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Ex2.xml" ContentType="application/vnd.ms-office.chartex+xml"/>
  <Override PartName="/xl/charts/style3.xml" ContentType="application/vnd.ms-office.chartstyle+xml"/>
  <Override PartName="/xl/charts/colors3.xml" ContentType="application/vnd.ms-office.chartcolorstyle+xml"/>
  <Override PartName="/xl/charts/chart2.xml" ContentType="application/vnd.openxmlformats-officedocument.drawingml.chart+xml"/>
  <Override PartName="/xl/charts/style4.xml" ContentType="application/vnd.ms-office.chartstyle+xml"/>
  <Override PartName="/xl/charts/colors4.xml" ContentType="application/vnd.ms-office.chartcolorstyle+xml"/>
  <Override PartName="/xl/charts/chart3.xml" ContentType="application/vnd.openxmlformats-officedocument.drawingml.chart+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documenttasks/documenttask1.xml" ContentType="application/vnd.ms-excel.documenttasks+xml"/>
  <Override PartName="/xl/namedSheetViews/namedSheetView1.xml" ContentType="application/vnd.ms-excel.namedsheetviews+xml"/>
  <Override PartName="/xl/tables/table1.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tables/table2.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mc:AlternateContent xmlns:mc="http://schemas.openxmlformats.org/markup-compatibility/2006">
    <mc:Choice Requires="x15">
      <x15ac:absPath xmlns:x15ac="http://schemas.microsoft.com/office/spreadsheetml/2010/11/ac" url="https://naturalcapitalpartners-my.sharepoint.com/personal/aniya_bagheri_climateimpact_com/Documents/comparative analysis/"/>
    </mc:Choice>
  </mc:AlternateContent>
  <xr:revisionPtr revIDLastSave="33" documentId="8_{6CBC5FEB-DC5B-45D4-9BF3-8DEB0442BC6B}" xr6:coauthVersionLast="47" xr6:coauthVersionMax="47" xr10:uidLastSave="{1E0836B3-8547-4CF2-B313-7880E5E3EB51}"/>
  <bookViews>
    <workbookView xWindow="-110" yWindow="-110" windowWidth="19420" windowHeight="11500" firstSheet="5" activeTab="5" xr2:uid="{E2E68A5D-A61E-4864-9C02-FB60A072DADE}"/>
  </bookViews>
  <sheets>
    <sheet name="Output&gt;&gt;" sheetId="14" r:id="rId1"/>
    <sheet name="Historical trends" sheetId="11" r:id="rId2"/>
    <sheet name="Output Charts" sheetId="17" r:id="rId3"/>
    <sheet name="Main database&gt;&gt;" sheetId="15" r:id="rId4"/>
    <sheet name="Sumamry_Pivot" sheetId="18" r:id="rId5"/>
    <sheet name="FG500_DataCollection_FY26" sheetId="1" r:id="rId6"/>
    <sheet name="Lookups&gt;&gt;" sheetId="13" r:id="rId7"/>
    <sheet name="Region_Mapping" sheetId="7" r:id="rId8"/>
    <sheet name="Sector_Mapping" sheetId="6" r:id="rId9"/>
    <sheet name="Data&gt;&gt;" sheetId="12" r:id="rId10"/>
    <sheet name="GF500_Database_Merged" sheetId="9" r:id="rId11"/>
    <sheet name="NZTracker_Target_Groups" sheetId="8" r:id="rId12"/>
    <sheet name="FG500_NZTracker_Scraping" sheetId="5" r:id="rId13"/>
    <sheet name="SBTi and RE100 Scraping" sheetId="2" r:id="rId14"/>
    <sheet name="Data dictionary" sheetId="3" r:id="rId15"/>
    <sheet name="data from reports " sheetId="10" r:id="rId16"/>
    <sheet name="Track changes" sheetId="4" r:id="rId17"/>
  </sheets>
  <externalReferences>
    <externalReference r:id="rId18"/>
    <externalReference r:id="rId19"/>
  </externalReferences>
  <definedNames>
    <definedName name="_xlnm._FilterDatabase" localSheetId="5" hidden="1">FG500_DataCollection_FY26!$A$3:$DR$505</definedName>
    <definedName name="_xlnm._FilterDatabase" localSheetId="12" hidden="1">FG500_NZTracker_Scraping!$A$3:$BA$503</definedName>
    <definedName name="_xlchart.v1.0" hidden="1">'Historical trends'!$AB$5:$AB$10</definedName>
    <definedName name="_xlchart.v1.1" hidden="1">'Historical trends'!$AC$5:$AC$10</definedName>
    <definedName name="_xlchart.v1.2" hidden="1">'Historical trends'!$AB$5:$AB$10</definedName>
    <definedName name="_xlchart.v1.3" hidden="1">'Historical trends'!$AC$5:$AC$10</definedName>
    <definedName name="_xlchart.v1.4" hidden="1">'Historical trends'!$S$12:$S$17</definedName>
    <definedName name="_xlchart.v1.5" hidden="1">'Historical trends'!$T$11</definedName>
    <definedName name="_xlchart.v1.6" hidden="1">'Historical trends'!$T$12:$T$17</definedName>
    <definedName name="_xleta.COUNTIF" hidden="1" xlm="1">#NAME?</definedName>
    <definedName name="_xleta.IF" hidden="1" xlm="1">#NAME?</definedName>
    <definedName name="_xleta.OR" hidden="1" xlm="1">#NAME?</definedName>
    <definedName name="_xleta.SUM" hidden="1" xlm="1">#NAME?</definedName>
    <definedName name="_xleta.T" hidden="1" xlm="1">#NAME?</definedName>
    <definedName name="_xlpm.interim" hidden="1" xlm="1">#NAME?</definedName>
    <definedName name="_xlpm.result" hidden="1" xlm="1">#NAME?</definedName>
    <definedName name="GF500_DB">"C:\Users\AniyaBegheri\FG500\[GF500_Database_Merged.csv.xlsx]Table1'"</definedName>
  </definedNames>
  <calcPr calcId="191028"/>
  <pivotCaches>
    <pivotCache cacheId="86" r:id="rId2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7" i="11" l="1"/>
  <c r="AK8" i="11" s="1"/>
  <c r="AK6" i="11"/>
  <c r="AK5" i="11"/>
  <c r="CZ443" i="1"/>
  <c r="DA443" i="1"/>
  <c r="DB443" i="1"/>
  <c r="DC443" i="1"/>
  <c r="DD443" i="1"/>
  <c r="DE443" i="1"/>
  <c r="DF443" i="1"/>
  <c r="CZ392" i="1"/>
  <c r="DA392" i="1"/>
  <c r="DB392" i="1"/>
  <c r="DC392" i="1"/>
  <c r="DD392" i="1"/>
  <c r="DE392" i="1"/>
  <c r="DF392" i="1"/>
  <c r="CZ365" i="1"/>
  <c r="DA365" i="1"/>
  <c r="DB365" i="1"/>
  <c r="DC365" i="1"/>
  <c r="DD365" i="1"/>
  <c r="DE365" i="1"/>
  <c r="DF365" i="1"/>
  <c r="CZ352" i="1"/>
  <c r="DA352" i="1"/>
  <c r="DB352" i="1"/>
  <c r="DC352" i="1"/>
  <c r="DD352" i="1"/>
  <c r="DE352" i="1"/>
  <c r="DF352" i="1"/>
  <c r="CZ327" i="1"/>
  <c r="DA327" i="1"/>
  <c r="DB327" i="1"/>
  <c r="DC327" i="1"/>
  <c r="DD327" i="1"/>
  <c r="DE327" i="1"/>
  <c r="DF327" i="1"/>
  <c r="CZ301" i="1"/>
  <c r="DA301" i="1"/>
  <c r="DB301" i="1"/>
  <c r="DC301" i="1"/>
  <c r="DD301" i="1"/>
  <c r="DE301" i="1"/>
  <c r="DF301" i="1"/>
  <c r="CZ282" i="1"/>
  <c r="DA282" i="1"/>
  <c r="DB282" i="1"/>
  <c r="DC282" i="1"/>
  <c r="DD282" i="1"/>
  <c r="DE282" i="1"/>
  <c r="DF282" i="1"/>
  <c r="CZ247" i="1"/>
  <c r="DA247" i="1"/>
  <c r="DB247" i="1"/>
  <c r="DC247" i="1"/>
  <c r="DD247" i="1"/>
  <c r="DE247" i="1"/>
  <c r="DF247" i="1"/>
  <c r="CZ100" i="1"/>
  <c r="DA100" i="1"/>
  <c r="DB100" i="1"/>
  <c r="DC100" i="1"/>
  <c r="DD100" i="1"/>
  <c r="DE100" i="1"/>
  <c r="DF100" i="1"/>
  <c r="CS443" i="1"/>
  <c r="CT443" i="1"/>
  <c r="CU443" i="1"/>
  <c r="CV443" i="1"/>
  <c r="CW443" i="1"/>
  <c r="CX443" i="1"/>
  <c r="CY443" i="1"/>
  <c r="CS392" i="1"/>
  <c r="CT392" i="1"/>
  <c r="CU392" i="1"/>
  <c r="CV392" i="1"/>
  <c r="CW392" i="1"/>
  <c r="CX392" i="1"/>
  <c r="CY392" i="1"/>
  <c r="CS365" i="1"/>
  <c r="CT365" i="1"/>
  <c r="CU365" i="1"/>
  <c r="CV365" i="1"/>
  <c r="CW365" i="1"/>
  <c r="CX365" i="1"/>
  <c r="CY365" i="1"/>
  <c r="CS352" i="1"/>
  <c r="CT352" i="1"/>
  <c r="CU352" i="1"/>
  <c r="CV352" i="1"/>
  <c r="CW352" i="1"/>
  <c r="CX352" i="1"/>
  <c r="CY352" i="1"/>
  <c r="CS327" i="1"/>
  <c r="CT327" i="1"/>
  <c r="CU327" i="1"/>
  <c r="CV327" i="1"/>
  <c r="CW327" i="1"/>
  <c r="CX327" i="1"/>
  <c r="CY327" i="1"/>
  <c r="CS301" i="1"/>
  <c r="CT301" i="1"/>
  <c r="CU301" i="1"/>
  <c r="CV301" i="1"/>
  <c r="CW301" i="1"/>
  <c r="CX301" i="1"/>
  <c r="CY301" i="1"/>
  <c r="CS282" i="1"/>
  <c r="CT282" i="1"/>
  <c r="CU282" i="1"/>
  <c r="CV282" i="1"/>
  <c r="CW282" i="1"/>
  <c r="CX282" i="1"/>
  <c r="CY282" i="1"/>
  <c r="CS247" i="1"/>
  <c r="CT247" i="1"/>
  <c r="CU247" i="1"/>
  <c r="CV247" i="1"/>
  <c r="CW247" i="1"/>
  <c r="CX247" i="1"/>
  <c r="CY247" i="1"/>
  <c r="CS100" i="1"/>
  <c r="CT100" i="1"/>
  <c r="CU100" i="1"/>
  <c r="CV100" i="1"/>
  <c r="CW100" i="1"/>
  <c r="CX100" i="1"/>
  <c r="CY100" i="1"/>
  <c r="CR443" i="1"/>
  <c r="CR392" i="1"/>
  <c r="CR365" i="1"/>
  <c r="CR352" i="1"/>
  <c r="CR327" i="1"/>
  <c r="CR301" i="1"/>
  <c r="CR282" i="1"/>
  <c r="CR247" i="1"/>
  <c r="CR100" i="1"/>
  <c r="CN443" i="1"/>
  <c r="CO443" i="1"/>
  <c r="CP443" i="1"/>
  <c r="CQ443" i="1"/>
  <c r="CN392" i="1"/>
  <c r="CO392" i="1"/>
  <c r="CP392" i="1"/>
  <c r="CQ392" i="1"/>
  <c r="CN365" i="1"/>
  <c r="CO365" i="1"/>
  <c r="CP365" i="1"/>
  <c r="CQ365" i="1"/>
  <c r="CN352" i="1"/>
  <c r="CO352" i="1"/>
  <c r="CP352" i="1"/>
  <c r="CQ352" i="1"/>
  <c r="CN327" i="1"/>
  <c r="CO327" i="1"/>
  <c r="CP327" i="1"/>
  <c r="CQ327" i="1"/>
  <c r="CN301" i="1"/>
  <c r="CO301" i="1"/>
  <c r="CP301" i="1"/>
  <c r="CQ301" i="1"/>
  <c r="CN282" i="1"/>
  <c r="CO282" i="1"/>
  <c r="CP282" i="1"/>
  <c r="CQ282" i="1"/>
  <c r="CN247" i="1"/>
  <c r="CO247" i="1"/>
  <c r="CP247" i="1"/>
  <c r="CQ247" i="1"/>
  <c r="CN100" i="1"/>
  <c r="CO100" i="1"/>
  <c r="CP100" i="1"/>
  <c r="CQ100" i="1"/>
  <c r="CK443" i="1"/>
  <c r="CL443" i="1"/>
  <c r="CM443" i="1"/>
  <c r="CK392" i="1"/>
  <c r="CL392" i="1"/>
  <c r="CM392" i="1"/>
  <c r="CK365" i="1"/>
  <c r="CL365" i="1"/>
  <c r="CM365" i="1"/>
  <c r="CK352" i="1"/>
  <c r="CL352" i="1"/>
  <c r="CM352" i="1"/>
  <c r="CK327" i="1"/>
  <c r="CL327" i="1"/>
  <c r="CM327" i="1"/>
  <c r="CK301" i="1"/>
  <c r="CL301" i="1"/>
  <c r="CM301" i="1"/>
  <c r="CK282" i="1"/>
  <c r="CL282" i="1"/>
  <c r="CM282" i="1"/>
  <c r="CK247" i="1"/>
  <c r="CL247" i="1"/>
  <c r="CM247" i="1"/>
  <c r="CK100" i="1"/>
  <c r="CL100" i="1"/>
  <c r="CM100" i="1"/>
  <c r="CJ443" i="1"/>
  <c r="CJ392" i="1"/>
  <c r="CJ365" i="1"/>
  <c r="CJ352" i="1"/>
  <c r="CJ327" i="1"/>
  <c r="CJ301" i="1"/>
  <c r="CJ282" i="1"/>
  <c r="CJ247" i="1"/>
  <c r="CJ100" i="1"/>
  <c r="DF13" i="1"/>
  <c r="DF10" i="1"/>
  <c r="DF5" i="1"/>
  <c r="DF6" i="1"/>
  <c r="DF7" i="1"/>
  <c r="DF8" i="1"/>
  <c r="DF9" i="1"/>
  <c r="DF11" i="1"/>
  <c r="DF12" i="1"/>
  <c r="DF14" i="1"/>
  <c r="DF15" i="1"/>
  <c r="DF16" i="1"/>
  <c r="DF17" i="1"/>
  <c r="DF18" i="1"/>
  <c r="DF19" i="1"/>
  <c r="DF20" i="1"/>
  <c r="DF21" i="1"/>
  <c r="DF22" i="1"/>
  <c r="DF23" i="1"/>
  <c r="DF24" i="1"/>
  <c r="DF25" i="1"/>
  <c r="DF26" i="1"/>
  <c r="DF27" i="1"/>
  <c r="DF28" i="1"/>
  <c r="DF29" i="1"/>
  <c r="DF30" i="1"/>
  <c r="DF31" i="1"/>
  <c r="DF32" i="1"/>
  <c r="DF33" i="1"/>
  <c r="DF34" i="1"/>
  <c r="DF35" i="1"/>
  <c r="DF36" i="1"/>
  <c r="DF37" i="1"/>
  <c r="DF38" i="1"/>
  <c r="DF39" i="1"/>
  <c r="DF40" i="1"/>
  <c r="DF41" i="1"/>
  <c r="DF42" i="1"/>
  <c r="DF43" i="1"/>
  <c r="DF44" i="1"/>
  <c r="DF45" i="1"/>
  <c r="DF46" i="1"/>
  <c r="DF47" i="1"/>
  <c r="DF48" i="1"/>
  <c r="DF49" i="1"/>
  <c r="DF50" i="1"/>
  <c r="DF51" i="1"/>
  <c r="DF52" i="1"/>
  <c r="DF53" i="1"/>
  <c r="DF54" i="1"/>
  <c r="DF55" i="1"/>
  <c r="DF56" i="1"/>
  <c r="DF57" i="1"/>
  <c r="DF58" i="1"/>
  <c r="DF59" i="1"/>
  <c r="DF60" i="1"/>
  <c r="DF61" i="1"/>
  <c r="DF62" i="1"/>
  <c r="DF63" i="1"/>
  <c r="DF64" i="1"/>
  <c r="DF65" i="1"/>
  <c r="DF66" i="1"/>
  <c r="DF67" i="1"/>
  <c r="DF68" i="1"/>
  <c r="DF69" i="1"/>
  <c r="DF70" i="1"/>
  <c r="DF71" i="1"/>
  <c r="DF72" i="1"/>
  <c r="DF73" i="1"/>
  <c r="DF74" i="1"/>
  <c r="DF75" i="1"/>
  <c r="DF76" i="1"/>
  <c r="DF77" i="1"/>
  <c r="DF78" i="1"/>
  <c r="DF79" i="1"/>
  <c r="DF80" i="1"/>
  <c r="DF81" i="1"/>
  <c r="DF82" i="1"/>
  <c r="DF83" i="1"/>
  <c r="DF84" i="1"/>
  <c r="DF85" i="1"/>
  <c r="DF86" i="1"/>
  <c r="DF87" i="1"/>
  <c r="DF88" i="1"/>
  <c r="DF89" i="1"/>
  <c r="DF90" i="1"/>
  <c r="DF91" i="1"/>
  <c r="DF92" i="1"/>
  <c r="DF93" i="1"/>
  <c r="DF94" i="1"/>
  <c r="DF95" i="1"/>
  <c r="DF96" i="1"/>
  <c r="DF97" i="1"/>
  <c r="DF98" i="1"/>
  <c r="DF99" i="1"/>
  <c r="DF101" i="1"/>
  <c r="DF102" i="1"/>
  <c r="DF103" i="1"/>
  <c r="DF104" i="1"/>
  <c r="DF105" i="1"/>
  <c r="DF106" i="1"/>
  <c r="DF107" i="1"/>
  <c r="DF108" i="1"/>
  <c r="DF109" i="1"/>
  <c r="DF110" i="1"/>
  <c r="DF111" i="1"/>
  <c r="DF112" i="1"/>
  <c r="DF113" i="1"/>
  <c r="DF114" i="1"/>
  <c r="DF115" i="1"/>
  <c r="DF116" i="1"/>
  <c r="DF117" i="1"/>
  <c r="DF118" i="1"/>
  <c r="DF119" i="1"/>
  <c r="DF120" i="1"/>
  <c r="DF121" i="1"/>
  <c r="DF122" i="1"/>
  <c r="DF123" i="1"/>
  <c r="DF124" i="1"/>
  <c r="DF125" i="1"/>
  <c r="DF126" i="1"/>
  <c r="DF127" i="1"/>
  <c r="DF128" i="1"/>
  <c r="DF129" i="1"/>
  <c r="DF130" i="1"/>
  <c r="DF131" i="1"/>
  <c r="DF132" i="1"/>
  <c r="DF133" i="1"/>
  <c r="DF134" i="1"/>
  <c r="DF135" i="1"/>
  <c r="DF136" i="1"/>
  <c r="DF137" i="1"/>
  <c r="DF138" i="1"/>
  <c r="DF139" i="1"/>
  <c r="DF140" i="1"/>
  <c r="DF141" i="1"/>
  <c r="DF142" i="1"/>
  <c r="DF143" i="1"/>
  <c r="DF144" i="1"/>
  <c r="DF145" i="1"/>
  <c r="DF146" i="1"/>
  <c r="DF147" i="1"/>
  <c r="DF148" i="1"/>
  <c r="DF149" i="1"/>
  <c r="DF150" i="1"/>
  <c r="DF151" i="1"/>
  <c r="DF152" i="1"/>
  <c r="DF153" i="1"/>
  <c r="DF154" i="1"/>
  <c r="DF155" i="1"/>
  <c r="DF156" i="1"/>
  <c r="DF157" i="1"/>
  <c r="DF158" i="1"/>
  <c r="DF159" i="1"/>
  <c r="DF160" i="1"/>
  <c r="DF161" i="1"/>
  <c r="DF162" i="1"/>
  <c r="DF163" i="1"/>
  <c r="DF164" i="1"/>
  <c r="DF165" i="1"/>
  <c r="DF166" i="1"/>
  <c r="DF167" i="1"/>
  <c r="DF168" i="1"/>
  <c r="DF169" i="1"/>
  <c r="DF170" i="1"/>
  <c r="DF171" i="1"/>
  <c r="DF172" i="1"/>
  <c r="DF173" i="1"/>
  <c r="DF174" i="1"/>
  <c r="DF175" i="1"/>
  <c r="DF176" i="1"/>
  <c r="DF177" i="1"/>
  <c r="DF178" i="1"/>
  <c r="DF179" i="1"/>
  <c r="DF180" i="1"/>
  <c r="DF181" i="1"/>
  <c r="DF182" i="1"/>
  <c r="DF183" i="1"/>
  <c r="DF184" i="1"/>
  <c r="DF185" i="1"/>
  <c r="DF186" i="1"/>
  <c r="DF187" i="1"/>
  <c r="DF188" i="1"/>
  <c r="DF189" i="1"/>
  <c r="DF190" i="1"/>
  <c r="DF191" i="1"/>
  <c r="DF192" i="1"/>
  <c r="DF193" i="1"/>
  <c r="DF194" i="1"/>
  <c r="DF195" i="1"/>
  <c r="DF196" i="1"/>
  <c r="DF197" i="1"/>
  <c r="DF198" i="1"/>
  <c r="DF199" i="1"/>
  <c r="DF200" i="1"/>
  <c r="DF201" i="1"/>
  <c r="DF202" i="1"/>
  <c r="DF203" i="1"/>
  <c r="DF204" i="1"/>
  <c r="DF205" i="1"/>
  <c r="DF206" i="1"/>
  <c r="DF207" i="1"/>
  <c r="DF208" i="1"/>
  <c r="DF209" i="1"/>
  <c r="DF210" i="1"/>
  <c r="DF211" i="1"/>
  <c r="DF212" i="1"/>
  <c r="DF213" i="1"/>
  <c r="DF214" i="1"/>
  <c r="DF215" i="1"/>
  <c r="DF216" i="1"/>
  <c r="DF217" i="1"/>
  <c r="DF218" i="1"/>
  <c r="DF219" i="1"/>
  <c r="DF220" i="1"/>
  <c r="DF221" i="1"/>
  <c r="DF222" i="1"/>
  <c r="DF223" i="1"/>
  <c r="DF224" i="1"/>
  <c r="DF225" i="1"/>
  <c r="DF226" i="1"/>
  <c r="DF227" i="1"/>
  <c r="DF228" i="1"/>
  <c r="DF229" i="1"/>
  <c r="DF230" i="1"/>
  <c r="DF231" i="1"/>
  <c r="DF232" i="1"/>
  <c r="DF233" i="1"/>
  <c r="DF234" i="1"/>
  <c r="DF235" i="1"/>
  <c r="DF236" i="1"/>
  <c r="DF237" i="1"/>
  <c r="DF238" i="1"/>
  <c r="DF239" i="1"/>
  <c r="DF240" i="1"/>
  <c r="DF241" i="1"/>
  <c r="DF242" i="1"/>
  <c r="DF243" i="1"/>
  <c r="DF244" i="1"/>
  <c r="DF245" i="1"/>
  <c r="DF246" i="1"/>
  <c r="DF248" i="1"/>
  <c r="DF249" i="1"/>
  <c r="DF250" i="1"/>
  <c r="DF251" i="1"/>
  <c r="DF252" i="1"/>
  <c r="DF253" i="1"/>
  <c r="DF254" i="1"/>
  <c r="DF255" i="1"/>
  <c r="DF256" i="1"/>
  <c r="DF257" i="1"/>
  <c r="DF258" i="1"/>
  <c r="DF259" i="1"/>
  <c r="DF260" i="1"/>
  <c r="DF261" i="1"/>
  <c r="DF262" i="1"/>
  <c r="DF263" i="1"/>
  <c r="DF264" i="1"/>
  <c r="DF265" i="1"/>
  <c r="DF266" i="1"/>
  <c r="DF267" i="1"/>
  <c r="DF268" i="1"/>
  <c r="DF269" i="1"/>
  <c r="DF270" i="1"/>
  <c r="DF271" i="1"/>
  <c r="DF272" i="1"/>
  <c r="DF273" i="1"/>
  <c r="DF274" i="1"/>
  <c r="DF275" i="1"/>
  <c r="DF276" i="1"/>
  <c r="DF277" i="1"/>
  <c r="DF278" i="1"/>
  <c r="DF279" i="1"/>
  <c r="DF280" i="1"/>
  <c r="DF281" i="1"/>
  <c r="DF283" i="1"/>
  <c r="DF284" i="1"/>
  <c r="DF285" i="1"/>
  <c r="DF286" i="1"/>
  <c r="DF287" i="1"/>
  <c r="DF288" i="1"/>
  <c r="DF289" i="1"/>
  <c r="DF290" i="1"/>
  <c r="DF291" i="1"/>
  <c r="DF292" i="1"/>
  <c r="DF293" i="1"/>
  <c r="DF294" i="1"/>
  <c r="DF295" i="1"/>
  <c r="DF296" i="1"/>
  <c r="DF297" i="1"/>
  <c r="DF298" i="1"/>
  <c r="DF299" i="1"/>
  <c r="DF300" i="1"/>
  <c r="DF302" i="1"/>
  <c r="DF303" i="1"/>
  <c r="DF304" i="1"/>
  <c r="DF305" i="1"/>
  <c r="DF306" i="1"/>
  <c r="DF307" i="1"/>
  <c r="DF308" i="1"/>
  <c r="DF309" i="1"/>
  <c r="DF310" i="1"/>
  <c r="DF311" i="1"/>
  <c r="DF312" i="1"/>
  <c r="DF313" i="1"/>
  <c r="DF314" i="1"/>
  <c r="DF315" i="1"/>
  <c r="DF316" i="1"/>
  <c r="DF317" i="1"/>
  <c r="DF318" i="1"/>
  <c r="DF319" i="1"/>
  <c r="DF320" i="1"/>
  <c r="DF321" i="1"/>
  <c r="DF322" i="1"/>
  <c r="DF323" i="1"/>
  <c r="DF324" i="1"/>
  <c r="DF325" i="1"/>
  <c r="DF326" i="1"/>
  <c r="DF328" i="1"/>
  <c r="DF329" i="1"/>
  <c r="DF330" i="1"/>
  <c r="DF331" i="1"/>
  <c r="DF332" i="1"/>
  <c r="DF333" i="1"/>
  <c r="DF334" i="1"/>
  <c r="DF335" i="1"/>
  <c r="DF336" i="1"/>
  <c r="DF337" i="1"/>
  <c r="DF338" i="1"/>
  <c r="DF339" i="1"/>
  <c r="DF340" i="1"/>
  <c r="DF341" i="1"/>
  <c r="DF342" i="1"/>
  <c r="DF343" i="1"/>
  <c r="DF344" i="1"/>
  <c r="DF345" i="1"/>
  <c r="DF346" i="1"/>
  <c r="DF347" i="1"/>
  <c r="DF348" i="1"/>
  <c r="DF349" i="1"/>
  <c r="DF350" i="1"/>
  <c r="DF351" i="1"/>
  <c r="DF353" i="1"/>
  <c r="DF354" i="1"/>
  <c r="DF355" i="1"/>
  <c r="DF356" i="1"/>
  <c r="DF357" i="1"/>
  <c r="DF358" i="1"/>
  <c r="DF359" i="1"/>
  <c r="DF360" i="1"/>
  <c r="DF361" i="1"/>
  <c r="DF362" i="1"/>
  <c r="DF363" i="1"/>
  <c r="DF364" i="1"/>
  <c r="DF366" i="1"/>
  <c r="DF367" i="1"/>
  <c r="DF368" i="1"/>
  <c r="DF369" i="1"/>
  <c r="DF370" i="1"/>
  <c r="DF371" i="1"/>
  <c r="DF372" i="1"/>
  <c r="DF373" i="1"/>
  <c r="DF374" i="1"/>
  <c r="DF375" i="1"/>
  <c r="DF376" i="1"/>
  <c r="DF377" i="1"/>
  <c r="DF378" i="1"/>
  <c r="DF379" i="1"/>
  <c r="DF380" i="1"/>
  <c r="DF381" i="1"/>
  <c r="DF382" i="1"/>
  <c r="DF383" i="1"/>
  <c r="DF384" i="1"/>
  <c r="DF385" i="1"/>
  <c r="DF386" i="1"/>
  <c r="DF387" i="1"/>
  <c r="DF388" i="1"/>
  <c r="DF389" i="1"/>
  <c r="DF390" i="1"/>
  <c r="DF391" i="1"/>
  <c r="DF393" i="1"/>
  <c r="DF394" i="1"/>
  <c r="DF395" i="1"/>
  <c r="DF396" i="1"/>
  <c r="DF397" i="1"/>
  <c r="DF398" i="1"/>
  <c r="DF399" i="1"/>
  <c r="DF400" i="1"/>
  <c r="DF401" i="1"/>
  <c r="DF402" i="1"/>
  <c r="DF403" i="1"/>
  <c r="DF404" i="1"/>
  <c r="DF405" i="1"/>
  <c r="DF406" i="1"/>
  <c r="DF407" i="1"/>
  <c r="DF408" i="1"/>
  <c r="DF409" i="1"/>
  <c r="DF410" i="1"/>
  <c r="DF411" i="1"/>
  <c r="DF412" i="1"/>
  <c r="DF413" i="1"/>
  <c r="DF414" i="1"/>
  <c r="DF415" i="1"/>
  <c r="DF416" i="1"/>
  <c r="DF417" i="1"/>
  <c r="DF418" i="1"/>
  <c r="DF419" i="1"/>
  <c r="DF420" i="1"/>
  <c r="DF421" i="1"/>
  <c r="DF422" i="1"/>
  <c r="DF423" i="1"/>
  <c r="DF424" i="1"/>
  <c r="DF425" i="1"/>
  <c r="DF426" i="1"/>
  <c r="DF427" i="1"/>
  <c r="DF428" i="1"/>
  <c r="DF429" i="1"/>
  <c r="DF430" i="1"/>
  <c r="DF431" i="1"/>
  <c r="DF432" i="1"/>
  <c r="DF433" i="1"/>
  <c r="DF434" i="1"/>
  <c r="DF435" i="1"/>
  <c r="DF436" i="1"/>
  <c r="DF437" i="1"/>
  <c r="DF438" i="1"/>
  <c r="DF439" i="1"/>
  <c r="DF440" i="1"/>
  <c r="DF441" i="1"/>
  <c r="DF442" i="1"/>
  <c r="DF444" i="1"/>
  <c r="DF445" i="1"/>
  <c r="DF446" i="1"/>
  <c r="DF447" i="1"/>
  <c r="DF448" i="1"/>
  <c r="DF449" i="1"/>
  <c r="DF450" i="1"/>
  <c r="DF451" i="1"/>
  <c r="DF452" i="1"/>
  <c r="DF453" i="1"/>
  <c r="DF454" i="1"/>
  <c r="DF455" i="1"/>
  <c r="DF456" i="1"/>
  <c r="DF457" i="1"/>
  <c r="DF458" i="1"/>
  <c r="DF459" i="1"/>
  <c r="DF460" i="1"/>
  <c r="DF461" i="1"/>
  <c r="DF462" i="1"/>
  <c r="DF463" i="1"/>
  <c r="DF464" i="1"/>
  <c r="DF465" i="1"/>
  <c r="DF466" i="1"/>
  <c r="DF467" i="1"/>
  <c r="DF468" i="1"/>
  <c r="DF469" i="1"/>
  <c r="DF470" i="1"/>
  <c r="DF471" i="1"/>
  <c r="DF472" i="1"/>
  <c r="DF473" i="1"/>
  <c r="DF474" i="1"/>
  <c r="DF475" i="1"/>
  <c r="DF476" i="1"/>
  <c r="DF477" i="1"/>
  <c r="DF478" i="1"/>
  <c r="DF479" i="1"/>
  <c r="DF480" i="1"/>
  <c r="DF481" i="1"/>
  <c r="DF482" i="1"/>
  <c r="DF483" i="1"/>
  <c r="DF484" i="1"/>
  <c r="DF485" i="1"/>
  <c r="DF486" i="1"/>
  <c r="DF487" i="1"/>
  <c r="DF488" i="1"/>
  <c r="DF489" i="1"/>
  <c r="DF490" i="1"/>
  <c r="DF491" i="1"/>
  <c r="DF492" i="1"/>
  <c r="DF493" i="1"/>
  <c r="DF494" i="1"/>
  <c r="DF495" i="1"/>
  <c r="DF496" i="1"/>
  <c r="DF497" i="1"/>
  <c r="DF498" i="1"/>
  <c r="DF499" i="1"/>
  <c r="DF500" i="1"/>
  <c r="DF501" i="1"/>
  <c r="DF502" i="1"/>
  <c r="DF503" i="1"/>
  <c r="DF4" i="1"/>
  <c r="DD5" i="1"/>
  <c r="DE5" i="1"/>
  <c r="DD6" i="1"/>
  <c r="DE6" i="1"/>
  <c r="DD7" i="1"/>
  <c r="DE7" i="1"/>
  <c r="DD8" i="1"/>
  <c r="DE8" i="1"/>
  <c r="DD9" i="1"/>
  <c r="DE9" i="1"/>
  <c r="DD10" i="1"/>
  <c r="DE10" i="1"/>
  <c r="DD11" i="1"/>
  <c r="DE11" i="1"/>
  <c r="DD12" i="1"/>
  <c r="DE12" i="1"/>
  <c r="DD13" i="1"/>
  <c r="DE13" i="1"/>
  <c r="DD14" i="1"/>
  <c r="DE14" i="1"/>
  <c r="DD15" i="1"/>
  <c r="DE15" i="1"/>
  <c r="DD16" i="1"/>
  <c r="DE16" i="1"/>
  <c r="DD17" i="1"/>
  <c r="DE17" i="1"/>
  <c r="DD18" i="1"/>
  <c r="DE18" i="1"/>
  <c r="DD19" i="1"/>
  <c r="DE19" i="1"/>
  <c r="DD20" i="1"/>
  <c r="DE20" i="1"/>
  <c r="DD21" i="1"/>
  <c r="DE21" i="1"/>
  <c r="DD22" i="1"/>
  <c r="DE22" i="1"/>
  <c r="DD23" i="1"/>
  <c r="DE23" i="1"/>
  <c r="DD24" i="1"/>
  <c r="DE24" i="1"/>
  <c r="DD25" i="1"/>
  <c r="DE25" i="1"/>
  <c r="DD26" i="1"/>
  <c r="DE26" i="1"/>
  <c r="DD27" i="1"/>
  <c r="DE27" i="1"/>
  <c r="DD28" i="1"/>
  <c r="DE28" i="1"/>
  <c r="DD29" i="1"/>
  <c r="DE29" i="1"/>
  <c r="DD30" i="1"/>
  <c r="DE30" i="1"/>
  <c r="DD31" i="1"/>
  <c r="DE31" i="1"/>
  <c r="DD32" i="1"/>
  <c r="DE32" i="1"/>
  <c r="DD33" i="1"/>
  <c r="DE33" i="1"/>
  <c r="DD34" i="1"/>
  <c r="DE34" i="1"/>
  <c r="DD35" i="1"/>
  <c r="DE35" i="1"/>
  <c r="DD36" i="1"/>
  <c r="DE36" i="1"/>
  <c r="DD37" i="1"/>
  <c r="DE37" i="1"/>
  <c r="DD38" i="1"/>
  <c r="DE38" i="1"/>
  <c r="DD39" i="1"/>
  <c r="DE39" i="1"/>
  <c r="DD40" i="1"/>
  <c r="DE40" i="1"/>
  <c r="DD41" i="1"/>
  <c r="DE41" i="1"/>
  <c r="DD42" i="1"/>
  <c r="DE42" i="1"/>
  <c r="DD43" i="1"/>
  <c r="DE43" i="1"/>
  <c r="DD44" i="1"/>
  <c r="DE44" i="1"/>
  <c r="DD45" i="1"/>
  <c r="DE45" i="1"/>
  <c r="DD46" i="1"/>
  <c r="DE46" i="1"/>
  <c r="DD47" i="1"/>
  <c r="DE47" i="1"/>
  <c r="DD48" i="1"/>
  <c r="DE48" i="1"/>
  <c r="DD49" i="1"/>
  <c r="DE49" i="1"/>
  <c r="DD50" i="1"/>
  <c r="DE50" i="1"/>
  <c r="DD51" i="1"/>
  <c r="DE51" i="1"/>
  <c r="DD52" i="1"/>
  <c r="DE52" i="1"/>
  <c r="DD53" i="1"/>
  <c r="DE53" i="1"/>
  <c r="DD54" i="1"/>
  <c r="DE54" i="1"/>
  <c r="DD55" i="1"/>
  <c r="DE55" i="1"/>
  <c r="DD56" i="1"/>
  <c r="DE56" i="1"/>
  <c r="DD57" i="1"/>
  <c r="DE57" i="1"/>
  <c r="DD58" i="1"/>
  <c r="DE58" i="1"/>
  <c r="DD59" i="1"/>
  <c r="DE59" i="1"/>
  <c r="DD60" i="1"/>
  <c r="DE60" i="1"/>
  <c r="DD61" i="1"/>
  <c r="DE61" i="1"/>
  <c r="DD62" i="1"/>
  <c r="DE62" i="1"/>
  <c r="DD63" i="1"/>
  <c r="DE63" i="1"/>
  <c r="DD64" i="1"/>
  <c r="DE64" i="1"/>
  <c r="DD65" i="1"/>
  <c r="DE65" i="1"/>
  <c r="DD66" i="1"/>
  <c r="DE66" i="1"/>
  <c r="DD67" i="1"/>
  <c r="DE67" i="1"/>
  <c r="DD68" i="1"/>
  <c r="DE68" i="1"/>
  <c r="DD69" i="1"/>
  <c r="DE69" i="1"/>
  <c r="DD70" i="1"/>
  <c r="DE70" i="1"/>
  <c r="DD71" i="1"/>
  <c r="DE71" i="1"/>
  <c r="DD72" i="1"/>
  <c r="DE72" i="1"/>
  <c r="DD73" i="1"/>
  <c r="DE73" i="1"/>
  <c r="DD74" i="1"/>
  <c r="DE74" i="1"/>
  <c r="DD75" i="1"/>
  <c r="DE75" i="1"/>
  <c r="DD76" i="1"/>
  <c r="DE76" i="1"/>
  <c r="DD77" i="1"/>
  <c r="DE77" i="1"/>
  <c r="DD78" i="1"/>
  <c r="DE78" i="1"/>
  <c r="DD79" i="1"/>
  <c r="DE79" i="1"/>
  <c r="DD80" i="1"/>
  <c r="DE80" i="1"/>
  <c r="DD81" i="1"/>
  <c r="DE81" i="1"/>
  <c r="DD82" i="1"/>
  <c r="DE82" i="1"/>
  <c r="DD83" i="1"/>
  <c r="DE83" i="1"/>
  <c r="DD84" i="1"/>
  <c r="DE84" i="1"/>
  <c r="DD85" i="1"/>
  <c r="DE85" i="1"/>
  <c r="DD86" i="1"/>
  <c r="DE86" i="1"/>
  <c r="DD87" i="1"/>
  <c r="DE87" i="1"/>
  <c r="DD88" i="1"/>
  <c r="DE88" i="1"/>
  <c r="DD89" i="1"/>
  <c r="DE89" i="1"/>
  <c r="DD90" i="1"/>
  <c r="DE90" i="1"/>
  <c r="DD91" i="1"/>
  <c r="DE91" i="1"/>
  <c r="DD92" i="1"/>
  <c r="DE92" i="1"/>
  <c r="DD93" i="1"/>
  <c r="DE93" i="1"/>
  <c r="DD94" i="1"/>
  <c r="DE94" i="1"/>
  <c r="DD95" i="1"/>
  <c r="DE95" i="1"/>
  <c r="DD96" i="1"/>
  <c r="DE96" i="1"/>
  <c r="DD97" i="1"/>
  <c r="DE97" i="1"/>
  <c r="DD98" i="1"/>
  <c r="DE98" i="1"/>
  <c r="DD99" i="1"/>
  <c r="DE99" i="1"/>
  <c r="DD101" i="1"/>
  <c r="DE101" i="1"/>
  <c r="DD102" i="1"/>
  <c r="DE102" i="1"/>
  <c r="DD103" i="1"/>
  <c r="DE103" i="1"/>
  <c r="DD104" i="1"/>
  <c r="DE104" i="1"/>
  <c r="DD105" i="1"/>
  <c r="DE105" i="1"/>
  <c r="DD106" i="1"/>
  <c r="DE106" i="1"/>
  <c r="DD107" i="1"/>
  <c r="DE107" i="1"/>
  <c r="DD108" i="1"/>
  <c r="DE108" i="1"/>
  <c r="DD109" i="1"/>
  <c r="DE109" i="1"/>
  <c r="DD110" i="1"/>
  <c r="DE110" i="1"/>
  <c r="DD111" i="1"/>
  <c r="DE111" i="1"/>
  <c r="DD112" i="1"/>
  <c r="DE112" i="1"/>
  <c r="DD113" i="1"/>
  <c r="DE113" i="1"/>
  <c r="DD114" i="1"/>
  <c r="DE114" i="1"/>
  <c r="DD115" i="1"/>
  <c r="DE115" i="1"/>
  <c r="DD116" i="1"/>
  <c r="DE116" i="1"/>
  <c r="DD117" i="1"/>
  <c r="DE117" i="1"/>
  <c r="DD118" i="1"/>
  <c r="DE118" i="1"/>
  <c r="DD119" i="1"/>
  <c r="DE119" i="1"/>
  <c r="DD120" i="1"/>
  <c r="DE120" i="1"/>
  <c r="DD121" i="1"/>
  <c r="DE121" i="1"/>
  <c r="DD122" i="1"/>
  <c r="DE122" i="1"/>
  <c r="DD123" i="1"/>
  <c r="DE123" i="1"/>
  <c r="DD124" i="1"/>
  <c r="DE124" i="1"/>
  <c r="DD125" i="1"/>
  <c r="DE125" i="1"/>
  <c r="DD126" i="1"/>
  <c r="DE126" i="1"/>
  <c r="DD127" i="1"/>
  <c r="DE127" i="1"/>
  <c r="DD128" i="1"/>
  <c r="DE128" i="1"/>
  <c r="DD129" i="1"/>
  <c r="DE129" i="1"/>
  <c r="DD130" i="1"/>
  <c r="DE130" i="1"/>
  <c r="DD131" i="1"/>
  <c r="DE131" i="1"/>
  <c r="DD132" i="1"/>
  <c r="DE132" i="1"/>
  <c r="DD133" i="1"/>
  <c r="DE133" i="1"/>
  <c r="DD134" i="1"/>
  <c r="DE134" i="1"/>
  <c r="DD135" i="1"/>
  <c r="DE135" i="1"/>
  <c r="DD136" i="1"/>
  <c r="DE136" i="1"/>
  <c r="DD137" i="1"/>
  <c r="DE137" i="1"/>
  <c r="DD138" i="1"/>
  <c r="DE138" i="1"/>
  <c r="DD139" i="1"/>
  <c r="DE139" i="1"/>
  <c r="DD140" i="1"/>
  <c r="DE140" i="1"/>
  <c r="DD141" i="1"/>
  <c r="DE141" i="1"/>
  <c r="DD142" i="1"/>
  <c r="DE142" i="1"/>
  <c r="DD143" i="1"/>
  <c r="DE143" i="1"/>
  <c r="DD144" i="1"/>
  <c r="DE144" i="1"/>
  <c r="DD145" i="1"/>
  <c r="DE145" i="1"/>
  <c r="DD146" i="1"/>
  <c r="DE146" i="1"/>
  <c r="DD147" i="1"/>
  <c r="DE147" i="1"/>
  <c r="DD148" i="1"/>
  <c r="DE148" i="1"/>
  <c r="DD149" i="1"/>
  <c r="DE149" i="1"/>
  <c r="DD150" i="1"/>
  <c r="DE150" i="1"/>
  <c r="DD151" i="1"/>
  <c r="DE151" i="1"/>
  <c r="DD152" i="1"/>
  <c r="DE152" i="1"/>
  <c r="DD153" i="1"/>
  <c r="DE153" i="1"/>
  <c r="DD154" i="1"/>
  <c r="DE154" i="1"/>
  <c r="DD155" i="1"/>
  <c r="DE155" i="1"/>
  <c r="DD156" i="1"/>
  <c r="DE156" i="1"/>
  <c r="DD157" i="1"/>
  <c r="DE157" i="1"/>
  <c r="DD158" i="1"/>
  <c r="DE158" i="1"/>
  <c r="DD159" i="1"/>
  <c r="DE159" i="1"/>
  <c r="DD160" i="1"/>
  <c r="DE160" i="1"/>
  <c r="DD161" i="1"/>
  <c r="DE161" i="1"/>
  <c r="DD162" i="1"/>
  <c r="DE162" i="1"/>
  <c r="DD163" i="1"/>
  <c r="DE163" i="1"/>
  <c r="DD164" i="1"/>
  <c r="DE164" i="1"/>
  <c r="DD165" i="1"/>
  <c r="DE165" i="1"/>
  <c r="DD166" i="1"/>
  <c r="DE166" i="1"/>
  <c r="DD167" i="1"/>
  <c r="DE167" i="1"/>
  <c r="DD168" i="1"/>
  <c r="DE168" i="1"/>
  <c r="DD169" i="1"/>
  <c r="DE169" i="1"/>
  <c r="DD170" i="1"/>
  <c r="DE170" i="1"/>
  <c r="DD171" i="1"/>
  <c r="DE171" i="1"/>
  <c r="DD172" i="1"/>
  <c r="DE172" i="1"/>
  <c r="DD173" i="1"/>
  <c r="DE173" i="1"/>
  <c r="DD174" i="1"/>
  <c r="DE174" i="1"/>
  <c r="DD175" i="1"/>
  <c r="DE175" i="1"/>
  <c r="DD176" i="1"/>
  <c r="DE176" i="1"/>
  <c r="DD177" i="1"/>
  <c r="DE177" i="1"/>
  <c r="DD178" i="1"/>
  <c r="DE178" i="1"/>
  <c r="DD179" i="1"/>
  <c r="DE179" i="1"/>
  <c r="DD180" i="1"/>
  <c r="DE180" i="1"/>
  <c r="DD181" i="1"/>
  <c r="DE181" i="1"/>
  <c r="DD182" i="1"/>
  <c r="DE182" i="1"/>
  <c r="DD183" i="1"/>
  <c r="DE183" i="1"/>
  <c r="DD184" i="1"/>
  <c r="DE184" i="1"/>
  <c r="DD185" i="1"/>
  <c r="DE185" i="1"/>
  <c r="DD186" i="1"/>
  <c r="DE186" i="1"/>
  <c r="DD187" i="1"/>
  <c r="DE187" i="1"/>
  <c r="DD188" i="1"/>
  <c r="DE188" i="1"/>
  <c r="DD189" i="1"/>
  <c r="DE189" i="1"/>
  <c r="DD190" i="1"/>
  <c r="DE190" i="1"/>
  <c r="DD191" i="1"/>
  <c r="DE191" i="1"/>
  <c r="DD192" i="1"/>
  <c r="DE192" i="1"/>
  <c r="DD193" i="1"/>
  <c r="DE193" i="1"/>
  <c r="DD194" i="1"/>
  <c r="DE194" i="1"/>
  <c r="DD195" i="1"/>
  <c r="DE195" i="1"/>
  <c r="DD196" i="1"/>
  <c r="DE196" i="1"/>
  <c r="DD197" i="1"/>
  <c r="DE197" i="1"/>
  <c r="DD198" i="1"/>
  <c r="DE198" i="1"/>
  <c r="DD199" i="1"/>
  <c r="DE199" i="1"/>
  <c r="DD200" i="1"/>
  <c r="DE200" i="1"/>
  <c r="DD201" i="1"/>
  <c r="DE201" i="1"/>
  <c r="DD202" i="1"/>
  <c r="DE202" i="1"/>
  <c r="DD203" i="1"/>
  <c r="DE203" i="1"/>
  <c r="DD204" i="1"/>
  <c r="DE204" i="1"/>
  <c r="DD205" i="1"/>
  <c r="DE205" i="1"/>
  <c r="DD206" i="1"/>
  <c r="DE206" i="1"/>
  <c r="DD207" i="1"/>
  <c r="DE207" i="1"/>
  <c r="DD208" i="1"/>
  <c r="DE208" i="1"/>
  <c r="DD209" i="1"/>
  <c r="DE209" i="1"/>
  <c r="DD210" i="1"/>
  <c r="DE210" i="1"/>
  <c r="DD211" i="1"/>
  <c r="DE211" i="1"/>
  <c r="DD212" i="1"/>
  <c r="DE212" i="1"/>
  <c r="DD213" i="1"/>
  <c r="DE213" i="1"/>
  <c r="DD214" i="1"/>
  <c r="DE214" i="1"/>
  <c r="DD215" i="1"/>
  <c r="DE215" i="1"/>
  <c r="DD216" i="1"/>
  <c r="DE216" i="1"/>
  <c r="DD217" i="1"/>
  <c r="DE217" i="1"/>
  <c r="DD218" i="1"/>
  <c r="DE218" i="1"/>
  <c r="DD219" i="1"/>
  <c r="DE219" i="1"/>
  <c r="DD220" i="1"/>
  <c r="DE220" i="1"/>
  <c r="DD221" i="1"/>
  <c r="DE221" i="1"/>
  <c r="DD222" i="1"/>
  <c r="DE222" i="1"/>
  <c r="DD223" i="1"/>
  <c r="DE223" i="1"/>
  <c r="DD224" i="1"/>
  <c r="DE224" i="1"/>
  <c r="DD225" i="1"/>
  <c r="DE225" i="1"/>
  <c r="DD226" i="1"/>
  <c r="DE226" i="1"/>
  <c r="DD227" i="1"/>
  <c r="DE227" i="1"/>
  <c r="DD228" i="1"/>
  <c r="DE228" i="1"/>
  <c r="DD229" i="1"/>
  <c r="DE229" i="1"/>
  <c r="DD230" i="1"/>
  <c r="DE230" i="1"/>
  <c r="DD231" i="1"/>
  <c r="DE231" i="1"/>
  <c r="DD232" i="1"/>
  <c r="DE232" i="1"/>
  <c r="DD233" i="1"/>
  <c r="DE233" i="1"/>
  <c r="DD234" i="1"/>
  <c r="DE234" i="1"/>
  <c r="DD235" i="1"/>
  <c r="DE235" i="1"/>
  <c r="DD236" i="1"/>
  <c r="DE236" i="1"/>
  <c r="DD237" i="1"/>
  <c r="DE237" i="1"/>
  <c r="DD238" i="1"/>
  <c r="DE238" i="1"/>
  <c r="DD239" i="1"/>
  <c r="DE239" i="1"/>
  <c r="DD240" i="1"/>
  <c r="DE240" i="1"/>
  <c r="DD241" i="1"/>
  <c r="DE241" i="1"/>
  <c r="DD242" i="1"/>
  <c r="DE242" i="1"/>
  <c r="DD243" i="1"/>
  <c r="DE243" i="1"/>
  <c r="DD244" i="1"/>
  <c r="DE244" i="1"/>
  <c r="DD245" i="1"/>
  <c r="DE245" i="1"/>
  <c r="DD246" i="1"/>
  <c r="DE246" i="1"/>
  <c r="DD248" i="1"/>
  <c r="DE248" i="1"/>
  <c r="DD249" i="1"/>
  <c r="DE249" i="1"/>
  <c r="DD250" i="1"/>
  <c r="DE250" i="1"/>
  <c r="DD251" i="1"/>
  <c r="DE251" i="1"/>
  <c r="DD252" i="1"/>
  <c r="DE252" i="1"/>
  <c r="DD253" i="1"/>
  <c r="DE253" i="1"/>
  <c r="DD254" i="1"/>
  <c r="DE254" i="1"/>
  <c r="DD255" i="1"/>
  <c r="DE255" i="1"/>
  <c r="DD256" i="1"/>
  <c r="DE256" i="1"/>
  <c r="DD257" i="1"/>
  <c r="DE257" i="1"/>
  <c r="DD258" i="1"/>
  <c r="DE258" i="1"/>
  <c r="DD259" i="1"/>
  <c r="DE259" i="1"/>
  <c r="DD260" i="1"/>
  <c r="DE260" i="1"/>
  <c r="DD261" i="1"/>
  <c r="DE261" i="1"/>
  <c r="DD262" i="1"/>
  <c r="DE262" i="1"/>
  <c r="DD263" i="1"/>
  <c r="DE263" i="1"/>
  <c r="DD264" i="1"/>
  <c r="DE264" i="1"/>
  <c r="DD265" i="1"/>
  <c r="DE265" i="1"/>
  <c r="DD266" i="1"/>
  <c r="DE266" i="1"/>
  <c r="DD267" i="1"/>
  <c r="DE267" i="1"/>
  <c r="DD268" i="1"/>
  <c r="DE268" i="1"/>
  <c r="DD269" i="1"/>
  <c r="DE269" i="1"/>
  <c r="DD270" i="1"/>
  <c r="DE270" i="1"/>
  <c r="DD271" i="1"/>
  <c r="DE271" i="1"/>
  <c r="DD272" i="1"/>
  <c r="DE272" i="1"/>
  <c r="DD273" i="1"/>
  <c r="DE273" i="1"/>
  <c r="DD274" i="1"/>
  <c r="DE274" i="1"/>
  <c r="DD275" i="1"/>
  <c r="DE275" i="1"/>
  <c r="DD276" i="1"/>
  <c r="DE276" i="1"/>
  <c r="DD277" i="1"/>
  <c r="DE277" i="1"/>
  <c r="DD278" i="1"/>
  <c r="DE278" i="1"/>
  <c r="DD279" i="1"/>
  <c r="DE279" i="1"/>
  <c r="DD280" i="1"/>
  <c r="DE280" i="1"/>
  <c r="DD281" i="1"/>
  <c r="DE281" i="1"/>
  <c r="DD283" i="1"/>
  <c r="DE283" i="1"/>
  <c r="DD284" i="1"/>
  <c r="DE284" i="1"/>
  <c r="DD285" i="1"/>
  <c r="DE285" i="1"/>
  <c r="DD286" i="1"/>
  <c r="DE286" i="1"/>
  <c r="DD287" i="1"/>
  <c r="DE287" i="1"/>
  <c r="DD288" i="1"/>
  <c r="DE288" i="1"/>
  <c r="DD289" i="1"/>
  <c r="DE289" i="1"/>
  <c r="DD290" i="1"/>
  <c r="DE290" i="1"/>
  <c r="DD291" i="1"/>
  <c r="DE291" i="1"/>
  <c r="DD292" i="1"/>
  <c r="DE292" i="1"/>
  <c r="DD293" i="1"/>
  <c r="DE293" i="1"/>
  <c r="DD294" i="1"/>
  <c r="DE294" i="1"/>
  <c r="DD295" i="1"/>
  <c r="DE295" i="1"/>
  <c r="DD296" i="1"/>
  <c r="DE296" i="1"/>
  <c r="DD297" i="1"/>
  <c r="DE297" i="1"/>
  <c r="DD298" i="1"/>
  <c r="DE298" i="1"/>
  <c r="DD299" i="1"/>
  <c r="DE299" i="1"/>
  <c r="DD300" i="1"/>
  <c r="DE300" i="1"/>
  <c r="DD302" i="1"/>
  <c r="DE302" i="1"/>
  <c r="DD303" i="1"/>
  <c r="DE303" i="1"/>
  <c r="DD304" i="1"/>
  <c r="DE304" i="1"/>
  <c r="DD305" i="1"/>
  <c r="DE305" i="1"/>
  <c r="DD306" i="1"/>
  <c r="DE306" i="1"/>
  <c r="DD307" i="1"/>
  <c r="DE307" i="1"/>
  <c r="DD308" i="1"/>
  <c r="DE308" i="1"/>
  <c r="DD309" i="1"/>
  <c r="DE309" i="1"/>
  <c r="DD310" i="1"/>
  <c r="DE310" i="1"/>
  <c r="DD311" i="1"/>
  <c r="DE311" i="1"/>
  <c r="DD312" i="1"/>
  <c r="DE312" i="1"/>
  <c r="DD313" i="1"/>
  <c r="DE313" i="1"/>
  <c r="DD314" i="1"/>
  <c r="DE314" i="1"/>
  <c r="DD315" i="1"/>
  <c r="DE315" i="1"/>
  <c r="DD316" i="1"/>
  <c r="DE316" i="1"/>
  <c r="DD317" i="1"/>
  <c r="DE317" i="1"/>
  <c r="DD318" i="1"/>
  <c r="DE318" i="1"/>
  <c r="DD319" i="1"/>
  <c r="DE319" i="1"/>
  <c r="DD320" i="1"/>
  <c r="DE320" i="1"/>
  <c r="DD321" i="1"/>
  <c r="DE321" i="1"/>
  <c r="DD322" i="1"/>
  <c r="DE322" i="1"/>
  <c r="DD323" i="1"/>
  <c r="DE323" i="1"/>
  <c r="DD324" i="1"/>
  <c r="DE324" i="1"/>
  <c r="DD325" i="1"/>
  <c r="DE325" i="1"/>
  <c r="DD326" i="1"/>
  <c r="DE326" i="1"/>
  <c r="DD328" i="1"/>
  <c r="DE328" i="1"/>
  <c r="DD329" i="1"/>
  <c r="DE329" i="1"/>
  <c r="DD330" i="1"/>
  <c r="DE330" i="1"/>
  <c r="DD331" i="1"/>
  <c r="DE331" i="1"/>
  <c r="DD332" i="1"/>
  <c r="DE332" i="1"/>
  <c r="DD333" i="1"/>
  <c r="DE333" i="1"/>
  <c r="DD334" i="1"/>
  <c r="DE334" i="1"/>
  <c r="DD335" i="1"/>
  <c r="DE335" i="1"/>
  <c r="DD336" i="1"/>
  <c r="DE336" i="1"/>
  <c r="DD337" i="1"/>
  <c r="DE337" i="1"/>
  <c r="DD338" i="1"/>
  <c r="DE338" i="1"/>
  <c r="DD339" i="1"/>
  <c r="DE339" i="1"/>
  <c r="DD340" i="1"/>
  <c r="DE340" i="1"/>
  <c r="DD341" i="1"/>
  <c r="DE341" i="1"/>
  <c r="DD342" i="1"/>
  <c r="DE342" i="1"/>
  <c r="DD343" i="1"/>
  <c r="DE343" i="1"/>
  <c r="DD344" i="1"/>
  <c r="DE344" i="1"/>
  <c r="DD345" i="1"/>
  <c r="DE345" i="1"/>
  <c r="DD346" i="1"/>
  <c r="DE346" i="1"/>
  <c r="DD347" i="1"/>
  <c r="DE347" i="1"/>
  <c r="DD348" i="1"/>
  <c r="DE348" i="1"/>
  <c r="DD349" i="1"/>
  <c r="DE349" i="1"/>
  <c r="DD350" i="1"/>
  <c r="DE350" i="1"/>
  <c r="DD351" i="1"/>
  <c r="DE351" i="1"/>
  <c r="DD353" i="1"/>
  <c r="DE353" i="1"/>
  <c r="DD354" i="1"/>
  <c r="DE354" i="1"/>
  <c r="DD355" i="1"/>
  <c r="DE355" i="1"/>
  <c r="DD356" i="1"/>
  <c r="DE356" i="1"/>
  <c r="DD357" i="1"/>
  <c r="DE357" i="1"/>
  <c r="DD358" i="1"/>
  <c r="DE358" i="1"/>
  <c r="DD359" i="1"/>
  <c r="DE359" i="1"/>
  <c r="DD360" i="1"/>
  <c r="DE360" i="1"/>
  <c r="DD361" i="1"/>
  <c r="DE361" i="1"/>
  <c r="DD362" i="1"/>
  <c r="DE362" i="1"/>
  <c r="DD363" i="1"/>
  <c r="DE363" i="1"/>
  <c r="DD364" i="1"/>
  <c r="DE364" i="1"/>
  <c r="DD366" i="1"/>
  <c r="DE366" i="1"/>
  <c r="DD367" i="1"/>
  <c r="DE367" i="1"/>
  <c r="DD368" i="1"/>
  <c r="DE368" i="1"/>
  <c r="DD369" i="1"/>
  <c r="DE369" i="1"/>
  <c r="DD370" i="1"/>
  <c r="DE370" i="1"/>
  <c r="DD371" i="1"/>
  <c r="DE371" i="1"/>
  <c r="DD372" i="1"/>
  <c r="DE372" i="1"/>
  <c r="DD373" i="1"/>
  <c r="DE373" i="1"/>
  <c r="DD374" i="1"/>
  <c r="DE374" i="1"/>
  <c r="DD375" i="1"/>
  <c r="DE375" i="1"/>
  <c r="DD376" i="1"/>
  <c r="DE376" i="1"/>
  <c r="DD377" i="1"/>
  <c r="DE377" i="1"/>
  <c r="DD378" i="1"/>
  <c r="DE378" i="1"/>
  <c r="DD379" i="1"/>
  <c r="DE379" i="1"/>
  <c r="DD380" i="1"/>
  <c r="DE380" i="1"/>
  <c r="DD381" i="1"/>
  <c r="DE381" i="1"/>
  <c r="DD382" i="1"/>
  <c r="DE382" i="1"/>
  <c r="DD383" i="1"/>
  <c r="DE383" i="1"/>
  <c r="DD384" i="1"/>
  <c r="DE384" i="1"/>
  <c r="DD385" i="1"/>
  <c r="DE385" i="1"/>
  <c r="DD386" i="1"/>
  <c r="DE386" i="1"/>
  <c r="DD387" i="1"/>
  <c r="DE387" i="1"/>
  <c r="DD388" i="1"/>
  <c r="DE388" i="1"/>
  <c r="DD389" i="1"/>
  <c r="DE389" i="1"/>
  <c r="DD390" i="1"/>
  <c r="DE390" i="1"/>
  <c r="DD391" i="1"/>
  <c r="DE391" i="1"/>
  <c r="DD393" i="1"/>
  <c r="DE393" i="1"/>
  <c r="DD394" i="1"/>
  <c r="DE394" i="1"/>
  <c r="DD395" i="1"/>
  <c r="DE395" i="1"/>
  <c r="DD396" i="1"/>
  <c r="DE396" i="1"/>
  <c r="DD397" i="1"/>
  <c r="DE397" i="1"/>
  <c r="DD398" i="1"/>
  <c r="DE398" i="1"/>
  <c r="DD399" i="1"/>
  <c r="DE399" i="1"/>
  <c r="DD400" i="1"/>
  <c r="DE400" i="1"/>
  <c r="DD401" i="1"/>
  <c r="DE401" i="1"/>
  <c r="DD402" i="1"/>
  <c r="DE402" i="1"/>
  <c r="DD403" i="1"/>
  <c r="DE403" i="1"/>
  <c r="DD404" i="1"/>
  <c r="DE404" i="1"/>
  <c r="DD405" i="1"/>
  <c r="DE405" i="1"/>
  <c r="DD406" i="1"/>
  <c r="DE406" i="1"/>
  <c r="DD407" i="1"/>
  <c r="DE407" i="1"/>
  <c r="DD408" i="1"/>
  <c r="DE408" i="1"/>
  <c r="DD409" i="1"/>
  <c r="DE409" i="1"/>
  <c r="DD410" i="1"/>
  <c r="DE410" i="1"/>
  <c r="DD411" i="1"/>
  <c r="DE411" i="1"/>
  <c r="DD412" i="1"/>
  <c r="DE412" i="1"/>
  <c r="DD413" i="1"/>
  <c r="DE413" i="1"/>
  <c r="DD414" i="1"/>
  <c r="DE414" i="1"/>
  <c r="DD415" i="1"/>
  <c r="DE415" i="1"/>
  <c r="DD416" i="1"/>
  <c r="DE416" i="1"/>
  <c r="DD417" i="1"/>
  <c r="DE417" i="1"/>
  <c r="DD418" i="1"/>
  <c r="DE418" i="1"/>
  <c r="DD419" i="1"/>
  <c r="DE419" i="1"/>
  <c r="DD420" i="1"/>
  <c r="DE420" i="1"/>
  <c r="DD421" i="1"/>
  <c r="DE421" i="1"/>
  <c r="DD422" i="1"/>
  <c r="DE422" i="1"/>
  <c r="DD423" i="1"/>
  <c r="DE423" i="1"/>
  <c r="DD424" i="1"/>
  <c r="DE424" i="1"/>
  <c r="DD425" i="1"/>
  <c r="DE425" i="1"/>
  <c r="DD426" i="1"/>
  <c r="DE426" i="1"/>
  <c r="DD427" i="1"/>
  <c r="DE427" i="1"/>
  <c r="DD428" i="1"/>
  <c r="DE428" i="1"/>
  <c r="DD429" i="1"/>
  <c r="DE429" i="1"/>
  <c r="DD430" i="1"/>
  <c r="DE430" i="1"/>
  <c r="DD431" i="1"/>
  <c r="DE431" i="1"/>
  <c r="DD432" i="1"/>
  <c r="DE432" i="1"/>
  <c r="DD433" i="1"/>
  <c r="DE433" i="1"/>
  <c r="DD434" i="1"/>
  <c r="DE434" i="1"/>
  <c r="DD435" i="1"/>
  <c r="DE435" i="1"/>
  <c r="DD436" i="1"/>
  <c r="DE436" i="1"/>
  <c r="DD437" i="1"/>
  <c r="DE437" i="1"/>
  <c r="DD438" i="1"/>
  <c r="DE438" i="1"/>
  <c r="DD439" i="1"/>
  <c r="DE439" i="1"/>
  <c r="DD440" i="1"/>
  <c r="DE440" i="1"/>
  <c r="DD441" i="1"/>
  <c r="DE441" i="1"/>
  <c r="DD442" i="1"/>
  <c r="DE442" i="1"/>
  <c r="DD444" i="1"/>
  <c r="DE444" i="1"/>
  <c r="DD445" i="1"/>
  <c r="DE445" i="1"/>
  <c r="DD446" i="1"/>
  <c r="DE446" i="1"/>
  <c r="DD447" i="1"/>
  <c r="DE447" i="1"/>
  <c r="DD448" i="1"/>
  <c r="DE448" i="1"/>
  <c r="DD449" i="1"/>
  <c r="DE449" i="1"/>
  <c r="DD450" i="1"/>
  <c r="DE450" i="1"/>
  <c r="DD451" i="1"/>
  <c r="DE451" i="1"/>
  <c r="DD452" i="1"/>
  <c r="DE452" i="1"/>
  <c r="DD453" i="1"/>
  <c r="DE453" i="1"/>
  <c r="DD454" i="1"/>
  <c r="DE454" i="1"/>
  <c r="DD455" i="1"/>
  <c r="DE455" i="1"/>
  <c r="DD456" i="1"/>
  <c r="DE456" i="1"/>
  <c r="DD457" i="1"/>
  <c r="DE457" i="1"/>
  <c r="DD458" i="1"/>
  <c r="DE458" i="1"/>
  <c r="DD459" i="1"/>
  <c r="DE459" i="1"/>
  <c r="DD460" i="1"/>
  <c r="DE460" i="1"/>
  <c r="DD461" i="1"/>
  <c r="DE461" i="1"/>
  <c r="DD462" i="1"/>
  <c r="DE462" i="1"/>
  <c r="DD463" i="1"/>
  <c r="DE463" i="1"/>
  <c r="DD464" i="1"/>
  <c r="DE464" i="1"/>
  <c r="DD465" i="1"/>
  <c r="DE465" i="1"/>
  <c r="DD466" i="1"/>
  <c r="DE466" i="1"/>
  <c r="DD467" i="1"/>
  <c r="DE467" i="1"/>
  <c r="DD468" i="1"/>
  <c r="DE468" i="1"/>
  <c r="DD469" i="1"/>
  <c r="DE469" i="1"/>
  <c r="DD470" i="1"/>
  <c r="DE470" i="1"/>
  <c r="DD471" i="1"/>
  <c r="DE471" i="1"/>
  <c r="DD472" i="1"/>
  <c r="DE472" i="1"/>
  <c r="DD473" i="1"/>
  <c r="DE473" i="1"/>
  <c r="DD474" i="1"/>
  <c r="DE474" i="1"/>
  <c r="DD475" i="1"/>
  <c r="DE475" i="1"/>
  <c r="DD476" i="1"/>
  <c r="DE476" i="1"/>
  <c r="DD477" i="1"/>
  <c r="DE477" i="1"/>
  <c r="DD478" i="1"/>
  <c r="DE478" i="1"/>
  <c r="DD479" i="1"/>
  <c r="DE479" i="1"/>
  <c r="DD480" i="1"/>
  <c r="DE480" i="1"/>
  <c r="DD481" i="1"/>
  <c r="DE481" i="1"/>
  <c r="DD482" i="1"/>
  <c r="DE482" i="1"/>
  <c r="DD483" i="1"/>
  <c r="DE483" i="1"/>
  <c r="DD484" i="1"/>
  <c r="DE484" i="1"/>
  <c r="DD485" i="1"/>
  <c r="DE485" i="1"/>
  <c r="DD486" i="1"/>
  <c r="DE486" i="1"/>
  <c r="DD487" i="1"/>
  <c r="DE487" i="1"/>
  <c r="DD488" i="1"/>
  <c r="DE488" i="1"/>
  <c r="DD489" i="1"/>
  <c r="DE489" i="1"/>
  <c r="DD490" i="1"/>
  <c r="DE490" i="1"/>
  <c r="DD491" i="1"/>
  <c r="DE491" i="1"/>
  <c r="DD492" i="1"/>
  <c r="DE492" i="1"/>
  <c r="DD493" i="1"/>
  <c r="DE493" i="1"/>
  <c r="DD494" i="1"/>
  <c r="DE494" i="1"/>
  <c r="DD495" i="1"/>
  <c r="DE495" i="1"/>
  <c r="DD496" i="1"/>
  <c r="DE496" i="1"/>
  <c r="DD497" i="1"/>
  <c r="DE497" i="1"/>
  <c r="DD498" i="1"/>
  <c r="DE498" i="1"/>
  <c r="DD499" i="1"/>
  <c r="DE499" i="1"/>
  <c r="DD500" i="1"/>
  <c r="DE500" i="1"/>
  <c r="DD501" i="1"/>
  <c r="DE501" i="1"/>
  <c r="DD502" i="1"/>
  <c r="DE502" i="1"/>
  <c r="DD503" i="1"/>
  <c r="DE503" i="1"/>
  <c r="DE4" i="1"/>
  <c r="DD4" i="1"/>
  <c r="DC5" i="1"/>
  <c r="DC6" i="1"/>
  <c r="DC7" i="1"/>
  <c r="DC8" i="1"/>
  <c r="DC9" i="1"/>
  <c r="DC10" i="1"/>
  <c r="DC11" i="1"/>
  <c r="DC12" i="1"/>
  <c r="DC13" i="1"/>
  <c r="DC14" i="1"/>
  <c r="DC15" i="1"/>
  <c r="DC16" i="1"/>
  <c r="DC17" i="1"/>
  <c r="DC18" i="1"/>
  <c r="DC19" i="1"/>
  <c r="DC20" i="1"/>
  <c r="DC21" i="1"/>
  <c r="DC22" i="1"/>
  <c r="DC23" i="1"/>
  <c r="DC24" i="1"/>
  <c r="DC25" i="1"/>
  <c r="DC26" i="1"/>
  <c r="DC27" i="1"/>
  <c r="DC28" i="1"/>
  <c r="DC29" i="1"/>
  <c r="DC30" i="1"/>
  <c r="DC31" i="1"/>
  <c r="DC32" i="1"/>
  <c r="DC33" i="1"/>
  <c r="DC34" i="1"/>
  <c r="DC35" i="1"/>
  <c r="DC36" i="1"/>
  <c r="DC37" i="1"/>
  <c r="DC38" i="1"/>
  <c r="DC39" i="1"/>
  <c r="DC40" i="1"/>
  <c r="DC41" i="1"/>
  <c r="DC42" i="1"/>
  <c r="DC43" i="1"/>
  <c r="DC44" i="1"/>
  <c r="DC45" i="1"/>
  <c r="DC46" i="1"/>
  <c r="DC47" i="1"/>
  <c r="DC48" i="1"/>
  <c r="DC49" i="1"/>
  <c r="DC50" i="1"/>
  <c r="DC51" i="1"/>
  <c r="DC52" i="1"/>
  <c r="DC53" i="1"/>
  <c r="DC54" i="1"/>
  <c r="DC55" i="1"/>
  <c r="DC56" i="1"/>
  <c r="DC57" i="1"/>
  <c r="DC58" i="1"/>
  <c r="DC59" i="1"/>
  <c r="DC60" i="1"/>
  <c r="DC61" i="1"/>
  <c r="DC62" i="1"/>
  <c r="DC63" i="1"/>
  <c r="DC64" i="1"/>
  <c r="DC65" i="1"/>
  <c r="DC66" i="1"/>
  <c r="DC67" i="1"/>
  <c r="DC68" i="1"/>
  <c r="DC69" i="1"/>
  <c r="DC70" i="1"/>
  <c r="DC71" i="1"/>
  <c r="DC72" i="1"/>
  <c r="DC73" i="1"/>
  <c r="DC74" i="1"/>
  <c r="DC75" i="1"/>
  <c r="DC76" i="1"/>
  <c r="DC77" i="1"/>
  <c r="DC78" i="1"/>
  <c r="DC79" i="1"/>
  <c r="DC80" i="1"/>
  <c r="DC81" i="1"/>
  <c r="DC82" i="1"/>
  <c r="DC83" i="1"/>
  <c r="DC84" i="1"/>
  <c r="DC85" i="1"/>
  <c r="DC86" i="1"/>
  <c r="DC87" i="1"/>
  <c r="DC88" i="1"/>
  <c r="DC89" i="1"/>
  <c r="DC90" i="1"/>
  <c r="DC91" i="1"/>
  <c r="DC92" i="1"/>
  <c r="DC93" i="1"/>
  <c r="DC94" i="1"/>
  <c r="DC95" i="1"/>
  <c r="DC96" i="1"/>
  <c r="DC97" i="1"/>
  <c r="DC98" i="1"/>
  <c r="DC99" i="1"/>
  <c r="DC101" i="1"/>
  <c r="DC102" i="1"/>
  <c r="DC103" i="1"/>
  <c r="DC104" i="1"/>
  <c r="DC105" i="1"/>
  <c r="DC106" i="1"/>
  <c r="DC107" i="1"/>
  <c r="DC108" i="1"/>
  <c r="DC109" i="1"/>
  <c r="DC110" i="1"/>
  <c r="DC111" i="1"/>
  <c r="DC112" i="1"/>
  <c r="DC113" i="1"/>
  <c r="DC114" i="1"/>
  <c r="DC115" i="1"/>
  <c r="DC116" i="1"/>
  <c r="DC117" i="1"/>
  <c r="DC118" i="1"/>
  <c r="DC119" i="1"/>
  <c r="DC120" i="1"/>
  <c r="DC121" i="1"/>
  <c r="DC122" i="1"/>
  <c r="DC123" i="1"/>
  <c r="DC124" i="1"/>
  <c r="DC125" i="1"/>
  <c r="DC126" i="1"/>
  <c r="DC127" i="1"/>
  <c r="DC128" i="1"/>
  <c r="DC129" i="1"/>
  <c r="DC130" i="1"/>
  <c r="DC131" i="1"/>
  <c r="DC132" i="1"/>
  <c r="DC133" i="1"/>
  <c r="DC134" i="1"/>
  <c r="DC135" i="1"/>
  <c r="DC136" i="1"/>
  <c r="DC137" i="1"/>
  <c r="DC138" i="1"/>
  <c r="DC139" i="1"/>
  <c r="DC140" i="1"/>
  <c r="DC141" i="1"/>
  <c r="DC142" i="1"/>
  <c r="DC143" i="1"/>
  <c r="DC144" i="1"/>
  <c r="DC145" i="1"/>
  <c r="DC146" i="1"/>
  <c r="DC147" i="1"/>
  <c r="DC148" i="1"/>
  <c r="DC149" i="1"/>
  <c r="DC150" i="1"/>
  <c r="DC151" i="1"/>
  <c r="DC152" i="1"/>
  <c r="DC153" i="1"/>
  <c r="DC154" i="1"/>
  <c r="DC155" i="1"/>
  <c r="DC156" i="1"/>
  <c r="DC157" i="1"/>
  <c r="DC158" i="1"/>
  <c r="DC159" i="1"/>
  <c r="DC160" i="1"/>
  <c r="DC161" i="1"/>
  <c r="DC162" i="1"/>
  <c r="DC163" i="1"/>
  <c r="DC164" i="1"/>
  <c r="DC165" i="1"/>
  <c r="DC166" i="1"/>
  <c r="DC167" i="1"/>
  <c r="DC168" i="1"/>
  <c r="DC169" i="1"/>
  <c r="DC170" i="1"/>
  <c r="DC171" i="1"/>
  <c r="DC172" i="1"/>
  <c r="DC173" i="1"/>
  <c r="DC174" i="1"/>
  <c r="DC175" i="1"/>
  <c r="DC176" i="1"/>
  <c r="DC177" i="1"/>
  <c r="DC178" i="1"/>
  <c r="DC179" i="1"/>
  <c r="DC180" i="1"/>
  <c r="DC181" i="1"/>
  <c r="DC182" i="1"/>
  <c r="DC183" i="1"/>
  <c r="DC184" i="1"/>
  <c r="DC185" i="1"/>
  <c r="DC186" i="1"/>
  <c r="DC187" i="1"/>
  <c r="DC188" i="1"/>
  <c r="DC189" i="1"/>
  <c r="DC190" i="1"/>
  <c r="DC191" i="1"/>
  <c r="DC192" i="1"/>
  <c r="DC193" i="1"/>
  <c r="DC194" i="1"/>
  <c r="DC195" i="1"/>
  <c r="DC196" i="1"/>
  <c r="DC197" i="1"/>
  <c r="DC198" i="1"/>
  <c r="DC199" i="1"/>
  <c r="DC200" i="1"/>
  <c r="DC201" i="1"/>
  <c r="DC202" i="1"/>
  <c r="DC203" i="1"/>
  <c r="DC204" i="1"/>
  <c r="DC205" i="1"/>
  <c r="DC206" i="1"/>
  <c r="DC207" i="1"/>
  <c r="DC208" i="1"/>
  <c r="DC209" i="1"/>
  <c r="DC210" i="1"/>
  <c r="DC211" i="1"/>
  <c r="DC212" i="1"/>
  <c r="DC213" i="1"/>
  <c r="DC214" i="1"/>
  <c r="DC215" i="1"/>
  <c r="DC216" i="1"/>
  <c r="DC217" i="1"/>
  <c r="DC218" i="1"/>
  <c r="DC219" i="1"/>
  <c r="DC220" i="1"/>
  <c r="DC221" i="1"/>
  <c r="DC222" i="1"/>
  <c r="DC223" i="1"/>
  <c r="DC224" i="1"/>
  <c r="DC225" i="1"/>
  <c r="DC226" i="1"/>
  <c r="DC227" i="1"/>
  <c r="DC228" i="1"/>
  <c r="DC229" i="1"/>
  <c r="DC230" i="1"/>
  <c r="DC231" i="1"/>
  <c r="DC232" i="1"/>
  <c r="DC233" i="1"/>
  <c r="DC234" i="1"/>
  <c r="DC235" i="1"/>
  <c r="DC236" i="1"/>
  <c r="DC237" i="1"/>
  <c r="DC238" i="1"/>
  <c r="DC239" i="1"/>
  <c r="DC240" i="1"/>
  <c r="DC241" i="1"/>
  <c r="DC242" i="1"/>
  <c r="DC243" i="1"/>
  <c r="DC244" i="1"/>
  <c r="DC245" i="1"/>
  <c r="DC246" i="1"/>
  <c r="DC248" i="1"/>
  <c r="DC249" i="1"/>
  <c r="DC250" i="1"/>
  <c r="DC251" i="1"/>
  <c r="DC252" i="1"/>
  <c r="DC253" i="1"/>
  <c r="DC254" i="1"/>
  <c r="DC255" i="1"/>
  <c r="DC256" i="1"/>
  <c r="DC257" i="1"/>
  <c r="DC258" i="1"/>
  <c r="DC259" i="1"/>
  <c r="DC260" i="1"/>
  <c r="DC261" i="1"/>
  <c r="DC262" i="1"/>
  <c r="DC263" i="1"/>
  <c r="DC264" i="1"/>
  <c r="DC265" i="1"/>
  <c r="DC266" i="1"/>
  <c r="DC267" i="1"/>
  <c r="DC268" i="1"/>
  <c r="DC269" i="1"/>
  <c r="DC270" i="1"/>
  <c r="DC271" i="1"/>
  <c r="DC272" i="1"/>
  <c r="DC273" i="1"/>
  <c r="DC274" i="1"/>
  <c r="DC275" i="1"/>
  <c r="DC276" i="1"/>
  <c r="DC277" i="1"/>
  <c r="DC278" i="1"/>
  <c r="DC279" i="1"/>
  <c r="DC280" i="1"/>
  <c r="DC281" i="1"/>
  <c r="DC283" i="1"/>
  <c r="DC284" i="1"/>
  <c r="DC285" i="1"/>
  <c r="DC286" i="1"/>
  <c r="DC287" i="1"/>
  <c r="DC288" i="1"/>
  <c r="DC289" i="1"/>
  <c r="DC290" i="1"/>
  <c r="DC291" i="1"/>
  <c r="DC292" i="1"/>
  <c r="DC293" i="1"/>
  <c r="DC294" i="1"/>
  <c r="DC295" i="1"/>
  <c r="DC296" i="1"/>
  <c r="DC297" i="1"/>
  <c r="DC298" i="1"/>
  <c r="DC299" i="1"/>
  <c r="DC300" i="1"/>
  <c r="DC302" i="1"/>
  <c r="DC303" i="1"/>
  <c r="DC304" i="1"/>
  <c r="DC305" i="1"/>
  <c r="DC306" i="1"/>
  <c r="DC307" i="1"/>
  <c r="DC308" i="1"/>
  <c r="DC309" i="1"/>
  <c r="DC310" i="1"/>
  <c r="DC311" i="1"/>
  <c r="DC312" i="1"/>
  <c r="DC313" i="1"/>
  <c r="DC314" i="1"/>
  <c r="DC315" i="1"/>
  <c r="DC316" i="1"/>
  <c r="DC317" i="1"/>
  <c r="DC318" i="1"/>
  <c r="DC319" i="1"/>
  <c r="DC320" i="1"/>
  <c r="DC321" i="1"/>
  <c r="DC322" i="1"/>
  <c r="DC323" i="1"/>
  <c r="DC324" i="1"/>
  <c r="DC325" i="1"/>
  <c r="DC326" i="1"/>
  <c r="DC328" i="1"/>
  <c r="DC329" i="1"/>
  <c r="DC330" i="1"/>
  <c r="DC331" i="1"/>
  <c r="DC332" i="1"/>
  <c r="DC333" i="1"/>
  <c r="DC334" i="1"/>
  <c r="DC335" i="1"/>
  <c r="DC336" i="1"/>
  <c r="DC337" i="1"/>
  <c r="DC338" i="1"/>
  <c r="DC339" i="1"/>
  <c r="DC340" i="1"/>
  <c r="DC341" i="1"/>
  <c r="DC342" i="1"/>
  <c r="DC343" i="1"/>
  <c r="DC344" i="1"/>
  <c r="DC345" i="1"/>
  <c r="DC346" i="1"/>
  <c r="DC347" i="1"/>
  <c r="DC348" i="1"/>
  <c r="DC349" i="1"/>
  <c r="DC350" i="1"/>
  <c r="DC351" i="1"/>
  <c r="DC353" i="1"/>
  <c r="DC354" i="1"/>
  <c r="DC355" i="1"/>
  <c r="DC356" i="1"/>
  <c r="DC357" i="1"/>
  <c r="DC358" i="1"/>
  <c r="DC359" i="1"/>
  <c r="DC360" i="1"/>
  <c r="DC361" i="1"/>
  <c r="DC362" i="1"/>
  <c r="DC363" i="1"/>
  <c r="DC364" i="1"/>
  <c r="DC366" i="1"/>
  <c r="DC367" i="1"/>
  <c r="DC368" i="1"/>
  <c r="DC369" i="1"/>
  <c r="DC370" i="1"/>
  <c r="DC371" i="1"/>
  <c r="DC372" i="1"/>
  <c r="DC373" i="1"/>
  <c r="DC374" i="1"/>
  <c r="DC375" i="1"/>
  <c r="DC376" i="1"/>
  <c r="DC377" i="1"/>
  <c r="DC378" i="1"/>
  <c r="DC379" i="1"/>
  <c r="DC380" i="1"/>
  <c r="DC381" i="1"/>
  <c r="DC382" i="1"/>
  <c r="DC383" i="1"/>
  <c r="DC384" i="1"/>
  <c r="DC385" i="1"/>
  <c r="DC386" i="1"/>
  <c r="DC387" i="1"/>
  <c r="DC388" i="1"/>
  <c r="DC389" i="1"/>
  <c r="DC390" i="1"/>
  <c r="DC391" i="1"/>
  <c r="DC393" i="1"/>
  <c r="DC394" i="1"/>
  <c r="DC395" i="1"/>
  <c r="DC396" i="1"/>
  <c r="DC397" i="1"/>
  <c r="DC398" i="1"/>
  <c r="DC399" i="1"/>
  <c r="DC400" i="1"/>
  <c r="DC401" i="1"/>
  <c r="DC402" i="1"/>
  <c r="DC403" i="1"/>
  <c r="DC404" i="1"/>
  <c r="DC405" i="1"/>
  <c r="DC406" i="1"/>
  <c r="DC407" i="1"/>
  <c r="DC408" i="1"/>
  <c r="DC409" i="1"/>
  <c r="DC410" i="1"/>
  <c r="DC411" i="1"/>
  <c r="DC412" i="1"/>
  <c r="DC413" i="1"/>
  <c r="DC414" i="1"/>
  <c r="DC415" i="1"/>
  <c r="DC416" i="1"/>
  <c r="DC417" i="1"/>
  <c r="DC418" i="1"/>
  <c r="DC419" i="1"/>
  <c r="DC420" i="1"/>
  <c r="DC421" i="1"/>
  <c r="DC422" i="1"/>
  <c r="DC423" i="1"/>
  <c r="DC424" i="1"/>
  <c r="DC425" i="1"/>
  <c r="DC426" i="1"/>
  <c r="DC427" i="1"/>
  <c r="DC428" i="1"/>
  <c r="DC429" i="1"/>
  <c r="DC430" i="1"/>
  <c r="DC431" i="1"/>
  <c r="DC432" i="1"/>
  <c r="DC433" i="1"/>
  <c r="DC434" i="1"/>
  <c r="DC435" i="1"/>
  <c r="DC436" i="1"/>
  <c r="DC437" i="1"/>
  <c r="DC438" i="1"/>
  <c r="DC439" i="1"/>
  <c r="DC440" i="1"/>
  <c r="DC441" i="1"/>
  <c r="DC442" i="1"/>
  <c r="DC444" i="1"/>
  <c r="DC445" i="1"/>
  <c r="DC446" i="1"/>
  <c r="DC447" i="1"/>
  <c r="DC448" i="1"/>
  <c r="DC449" i="1"/>
  <c r="DC450" i="1"/>
  <c r="DC451" i="1"/>
  <c r="DC452" i="1"/>
  <c r="DC453" i="1"/>
  <c r="DC454" i="1"/>
  <c r="DC455" i="1"/>
  <c r="DC456" i="1"/>
  <c r="DC457" i="1"/>
  <c r="DC458" i="1"/>
  <c r="DC459" i="1"/>
  <c r="DC460" i="1"/>
  <c r="DC461" i="1"/>
  <c r="DC462" i="1"/>
  <c r="DC463" i="1"/>
  <c r="DC464" i="1"/>
  <c r="DC465" i="1"/>
  <c r="DC466" i="1"/>
  <c r="DC467" i="1"/>
  <c r="DC468" i="1"/>
  <c r="DC469" i="1"/>
  <c r="DC470" i="1"/>
  <c r="DC471" i="1"/>
  <c r="DC472" i="1"/>
  <c r="DC473" i="1"/>
  <c r="DC474" i="1"/>
  <c r="DC475" i="1"/>
  <c r="DC476" i="1"/>
  <c r="DC477" i="1"/>
  <c r="DC478" i="1"/>
  <c r="DC479" i="1"/>
  <c r="DC480" i="1"/>
  <c r="DC481" i="1"/>
  <c r="DC482" i="1"/>
  <c r="DC483" i="1"/>
  <c r="DC484" i="1"/>
  <c r="DC485" i="1"/>
  <c r="DC486" i="1"/>
  <c r="DC487" i="1"/>
  <c r="DC488" i="1"/>
  <c r="DC489" i="1"/>
  <c r="DC490" i="1"/>
  <c r="DC491" i="1"/>
  <c r="DC492" i="1"/>
  <c r="DC493" i="1"/>
  <c r="DC494" i="1"/>
  <c r="DC495" i="1"/>
  <c r="DC496" i="1"/>
  <c r="DC497" i="1"/>
  <c r="DC498" i="1"/>
  <c r="DC499" i="1"/>
  <c r="DC500" i="1"/>
  <c r="DC501" i="1"/>
  <c r="DC502" i="1"/>
  <c r="DC503" i="1"/>
  <c r="DC4" i="1"/>
  <c r="CZ5" i="1" l="1"/>
  <c r="DA5" i="1"/>
  <c r="DB5" i="1"/>
  <c r="CZ6" i="1"/>
  <c r="DA6" i="1"/>
  <c r="DB6" i="1"/>
  <c r="CZ7" i="1"/>
  <c r="DA7" i="1"/>
  <c r="DB7" i="1"/>
  <c r="CZ8" i="1"/>
  <c r="DA8" i="1"/>
  <c r="DB8" i="1"/>
  <c r="CZ9" i="1"/>
  <c r="DA9" i="1"/>
  <c r="DB9" i="1"/>
  <c r="CZ10" i="1"/>
  <c r="DA10" i="1"/>
  <c r="DB10" i="1"/>
  <c r="CZ11" i="1"/>
  <c r="DA11" i="1"/>
  <c r="DB11" i="1"/>
  <c r="CZ12" i="1"/>
  <c r="DA12" i="1"/>
  <c r="DB12" i="1"/>
  <c r="CZ13" i="1"/>
  <c r="DA13" i="1"/>
  <c r="DB13" i="1"/>
  <c r="CZ14" i="1"/>
  <c r="DA14" i="1"/>
  <c r="DB14" i="1"/>
  <c r="CZ15" i="1"/>
  <c r="DA15" i="1"/>
  <c r="DB15" i="1"/>
  <c r="CZ16" i="1"/>
  <c r="DA16" i="1"/>
  <c r="DB16" i="1"/>
  <c r="CZ17" i="1"/>
  <c r="DA17" i="1"/>
  <c r="DB17" i="1"/>
  <c r="CZ18" i="1"/>
  <c r="DA18" i="1"/>
  <c r="DB18" i="1"/>
  <c r="CZ19" i="1"/>
  <c r="DA19" i="1"/>
  <c r="DB19" i="1"/>
  <c r="CZ20" i="1"/>
  <c r="DA20" i="1"/>
  <c r="DB20" i="1"/>
  <c r="CZ21" i="1"/>
  <c r="DA21" i="1"/>
  <c r="DB21" i="1"/>
  <c r="CZ22" i="1"/>
  <c r="DA22" i="1"/>
  <c r="DB22" i="1"/>
  <c r="CZ23" i="1"/>
  <c r="DA23" i="1"/>
  <c r="DB23" i="1"/>
  <c r="CZ24" i="1"/>
  <c r="DA24" i="1"/>
  <c r="DB24" i="1"/>
  <c r="CZ25" i="1"/>
  <c r="DA25" i="1"/>
  <c r="DB25" i="1"/>
  <c r="CZ26" i="1"/>
  <c r="DA26" i="1"/>
  <c r="DB26" i="1"/>
  <c r="CZ27" i="1"/>
  <c r="DA27" i="1"/>
  <c r="DB27" i="1"/>
  <c r="CZ28" i="1"/>
  <c r="DA28" i="1"/>
  <c r="DB28" i="1"/>
  <c r="CZ29" i="1"/>
  <c r="DA29" i="1"/>
  <c r="DB29" i="1"/>
  <c r="CZ30" i="1"/>
  <c r="DA30" i="1"/>
  <c r="DB30" i="1"/>
  <c r="CZ31" i="1"/>
  <c r="DA31" i="1"/>
  <c r="DB31" i="1"/>
  <c r="CZ32" i="1"/>
  <c r="DA32" i="1"/>
  <c r="DB32" i="1"/>
  <c r="CZ33" i="1"/>
  <c r="DA33" i="1"/>
  <c r="DB33" i="1"/>
  <c r="CZ34" i="1"/>
  <c r="DA34" i="1"/>
  <c r="DB34" i="1"/>
  <c r="CZ35" i="1"/>
  <c r="DA35" i="1"/>
  <c r="DB35" i="1"/>
  <c r="CZ36" i="1"/>
  <c r="DA36" i="1"/>
  <c r="DB36" i="1"/>
  <c r="CZ37" i="1"/>
  <c r="DA37" i="1"/>
  <c r="DB37" i="1"/>
  <c r="CZ38" i="1"/>
  <c r="DA38" i="1"/>
  <c r="DB38" i="1"/>
  <c r="CZ39" i="1"/>
  <c r="DA39" i="1"/>
  <c r="DB39" i="1"/>
  <c r="CZ40" i="1"/>
  <c r="DA40" i="1"/>
  <c r="DB40" i="1"/>
  <c r="CZ41" i="1"/>
  <c r="DA41" i="1"/>
  <c r="DB41" i="1"/>
  <c r="CZ42" i="1"/>
  <c r="DA42" i="1"/>
  <c r="DB42" i="1"/>
  <c r="CZ43" i="1"/>
  <c r="DA43" i="1"/>
  <c r="DB43" i="1"/>
  <c r="CZ44" i="1"/>
  <c r="DA44" i="1"/>
  <c r="DB44" i="1"/>
  <c r="CZ45" i="1"/>
  <c r="DA45" i="1"/>
  <c r="DB45" i="1"/>
  <c r="CZ46" i="1"/>
  <c r="DA46" i="1"/>
  <c r="DB46" i="1"/>
  <c r="CZ47" i="1"/>
  <c r="DA47" i="1"/>
  <c r="DB47" i="1"/>
  <c r="CZ48" i="1"/>
  <c r="DA48" i="1"/>
  <c r="DB48" i="1"/>
  <c r="CZ49" i="1"/>
  <c r="DA49" i="1"/>
  <c r="DB49" i="1"/>
  <c r="CZ50" i="1"/>
  <c r="DA50" i="1"/>
  <c r="DB50" i="1"/>
  <c r="CZ51" i="1"/>
  <c r="DA51" i="1"/>
  <c r="DB51" i="1"/>
  <c r="CZ52" i="1"/>
  <c r="DA52" i="1"/>
  <c r="DB52" i="1"/>
  <c r="CZ53" i="1"/>
  <c r="DA53" i="1"/>
  <c r="DB53" i="1"/>
  <c r="CZ54" i="1"/>
  <c r="DA54" i="1"/>
  <c r="DB54" i="1"/>
  <c r="CZ55" i="1"/>
  <c r="DA55" i="1"/>
  <c r="DB55" i="1"/>
  <c r="CZ56" i="1"/>
  <c r="DA56" i="1"/>
  <c r="DB56" i="1"/>
  <c r="CZ57" i="1"/>
  <c r="DA57" i="1"/>
  <c r="DB57" i="1"/>
  <c r="CZ58" i="1"/>
  <c r="DA58" i="1"/>
  <c r="DB58" i="1"/>
  <c r="CZ59" i="1"/>
  <c r="DA59" i="1"/>
  <c r="DB59" i="1"/>
  <c r="CZ60" i="1"/>
  <c r="DA60" i="1"/>
  <c r="DB60" i="1"/>
  <c r="CZ61" i="1"/>
  <c r="DA61" i="1"/>
  <c r="DB61" i="1"/>
  <c r="CZ62" i="1"/>
  <c r="DA62" i="1"/>
  <c r="DB62" i="1"/>
  <c r="CZ63" i="1"/>
  <c r="DA63" i="1"/>
  <c r="DB63" i="1"/>
  <c r="CZ64" i="1"/>
  <c r="DA64" i="1"/>
  <c r="DB64" i="1"/>
  <c r="CZ65" i="1"/>
  <c r="DA65" i="1"/>
  <c r="DB65" i="1"/>
  <c r="CZ66" i="1"/>
  <c r="DA66" i="1"/>
  <c r="DB66" i="1"/>
  <c r="CZ67" i="1"/>
  <c r="DA67" i="1"/>
  <c r="DB67" i="1"/>
  <c r="CZ68" i="1"/>
  <c r="DA68" i="1"/>
  <c r="DB68" i="1"/>
  <c r="CZ69" i="1"/>
  <c r="DA69" i="1"/>
  <c r="DB69" i="1"/>
  <c r="CZ70" i="1"/>
  <c r="DA70" i="1"/>
  <c r="DB70" i="1"/>
  <c r="CZ71" i="1"/>
  <c r="DA71" i="1"/>
  <c r="DB71" i="1"/>
  <c r="CZ72" i="1"/>
  <c r="DA72" i="1"/>
  <c r="DB72" i="1"/>
  <c r="CZ73" i="1"/>
  <c r="DA73" i="1"/>
  <c r="DB73" i="1"/>
  <c r="CZ74" i="1"/>
  <c r="DA74" i="1"/>
  <c r="DB74" i="1"/>
  <c r="CZ75" i="1"/>
  <c r="DA75" i="1"/>
  <c r="DB75" i="1"/>
  <c r="CZ76" i="1"/>
  <c r="DA76" i="1"/>
  <c r="DB76" i="1"/>
  <c r="CZ77" i="1"/>
  <c r="DA77" i="1"/>
  <c r="DB77" i="1"/>
  <c r="CZ78" i="1"/>
  <c r="DA78" i="1"/>
  <c r="DB78" i="1"/>
  <c r="CZ79" i="1"/>
  <c r="DA79" i="1"/>
  <c r="DB79" i="1"/>
  <c r="CZ80" i="1"/>
  <c r="DA80" i="1"/>
  <c r="DB80" i="1"/>
  <c r="CZ81" i="1"/>
  <c r="DA81" i="1"/>
  <c r="DB81" i="1"/>
  <c r="CZ82" i="1"/>
  <c r="DA82" i="1"/>
  <c r="DB82" i="1"/>
  <c r="CZ83" i="1"/>
  <c r="DA83" i="1"/>
  <c r="DB83" i="1"/>
  <c r="CZ84" i="1"/>
  <c r="DA84" i="1"/>
  <c r="DB84" i="1"/>
  <c r="CZ85" i="1"/>
  <c r="DA85" i="1"/>
  <c r="DB85" i="1"/>
  <c r="CZ86" i="1"/>
  <c r="DA86" i="1"/>
  <c r="DB86" i="1"/>
  <c r="CZ87" i="1"/>
  <c r="DA87" i="1"/>
  <c r="DB87" i="1"/>
  <c r="CZ88" i="1"/>
  <c r="DA88" i="1"/>
  <c r="DB88" i="1"/>
  <c r="CZ89" i="1"/>
  <c r="DA89" i="1"/>
  <c r="DB89" i="1"/>
  <c r="CZ90" i="1"/>
  <c r="DA90" i="1"/>
  <c r="DB90" i="1"/>
  <c r="CZ91" i="1"/>
  <c r="DA91" i="1"/>
  <c r="DB91" i="1"/>
  <c r="CZ92" i="1"/>
  <c r="DA92" i="1"/>
  <c r="DB92" i="1"/>
  <c r="CZ93" i="1"/>
  <c r="DA93" i="1"/>
  <c r="DB93" i="1"/>
  <c r="CZ94" i="1"/>
  <c r="DA94" i="1"/>
  <c r="DB94" i="1"/>
  <c r="CZ95" i="1"/>
  <c r="DA95" i="1"/>
  <c r="DB95" i="1"/>
  <c r="CZ96" i="1"/>
  <c r="DA96" i="1"/>
  <c r="DB96" i="1"/>
  <c r="CZ97" i="1"/>
  <c r="DA97" i="1"/>
  <c r="DB97" i="1"/>
  <c r="CZ98" i="1"/>
  <c r="DA98" i="1"/>
  <c r="DB98" i="1"/>
  <c r="CZ99" i="1"/>
  <c r="DA99" i="1"/>
  <c r="DB99" i="1"/>
  <c r="CZ101" i="1"/>
  <c r="DA101" i="1"/>
  <c r="DB101" i="1"/>
  <c r="CZ102" i="1"/>
  <c r="DA102" i="1"/>
  <c r="DB102" i="1"/>
  <c r="CZ103" i="1"/>
  <c r="DA103" i="1"/>
  <c r="DB103" i="1"/>
  <c r="CZ104" i="1"/>
  <c r="DA104" i="1"/>
  <c r="DB104" i="1"/>
  <c r="CZ105" i="1"/>
  <c r="DA105" i="1"/>
  <c r="DB105" i="1"/>
  <c r="CZ106" i="1"/>
  <c r="DA106" i="1"/>
  <c r="DB106" i="1"/>
  <c r="CZ107" i="1"/>
  <c r="DA107" i="1"/>
  <c r="DB107" i="1"/>
  <c r="CZ108" i="1"/>
  <c r="DA108" i="1"/>
  <c r="DB108" i="1"/>
  <c r="CZ109" i="1"/>
  <c r="DA109" i="1"/>
  <c r="DB109" i="1"/>
  <c r="CZ110" i="1"/>
  <c r="DA110" i="1"/>
  <c r="DB110" i="1"/>
  <c r="CZ111" i="1"/>
  <c r="DA111" i="1"/>
  <c r="DB111" i="1"/>
  <c r="CZ112" i="1"/>
  <c r="DA112" i="1"/>
  <c r="DB112" i="1"/>
  <c r="CZ113" i="1"/>
  <c r="DA113" i="1"/>
  <c r="DB113" i="1"/>
  <c r="CZ114" i="1"/>
  <c r="DA114" i="1"/>
  <c r="DB114" i="1"/>
  <c r="CZ115" i="1"/>
  <c r="DA115" i="1"/>
  <c r="DB115" i="1"/>
  <c r="CZ116" i="1"/>
  <c r="DA116" i="1"/>
  <c r="DB116" i="1"/>
  <c r="CZ117" i="1"/>
  <c r="DA117" i="1"/>
  <c r="DB117" i="1"/>
  <c r="CZ118" i="1"/>
  <c r="DA118" i="1"/>
  <c r="DB118" i="1"/>
  <c r="CZ119" i="1"/>
  <c r="DA119" i="1"/>
  <c r="DB119" i="1"/>
  <c r="CZ120" i="1"/>
  <c r="DA120" i="1"/>
  <c r="DB120" i="1"/>
  <c r="CZ121" i="1"/>
  <c r="DA121" i="1"/>
  <c r="DB121" i="1"/>
  <c r="CZ122" i="1"/>
  <c r="DA122" i="1"/>
  <c r="DB122" i="1"/>
  <c r="CZ123" i="1"/>
  <c r="DA123" i="1"/>
  <c r="DB123" i="1"/>
  <c r="CZ124" i="1"/>
  <c r="DA124" i="1"/>
  <c r="DB124" i="1"/>
  <c r="CZ125" i="1"/>
  <c r="DA125" i="1"/>
  <c r="DB125" i="1"/>
  <c r="CZ126" i="1"/>
  <c r="DA126" i="1"/>
  <c r="DB126" i="1"/>
  <c r="CZ127" i="1"/>
  <c r="DA127" i="1"/>
  <c r="DB127" i="1"/>
  <c r="CZ128" i="1"/>
  <c r="DA128" i="1"/>
  <c r="DB128" i="1"/>
  <c r="CZ129" i="1"/>
  <c r="DA129" i="1"/>
  <c r="DB129" i="1"/>
  <c r="CZ130" i="1"/>
  <c r="DA130" i="1"/>
  <c r="DB130" i="1"/>
  <c r="CZ131" i="1"/>
  <c r="DA131" i="1"/>
  <c r="DB131" i="1"/>
  <c r="CZ132" i="1"/>
  <c r="DA132" i="1"/>
  <c r="DB132" i="1"/>
  <c r="CZ133" i="1"/>
  <c r="DA133" i="1"/>
  <c r="DB133" i="1"/>
  <c r="CZ134" i="1"/>
  <c r="DA134" i="1"/>
  <c r="DB134" i="1"/>
  <c r="CZ135" i="1"/>
  <c r="DA135" i="1"/>
  <c r="DB135" i="1"/>
  <c r="CZ136" i="1"/>
  <c r="DA136" i="1"/>
  <c r="DB136" i="1"/>
  <c r="CZ137" i="1"/>
  <c r="DA137" i="1"/>
  <c r="DB137" i="1"/>
  <c r="CZ138" i="1"/>
  <c r="DA138" i="1"/>
  <c r="DB138" i="1"/>
  <c r="CZ139" i="1"/>
  <c r="DA139" i="1"/>
  <c r="DB139" i="1"/>
  <c r="CZ140" i="1"/>
  <c r="DA140" i="1"/>
  <c r="DB140" i="1"/>
  <c r="CZ141" i="1"/>
  <c r="DA141" i="1"/>
  <c r="DB141" i="1"/>
  <c r="CZ142" i="1"/>
  <c r="DA142" i="1"/>
  <c r="DB142" i="1"/>
  <c r="CZ143" i="1"/>
  <c r="DA143" i="1"/>
  <c r="DB143" i="1"/>
  <c r="CZ144" i="1"/>
  <c r="DA144" i="1"/>
  <c r="DB144" i="1"/>
  <c r="CZ145" i="1"/>
  <c r="DA145" i="1"/>
  <c r="DB145" i="1"/>
  <c r="CZ146" i="1"/>
  <c r="DA146" i="1"/>
  <c r="DB146" i="1"/>
  <c r="CZ147" i="1"/>
  <c r="DA147" i="1"/>
  <c r="DB147" i="1"/>
  <c r="CZ148" i="1"/>
  <c r="DA148" i="1"/>
  <c r="DB148" i="1"/>
  <c r="CZ149" i="1"/>
  <c r="DA149" i="1"/>
  <c r="DB149" i="1"/>
  <c r="CZ150" i="1"/>
  <c r="DA150" i="1"/>
  <c r="DB150" i="1"/>
  <c r="CZ151" i="1"/>
  <c r="DA151" i="1"/>
  <c r="DB151" i="1"/>
  <c r="CZ152" i="1"/>
  <c r="DA152" i="1"/>
  <c r="DB152" i="1"/>
  <c r="CZ153" i="1"/>
  <c r="DA153" i="1"/>
  <c r="DB153" i="1"/>
  <c r="CZ154" i="1"/>
  <c r="DA154" i="1"/>
  <c r="DB154" i="1"/>
  <c r="CZ155" i="1"/>
  <c r="DA155" i="1"/>
  <c r="DB155" i="1"/>
  <c r="CZ156" i="1"/>
  <c r="DA156" i="1"/>
  <c r="DB156" i="1"/>
  <c r="CZ157" i="1"/>
  <c r="DA157" i="1"/>
  <c r="DB157" i="1"/>
  <c r="CZ158" i="1"/>
  <c r="DA158" i="1"/>
  <c r="DB158" i="1"/>
  <c r="CZ159" i="1"/>
  <c r="DA159" i="1"/>
  <c r="DB159" i="1"/>
  <c r="CZ160" i="1"/>
  <c r="DA160" i="1"/>
  <c r="DB160" i="1"/>
  <c r="CZ161" i="1"/>
  <c r="DA161" i="1"/>
  <c r="DB161" i="1"/>
  <c r="CZ162" i="1"/>
  <c r="DA162" i="1"/>
  <c r="DB162" i="1"/>
  <c r="CZ163" i="1"/>
  <c r="DA163" i="1"/>
  <c r="DB163" i="1"/>
  <c r="CZ164" i="1"/>
  <c r="DA164" i="1"/>
  <c r="DB164" i="1"/>
  <c r="CZ165" i="1"/>
  <c r="DA165" i="1"/>
  <c r="DB165" i="1"/>
  <c r="CZ166" i="1"/>
  <c r="DA166" i="1"/>
  <c r="DB166" i="1"/>
  <c r="CZ167" i="1"/>
  <c r="DA167" i="1"/>
  <c r="DB167" i="1"/>
  <c r="CZ168" i="1"/>
  <c r="DA168" i="1"/>
  <c r="DB168" i="1"/>
  <c r="CZ169" i="1"/>
  <c r="DA169" i="1"/>
  <c r="DB169" i="1"/>
  <c r="CZ170" i="1"/>
  <c r="DA170" i="1"/>
  <c r="DB170" i="1"/>
  <c r="CZ171" i="1"/>
  <c r="DA171" i="1"/>
  <c r="DB171" i="1"/>
  <c r="CZ172" i="1"/>
  <c r="DA172" i="1"/>
  <c r="DB172" i="1"/>
  <c r="CZ173" i="1"/>
  <c r="DA173" i="1"/>
  <c r="DB173" i="1"/>
  <c r="CZ174" i="1"/>
  <c r="DA174" i="1"/>
  <c r="DB174" i="1"/>
  <c r="CZ175" i="1"/>
  <c r="DA175" i="1"/>
  <c r="DB175" i="1"/>
  <c r="CZ176" i="1"/>
  <c r="DA176" i="1"/>
  <c r="DB176" i="1"/>
  <c r="CZ177" i="1"/>
  <c r="DA177" i="1"/>
  <c r="DB177" i="1"/>
  <c r="CZ178" i="1"/>
  <c r="DA178" i="1"/>
  <c r="DB178" i="1"/>
  <c r="CZ179" i="1"/>
  <c r="DA179" i="1"/>
  <c r="DB179" i="1"/>
  <c r="CZ180" i="1"/>
  <c r="DA180" i="1"/>
  <c r="DB180" i="1"/>
  <c r="CZ181" i="1"/>
  <c r="DA181" i="1"/>
  <c r="DB181" i="1"/>
  <c r="CZ182" i="1"/>
  <c r="DA182" i="1"/>
  <c r="DB182" i="1"/>
  <c r="CZ183" i="1"/>
  <c r="DA183" i="1"/>
  <c r="DB183" i="1"/>
  <c r="CZ184" i="1"/>
  <c r="DA184" i="1"/>
  <c r="DB184" i="1"/>
  <c r="CZ185" i="1"/>
  <c r="DA185" i="1"/>
  <c r="DB185" i="1"/>
  <c r="CZ186" i="1"/>
  <c r="DA186" i="1"/>
  <c r="DB186" i="1"/>
  <c r="CZ187" i="1"/>
  <c r="DA187" i="1"/>
  <c r="DB187" i="1"/>
  <c r="CZ188" i="1"/>
  <c r="DA188" i="1"/>
  <c r="DB188" i="1"/>
  <c r="CZ189" i="1"/>
  <c r="DA189" i="1"/>
  <c r="DB189" i="1"/>
  <c r="CZ190" i="1"/>
  <c r="DA190" i="1"/>
  <c r="DB190" i="1"/>
  <c r="CZ191" i="1"/>
  <c r="DA191" i="1"/>
  <c r="DB191" i="1"/>
  <c r="CZ192" i="1"/>
  <c r="DA192" i="1"/>
  <c r="DB192" i="1"/>
  <c r="CZ193" i="1"/>
  <c r="DA193" i="1"/>
  <c r="DB193" i="1"/>
  <c r="CZ194" i="1"/>
  <c r="DA194" i="1"/>
  <c r="DB194" i="1"/>
  <c r="CZ195" i="1"/>
  <c r="DA195" i="1"/>
  <c r="DB195" i="1"/>
  <c r="CZ196" i="1"/>
  <c r="DA196" i="1"/>
  <c r="DB196" i="1"/>
  <c r="CZ197" i="1"/>
  <c r="DA197" i="1"/>
  <c r="DB197" i="1"/>
  <c r="CZ198" i="1"/>
  <c r="DA198" i="1"/>
  <c r="DB198" i="1"/>
  <c r="CZ199" i="1"/>
  <c r="DA199" i="1"/>
  <c r="DB199" i="1"/>
  <c r="CZ200" i="1"/>
  <c r="DA200" i="1"/>
  <c r="DB200" i="1"/>
  <c r="CZ201" i="1"/>
  <c r="DA201" i="1"/>
  <c r="DB201" i="1"/>
  <c r="CZ202" i="1"/>
  <c r="DA202" i="1"/>
  <c r="DB202" i="1"/>
  <c r="CZ203" i="1"/>
  <c r="DA203" i="1"/>
  <c r="DB203" i="1"/>
  <c r="CZ204" i="1"/>
  <c r="DA204" i="1"/>
  <c r="DB204" i="1"/>
  <c r="CZ205" i="1"/>
  <c r="DA205" i="1"/>
  <c r="DB205" i="1"/>
  <c r="CZ206" i="1"/>
  <c r="DA206" i="1"/>
  <c r="DB206" i="1"/>
  <c r="CZ207" i="1"/>
  <c r="DA207" i="1"/>
  <c r="DB207" i="1"/>
  <c r="CZ208" i="1"/>
  <c r="DA208" i="1"/>
  <c r="DB208" i="1"/>
  <c r="CZ209" i="1"/>
  <c r="DA209" i="1"/>
  <c r="DB209" i="1"/>
  <c r="CZ210" i="1"/>
  <c r="DA210" i="1"/>
  <c r="DB210" i="1"/>
  <c r="CZ211" i="1"/>
  <c r="DA211" i="1"/>
  <c r="DB211" i="1"/>
  <c r="CZ212" i="1"/>
  <c r="DA212" i="1"/>
  <c r="DB212" i="1"/>
  <c r="CZ213" i="1"/>
  <c r="DA213" i="1"/>
  <c r="DB213" i="1"/>
  <c r="CZ214" i="1"/>
  <c r="DA214" i="1"/>
  <c r="DB214" i="1"/>
  <c r="CZ215" i="1"/>
  <c r="DA215" i="1"/>
  <c r="DB215" i="1"/>
  <c r="CZ216" i="1"/>
  <c r="DA216" i="1"/>
  <c r="DB216" i="1"/>
  <c r="CZ217" i="1"/>
  <c r="DA217" i="1"/>
  <c r="DB217" i="1"/>
  <c r="CZ218" i="1"/>
  <c r="DA218" i="1"/>
  <c r="DB218" i="1"/>
  <c r="CZ219" i="1"/>
  <c r="DA219" i="1"/>
  <c r="DB219" i="1"/>
  <c r="CZ220" i="1"/>
  <c r="DA220" i="1"/>
  <c r="DB220" i="1"/>
  <c r="CZ221" i="1"/>
  <c r="DA221" i="1"/>
  <c r="DB221" i="1"/>
  <c r="CZ222" i="1"/>
  <c r="DA222" i="1"/>
  <c r="DB222" i="1"/>
  <c r="CZ223" i="1"/>
  <c r="DA223" i="1"/>
  <c r="DB223" i="1"/>
  <c r="CZ224" i="1"/>
  <c r="DA224" i="1"/>
  <c r="DB224" i="1"/>
  <c r="CZ225" i="1"/>
  <c r="DA225" i="1"/>
  <c r="DB225" i="1"/>
  <c r="CZ226" i="1"/>
  <c r="DA226" i="1"/>
  <c r="DB226" i="1"/>
  <c r="CZ227" i="1"/>
  <c r="DA227" i="1"/>
  <c r="DB227" i="1"/>
  <c r="CZ228" i="1"/>
  <c r="DA228" i="1"/>
  <c r="DB228" i="1"/>
  <c r="CZ229" i="1"/>
  <c r="DA229" i="1"/>
  <c r="DB229" i="1"/>
  <c r="CZ230" i="1"/>
  <c r="DA230" i="1"/>
  <c r="DB230" i="1"/>
  <c r="CZ231" i="1"/>
  <c r="DA231" i="1"/>
  <c r="DB231" i="1"/>
  <c r="CZ232" i="1"/>
  <c r="DA232" i="1"/>
  <c r="DB232" i="1"/>
  <c r="CZ233" i="1"/>
  <c r="DA233" i="1"/>
  <c r="DB233" i="1"/>
  <c r="CZ234" i="1"/>
  <c r="DA234" i="1"/>
  <c r="DB234" i="1"/>
  <c r="CZ235" i="1"/>
  <c r="DA235" i="1"/>
  <c r="DB235" i="1"/>
  <c r="CZ236" i="1"/>
  <c r="DA236" i="1"/>
  <c r="DB236" i="1"/>
  <c r="CZ237" i="1"/>
  <c r="DA237" i="1"/>
  <c r="DB237" i="1"/>
  <c r="CZ238" i="1"/>
  <c r="DA238" i="1"/>
  <c r="DB238" i="1"/>
  <c r="CZ239" i="1"/>
  <c r="DA239" i="1"/>
  <c r="DB239" i="1"/>
  <c r="CZ240" i="1"/>
  <c r="DA240" i="1"/>
  <c r="DB240" i="1"/>
  <c r="CZ241" i="1"/>
  <c r="DA241" i="1"/>
  <c r="DB241" i="1"/>
  <c r="CZ242" i="1"/>
  <c r="DA242" i="1"/>
  <c r="DB242" i="1"/>
  <c r="CZ243" i="1"/>
  <c r="DA243" i="1"/>
  <c r="DB243" i="1"/>
  <c r="CZ244" i="1"/>
  <c r="DA244" i="1"/>
  <c r="DB244" i="1"/>
  <c r="CZ245" i="1"/>
  <c r="DA245" i="1"/>
  <c r="DB245" i="1"/>
  <c r="CZ246" i="1"/>
  <c r="DA246" i="1"/>
  <c r="DB246" i="1"/>
  <c r="CZ248" i="1"/>
  <c r="DA248" i="1"/>
  <c r="DB248" i="1"/>
  <c r="CZ249" i="1"/>
  <c r="DA249" i="1"/>
  <c r="DB249" i="1"/>
  <c r="CZ250" i="1"/>
  <c r="DA250" i="1"/>
  <c r="DB250" i="1"/>
  <c r="CZ251" i="1"/>
  <c r="DA251" i="1"/>
  <c r="DB251" i="1"/>
  <c r="CZ252" i="1"/>
  <c r="DA252" i="1"/>
  <c r="DB252" i="1"/>
  <c r="CZ253" i="1"/>
  <c r="DA253" i="1"/>
  <c r="DB253" i="1"/>
  <c r="CZ254" i="1"/>
  <c r="DA254" i="1"/>
  <c r="DB254" i="1"/>
  <c r="CZ255" i="1"/>
  <c r="DA255" i="1"/>
  <c r="DB255" i="1"/>
  <c r="CZ256" i="1"/>
  <c r="DA256" i="1"/>
  <c r="DB256" i="1"/>
  <c r="CZ257" i="1"/>
  <c r="DA257" i="1"/>
  <c r="DB257" i="1"/>
  <c r="CZ258" i="1"/>
  <c r="DA258" i="1"/>
  <c r="DB258" i="1"/>
  <c r="CZ259" i="1"/>
  <c r="DA259" i="1"/>
  <c r="DB259" i="1"/>
  <c r="CZ260" i="1"/>
  <c r="DA260" i="1"/>
  <c r="DB260" i="1"/>
  <c r="CZ261" i="1"/>
  <c r="DA261" i="1"/>
  <c r="DB261" i="1"/>
  <c r="CZ262" i="1"/>
  <c r="DA262" i="1"/>
  <c r="DB262" i="1"/>
  <c r="CZ263" i="1"/>
  <c r="DA263" i="1"/>
  <c r="DB263" i="1"/>
  <c r="CZ264" i="1"/>
  <c r="DA264" i="1"/>
  <c r="DB264" i="1"/>
  <c r="CZ265" i="1"/>
  <c r="DA265" i="1"/>
  <c r="DB265" i="1"/>
  <c r="CZ266" i="1"/>
  <c r="DA266" i="1"/>
  <c r="DB266" i="1"/>
  <c r="CZ267" i="1"/>
  <c r="DA267" i="1"/>
  <c r="DB267" i="1"/>
  <c r="CZ268" i="1"/>
  <c r="DA268" i="1"/>
  <c r="DB268" i="1"/>
  <c r="CZ269" i="1"/>
  <c r="DA269" i="1"/>
  <c r="DB269" i="1"/>
  <c r="CZ270" i="1"/>
  <c r="DA270" i="1"/>
  <c r="DB270" i="1"/>
  <c r="CZ271" i="1"/>
  <c r="DA271" i="1"/>
  <c r="DB271" i="1"/>
  <c r="CZ272" i="1"/>
  <c r="DA272" i="1"/>
  <c r="DB272" i="1"/>
  <c r="CZ273" i="1"/>
  <c r="DA273" i="1"/>
  <c r="DB273" i="1"/>
  <c r="CZ274" i="1"/>
  <c r="DA274" i="1"/>
  <c r="DB274" i="1"/>
  <c r="CZ275" i="1"/>
  <c r="DA275" i="1"/>
  <c r="DB275" i="1"/>
  <c r="CZ276" i="1"/>
  <c r="DA276" i="1"/>
  <c r="DB276" i="1"/>
  <c r="CZ277" i="1"/>
  <c r="DA277" i="1"/>
  <c r="DB277" i="1"/>
  <c r="CZ278" i="1"/>
  <c r="DA278" i="1"/>
  <c r="DB278" i="1"/>
  <c r="CZ279" i="1"/>
  <c r="DA279" i="1"/>
  <c r="DB279" i="1"/>
  <c r="CZ280" i="1"/>
  <c r="DA280" i="1"/>
  <c r="DB280" i="1"/>
  <c r="CZ281" i="1"/>
  <c r="DA281" i="1"/>
  <c r="DB281" i="1"/>
  <c r="CZ283" i="1"/>
  <c r="DA283" i="1"/>
  <c r="DB283" i="1"/>
  <c r="CZ284" i="1"/>
  <c r="DA284" i="1"/>
  <c r="DB284" i="1"/>
  <c r="CZ285" i="1"/>
  <c r="DA285" i="1"/>
  <c r="DB285" i="1"/>
  <c r="CZ286" i="1"/>
  <c r="DA286" i="1"/>
  <c r="DB286" i="1"/>
  <c r="CZ287" i="1"/>
  <c r="DA287" i="1"/>
  <c r="DB287" i="1"/>
  <c r="CZ288" i="1"/>
  <c r="DA288" i="1"/>
  <c r="DB288" i="1"/>
  <c r="CZ289" i="1"/>
  <c r="DA289" i="1"/>
  <c r="DB289" i="1"/>
  <c r="CZ290" i="1"/>
  <c r="DA290" i="1"/>
  <c r="DB290" i="1"/>
  <c r="CZ291" i="1"/>
  <c r="DA291" i="1"/>
  <c r="DB291" i="1"/>
  <c r="CZ292" i="1"/>
  <c r="DA292" i="1"/>
  <c r="DB292" i="1"/>
  <c r="CZ293" i="1"/>
  <c r="DA293" i="1"/>
  <c r="DB293" i="1"/>
  <c r="CZ294" i="1"/>
  <c r="DA294" i="1"/>
  <c r="DB294" i="1"/>
  <c r="CZ295" i="1"/>
  <c r="DA295" i="1"/>
  <c r="DB295" i="1"/>
  <c r="CZ296" i="1"/>
  <c r="DA296" i="1"/>
  <c r="DB296" i="1"/>
  <c r="CZ297" i="1"/>
  <c r="DA297" i="1"/>
  <c r="DB297" i="1"/>
  <c r="CZ298" i="1"/>
  <c r="DA298" i="1"/>
  <c r="DB298" i="1"/>
  <c r="CZ299" i="1"/>
  <c r="DA299" i="1"/>
  <c r="DB299" i="1"/>
  <c r="CZ300" i="1"/>
  <c r="DA300" i="1"/>
  <c r="DB300" i="1"/>
  <c r="CZ302" i="1"/>
  <c r="DA302" i="1"/>
  <c r="DB302" i="1"/>
  <c r="CZ303" i="1"/>
  <c r="DA303" i="1"/>
  <c r="DB303" i="1"/>
  <c r="CZ304" i="1"/>
  <c r="DA304" i="1"/>
  <c r="DB304" i="1"/>
  <c r="CZ305" i="1"/>
  <c r="DA305" i="1"/>
  <c r="DB305" i="1"/>
  <c r="CZ306" i="1"/>
  <c r="DA306" i="1"/>
  <c r="DB306" i="1"/>
  <c r="CZ307" i="1"/>
  <c r="DA307" i="1"/>
  <c r="DB307" i="1"/>
  <c r="CZ308" i="1"/>
  <c r="DA308" i="1"/>
  <c r="DB308" i="1"/>
  <c r="CZ309" i="1"/>
  <c r="DA309" i="1"/>
  <c r="DB309" i="1"/>
  <c r="CZ310" i="1"/>
  <c r="DA310" i="1"/>
  <c r="DB310" i="1"/>
  <c r="CZ311" i="1"/>
  <c r="DA311" i="1"/>
  <c r="DB311" i="1"/>
  <c r="CZ312" i="1"/>
  <c r="DA312" i="1"/>
  <c r="DB312" i="1"/>
  <c r="CZ313" i="1"/>
  <c r="DA313" i="1"/>
  <c r="DB313" i="1"/>
  <c r="CZ314" i="1"/>
  <c r="DA314" i="1"/>
  <c r="DB314" i="1"/>
  <c r="CZ315" i="1"/>
  <c r="DA315" i="1"/>
  <c r="DB315" i="1"/>
  <c r="CZ316" i="1"/>
  <c r="DA316" i="1"/>
  <c r="DB316" i="1"/>
  <c r="CZ317" i="1"/>
  <c r="DA317" i="1"/>
  <c r="DB317" i="1"/>
  <c r="CZ318" i="1"/>
  <c r="DA318" i="1"/>
  <c r="DB318" i="1"/>
  <c r="CZ319" i="1"/>
  <c r="DA319" i="1"/>
  <c r="DB319" i="1"/>
  <c r="CZ320" i="1"/>
  <c r="DA320" i="1"/>
  <c r="DB320" i="1"/>
  <c r="CZ321" i="1"/>
  <c r="DA321" i="1"/>
  <c r="DB321" i="1"/>
  <c r="CZ322" i="1"/>
  <c r="DA322" i="1"/>
  <c r="DB322" i="1"/>
  <c r="CZ323" i="1"/>
  <c r="DA323" i="1"/>
  <c r="DB323" i="1"/>
  <c r="CZ324" i="1"/>
  <c r="DA324" i="1"/>
  <c r="DB324" i="1"/>
  <c r="CZ325" i="1"/>
  <c r="DA325" i="1"/>
  <c r="DB325" i="1"/>
  <c r="CZ326" i="1"/>
  <c r="DA326" i="1"/>
  <c r="DB326" i="1"/>
  <c r="CZ328" i="1"/>
  <c r="DA328" i="1"/>
  <c r="DB328" i="1"/>
  <c r="CZ329" i="1"/>
  <c r="DA329" i="1"/>
  <c r="DB329" i="1"/>
  <c r="CZ330" i="1"/>
  <c r="DA330" i="1"/>
  <c r="DB330" i="1"/>
  <c r="CZ331" i="1"/>
  <c r="DA331" i="1"/>
  <c r="DB331" i="1"/>
  <c r="CZ332" i="1"/>
  <c r="DA332" i="1"/>
  <c r="DB332" i="1"/>
  <c r="CZ333" i="1"/>
  <c r="DA333" i="1"/>
  <c r="DB333" i="1"/>
  <c r="CZ334" i="1"/>
  <c r="DA334" i="1"/>
  <c r="DB334" i="1"/>
  <c r="CZ335" i="1"/>
  <c r="DA335" i="1"/>
  <c r="DB335" i="1"/>
  <c r="CZ336" i="1"/>
  <c r="DA336" i="1"/>
  <c r="DB336" i="1"/>
  <c r="CZ337" i="1"/>
  <c r="DA337" i="1"/>
  <c r="DB337" i="1"/>
  <c r="CZ338" i="1"/>
  <c r="DA338" i="1"/>
  <c r="DB338" i="1"/>
  <c r="CZ339" i="1"/>
  <c r="DA339" i="1"/>
  <c r="DB339" i="1"/>
  <c r="CZ340" i="1"/>
  <c r="DA340" i="1"/>
  <c r="DB340" i="1"/>
  <c r="CZ341" i="1"/>
  <c r="DA341" i="1"/>
  <c r="DB341" i="1"/>
  <c r="CZ342" i="1"/>
  <c r="DA342" i="1"/>
  <c r="DB342" i="1"/>
  <c r="CZ343" i="1"/>
  <c r="DA343" i="1"/>
  <c r="DB343" i="1"/>
  <c r="CZ344" i="1"/>
  <c r="DA344" i="1"/>
  <c r="DB344" i="1"/>
  <c r="CZ345" i="1"/>
  <c r="DA345" i="1"/>
  <c r="DB345" i="1"/>
  <c r="CZ346" i="1"/>
  <c r="DA346" i="1"/>
  <c r="DB346" i="1"/>
  <c r="CZ347" i="1"/>
  <c r="DA347" i="1"/>
  <c r="DB347" i="1"/>
  <c r="CZ348" i="1"/>
  <c r="DA348" i="1"/>
  <c r="DB348" i="1"/>
  <c r="CZ349" i="1"/>
  <c r="DA349" i="1"/>
  <c r="DB349" i="1"/>
  <c r="CZ350" i="1"/>
  <c r="DA350" i="1"/>
  <c r="DB350" i="1"/>
  <c r="CZ351" i="1"/>
  <c r="DA351" i="1"/>
  <c r="DB351" i="1"/>
  <c r="CZ353" i="1"/>
  <c r="DA353" i="1"/>
  <c r="DB353" i="1"/>
  <c r="CZ354" i="1"/>
  <c r="DA354" i="1"/>
  <c r="DB354" i="1"/>
  <c r="CZ355" i="1"/>
  <c r="DA355" i="1"/>
  <c r="DB355" i="1"/>
  <c r="CZ356" i="1"/>
  <c r="DA356" i="1"/>
  <c r="DB356" i="1"/>
  <c r="CZ357" i="1"/>
  <c r="DA357" i="1"/>
  <c r="DB357" i="1"/>
  <c r="CZ358" i="1"/>
  <c r="DA358" i="1"/>
  <c r="DB358" i="1"/>
  <c r="CZ359" i="1"/>
  <c r="DA359" i="1"/>
  <c r="DB359" i="1"/>
  <c r="CZ360" i="1"/>
  <c r="DA360" i="1"/>
  <c r="DB360" i="1"/>
  <c r="CZ361" i="1"/>
  <c r="DA361" i="1"/>
  <c r="DB361" i="1"/>
  <c r="CZ362" i="1"/>
  <c r="DA362" i="1"/>
  <c r="DB362" i="1"/>
  <c r="CZ363" i="1"/>
  <c r="DA363" i="1"/>
  <c r="DB363" i="1"/>
  <c r="CZ364" i="1"/>
  <c r="DA364" i="1"/>
  <c r="DB364" i="1"/>
  <c r="CZ366" i="1"/>
  <c r="DA366" i="1"/>
  <c r="DB366" i="1"/>
  <c r="CZ367" i="1"/>
  <c r="DA367" i="1"/>
  <c r="DB367" i="1"/>
  <c r="CZ368" i="1"/>
  <c r="DA368" i="1"/>
  <c r="DB368" i="1"/>
  <c r="CZ369" i="1"/>
  <c r="DA369" i="1"/>
  <c r="DB369" i="1"/>
  <c r="CZ370" i="1"/>
  <c r="DA370" i="1"/>
  <c r="DB370" i="1"/>
  <c r="CZ371" i="1"/>
  <c r="DA371" i="1"/>
  <c r="DB371" i="1"/>
  <c r="CZ372" i="1"/>
  <c r="DA372" i="1"/>
  <c r="DB372" i="1"/>
  <c r="CZ373" i="1"/>
  <c r="DA373" i="1"/>
  <c r="DB373" i="1"/>
  <c r="CZ374" i="1"/>
  <c r="DA374" i="1"/>
  <c r="DB374" i="1"/>
  <c r="CZ375" i="1"/>
  <c r="DA375" i="1"/>
  <c r="DB375" i="1"/>
  <c r="CZ376" i="1"/>
  <c r="DA376" i="1"/>
  <c r="DB376" i="1"/>
  <c r="CZ377" i="1"/>
  <c r="DA377" i="1"/>
  <c r="DB377" i="1"/>
  <c r="CZ378" i="1"/>
  <c r="DA378" i="1"/>
  <c r="DB378" i="1"/>
  <c r="CZ379" i="1"/>
  <c r="DA379" i="1"/>
  <c r="DB379" i="1"/>
  <c r="CZ380" i="1"/>
  <c r="DA380" i="1"/>
  <c r="DB380" i="1"/>
  <c r="CZ381" i="1"/>
  <c r="DA381" i="1"/>
  <c r="DB381" i="1"/>
  <c r="CZ382" i="1"/>
  <c r="DA382" i="1"/>
  <c r="DB382" i="1"/>
  <c r="CZ383" i="1"/>
  <c r="DA383" i="1"/>
  <c r="DB383" i="1"/>
  <c r="CZ384" i="1"/>
  <c r="DA384" i="1"/>
  <c r="DB384" i="1"/>
  <c r="CZ385" i="1"/>
  <c r="DA385" i="1"/>
  <c r="DB385" i="1"/>
  <c r="CZ386" i="1"/>
  <c r="DA386" i="1"/>
  <c r="DB386" i="1"/>
  <c r="CZ387" i="1"/>
  <c r="DA387" i="1"/>
  <c r="DB387" i="1"/>
  <c r="CZ388" i="1"/>
  <c r="DA388" i="1"/>
  <c r="DB388" i="1"/>
  <c r="CZ389" i="1"/>
  <c r="DA389" i="1"/>
  <c r="DB389" i="1"/>
  <c r="CZ390" i="1"/>
  <c r="DA390" i="1"/>
  <c r="DB390" i="1"/>
  <c r="CZ391" i="1"/>
  <c r="DA391" i="1"/>
  <c r="DB391" i="1"/>
  <c r="CZ393" i="1"/>
  <c r="DA393" i="1"/>
  <c r="DB393" i="1"/>
  <c r="CZ394" i="1"/>
  <c r="DA394" i="1"/>
  <c r="DB394" i="1"/>
  <c r="CZ395" i="1"/>
  <c r="DA395" i="1"/>
  <c r="DB395" i="1"/>
  <c r="CZ396" i="1"/>
  <c r="DA396" i="1"/>
  <c r="DB396" i="1"/>
  <c r="CZ397" i="1"/>
  <c r="DA397" i="1"/>
  <c r="DB397" i="1"/>
  <c r="CZ398" i="1"/>
  <c r="DA398" i="1"/>
  <c r="DB398" i="1"/>
  <c r="CZ399" i="1"/>
  <c r="DA399" i="1"/>
  <c r="DB399" i="1"/>
  <c r="CZ400" i="1"/>
  <c r="DA400" i="1"/>
  <c r="DB400" i="1"/>
  <c r="CZ401" i="1"/>
  <c r="DA401" i="1"/>
  <c r="DB401" i="1"/>
  <c r="CZ402" i="1"/>
  <c r="DA402" i="1"/>
  <c r="DB402" i="1"/>
  <c r="CZ403" i="1"/>
  <c r="DA403" i="1"/>
  <c r="DB403" i="1"/>
  <c r="CZ404" i="1"/>
  <c r="DA404" i="1"/>
  <c r="DB404" i="1"/>
  <c r="CZ405" i="1"/>
  <c r="DA405" i="1"/>
  <c r="DB405" i="1"/>
  <c r="CZ406" i="1"/>
  <c r="DA406" i="1"/>
  <c r="DB406" i="1"/>
  <c r="CZ407" i="1"/>
  <c r="DA407" i="1"/>
  <c r="DB407" i="1"/>
  <c r="CZ408" i="1"/>
  <c r="DA408" i="1"/>
  <c r="DB408" i="1"/>
  <c r="CZ409" i="1"/>
  <c r="DA409" i="1"/>
  <c r="DB409" i="1"/>
  <c r="CZ410" i="1"/>
  <c r="DA410" i="1"/>
  <c r="DB410" i="1"/>
  <c r="CZ411" i="1"/>
  <c r="DA411" i="1"/>
  <c r="DB411" i="1"/>
  <c r="CZ412" i="1"/>
  <c r="DA412" i="1"/>
  <c r="DB412" i="1"/>
  <c r="CZ413" i="1"/>
  <c r="DA413" i="1"/>
  <c r="DB413" i="1"/>
  <c r="CZ414" i="1"/>
  <c r="DA414" i="1"/>
  <c r="DB414" i="1"/>
  <c r="CZ415" i="1"/>
  <c r="DA415" i="1"/>
  <c r="DB415" i="1"/>
  <c r="CZ416" i="1"/>
  <c r="DA416" i="1"/>
  <c r="DB416" i="1"/>
  <c r="CZ417" i="1"/>
  <c r="DA417" i="1"/>
  <c r="DB417" i="1"/>
  <c r="CZ418" i="1"/>
  <c r="DA418" i="1"/>
  <c r="DB418" i="1"/>
  <c r="CZ419" i="1"/>
  <c r="DA419" i="1"/>
  <c r="DB419" i="1"/>
  <c r="CZ420" i="1"/>
  <c r="DA420" i="1"/>
  <c r="DB420" i="1"/>
  <c r="CZ421" i="1"/>
  <c r="DA421" i="1"/>
  <c r="DB421" i="1"/>
  <c r="CZ422" i="1"/>
  <c r="DA422" i="1"/>
  <c r="DB422" i="1"/>
  <c r="CZ423" i="1"/>
  <c r="DA423" i="1"/>
  <c r="DB423" i="1"/>
  <c r="CZ424" i="1"/>
  <c r="DA424" i="1"/>
  <c r="DB424" i="1"/>
  <c r="CZ425" i="1"/>
  <c r="DA425" i="1"/>
  <c r="DB425" i="1"/>
  <c r="CZ426" i="1"/>
  <c r="DA426" i="1"/>
  <c r="DB426" i="1"/>
  <c r="CZ427" i="1"/>
  <c r="DA427" i="1"/>
  <c r="DB427" i="1"/>
  <c r="CZ428" i="1"/>
  <c r="DA428" i="1"/>
  <c r="DB428" i="1"/>
  <c r="CZ429" i="1"/>
  <c r="DA429" i="1"/>
  <c r="DB429" i="1"/>
  <c r="CZ430" i="1"/>
  <c r="DA430" i="1"/>
  <c r="DB430" i="1"/>
  <c r="CZ431" i="1"/>
  <c r="DA431" i="1"/>
  <c r="DB431" i="1"/>
  <c r="CZ432" i="1"/>
  <c r="DA432" i="1"/>
  <c r="DB432" i="1"/>
  <c r="CZ433" i="1"/>
  <c r="DA433" i="1"/>
  <c r="DB433" i="1"/>
  <c r="CZ434" i="1"/>
  <c r="DA434" i="1"/>
  <c r="DB434" i="1"/>
  <c r="CZ435" i="1"/>
  <c r="DA435" i="1"/>
  <c r="DB435" i="1"/>
  <c r="CZ436" i="1"/>
  <c r="DA436" i="1"/>
  <c r="DB436" i="1"/>
  <c r="CZ437" i="1"/>
  <c r="DA437" i="1"/>
  <c r="DB437" i="1"/>
  <c r="CZ438" i="1"/>
  <c r="DA438" i="1"/>
  <c r="DB438" i="1"/>
  <c r="CZ439" i="1"/>
  <c r="DA439" i="1"/>
  <c r="DB439" i="1"/>
  <c r="CZ440" i="1"/>
  <c r="DA440" i="1"/>
  <c r="DB440" i="1"/>
  <c r="CZ441" i="1"/>
  <c r="DA441" i="1"/>
  <c r="DB441" i="1"/>
  <c r="CZ442" i="1"/>
  <c r="DA442" i="1"/>
  <c r="DB442" i="1"/>
  <c r="CZ444" i="1"/>
  <c r="DA444" i="1"/>
  <c r="DB444" i="1"/>
  <c r="CZ445" i="1"/>
  <c r="DA445" i="1"/>
  <c r="DB445" i="1"/>
  <c r="CZ446" i="1"/>
  <c r="DA446" i="1"/>
  <c r="DB446" i="1"/>
  <c r="CZ447" i="1"/>
  <c r="DA447" i="1"/>
  <c r="DB447" i="1"/>
  <c r="CZ448" i="1"/>
  <c r="DA448" i="1"/>
  <c r="DB448" i="1"/>
  <c r="CZ449" i="1"/>
  <c r="DA449" i="1"/>
  <c r="DB449" i="1"/>
  <c r="CZ450" i="1"/>
  <c r="DA450" i="1"/>
  <c r="DB450" i="1"/>
  <c r="CZ451" i="1"/>
  <c r="DA451" i="1"/>
  <c r="DB451" i="1"/>
  <c r="CZ452" i="1"/>
  <c r="DA452" i="1"/>
  <c r="DB452" i="1"/>
  <c r="CZ453" i="1"/>
  <c r="DA453" i="1"/>
  <c r="DB453" i="1"/>
  <c r="CZ454" i="1"/>
  <c r="DA454" i="1"/>
  <c r="DB454" i="1"/>
  <c r="CZ455" i="1"/>
  <c r="DA455" i="1"/>
  <c r="DB455" i="1"/>
  <c r="CZ456" i="1"/>
  <c r="DA456" i="1"/>
  <c r="DB456" i="1"/>
  <c r="CZ457" i="1"/>
  <c r="DA457" i="1"/>
  <c r="DB457" i="1"/>
  <c r="CZ458" i="1"/>
  <c r="DA458" i="1"/>
  <c r="DB458" i="1"/>
  <c r="CZ459" i="1"/>
  <c r="DA459" i="1"/>
  <c r="DB459" i="1"/>
  <c r="CZ460" i="1"/>
  <c r="DA460" i="1"/>
  <c r="DB460" i="1"/>
  <c r="CZ461" i="1"/>
  <c r="DA461" i="1"/>
  <c r="DB461" i="1"/>
  <c r="CZ462" i="1"/>
  <c r="DA462" i="1"/>
  <c r="DB462" i="1"/>
  <c r="CZ463" i="1"/>
  <c r="DA463" i="1"/>
  <c r="DB463" i="1"/>
  <c r="CZ464" i="1"/>
  <c r="DA464" i="1"/>
  <c r="DB464" i="1"/>
  <c r="CZ465" i="1"/>
  <c r="DA465" i="1"/>
  <c r="DB465" i="1"/>
  <c r="CZ466" i="1"/>
  <c r="DA466" i="1"/>
  <c r="DB466" i="1"/>
  <c r="CZ467" i="1"/>
  <c r="DA467" i="1"/>
  <c r="DB467" i="1"/>
  <c r="CZ468" i="1"/>
  <c r="DA468" i="1"/>
  <c r="DB468" i="1"/>
  <c r="CZ469" i="1"/>
  <c r="DA469" i="1"/>
  <c r="DB469" i="1"/>
  <c r="CZ470" i="1"/>
  <c r="DA470" i="1"/>
  <c r="DB470" i="1"/>
  <c r="CZ471" i="1"/>
  <c r="DA471" i="1"/>
  <c r="DB471" i="1"/>
  <c r="CZ472" i="1"/>
  <c r="DA472" i="1"/>
  <c r="DB472" i="1"/>
  <c r="CZ473" i="1"/>
  <c r="DA473" i="1"/>
  <c r="DB473" i="1"/>
  <c r="CZ474" i="1"/>
  <c r="DA474" i="1"/>
  <c r="DB474" i="1"/>
  <c r="CZ475" i="1"/>
  <c r="DA475" i="1"/>
  <c r="DB475" i="1"/>
  <c r="CZ476" i="1"/>
  <c r="DA476" i="1"/>
  <c r="DB476" i="1"/>
  <c r="CZ477" i="1"/>
  <c r="DA477" i="1"/>
  <c r="DB477" i="1"/>
  <c r="CZ478" i="1"/>
  <c r="DA478" i="1"/>
  <c r="DB478" i="1"/>
  <c r="CZ479" i="1"/>
  <c r="DA479" i="1"/>
  <c r="DB479" i="1"/>
  <c r="CZ480" i="1"/>
  <c r="DA480" i="1"/>
  <c r="DB480" i="1"/>
  <c r="CZ481" i="1"/>
  <c r="DA481" i="1"/>
  <c r="DB481" i="1"/>
  <c r="CZ482" i="1"/>
  <c r="DA482" i="1"/>
  <c r="DB482" i="1"/>
  <c r="CZ483" i="1"/>
  <c r="DA483" i="1"/>
  <c r="DB483" i="1"/>
  <c r="CZ484" i="1"/>
  <c r="DA484" i="1"/>
  <c r="DB484" i="1"/>
  <c r="CZ485" i="1"/>
  <c r="DA485" i="1"/>
  <c r="DB485" i="1"/>
  <c r="CZ486" i="1"/>
  <c r="DA486" i="1"/>
  <c r="DB486" i="1"/>
  <c r="CZ487" i="1"/>
  <c r="DA487" i="1"/>
  <c r="DB487" i="1"/>
  <c r="CZ488" i="1"/>
  <c r="DA488" i="1"/>
  <c r="DB488" i="1"/>
  <c r="CZ489" i="1"/>
  <c r="DA489" i="1"/>
  <c r="DB489" i="1"/>
  <c r="CZ490" i="1"/>
  <c r="DA490" i="1"/>
  <c r="DB490" i="1"/>
  <c r="CZ491" i="1"/>
  <c r="DA491" i="1"/>
  <c r="DB491" i="1"/>
  <c r="CZ492" i="1"/>
  <c r="DA492" i="1"/>
  <c r="DB492" i="1"/>
  <c r="CZ493" i="1"/>
  <c r="DA493" i="1"/>
  <c r="DB493" i="1"/>
  <c r="CZ494" i="1"/>
  <c r="DA494" i="1"/>
  <c r="DB494" i="1"/>
  <c r="CZ495" i="1"/>
  <c r="DA495" i="1"/>
  <c r="DB495" i="1"/>
  <c r="CZ496" i="1"/>
  <c r="DA496" i="1"/>
  <c r="DB496" i="1"/>
  <c r="CZ497" i="1"/>
  <c r="DA497" i="1"/>
  <c r="DB497" i="1"/>
  <c r="CZ498" i="1"/>
  <c r="DA498" i="1"/>
  <c r="DB498" i="1"/>
  <c r="CZ499" i="1"/>
  <c r="DA499" i="1"/>
  <c r="DB499" i="1"/>
  <c r="CZ500" i="1"/>
  <c r="DA500" i="1"/>
  <c r="DB500" i="1"/>
  <c r="CZ501" i="1"/>
  <c r="DA501" i="1"/>
  <c r="DB501" i="1"/>
  <c r="CZ502" i="1"/>
  <c r="DA502" i="1"/>
  <c r="DB502" i="1"/>
  <c r="CZ503" i="1"/>
  <c r="DA503" i="1"/>
  <c r="DB503" i="1"/>
  <c r="DA4" i="1"/>
  <c r="DB4" i="1"/>
  <c r="CZ4" i="1"/>
  <c r="CW5" i="1"/>
  <c r="CX5" i="1"/>
  <c r="CW6" i="1"/>
  <c r="CX6" i="1"/>
  <c r="CW7" i="1"/>
  <c r="CX7" i="1"/>
  <c r="CW8" i="1"/>
  <c r="CX8" i="1"/>
  <c r="CW9" i="1"/>
  <c r="CX9" i="1"/>
  <c r="CW10" i="1"/>
  <c r="CX10" i="1"/>
  <c r="CW11" i="1"/>
  <c r="CX11" i="1"/>
  <c r="CW12" i="1"/>
  <c r="CX12" i="1"/>
  <c r="CW13" i="1"/>
  <c r="CX13" i="1"/>
  <c r="CW14" i="1"/>
  <c r="CX14" i="1"/>
  <c r="CW15" i="1"/>
  <c r="CX15" i="1"/>
  <c r="CW16" i="1"/>
  <c r="CX16" i="1"/>
  <c r="CW17" i="1"/>
  <c r="CX17" i="1"/>
  <c r="CW18" i="1"/>
  <c r="CX18" i="1"/>
  <c r="CW19" i="1"/>
  <c r="CX19" i="1"/>
  <c r="CW20" i="1"/>
  <c r="CX20" i="1"/>
  <c r="CW21" i="1"/>
  <c r="CX21" i="1"/>
  <c r="CW22" i="1"/>
  <c r="CX22" i="1"/>
  <c r="CW23" i="1"/>
  <c r="CX23" i="1"/>
  <c r="CW24" i="1"/>
  <c r="CX24" i="1"/>
  <c r="CW25" i="1"/>
  <c r="CX25" i="1"/>
  <c r="CW26" i="1"/>
  <c r="CX26" i="1"/>
  <c r="CW27" i="1"/>
  <c r="CX27" i="1"/>
  <c r="CW28" i="1"/>
  <c r="CX28" i="1"/>
  <c r="CW29" i="1"/>
  <c r="CX29" i="1"/>
  <c r="CW30" i="1"/>
  <c r="CX30" i="1"/>
  <c r="CW31" i="1"/>
  <c r="CX31" i="1"/>
  <c r="CW32" i="1"/>
  <c r="CX32" i="1"/>
  <c r="CW33" i="1"/>
  <c r="CX33" i="1"/>
  <c r="CW34" i="1"/>
  <c r="CX34" i="1"/>
  <c r="CW35" i="1"/>
  <c r="CX35" i="1"/>
  <c r="CW36" i="1"/>
  <c r="CX36" i="1"/>
  <c r="CW37" i="1"/>
  <c r="CX37" i="1"/>
  <c r="CW38" i="1"/>
  <c r="CX38" i="1"/>
  <c r="CW39" i="1"/>
  <c r="CX39" i="1"/>
  <c r="CW40" i="1"/>
  <c r="CX40" i="1"/>
  <c r="CW41" i="1"/>
  <c r="CX41" i="1"/>
  <c r="CW42" i="1"/>
  <c r="CX42" i="1"/>
  <c r="CW43" i="1"/>
  <c r="CX43" i="1"/>
  <c r="CW44" i="1"/>
  <c r="CX44" i="1"/>
  <c r="CW45" i="1"/>
  <c r="CX45" i="1"/>
  <c r="CW46" i="1"/>
  <c r="CX46" i="1"/>
  <c r="CW47" i="1"/>
  <c r="CX47" i="1"/>
  <c r="CW48" i="1"/>
  <c r="CX48" i="1"/>
  <c r="CW49" i="1"/>
  <c r="CX49" i="1"/>
  <c r="CW50" i="1"/>
  <c r="CX50" i="1"/>
  <c r="CW51" i="1"/>
  <c r="CX51" i="1"/>
  <c r="CW52" i="1"/>
  <c r="CX52" i="1"/>
  <c r="CW53" i="1"/>
  <c r="CX53" i="1"/>
  <c r="CW54" i="1"/>
  <c r="CX54" i="1"/>
  <c r="CW55" i="1"/>
  <c r="CX55" i="1"/>
  <c r="CW56" i="1"/>
  <c r="CX56" i="1"/>
  <c r="CW57" i="1"/>
  <c r="CX57" i="1"/>
  <c r="CW58" i="1"/>
  <c r="CX58" i="1"/>
  <c r="CW59" i="1"/>
  <c r="CX59" i="1"/>
  <c r="CW60" i="1"/>
  <c r="CX60" i="1"/>
  <c r="CW61" i="1"/>
  <c r="CX61" i="1"/>
  <c r="CW62" i="1"/>
  <c r="CX62" i="1"/>
  <c r="CW63" i="1"/>
  <c r="CX63" i="1"/>
  <c r="CW64" i="1"/>
  <c r="CX64" i="1"/>
  <c r="CW65" i="1"/>
  <c r="CX65" i="1"/>
  <c r="CW66" i="1"/>
  <c r="CX66" i="1"/>
  <c r="CW67" i="1"/>
  <c r="CX67" i="1"/>
  <c r="CW68" i="1"/>
  <c r="CX68" i="1"/>
  <c r="CW69" i="1"/>
  <c r="CX69" i="1"/>
  <c r="CW70" i="1"/>
  <c r="CX70" i="1"/>
  <c r="CW71" i="1"/>
  <c r="CX71" i="1"/>
  <c r="CW72" i="1"/>
  <c r="CX72" i="1"/>
  <c r="CW73" i="1"/>
  <c r="CX73" i="1"/>
  <c r="CW74" i="1"/>
  <c r="CX74" i="1"/>
  <c r="CW75" i="1"/>
  <c r="CX75" i="1"/>
  <c r="CW76" i="1"/>
  <c r="CX76" i="1"/>
  <c r="CW77" i="1"/>
  <c r="CX77" i="1"/>
  <c r="CW78" i="1"/>
  <c r="CX78" i="1"/>
  <c r="CW79" i="1"/>
  <c r="CX79" i="1"/>
  <c r="CW80" i="1"/>
  <c r="CX80" i="1"/>
  <c r="CW81" i="1"/>
  <c r="CX81" i="1"/>
  <c r="CW82" i="1"/>
  <c r="CX82" i="1"/>
  <c r="CW83" i="1"/>
  <c r="CX83" i="1"/>
  <c r="CW84" i="1"/>
  <c r="CX84" i="1"/>
  <c r="CW85" i="1"/>
  <c r="CX85" i="1"/>
  <c r="CW86" i="1"/>
  <c r="CX86" i="1"/>
  <c r="CW87" i="1"/>
  <c r="CX87" i="1"/>
  <c r="CW88" i="1"/>
  <c r="CX88" i="1"/>
  <c r="CW89" i="1"/>
  <c r="CX89" i="1"/>
  <c r="CW90" i="1"/>
  <c r="CX90" i="1"/>
  <c r="CW91" i="1"/>
  <c r="CX91" i="1"/>
  <c r="CW92" i="1"/>
  <c r="CX92" i="1"/>
  <c r="CW93" i="1"/>
  <c r="CX93" i="1"/>
  <c r="CW94" i="1"/>
  <c r="CX94" i="1"/>
  <c r="CW95" i="1"/>
  <c r="CX95" i="1"/>
  <c r="CW96" i="1"/>
  <c r="CX96" i="1"/>
  <c r="CW97" i="1"/>
  <c r="CX97" i="1"/>
  <c r="CW98" i="1"/>
  <c r="CX98" i="1"/>
  <c r="CW99" i="1"/>
  <c r="CX99" i="1"/>
  <c r="CW101" i="1"/>
  <c r="CX101" i="1"/>
  <c r="CW102" i="1"/>
  <c r="CX102" i="1"/>
  <c r="CW103" i="1"/>
  <c r="CX103" i="1"/>
  <c r="CW104" i="1"/>
  <c r="CX104" i="1"/>
  <c r="CW105" i="1"/>
  <c r="CX105" i="1"/>
  <c r="CW106" i="1"/>
  <c r="CX106" i="1"/>
  <c r="CW107" i="1"/>
  <c r="CX107" i="1"/>
  <c r="CW108" i="1"/>
  <c r="CX108" i="1"/>
  <c r="CW109" i="1"/>
  <c r="CX109" i="1"/>
  <c r="CW110" i="1"/>
  <c r="CX110" i="1"/>
  <c r="CW111" i="1"/>
  <c r="CX111" i="1"/>
  <c r="CW112" i="1"/>
  <c r="CX112" i="1"/>
  <c r="CW113" i="1"/>
  <c r="CX113" i="1"/>
  <c r="CW114" i="1"/>
  <c r="CX114" i="1"/>
  <c r="CW115" i="1"/>
  <c r="CX115" i="1"/>
  <c r="CW116" i="1"/>
  <c r="CX116" i="1"/>
  <c r="CW117" i="1"/>
  <c r="CX117" i="1"/>
  <c r="CW118" i="1"/>
  <c r="CX118" i="1"/>
  <c r="CW119" i="1"/>
  <c r="CX119" i="1"/>
  <c r="CW120" i="1"/>
  <c r="CX120" i="1"/>
  <c r="CW121" i="1"/>
  <c r="CX121" i="1"/>
  <c r="CW122" i="1"/>
  <c r="CX122" i="1"/>
  <c r="CW123" i="1"/>
  <c r="CX123" i="1"/>
  <c r="CW124" i="1"/>
  <c r="CX124" i="1"/>
  <c r="CW125" i="1"/>
  <c r="CX125" i="1"/>
  <c r="CW126" i="1"/>
  <c r="CX126" i="1"/>
  <c r="CW127" i="1"/>
  <c r="CX127" i="1"/>
  <c r="CW128" i="1"/>
  <c r="CX128" i="1"/>
  <c r="CW129" i="1"/>
  <c r="CX129" i="1"/>
  <c r="CW130" i="1"/>
  <c r="CX130" i="1"/>
  <c r="CW131" i="1"/>
  <c r="CX131" i="1"/>
  <c r="CW132" i="1"/>
  <c r="CX132" i="1"/>
  <c r="CW133" i="1"/>
  <c r="CX133" i="1"/>
  <c r="CW134" i="1"/>
  <c r="CX134" i="1"/>
  <c r="CW135" i="1"/>
  <c r="CX135" i="1"/>
  <c r="CW136" i="1"/>
  <c r="CX136" i="1"/>
  <c r="CW137" i="1"/>
  <c r="CX137" i="1"/>
  <c r="CW138" i="1"/>
  <c r="CX138" i="1"/>
  <c r="CW139" i="1"/>
  <c r="CX139" i="1"/>
  <c r="CW140" i="1"/>
  <c r="CX140" i="1"/>
  <c r="CW141" i="1"/>
  <c r="CX141" i="1"/>
  <c r="CW142" i="1"/>
  <c r="CX142" i="1"/>
  <c r="CW143" i="1"/>
  <c r="CX143" i="1"/>
  <c r="CW144" i="1"/>
  <c r="CX144" i="1"/>
  <c r="CW145" i="1"/>
  <c r="CX145" i="1"/>
  <c r="CW146" i="1"/>
  <c r="CX146" i="1"/>
  <c r="CW147" i="1"/>
  <c r="CX147" i="1"/>
  <c r="CW148" i="1"/>
  <c r="CX148" i="1"/>
  <c r="CW149" i="1"/>
  <c r="CX149" i="1"/>
  <c r="CW150" i="1"/>
  <c r="CX150" i="1"/>
  <c r="CW151" i="1"/>
  <c r="CX151" i="1"/>
  <c r="CW152" i="1"/>
  <c r="CX152" i="1"/>
  <c r="CW153" i="1"/>
  <c r="CX153" i="1"/>
  <c r="CW154" i="1"/>
  <c r="CX154" i="1"/>
  <c r="CW155" i="1"/>
  <c r="CX155" i="1"/>
  <c r="CW156" i="1"/>
  <c r="CX156" i="1"/>
  <c r="CW157" i="1"/>
  <c r="CX157" i="1"/>
  <c r="CW158" i="1"/>
  <c r="CX158" i="1"/>
  <c r="CW159" i="1"/>
  <c r="CX159" i="1"/>
  <c r="CW160" i="1"/>
  <c r="CX160" i="1"/>
  <c r="CW161" i="1"/>
  <c r="CX161" i="1"/>
  <c r="CW162" i="1"/>
  <c r="CX162" i="1"/>
  <c r="CW163" i="1"/>
  <c r="CX163" i="1"/>
  <c r="CW164" i="1"/>
  <c r="CX164" i="1"/>
  <c r="CW165" i="1"/>
  <c r="CX165" i="1"/>
  <c r="CW166" i="1"/>
  <c r="CX166" i="1"/>
  <c r="CW167" i="1"/>
  <c r="CX167" i="1"/>
  <c r="CW168" i="1"/>
  <c r="CX168" i="1"/>
  <c r="CW169" i="1"/>
  <c r="CX169" i="1"/>
  <c r="CW170" i="1"/>
  <c r="CX170" i="1"/>
  <c r="CW171" i="1"/>
  <c r="CX171" i="1"/>
  <c r="CW172" i="1"/>
  <c r="CX172" i="1"/>
  <c r="CW173" i="1"/>
  <c r="CX173" i="1"/>
  <c r="CW174" i="1"/>
  <c r="CX174" i="1"/>
  <c r="CW175" i="1"/>
  <c r="CX175" i="1"/>
  <c r="CW176" i="1"/>
  <c r="CX176" i="1"/>
  <c r="CW177" i="1"/>
  <c r="CX177" i="1"/>
  <c r="CW178" i="1"/>
  <c r="CX178" i="1"/>
  <c r="CW179" i="1"/>
  <c r="CX179" i="1"/>
  <c r="CW180" i="1"/>
  <c r="CX180" i="1"/>
  <c r="CW181" i="1"/>
  <c r="CX181" i="1"/>
  <c r="CW182" i="1"/>
  <c r="CX182" i="1"/>
  <c r="CW183" i="1"/>
  <c r="CX183" i="1"/>
  <c r="CW184" i="1"/>
  <c r="CX184" i="1"/>
  <c r="CW185" i="1"/>
  <c r="CX185" i="1"/>
  <c r="CW186" i="1"/>
  <c r="CX186" i="1"/>
  <c r="CW187" i="1"/>
  <c r="CX187" i="1"/>
  <c r="CW188" i="1"/>
  <c r="CX188" i="1"/>
  <c r="CW189" i="1"/>
  <c r="CX189" i="1"/>
  <c r="CW190" i="1"/>
  <c r="CX190" i="1"/>
  <c r="CW191" i="1"/>
  <c r="CX191" i="1"/>
  <c r="CW192" i="1"/>
  <c r="CX192" i="1"/>
  <c r="CW193" i="1"/>
  <c r="CX193" i="1"/>
  <c r="CW194" i="1"/>
  <c r="CX194" i="1"/>
  <c r="CW195" i="1"/>
  <c r="CX195" i="1"/>
  <c r="CW196" i="1"/>
  <c r="CX196" i="1"/>
  <c r="CW197" i="1"/>
  <c r="CX197" i="1"/>
  <c r="CW198" i="1"/>
  <c r="CX198" i="1"/>
  <c r="CW199" i="1"/>
  <c r="CX199" i="1"/>
  <c r="CW200" i="1"/>
  <c r="CX200" i="1"/>
  <c r="CW201" i="1"/>
  <c r="CX201" i="1"/>
  <c r="CW202" i="1"/>
  <c r="CX202" i="1"/>
  <c r="CW203" i="1"/>
  <c r="CX203" i="1"/>
  <c r="CW204" i="1"/>
  <c r="CX204" i="1"/>
  <c r="CW205" i="1"/>
  <c r="CX205" i="1"/>
  <c r="CW206" i="1"/>
  <c r="CX206" i="1"/>
  <c r="CW207" i="1"/>
  <c r="CX207" i="1"/>
  <c r="CW208" i="1"/>
  <c r="CX208" i="1"/>
  <c r="CW209" i="1"/>
  <c r="CX209" i="1"/>
  <c r="CW210" i="1"/>
  <c r="CX210" i="1"/>
  <c r="CW211" i="1"/>
  <c r="CX211" i="1"/>
  <c r="CW212" i="1"/>
  <c r="CX212" i="1"/>
  <c r="CW213" i="1"/>
  <c r="CX213" i="1"/>
  <c r="CW214" i="1"/>
  <c r="CX214" i="1"/>
  <c r="CW215" i="1"/>
  <c r="CX215" i="1"/>
  <c r="CW216" i="1"/>
  <c r="CX216" i="1"/>
  <c r="CW217" i="1"/>
  <c r="CX217" i="1"/>
  <c r="CW218" i="1"/>
  <c r="CX218" i="1"/>
  <c r="CW219" i="1"/>
  <c r="CX219" i="1"/>
  <c r="CW220" i="1"/>
  <c r="CX220" i="1"/>
  <c r="CW221" i="1"/>
  <c r="CX221" i="1"/>
  <c r="CW222" i="1"/>
  <c r="CX222" i="1"/>
  <c r="CW223" i="1"/>
  <c r="CX223" i="1"/>
  <c r="CW224" i="1"/>
  <c r="CX224" i="1"/>
  <c r="CW225" i="1"/>
  <c r="CX225" i="1"/>
  <c r="CW226" i="1"/>
  <c r="CX226" i="1"/>
  <c r="CW227" i="1"/>
  <c r="CX227" i="1"/>
  <c r="CW228" i="1"/>
  <c r="CX228" i="1"/>
  <c r="CW229" i="1"/>
  <c r="CX229" i="1"/>
  <c r="CW230" i="1"/>
  <c r="CX230" i="1"/>
  <c r="CW231" i="1"/>
  <c r="CX231" i="1"/>
  <c r="CW232" i="1"/>
  <c r="CX232" i="1"/>
  <c r="CW233" i="1"/>
  <c r="CX233" i="1"/>
  <c r="CW234" i="1"/>
  <c r="CX234" i="1"/>
  <c r="CW235" i="1"/>
  <c r="CX235" i="1"/>
  <c r="CW236" i="1"/>
  <c r="CX236" i="1"/>
  <c r="CW237" i="1"/>
  <c r="CX237" i="1"/>
  <c r="CW238" i="1"/>
  <c r="CX238" i="1"/>
  <c r="CW239" i="1"/>
  <c r="CX239" i="1"/>
  <c r="CW240" i="1"/>
  <c r="CX240" i="1"/>
  <c r="CW241" i="1"/>
  <c r="CX241" i="1"/>
  <c r="CW242" i="1"/>
  <c r="CX242" i="1"/>
  <c r="CW243" i="1"/>
  <c r="CX243" i="1"/>
  <c r="CW244" i="1"/>
  <c r="CX244" i="1"/>
  <c r="CW245" i="1"/>
  <c r="CX245" i="1"/>
  <c r="CW246" i="1"/>
  <c r="CX246" i="1"/>
  <c r="CW248" i="1"/>
  <c r="CX248" i="1"/>
  <c r="CW249" i="1"/>
  <c r="CX249" i="1"/>
  <c r="CW250" i="1"/>
  <c r="CX250" i="1"/>
  <c r="CW251" i="1"/>
  <c r="CX251" i="1"/>
  <c r="CW252" i="1"/>
  <c r="CX252" i="1"/>
  <c r="CW253" i="1"/>
  <c r="CX253" i="1"/>
  <c r="CW254" i="1"/>
  <c r="CX254" i="1"/>
  <c r="CW255" i="1"/>
  <c r="CX255" i="1"/>
  <c r="CW256" i="1"/>
  <c r="CX256" i="1"/>
  <c r="CW257" i="1"/>
  <c r="CX257" i="1"/>
  <c r="CW258" i="1"/>
  <c r="CX258" i="1"/>
  <c r="CW259" i="1"/>
  <c r="CX259" i="1"/>
  <c r="CW260" i="1"/>
  <c r="CX260" i="1"/>
  <c r="CW261" i="1"/>
  <c r="CX261" i="1"/>
  <c r="CW262" i="1"/>
  <c r="CX262" i="1"/>
  <c r="CW263" i="1"/>
  <c r="CX263" i="1"/>
  <c r="CW264" i="1"/>
  <c r="CX264" i="1"/>
  <c r="CW265" i="1"/>
  <c r="CX265" i="1"/>
  <c r="CW266" i="1"/>
  <c r="CX266" i="1"/>
  <c r="CW267" i="1"/>
  <c r="CX267" i="1"/>
  <c r="CW268" i="1"/>
  <c r="CX268" i="1"/>
  <c r="CW269" i="1"/>
  <c r="CX269" i="1"/>
  <c r="CW270" i="1"/>
  <c r="CX270" i="1"/>
  <c r="CW271" i="1"/>
  <c r="CX271" i="1"/>
  <c r="CW272" i="1"/>
  <c r="CX272" i="1"/>
  <c r="CW273" i="1"/>
  <c r="CX273" i="1"/>
  <c r="CW274" i="1"/>
  <c r="CX274" i="1"/>
  <c r="CW275" i="1"/>
  <c r="CX275" i="1"/>
  <c r="CW276" i="1"/>
  <c r="CX276" i="1"/>
  <c r="CW277" i="1"/>
  <c r="CX277" i="1"/>
  <c r="CW278" i="1"/>
  <c r="CX278" i="1"/>
  <c r="CW279" i="1"/>
  <c r="CX279" i="1"/>
  <c r="CW280" i="1"/>
  <c r="CX280" i="1"/>
  <c r="CW281" i="1"/>
  <c r="CX281" i="1"/>
  <c r="CW283" i="1"/>
  <c r="CX283" i="1"/>
  <c r="CW284" i="1"/>
  <c r="CX284" i="1"/>
  <c r="CW285" i="1"/>
  <c r="CX285" i="1"/>
  <c r="CW286" i="1"/>
  <c r="CX286" i="1"/>
  <c r="CW287" i="1"/>
  <c r="CX287" i="1"/>
  <c r="CW288" i="1"/>
  <c r="CX288" i="1"/>
  <c r="CW289" i="1"/>
  <c r="CX289" i="1"/>
  <c r="CW290" i="1"/>
  <c r="CX290" i="1"/>
  <c r="CW291" i="1"/>
  <c r="CX291" i="1"/>
  <c r="CW292" i="1"/>
  <c r="CX292" i="1"/>
  <c r="CW293" i="1"/>
  <c r="CX293" i="1"/>
  <c r="CW294" i="1"/>
  <c r="CX294" i="1"/>
  <c r="CW295" i="1"/>
  <c r="CX295" i="1"/>
  <c r="CW296" i="1"/>
  <c r="CX296" i="1"/>
  <c r="CW297" i="1"/>
  <c r="CX297" i="1"/>
  <c r="CW298" i="1"/>
  <c r="CX298" i="1"/>
  <c r="CW299" i="1"/>
  <c r="CX299" i="1"/>
  <c r="CW300" i="1"/>
  <c r="CX300" i="1"/>
  <c r="CW302" i="1"/>
  <c r="CX302" i="1"/>
  <c r="CW303" i="1"/>
  <c r="CX303" i="1"/>
  <c r="CW304" i="1"/>
  <c r="CX304" i="1"/>
  <c r="CW305" i="1"/>
  <c r="CX305" i="1"/>
  <c r="CW306" i="1"/>
  <c r="CX306" i="1"/>
  <c r="CW307" i="1"/>
  <c r="CX307" i="1"/>
  <c r="CW308" i="1"/>
  <c r="CX308" i="1"/>
  <c r="CW309" i="1"/>
  <c r="CX309" i="1"/>
  <c r="CW310" i="1"/>
  <c r="CX310" i="1"/>
  <c r="CW311" i="1"/>
  <c r="CX311" i="1"/>
  <c r="CW312" i="1"/>
  <c r="CX312" i="1"/>
  <c r="CW313" i="1"/>
  <c r="CX313" i="1"/>
  <c r="CW314" i="1"/>
  <c r="CX314" i="1"/>
  <c r="CW315" i="1"/>
  <c r="CX315" i="1"/>
  <c r="CW316" i="1"/>
  <c r="CX316" i="1"/>
  <c r="CW317" i="1"/>
  <c r="CX317" i="1"/>
  <c r="CW318" i="1"/>
  <c r="CX318" i="1"/>
  <c r="CW319" i="1"/>
  <c r="CX319" i="1"/>
  <c r="CW320" i="1"/>
  <c r="CX320" i="1"/>
  <c r="CW321" i="1"/>
  <c r="CX321" i="1"/>
  <c r="CW322" i="1"/>
  <c r="CX322" i="1"/>
  <c r="CW323" i="1"/>
  <c r="CX323" i="1"/>
  <c r="CW324" i="1"/>
  <c r="CX324" i="1"/>
  <c r="CW325" i="1"/>
  <c r="CX325" i="1"/>
  <c r="CW326" i="1"/>
  <c r="CX326" i="1"/>
  <c r="CW328" i="1"/>
  <c r="CX328" i="1"/>
  <c r="CW329" i="1"/>
  <c r="CX329" i="1"/>
  <c r="CW330" i="1"/>
  <c r="CX330" i="1"/>
  <c r="CW331" i="1"/>
  <c r="CX331" i="1"/>
  <c r="CW332" i="1"/>
  <c r="CX332" i="1"/>
  <c r="CW333" i="1"/>
  <c r="CX333" i="1"/>
  <c r="CW334" i="1"/>
  <c r="CX334" i="1"/>
  <c r="CW335" i="1"/>
  <c r="CX335" i="1"/>
  <c r="CW336" i="1"/>
  <c r="CX336" i="1"/>
  <c r="CW337" i="1"/>
  <c r="CX337" i="1"/>
  <c r="CW338" i="1"/>
  <c r="CX338" i="1"/>
  <c r="CW339" i="1"/>
  <c r="CX339" i="1"/>
  <c r="CW340" i="1"/>
  <c r="CX340" i="1"/>
  <c r="CW341" i="1"/>
  <c r="CX341" i="1"/>
  <c r="CW342" i="1"/>
  <c r="CX342" i="1"/>
  <c r="CW343" i="1"/>
  <c r="CX343" i="1"/>
  <c r="CW344" i="1"/>
  <c r="CX344" i="1"/>
  <c r="CW345" i="1"/>
  <c r="CX345" i="1"/>
  <c r="CW346" i="1"/>
  <c r="CX346" i="1"/>
  <c r="CW347" i="1"/>
  <c r="CX347" i="1"/>
  <c r="CW348" i="1"/>
  <c r="CX348" i="1"/>
  <c r="CW349" i="1"/>
  <c r="CX349" i="1"/>
  <c r="CW350" i="1"/>
  <c r="CX350" i="1"/>
  <c r="CW351" i="1"/>
  <c r="CX351" i="1"/>
  <c r="CW353" i="1"/>
  <c r="CX353" i="1"/>
  <c r="CW354" i="1"/>
  <c r="CX354" i="1"/>
  <c r="CW355" i="1"/>
  <c r="CX355" i="1"/>
  <c r="CW356" i="1"/>
  <c r="CX356" i="1"/>
  <c r="CW357" i="1"/>
  <c r="CX357" i="1"/>
  <c r="CW358" i="1"/>
  <c r="CX358" i="1"/>
  <c r="CW359" i="1"/>
  <c r="CX359" i="1"/>
  <c r="CW360" i="1"/>
  <c r="CX360" i="1"/>
  <c r="CW361" i="1"/>
  <c r="CX361" i="1"/>
  <c r="CW362" i="1"/>
  <c r="CX362" i="1"/>
  <c r="CW363" i="1"/>
  <c r="CX363" i="1"/>
  <c r="CW364" i="1"/>
  <c r="CX364" i="1"/>
  <c r="CW366" i="1"/>
  <c r="CX366" i="1"/>
  <c r="CW367" i="1"/>
  <c r="CX367" i="1"/>
  <c r="CW368" i="1"/>
  <c r="CX368" i="1"/>
  <c r="CW369" i="1"/>
  <c r="CX369" i="1"/>
  <c r="CW370" i="1"/>
  <c r="CX370" i="1"/>
  <c r="CW371" i="1"/>
  <c r="CX371" i="1"/>
  <c r="CW372" i="1"/>
  <c r="CX372" i="1"/>
  <c r="CW373" i="1"/>
  <c r="CX373" i="1"/>
  <c r="CW374" i="1"/>
  <c r="CX374" i="1"/>
  <c r="CW375" i="1"/>
  <c r="CX375" i="1"/>
  <c r="CW376" i="1"/>
  <c r="CX376" i="1"/>
  <c r="CW377" i="1"/>
  <c r="CX377" i="1"/>
  <c r="CW378" i="1"/>
  <c r="CX378" i="1"/>
  <c r="CW379" i="1"/>
  <c r="CX379" i="1"/>
  <c r="CW380" i="1"/>
  <c r="CX380" i="1"/>
  <c r="CW381" i="1"/>
  <c r="CX381" i="1"/>
  <c r="CW382" i="1"/>
  <c r="CX382" i="1"/>
  <c r="CW383" i="1"/>
  <c r="CX383" i="1"/>
  <c r="CW384" i="1"/>
  <c r="CX384" i="1"/>
  <c r="CW385" i="1"/>
  <c r="CX385" i="1"/>
  <c r="CW386" i="1"/>
  <c r="CX386" i="1"/>
  <c r="CW387" i="1"/>
  <c r="CX387" i="1"/>
  <c r="CW388" i="1"/>
  <c r="CX388" i="1"/>
  <c r="CW389" i="1"/>
  <c r="CX389" i="1"/>
  <c r="CW390" i="1"/>
  <c r="CX390" i="1"/>
  <c r="CW391" i="1"/>
  <c r="CX391" i="1"/>
  <c r="CW393" i="1"/>
  <c r="CX393" i="1"/>
  <c r="CW394" i="1"/>
  <c r="CX394" i="1"/>
  <c r="CW395" i="1"/>
  <c r="CX395" i="1"/>
  <c r="CW396" i="1"/>
  <c r="CX396" i="1"/>
  <c r="CW397" i="1"/>
  <c r="CX397" i="1"/>
  <c r="CW398" i="1"/>
  <c r="CX398" i="1"/>
  <c r="CW399" i="1"/>
  <c r="CX399" i="1"/>
  <c r="CW400" i="1"/>
  <c r="CX400" i="1"/>
  <c r="CW401" i="1"/>
  <c r="CX401" i="1"/>
  <c r="CW402" i="1"/>
  <c r="CX402" i="1"/>
  <c r="CW403" i="1"/>
  <c r="CX403" i="1"/>
  <c r="CW404" i="1"/>
  <c r="CX404" i="1"/>
  <c r="CW405" i="1"/>
  <c r="CX405" i="1"/>
  <c r="CW406" i="1"/>
  <c r="CX406" i="1"/>
  <c r="CW407" i="1"/>
  <c r="CX407" i="1"/>
  <c r="CW408" i="1"/>
  <c r="CX408" i="1"/>
  <c r="CW409" i="1"/>
  <c r="CX409" i="1"/>
  <c r="CW410" i="1"/>
  <c r="CX410" i="1"/>
  <c r="CW411" i="1"/>
  <c r="CX411" i="1"/>
  <c r="CW412" i="1"/>
  <c r="CX412" i="1"/>
  <c r="CW413" i="1"/>
  <c r="CX413" i="1"/>
  <c r="CW414" i="1"/>
  <c r="CX414" i="1"/>
  <c r="CW415" i="1"/>
  <c r="CX415" i="1"/>
  <c r="CW416" i="1"/>
  <c r="CX416" i="1"/>
  <c r="CW417" i="1"/>
  <c r="CX417" i="1"/>
  <c r="CW418" i="1"/>
  <c r="CX418" i="1"/>
  <c r="CW419" i="1"/>
  <c r="CX419" i="1"/>
  <c r="CW420" i="1"/>
  <c r="CX420" i="1"/>
  <c r="CW421" i="1"/>
  <c r="CX421" i="1"/>
  <c r="CW422" i="1"/>
  <c r="CX422" i="1"/>
  <c r="CW423" i="1"/>
  <c r="CX423" i="1"/>
  <c r="CW424" i="1"/>
  <c r="CX424" i="1"/>
  <c r="CW425" i="1"/>
  <c r="CX425" i="1"/>
  <c r="CW426" i="1"/>
  <c r="CX426" i="1"/>
  <c r="CW427" i="1"/>
  <c r="CX427" i="1"/>
  <c r="CW428" i="1"/>
  <c r="CX428" i="1"/>
  <c r="CW429" i="1"/>
  <c r="CX429" i="1"/>
  <c r="CW430" i="1"/>
  <c r="CX430" i="1"/>
  <c r="CW431" i="1"/>
  <c r="CX431" i="1"/>
  <c r="CW432" i="1"/>
  <c r="CX432" i="1"/>
  <c r="CW433" i="1"/>
  <c r="CX433" i="1"/>
  <c r="CW434" i="1"/>
  <c r="CX434" i="1"/>
  <c r="CW435" i="1"/>
  <c r="CX435" i="1"/>
  <c r="CW436" i="1"/>
  <c r="CX436" i="1"/>
  <c r="CW437" i="1"/>
  <c r="CX437" i="1"/>
  <c r="CW438" i="1"/>
  <c r="CX438" i="1"/>
  <c r="CW439" i="1"/>
  <c r="CX439" i="1"/>
  <c r="CW440" i="1"/>
  <c r="CX440" i="1"/>
  <c r="CW441" i="1"/>
  <c r="CX441" i="1"/>
  <c r="CW442" i="1"/>
  <c r="CX442" i="1"/>
  <c r="CW444" i="1"/>
  <c r="CX444" i="1"/>
  <c r="CW445" i="1"/>
  <c r="CX445" i="1"/>
  <c r="CW446" i="1"/>
  <c r="CX446" i="1"/>
  <c r="CW447" i="1"/>
  <c r="CX447" i="1"/>
  <c r="CW448" i="1"/>
  <c r="CX448" i="1"/>
  <c r="CW449" i="1"/>
  <c r="CX449" i="1"/>
  <c r="CW450" i="1"/>
  <c r="CX450" i="1"/>
  <c r="CW451" i="1"/>
  <c r="CX451" i="1"/>
  <c r="CW452" i="1"/>
  <c r="CX452" i="1"/>
  <c r="CW453" i="1"/>
  <c r="CX453" i="1"/>
  <c r="CW454" i="1"/>
  <c r="CX454" i="1"/>
  <c r="CW455" i="1"/>
  <c r="CX455" i="1"/>
  <c r="CW456" i="1"/>
  <c r="CX456" i="1"/>
  <c r="CW457" i="1"/>
  <c r="CX457" i="1"/>
  <c r="CW458" i="1"/>
  <c r="CX458" i="1"/>
  <c r="CW459" i="1"/>
  <c r="CX459" i="1"/>
  <c r="CW460" i="1"/>
  <c r="CX460" i="1"/>
  <c r="CW461" i="1"/>
  <c r="CX461" i="1"/>
  <c r="CW462" i="1"/>
  <c r="CX462" i="1"/>
  <c r="CW463" i="1"/>
  <c r="CX463" i="1"/>
  <c r="CW464" i="1"/>
  <c r="CX464" i="1"/>
  <c r="CW465" i="1"/>
  <c r="CX465" i="1"/>
  <c r="CW466" i="1"/>
  <c r="CX466" i="1"/>
  <c r="CW467" i="1"/>
  <c r="CX467" i="1"/>
  <c r="CW468" i="1"/>
  <c r="CX468" i="1"/>
  <c r="CW469" i="1"/>
  <c r="CX469" i="1"/>
  <c r="CW470" i="1"/>
  <c r="CX470" i="1"/>
  <c r="CW471" i="1"/>
  <c r="CX471" i="1"/>
  <c r="CW472" i="1"/>
  <c r="CX472" i="1"/>
  <c r="CW473" i="1"/>
  <c r="CX473" i="1"/>
  <c r="CW474" i="1"/>
  <c r="CX474" i="1"/>
  <c r="CW475" i="1"/>
  <c r="CX475" i="1"/>
  <c r="CW476" i="1"/>
  <c r="CX476" i="1"/>
  <c r="CW477" i="1"/>
  <c r="CX477" i="1"/>
  <c r="CW478" i="1"/>
  <c r="CX478" i="1"/>
  <c r="CW479" i="1"/>
  <c r="CX479" i="1"/>
  <c r="CW480" i="1"/>
  <c r="CX480" i="1"/>
  <c r="CW481" i="1"/>
  <c r="CX481" i="1"/>
  <c r="CW482" i="1"/>
  <c r="CX482" i="1"/>
  <c r="CW483" i="1"/>
  <c r="CX483" i="1"/>
  <c r="CW484" i="1"/>
  <c r="CX484" i="1"/>
  <c r="CW485" i="1"/>
  <c r="CX485" i="1"/>
  <c r="CW486" i="1"/>
  <c r="CX486" i="1"/>
  <c r="CW487" i="1"/>
  <c r="CX487" i="1"/>
  <c r="CW488" i="1"/>
  <c r="CX488" i="1"/>
  <c r="CW489" i="1"/>
  <c r="CX489" i="1"/>
  <c r="CW490" i="1"/>
  <c r="CX490" i="1"/>
  <c r="CW491" i="1"/>
  <c r="CX491" i="1"/>
  <c r="CW492" i="1"/>
  <c r="CX492" i="1"/>
  <c r="CW493" i="1"/>
  <c r="CX493" i="1"/>
  <c r="CW494" i="1"/>
  <c r="CX494" i="1"/>
  <c r="CW495" i="1"/>
  <c r="CX495" i="1"/>
  <c r="CW496" i="1"/>
  <c r="CX496" i="1"/>
  <c r="CW497" i="1"/>
  <c r="CX497" i="1"/>
  <c r="CW498" i="1"/>
  <c r="CX498" i="1"/>
  <c r="CW499" i="1"/>
  <c r="CX499" i="1"/>
  <c r="CW500" i="1"/>
  <c r="CX500" i="1"/>
  <c r="CW501" i="1"/>
  <c r="CX501" i="1"/>
  <c r="CW502" i="1"/>
  <c r="CX502" i="1"/>
  <c r="CW503" i="1"/>
  <c r="CX503" i="1"/>
  <c r="CW4" i="1"/>
  <c r="CX4" i="1"/>
  <c r="CV5" i="1"/>
  <c r="CV6" i="1"/>
  <c r="CV7" i="1"/>
  <c r="CV8" i="1"/>
  <c r="CV9" i="1"/>
  <c r="CV10" i="1"/>
  <c r="CV11" i="1"/>
  <c r="CV12" i="1"/>
  <c r="CV13" i="1"/>
  <c r="CV14" i="1"/>
  <c r="CV15" i="1"/>
  <c r="CV16" i="1"/>
  <c r="CV17" i="1"/>
  <c r="CV18" i="1"/>
  <c r="CV19" i="1"/>
  <c r="CV20" i="1"/>
  <c r="CV21" i="1"/>
  <c r="CV22" i="1"/>
  <c r="CV23" i="1"/>
  <c r="CV24" i="1"/>
  <c r="CV25" i="1"/>
  <c r="CV26" i="1"/>
  <c r="CV27" i="1"/>
  <c r="CV28" i="1"/>
  <c r="CV29" i="1"/>
  <c r="CV30" i="1"/>
  <c r="CV31" i="1"/>
  <c r="CV32" i="1"/>
  <c r="CV33" i="1"/>
  <c r="CV34" i="1"/>
  <c r="CV35" i="1"/>
  <c r="CV36" i="1"/>
  <c r="CV37" i="1"/>
  <c r="CV38" i="1"/>
  <c r="CV39" i="1"/>
  <c r="CV40" i="1"/>
  <c r="CV41" i="1"/>
  <c r="CV42" i="1"/>
  <c r="CV43" i="1"/>
  <c r="CV44" i="1"/>
  <c r="CV45" i="1"/>
  <c r="CV46" i="1"/>
  <c r="CV47" i="1"/>
  <c r="CV48" i="1"/>
  <c r="CV49" i="1"/>
  <c r="CV50" i="1"/>
  <c r="CV51" i="1"/>
  <c r="CV52" i="1"/>
  <c r="CV53" i="1"/>
  <c r="CV54" i="1"/>
  <c r="CV55" i="1"/>
  <c r="CV56" i="1"/>
  <c r="CV57" i="1"/>
  <c r="CV58" i="1"/>
  <c r="CV59" i="1"/>
  <c r="CV60" i="1"/>
  <c r="CV61" i="1"/>
  <c r="CV62" i="1"/>
  <c r="CV63" i="1"/>
  <c r="CV64" i="1"/>
  <c r="CV65" i="1"/>
  <c r="CV66" i="1"/>
  <c r="CV67" i="1"/>
  <c r="CV68" i="1"/>
  <c r="CV69" i="1"/>
  <c r="CV70" i="1"/>
  <c r="CV71" i="1"/>
  <c r="CV72" i="1"/>
  <c r="CV73" i="1"/>
  <c r="CV74" i="1"/>
  <c r="CV75" i="1"/>
  <c r="CV76" i="1"/>
  <c r="CV77" i="1"/>
  <c r="CV78" i="1"/>
  <c r="CV79" i="1"/>
  <c r="CV80" i="1"/>
  <c r="CV81" i="1"/>
  <c r="CV82" i="1"/>
  <c r="CV83" i="1"/>
  <c r="CV84" i="1"/>
  <c r="CV85" i="1"/>
  <c r="CV86" i="1"/>
  <c r="CV87" i="1"/>
  <c r="CV88" i="1"/>
  <c r="CV89" i="1"/>
  <c r="CV90" i="1"/>
  <c r="CV91" i="1"/>
  <c r="CV92" i="1"/>
  <c r="CV93" i="1"/>
  <c r="CV94" i="1"/>
  <c r="CV95" i="1"/>
  <c r="CV96" i="1"/>
  <c r="CV97" i="1"/>
  <c r="CV98" i="1"/>
  <c r="CV99" i="1"/>
  <c r="CV101" i="1"/>
  <c r="CV102" i="1"/>
  <c r="CV103" i="1"/>
  <c r="CV104" i="1"/>
  <c r="CV105" i="1"/>
  <c r="CV106" i="1"/>
  <c r="CV107" i="1"/>
  <c r="CV108" i="1"/>
  <c r="CV109" i="1"/>
  <c r="CV110" i="1"/>
  <c r="CV111" i="1"/>
  <c r="CV112" i="1"/>
  <c r="CV113" i="1"/>
  <c r="CV114" i="1"/>
  <c r="CV115" i="1"/>
  <c r="CV116" i="1"/>
  <c r="CV117" i="1"/>
  <c r="CV118" i="1"/>
  <c r="CV119" i="1"/>
  <c r="CV120" i="1"/>
  <c r="CV121" i="1"/>
  <c r="CV122" i="1"/>
  <c r="CV123" i="1"/>
  <c r="CV124" i="1"/>
  <c r="CV125" i="1"/>
  <c r="CV126" i="1"/>
  <c r="CV127" i="1"/>
  <c r="CV128" i="1"/>
  <c r="CV129" i="1"/>
  <c r="CV130" i="1"/>
  <c r="CV131" i="1"/>
  <c r="CV132" i="1"/>
  <c r="CV133" i="1"/>
  <c r="CV134" i="1"/>
  <c r="CV135" i="1"/>
  <c r="CV136" i="1"/>
  <c r="CV137" i="1"/>
  <c r="CV138" i="1"/>
  <c r="CV139" i="1"/>
  <c r="CV140" i="1"/>
  <c r="CV141" i="1"/>
  <c r="CV142" i="1"/>
  <c r="CV143" i="1"/>
  <c r="CV144" i="1"/>
  <c r="CV145" i="1"/>
  <c r="CV146" i="1"/>
  <c r="CV147" i="1"/>
  <c r="CV148" i="1"/>
  <c r="CV149" i="1"/>
  <c r="CV150" i="1"/>
  <c r="CV151" i="1"/>
  <c r="CV152" i="1"/>
  <c r="CV153" i="1"/>
  <c r="CV154" i="1"/>
  <c r="CV155" i="1"/>
  <c r="CV156" i="1"/>
  <c r="CV157" i="1"/>
  <c r="CV158" i="1"/>
  <c r="CV159" i="1"/>
  <c r="CV160" i="1"/>
  <c r="CV161" i="1"/>
  <c r="CV162" i="1"/>
  <c r="CV163" i="1"/>
  <c r="CV164" i="1"/>
  <c r="CV165" i="1"/>
  <c r="CV166" i="1"/>
  <c r="CV167" i="1"/>
  <c r="CV168" i="1"/>
  <c r="CV169" i="1"/>
  <c r="CV170" i="1"/>
  <c r="CV171" i="1"/>
  <c r="CV172" i="1"/>
  <c r="CV173" i="1"/>
  <c r="CV174" i="1"/>
  <c r="CV175" i="1"/>
  <c r="CV176" i="1"/>
  <c r="CV177" i="1"/>
  <c r="CV178" i="1"/>
  <c r="CV179" i="1"/>
  <c r="CV180" i="1"/>
  <c r="CV181" i="1"/>
  <c r="CV182" i="1"/>
  <c r="CV183" i="1"/>
  <c r="CV184" i="1"/>
  <c r="CV185" i="1"/>
  <c r="CV186" i="1"/>
  <c r="CV187" i="1"/>
  <c r="CV188" i="1"/>
  <c r="CV189" i="1"/>
  <c r="CV190" i="1"/>
  <c r="CV191" i="1"/>
  <c r="CV192" i="1"/>
  <c r="CV193" i="1"/>
  <c r="CV194" i="1"/>
  <c r="CV195" i="1"/>
  <c r="CV196" i="1"/>
  <c r="CV197" i="1"/>
  <c r="CV198" i="1"/>
  <c r="CV199" i="1"/>
  <c r="CV200" i="1"/>
  <c r="CV201" i="1"/>
  <c r="CV202" i="1"/>
  <c r="CV203" i="1"/>
  <c r="CV204" i="1"/>
  <c r="CV205" i="1"/>
  <c r="CV206" i="1"/>
  <c r="CV207" i="1"/>
  <c r="CV208" i="1"/>
  <c r="CV209" i="1"/>
  <c r="CV210" i="1"/>
  <c r="CV211" i="1"/>
  <c r="CV212" i="1"/>
  <c r="CV213" i="1"/>
  <c r="CV214" i="1"/>
  <c r="CV215" i="1"/>
  <c r="CV216" i="1"/>
  <c r="CV217" i="1"/>
  <c r="CV218" i="1"/>
  <c r="CV219" i="1"/>
  <c r="CV220" i="1"/>
  <c r="CV221" i="1"/>
  <c r="CV222" i="1"/>
  <c r="CV223" i="1"/>
  <c r="CV224" i="1"/>
  <c r="CV225" i="1"/>
  <c r="CV226" i="1"/>
  <c r="CV227" i="1"/>
  <c r="CV228" i="1"/>
  <c r="CV229" i="1"/>
  <c r="CV230" i="1"/>
  <c r="CV231" i="1"/>
  <c r="CV232" i="1"/>
  <c r="CV233" i="1"/>
  <c r="CV234" i="1"/>
  <c r="CV235" i="1"/>
  <c r="CV236" i="1"/>
  <c r="CV237" i="1"/>
  <c r="CV238" i="1"/>
  <c r="CV239" i="1"/>
  <c r="CV240" i="1"/>
  <c r="CV241" i="1"/>
  <c r="CV242" i="1"/>
  <c r="CV243" i="1"/>
  <c r="CV244" i="1"/>
  <c r="CV245" i="1"/>
  <c r="CV246" i="1"/>
  <c r="CV248" i="1"/>
  <c r="CV249" i="1"/>
  <c r="CV250" i="1"/>
  <c r="CV251" i="1"/>
  <c r="CV252" i="1"/>
  <c r="CV253" i="1"/>
  <c r="CV254" i="1"/>
  <c r="CV255" i="1"/>
  <c r="CV256" i="1"/>
  <c r="CV257" i="1"/>
  <c r="CV258" i="1"/>
  <c r="CV259" i="1"/>
  <c r="CV260" i="1"/>
  <c r="CV261" i="1"/>
  <c r="CV262" i="1"/>
  <c r="CV263" i="1"/>
  <c r="CV264" i="1"/>
  <c r="CV265" i="1"/>
  <c r="CV266" i="1"/>
  <c r="CV267" i="1"/>
  <c r="CV268" i="1"/>
  <c r="CV269" i="1"/>
  <c r="CV270" i="1"/>
  <c r="CV271" i="1"/>
  <c r="CV272" i="1"/>
  <c r="CV273" i="1"/>
  <c r="CV274" i="1"/>
  <c r="CV275" i="1"/>
  <c r="CV276" i="1"/>
  <c r="CV277" i="1"/>
  <c r="CV278" i="1"/>
  <c r="CV279" i="1"/>
  <c r="CV280" i="1"/>
  <c r="CV281" i="1"/>
  <c r="CV283" i="1"/>
  <c r="CV284" i="1"/>
  <c r="CV285" i="1"/>
  <c r="CV286" i="1"/>
  <c r="CV287" i="1"/>
  <c r="CV288" i="1"/>
  <c r="CV289" i="1"/>
  <c r="CV290" i="1"/>
  <c r="CV291" i="1"/>
  <c r="CV292" i="1"/>
  <c r="CV293" i="1"/>
  <c r="CV294" i="1"/>
  <c r="CV295" i="1"/>
  <c r="CV296" i="1"/>
  <c r="CV297" i="1"/>
  <c r="CV298" i="1"/>
  <c r="CV299" i="1"/>
  <c r="CV300" i="1"/>
  <c r="CV302" i="1"/>
  <c r="CV303" i="1"/>
  <c r="CV304" i="1"/>
  <c r="CV305" i="1"/>
  <c r="CV306" i="1"/>
  <c r="CV307" i="1"/>
  <c r="CV308" i="1"/>
  <c r="CV309" i="1"/>
  <c r="CV310" i="1"/>
  <c r="CV311" i="1"/>
  <c r="CV312" i="1"/>
  <c r="CV313" i="1"/>
  <c r="CV314" i="1"/>
  <c r="CV315" i="1"/>
  <c r="CV316" i="1"/>
  <c r="CV317" i="1"/>
  <c r="CV318" i="1"/>
  <c r="CV319" i="1"/>
  <c r="CV320" i="1"/>
  <c r="CV321" i="1"/>
  <c r="CV322" i="1"/>
  <c r="CV323" i="1"/>
  <c r="CV324" i="1"/>
  <c r="CV325" i="1"/>
  <c r="CV326" i="1"/>
  <c r="CV328" i="1"/>
  <c r="CV329" i="1"/>
  <c r="CV330" i="1"/>
  <c r="CV331" i="1"/>
  <c r="CV332" i="1"/>
  <c r="CV333" i="1"/>
  <c r="CV334" i="1"/>
  <c r="CV335" i="1"/>
  <c r="CV336" i="1"/>
  <c r="CV337" i="1"/>
  <c r="CV338" i="1"/>
  <c r="CV339" i="1"/>
  <c r="CV340" i="1"/>
  <c r="CV341" i="1"/>
  <c r="CV342" i="1"/>
  <c r="CV343" i="1"/>
  <c r="CV344" i="1"/>
  <c r="CV345" i="1"/>
  <c r="CV346" i="1"/>
  <c r="CV347" i="1"/>
  <c r="CV348" i="1"/>
  <c r="CV349" i="1"/>
  <c r="CV350" i="1"/>
  <c r="CV351" i="1"/>
  <c r="CV353" i="1"/>
  <c r="CV354" i="1"/>
  <c r="CV355" i="1"/>
  <c r="CV356" i="1"/>
  <c r="CV357" i="1"/>
  <c r="CV358" i="1"/>
  <c r="CV359" i="1"/>
  <c r="CV360" i="1"/>
  <c r="CV361" i="1"/>
  <c r="CV362" i="1"/>
  <c r="CV363" i="1"/>
  <c r="CV364" i="1"/>
  <c r="CV366" i="1"/>
  <c r="CV367" i="1"/>
  <c r="CV368" i="1"/>
  <c r="CV369" i="1"/>
  <c r="CV370" i="1"/>
  <c r="CV371" i="1"/>
  <c r="CV372" i="1"/>
  <c r="CV373" i="1"/>
  <c r="CV374" i="1"/>
  <c r="CV375" i="1"/>
  <c r="CV376" i="1"/>
  <c r="CV377" i="1"/>
  <c r="CV378" i="1"/>
  <c r="CV379" i="1"/>
  <c r="CV380" i="1"/>
  <c r="CV381" i="1"/>
  <c r="CV382" i="1"/>
  <c r="CV383" i="1"/>
  <c r="CV384" i="1"/>
  <c r="CV385" i="1"/>
  <c r="CV386" i="1"/>
  <c r="CV387" i="1"/>
  <c r="CV388" i="1"/>
  <c r="CV389" i="1"/>
  <c r="CV390" i="1"/>
  <c r="CV391" i="1"/>
  <c r="CV393" i="1"/>
  <c r="CV394" i="1"/>
  <c r="CV395" i="1"/>
  <c r="CV396" i="1"/>
  <c r="CV397" i="1"/>
  <c r="CV398" i="1"/>
  <c r="CV399" i="1"/>
  <c r="CV400" i="1"/>
  <c r="CV401" i="1"/>
  <c r="CV402" i="1"/>
  <c r="CV403" i="1"/>
  <c r="CV404" i="1"/>
  <c r="CV405" i="1"/>
  <c r="CV406" i="1"/>
  <c r="CV407" i="1"/>
  <c r="CV408" i="1"/>
  <c r="CV409" i="1"/>
  <c r="CV410" i="1"/>
  <c r="CV411" i="1"/>
  <c r="CV412" i="1"/>
  <c r="CV413" i="1"/>
  <c r="CV414" i="1"/>
  <c r="CV415" i="1"/>
  <c r="CV416" i="1"/>
  <c r="CV417" i="1"/>
  <c r="CV418" i="1"/>
  <c r="CV419" i="1"/>
  <c r="CV420" i="1"/>
  <c r="CV421" i="1"/>
  <c r="CV422" i="1"/>
  <c r="CV423" i="1"/>
  <c r="CV424" i="1"/>
  <c r="CV425" i="1"/>
  <c r="CV426" i="1"/>
  <c r="CV427" i="1"/>
  <c r="CV428" i="1"/>
  <c r="CV429" i="1"/>
  <c r="CV430" i="1"/>
  <c r="CV431" i="1"/>
  <c r="CV432" i="1"/>
  <c r="CV433" i="1"/>
  <c r="CV434" i="1"/>
  <c r="CV435" i="1"/>
  <c r="CV436" i="1"/>
  <c r="CV437" i="1"/>
  <c r="CV438" i="1"/>
  <c r="CV439" i="1"/>
  <c r="CV440" i="1"/>
  <c r="CV441" i="1"/>
  <c r="CV442" i="1"/>
  <c r="CV444" i="1"/>
  <c r="CV445" i="1"/>
  <c r="CV446" i="1"/>
  <c r="CV447" i="1"/>
  <c r="CV448" i="1"/>
  <c r="CV449" i="1"/>
  <c r="CV450" i="1"/>
  <c r="CV451" i="1"/>
  <c r="CV452" i="1"/>
  <c r="CV453" i="1"/>
  <c r="CV454" i="1"/>
  <c r="CV455" i="1"/>
  <c r="CV456" i="1"/>
  <c r="CV457" i="1"/>
  <c r="CV458" i="1"/>
  <c r="CV459" i="1"/>
  <c r="CV460" i="1"/>
  <c r="CV461" i="1"/>
  <c r="CV462" i="1"/>
  <c r="CV463" i="1"/>
  <c r="CV464" i="1"/>
  <c r="CV465" i="1"/>
  <c r="CV466" i="1"/>
  <c r="CV467" i="1"/>
  <c r="CV468" i="1"/>
  <c r="CV469" i="1"/>
  <c r="CV470" i="1"/>
  <c r="CV471" i="1"/>
  <c r="CV472" i="1"/>
  <c r="CV473" i="1"/>
  <c r="CV474" i="1"/>
  <c r="CV475" i="1"/>
  <c r="CV476" i="1"/>
  <c r="CV477" i="1"/>
  <c r="CV478" i="1"/>
  <c r="CV479" i="1"/>
  <c r="CV480" i="1"/>
  <c r="CV481" i="1"/>
  <c r="CV482" i="1"/>
  <c r="CV483" i="1"/>
  <c r="CV484" i="1"/>
  <c r="CV485" i="1"/>
  <c r="CV486" i="1"/>
  <c r="CV487" i="1"/>
  <c r="CV488" i="1"/>
  <c r="CV489" i="1"/>
  <c r="CV490" i="1"/>
  <c r="CV491" i="1"/>
  <c r="CV492" i="1"/>
  <c r="CV493" i="1"/>
  <c r="CV494" i="1"/>
  <c r="CV495" i="1"/>
  <c r="CV496" i="1"/>
  <c r="CV497" i="1"/>
  <c r="CV498" i="1"/>
  <c r="CV499" i="1"/>
  <c r="CV500" i="1"/>
  <c r="CV501" i="1"/>
  <c r="CV502" i="1"/>
  <c r="CV503" i="1"/>
  <c r="CV4" i="1"/>
  <c r="CY5" i="1"/>
  <c r="CY6" i="1"/>
  <c r="CY7" i="1"/>
  <c r="CY8" i="1"/>
  <c r="CY9" i="1"/>
  <c r="CY10" i="1"/>
  <c r="CY11" i="1"/>
  <c r="CY12" i="1"/>
  <c r="CY13" i="1"/>
  <c r="CY14" i="1"/>
  <c r="CY15" i="1"/>
  <c r="CY16" i="1"/>
  <c r="CY17" i="1"/>
  <c r="CY18" i="1"/>
  <c r="CY19" i="1"/>
  <c r="CY20" i="1"/>
  <c r="CY21" i="1"/>
  <c r="CY22" i="1"/>
  <c r="CY23" i="1"/>
  <c r="CY24" i="1"/>
  <c r="CY25" i="1"/>
  <c r="CY26" i="1"/>
  <c r="CY27" i="1"/>
  <c r="CY28" i="1"/>
  <c r="CY29" i="1"/>
  <c r="CY30" i="1"/>
  <c r="CY31" i="1"/>
  <c r="CY32" i="1"/>
  <c r="CY33" i="1"/>
  <c r="CY34" i="1"/>
  <c r="CY35" i="1"/>
  <c r="CY36" i="1"/>
  <c r="CY37" i="1"/>
  <c r="CY38" i="1"/>
  <c r="CY39" i="1"/>
  <c r="CY40" i="1"/>
  <c r="CY41" i="1"/>
  <c r="CY42" i="1"/>
  <c r="CY43" i="1"/>
  <c r="CY44" i="1"/>
  <c r="CY45" i="1"/>
  <c r="CY46" i="1"/>
  <c r="CY47" i="1"/>
  <c r="CY48" i="1"/>
  <c r="CY49" i="1"/>
  <c r="CY50" i="1"/>
  <c r="CY51" i="1"/>
  <c r="CY52" i="1"/>
  <c r="CY53" i="1"/>
  <c r="CY54" i="1"/>
  <c r="CY55" i="1"/>
  <c r="CY56" i="1"/>
  <c r="CY57" i="1"/>
  <c r="CY58" i="1"/>
  <c r="CY59" i="1"/>
  <c r="CY60" i="1"/>
  <c r="CY61" i="1"/>
  <c r="CY62" i="1"/>
  <c r="CY63" i="1"/>
  <c r="CY64" i="1"/>
  <c r="CY65" i="1"/>
  <c r="CY66" i="1"/>
  <c r="CY67" i="1"/>
  <c r="CY68" i="1"/>
  <c r="CY69" i="1"/>
  <c r="CY70" i="1"/>
  <c r="CY71" i="1"/>
  <c r="CY72" i="1"/>
  <c r="CY73" i="1"/>
  <c r="CY74" i="1"/>
  <c r="CY75" i="1"/>
  <c r="CY76" i="1"/>
  <c r="CY77" i="1"/>
  <c r="CY78" i="1"/>
  <c r="CY79" i="1"/>
  <c r="CY80" i="1"/>
  <c r="CY81" i="1"/>
  <c r="CY82" i="1"/>
  <c r="CY83" i="1"/>
  <c r="CY84" i="1"/>
  <c r="CY85" i="1"/>
  <c r="CY86" i="1"/>
  <c r="CY87" i="1"/>
  <c r="CY88" i="1"/>
  <c r="CY89" i="1"/>
  <c r="CY90" i="1"/>
  <c r="CY91" i="1"/>
  <c r="CY92" i="1"/>
  <c r="CY93" i="1"/>
  <c r="CY94" i="1"/>
  <c r="CY95" i="1"/>
  <c r="CY96" i="1"/>
  <c r="CY97" i="1"/>
  <c r="CY98" i="1"/>
  <c r="CY99" i="1"/>
  <c r="CY101" i="1"/>
  <c r="CY102" i="1"/>
  <c r="CY103" i="1"/>
  <c r="CY104" i="1"/>
  <c r="CY105" i="1"/>
  <c r="CY106" i="1"/>
  <c r="CY107" i="1"/>
  <c r="CY108" i="1"/>
  <c r="CY109" i="1"/>
  <c r="CY110" i="1"/>
  <c r="CY111" i="1"/>
  <c r="CY112" i="1"/>
  <c r="CY113" i="1"/>
  <c r="CY114" i="1"/>
  <c r="CY115" i="1"/>
  <c r="CY116" i="1"/>
  <c r="CY117" i="1"/>
  <c r="CY118" i="1"/>
  <c r="CY119" i="1"/>
  <c r="CY120" i="1"/>
  <c r="CY121" i="1"/>
  <c r="CY122" i="1"/>
  <c r="CY123" i="1"/>
  <c r="CY124" i="1"/>
  <c r="CY125" i="1"/>
  <c r="CY126" i="1"/>
  <c r="CY127" i="1"/>
  <c r="CY128" i="1"/>
  <c r="CY129" i="1"/>
  <c r="CY130" i="1"/>
  <c r="CY131" i="1"/>
  <c r="CY132" i="1"/>
  <c r="CY133" i="1"/>
  <c r="CY134" i="1"/>
  <c r="CY135" i="1"/>
  <c r="CY136" i="1"/>
  <c r="CY137" i="1"/>
  <c r="CY138" i="1"/>
  <c r="CY139" i="1"/>
  <c r="CY140" i="1"/>
  <c r="CY141" i="1"/>
  <c r="CY142" i="1"/>
  <c r="CY143" i="1"/>
  <c r="CY144" i="1"/>
  <c r="CY145" i="1"/>
  <c r="CY146" i="1"/>
  <c r="CY147" i="1"/>
  <c r="CY148" i="1"/>
  <c r="CY149" i="1"/>
  <c r="CY150" i="1"/>
  <c r="CY151" i="1"/>
  <c r="CY152" i="1"/>
  <c r="CY153" i="1"/>
  <c r="CY154" i="1"/>
  <c r="CY155" i="1"/>
  <c r="CY156" i="1"/>
  <c r="CY157" i="1"/>
  <c r="CY158" i="1"/>
  <c r="CY159" i="1"/>
  <c r="CY160" i="1"/>
  <c r="CY161" i="1"/>
  <c r="CY162" i="1"/>
  <c r="CY163" i="1"/>
  <c r="CY164" i="1"/>
  <c r="CY165" i="1"/>
  <c r="CY166" i="1"/>
  <c r="CY167" i="1"/>
  <c r="CY168" i="1"/>
  <c r="CY169" i="1"/>
  <c r="CY170" i="1"/>
  <c r="CY171" i="1"/>
  <c r="CY172" i="1"/>
  <c r="CY173" i="1"/>
  <c r="CY174" i="1"/>
  <c r="CY175" i="1"/>
  <c r="CY176" i="1"/>
  <c r="CY177" i="1"/>
  <c r="CY178" i="1"/>
  <c r="CY179" i="1"/>
  <c r="CY180" i="1"/>
  <c r="CY181" i="1"/>
  <c r="CY182" i="1"/>
  <c r="CY183" i="1"/>
  <c r="CY184" i="1"/>
  <c r="CY185" i="1"/>
  <c r="CY186" i="1"/>
  <c r="CY187" i="1"/>
  <c r="CY188" i="1"/>
  <c r="CY189" i="1"/>
  <c r="CY190" i="1"/>
  <c r="CY191" i="1"/>
  <c r="CY192" i="1"/>
  <c r="CY193" i="1"/>
  <c r="CY194" i="1"/>
  <c r="CY195" i="1"/>
  <c r="CY196" i="1"/>
  <c r="CY197" i="1"/>
  <c r="CY198" i="1"/>
  <c r="CY199" i="1"/>
  <c r="CY200" i="1"/>
  <c r="CY201" i="1"/>
  <c r="CY202" i="1"/>
  <c r="CY203" i="1"/>
  <c r="CY204" i="1"/>
  <c r="CY205" i="1"/>
  <c r="CY206" i="1"/>
  <c r="CY207" i="1"/>
  <c r="CY208" i="1"/>
  <c r="CY209" i="1"/>
  <c r="CY210" i="1"/>
  <c r="CY211" i="1"/>
  <c r="CY212" i="1"/>
  <c r="CY213" i="1"/>
  <c r="CY214" i="1"/>
  <c r="CY215" i="1"/>
  <c r="CY216" i="1"/>
  <c r="CY217" i="1"/>
  <c r="CY218" i="1"/>
  <c r="CY219" i="1"/>
  <c r="CY220" i="1"/>
  <c r="CY221" i="1"/>
  <c r="CY222" i="1"/>
  <c r="CY223" i="1"/>
  <c r="CY224" i="1"/>
  <c r="CY225" i="1"/>
  <c r="CY226" i="1"/>
  <c r="CY227" i="1"/>
  <c r="CY228" i="1"/>
  <c r="CY229" i="1"/>
  <c r="CY230" i="1"/>
  <c r="CY231" i="1"/>
  <c r="CY232" i="1"/>
  <c r="CY233" i="1"/>
  <c r="CY234" i="1"/>
  <c r="CY235" i="1"/>
  <c r="CY236" i="1"/>
  <c r="CY237" i="1"/>
  <c r="CY238" i="1"/>
  <c r="CY239" i="1"/>
  <c r="CY240" i="1"/>
  <c r="CY241" i="1"/>
  <c r="CY242" i="1"/>
  <c r="CY243" i="1"/>
  <c r="CY244" i="1"/>
  <c r="CY245" i="1"/>
  <c r="CY246" i="1"/>
  <c r="CY248" i="1"/>
  <c r="CY249" i="1"/>
  <c r="CY250" i="1"/>
  <c r="CY251" i="1"/>
  <c r="CY252" i="1"/>
  <c r="CY253" i="1"/>
  <c r="CY254" i="1"/>
  <c r="CY255" i="1"/>
  <c r="CY256" i="1"/>
  <c r="CY257" i="1"/>
  <c r="CY258" i="1"/>
  <c r="CY259" i="1"/>
  <c r="CY260" i="1"/>
  <c r="CY261" i="1"/>
  <c r="CY262" i="1"/>
  <c r="CY263" i="1"/>
  <c r="CY264" i="1"/>
  <c r="CY265" i="1"/>
  <c r="CY266" i="1"/>
  <c r="CY267" i="1"/>
  <c r="CY268" i="1"/>
  <c r="CY269" i="1"/>
  <c r="CY270" i="1"/>
  <c r="CY271" i="1"/>
  <c r="CY272" i="1"/>
  <c r="CY273" i="1"/>
  <c r="CY274" i="1"/>
  <c r="CY275" i="1"/>
  <c r="CY276" i="1"/>
  <c r="CY277" i="1"/>
  <c r="CY278" i="1"/>
  <c r="CY279" i="1"/>
  <c r="CY280" i="1"/>
  <c r="CY281" i="1"/>
  <c r="CY283" i="1"/>
  <c r="CY284" i="1"/>
  <c r="CY285" i="1"/>
  <c r="CY286" i="1"/>
  <c r="CY287" i="1"/>
  <c r="CY288" i="1"/>
  <c r="CY289" i="1"/>
  <c r="CY290" i="1"/>
  <c r="CY291" i="1"/>
  <c r="CY292" i="1"/>
  <c r="CY293" i="1"/>
  <c r="CY294" i="1"/>
  <c r="CY295" i="1"/>
  <c r="CY296" i="1"/>
  <c r="CY297" i="1"/>
  <c r="CY298" i="1"/>
  <c r="CY299" i="1"/>
  <c r="CY300" i="1"/>
  <c r="CY302" i="1"/>
  <c r="CY303" i="1"/>
  <c r="CY304" i="1"/>
  <c r="CY305" i="1"/>
  <c r="CY306" i="1"/>
  <c r="CY307" i="1"/>
  <c r="CY308" i="1"/>
  <c r="CY309" i="1"/>
  <c r="CY310" i="1"/>
  <c r="CY311" i="1"/>
  <c r="CY312" i="1"/>
  <c r="CY313" i="1"/>
  <c r="CY314" i="1"/>
  <c r="CY315" i="1"/>
  <c r="CY316" i="1"/>
  <c r="CY317" i="1"/>
  <c r="CY318" i="1"/>
  <c r="CY319" i="1"/>
  <c r="CY320" i="1"/>
  <c r="CY321" i="1"/>
  <c r="CY322" i="1"/>
  <c r="CY323" i="1"/>
  <c r="CY324" i="1"/>
  <c r="CY325" i="1"/>
  <c r="CY326" i="1"/>
  <c r="CY328" i="1"/>
  <c r="CY329" i="1"/>
  <c r="CY330" i="1"/>
  <c r="CY331" i="1"/>
  <c r="CY332" i="1"/>
  <c r="CY333" i="1"/>
  <c r="CY334" i="1"/>
  <c r="CY335" i="1"/>
  <c r="CY336" i="1"/>
  <c r="CY337" i="1"/>
  <c r="CY338" i="1"/>
  <c r="CY339" i="1"/>
  <c r="CY340" i="1"/>
  <c r="CY341" i="1"/>
  <c r="CY342" i="1"/>
  <c r="CY343" i="1"/>
  <c r="CY344" i="1"/>
  <c r="CY345" i="1"/>
  <c r="CY346" i="1"/>
  <c r="CY347" i="1"/>
  <c r="CY348" i="1"/>
  <c r="CY349" i="1"/>
  <c r="CY350" i="1"/>
  <c r="CY351" i="1"/>
  <c r="CY353" i="1"/>
  <c r="CY354" i="1"/>
  <c r="CY355" i="1"/>
  <c r="CY356" i="1"/>
  <c r="CY357" i="1"/>
  <c r="CY358" i="1"/>
  <c r="CY359" i="1"/>
  <c r="CY360" i="1"/>
  <c r="CY361" i="1"/>
  <c r="CY362" i="1"/>
  <c r="CY363" i="1"/>
  <c r="CY364" i="1"/>
  <c r="CY366" i="1"/>
  <c r="CY367" i="1"/>
  <c r="CY368" i="1"/>
  <c r="CY369" i="1"/>
  <c r="CY370" i="1"/>
  <c r="CY371" i="1"/>
  <c r="CY372" i="1"/>
  <c r="CY373" i="1"/>
  <c r="CY374" i="1"/>
  <c r="CY375" i="1"/>
  <c r="CY376" i="1"/>
  <c r="CY377" i="1"/>
  <c r="CY378" i="1"/>
  <c r="CY379" i="1"/>
  <c r="CY380" i="1"/>
  <c r="CY381" i="1"/>
  <c r="CY382" i="1"/>
  <c r="CY383" i="1"/>
  <c r="CY384" i="1"/>
  <c r="CY385" i="1"/>
  <c r="CY386" i="1"/>
  <c r="CY387" i="1"/>
  <c r="CY388" i="1"/>
  <c r="CY389" i="1"/>
  <c r="CY390" i="1"/>
  <c r="CY391" i="1"/>
  <c r="CY393" i="1"/>
  <c r="CY394" i="1"/>
  <c r="CY395" i="1"/>
  <c r="CY396" i="1"/>
  <c r="CY397" i="1"/>
  <c r="CY398" i="1"/>
  <c r="CY399" i="1"/>
  <c r="CY400" i="1"/>
  <c r="CY401" i="1"/>
  <c r="CY402" i="1"/>
  <c r="CY403" i="1"/>
  <c r="CY404" i="1"/>
  <c r="CY405" i="1"/>
  <c r="CY406" i="1"/>
  <c r="CY407" i="1"/>
  <c r="CY408" i="1"/>
  <c r="CY409" i="1"/>
  <c r="CY410" i="1"/>
  <c r="CY411" i="1"/>
  <c r="CY412" i="1"/>
  <c r="CY413" i="1"/>
  <c r="CY414" i="1"/>
  <c r="CY415" i="1"/>
  <c r="CY416" i="1"/>
  <c r="CY417" i="1"/>
  <c r="CY418" i="1"/>
  <c r="CY419" i="1"/>
  <c r="CY420" i="1"/>
  <c r="CY421" i="1"/>
  <c r="CY422" i="1"/>
  <c r="CY423" i="1"/>
  <c r="CY424" i="1"/>
  <c r="CY425" i="1"/>
  <c r="CY426" i="1"/>
  <c r="CY427" i="1"/>
  <c r="CY428" i="1"/>
  <c r="CY429" i="1"/>
  <c r="CY430" i="1"/>
  <c r="CY431" i="1"/>
  <c r="CY432" i="1"/>
  <c r="CY433" i="1"/>
  <c r="CY434" i="1"/>
  <c r="CY435" i="1"/>
  <c r="CY436" i="1"/>
  <c r="CY437" i="1"/>
  <c r="CY438" i="1"/>
  <c r="CY439" i="1"/>
  <c r="CY440" i="1"/>
  <c r="CY441" i="1"/>
  <c r="CY442" i="1"/>
  <c r="CY444" i="1"/>
  <c r="CY445" i="1"/>
  <c r="CY446" i="1"/>
  <c r="CY447" i="1"/>
  <c r="CY448" i="1"/>
  <c r="CY449" i="1"/>
  <c r="CY450" i="1"/>
  <c r="CY451" i="1"/>
  <c r="CY452" i="1"/>
  <c r="CY453" i="1"/>
  <c r="CY454" i="1"/>
  <c r="CY455" i="1"/>
  <c r="CY456" i="1"/>
  <c r="CY457" i="1"/>
  <c r="CY458" i="1"/>
  <c r="CY459" i="1"/>
  <c r="CY460" i="1"/>
  <c r="CY461" i="1"/>
  <c r="CY462" i="1"/>
  <c r="CY463" i="1"/>
  <c r="CY464" i="1"/>
  <c r="CY465" i="1"/>
  <c r="CY466" i="1"/>
  <c r="CY467" i="1"/>
  <c r="CY468" i="1"/>
  <c r="CY469" i="1"/>
  <c r="CY470" i="1"/>
  <c r="CY471" i="1"/>
  <c r="CY472" i="1"/>
  <c r="CY473" i="1"/>
  <c r="CY474" i="1"/>
  <c r="CY475" i="1"/>
  <c r="CY476" i="1"/>
  <c r="CY477" i="1"/>
  <c r="CY478" i="1"/>
  <c r="CY479" i="1"/>
  <c r="CY480" i="1"/>
  <c r="CY481" i="1"/>
  <c r="CY482" i="1"/>
  <c r="CY483" i="1"/>
  <c r="CY484" i="1"/>
  <c r="CY485" i="1"/>
  <c r="CY486" i="1"/>
  <c r="CY487" i="1"/>
  <c r="CY488" i="1"/>
  <c r="CY489" i="1"/>
  <c r="CY490" i="1"/>
  <c r="CY491" i="1"/>
  <c r="CY492" i="1"/>
  <c r="CY493" i="1"/>
  <c r="CY494" i="1"/>
  <c r="CY495" i="1"/>
  <c r="CY496" i="1"/>
  <c r="CY497" i="1"/>
  <c r="CY498" i="1"/>
  <c r="CY499" i="1"/>
  <c r="CY500" i="1"/>
  <c r="CY501" i="1"/>
  <c r="CY502" i="1"/>
  <c r="CY503" i="1"/>
  <c r="CY4" i="1"/>
  <c r="CU4" i="1"/>
  <c r="T17" i="11"/>
  <c r="CU5" i="1"/>
  <c r="CU6" i="1"/>
  <c r="CU7" i="1"/>
  <c r="CU8" i="1"/>
  <c r="CU9" i="1"/>
  <c r="CU10" i="1"/>
  <c r="CU11" i="1"/>
  <c r="CU12" i="1"/>
  <c r="CU13" i="1"/>
  <c r="CU14" i="1"/>
  <c r="CU15" i="1"/>
  <c r="CU16" i="1"/>
  <c r="CU17" i="1"/>
  <c r="CU18" i="1"/>
  <c r="CU19" i="1"/>
  <c r="CU20" i="1"/>
  <c r="CU21" i="1"/>
  <c r="CU22" i="1"/>
  <c r="CU23" i="1"/>
  <c r="CU24" i="1"/>
  <c r="CU25" i="1"/>
  <c r="CU26" i="1"/>
  <c r="CU27" i="1"/>
  <c r="CU28" i="1"/>
  <c r="CU29" i="1"/>
  <c r="CU30" i="1"/>
  <c r="CU31" i="1"/>
  <c r="CU32" i="1"/>
  <c r="CU33" i="1"/>
  <c r="CU34" i="1"/>
  <c r="CU35" i="1"/>
  <c r="CU36" i="1"/>
  <c r="CU37" i="1"/>
  <c r="CU38" i="1"/>
  <c r="CU39" i="1"/>
  <c r="CU40" i="1"/>
  <c r="CU41" i="1"/>
  <c r="CU42" i="1"/>
  <c r="CU43" i="1"/>
  <c r="CU44" i="1"/>
  <c r="CU45" i="1"/>
  <c r="CU46" i="1"/>
  <c r="CU47" i="1"/>
  <c r="CU48" i="1"/>
  <c r="CU49" i="1"/>
  <c r="CU50" i="1"/>
  <c r="CU51" i="1"/>
  <c r="CU52" i="1"/>
  <c r="CU53" i="1"/>
  <c r="CU54" i="1"/>
  <c r="CU55" i="1"/>
  <c r="CU56" i="1"/>
  <c r="CU57" i="1"/>
  <c r="CU58" i="1"/>
  <c r="CU59" i="1"/>
  <c r="CU60" i="1"/>
  <c r="CU61" i="1"/>
  <c r="CU62" i="1"/>
  <c r="CU63" i="1"/>
  <c r="CU64" i="1"/>
  <c r="CU65" i="1"/>
  <c r="CU66" i="1"/>
  <c r="CU67" i="1"/>
  <c r="CU68" i="1"/>
  <c r="CU69" i="1"/>
  <c r="CU70" i="1"/>
  <c r="CU71" i="1"/>
  <c r="CU72" i="1"/>
  <c r="CU73" i="1"/>
  <c r="CU74" i="1"/>
  <c r="CU75" i="1"/>
  <c r="CU76" i="1"/>
  <c r="CU77" i="1"/>
  <c r="CU78" i="1"/>
  <c r="CU79" i="1"/>
  <c r="CU80" i="1"/>
  <c r="CU81" i="1"/>
  <c r="CU82" i="1"/>
  <c r="CU83" i="1"/>
  <c r="CU84" i="1"/>
  <c r="CU85" i="1"/>
  <c r="CU86" i="1"/>
  <c r="CU87" i="1"/>
  <c r="CU88" i="1"/>
  <c r="CU89" i="1"/>
  <c r="CU90" i="1"/>
  <c r="CU91" i="1"/>
  <c r="CU92" i="1"/>
  <c r="CU93" i="1"/>
  <c r="CU94" i="1"/>
  <c r="CU95" i="1"/>
  <c r="CU96" i="1"/>
  <c r="CU97" i="1"/>
  <c r="CU98" i="1"/>
  <c r="CU99" i="1"/>
  <c r="CU101" i="1"/>
  <c r="CU102" i="1"/>
  <c r="CU103" i="1"/>
  <c r="CU104" i="1"/>
  <c r="CU105" i="1"/>
  <c r="CU106" i="1"/>
  <c r="CU107" i="1"/>
  <c r="CU108" i="1"/>
  <c r="CU109" i="1"/>
  <c r="CU110" i="1"/>
  <c r="CU111" i="1"/>
  <c r="CU112" i="1"/>
  <c r="CU113" i="1"/>
  <c r="CU114" i="1"/>
  <c r="CU115" i="1"/>
  <c r="CU116" i="1"/>
  <c r="CU117" i="1"/>
  <c r="CU118" i="1"/>
  <c r="CU119" i="1"/>
  <c r="CU120" i="1"/>
  <c r="CU121" i="1"/>
  <c r="CU122" i="1"/>
  <c r="CU123" i="1"/>
  <c r="CU124" i="1"/>
  <c r="CU125" i="1"/>
  <c r="CU126" i="1"/>
  <c r="CU127" i="1"/>
  <c r="CU128" i="1"/>
  <c r="CU129" i="1"/>
  <c r="CU130" i="1"/>
  <c r="CU131" i="1"/>
  <c r="CU132" i="1"/>
  <c r="CU133" i="1"/>
  <c r="CU134" i="1"/>
  <c r="CU135" i="1"/>
  <c r="CU136" i="1"/>
  <c r="CU137" i="1"/>
  <c r="CU138" i="1"/>
  <c r="CU139" i="1"/>
  <c r="CU140" i="1"/>
  <c r="CU141" i="1"/>
  <c r="CU142" i="1"/>
  <c r="CU143" i="1"/>
  <c r="CU144" i="1"/>
  <c r="CU145" i="1"/>
  <c r="CU146" i="1"/>
  <c r="CU147" i="1"/>
  <c r="CU148" i="1"/>
  <c r="CU149" i="1"/>
  <c r="CU150" i="1"/>
  <c r="CU151" i="1"/>
  <c r="CU152" i="1"/>
  <c r="CU153" i="1"/>
  <c r="CU154" i="1"/>
  <c r="CU155" i="1"/>
  <c r="CU156" i="1"/>
  <c r="CU157" i="1"/>
  <c r="CU158" i="1"/>
  <c r="CU159" i="1"/>
  <c r="CU160" i="1"/>
  <c r="CU161" i="1"/>
  <c r="CU162" i="1"/>
  <c r="CU163" i="1"/>
  <c r="CU164" i="1"/>
  <c r="CU165" i="1"/>
  <c r="CU166" i="1"/>
  <c r="CU167" i="1"/>
  <c r="CU168" i="1"/>
  <c r="CU169" i="1"/>
  <c r="CU170" i="1"/>
  <c r="CU171" i="1"/>
  <c r="CU172" i="1"/>
  <c r="CU173" i="1"/>
  <c r="CU174" i="1"/>
  <c r="CU175" i="1"/>
  <c r="CU176" i="1"/>
  <c r="CU177" i="1"/>
  <c r="CU178" i="1"/>
  <c r="CU179" i="1"/>
  <c r="CU180" i="1"/>
  <c r="CU181" i="1"/>
  <c r="CU182" i="1"/>
  <c r="CU183" i="1"/>
  <c r="CU184" i="1"/>
  <c r="CU185" i="1"/>
  <c r="CU186" i="1"/>
  <c r="CU187" i="1"/>
  <c r="CU188" i="1"/>
  <c r="CU189" i="1"/>
  <c r="CU190" i="1"/>
  <c r="CU191" i="1"/>
  <c r="CU192" i="1"/>
  <c r="CU193" i="1"/>
  <c r="CU194" i="1"/>
  <c r="CU195" i="1"/>
  <c r="CU196" i="1"/>
  <c r="CU197" i="1"/>
  <c r="CU198" i="1"/>
  <c r="CU199" i="1"/>
  <c r="CU200" i="1"/>
  <c r="CU201" i="1"/>
  <c r="CU202" i="1"/>
  <c r="CU203" i="1"/>
  <c r="CU204" i="1"/>
  <c r="CU205" i="1"/>
  <c r="CU206" i="1"/>
  <c r="CU207" i="1"/>
  <c r="CU208" i="1"/>
  <c r="CU209" i="1"/>
  <c r="CU210" i="1"/>
  <c r="CU211" i="1"/>
  <c r="CU212" i="1"/>
  <c r="CU213" i="1"/>
  <c r="CU214" i="1"/>
  <c r="CU215" i="1"/>
  <c r="CU216" i="1"/>
  <c r="CU217" i="1"/>
  <c r="CU218" i="1"/>
  <c r="CU219" i="1"/>
  <c r="CU220" i="1"/>
  <c r="CU221" i="1"/>
  <c r="CU222" i="1"/>
  <c r="CU223" i="1"/>
  <c r="CU224" i="1"/>
  <c r="CU225" i="1"/>
  <c r="CU226" i="1"/>
  <c r="CU227" i="1"/>
  <c r="CU228" i="1"/>
  <c r="CU229" i="1"/>
  <c r="CU230" i="1"/>
  <c r="CU231" i="1"/>
  <c r="CU232" i="1"/>
  <c r="CU233" i="1"/>
  <c r="CU234" i="1"/>
  <c r="CU235" i="1"/>
  <c r="CU236" i="1"/>
  <c r="CU237" i="1"/>
  <c r="CU238" i="1"/>
  <c r="CU239" i="1"/>
  <c r="CU240" i="1"/>
  <c r="CU241" i="1"/>
  <c r="CU242" i="1"/>
  <c r="CU243" i="1"/>
  <c r="CU244" i="1"/>
  <c r="CU245" i="1"/>
  <c r="CU246" i="1"/>
  <c r="CU248" i="1"/>
  <c r="CU249" i="1"/>
  <c r="CU250" i="1"/>
  <c r="CU251" i="1"/>
  <c r="CU252" i="1"/>
  <c r="CU253" i="1"/>
  <c r="CU254" i="1"/>
  <c r="CU255" i="1"/>
  <c r="CU256" i="1"/>
  <c r="CU257" i="1"/>
  <c r="CU258" i="1"/>
  <c r="CU259" i="1"/>
  <c r="CU260" i="1"/>
  <c r="CU261" i="1"/>
  <c r="CU262" i="1"/>
  <c r="CU263" i="1"/>
  <c r="CU264" i="1"/>
  <c r="CU265" i="1"/>
  <c r="CU266" i="1"/>
  <c r="CU267" i="1"/>
  <c r="CU268" i="1"/>
  <c r="CU269" i="1"/>
  <c r="CU270" i="1"/>
  <c r="CU271" i="1"/>
  <c r="CU272" i="1"/>
  <c r="CU273" i="1"/>
  <c r="CU274" i="1"/>
  <c r="CU275" i="1"/>
  <c r="CU276" i="1"/>
  <c r="CU277" i="1"/>
  <c r="CU278" i="1"/>
  <c r="CU279" i="1"/>
  <c r="CU280" i="1"/>
  <c r="CU281" i="1"/>
  <c r="CU283" i="1"/>
  <c r="CU284" i="1"/>
  <c r="CU285" i="1"/>
  <c r="CU286" i="1"/>
  <c r="CU287" i="1"/>
  <c r="CU288" i="1"/>
  <c r="CU289" i="1"/>
  <c r="CU290" i="1"/>
  <c r="CU291" i="1"/>
  <c r="CU292" i="1"/>
  <c r="CU293" i="1"/>
  <c r="CU294" i="1"/>
  <c r="CU295" i="1"/>
  <c r="CU296" i="1"/>
  <c r="CU297" i="1"/>
  <c r="CU298" i="1"/>
  <c r="CU299" i="1"/>
  <c r="CU300" i="1"/>
  <c r="CU302" i="1"/>
  <c r="CU303" i="1"/>
  <c r="CU304" i="1"/>
  <c r="CU305" i="1"/>
  <c r="CU306" i="1"/>
  <c r="CU307" i="1"/>
  <c r="CU308" i="1"/>
  <c r="CU309" i="1"/>
  <c r="CU310" i="1"/>
  <c r="CU311" i="1"/>
  <c r="CU312" i="1"/>
  <c r="CU313" i="1"/>
  <c r="CU314" i="1"/>
  <c r="CU315" i="1"/>
  <c r="CU316" i="1"/>
  <c r="CU317" i="1"/>
  <c r="CU318" i="1"/>
  <c r="CU319" i="1"/>
  <c r="CU320" i="1"/>
  <c r="CU321" i="1"/>
  <c r="CU322" i="1"/>
  <c r="CU323" i="1"/>
  <c r="CU324" i="1"/>
  <c r="CU325" i="1"/>
  <c r="CU326" i="1"/>
  <c r="CU328" i="1"/>
  <c r="CU329" i="1"/>
  <c r="CU330" i="1"/>
  <c r="CU331" i="1"/>
  <c r="CU332" i="1"/>
  <c r="CU333" i="1"/>
  <c r="CU334" i="1"/>
  <c r="CU335" i="1"/>
  <c r="CU336" i="1"/>
  <c r="CU337" i="1"/>
  <c r="CU338" i="1"/>
  <c r="CU339" i="1"/>
  <c r="CU340" i="1"/>
  <c r="CU341" i="1"/>
  <c r="CU342" i="1"/>
  <c r="CU343" i="1"/>
  <c r="CU344" i="1"/>
  <c r="CU345" i="1"/>
  <c r="CU346" i="1"/>
  <c r="CU347" i="1"/>
  <c r="CU348" i="1"/>
  <c r="CU349" i="1"/>
  <c r="CU350" i="1"/>
  <c r="CU351" i="1"/>
  <c r="CU353" i="1"/>
  <c r="CU354" i="1"/>
  <c r="CU355" i="1"/>
  <c r="CU356" i="1"/>
  <c r="CU357" i="1"/>
  <c r="CU358" i="1"/>
  <c r="CU359" i="1"/>
  <c r="CU360" i="1"/>
  <c r="CU361" i="1"/>
  <c r="CU362" i="1"/>
  <c r="CU363" i="1"/>
  <c r="CU364" i="1"/>
  <c r="CU366" i="1"/>
  <c r="CU367" i="1"/>
  <c r="CU368" i="1"/>
  <c r="CU369" i="1"/>
  <c r="CU370" i="1"/>
  <c r="CU371" i="1"/>
  <c r="CU372" i="1"/>
  <c r="CU373" i="1"/>
  <c r="CU374" i="1"/>
  <c r="CU375" i="1"/>
  <c r="CU376" i="1"/>
  <c r="CU377" i="1"/>
  <c r="CU378" i="1"/>
  <c r="CU379" i="1"/>
  <c r="CU380" i="1"/>
  <c r="CU381" i="1"/>
  <c r="CU382" i="1"/>
  <c r="CU383" i="1"/>
  <c r="CU384" i="1"/>
  <c r="CU385" i="1"/>
  <c r="CU386" i="1"/>
  <c r="CU387" i="1"/>
  <c r="CU388" i="1"/>
  <c r="CU389" i="1"/>
  <c r="CU390" i="1"/>
  <c r="CU391" i="1"/>
  <c r="CU393" i="1"/>
  <c r="CU394" i="1"/>
  <c r="CU395" i="1"/>
  <c r="CU396" i="1"/>
  <c r="CU397" i="1"/>
  <c r="CU398" i="1"/>
  <c r="CU399" i="1"/>
  <c r="CU400" i="1"/>
  <c r="CU401" i="1"/>
  <c r="CU402" i="1"/>
  <c r="CU403" i="1"/>
  <c r="CU404" i="1"/>
  <c r="CU405" i="1"/>
  <c r="CU406" i="1"/>
  <c r="CU407" i="1"/>
  <c r="CU408" i="1"/>
  <c r="CU409" i="1"/>
  <c r="CU410" i="1"/>
  <c r="CU411" i="1"/>
  <c r="CU412" i="1"/>
  <c r="CU413" i="1"/>
  <c r="CU414" i="1"/>
  <c r="CU415" i="1"/>
  <c r="CU416" i="1"/>
  <c r="CU417" i="1"/>
  <c r="CU418" i="1"/>
  <c r="CU419" i="1"/>
  <c r="CU420" i="1"/>
  <c r="CU421" i="1"/>
  <c r="CU422" i="1"/>
  <c r="CU423" i="1"/>
  <c r="CU424" i="1"/>
  <c r="CU425" i="1"/>
  <c r="CU426" i="1"/>
  <c r="CU427" i="1"/>
  <c r="CU428" i="1"/>
  <c r="CU429" i="1"/>
  <c r="CU430" i="1"/>
  <c r="CU431" i="1"/>
  <c r="CU432" i="1"/>
  <c r="CU433" i="1"/>
  <c r="CU434" i="1"/>
  <c r="CU435" i="1"/>
  <c r="CU436" i="1"/>
  <c r="CU437" i="1"/>
  <c r="CU438" i="1"/>
  <c r="CU439" i="1"/>
  <c r="CU440" i="1"/>
  <c r="CU441" i="1"/>
  <c r="CU442" i="1"/>
  <c r="CU444" i="1"/>
  <c r="CU445" i="1"/>
  <c r="CU446" i="1"/>
  <c r="CU447" i="1"/>
  <c r="CU448" i="1"/>
  <c r="CU449" i="1"/>
  <c r="CU450" i="1"/>
  <c r="CU451" i="1"/>
  <c r="CU452" i="1"/>
  <c r="CU453" i="1"/>
  <c r="CU454" i="1"/>
  <c r="CU455" i="1"/>
  <c r="CU456" i="1"/>
  <c r="CU457" i="1"/>
  <c r="CU458" i="1"/>
  <c r="CU459" i="1"/>
  <c r="CU460" i="1"/>
  <c r="CU461" i="1"/>
  <c r="CU462" i="1"/>
  <c r="CU463" i="1"/>
  <c r="CU464" i="1"/>
  <c r="CU465" i="1"/>
  <c r="CU466" i="1"/>
  <c r="CU467" i="1"/>
  <c r="CU468" i="1"/>
  <c r="CU469" i="1"/>
  <c r="CU470" i="1"/>
  <c r="CU471" i="1"/>
  <c r="CU472" i="1"/>
  <c r="CU473" i="1"/>
  <c r="CU474" i="1"/>
  <c r="CU475" i="1"/>
  <c r="CU476" i="1"/>
  <c r="CU477" i="1"/>
  <c r="CU478" i="1"/>
  <c r="CU479" i="1"/>
  <c r="CU480" i="1"/>
  <c r="CU481" i="1"/>
  <c r="CU482" i="1"/>
  <c r="CU483" i="1"/>
  <c r="CU484" i="1"/>
  <c r="CU485" i="1"/>
  <c r="CU486" i="1"/>
  <c r="CU487" i="1"/>
  <c r="CU488" i="1"/>
  <c r="CU489" i="1"/>
  <c r="CU490" i="1"/>
  <c r="CU491" i="1"/>
  <c r="CU492" i="1"/>
  <c r="CU493" i="1"/>
  <c r="CU494" i="1"/>
  <c r="CU495" i="1"/>
  <c r="CU496" i="1"/>
  <c r="CU497" i="1"/>
  <c r="CU498" i="1"/>
  <c r="CU499" i="1"/>
  <c r="CU500" i="1"/>
  <c r="CU501" i="1"/>
  <c r="CU502" i="1"/>
  <c r="CU503" i="1"/>
  <c r="CR5" i="1"/>
  <c r="CS5" i="1"/>
  <c r="CT5" i="1"/>
  <c r="CR6" i="1"/>
  <c r="CS6" i="1"/>
  <c r="CT6" i="1"/>
  <c r="CR7" i="1"/>
  <c r="CS7" i="1"/>
  <c r="CT7" i="1"/>
  <c r="CR8" i="1"/>
  <c r="CS8" i="1"/>
  <c r="CT8" i="1"/>
  <c r="CR9" i="1"/>
  <c r="CS9" i="1"/>
  <c r="CT9" i="1"/>
  <c r="CR10" i="1"/>
  <c r="CS10" i="1"/>
  <c r="CT10" i="1"/>
  <c r="CR11" i="1"/>
  <c r="CS11" i="1"/>
  <c r="CT11" i="1"/>
  <c r="CR12" i="1"/>
  <c r="CS12" i="1"/>
  <c r="CT12" i="1"/>
  <c r="CR13" i="1"/>
  <c r="CS13" i="1"/>
  <c r="CT13" i="1"/>
  <c r="CR14" i="1"/>
  <c r="CS14" i="1"/>
  <c r="CT14" i="1"/>
  <c r="CR15" i="1"/>
  <c r="CS15" i="1"/>
  <c r="CT15" i="1"/>
  <c r="CR16" i="1"/>
  <c r="CS16" i="1"/>
  <c r="CT16" i="1"/>
  <c r="CR17" i="1"/>
  <c r="CS17" i="1"/>
  <c r="CT17" i="1"/>
  <c r="CR18" i="1"/>
  <c r="CS18" i="1"/>
  <c r="CT18" i="1"/>
  <c r="CR19" i="1"/>
  <c r="CS19" i="1"/>
  <c r="CT19" i="1"/>
  <c r="CR20" i="1"/>
  <c r="CS20" i="1"/>
  <c r="CT20" i="1"/>
  <c r="CR21" i="1"/>
  <c r="CS21" i="1"/>
  <c r="CT21" i="1"/>
  <c r="CR22" i="1"/>
  <c r="CS22" i="1"/>
  <c r="CT22" i="1"/>
  <c r="CR23" i="1"/>
  <c r="CS23" i="1"/>
  <c r="CT23" i="1"/>
  <c r="CR24" i="1"/>
  <c r="CS24" i="1"/>
  <c r="CT24" i="1"/>
  <c r="CR25" i="1"/>
  <c r="CS25" i="1"/>
  <c r="CT25" i="1"/>
  <c r="CR26" i="1"/>
  <c r="CS26" i="1"/>
  <c r="CT26" i="1"/>
  <c r="CR27" i="1"/>
  <c r="CS27" i="1"/>
  <c r="CT27" i="1"/>
  <c r="CR28" i="1"/>
  <c r="CS28" i="1"/>
  <c r="CT28" i="1"/>
  <c r="CR29" i="1"/>
  <c r="CS29" i="1"/>
  <c r="CT29" i="1"/>
  <c r="CR30" i="1"/>
  <c r="CS30" i="1"/>
  <c r="CT30" i="1"/>
  <c r="CR31" i="1"/>
  <c r="CS31" i="1"/>
  <c r="CT31" i="1"/>
  <c r="CR32" i="1"/>
  <c r="CS32" i="1"/>
  <c r="CT32" i="1"/>
  <c r="CR33" i="1"/>
  <c r="CS33" i="1"/>
  <c r="CT33" i="1"/>
  <c r="CR34" i="1"/>
  <c r="CS34" i="1"/>
  <c r="CT34" i="1"/>
  <c r="CR35" i="1"/>
  <c r="CS35" i="1"/>
  <c r="CT35" i="1"/>
  <c r="CR36" i="1"/>
  <c r="CS36" i="1"/>
  <c r="CT36" i="1"/>
  <c r="CR37" i="1"/>
  <c r="CS37" i="1"/>
  <c r="CT37" i="1"/>
  <c r="CR38" i="1"/>
  <c r="CS38" i="1"/>
  <c r="CT38" i="1"/>
  <c r="CR39" i="1"/>
  <c r="CS39" i="1"/>
  <c r="CT39" i="1"/>
  <c r="CR40" i="1"/>
  <c r="CS40" i="1"/>
  <c r="CT40" i="1"/>
  <c r="CR41" i="1"/>
  <c r="CS41" i="1"/>
  <c r="CT41" i="1"/>
  <c r="CR42" i="1"/>
  <c r="CS42" i="1"/>
  <c r="CT42" i="1"/>
  <c r="CR43" i="1"/>
  <c r="CS43" i="1"/>
  <c r="CT43" i="1"/>
  <c r="CR44" i="1"/>
  <c r="CS44" i="1"/>
  <c r="CT44" i="1"/>
  <c r="CR45" i="1"/>
  <c r="CS45" i="1"/>
  <c r="CT45" i="1"/>
  <c r="CR46" i="1"/>
  <c r="CS46" i="1"/>
  <c r="CT46" i="1"/>
  <c r="CR47" i="1"/>
  <c r="CS47" i="1"/>
  <c r="CT47" i="1"/>
  <c r="CR48" i="1"/>
  <c r="CS48" i="1"/>
  <c r="CT48" i="1"/>
  <c r="CR49" i="1"/>
  <c r="CS49" i="1"/>
  <c r="CT49" i="1"/>
  <c r="CR50" i="1"/>
  <c r="CS50" i="1"/>
  <c r="CT50" i="1"/>
  <c r="CR51" i="1"/>
  <c r="CS51" i="1"/>
  <c r="CT51" i="1"/>
  <c r="CR52" i="1"/>
  <c r="CS52" i="1"/>
  <c r="CT52" i="1"/>
  <c r="CR53" i="1"/>
  <c r="CS53" i="1"/>
  <c r="CT53" i="1"/>
  <c r="CR54" i="1"/>
  <c r="CS54" i="1"/>
  <c r="CT54" i="1"/>
  <c r="CR55" i="1"/>
  <c r="CS55" i="1"/>
  <c r="CT55" i="1"/>
  <c r="CR56" i="1"/>
  <c r="CS56" i="1"/>
  <c r="CT56" i="1"/>
  <c r="CR57" i="1"/>
  <c r="CS57" i="1"/>
  <c r="CT57" i="1"/>
  <c r="CR58" i="1"/>
  <c r="CS58" i="1"/>
  <c r="CT58" i="1"/>
  <c r="CR59" i="1"/>
  <c r="CS59" i="1"/>
  <c r="CT59" i="1"/>
  <c r="CR60" i="1"/>
  <c r="CS60" i="1"/>
  <c r="CT60" i="1"/>
  <c r="CR61" i="1"/>
  <c r="CS61" i="1"/>
  <c r="CT61" i="1"/>
  <c r="CR62" i="1"/>
  <c r="CS62" i="1"/>
  <c r="CT62" i="1"/>
  <c r="CR63" i="1"/>
  <c r="CS63" i="1"/>
  <c r="CT63" i="1"/>
  <c r="CR64" i="1"/>
  <c r="CS64" i="1"/>
  <c r="CT64" i="1"/>
  <c r="CR65" i="1"/>
  <c r="CS65" i="1"/>
  <c r="CT65" i="1"/>
  <c r="CR66" i="1"/>
  <c r="CS66" i="1"/>
  <c r="CT66" i="1"/>
  <c r="CR67" i="1"/>
  <c r="CS67" i="1"/>
  <c r="CT67" i="1"/>
  <c r="CR68" i="1"/>
  <c r="CS68" i="1"/>
  <c r="CT68" i="1"/>
  <c r="CR69" i="1"/>
  <c r="CS69" i="1"/>
  <c r="CT69" i="1"/>
  <c r="CR70" i="1"/>
  <c r="CS70" i="1"/>
  <c r="CT70" i="1"/>
  <c r="CR71" i="1"/>
  <c r="CS71" i="1"/>
  <c r="CT71" i="1"/>
  <c r="CR72" i="1"/>
  <c r="CS72" i="1"/>
  <c r="CT72" i="1"/>
  <c r="CR73" i="1"/>
  <c r="CS73" i="1"/>
  <c r="CT73" i="1"/>
  <c r="CR74" i="1"/>
  <c r="CS74" i="1"/>
  <c r="CT74" i="1"/>
  <c r="CR75" i="1"/>
  <c r="CS75" i="1"/>
  <c r="CT75" i="1"/>
  <c r="CR76" i="1"/>
  <c r="CS76" i="1"/>
  <c r="CT76" i="1"/>
  <c r="CR77" i="1"/>
  <c r="CS77" i="1"/>
  <c r="CT77" i="1"/>
  <c r="CR78" i="1"/>
  <c r="CS78" i="1"/>
  <c r="CT78" i="1"/>
  <c r="CR79" i="1"/>
  <c r="CS79" i="1"/>
  <c r="CT79" i="1"/>
  <c r="CR80" i="1"/>
  <c r="CS80" i="1"/>
  <c r="CT80" i="1"/>
  <c r="CR81" i="1"/>
  <c r="CS81" i="1"/>
  <c r="CT81" i="1"/>
  <c r="CR82" i="1"/>
  <c r="CS82" i="1"/>
  <c r="CT82" i="1"/>
  <c r="CR83" i="1"/>
  <c r="CS83" i="1"/>
  <c r="CT83" i="1"/>
  <c r="CR84" i="1"/>
  <c r="CS84" i="1"/>
  <c r="CT84" i="1"/>
  <c r="CR85" i="1"/>
  <c r="CS85" i="1"/>
  <c r="CT85" i="1"/>
  <c r="CR86" i="1"/>
  <c r="CS86" i="1"/>
  <c r="CT86" i="1"/>
  <c r="CR87" i="1"/>
  <c r="CS87" i="1"/>
  <c r="CT87" i="1"/>
  <c r="CR88" i="1"/>
  <c r="CS88" i="1"/>
  <c r="CT88" i="1"/>
  <c r="CR89" i="1"/>
  <c r="CS89" i="1"/>
  <c r="CT89" i="1"/>
  <c r="CR90" i="1"/>
  <c r="CS90" i="1"/>
  <c r="CT90" i="1"/>
  <c r="CR91" i="1"/>
  <c r="CS91" i="1"/>
  <c r="CT91" i="1"/>
  <c r="CR92" i="1"/>
  <c r="CS92" i="1"/>
  <c r="CT92" i="1"/>
  <c r="CR93" i="1"/>
  <c r="CS93" i="1"/>
  <c r="CT93" i="1"/>
  <c r="CR94" i="1"/>
  <c r="CS94" i="1"/>
  <c r="CT94" i="1"/>
  <c r="CR95" i="1"/>
  <c r="CS95" i="1"/>
  <c r="CT95" i="1"/>
  <c r="CR96" i="1"/>
  <c r="CS96" i="1"/>
  <c r="CT96" i="1"/>
  <c r="CR97" i="1"/>
  <c r="CS97" i="1"/>
  <c r="CT97" i="1"/>
  <c r="CR98" i="1"/>
  <c r="CS98" i="1"/>
  <c r="CT98" i="1"/>
  <c r="CR99" i="1"/>
  <c r="CS99" i="1"/>
  <c r="CT99" i="1"/>
  <c r="CR101" i="1"/>
  <c r="CS101" i="1"/>
  <c r="CT101" i="1"/>
  <c r="CR102" i="1"/>
  <c r="CS102" i="1"/>
  <c r="CT102" i="1"/>
  <c r="CR103" i="1"/>
  <c r="CS103" i="1"/>
  <c r="CT103" i="1"/>
  <c r="CR104" i="1"/>
  <c r="CS104" i="1"/>
  <c r="CT104" i="1"/>
  <c r="CR105" i="1"/>
  <c r="CS105" i="1"/>
  <c r="CT105" i="1"/>
  <c r="CR106" i="1"/>
  <c r="CS106" i="1"/>
  <c r="CT106" i="1"/>
  <c r="CR107" i="1"/>
  <c r="CS107" i="1"/>
  <c r="CT107" i="1"/>
  <c r="CR108" i="1"/>
  <c r="CS108" i="1"/>
  <c r="CT108" i="1"/>
  <c r="CR109" i="1"/>
  <c r="CS109" i="1"/>
  <c r="CT109" i="1"/>
  <c r="CR110" i="1"/>
  <c r="CS110" i="1"/>
  <c r="CT110" i="1"/>
  <c r="CR111" i="1"/>
  <c r="CS111" i="1"/>
  <c r="CT111" i="1"/>
  <c r="CR112" i="1"/>
  <c r="CS112" i="1"/>
  <c r="CT112" i="1"/>
  <c r="CR113" i="1"/>
  <c r="CS113" i="1"/>
  <c r="CT113" i="1"/>
  <c r="CR114" i="1"/>
  <c r="CS114" i="1"/>
  <c r="CT114" i="1"/>
  <c r="CR115" i="1"/>
  <c r="CS115" i="1"/>
  <c r="CT115" i="1"/>
  <c r="CR116" i="1"/>
  <c r="CS116" i="1"/>
  <c r="CT116" i="1"/>
  <c r="CR117" i="1"/>
  <c r="CS117" i="1"/>
  <c r="CT117" i="1"/>
  <c r="CR118" i="1"/>
  <c r="CS118" i="1"/>
  <c r="CT118" i="1"/>
  <c r="CR119" i="1"/>
  <c r="CS119" i="1"/>
  <c r="CT119" i="1"/>
  <c r="CR120" i="1"/>
  <c r="CS120" i="1"/>
  <c r="CT120" i="1"/>
  <c r="CR121" i="1"/>
  <c r="CS121" i="1"/>
  <c r="CT121" i="1"/>
  <c r="CR122" i="1"/>
  <c r="CS122" i="1"/>
  <c r="CT122" i="1"/>
  <c r="CR123" i="1"/>
  <c r="CS123" i="1"/>
  <c r="CT123" i="1"/>
  <c r="CR124" i="1"/>
  <c r="CS124" i="1"/>
  <c r="CT124" i="1"/>
  <c r="CR125" i="1"/>
  <c r="CS125" i="1"/>
  <c r="CT125" i="1"/>
  <c r="CR126" i="1"/>
  <c r="CS126" i="1"/>
  <c r="CT126" i="1"/>
  <c r="CR127" i="1"/>
  <c r="CS127" i="1"/>
  <c r="CT127" i="1"/>
  <c r="CR128" i="1"/>
  <c r="CS128" i="1"/>
  <c r="CT128" i="1"/>
  <c r="CR129" i="1"/>
  <c r="CS129" i="1"/>
  <c r="CT129" i="1"/>
  <c r="CR130" i="1"/>
  <c r="CS130" i="1"/>
  <c r="CT130" i="1"/>
  <c r="CR131" i="1"/>
  <c r="CS131" i="1"/>
  <c r="CT131" i="1"/>
  <c r="CR132" i="1"/>
  <c r="CS132" i="1"/>
  <c r="CT132" i="1"/>
  <c r="CR133" i="1"/>
  <c r="CS133" i="1"/>
  <c r="CT133" i="1"/>
  <c r="CR134" i="1"/>
  <c r="CS134" i="1"/>
  <c r="CT134" i="1"/>
  <c r="CR135" i="1"/>
  <c r="CS135" i="1"/>
  <c r="CT135" i="1"/>
  <c r="CR136" i="1"/>
  <c r="CS136" i="1"/>
  <c r="CT136" i="1"/>
  <c r="CR137" i="1"/>
  <c r="CS137" i="1"/>
  <c r="CT137" i="1"/>
  <c r="CR138" i="1"/>
  <c r="CS138" i="1"/>
  <c r="CT138" i="1"/>
  <c r="CR139" i="1"/>
  <c r="CS139" i="1"/>
  <c r="CT139" i="1"/>
  <c r="CR140" i="1"/>
  <c r="CS140" i="1"/>
  <c r="CT140" i="1"/>
  <c r="CR141" i="1"/>
  <c r="CS141" i="1"/>
  <c r="CT141" i="1"/>
  <c r="CR142" i="1"/>
  <c r="CS142" i="1"/>
  <c r="CT142" i="1"/>
  <c r="CR143" i="1"/>
  <c r="CS143" i="1"/>
  <c r="CT143" i="1"/>
  <c r="CR144" i="1"/>
  <c r="CS144" i="1"/>
  <c r="CT144" i="1"/>
  <c r="CR145" i="1"/>
  <c r="CS145" i="1"/>
  <c r="CT145" i="1"/>
  <c r="CR146" i="1"/>
  <c r="CS146" i="1"/>
  <c r="CT146" i="1"/>
  <c r="CR147" i="1"/>
  <c r="CS147" i="1"/>
  <c r="CT147" i="1"/>
  <c r="CR148" i="1"/>
  <c r="CS148" i="1"/>
  <c r="CT148" i="1"/>
  <c r="CR149" i="1"/>
  <c r="CS149" i="1"/>
  <c r="CT149" i="1"/>
  <c r="CR150" i="1"/>
  <c r="CS150" i="1"/>
  <c r="CT150" i="1"/>
  <c r="CR151" i="1"/>
  <c r="CS151" i="1"/>
  <c r="CT151" i="1"/>
  <c r="CR152" i="1"/>
  <c r="CS152" i="1"/>
  <c r="CT152" i="1"/>
  <c r="CR153" i="1"/>
  <c r="CS153" i="1"/>
  <c r="CT153" i="1"/>
  <c r="CR154" i="1"/>
  <c r="CS154" i="1"/>
  <c r="CT154" i="1"/>
  <c r="CR155" i="1"/>
  <c r="CS155" i="1"/>
  <c r="CT155" i="1"/>
  <c r="CR156" i="1"/>
  <c r="CS156" i="1"/>
  <c r="CT156" i="1"/>
  <c r="CR157" i="1"/>
  <c r="CS157" i="1"/>
  <c r="CT157" i="1"/>
  <c r="CR158" i="1"/>
  <c r="CS158" i="1"/>
  <c r="CT158" i="1"/>
  <c r="CR159" i="1"/>
  <c r="CS159" i="1"/>
  <c r="CT159" i="1"/>
  <c r="CR160" i="1"/>
  <c r="CS160" i="1"/>
  <c r="CT160" i="1"/>
  <c r="CR161" i="1"/>
  <c r="CS161" i="1"/>
  <c r="CT161" i="1"/>
  <c r="CR162" i="1"/>
  <c r="CS162" i="1"/>
  <c r="CT162" i="1"/>
  <c r="CR163" i="1"/>
  <c r="CS163" i="1"/>
  <c r="CT163" i="1"/>
  <c r="CR164" i="1"/>
  <c r="CS164" i="1"/>
  <c r="CT164" i="1"/>
  <c r="CR165" i="1"/>
  <c r="CS165" i="1"/>
  <c r="CT165" i="1"/>
  <c r="CR166" i="1"/>
  <c r="CS166" i="1"/>
  <c r="CT166" i="1"/>
  <c r="CR167" i="1"/>
  <c r="CS167" i="1"/>
  <c r="CT167" i="1"/>
  <c r="CR168" i="1"/>
  <c r="CS168" i="1"/>
  <c r="CT168" i="1"/>
  <c r="CR169" i="1"/>
  <c r="CS169" i="1"/>
  <c r="CT169" i="1"/>
  <c r="CR170" i="1"/>
  <c r="CS170" i="1"/>
  <c r="CT170" i="1"/>
  <c r="CR171" i="1"/>
  <c r="CS171" i="1"/>
  <c r="CT171" i="1"/>
  <c r="CR172" i="1"/>
  <c r="CS172" i="1"/>
  <c r="CT172" i="1"/>
  <c r="CR173" i="1"/>
  <c r="CS173" i="1"/>
  <c r="CT173" i="1"/>
  <c r="CR174" i="1"/>
  <c r="CS174" i="1"/>
  <c r="CT174" i="1"/>
  <c r="CR175" i="1"/>
  <c r="CS175" i="1"/>
  <c r="CT175" i="1"/>
  <c r="CR176" i="1"/>
  <c r="CS176" i="1"/>
  <c r="CT176" i="1"/>
  <c r="CR177" i="1"/>
  <c r="CS177" i="1"/>
  <c r="CT177" i="1"/>
  <c r="CR178" i="1"/>
  <c r="CS178" i="1"/>
  <c r="CT178" i="1"/>
  <c r="CR179" i="1"/>
  <c r="CS179" i="1"/>
  <c r="CT179" i="1"/>
  <c r="CR180" i="1"/>
  <c r="CS180" i="1"/>
  <c r="CT180" i="1"/>
  <c r="CR181" i="1"/>
  <c r="CS181" i="1"/>
  <c r="CT181" i="1"/>
  <c r="CR182" i="1"/>
  <c r="CS182" i="1"/>
  <c r="CT182" i="1"/>
  <c r="CR183" i="1"/>
  <c r="CS183" i="1"/>
  <c r="CT183" i="1"/>
  <c r="CR184" i="1"/>
  <c r="CS184" i="1"/>
  <c r="CT184" i="1"/>
  <c r="CR185" i="1"/>
  <c r="CS185" i="1"/>
  <c r="CT185" i="1"/>
  <c r="CR186" i="1"/>
  <c r="CS186" i="1"/>
  <c r="CT186" i="1"/>
  <c r="CR187" i="1"/>
  <c r="CS187" i="1"/>
  <c r="CT187" i="1"/>
  <c r="CR188" i="1"/>
  <c r="CS188" i="1"/>
  <c r="CT188" i="1"/>
  <c r="CR189" i="1"/>
  <c r="CS189" i="1"/>
  <c r="CT189" i="1"/>
  <c r="CR190" i="1"/>
  <c r="CS190" i="1"/>
  <c r="CT190" i="1"/>
  <c r="CR191" i="1"/>
  <c r="CS191" i="1"/>
  <c r="CT191" i="1"/>
  <c r="CR192" i="1"/>
  <c r="CS192" i="1"/>
  <c r="CT192" i="1"/>
  <c r="CR193" i="1"/>
  <c r="CS193" i="1"/>
  <c r="CT193" i="1"/>
  <c r="CR194" i="1"/>
  <c r="CS194" i="1"/>
  <c r="CT194" i="1"/>
  <c r="CR195" i="1"/>
  <c r="CS195" i="1"/>
  <c r="CT195" i="1"/>
  <c r="CR196" i="1"/>
  <c r="CS196" i="1"/>
  <c r="CT196" i="1"/>
  <c r="CR197" i="1"/>
  <c r="CS197" i="1"/>
  <c r="CT197" i="1"/>
  <c r="CR198" i="1"/>
  <c r="CS198" i="1"/>
  <c r="CT198" i="1"/>
  <c r="CR199" i="1"/>
  <c r="CS199" i="1"/>
  <c r="CT199" i="1"/>
  <c r="CR200" i="1"/>
  <c r="CS200" i="1"/>
  <c r="CT200" i="1"/>
  <c r="CR201" i="1"/>
  <c r="CS201" i="1"/>
  <c r="CT201" i="1"/>
  <c r="CR202" i="1"/>
  <c r="CS202" i="1"/>
  <c r="CT202" i="1"/>
  <c r="CR203" i="1"/>
  <c r="CS203" i="1"/>
  <c r="CT203" i="1"/>
  <c r="CR204" i="1"/>
  <c r="CS204" i="1"/>
  <c r="CT204" i="1"/>
  <c r="CR205" i="1"/>
  <c r="CS205" i="1"/>
  <c r="CT205" i="1"/>
  <c r="CR206" i="1"/>
  <c r="CS206" i="1"/>
  <c r="CT206" i="1"/>
  <c r="CR207" i="1"/>
  <c r="CS207" i="1"/>
  <c r="CT207" i="1"/>
  <c r="CR208" i="1"/>
  <c r="CS208" i="1"/>
  <c r="CT208" i="1"/>
  <c r="CR209" i="1"/>
  <c r="CS209" i="1"/>
  <c r="CT209" i="1"/>
  <c r="CR210" i="1"/>
  <c r="CS210" i="1"/>
  <c r="CT210" i="1"/>
  <c r="CR211" i="1"/>
  <c r="CS211" i="1"/>
  <c r="CT211" i="1"/>
  <c r="CR212" i="1"/>
  <c r="CS212" i="1"/>
  <c r="CT212" i="1"/>
  <c r="CR213" i="1"/>
  <c r="CS213" i="1"/>
  <c r="CT213" i="1"/>
  <c r="CR214" i="1"/>
  <c r="CS214" i="1"/>
  <c r="CT214" i="1"/>
  <c r="CR215" i="1"/>
  <c r="CS215" i="1"/>
  <c r="CT215" i="1"/>
  <c r="CR216" i="1"/>
  <c r="CS216" i="1"/>
  <c r="CT216" i="1"/>
  <c r="CR217" i="1"/>
  <c r="CS217" i="1"/>
  <c r="CT217" i="1"/>
  <c r="CR218" i="1"/>
  <c r="CS218" i="1"/>
  <c r="CT218" i="1"/>
  <c r="CR219" i="1"/>
  <c r="CS219" i="1"/>
  <c r="CT219" i="1"/>
  <c r="CR220" i="1"/>
  <c r="CS220" i="1"/>
  <c r="CT220" i="1"/>
  <c r="CR221" i="1"/>
  <c r="CS221" i="1"/>
  <c r="CT221" i="1"/>
  <c r="CR222" i="1"/>
  <c r="CS222" i="1"/>
  <c r="CT222" i="1"/>
  <c r="CR223" i="1"/>
  <c r="CS223" i="1"/>
  <c r="CT223" i="1"/>
  <c r="CR224" i="1"/>
  <c r="CS224" i="1"/>
  <c r="CT224" i="1"/>
  <c r="CR225" i="1"/>
  <c r="CS225" i="1"/>
  <c r="CT225" i="1"/>
  <c r="CR226" i="1"/>
  <c r="CS226" i="1"/>
  <c r="CT226" i="1"/>
  <c r="CR227" i="1"/>
  <c r="CS227" i="1"/>
  <c r="CT227" i="1"/>
  <c r="CR228" i="1"/>
  <c r="CS228" i="1"/>
  <c r="CT228" i="1"/>
  <c r="CR229" i="1"/>
  <c r="CS229" i="1"/>
  <c r="CT229" i="1"/>
  <c r="CR230" i="1"/>
  <c r="CS230" i="1"/>
  <c r="CT230" i="1"/>
  <c r="CR231" i="1"/>
  <c r="CS231" i="1"/>
  <c r="CT231" i="1"/>
  <c r="CR232" i="1"/>
  <c r="CS232" i="1"/>
  <c r="CT232" i="1"/>
  <c r="CR233" i="1"/>
  <c r="CS233" i="1"/>
  <c r="CT233" i="1"/>
  <c r="CR234" i="1"/>
  <c r="CS234" i="1"/>
  <c r="CT234" i="1"/>
  <c r="CR235" i="1"/>
  <c r="CS235" i="1"/>
  <c r="CT235" i="1"/>
  <c r="CR236" i="1"/>
  <c r="CS236" i="1"/>
  <c r="CT236" i="1"/>
  <c r="CR237" i="1"/>
  <c r="CS237" i="1"/>
  <c r="CT237" i="1"/>
  <c r="CR238" i="1"/>
  <c r="CS238" i="1"/>
  <c r="CT238" i="1"/>
  <c r="CR239" i="1"/>
  <c r="CS239" i="1"/>
  <c r="CT239" i="1"/>
  <c r="CR240" i="1"/>
  <c r="CS240" i="1"/>
  <c r="CT240" i="1"/>
  <c r="CR241" i="1"/>
  <c r="CS241" i="1"/>
  <c r="CT241" i="1"/>
  <c r="CR242" i="1"/>
  <c r="CS242" i="1"/>
  <c r="CT242" i="1"/>
  <c r="CR243" i="1"/>
  <c r="CS243" i="1"/>
  <c r="CT243" i="1"/>
  <c r="CR244" i="1"/>
  <c r="CS244" i="1"/>
  <c r="CT244" i="1"/>
  <c r="CR245" i="1"/>
  <c r="CS245" i="1"/>
  <c r="CT245" i="1"/>
  <c r="CR246" i="1"/>
  <c r="CS246" i="1"/>
  <c r="CT246" i="1"/>
  <c r="CR248" i="1"/>
  <c r="CS248" i="1"/>
  <c r="CT248" i="1"/>
  <c r="CR249" i="1"/>
  <c r="CS249" i="1"/>
  <c r="CT249" i="1"/>
  <c r="CR250" i="1"/>
  <c r="CS250" i="1"/>
  <c r="CT250" i="1"/>
  <c r="CR251" i="1"/>
  <c r="CS251" i="1"/>
  <c r="CT251" i="1"/>
  <c r="CR252" i="1"/>
  <c r="CS252" i="1"/>
  <c r="CT252" i="1"/>
  <c r="CR253" i="1"/>
  <c r="CS253" i="1"/>
  <c r="CT253" i="1"/>
  <c r="CR254" i="1"/>
  <c r="CS254" i="1"/>
  <c r="CT254" i="1"/>
  <c r="CR255" i="1"/>
  <c r="CS255" i="1"/>
  <c r="CT255" i="1"/>
  <c r="CR256" i="1"/>
  <c r="CS256" i="1"/>
  <c r="CT256" i="1"/>
  <c r="CR257" i="1"/>
  <c r="CS257" i="1"/>
  <c r="CT257" i="1"/>
  <c r="CR258" i="1"/>
  <c r="CS258" i="1"/>
  <c r="CT258" i="1"/>
  <c r="CR259" i="1"/>
  <c r="CS259" i="1"/>
  <c r="CT259" i="1"/>
  <c r="CR260" i="1"/>
  <c r="CS260" i="1"/>
  <c r="CT260" i="1"/>
  <c r="CR261" i="1"/>
  <c r="CS261" i="1"/>
  <c r="CT261" i="1"/>
  <c r="CR262" i="1"/>
  <c r="CS262" i="1"/>
  <c r="CT262" i="1"/>
  <c r="CR263" i="1"/>
  <c r="CS263" i="1"/>
  <c r="CT263" i="1"/>
  <c r="CR264" i="1"/>
  <c r="CS264" i="1"/>
  <c r="CT264" i="1"/>
  <c r="CR265" i="1"/>
  <c r="CS265" i="1"/>
  <c r="CT265" i="1"/>
  <c r="CR266" i="1"/>
  <c r="CS266" i="1"/>
  <c r="CT266" i="1"/>
  <c r="CR267" i="1"/>
  <c r="CS267" i="1"/>
  <c r="CT267" i="1"/>
  <c r="CR268" i="1"/>
  <c r="CS268" i="1"/>
  <c r="CT268" i="1"/>
  <c r="CR269" i="1"/>
  <c r="CS269" i="1"/>
  <c r="CT269" i="1"/>
  <c r="CR270" i="1"/>
  <c r="CS270" i="1"/>
  <c r="CT270" i="1"/>
  <c r="CR271" i="1"/>
  <c r="CS271" i="1"/>
  <c r="CT271" i="1"/>
  <c r="CR272" i="1"/>
  <c r="CS272" i="1"/>
  <c r="CT272" i="1"/>
  <c r="CR273" i="1"/>
  <c r="CS273" i="1"/>
  <c r="CT273" i="1"/>
  <c r="CR274" i="1"/>
  <c r="CS274" i="1"/>
  <c r="CT274" i="1"/>
  <c r="CR275" i="1"/>
  <c r="CS275" i="1"/>
  <c r="CT275" i="1"/>
  <c r="CR276" i="1"/>
  <c r="CS276" i="1"/>
  <c r="CT276" i="1"/>
  <c r="CR277" i="1"/>
  <c r="CS277" i="1"/>
  <c r="CT277" i="1"/>
  <c r="CR278" i="1"/>
  <c r="CS278" i="1"/>
  <c r="CT278" i="1"/>
  <c r="CR279" i="1"/>
  <c r="CS279" i="1"/>
  <c r="CT279" i="1"/>
  <c r="CR280" i="1"/>
  <c r="CS280" i="1"/>
  <c r="CT280" i="1"/>
  <c r="CR281" i="1"/>
  <c r="CS281" i="1"/>
  <c r="CT281" i="1"/>
  <c r="CR283" i="1"/>
  <c r="CS283" i="1"/>
  <c r="CT283" i="1"/>
  <c r="CR284" i="1"/>
  <c r="CS284" i="1"/>
  <c r="CT284" i="1"/>
  <c r="CR285" i="1"/>
  <c r="CS285" i="1"/>
  <c r="CT285" i="1"/>
  <c r="CR286" i="1"/>
  <c r="CS286" i="1"/>
  <c r="CT286" i="1"/>
  <c r="CR287" i="1"/>
  <c r="CS287" i="1"/>
  <c r="CT287" i="1"/>
  <c r="CR288" i="1"/>
  <c r="CS288" i="1"/>
  <c r="CT288" i="1"/>
  <c r="CR289" i="1"/>
  <c r="CS289" i="1"/>
  <c r="CT289" i="1"/>
  <c r="CR290" i="1"/>
  <c r="CS290" i="1"/>
  <c r="CT290" i="1"/>
  <c r="CR291" i="1"/>
  <c r="CS291" i="1"/>
  <c r="CT291" i="1"/>
  <c r="CR292" i="1"/>
  <c r="CS292" i="1"/>
  <c r="CT292" i="1"/>
  <c r="CR293" i="1"/>
  <c r="CS293" i="1"/>
  <c r="CT293" i="1"/>
  <c r="CR294" i="1"/>
  <c r="CS294" i="1"/>
  <c r="CT294" i="1"/>
  <c r="CR295" i="1"/>
  <c r="CS295" i="1"/>
  <c r="CT295" i="1"/>
  <c r="CR296" i="1"/>
  <c r="CS296" i="1"/>
  <c r="CT296" i="1"/>
  <c r="CR297" i="1"/>
  <c r="CS297" i="1"/>
  <c r="CT297" i="1"/>
  <c r="CR298" i="1"/>
  <c r="CS298" i="1"/>
  <c r="CT298" i="1"/>
  <c r="CR299" i="1"/>
  <c r="CS299" i="1"/>
  <c r="CT299" i="1"/>
  <c r="CR300" i="1"/>
  <c r="CS300" i="1"/>
  <c r="CT300" i="1"/>
  <c r="CR302" i="1"/>
  <c r="CS302" i="1"/>
  <c r="CT302" i="1"/>
  <c r="CR303" i="1"/>
  <c r="CS303" i="1"/>
  <c r="CT303" i="1"/>
  <c r="CR304" i="1"/>
  <c r="CS304" i="1"/>
  <c r="CT304" i="1"/>
  <c r="CR305" i="1"/>
  <c r="CS305" i="1"/>
  <c r="CT305" i="1"/>
  <c r="CR306" i="1"/>
  <c r="CS306" i="1"/>
  <c r="CT306" i="1"/>
  <c r="CR307" i="1"/>
  <c r="CS307" i="1"/>
  <c r="CT307" i="1"/>
  <c r="CR308" i="1"/>
  <c r="CS308" i="1"/>
  <c r="CT308" i="1"/>
  <c r="CR309" i="1"/>
  <c r="CS309" i="1"/>
  <c r="CT309" i="1"/>
  <c r="CR310" i="1"/>
  <c r="CS310" i="1"/>
  <c r="CT310" i="1"/>
  <c r="CR311" i="1"/>
  <c r="CS311" i="1"/>
  <c r="CT311" i="1"/>
  <c r="CR312" i="1"/>
  <c r="CS312" i="1"/>
  <c r="CT312" i="1"/>
  <c r="CR313" i="1"/>
  <c r="CS313" i="1"/>
  <c r="CT313" i="1"/>
  <c r="CR314" i="1"/>
  <c r="CS314" i="1"/>
  <c r="CT314" i="1"/>
  <c r="CR315" i="1"/>
  <c r="CS315" i="1"/>
  <c r="CT315" i="1"/>
  <c r="CR316" i="1"/>
  <c r="CS316" i="1"/>
  <c r="CT316" i="1"/>
  <c r="CR317" i="1"/>
  <c r="CS317" i="1"/>
  <c r="CT317" i="1"/>
  <c r="CR318" i="1"/>
  <c r="CS318" i="1"/>
  <c r="CT318" i="1"/>
  <c r="CR319" i="1"/>
  <c r="CS319" i="1"/>
  <c r="CT319" i="1"/>
  <c r="CR320" i="1"/>
  <c r="CS320" i="1"/>
  <c r="CT320" i="1"/>
  <c r="CR321" i="1"/>
  <c r="CS321" i="1"/>
  <c r="CT321" i="1"/>
  <c r="CR322" i="1"/>
  <c r="CS322" i="1"/>
  <c r="CT322" i="1"/>
  <c r="CR323" i="1"/>
  <c r="CS323" i="1"/>
  <c r="CT323" i="1"/>
  <c r="CR324" i="1"/>
  <c r="CS324" i="1"/>
  <c r="CT324" i="1"/>
  <c r="CR325" i="1"/>
  <c r="CS325" i="1"/>
  <c r="CT325" i="1"/>
  <c r="CR326" i="1"/>
  <c r="CS326" i="1"/>
  <c r="CT326" i="1"/>
  <c r="CR328" i="1"/>
  <c r="CS328" i="1"/>
  <c r="CT328" i="1"/>
  <c r="CR329" i="1"/>
  <c r="CS329" i="1"/>
  <c r="CT329" i="1"/>
  <c r="CR330" i="1"/>
  <c r="CS330" i="1"/>
  <c r="CT330" i="1"/>
  <c r="CR331" i="1"/>
  <c r="CS331" i="1"/>
  <c r="CT331" i="1"/>
  <c r="CR332" i="1"/>
  <c r="CS332" i="1"/>
  <c r="CT332" i="1"/>
  <c r="CR333" i="1"/>
  <c r="CS333" i="1"/>
  <c r="CT333" i="1"/>
  <c r="CR334" i="1"/>
  <c r="CS334" i="1"/>
  <c r="CT334" i="1"/>
  <c r="CR335" i="1"/>
  <c r="CS335" i="1"/>
  <c r="CT335" i="1"/>
  <c r="CR336" i="1"/>
  <c r="CS336" i="1"/>
  <c r="CT336" i="1"/>
  <c r="CR337" i="1"/>
  <c r="CS337" i="1"/>
  <c r="CT337" i="1"/>
  <c r="CR338" i="1"/>
  <c r="CS338" i="1"/>
  <c r="CT338" i="1"/>
  <c r="CR339" i="1"/>
  <c r="CS339" i="1"/>
  <c r="CT339" i="1"/>
  <c r="CR340" i="1"/>
  <c r="CS340" i="1"/>
  <c r="CT340" i="1"/>
  <c r="CR341" i="1"/>
  <c r="CS341" i="1"/>
  <c r="CT341" i="1"/>
  <c r="CR342" i="1"/>
  <c r="CS342" i="1"/>
  <c r="CT342" i="1"/>
  <c r="CR343" i="1"/>
  <c r="CS343" i="1"/>
  <c r="CT343" i="1"/>
  <c r="CR344" i="1"/>
  <c r="CS344" i="1"/>
  <c r="CT344" i="1"/>
  <c r="CR345" i="1"/>
  <c r="CS345" i="1"/>
  <c r="CT345" i="1"/>
  <c r="CR346" i="1"/>
  <c r="CS346" i="1"/>
  <c r="CT346" i="1"/>
  <c r="CR347" i="1"/>
  <c r="CS347" i="1"/>
  <c r="CT347" i="1"/>
  <c r="CR348" i="1"/>
  <c r="CS348" i="1"/>
  <c r="CT348" i="1"/>
  <c r="CR349" i="1"/>
  <c r="CS349" i="1"/>
  <c r="CT349" i="1"/>
  <c r="CR350" i="1"/>
  <c r="CS350" i="1"/>
  <c r="CT350" i="1"/>
  <c r="CR351" i="1"/>
  <c r="CS351" i="1"/>
  <c r="CT351" i="1"/>
  <c r="CR353" i="1"/>
  <c r="CS353" i="1"/>
  <c r="CT353" i="1"/>
  <c r="CR354" i="1"/>
  <c r="CS354" i="1"/>
  <c r="CT354" i="1"/>
  <c r="CR355" i="1"/>
  <c r="CS355" i="1"/>
  <c r="CT355" i="1"/>
  <c r="CR356" i="1"/>
  <c r="CS356" i="1"/>
  <c r="CT356" i="1"/>
  <c r="CR357" i="1"/>
  <c r="CS357" i="1"/>
  <c r="CT357" i="1"/>
  <c r="CR358" i="1"/>
  <c r="CS358" i="1"/>
  <c r="CT358" i="1"/>
  <c r="CR359" i="1"/>
  <c r="CS359" i="1"/>
  <c r="CT359" i="1"/>
  <c r="CR360" i="1"/>
  <c r="CS360" i="1"/>
  <c r="CT360" i="1"/>
  <c r="CR361" i="1"/>
  <c r="CS361" i="1"/>
  <c r="CT361" i="1"/>
  <c r="CR362" i="1"/>
  <c r="CS362" i="1"/>
  <c r="CT362" i="1"/>
  <c r="CR363" i="1"/>
  <c r="CS363" i="1"/>
  <c r="CT363" i="1"/>
  <c r="CR364" i="1"/>
  <c r="CS364" i="1"/>
  <c r="CT364" i="1"/>
  <c r="CR366" i="1"/>
  <c r="CS366" i="1"/>
  <c r="CT366" i="1"/>
  <c r="CR367" i="1"/>
  <c r="CS367" i="1"/>
  <c r="CT367" i="1"/>
  <c r="CR368" i="1"/>
  <c r="CS368" i="1"/>
  <c r="CT368" i="1"/>
  <c r="CR369" i="1"/>
  <c r="CS369" i="1"/>
  <c r="CT369" i="1"/>
  <c r="CR370" i="1"/>
  <c r="CS370" i="1"/>
  <c r="CT370" i="1"/>
  <c r="CR371" i="1"/>
  <c r="CS371" i="1"/>
  <c r="CT371" i="1"/>
  <c r="CR372" i="1"/>
  <c r="CS372" i="1"/>
  <c r="CT372" i="1"/>
  <c r="CR373" i="1"/>
  <c r="CS373" i="1"/>
  <c r="CT373" i="1"/>
  <c r="CR374" i="1"/>
  <c r="CS374" i="1"/>
  <c r="CT374" i="1"/>
  <c r="CR375" i="1"/>
  <c r="CS375" i="1"/>
  <c r="CT375" i="1"/>
  <c r="CR376" i="1"/>
  <c r="CS376" i="1"/>
  <c r="CT376" i="1"/>
  <c r="CR377" i="1"/>
  <c r="CS377" i="1"/>
  <c r="CT377" i="1"/>
  <c r="CR378" i="1"/>
  <c r="CS378" i="1"/>
  <c r="CT378" i="1"/>
  <c r="CR379" i="1"/>
  <c r="CS379" i="1"/>
  <c r="CT379" i="1"/>
  <c r="CR380" i="1"/>
  <c r="CS380" i="1"/>
  <c r="CT380" i="1"/>
  <c r="CR381" i="1"/>
  <c r="CS381" i="1"/>
  <c r="CT381" i="1"/>
  <c r="CR382" i="1"/>
  <c r="CS382" i="1"/>
  <c r="CT382" i="1"/>
  <c r="CR383" i="1"/>
  <c r="CS383" i="1"/>
  <c r="CT383" i="1"/>
  <c r="CR384" i="1"/>
  <c r="CS384" i="1"/>
  <c r="CT384" i="1"/>
  <c r="CR385" i="1"/>
  <c r="CS385" i="1"/>
  <c r="CT385" i="1"/>
  <c r="CR386" i="1"/>
  <c r="CS386" i="1"/>
  <c r="CT386" i="1"/>
  <c r="CR387" i="1"/>
  <c r="CS387" i="1"/>
  <c r="CT387" i="1"/>
  <c r="CR388" i="1"/>
  <c r="CS388" i="1"/>
  <c r="CT388" i="1"/>
  <c r="CR389" i="1"/>
  <c r="CS389" i="1"/>
  <c r="CT389" i="1"/>
  <c r="CR390" i="1"/>
  <c r="CS390" i="1"/>
  <c r="CT390" i="1"/>
  <c r="CR391" i="1"/>
  <c r="CS391" i="1"/>
  <c r="CT391" i="1"/>
  <c r="CR393" i="1"/>
  <c r="CS393" i="1"/>
  <c r="CT393" i="1"/>
  <c r="CR394" i="1"/>
  <c r="CS394" i="1"/>
  <c r="CT394" i="1"/>
  <c r="CR395" i="1"/>
  <c r="CS395" i="1"/>
  <c r="CT395" i="1"/>
  <c r="CR396" i="1"/>
  <c r="CS396" i="1"/>
  <c r="CT396" i="1"/>
  <c r="CR397" i="1"/>
  <c r="CS397" i="1"/>
  <c r="CT397" i="1"/>
  <c r="CR398" i="1"/>
  <c r="CS398" i="1"/>
  <c r="CT398" i="1"/>
  <c r="CR399" i="1"/>
  <c r="CS399" i="1"/>
  <c r="CT399" i="1"/>
  <c r="CR400" i="1"/>
  <c r="CS400" i="1"/>
  <c r="CT400" i="1"/>
  <c r="CR401" i="1"/>
  <c r="CS401" i="1"/>
  <c r="CT401" i="1"/>
  <c r="CR402" i="1"/>
  <c r="CS402" i="1"/>
  <c r="CT402" i="1"/>
  <c r="CR403" i="1"/>
  <c r="CS403" i="1"/>
  <c r="CT403" i="1"/>
  <c r="CR404" i="1"/>
  <c r="CS404" i="1"/>
  <c r="CT404" i="1"/>
  <c r="CR405" i="1"/>
  <c r="CS405" i="1"/>
  <c r="CT405" i="1"/>
  <c r="CR406" i="1"/>
  <c r="CS406" i="1"/>
  <c r="CT406" i="1"/>
  <c r="CR407" i="1"/>
  <c r="CS407" i="1"/>
  <c r="CT407" i="1"/>
  <c r="CR408" i="1"/>
  <c r="CS408" i="1"/>
  <c r="CT408" i="1"/>
  <c r="CR409" i="1"/>
  <c r="CS409" i="1"/>
  <c r="CT409" i="1"/>
  <c r="CR410" i="1"/>
  <c r="CS410" i="1"/>
  <c r="CT410" i="1"/>
  <c r="CR411" i="1"/>
  <c r="CS411" i="1"/>
  <c r="CT411" i="1"/>
  <c r="CR412" i="1"/>
  <c r="CS412" i="1"/>
  <c r="CT412" i="1"/>
  <c r="CR413" i="1"/>
  <c r="CS413" i="1"/>
  <c r="CT413" i="1"/>
  <c r="CR414" i="1"/>
  <c r="CS414" i="1"/>
  <c r="CT414" i="1"/>
  <c r="CR415" i="1"/>
  <c r="CS415" i="1"/>
  <c r="CT415" i="1"/>
  <c r="CR416" i="1"/>
  <c r="CS416" i="1"/>
  <c r="CT416" i="1"/>
  <c r="CR417" i="1"/>
  <c r="CS417" i="1"/>
  <c r="CT417" i="1"/>
  <c r="CR418" i="1"/>
  <c r="CS418" i="1"/>
  <c r="CT418" i="1"/>
  <c r="CR419" i="1"/>
  <c r="CS419" i="1"/>
  <c r="CT419" i="1"/>
  <c r="CR420" i="1"/>
  <c r="CS420" i="1"/>
  <c r="CT420" i="1"/>
  <c r="CR421" i="1"/>
  <c r="CS421" i="1"/>
  <c r="CT421" i="1"/>
  <c r="CR422" i="1"/>
  <c r="CS422" i="1"/>
  <c r="CT422" i="1"/>
  <c r="CR423" i="1"/>
  <c r="CS423" i="1"/>
  <c r="CT423" i="1"/>
  <c r="CR424" i="1"/>
  <c r="CS424" i="1"/>
  <c r="CT424" i="1"/>
  <c r="CR425" i="1"/>
  <c r="CS425" i="1"/>
  <c r="CT425" i="1"/>
  <c r="CR426" i="1"/>
  <c r="CS426" i="1"/>
  <c r="CT426" i="1"/>
  <c r="CR427" i="1"/>
  <c r="CS427" i="1"/>
  <c r="CT427" i="1"/>
  <c r="CR428" i="1"/>
  <c r="CS428" i="1"/>
  <c r="CT428" i="1"/>
  <c r="CR429" i="1"/>
  <c r="CS429" i="1"/>
  <c r="CT429" i="1"/>
  <c r="CR430" i="1"/>
  <c r="CS430" i="1"/>
  <c r="CT430" i="1"/>
  <c r="CR431" i="1"/>
  <c r="CS431" i="1"/>
  <c r="CT431" i="1"/>
  <c r="CR432" i="1"/>
  <c r="CS432" i="1"/>
  <c r="CT432" i="1"/>
  <c r="CR433" i="1"/>
  <c r="CS433" i="1"/>
  <c r="CT433" i="1"/>
  <c r="CR434" i="1"/>
  <c r="CS434" i="1"/>
  <c r="CT434" i="1"/>
  <c r="CR435" i="1"/>
  <c r="CS435" i="1"/>
  <c r="CT435" i="1"/>
  <c r="CR436" i="1"/>
  <c r="CS436" i="1"/>
  <c r="CT436" i="1"/>
  <c r="CR437" i="1"/>
  <c r="CS437" i="1"/>
  <c r="CT437" i="1"/>
  <c r="CR438" i="1"/>
  <c r="CS438" i="1"/>
  <c r="CT438" i="1"/>
  <c r="CR439" i="1"/>
  <c r="CS439" i="1"/>
  <c r="CT439" i="1"/>
  <c r="CR440" i="1"/>
  <c r="CS440" i="1"/>
  <c r="CT440" i="1"/>
  <c r="CR441" i="1"/>
  <c r="CS441" i="1"/>
  <c r="CT441" i="1"/>
  <c r="CR442" i="1"/>
  <c r="CS442" i="1"/>
  <c r="CT442" i="1"/>
  <c r="CR444" i="1"/>
  <c r="CS444" i="1"/>
  <c r="CT444" i="1"/>
  <c r="CR445" i="1"/>
  <c r="CS445" i="1"/>
  <c r="CT445" i="1"/>
  <c r="CR446" i="1"/>
  <c r="CS446" i="1"/>
  <c r="CT446" i="1"/>
  <c r="CR447" i="1"/>
  <c r="CS447" i="1"/>
  <c r="CT447" i="1"/>
  <c r="CR448" i="1"/>
  <c r="CS448" i="1"/>
  <c r="CT448" i="1"/>
  <c r="CR449" i="1"/>
  <c r="CS449" i="1"/>
  <c r="CT449" i="1"/>
  <c r="CR450" i="1"/>
  <c r="CS450" i="1"/>
  <c r="CT450" i="1"/>
  <c r="CR451" i="1"/>
  <c r="CS451" i="1"/>
  <c r="CT451" i="1"/>
  <c r="CR452" i="1"/>
  <c r="CS452" i="1"/>
  <c r="CT452" i="1"/>
  <c r="CR453" i="1"/>
  <c r="CS453" i="1"/>
  <c r="CT453" i="1"/>
  <c r="CR454" i="1"/>
  <c r="CS454" i="1"/>
  <c r="CT454" i="1"/>
  <c r="CR455" i="1"/>
  <c r="CS455" i="1"/>
  <c r="CT455" i="1"/>
  <c r="CR456" i="1"/>
  <c r="CS456" i="1"/>
  <c r="CT456" i="1"/>
  <c r="CR457" i="1"/>
  <c r="CS457" i="1"/>
  <c r="CT457" i="1"/>
  <c r="CR458" i="1"/>
  <c r="CS458" i="1"/>
  <c r="CT458" i="1"/>
  <c r="CR459" i="1"/>
  <c r="CS459" i="1"/>
  <c r="CT459" i="1"/>
  <c r="CR460" i="1"/>
  <c r="CS460" i="1"/>
  <c r="CT460" i="1"/>
  <c r="CR461" i="1"/>
  <c r="CS461" i="1"/>
  <c r="CT461" i="1"/>
  <c r="CR462" i="1"/>
  <c r="CS462" i="1"/>
  <c r="CT462" i="1"/>
  <c r="CR463" i="1"/>
  <c r="CS463" i="1"/>
  <c r="CT463" i="1"/>
  <c r="CR464" i="1"/>
  <c r="CS464" i="1"/>
  <c r="CT464" i="1"/>
  <c r="CR465" i="1"/>
  <c r="CS465" i="1"/>
  <c r="CT465" i="1"/>
  <c r="CR466" i="1"/>
  <c r="CS466" i="1"/>
  <c r="CT466" i="1"/>
  <c r="CR467" i="1"/>
  <c r="CS467" i="1"/>
  <c r="CT467" i="1"/>
  <c r="CR468" i="1"/>
  <c r="CS468" i="1"/>
  <c r="CT468" i="1"/>
  <c r="CR469" i="1"/>
  <c r="CS469" i="1"/>
  <c r="CT469" i="1"/>
  <c r="CR470" i="1"/>
  <c r="CS470" i="1"/>
  <c r="CT470" i="1"/>
  <c r="CR471" i="1"/>
  <c r="CS471" i="1"/>
  <c r="CT471" i="1"/>
  <c r="CR472" i="1"/>
  <c r="CS472" i="1"/>
  <c r="CT472" i="1"/>
  <c r="CR473" i="1"/>
  <c r="CS473" i="1"/>
  <c r="CT473" i="1"/>
  <c r="CR474" i="1"/>
  <c r="CS474" i="1"/>
  <c r="CT474" i="1"/>
  <c r="CR475" i="1"/>
  <c r="CS475" i="1"/>
  <c r="CT475" i="1"/>
  <c r="CR476" i="1"/>
  <c r="CS476" i="1"/>
  <c r="CT476" i="1"/>
  <c r="CR477" i="1"/>
  <c r="CS477" i="1"/>
  <c r="CT477" i="1"/>
  <c r="CR478" i="1"/>
  <c r="CS478" i="1"/>
  <c r="CT478" i="1"/>
  <c r="CR479" i="1"/>
  <c r="CS479" i="1"/>
  <c r="CT479" i="1"/>
  <c r="CR480" i="1"/>
  <c r="CS480" i="1"/>
  <c r="CT480" i="1"/>
  <c r="CR481" i="1"/>
  <c r="CS481" i="1"/>
  <c r="CT481" i="1"/>
  <c r="CR482" i="1"/>
  <c r="CS482" i="1"/>
  <c r="CT482" i="1"/>
  <c r="CR483" i="1"/>
  <c r="CS483" i="1"/>
  <c r="CT483" i="1"/>
  <c r="CR484" i="1"/>
  <c r="CS484" i="1"/>
  <c r="CT484" i="1"/>
  <c r="CR485" i="1"/>
  <c r="CS485" i="1"/>
  <c r="CT485" i="1"/>
  <c r="CR486" i="1"/>
  <c r="CS486" i="1"/>
  <c r="CT486" i="1"/>
  <c r="CR487" i="1"/>
  <c r="CS487" i="1"/>
  <c r="CT487" i="1"/>
  <c r="CR488" i="1"/>
  <c r="CS488" i="1"/>
  <c r="CT488" i="1"/>
  <c r="CR489" i="1"/>
  <c r="CS489" i="1"/>
  <c r="CT489" i="1"/>
  <c r="CR490" i="1"/>
  <c r="CS490" i="1"/>
  <c r="CT490" i="1"/>
  <c r="CR491" i="1"/>
  <c r="CS491" i="1"/>
  <c r="CT491" i="1"/>
  <c r="CR492" i="1"/>
  <c r="CS492" i="1"/>
  <c r="CT492" i="1"/>
  <c r="CR493" i="1"/>
  <c r="CS493" i="1"/>
  <c r="CT493" i="1"/>
  <c r="CR494" i="1"/>
  <c r="CS494" i="1"/>
  <c r="CT494" i="1"/>
  <c r="CR495" i="1"/>
  <c r="CS495" i="1"/>
  <c r="CT495" i="1"/>
  <c r="CR496" i="1"/>
  <c r="CS496" i="1"/>
  <c r="CT496" i="1"/>
  <c r="CR497" i="1"/>
  <c r="CS497" i="1"/>
  <c r="CT497" i="1"/>
  <c r="CR498" i="1"/>
  <c r="CS498" i="1"/>
  <c r="CT498" i="1"/>
  <c r="CR499" i="1"/>
  <c r="CS499" i="1"/>
  <c r="CT499" i="1"/>
  <c r="CR500" i="1"/>
  <c r="CS500" i="1"/>
  <c r="CT500" i="1"/>
  <c r="CR501" i="1"/>
  <c r="CS501" i="1"/>
  <c r="CT501" i="1"/>
  <c r="CR502" i="1"/>
  <c r="CS502" i="1"/>
  <c r="CT502" i="1"/>
  <c r="CR503" i="1"/>
  <c r="CS503" i="1"/>
  <c r="CT503" i="1"/>
  <c r="CS4" i="1"/>
  <c r="CT4" i="1"/>
  <c r="CR4" i="1"/>
  <c r="CN5" i="1"/>
  <c r="CO5" i="1"/>
  <c r="CP5" i="1"/>
  <c r="CQ5" i="1"/>
  <c r="CN6" i="1"/>
  <c r="CO6" i="1"/>
  <c r="CP6" i="1"/>
  <c r="CQ6" i="1"/>
  <c r="CN7" i="1"/>
  <c r="CO7" i="1"/>
  <c r="CP7" i="1"/>
  <c r="CQ7" i="1"/>
  <c r="CN8" i="1"/>
  <c r="CO8" i="1"/>
  <c r="CP8" i="1"/>
  <c r="CQ8" i="1"/>
  <c r="CN9" i="1"/>
  <c r="CO9" i="1"/>
  <c r="CP9" i="1"/>
  <c r="CQ9" i="1"/>
  <c r="CN10" i="1"/>
  <c r="CO10" i="1"/>
  <c r="CP10" i="1"/>
  <c r="CQ10" i="1"/>
  <c r="CN11" i="1"/>
  <c r="CO11" i="1"/>
  <c r="CP11" i="1"/>
  <c r="CQ11" i="1"/>
  <c r="CN12" i="1"/>
  <c r="CO12" i="1"/>
  <c r="CP12" i="1"/>
  <c r="CQ12" i="1"/>
  <c r="CN13" i="1"/>
  <c r="CO13" i="1"/>
  <c r="CP13" i="1"/>
  <c r="CQ13" i="1"/>
  <c r="CN14" i="1"/>
  <c r="CO14" i="1"/>
  <c r="CP14" i="1"/>
  <c r="CQ14" i="1"/>
  <c r="CN15" i="1"/>
  <c r="CO15" i="1"/>
  <c r="CP15" i="1"/>
  <c r="CQ15" i="1"/>
  <c r="CN16" i="1"/>
  <c r="CO16" i="1"/>
  <c r="CP16" i="1"/>
  <c r="CQ16" i="1"/>
  <c r="CN17" i="1"/>
  <c r="CO17" i="1"/>
  <c r="CP17" i="1"/>
  <c r="CQ17" i="1"/>
  <c r="CN18" i="1"/>
  <c r="CO18" i="1"/>
  <c r="CP18" i="1"/>
  <c r="CQ18" i="1"/>
  <c r="CN19" i="1"/>
  <c r="CO19" i="1"/>
  <c r="CP19" i="1"/>
  <c r="CQ19" i="1"/>
  <c r="CN20" i="1"/>
  <c r="CO20" i="1"/>
  <c r="CP20" i="1"/>
  <c r="CQ20" i="1"/>
  <c r="CN21" i="1"/>
  <c r="CO21" i="1"/>
  <c r="CP21" i="1"/>
  <c r="CQ21" i="1"/>
  <c r="CN22" i="1"/>
  <c r="CO22" i="1"/>
  <c r="CP22" i="1"/>
  <c r="CQ22" i="1"/>
  <c r="CN23" i="1"/>
  <c r="CO23" i="1"/>
  <c r="CP23" i="1"/>
  <c r="CQ23" i="1"/>
  <c r="CN24" i="1"/>
  <c r="CO24" i="1"/>
  <c r="CP24" i="1"/>
  <c r="CQ24" i="1"/>
  <c r="CN25" i="1"/>
  <c r="CO25" i="1"/>
  <c r="CP25" i="1"/>
  <c r="CQ25" i="1"/>
  <c r="CN26" i="1"/>
  <c r="CO26" i="1"/>
  <c r="CP26" i="1"/>
  <c r="CQ26" i="1"/>
  <c r="CN27" i="1"/>
  <c r="CO27" i="1"/>
  <c r="CP27" i="1"/>
  <c r="CQ27" i="1"/>
  <c r="CN28" i="1"/>
  <c r="CO28" i="1"/>
  <c r="CP28" i="1"/>
  <c r="CQ28" i="1"/>
  <c r="CN29" i="1"/>
  <c r="CO29" i="1"/>
  <c r="CP29" i="1"/>
  <c r="CQ29" i="1"/>
  <c r="CN30" i="1"/>
  <c r="CO30" i="1"/>
  <c r="CP30" i="1"/>
  <c r="CQ30" i="1"/>
  <c r="CN31" i="1"/>
  <c r="CO31" i="1"/>
  <c r="CP31" i="1"/>
  <c r="CQ31" i="1"/>
  <c r="CN32" i="1"/>
  <c r="CO32" i="1"/>
  <c r="CP32" i="1"/>
  <c r="CQ32" i="1"/>
  <c r="CN33" i="1"/>
  <c r="CO33" i="1"/>
  <c r="CP33" i="1"/>
  <c r="CQ33" i="1"/>
  <c r="CN34" i="1"/>
  <c r="CO34" i="1"/>
  <c r="CP34" i="1"/>
  <c r="CQ34" i="1"/>
  <c r="CN35" i="1"/>
  <c r="CO35" i="1"/>
  <c r="CP35" i="1"/>
  <c r="CQ35" i="1"/>
  <c r="CN36" i="1"/>
  <c r="CO36" i="1"/>
  <c r="CP36" i="1"/>
  <c r="CQ36" i="1"/>
  <c r="CN37" i="1"/>
  <c r="CO37" i="1"/>
  <c r="CP37" i="1"/>
  <c r="CQ37" i="1"/>
  <c r="CN38" i="1"/>
  <c r="CO38" i="1"/>
  <c r="CP38" i="1"/>
  <c r="CQ38" i="1"/>
  <c r="CN39" i="1"/>
  <c r="CO39" i="1"/>
  <c r="CP39" i="1"/>
  <c r="CQ39" i="1"/>
  <c r="CN40" i="1"/>
  <c r="CO40" i="1"/>
  <c r="CP40" i="1"/>
  <c r="CQ40" i="1"/>
  <c r="CN41" i="1"/>
  <c r="CO41" i="1"/>
  <c r="CP41" i="1"/>
  <c r="CQ41" i="1"/>
  <c r="CN42" i="1"/>
  <c r="CO42" i="1"/>
  <c r="CP42" i="1"/>
  <c r="CQ42" i="1"/>
  <c r="CN43" i="1"/>
  <c r="CO43" i="1"/>
  <c r="CP43" i="1"/>
  <c r="CQ43" i="1"/>
  <c r="CN44" i="1"/>
  <c r="CO44" i="1"/>
  <c r="CP44" i="1"/>
  <c r="CQ44" i="1"/>
  <c r="CN45" i="1"/>
  <c r="CO45" i="1"/>
  <c r="CP45" i="1"/>
  <c r="CQ45" i="1"/>
  <c r="CN46" i="1"/>
  <c r="CO46" i="1"/>
  <c r="CP46" i="1"/>
  <c r="CQ46" i="1"/>
  <c r="CN47" i="1"/>
  <c r="CO47" i="1"/>
  <c r="CP47" i="1"/>
  <c r="CQ47" i="1"/>
  <c r="CN48" i="1"/>
  <c r="CO48" i="1"/>
  <c r="CP48" i="1"/>
  <c r="CQ48" i="1"/>
  <c r="CN49" i="1"/>
  <c r="CO49" i="1"/>
  <c r="CP49" i="1"/>
  <c r="CQ49" i="1"/>
  <c r="CN50" i="1"/>
  <c r="CO50" i="1"/>
  <c r="CP50" i="1"/>
  <c r="CQ50" i="1"/>
  <c r="CN51" i="1"/>
  <c r="CO51" i="1"/>
  <c r="CP51" i="1"/>
  <c r="CQ51" i="1"/>
  <c r="CN52" i="1"/>
  <c r="CO52" i="1"/>
  <c r="CP52" i="1"/>
  <c r="CQ52" i="1"/>
  <c r="CN53" i="1"/>
  <c r="CO53" i="1"/>
  <c r="CP53" i="1"/>
  <c r="CQ53" i="1"/>
  <c r="CN54" i="1"/>
  <c r="CO54" i="1"/>
  <c r="CP54" i="1"/>
  <c r="CQ54" i="1"/>
  <c r="CN55" i="1"/>
  <c r="CO55" i="1"/>
  <c r="CP55" i="1"/>
  <c r="CQ55" i="1"/>
  <c r="CN56" i="1"/>
  <c r="CO56" i="1"/>
  <c r="CP56" i="1"/>
  <c r="CQ56" i="1"/>
  <c r="CN57" i="1"/>
  <c r="CO57" i="1"/>
  <c r="CP57" i="1"/>
  <c r="CQ57" i="1"/>
  <c r="CN58" i="1"/>
  <c r="CO58" i="1"/>
  <c r="CP58" i="1"/>
  <c r="CQ58" i="1"/>
  <c r="CN59" i="1"/>
  <c r="CO59" i="1"/>
  <c r="CP59" i="1"/>
  <c r="CQ59" i="1"/>
  <c r="CN60" i="1"/>
  <c r="CO60" i="1"/>
  <c r="CP60" i="1"/>
  <c r="CQ60" i="1"/>
  <c r="CN61" i="1"/>
  <c r="CO61" i="1"/>
  <c r="CP61" i="1"/>
  <c r="CQ61" i="1"/>
  <c r="CN62" i="1"/>
  <c r="CO62" i="1"/>
  <c r="CP62" i="1"/>
  <c r="CQ62" i="1"/>
  <c r="CN63" i="1"/>
  <c r="CO63" i="1"/>
  <c r="CP63" i="1"/>
  <c r="CQ63" i="1"/>
  <c r="CN64" i="1"/>
  <c r="CO64" i="1"/>
  <c r="CP64" i="1"/>
  <c r="CQ64" i="1"/>
  <c r="CN65" i="1"/>
  <c r="CO65" i="1"/>
  <c r="CP65" i="1"/>
  <c r="CQ65" i="1"/>
  <c r="CN66" i="1"/>
  <c r="CO66" i="1"/>
  <c r="CP66" i="1"/>
  <c r="CQ66" i="1"/>
  <c r="CN67" i="1"/>
  <c r="CO67" i="1"/>
  <c r="CP67" i="1"/>
  <c r="CQ67" i="1"/>
  <c r="CN68" i="1"/>
  <c r="CO68" i="1"/>
  <c r="CP68" i="1"/>
  <c r="CQ68" i="1"/>
  <c r="CN69" i="1"/>
  <c r="CO69" i="1"/>
  <c r="CP69" i="1"/>
  <c r="CQ69" i="1"/>
  <c r="CN70" i="1"/>
  <c r="CO70" i="1"/>
  <c r="CP70" i="1"/>
  <c r="CQ70" i="1"/>
  <c r="CN71" i="1"/>
  <c r="CO71" i="1"/>
  <c r="CP71" i="1"/>
  <c r="CQ71" i="1"/>
  <c r="CN72" i="1"/>
  <c r="CO72" i="1"/>
  <c r="CP72" i="1"/>
  <c r="CQ72" i="1"/>
  <c r="CN73" i="1"/>
  <c r="CO73" i="1"/>
  <c r="CP73" i="1"/>
  <c r="CQ73" i="1"/>
  <c r="CN74" i="1"/>
  <c r="CO74" i="1"/>
  <c r="CP74" i="1"/>
  <c r="CQ74" i="1"/>
  <c r="CN75" i="1"/>
  <c r="CO75" i="1"/>
  <c r="CP75" i="1"/>
  <c r="CQ75" i="1"/>
  <c r="CN76" i="1"/>
  <c r="CO76" i="1"/>
  <c r="CP76" i="1"/>
  <c r="CQ76" i="1"/>
  <c r="CN77" i="1"/>
  <c r="CO77" i="1"/>
  <c r="CP77" i="1"/>
  <c r="CQ77" i="1"/>
  <c r="CN78" i="1"/>
  <c r="CO78" i="1"/>
  <c r="CP78" i="1"/>
  <c r="CQ78" i="1"/>
  <c r="CN79" i="1"/>
  <c r="CO79" i="1"/>
  <c r="CP79" i="1"/>
  <c r="CQ79" i="1"/>
  <c r="CN80" i="1"/>
  <c r="CO80" i="1"/>
  <c r="CP80" i="1"/>
  <c r="CQ80" i="1"/>
  <c r="CN81" i="1"/>
  <c r="CO81" i="1"/>
  <c r="CP81" i="1"/>
  <c r="CQ81" i="1"/>
  <c r="CN82" i="1"/>
  <c r="CO82" i="1"/>
  <c r="CP82" i="1"/>
  <c r="CQ82" i="1"/>
  <c r="CN83" i="1"/>
  <c r="CO83" i="1"/>
  <c r="CP83" i="1"/>
  <c r="CQ83" i="1"/>
  <c r="CN84" i="1"/>
  <c r="CO84" i="1"/>
  <c r="CP84" i="1"/>
  <c r="CQ84" i="1"/>
  <c r="CN85" i="1"/>
  <c r="CO85" i="1"/>
  <c r="CP85" i="1"/>
  <c r="CQ85" i="1"/>
  <c r="CN86" i="1"/>
  <c r="CO86" i="1"/>
  <c r="CP86" i="1"/>
  <c r="CQ86" i="1"/>
  <c r="CN87" i="1"/>
  <c r="CO87" i="1"/>
  <c r="CP87" i="1"/>
  <c r="CQ87" i="1"/>
  <c r="CN88" i="1"/>
  <c r="CO88" i="1"/>
  <c r="CP88" i="1"/>
  <c r="CQ88" i="1"/>
  <c r="CN89" i="1"/>
  <c r="CO89" i="1"/>
  <c r="CP89" i="1"/>
  <c r="CQ89" i="1"/>
  <c r="CN90" i="1"/>
  <c r="CO90" i="1"/>
  <c r="CP90" i="1"/>
  <c r="CQ90" i="1"/>
  <c r="CN91" i="1"/>
  <c r="CO91" i="1"/>
  <c r="CP91" i="1"/>
  <c r="CQ91" i="1"/>
  <c r="CN92" i="1"/>
  <c r="CO92" i="1"/>
  <c r="CP92" i="1"/>
  <c r="CQ92" i="1"/>
  <c r="CN93" i="1"/>
  <c r="CO93" i="1"/>
  <c r="CP93" i="1"/>
  <c r="CQ93" i="1"/>
  <c r="CN94" i="1"/>
  <c r="CO94" i="1"/>
  <c r="CP94" i="1"/>
  <c r="CQ94" i="1"/>
  <c r="CN95" i="1"/>
  <c r="CO95" i="1"/>
  <c r="CP95" i="1"/>
  <c r="CQ95" i="1"/>
  <c r="CN96" i="1"/>
  <c r="CO96" i="1"/>
  <c r="CP96" i="1"/>
  <c r="CQ96" i="1"/>
  <c r="CN97" i="1"/>
  <c r="CO97" i="1"/>
  <c r="CP97" i="1"/>
  <c r="CQ97" i="1"/>
  <c r="CN98" i="1"/>
  <c r="CO98" i="1"/>
  <c r="CP98" i="1"/>
  <c r="CQ98" i="1"/>
  <c r="CN99" i="1"/>
  <c r="CO99" i="1"/>
  <c r="CP99" i="1"/>
  <c r="CQ99" i="1"/>
  <c r="CN101" i="1"/>
  <c r="CO101" i="1"/>
  <c r="CP101" i="1"/>
  <c r="CQ101" i="1"/>
  <c r="CN102" i="1"/>
  <c r="CO102" i="1"/>
  <c r="CP102" i="1"/>
  <c r="CQ102" i="1"/>
  <c r="CN103" i="1"/>
  <c r="CO103" i="1"/>
  <c r="CP103" i="1"/>
  <c r="CQ103" i="1"/>
  <c r="CN104" i="1"/>
  <c r="CO104" i="1"/>
  <c r="CP104" i="1"/>
  <c r="CQ104" i="1"/>
  <c r="CN105" i="1"/>
  <c r="CO105" i="1"/>
  <c r="CP105" i="1"/>
  <c r="CQ105" i="1"/>
  <c r="CN106" i="1"/>
  <c r="CO106" i="1"/>
  <c r="CP106" i="1"/>
  <c r="CQ106" i="1"/>
  <c r="CN107" i="1"/>
  <c r="CO107" i="1"/>
  <c r="CP107" i="1"/>
  <c r="CQ107" i="1"/>
  <c r="CN108" i="1"/>
  <c r="CO108" i="1"/>
  <c r="CP108" i="1"/>
  <c r="CQ108" i="1"/>
  <c r="CN109" i="1"/>
  <c r="CO109" i="1"/>
  <c r="CP109" i="1"/>
  <c r="CQ109" i="1"/>
  <c r="CN110" i="1"/>
  <c r="CO110" i="1"/>
  <c r="CP110" i="1"/>
  <c r="CQ110" i="1"/>
  <c r="CN111" i="1"/>
  <c r="CO111" i="1"/>
  <c r="CP111" i="1"/>
  <c r="CQ111" i="1"/>
  <c r="CN112" i="1"/>
  <c r="CO112" i="1"/>
  <c r="CP112" i="1"/>
  <c r="CQ112" i="1"/>
  <c r="CN113" i="1"/>
  <c r="CO113" i="1"/>
  <c r="CP113" i="1"/>
  <c r="CQ113" i="1"/>
  <c r="CN114" i="1"/>
  <c r="CO114" i="1"/>
  <c r="CP114" i="1"/>
  <c r="CQ114" i="1"/>
  <c r="CN115" i="1"/>
  <c r="CO115" i="1"/>
  <c r="CP115" i="1"/>
  <c r="CQ115" i="1"/>
  <c r="CN116" i="1"/>
  <c r="CO116" i="1"/>
  <c r="CP116" i="1"/>
  <c r="CQ116" i="1"/>
  <c r="CN117" i="1"/>
  <c r="CO117" i="1"/>
  <c r="CP117" i="1"/>
  <c r="CQ117" i="1"/>
  <c r="CN118" i="1"/>
  <c r="CO118" i="1"/>
  <c r="CP118" i="1"/>
  <c r="CQ118" i="1"/>
  <c r="CN119" i="1"/>
  <c r="CO119" i="1"/>
  <c r="CP119" i="1"/>
  <c r="CQ119" i="1"/>
  <c r="CN120" i="1"/>
  <c r="CO120" i="1"/>
  <c r="CP120" i="1"/>
  <c r="CQ120" i="1"/>
  <c r="CN121" i="1"/>
  <c r="CO121" i="1"/>
  <c r="CP121" i="1"/>
  <c r="CQ121" i="1"/>
  <c r="CN122" i="1"/>
  <c r="CO122" i="1"/>
  <c r="CP122" i="1"/>
  <c r="CQ122" i="1"/>
  <c r="CN123" i="1"/>
  <c r="CO123" i="1"/>
  <c r="CP123" i="1"/>
  <c r="CQ123" i="1"/>
  <c r="CN124" i="1"/>
  <c r="CO124" i="1"/>
  <c r="CP124" i="1"/>
  <c r="CQ124" i="1"/>
  <c r="CN125" i="1"/>
  <c r="CO125" i="1"/>
  <c r="CP125" i="1"/>
  <c r="CQ125" i="1"/>
  <c r="CN126" i="1"/>
  <c r="CO126" i="1"/>
  <c r="CP126" i="1"/>
  <c r="CQ126" i="1"/>
  <c r="CN127" i="1"/>
  <c r="CO127" i="1"/>
  <c r="CP127" i="1"/>
  <c r="CQ127" i="1"/>
  <c r="CN128" i="1"/>
  <c r="CO128" i="1"/>
  <c r="CP128" i="1"/>
  <c r="CQ128" i="1"/>
  <c r="CN129" i="1"/>
  <c r="CO129" i="1"/>
  <c r="CP129" i="1"/>
  <c r="CQ129" i="1"/>
  <c r="CN130" i="1"/>
  <c r="CO130" i="1"/>
  <c r="CP130" i="1"/>
  <c r="CQ130" i="1"/>
  <c r="CN131" i="1"/>
  <c r="CO131" i="1"/>
  <c r="CP131" i="1"/>
  <c r="CQ131" i="1"/>
  <c r="CN132" i="1"/>
  <c r="CO132" i="1"/>
  <c r="CP132" i="1"/>
  <c r="CQ132" i="1"/>
  <c r="CN133" i="1"/>
  <c r="CO133" i="1"/>
  <c r="CP133" i="1"/>
  <c r="CQ133" i="1"/>
  <c r="CN134" i="1"/>
  <c r="CO134" i="1"/>
  <c r="CP134" i="1"/>
  <c r="CQ134" i="1"/>
  <c r="CN135" i="1"/>
  <c r="CO135" i="1"/>
  <c r="CP135" i="1"/>
  <c r="CQ135" i="1"/>
  <c r="CN136" i="1"/>
  <c r="CO136" i="1"/>
  <c r="CP136" i="1"/>
  <c r="CQ136" i="1"/>
  <c r="CN137" i="1"/>
  <c r="CO137" i="1"/>
  <c r="CP137" i="1"/>
  <c r="CQ137" i="1"/>
  <c r="CN138" i="1"/>
  <c r="CO138" i="1"/>
  <c r="CP138" i="1"/>
  <c r="CQ138" i="1"/>
  <c r="CN139" i="1"/>
  <c r="CO139" i="1"/>
  <c r="CP139" i="1"/>
  <c r="CQ139" i="1"/>
  <c r="CN140" i="1"/>
  <c r="CO140" i="1"/>
  <c r="CP140" i="1"/>
  <c r="CQ140" i="1"/>
  <c r="CN141" i="1"/>
  <c r="CO141" i="1"/>
  <c r="CP141" i="1"/>
  <c r="CQ141" i="1"/>
  <c r="CN142" i="1"/>
  <c r="CO142" i="1"/>
  <c r="CP142" i="1"/>
  <c r="CQ142" i="1"/>
  <c r="CN143" i="1"/>
  <c r="CO143" i="1"/>
  <c r="CP143" i="1"/>
  <c r="CQ143" i="1"/>
  <c r="CN144" i="1"/>
  <c r="CO144" i="1"/>
  <c r="CP144" i="1"/>
  <c r="CQ144" i="1"/>
  <c r="CN145" i="1"/>
  <c r="CO145" i="1"/>
  <c r="CP145" i="1"/>
  <c r="CQ145" i="1"/>
  <c r="CN146" i="1"/>
  <c r="CO146" i="1"/>
  <c r="CP146" i="1"/>
  <c r="CQ146" i="1"/>
  <c r="CN147" i="1"/>
  <c r="CO147" i="1"/>
  <c r="CP147" i="1"/>
  <c r="CQ147" i="1"/>
  <c r="CN148" i="1"/>
  <c r="CO148" i="1"/>
  <c r="CP148" i="1"/>
  <c r="CQ148" i="1"/>
  <c r="CN149" i="1"/>
  <c r="CO149" i="1"/>
  <c r="CP149" i="1"/>
  <c r="CQ149" i="1"/>
  <c r="CN150" i="1"/>
  <c r="CO150" i="1"/>
  <c r="CP150" i="1"/>
  <c r="CQ150" i="1"/>
  <c r="CN151" i="1"/>
  <c r="CO151" i="1"/>
  <c r="CP151" i="1"/>
  <c r="CQ151" i="1"/>
  <c r="CN152" i="1"/>
  <c r="CO152" i="1"/>
  <c r="CP152" i="1"/>
  <c r="CQ152" i="1"/>
  <c r="CN153" i="1"/>
  <c r="CO153" i="1"/>
  <c r="CP153" i="1"/>
  <c r="CQ153" i="1"/>
  <c r="CN154" i="1"/>
  <c r="CO154" i="1"/>
  <c r="CP154" i="1"/>
  <c r="CQ154" i="1"/>
  <c r="CN155" i="1"/>
  <c r="CO155" i="1"/>
  <c r="CP155" i="1"/>
  <c r="CQ155" i="1"/>
  <c r="CN156" i="1"/>
  <c r="CO156" i="1"/>
  <c r="CP156" i="1"/>
  <c r="CQ156" i="1"/>
  <c r="CN157" i="1"/>
  <c r="CO157" i="1"/>
  <c r="CP157" i="1"/>
  <c r="CQ157" i="1"/>
  <c r="CN158" i="1"/>
  <c r="CO158" i="1"/>
  <c r="CP158" i="1"/>
  <c r="CQ158" i="1"/>
  <c r="CN159" i="1"/>
  <c r="CO159" i="1"/>
  <c r="CP159" i="1"/>
  <c r="CQ159" i="1"/>
  <c r="CN160" i="1"/>
  <c r="CO160" i="1"/>
  <c r="CP160" i="1"/>
  <c r="CQ160" i="1"/>
  <c r="CN161" i="1"/>
  <c r="CO161" i="1"/>
  <c r="CP161" i="1"/>
  <c r="CQ161" i="1"/>
  <c r="CN162" i="1"/>
  <c r="CO162" i="1"/>
  <c r="CP162" i="1"/>
  <c r="CQ162" i="1"/>
  <c r="CN163" i="1"/>
  <c r="CO163" i="1"/>
  <c r="CP163" i="1"/>
  <c r="CQ163" i="1"/>
  <c r="CN164" i="1"/>
  <c r="CO164" i="1"/>
  <c r="CP164" i="1"/>
  <c r="CQ164" i="1"/>
  <c r="CN165" i="1"/>
  <c r="CO165" i="1"/>
  <c r="CP165" i="1"/>
  <c r="CQ165" i="1"/>
  <c r="CN166" i="1"/>
  <c r="CO166" i="1"/>
  <c r="CP166" i="1"/>
  <c r="CQ166" i="1"/>
  <c r="CN167" i="1"/>
  <c r="CO167" i="1"/>
  <c r="CP167" i="1"/>
  <c r="CQ167" i="1"/>
  <c r="CN168" i="1"/>
  <c r="CO168" i="1"/>
  <c r="CP168" i="1"/>
  <c r="CQ168" i="1"/>
  <c r="CN169" i="1"/>
  <c r="CO169" i="1"/>
  <c r="CP169" i="1"/>
  <c r="CQ169" i="1"/>
  <c r="CN170" i="1"/>
  <c r="CO170" i="1"/>
  <c r="CP170" i="1"/>
  <c r="CQ170" i="1"/>
  <c r="CN171" i="1"/>
  <c r="CO171" i="1"/>
  <c r="CP171" i="1"/>
  <c r="CQ171" i="1"/>
  <c r="CN172" i="1"/>
  <c r="CO172" i="1"/>
  <c r="CP172" i="1"/>
  <c r="CQ172" i="1"/>
  <c r="CN173" i="1"/>
  <c r="CO173" i="1"/>
  <c r="CP173" i="1"/>
  <c r="CQ173" i="1"/>
  <c r="CN174" i="1"/>
  <c r="CO174" i="1"/>
  <c r="CP174" i="1"/>
  <c r="CQ174" i="1"/>
  <c r="CN175" i="1"/>
  <c r="CO175" i="1"/>
  <c r="CP175" i="1"/>
  <c r="CQ175" i="1"/>
  <c r="CN176" i="1"/>
  <c r="CO176" i="1"/>
  <c r="CP176" i="1"/>
  <c r="CQ176" i="1"/>
  <c r="CN177" i="1"/>
  <c r="CO177" i="1"/>
  <c r="CP177" i="1"/>
  <c r="CQ177" i="1"/>
  <c r="CN178" i="1"/>
  <c r="CO178" i="1"/>
  <c r="CP178" i="1"/>
  <c r="CQ178" i="1"/>
  <c r="CN179" i="1"/>
  <c r="CO179" i="1"/>
  <c r="CP179" i="1"/>
  <c r="CQ179" i="1"/>
  <c r="CN180" i="1"/>
  <c r="CO180" i="1"/>
  <c r="CP180" i="1"/>
  <c r="CQ180" i="1"/>
  <c r="CN181" i="1"/>
  <c r="CO181" i="1"/>
  <c r="CP181" i="1"/>
  <c r="CQ181" i="1"/>
  <c r="CN182" i="1"/>
  <c r="CO182" i="1"/>
  <c r="CP182" i="1"/>
  <c r="CQ182" i="1"/>
  <c r="CN183" i="1"/>
  <c r="CO183" i="1"/>
  <c r="CP183" i="1"/>
  <c r="CQ183" i="1"/>
  <c r="CN184" i="1"/>
  <c r="CO184" i="1"/>
  <c r="CP184" i="1"/>
  <c r="CQ184" i="1"/>
  <c r="CN185" i="1"/>
  <c r="CO185" i="1"/>
  <c r="CP185" i="1"/>
  <c r="CQ185" i="1"/>
  <c r="CN186" i="1"/>
  <c r="CO186" i="1"/>
  <c r="CP186" i="1"/>
  <c r="CQ186" i="1"/>
  <c r="CN187" i="1"/>
  <c r="CO187" i="1"/>
  <c r="CP187" i="1"/>
  <c r="CQ187" i="1"/>
  <c r="CN188" i="1"/>
  <c r="CO188" i="1"/>
  <c r="CP188" i="1"/>
  <c r="CQ188" i="1"/>
  <c r="CN189" i="1"/>
  <c r="CO189" i="1"/>
  <c r="CP189" i="1"/>
  <c r="CQ189" i="1"/>
  <c r="CN190" i="1"/>
  <c r="CO190" i="1"/>
  <c r="CP190" i="1"/>
  <c r="CQ190" i="1"/>
  <c r="CN191" i="1"/>
  <c r="CO191" i="1"/>
  <c r="CP191" i="1"/>
  <c r="CQ191" i="1"/>
  <c r="CN192" i="1"/>
  <c r="CO192" i="1"/>
  <c r="CP192" i="1"/>
  <c r="CQ192" i="1"/>
  <c r="CN193" i="1"/>
  <c r="CO193" i="1"/>
  <c r="CP193" i="1"/>
  <c r="CQ193" i="1"/>
  <c r="CN194" i="1"/>
  <c r="CO194" i="1"/>
  <c r="CP194" i="1"/>
  <c r="CQ194" i="1"/>
  <c r="CN195" i="1"/>
  <c r="CO195" i="1"/>
  <c r="CP195" i="1"/>
  <c r="CQ195" i="1"/>
  <c r="CN196" i="1"/>
  <c r="CO196" i="1"/>
  <c r="CP196" i="1"/>
  <c r="CQ196" i="1"/>
  <c r="CN197" i="1"/>
  <c r="CO197" i="1"/>
  <c r="CP197" i="1"/>
  <c r="CQ197" i="1"/>
  <c r="CN198" i="1"/>
  <c r="CO198" i="1"/>
  <c r="CP198" i="1"/>
  <c r="CQ198" i="1"/>
  <c r="CN199" i="1"/>
  <c r="CO199" i="1"/>
  <c r="CP199" i="1"/>
  <c r="CQ199" i="1"/>
  <c r="CN200" i="1"/>
  <c r="CO200" i="1"/>
  <c r="CP200" i="1"/>
  <c r="CQ200" i="1"/>
  <c r="CN201" i="1"/>
  <c r="CO201" i="1"/>
  <c r="CP201" i="1"/>
  <c r="CQ201" i="1"/>
  <c r="CN202" i="1"/>
  <c r="CO202" i="1"/>
  <c r="CP202" i="1"/>
  <c r="CQ202" i="1"/>
  <c r="CN203" i="1"/>
  <c r="CO203" i="1"/>
  <c r="CP203" i="1"/>
  <c r="CQ203" i="1"/>
  <c r="CN204" i="1"/>
  <c r="CO204" i="1"/>
  <c r="CP204" i="1"/>
  <c r="CQ204" i="1"/>
  <c r="CN205" i="1"/>
  <c r="CO205" i="1"/>
  <c r="CP205" i="1"/>
  <c r="CQ205" i="1"/>
  <c r="CN206" i="1"/>
  <c r="CO206" i="1"/>
  <c r="CP206" i="1"/>
  <c r="CQ206" i="1"/>
  <c r="CN207" i="1"/>
  <c r="CO207" i="1"/>
  <c r="CP207" i="1"/>
  <c r="CQ207" i="1"/>
  <c r="CN208" i="1"/>
  <c r="CO208" i="1"/>
  <c r="CP208" i="1"/>
  <c r="CQ208" i="1"/>
  <c r="CN209" i="1"/>
  <c r="CO209" i="1"/>
  <c r="CP209" i="1"/>
  <c r="CQ209" i="1"/>
  <c r="CN210" i="1"/>
  <c r="CO210" i="1"/>
  <c r="CP210" i="1"/>
  <c r="CQ210" i="1"/>
  <c r="CN211" i="1"/>
  <c r="CO211" i="1"/>
  <c r="CP211" i="1"/>
  <c r="CQ211" i="1"/>
  <c r="CN212" i="1"/>
  <c r="CO212" i="1"/>
  <c r="CP212" i="1"/>
  <c r="CQ212" i="1"/>
  <c r="CN213" i="1"/>
  <c r="CO213" i="1"/>
  <c r="CP213" i="1"/>
  <c r="CQ213" i="1"/>
  <c r="CN214" i="1"/>
  <c r="CO214" i="1"/>
  <c r="CP214" i="1"/>
  <c r="CQ214" i="1"/>
  <c r="CN215" i="1"/>
  <c r="CO215" i="1"/>
  <c r="CP215" i="1"/>
  <c r="CQ215" i="1"/>
  <c r="CN216" i="1"/>
  <c r="CO216" i="1"/>
  <c r="CP216" i="1"/>
  <c r="CQ216" i="1"/>
  <c r="CN217" i="1"/>
  <c r="CO217" i="1"/>
  <c r="CP217" i="1"/>
  <c r="CQ217" i="1"/>
  <c r="CN218" i="1"/>
  <c r="CO218" i="1"/>
  <c r="CP218" i="1"/>
  <c r="CQ218" i="1"/>
  <c r="CN219" i="1"/>
  <c r="CO219" i="1"/>
  <c r="CP219" i="1"/>
  <c r="CQ219" i="1"/>
  <c r="CN220" i="1"/>
  <c r="CO220" i="1"/>
  <c r="CP220" i="1"/>
  <c r="CQ220" i="1"/>
  <c r="CN221" i="1"/>
  <c r="CO221" i="1"/>
  <c r="CP221" i="1"/>
  <c r="CQ221" i="1"/>
  <c r="CN222" i="1"/>
  <c r="CO222" i="1"/>
  <c r="CP222" i="1"/>
  <c r="CQ222" i="1"/>
  <c r="CN223" i="1"/>
  <c r="CO223" i="1"/>
  <c r="CP223" i="1"/>
  <c r="CQ223" i="1"/>
  <c r="CN224" i="1"/>
  <c r="CO224" i="1"/>
  <c r="CP224" i="1"/>
  <c r="CQ224" i="1"/>
  <c r="CN225" i="1"/>
  <c r="CO225" i="1"/>
  <c r="CP225" i="1"/>
  <c r="CQ225" i="1"/>
  <c r="CN226" i="1"/>
  <c r="CO226" i="1"/>
  <c r="CP226" i="1"/>
  <c r="CQ226" i="1"/>
  <c r="CN227" i="1"/>
  <c r="CO227" i="1"/>
  <c r="CP227" i="1"/>
  <c r="CQ227" i="1"/>
  <c r="CN228" i="1"/>
  <c r="CO228" i="1"/>
  <c r="CP228" i="1"/>
  <c r="CQ228" i="1"/>
  <c r="CN229" i="1"/>
  <c r="CO229" i="1"/>
  <c r="CP229" i="1"/>
  <c r="CQ229" i="1"/>
  <c r="CN230" i="1"/>
  <c r="CO230" i="1"/>
  <c r="CP230" i="1"/>
  <c r="CQ230" i="1"/>
  <c r="CN231" i="1"/>
  <c r="CO231" i="1"/>
  <c r="CP231" i="1"/>
  <c r="CQ231" i="1"/>
  <c r="CN232" i="1"/>
  <c r="CO232" i="1"/>
  <c r="CP232" i="1"/>
  <c r="CQ232" i="1"/>
  <c r="CN233" i="1"/>
  <c r="CO233" i="1"/>
  <c r="CP233" i="1"/>
  <c r="CQ233" i="1"/>
  <c r="CN234" i="1"/>
  <c r="CO234" i="1"/>
  <c r="CP234" i="1"/>
  <c r="CQ234" i="1"/>
  <c r="CN235" i="1"/>
  <c r="CO235" i="1"/>
  <c r="CP235" i="1"/>
  <c r="CQ235" i="1"/>
  <c r="CN236" i="1"/>
  <c r="CO236" i="1"/>
  <c r="CP236" i="1"/>
  <c r="CQ236" i="1"/>
  <c r="CN237" i="1"/>
  <c r="CO237" i="1"/>
  <c r="CP237" i="1"/>
  <c r="CQ237" i="1"/>
  <c r="CN238" i="1"/>
  <c r="CO238" i="1"/>
  <c r="CP238" i="1"/>
  <c r="CQ238" i="1"/>
  <c r="CN239" i="1"/>
  <c r="CO239" i="1"/>
  <c r="CP239" i="1"/>
  <c r="CQ239" i="1"/>
  <c r="CN240" i="1"/>
  <c r="CO240" i="1"/>
  <c r="CP240" i="1"/>
  <c r="CQ240" i="1"/>
  <c r="CN241" i="1"/>
  <c r="CO241" i="1"/>
  <c r="CP241" i="1"/>
  <c r="CQ241" i="1"/>
  <c r="CN242" i="1"/>
  <c r="CO242" i="1"/>
  <c r="CP242" i="1"/>
  <c r="CQ242" i="1"/>
  <c r="CN243" i="1"/>
  <c r="CO243" i="1"/>
  <c r="CP243" i="1"/>
  <c r="CQ243" i="1"/>
  <c r="CN244" i="1"/>
  <c r="CO244" i="1"/>
  <c r="CP244" i="1"/>
  <c r="CQ244" i="1"/>
  <c r="CN245" i="1"/>
  <c r="CO245" i="1"/>
  <c r="CP245" i="1"/>
  <c r="CQ245" i="1"/>
  <c r="CN246" i="1"/>
  <c r="CO246" i="1"/>
  <c r="CP246" i="1"/>
  <c r="CQ246" i="1"/>
  <c r="CN248" i="1"/>
  <c r="CO248" i="1"/>
  <c r="CP248" i="1"/>
  <c r="CQ248" i="1"/>
  <c r="CN249" i="1"/>
  <c r="CO249" i="1"/>
  <c r="CP249" i="1"/>
  <c r="CQ249" i="1"/>
  <c r="CN250" i="1"/>
  <c r="CO250" i="1"/>
  <c r="CP250" i="1"/>
  <c r="CQ250" i="1"/>
  <c r="CN251" i="1"/>
  <c r="CO251" i="1"/>
  <c r="CP251" i="1"/>
  <c r="CQ251" i="1"/>
  <c r="CN252" i="1"/>
  <c r="CO252" i="1"/>
  <c r="CP252" i="1"/>
  <c r="CQ252" i="1"/>
  <c r="CN253" i="1"/>
  <c r="CO253" i="1"/>
  <c r="CP253" i="1"/>
  <c r="CQ253" i="1"/>
  <c r="CN254" i="1"/>
  <c r="CO254" i="1"/>
  <c r="CP254" i="1"/>
  <c r="CQ254" i="1"/>
  <c r="CN255" i="1"/>
  <c r="CO255" i="1"/>
  <c r="CP255" i="1"/>
  <c r="CQ255" i="1"/>
  <c r="CN256" i="1"/>
  <c r="CO256" i="1"/>
  <c r="CP256" i="1"/>
  <c r="CQ256" i="1"/>
  <c r="CN257" i="1"/>
  <c r="CO257" i="1"/>
  <c r="CP257" i="1"/>
  <c r="CQ257" i="1"/>
  <c r="CN258" i="1"/>
  <c r="CO258" i="1"/>
  <c r="CP258" i="1"/>
  <c r="CQ258" i="1"/>
  <c r="CN259" i="1"/>
  <c r="CO259" i="1"/>
  <c r="CP259" i="1"/>
  <c r="CQ259" i="1"/>
  <c r="CN260" i="1"/>
  <c r="CO260" i="1"/>
  <c r="CP260" i="1"/>
  <c r="CQ260" i="1"/>
  <c r="CN261" i="1"/>
  <c r="CO261" i="1"/>
  <c r="CP261" i="1"/>
  <c r="CQ261" i="1"/>
  <c r="CN262" i="1"/>
  <c r="CO262" i="1"/>
  <c r="CP262" i="1"/>
  <c r="CQ262" i="1"/>
  <c r="CN263" i="1"/>
  <c r="CO263" i="1"/>
  <c r="CP263" i="1"/>
  <c r="CQ263" i="1"/>
  <c r="CN264" i="1"/>
  <c r="CO264" i="1"/>
  <c r="CP264" i="1"/>
  <c r="CQ264" i="1"/>
  <c r="CN265" i="1"/>
  <c r="CO265" i="1"/>
  <c r="CP265" i="1"/>
  <c r="CQ265" i="1"/>
  <c r="CN266" i="1"/>
  <c r="CO266" i="1"/>
  <c r="CP266" i="1"/>
  <c r="CQ266" i="1"/>
  <c r="CN267" i="1"/>
  <c r="CO267" i="1"/>
  <c r="CP267" i="1"/>
  <c r="CQ267" i="1"/>
  <c r="CN268" i="1"/>
  <c r="CO268" i="1"/>
  <c r="CP268" i="1"/>
  <c r="CQ268" i="1"/>
  <c r="CN269" i="1"/>
  <c r="CO269" i="1"/>
  <c r="CP269" i="1"/>
  <c r="CQ269" i="1"/>
  <c r="CN270" i="1"/>
  <c r="CO270" i="1"/>
  <c r="CP270" i="1"/>
  <c r="CQ270" i="1"/>
  <c r="CN271" i="1"/>
  <c r="CO271" i="1"/>
  <c r="CP271" i="1"/>
  <c r="CQ271" i="1"/>
  <c r="CN272" i="1"/>
  <c r="CO272" i="1"/>
  <c r="CP272" i="1"/>
  <c r="CQ272" i="1"/>
  <c r="CN273" i="1"/>
  <c r="CO273" i="1"/>
  <c r="CP273" i="1"/>
  <c r="CQ273" i="1"/>
  <c r="CN274" i="1"/>
  <c r="CO274" i="1"/>
  <c r="CP274" i="1"/>
  <c r="CQ274" i="1"/>
  <c r="CN275" i="1"/>
  <c r="CO275" i="1"/>
  <c r="CP275" i="1"/>
  <c r="CQ275" i="1"/>
  <c r="CN276" i="1"/>
  <c r="CO276" i="1"/>
  <c r="CP276" i="1"/>
  <c r="CQ276" i="1"/>
  <c r="CN277" i="1"/>
  <c r="CO277" i="1"/>
  <c r="CP277" i="1"/>
  <c r="CQ277" i="1"/>
  <c r="CN278" i="1"/>
  <c r="CO278" i="1"/>
  <c r="CP278" i="1"/>
  <c r="CQ278" i="1"/>
  <c r="CN279" i="1"/>
  <c r="CO279" i="1"/>
  <c r="CP279" i="1"/>
  <c r="CQ279" i="1"/>
  <c r="CN280" i="1"/>
  <c r="CO280" i="1"/>
  <c r="CP280" i="1"/>
  <c r="CQ280" i="1"/>
  <c r="CN281" i="1"/>
  <c r="CO281" i="1"/>
  <c r="CP281" i="1"/>
  <c r="CQ281" i="1"/>
  <c r="CN283" i="1"/>
  <c r="CO283" i="1"/>
  <c r="CP283" i="1"/>
  <c r="CQ283" i="1"/>
  <c r="CN284" i="1"/>
  <c r="CO284" i="1"/>
  <c r="CP284" i="1"/>
  <c r="CQ284" i="1"/>
  <c r="CN285" i="1"/>
  <c r="CO285" i="1"/>
  <c r="CP285" i="1"/>
  <c r="CQ285" i="1"/>
  <c r="CN286" i="1"/>
  <c r="CO286" i="1"/>
  <c r="CP286" i="1"/>
  <c r="CQ286" i="1"/>
  <c r="CN287" i="1"/>
  <c r="CO287" i="1"/>
  <c r="CP287" i="1"/>
  <c r="CQ287" i="1"/>
  <c r="CN288" i="1"/>
  <c r="CO288" i="1"/>
  <c r="CP288" i="1"/>
  <c r="CQ288" i="1"/>
  <c r="CN289" i="1"/>
  <c r="CO289" i="1"/>
  <c r="CP289" i="1"/>
  <c r="CQ289" i="1"/>
  <c r="CN290" i="1"/>
  <c r="CO290" i="1"/>
  <c r="CP290" i="1"/>
  <c r="CQ290" i="1"/>
  <c r="CN291" i="1"/>
  <c r="CO291" i="1"/>
  <c r="CP291" i="1"/>
  <c r="CQ291" i="1"/>
  <c r="CN292" i="1"/>
  <c r="CO292" i="1"/>
  <c r="CP292" i="1"/>
  <c r="CQ292" i="1"/>
  <c r="CN293" i="1"/>
  <c r="CO293" i="1"/>
  <c r="CP293" i="1"/>
  <c r="CQ293" i="1"/>
  <c r="CN294" i="1"/>
  <c r="CO294" i="1"/>
  <c r="CP294" i="1"/>
  <c r="CQ294" i="1"/>
  <c r="CN295" i="1"/>
  <c r="CO295" i="1"/>
  <c r="CP295" i="1"/>
  <c r="CQ295" i="1"/>
  <c r="CN296" i="1"/>
  <c r="CO296" i="1"/>
  <c r="CP296" i="1"/>
  <c r="CQ296" i="1"/>
  <c r="CN297" i="1"/>
  <c r="CO297" i="1"/>
  <c r="CP297" i="1"/>
  <c r="CQ297" i="1"/>
  <c r="CN298" i="1"/>
  <c r="CO298" i="1"/>
  <c r="CP298" i="1"/>
  <c r="CQ298" i="1"/>
  <c r="CN299" i="1"/>
  <c r="CO299" i="1"/>
  <c r="CP299" i="1"/>
  <c r="CQ299" i="1"/>
  <c r="CN300" i="1"/>
  <c r="CO300" i="1"/>
  <c r="CP300" i="1"/>
  <c r="CQ300" i="1"/>
  <c r="CN302" i="1"/>
  <c r="CO302" i="1"/>
  <c r="CP302" i="1"/>
  <c r="CQ302" i="1"/>
  <c r="CN303" i="1"/>
  <c r="CO303" i="1"/>
  <c r="CP303" i="1"/>
  <c r="CQ303" i="1"/>
  <c r="CN304" i="1"/>
  <c r="CO304" i="1"/>
  <c r="CP304" i="1"/>
  <c r="CQ304" i="1"/>
  <c r="CN305" i="1"/>
  <c r="CO305" i="1"/>
  <c r="CP305" i="1"/>
  <c r="CQ305" i="1"/>
  <c r="CN306" i="1"/>
  <c r="CO306" i="1"/>
  <c r="CP306" i="1"/>
  <c r="CQ306" i="1"/>
  <c r="CN307" i="1"/>
  <c r="CO307" i="1"/>
  <c r="CP307" i="1"/>
  <c r="CQ307" i="1"/>
  <c r="CN308" i="1"/>
  <c r="CO308" i="1"/>
  <c r="CP308" i="1"/>
  <c r="CQ308" i="1"/>
  <c r="CN309" i="1"/>
  <c r="CO309" i="1"/>
  <c r="CP309" i="1"/>
  <c r="CQ309" i="1"/>
  <c r="CN310" i="1"/>
  <c r="CO310" i="1"/>
  <c r="CP310" i="1"/>
  <c r="CQ310" i="1"/>
  <c r="CN311" i="1"/>
  <c r="CO311" i="1"/>
  <c r="CP311" i="1"/>
  <c r="CQ311" i="1"/>
  <c r="CN312" i="1"/>
  <c r="CO312" i="1"/>
  <c r="CP312" i="1"/>
  <c r="CQ312" i="1"/>
  <c r="CN313" i="1"/>
  <c r="CO313" i="1"/>
  <c r="CP313" i="1"/>
  <c r="CQ313" i="1"/>
  <c r="CN314" i="1"/>
  <c r="CO314" i="1"/>
  <c r="CP314" i="1"/>
  <c r="CQ314" i="1"/>
  <c r="CN315" i="1"/>
  <c r="CO315" i="1"/>
  <c r="CP315" i="1"/>
  <c r="CQ315" i="1"/>
  <c r="CN316" i="1"/>
  <c r="CO316" i="1"/>
  <c r="CP316" i="1"/>
  <c r="CQ316" i="1"/>
  <c r="CN317" i="1"/>
  <c r="CO317" i="1"/>
  <c r="CP317" i="1"/>
  <c r="CQ317" i="1"/>
  <c r="CN318" i="1"/>
  <c r="CO318" i="1"/>
  <c r="CP318" i="1"/>
  <c r="CQ318" i="1"/>
  <c r="CN319" i="1"/>
  <c r="CO319" i="1"/>
  <c r="CP319" i="1"/>
  <c r="CQ319" i="1"/>
  <c r="CN320" i="1"/>
  <c r="CO320" i="1"/>
  <c r="CP320" i="1"/>
  <c r="CQ320" i="1"/>
  <c r="CN321" i="1"/>
  <c r="CO321" i="1"/>
  <c r="CP321" i="1"/>
  <c r="CQ321" i="1"/>
  <c r="CN322" i="1"/>
  <c r="CO322" i="1"/>
  <c r="CP322" i="1"/>
  <c r="CQ322" i="1"/>
  <c r="CN323" i="1"/>
  <c r="CO323" i="1"/>
  <c r="CP323" i="1"/>
  <c r="CQ323" i="1"/>
  <c r="CN324" i="1"/>
  <c r="CO324" i="1"/>
  <c r="CP324" i="1"/>
  <c r="CQ324" i="1"/>
  <c r="CN325" i="1"/>
  <c r="CO325" i="1"/>
  <c r="CP325" i="1"/>
  <c r="CQ325" i="1"/>
  <c r="CN326" i="1"/>
  <c r="CO326" i="1"/>
  <c r="CP326" i="1"/>
  <c r="CQ326" i="1"/>
  <c r="CN328" i="1"/>
  <c r="CO328" i="1"/>
  <c r="CP328" i="1"/>
  <c r="CQ328" i="1"/>
  <c r="CN329" i="1"/>
  <c r="CO329" i="1"/>
  <c r="CP329" i="1"/>
  <c r="CQ329" i="1"/>
  <c r="CN330" i="1"/>
  <c r="CO330" i="1"/>
  <c r="CP330" i="1"/>
  <c r="CQ330" i="1"/>
  <c r="CN331" i="1"/>
  <c r="CO331" i="1"/>
  <c r="CP331" i="1"/>
  <c r="CQ331" i="1"/>
  <c r="CN332" i="1"/>
  <c r="CO332" i="1"/>
  <c r="CP332" i="1"/>
  <c r="CQ332" i="1"/>
  <c r="CN333" i="1"/>
  <c r="CO333" i="1"/>
  <c r="CP333" i="1"/>
  <c r="CQ333" i="1"/>
  <c r="CN334" i="1"/>
  <c r="CO334" i="1"/>
  <c r="CP334" i="1"/>
  <c r="CQ334" i="1"/>
  <c r="CN335" i="1"/>
  <c r="CO335" i="1"/>
  <c r="CP335" i="1"/>
  <c r="CQ335" i="1"/>
  <c r="CN336" i="1"/>
  <c r="CO336" i="1"/>
  <c r="CP336" i="1"/>
  <c r="CQ336" i="1"/>
  <c r="CN337" i="1"/>
  <c r="CO337" i="1"/>
  <c r="CP337" i="1"/>
  <c r="CQ337" i="1"/>
  <c r="CN338" i="1"/>
  <c r="CO338" i="1"/>
  <c r="CP338" i="1"/>
  <c r="CQ338" i="1"/>
  <c r="CN339" i="1"/>
  <c r="CO339" i="1"/>
  <c r="CP339" i="1"/>
  <c r="CQ339" i="1"/>
  <c r="CN340" i="1"/>
  <c r="CO340" i="1"/>
  <c r="CP340" i="1"/>
  <c r="CQ340" i="1"/>
  <c r="CN341" i="1"/>
  <c r="CO341" i="1"/>
  <c r="CP341" i="1"/>
  <c r="CQ341" i="1"/>
  <c r="CN342" i="1"/>
  <c r="CO342" i="1"/>
  <c r="CP342" i="1"/>
  <c r="CQ342" i="1"/>
  <c r="CN343" i="1"/>
  <c r="CO343" i="1"/>
  <c r="CP343" i="1"/>
  <c r="CQ343" i="1"/>
  <c r="CN344" i="1"/>
  <c r="CO344" i="1"/>
  <c r="CP344" i="1"/>
  <c r="CQ344" i="1"/>
  <c r="CN345" i="1"/>
  <c r="CO345" i="1"/>
  <c r="CP345" i="1"/>
  <c r="CQ345" i="1"/>
  <c r="CN346" i="1"/>
  <c r="CO346" i="1"/>
  <c r="CP346" i="1"/>
  <c r="CQ346" i="1"/>
  <c r="CN347" i="1"/>
  <c r="CO347" i="1"/>
  <c r="CP347" i="1"/>
  <c r="CQ347" i="1"/>
  <c r="CN348" i="1"/>
  <c r="CO348" i="1"/>
  <c r="CP348" i="1"/>
  <c r="CQ348" i="1"/>
  <c r="CN349" i="1"/>
  <c r="CO349" i="1"/>
  <c r="CP349" i="1"/>
  <c r="CQ349" i="1"/>
  <c r="CN350" i="1"/>
  <c r="CO350" i="1"/>
  <c r="CP350" i="1"/>
  <c r="CQ350" i="1"/>
  <c r="CN351" i="1"/>
  <c r="CO351" i="1"/>
  <c r="CP351" i="1"/>
  <c r="CQ351" i="1"/>
  <c r="CN353" i="1"/>
  <c r="CO353" i="1"/>
  <c r="CP353" i="1"/>
  <c r="CQ353" i="1"/>
  <c r="CN354" i="1"/>
  <c r="CO354" i="1"/>
  <c r="CP354" i="1"/>
  <c r="CQ354" i="1"/>
  <c r="CN355" i="1"/>
  <c r="CO355" i="1"/>
  <c r="CP355" i="1"/>
  <c r="CQ355" i="1"/>
  <c r="CN356" i="1"/>
  <c r="CO356" i="1"/>
  <c r="CP356" i="1"/>
  <c r="CQ356" i="1"/>
  <c r="CN357" i="1"/>
  <c r="CO357" i="1"/>
  <c r="CP357" i="1"/>
  <c r="CQ357" i="1"/>
  <c r="CN358" i="1"/>
  <c r="CO358" i="1"/>
  <c r="CP358" i="1"/>
  <c r="CQ358" i="1"/>
  <c r="CN359" i="1"/>
  <c r="CO359" i="1"/>
  <c r="CP359" i="1"/>
  <c r="CQ359" i="1"/>
  <c r="CN360" i="1"/>
  <c r="CO360" i="1"/>
  <c r="CP360" i="1"/>
  <c r="CQ360" i="1"/>
  <c r="CN361" i="1"/>
  <c r="CO361" i="1"/>
  <c r="CP361" i="1"/>
  <c r="CQ361" i="1"/>
  <c r="CN362" i="1"/>
  <c r="CO362" i="1"/>
  <c r="CP362" i="1"/>
  <c r="CQ362" i="1"/>
  <c r="CN363" i="1"/>
  <c r="CO363" i="1"/>
  <c r="CP363" i="1"/>
  <c r="CQ363" i="1"/>
  <c r="CN364" i="1"/>
  <c r="CO364" i="1"/>
  <c r="CP364" i="1"/>
  <c r="CQ364" i="1"/>
  <c r="CN366" i="1"/>
  <c r="CO366" i="1"/>
  <c r="CP366" i="1"/>
  <c r="CQ366" i="1"/>
  <c r="CN367" i="1"/>
  <c r="CO367" i="1"/>
  <c r="CP367" i="1"/>
  <c r="CQ367" i="1"/>
  <c r="CN368" i="1"/>
  <c r="CO368" i="1"/>
  <c r="CP368" i="1"/>
  <c r="CQ368" i="1"/>
  <c r="CN369" i="1"/>
  <c r="CO369" i="1"/>
  <c r="CP369" i="1"/>
  <c r="CQ369" i="1"/>
  <c r="CN370" i="1"/>
  <c r="CO370" i="1"/>
  <c r="CP370" i="1"/>
  <c r="CQ370" i="1"/>
  <c r="CN371" i="1"/>
  <c r="CO371" i="1"/>
  <c r="CP371" i="1"/>
  <c r="CQ371" i="1"/>
  <c r="CN372" i="1"/>
  <c r="CO372" i="1"/>
  <c r="CP372" i="1"/>
  <c r="CQ372" i="1"/>
  <c r="CN373" i="1"/>
  <c r="CO373" i="1"/>
  <c r="CP373" i="1"/>
  <c r="CQ373" i="1"/>
  <c r="CN374" i="1"/>
  <c r="CO374" i="1"/>
  <c r="CP374" i="1"/>
  <c r="CQ374" i="1"/>
  <c r="CN375" i="1"/>
  <c r="CO375" i="1"/>
  <c r="CP375" i="1"/>
  <c r="CQ375" i="1"/>
  <c r="CN376" i="1"/>
  <c r="CO376" i="1"/>
  <c r="CP376" i="1"/>
  <c r="CQ376" i="1"/>
  <c r="CN377" i="1"/>
  <c r="CO377" i="1"/>
  <c r="CP377" i="1"/>
  <c r="CQ377" i="1"/>
  <c r="CN378" i="1"/>
  <c r="CO378" i="1"/>
  <c r="CP378" i="1"/>
  <c r="CQ378" i="1"/>
  <c r="CN379" i="1"/>
  <c r="CO379" i="1"/>
  <c r="CP379" i="1"/>
  <c r="CQ379" i="1"/>
  <c r="CN380" i="1"/>
  <c r="CO380" i="1"/>
  <c r="CP380" i="1"/>
  <c r="CQ380" i="1"/>
  <c r="CN381" i="1"/>
  <c r="CO381" i="1"/>
  <c r="CP381" i="1"/>
  <c r="CQ381" i="1"/>
  <c r="CN382" i="1"/>
  <c r="CO382" i="1"/>
  <c r="CP382" i="1"/>
  <c r="CQ382" i="1"/>
  <c r="CN383" i="1"/>
  <c r="CO383" i="1"/>
  <c r="CP383" i="1"/>
  <c r="CQ383" i="1"/>
  <c r="CN384" i="1"/>
  <c r="CO384" i="1"/>
  <c r="CP384" i="1"/>
  <c r="CQ384" i="1"/>
  <c r="CN385" i="1"/>
  <c r="CO385" i="1"/>
  <c r="CP385" i="1"/>
  <c r="CQ385" i="1"/>
  <c r="CN386" i="1"/>
  <c r="CO386" i="1"/>
  <c r="CP386" i="1"/>
  <c r="CQ386" i="1"/>
  <c r="CN387" i="1"/>
  <c r="CO387" i="1"/>
  <c r="CP387" i="1"/>
  <c r="CQ387" i="1"/>
  <c r="CN388" i="1"/>
  <c r="CO388" i="1"/>
  <c r="CP388" i="1"/>
  <c r="CQ388" i="1"/>
  <c r="CN389" i="1"/>
  <c r="CO389" i="1"/>
  <c r="CP389" i="1"/>
  <c r="CQ389" i="1"/>
  <c r="CN390" i="1"/>
  <c r="CO390" i="1"/>
  <c r="CP390" i="1"/>
  <c r="CQ390" i="1"/>
  <c r="CN391" i="1"/>
  <c r="CO391" i="1"/>
  <c r="CP391" i="1"/>
  <c r="CQ391" i="1"/>
  <c r="CN393" i="1"/>
  <c r="CO393" i="1"/>
  <c r="CP393" i="1"/>
  <c r="CQ393" i="1"/>
  <c r="CN394" i="1"/>
  <c r="CO394" i="1"/>
  <c r="CP394" i="1"/>
  <c r="CQ394" i="1"/>
  <c r="CN395" i="1"/>
  <c r="CO395" i="1"/>
  <c r="CP395" i="1"/>
  <c r="CQ395" i="1"/>
  <c r="CN396" i="1"/>
  <c r="CO396" i="1"/>
  <c r="CP396" i="1"/>
  <c r="CQ396" i="1"/>
  <c r="CN397" i="1"/>
  <c r="CO397" i="1"/>
  <c r="CP397" i="1"/>
  <c r="CQ397" i="1"/>
  <c r="CN398" i="1"/>
  <c r="CO398" i="1"/>
  <c r="CP398" i="1"/>
  <c r="CQ398" i="1"/>
  <c r="CN399" i="1"/>
  <c r="CO399" i="1"/>
  <c r="CP399" i="1"/>
  <c r="CQ399" i="1"/>
  <c r="CN400" i="1"/>
  <c r="CO400" i="1"/>
  <c r="CP400" i="1"/>
  <c r="CQ400" i="1"/>
  <c r="CN401" i="1"/>
  <c r="CO401" i="1"/>
  <c r="CP401" i="1"/>
  <c r="CQ401" i="1"/>
  <c r="CN402" i="1"/>
  <c r="CO402" i="1"/>
  <c r="CP402" i="1"/>
  <c r="CQ402" i="1"/>
  <c r="CN403" i="1"/>
  <c r="CO403" i="1"/>
  <c r="CP403" i="1"/>
  <c r="CQ403" i="1"/>
  <c r="CN404" i="1"/>
  <c r="CO404" i="1"/>
  <c r="CP404" i="1"/>
  <c r="CQ404" i="1"/>
  <c r="CN405" i="1"/>
  <c r="CO405" i="1"/>
  <c r="CP405" i="1"/>
  <c r="CQ405" i="1"/>
  <c r="CN406" i="1"/>
  <c r="CO406" i="1"/>
  <c r="CP406" i="1"/>
  <c r="CQ406" i="1"/>
  <c r="CN407" i="1"/>
  <c r="CO407" i="1"/>
  <c r="CP407" i="1"/>
  <c r="CQ407" i="1"/>
  <c r="CN408" i="1"/>
  <c r="CO408" i="1"/>
  <c r="CP408" i="1"/>
  <c r="CQ408" i="1"/>
  <c r="CN409" i="1"/>
  <c r="CO409" i="1"/>
  <c r="CP409" i="1"/>
  <c r="CQ409" i="1"/>
  <c r="CN410" i="1"/>
  <c r="CO410" i="1"/>
  <c r="CP410" i="1"/>
  <c r="CQ410" i="1"/>
  <c r="CN411" i="1"/>
  <c r="CO411" i="1"/>
  <c r="CP411" i="1"/>
  <c r="CQ411" i="1"/>
  <c r="CN412" i="1"/>
  <c r="CO412" i="1"/>
  <c r="CP412" i="1"/>
  <c r="CQ412" i="1"/>
  <c r="CN413" i="1"/>
  <c r="CO413" i="1"/>
  <c r="CP413" i="1"/>
  <c r="CQ413" i="1"/>
  <c r="CN414" i="1"/>
  <c r="CO414" i="1"/>
  <c r="CP414" i="1"/>
  <c r="CQ414" i="1"/>
  <c r="CN415" i="1"/>
  <c r="CO415" i="1"/>
  <c r="CP415" i="1"/>
  <c r="CQ415" i="1"/>
  <c r="CN416" i="1"/>
  <c r="CO416" i="1"/>
  <c r="CP416" i="1"/>
  <c r="CQ416" i="1"/>
  <c r="CN417" i="1"/>
  <c r="CO417" i="1"/>
  <c r="CP417" i="1"/>
  <c r="CQ417" i="1"/>
  <c r="CN418" i="1"/>
  <c r="CO418" i="1"/>
  <c r="CP418" i="1"/>
  <c r="CQ418" i="1"/>
  <c r="CN419" i="1"/>
  <c r="CO419" i="1"/>
  <c r="CP419" i="1"/>
  <c r="CQ419" i="1"/>
  <c r="CN420" i="1"/>
  <c r="CO420" i="1"/>
  <c r="CP420" i="1"/>
  <c r="CQ420" i="1"/>
  <c r="CN421" i="1"/>
  <c r="CO421" i="1"/>
  <c r="CP421" i="1"/>
  <c r="CQ421" i="1"/>
  <c r="CN422" i="1"/>
  <c r="CO422" i="1"/>
  <c r="CP422" i="1"/>
  <c r="CQ422" i="1"/>
  <c r="CN423" i="1"/>
  <c r="CO423" i="1"/>
  <c r="CP423" i="1"/>
  <c r="CQ423" i="1"/>
  <c r="CN424" i="1"/>
  <c r="CO424" i="1"/>
  <c r="CP424" i="1"/>
  <c r="CQ424" i="1"/>
  <c r="CN425" i="1"/>
  <c r="CO425" i="1"/>
  <c r="CP425" i="1"/>
  <c r="CQ425" i="1"/>
  <c r="CN426" i="1"/>
  <c r="CO426" i="1"/>
  <c r="CP426" i="1"/>
  <c r="CQ426" i="1"/>
  <c r="CN427" i="1"/>
  <c r="CO427" i="1"/>
  <c r="CP427" i="1"/>
  <c r="CQ427" i="1"/>
  <c r="CN428" i="1"/>
  <c r="CO428" i="1"/>
  <c r="CP428" i="1"/>
  <c r="CQ428" i="1"/>
  <c r="CN429" i="1"/>
  <c r="CO429" i="1"/>
  <c r="CP429" i="1"/>
  <c r="CQ429" i="1"/>
  <c r="CN430" i="1"/>
  <c r="CO430" i="1"/>
  <c r="CP430" i="1"/>
  <c r="CQ430" i="1"/>
  <c r="CN431" i="1"/>
  <c r="CO431" i="1"/>
  <c r="CP431" i="1"/>
  <c r="CQ431" i="1"/>
  <c r="CN432" i="1"/>
  <c r="CO432" i="1"/>
  <c r="CP432" i="1"/>
  <c r="CQ432" i="1"/>
  <c r="CN433" i="1"/>
  <c r="CO433" i="1"/>
  <c r="CP433" i="1"/>
  <c r="CQ433" i="1"/>
  <c r="CN434" i="1"/>
  <c r="CO434" i="1"/>
  <c r="CP434" i="1"/>
  <c r="CQ434" i="1"/>
  <c r="CN435" i="1"/>
  <c r="CO435" i="1"/>
  <c r="CP435" i="1"/>
  <c r="CQ435" i="1"/>
  <c r="CN436" i="1"/>
  <c r="CO436" i="1"/>
  <c r="CP436" i="1"/>
  <c r="CQ436" i="1"/>
  <c r="CN437" i="1"/>
  <c r="CO437" i="1"/>
  <c r="CP437" i="1"/>
  <c r="CQ437" i="1"/>
  <c r="CN438" i="1"/>
  <c r="CO438" i="1"/>
  <c r="CP438" i="1"/>
  <c r="CQ438" i="1"/>
  <c r="CN439" i="1"/>
  <c r="CO439" i="1"/>
  <c r="CP439" i="1"/>
  <c r="CQ439" i="1"/>
  <c r="CN440" i="1"/>
  <c r="CO440" i="1"/>
  <c r="CP440" i="1"/>
  <c r="CQ440" i="1"/>
  <c r="CN441" i="1"/>
  <c r="CO441" i="1"/>
  <c r="CP441" i="1"/>
  <c r="CQ441" i="1"/>
  <c r="CN442" i="1"/>
  <c r="CO442" i="1"/>
  <c r="CP442" i="1"/>
  <c r="CQ442" i="1"/>
  <c r="CN444" i="1"/>
  <c r="CO444" i="1"/>
  <c r="CP444" i="1"/>
  <c r="CQ444" i="1"/>
  <c r="CN445" i="1"/>
  <c r="CO445" i="1"/>
  <c r="CP445" i="1"/>
  <c r="CQ445" i="1"/>
  <c r="CN446" i="1"/>
  <c r="CO446" i="1"/>
  <c r="CP446" i="1"/>
  <c r="CQ446" i="1"/>
  <c r="CN447" i="1"/>
  <c r="CO447" i="1"/>
  <c r="CP447" i="1"/>
  <c r="CQ447" i="1"/>
  <c r="CN448" i="1"/>
  <c r="CO448" i="1"/>
  <c r="CP448" i="1"/>
  <c r="CQ448" i="1"/>
  <c r="CN449" i="1"/>
  <c r="CO449" i="1"/>
  <c r="CP449" i="1"/>
  <c r="CQ449" i="1"/>
  <c r="CN450" i="1"/>
  <c r="CO450" i="1"/>
  <c r="CP450" i="1"/>
  <c r="CQ450" i="1"/>
  <c r="CN451" i="1"/>
  <c r="CO451" i="1"/>
  <c r="CP451" i="1"/>
  <c r="CQ451" i="1"/>
  <c r="CN452" i="1"/>
  <c r="CO452" i="1"/>
  <c r="CP452" i="1"/>
  <c r="CQ452" i="1"/>
  <c r="CN453" i="1"/>
  <c r="CO453" i="1"/>
  <c r="CP453" i="1"/>
  <c r="CQ453" i="1"/>
  <c r="CN454" i="1"/>
  <c r="CO454" i="1"/>
  <c r="CP454" i="1"/>
  <c r="CQ454" i="1"/>
  <c r="CN455" i="1"/>
  <c r="CO455" i="1"/>
  <c r="CP455" i="1"/>
  <c r="CQ455" i="1"/>
  <c r="CN456" i="1"/>
  <c r="CO456" i="1"/>
  <c r="CP456" i="1"/>
  <c r="CQ456" i="1"/>
  <c r="CN457" i="1"/>
  <c r="CO457" i="1"/>
  <c r="CP457" i="1"/>
  <c r="CQ457" i="1"/>
  <c r="CN458" i="1"/>
  <c r="CO458" i="1"/>
  <c r="CP458" i="1"/>
  <c r="CQ458" i="1"/>
  <c r="CN459" i="1"/>
  <c r="CO459" i="1"/>
  <c r="CP459" i="1"/>
  <c r="CQ459" i="1"/>
  <c r="CN460" i="1"/>
  <c r="CO460" i="1"/>
  <c r="CP460" i="1"/>
  <c r="CQ460" i="1"/>
  <c r="CN461" i="1"/>
  <c r="CO461" i="1"/>
  <c r="CP461" i="1"/>
  <c r="CQ461" i="1"/>
  <c r="CN462" i="1"/>
  <c r="CO462" i="1"/>
  <c r="CP462" i="1"/>
  <c r="CQ462" i="1"/>
  <c r="CN463" i="1"/>
  <c r="CO463" i="1"/>
  <c r="CP463" i="1"/>
  <c r="CQ463" i="1"/>
  <c r="CN464" i="1"/>
  <c r="CO464" i="1"/>
  <c r="CP464" i="1"/>
  <c r="CQ464" i="1"/>
  <c r="CN465" i="1"/>
  <c r="CO465" i="1"/>
  <c r="CP465" i="1"/>
  <c r="CQ465" i="1"/>
  <c r="CN466" i="1"/>
  <c r="CO466" i="1"/>
  <c r="CP466" i="1"/>
  <c r="CQ466" i="1"/>
  <c r="CN467" i="1"/>
  <c r="CO467" i="1"/>
  <c r="CP467" i="1"/>
  <c r="CQ467" i="1"/>
  <c r="CN468" i="1"/>
  <c r="CO468" i="1"/>
  <c r="CP468" i="1"/>
  <c r="CQ468" i="1"/>
  <c r="CN469" i="1"/>
  <c r="CO469" i="1"/>
  <c r="CP469" i="1"/>
  <c r="CQ469" i="1"/>
  <c r="CN470" i="1"/>
  <c r="CO470" i="1"/>
  <c r="CP470" i="1"/>
  <c r="CQ470" i="1"/>
  <c r="CN471" i="1"/>
  <c r="CO471" i="1"/>
  <c r="CP471" i="1"/>
  <c r="CQ471" i="1"/>
  <c r="CN472" i="1"/>
  <c r="CO472" i="1"/>
  <c r="CP472" i="1"/>
  <c r="CQ472" i="1"/>
  <c r="CN473" i="1"/>
  <c r="CO473" i="1"/>
  <c r="CP473" i="1"/>
  <c r="CQ473" i="1"/>
  <c r="CN474" i="1"/>
  <c r="CO474" i="1"/>
  <c r="CP474" i="1"/>
  <c r="CQ474" i="1"/>
  <c r="CN475" i="1"/>
  <c r="CO475" i="1"/>
  <c r="CP475" i="1"/>
  <c r="CQ475" i="1"/>
  <c r="CN476" i="1"/>
  <c r="CO476" i="1"/>
  <c r="CP476" i="1"/>
  <c r="CQ476" i="1"/>
  <c r="CN477" i="1"/>
  <c r="CO477" i="1"/>
  <c r="CP477" i="1"/>
  <c r="CQ477" i="1"/>
  <c r="CN478" i="1"/>
  <c r="CO478" i="1"/>
  <c r="CP478" i="1"/>
  <c r="CQ478" i="1"/>
  <c r="CN479" i="1"/>
  <c r="CO479" i="1"/>
  <c r="CP479" i="1"/>
  <c r="CQ479" i="1"/>
  <c r="CN480" i="1"/>
  <c r="CO480" i="1"/>
  <c r="CP480" i="1"/>
  <c r="CQ480" i="1"/>
  <c r="CN481" i="1"/>
  <c r="CO481" i="1"/>
  <c r="CP481" i="1"/>
  <c r="CQ481" i="1"/>
  <c r="CN482" i="1"/>
  <c r="CO482" i="1"/>
  <c r="CP482" i="1"/>
  <c r="CQ482" i="1"/>
  <c r="CN483" i="1"/>
  <c r="CO483" i="1"/>
  <c r="CP483" i="1"/>
  <c r="CQ483" i="1"/>
  <c r="CN484" i="1"/>
  <c r="CO484" i="1"/>
  <c r="CP484" i="1"/>
  <c r="CQ484" i="1"/>
  <c r="CN485" i="1"/>
  <c r="CO485" i="1"/>
  <c r="CP485" i="1"/>
  <c r="CQ485" i="1"/>
  <c r="CN486" i="1"/>
  <c r="CO486" i="1"/>
  <c r="CP486" i="1"/>
  <c r="CQ486" i="1"/>
  <c r="CN487" i="1"/>
  <c r="CO487" i="1"/>
  <c r="CP487" i="1"/>
  <c r="CQ487" i="1"/>
  <c r="CN488" i="1"/>
  <c r="CO488" i="1"/>
  <c r="CP488" i="1"/>
  <c r="CQ488" i="1"/>
  <c r="CN489" i="1"/>
  <c r="CO489" i="1"/>
  <c r="CP489" i="1"/>
  <c r="CQ489" i="1"/>
  <c r="CN490" i="1"/>
  <c r="CO490" i="1"/>
  <c r="CP490" i="1"/>
  <c r="CQ490" i="1"/>
  <c r="CN491" i="1"/>
  <c r="CO491" i="1"/>
  <c r="CP491" i="1"/>
  <c r="CQ491" i="1"/>
  <c r="CN492" i="1"/>
  <c r="CO492" i="1"/>
  <c r="CP492" i="1"/>
  <c r="CQ492" i="1"/>
  <c r="CN493" i="1"/>
  <c r="CO493" i="1"/>
  <c r="CP493" i="1"/>
  <c r="CQ493" i="1"/>
  <c r="CN494" i="1"/>
  <c r="CO494" i="1"/>
  <c r="CP494" i="1"/>
  <c r="CQ494" i="1"/>
  <c r="CN495" i="1"/>
  <c r="CO495" i="1"/>
  <c r="CP495" i="1"/>
  <c r="CQ495" i="1"/>
  <c r="CN496" i="1"/>
  <c r="CO496" i="1"/>
  <c r="CP496" i="1"/>
  <c r="CQ496" i="1"/>
  <c r="CN497" i="1"/>
  <c r="CO497" i="1"/>
  <c r="CP497" i="1"/>
  <c r="CQ497" i="1"/>
  <c r="CN498" i="1"/>
  <c r="CO498" i="1"/>
  <c r="CP498" i="1"/>
  <c r="CQ498" i="1"/>
  <c r="CN499" i="1"/>
  <c r="CO499" i="1"/>
  <c r="CP499" i="1"/>
  <c r="CQ499" i="1"/>
  <c r="CN500" i="1"/>
  <c r="CO500" i="1"/>
  <c r="CP500" i="1"/>
  <c r="CQ500" i="1"/>
  <c r="CN501" i="1"/>
  <c r="CO501" i="1"/>
  <c r="CP501" i="1"/>
  <c r="CQ501" i="1"/>
  <c r="CN502" i="1"/>
  <c r="CO502" i="1"/>
  <c r="CP502" i="1"/>
  <c r="CQ502" i="1"/>
  <c r="CN503" i="1"/>
  <c r="CO503" i="1"/>
  <c r="CP503" i="1"/>
  <c r="CQ503" i="1"/>
  <c r="CO4" i="1"/>
  <c r="CP4" i="1"/>
  <c r="CQ4" i="1"/>
  <c r="CN4" i="1"/>
  <c r="CM5" i="1"/>
  <c r="CM6" i="1"/>
  <c r="CM7" i="1"/>
  <c r="CM8" i="1"/>
  <c r="CM9" i="1"/>
  <c r="CM10" i="1"/>
  <c r="CM11" i="1"/>
  <c r="CM12" i="1"/>
  <c r="CM13" i="1"/>
  <c r="CM14" i="1"/>
  <c r="CM15" i="1"/>
  <c r="CM16" i="1"/>
  <c r="CM17" i="1"/>
  <c r="CM18" i="1"/>
  <c r="CM19" i="1"/>
  <c r="CM20" i="1"/>
  <c r="CM21" i="1"/>
  <c r="CM22" i="1"/>
  <c r="CM23" i="1"/>
  <c r="CM24" i="1"/>
  <c r="CM25" i="1"/>
  <c r="CM26" i="1"/>
  <c r="CM27" i="1"/>
  <c r="CM28" i="1"/>
  <c r="CM29" i="1"/>
  <c r="CM30" i="1"/>
  <c r="CM31" i="1"/>
  <c r="CM32" i="1"/>
  <c r="CM33" i="1"/>
  <c r="CM34" i="1"/>
  <c r="CM35" i="1"/>
  <c r="CM36" i="1"/>
  <c r="CM37" i="1"/>
  <c r="CM38" i="1"/>
  <c r="CM39" i="1"/>
  <c r="CM40" i="1"/>
  <c r="CM41" i="1"/>
  <c r="CM42" i="1"/>
  <c r="CM43" i="1"/>
  <c r="CM44" i="1"/>
  <c r="CM45" i="1"/>
  <c r="CM46" i="1"/>
  <c r="CM47" i="1"/>
  <c r="CM48" i="1"/>
  <c r="CM49" i="1"/>
  <c r="CM50" i="1"/>
  <c r="CM51" i="1"/>
  <c r="CM52" i="1"/>
  <c r="CM53" i="1"/>
  <c r="CM54" i="1"/>
  <c r="CM55" i="1"/>
  <c r="CM56" i="1"/>
  <c r="CM57" i="1"/>
  <c r="CM58" i="1"/>
  <c r="CM59" i="1"/>
  <c r="CM60" i="1"/>
  <c r="CM61" i="1"/>
  <c r="CM62" i="1"/>
  <c r="CM63" i="1"/>
  <c r="CM64" i="1"/>
  <c r="CM65" i="1"/>
  <c r="CM66" i="1"/>
  <c r="CM67" i="1"/>
  <c r="CM68" i="1"/>
  <c r="CM69" i="1"/>
  <c r="CM70" i="1"/>
  <c r="CM71" i="1"/>
  <c r="CM72" i="1"/>
  <c r="CM73" i="1"/>
  <c r="CM74" i="1"/>
  <c r="CM75" i="1"/>
  <c r="CM76" i="1"/>
  <c r="CM77" i="1"/>
  <c r="CM78" i="1"/>
  <c r="CM79" i="1"/>
  <c r="CM80" i="1"/>
  <c r="CM81" i="1"/>
  <c r="CM82" i="1"/>
  <c r="CM83" i="1"/>
  <c r="CM84" i="1"/>
  <c r="CM85" i="1"/>
  <c r="CM86" i="1"/>
  <c r="CM87" i="1"/>
  <c r="CM88" i="1"/>
  <c r="CM89" i="1"/>
  <c r="CM90" i="1"/>
  <c r="CM91" i="1"/>
  <c r="CM92" i="1"/>
  <c r="CM93" i="1"/>
  <c r="CM94" i="1"/>
  <c r="CM95" i="1"/>
  <c r="CM96" i="1"/>
  <c r="CM97" i="1"/>
  <c r="CM98" i="1"/>
  <c r="CM99" i="1"/>
  <c r="CM101" i="1"/>
  <c r="CM102" i="1"/>
  <c r="CM103" i="1"/>
  <c r="CM104" i="1"/>
  <c r="CM105" i="1"/>
  <c r="CM106" i="1"/>
  <c r="CM107" i="1"/>
  <c r="CM108" i="1"/>
  <c r="CM109" i="1"/>
  <c r="CM110" i="1"/>
  <c r="CM111" i="1"/>
  <c r="CM112" i="1"/>
  <c r="CM113" i="1"/>
  <c r="CM114" i="1"/>
  <c r="CM115" i="1"/>
  <c r="CM116" i="1"/>
  <c r="CM117" i="1"/>
  <c r="CM118" i="1"/>
  <c r="CM119" i="1"/>
  <c r="CM120" i="1"/>
  <c r="CM121" i="1"/>
  <c r="CM122" i="1"/>
  <c r="CM123" i="1"/>
  <c r="CM124" i="1"/>
  <c r="CM125" i="1"/>
  <c r="CM126" i="1"/>
  <c r="CM127" i="1"/>
  <c r="CM128" i="1"/>
  <c r="CM129" i="1"/>
  <c r="CM130" i="1"/>
  <c r="CM131" i="1"/>
  <c r="CM132" i="1"/>
  <c r="CM133" i="1"/>
  <c r="CM134" i="1"/>
  <c r="CM135" i="1"/>
  <c r="CM136" i="1"/>
  <c r="CM137" i="1"/>
  <c r="CM138" i="1"/>
  <c r="CM139" i="1"/>
  <c r="CM140" i="1"/>
  <c r="CM141" i="1"/>
  <c r="CM142" i="1"/>
  <c r="CM143" i="1"/>
  <c r="CM144" i="1"/>
  <c r="CM145" i="1"/>
  <c r="CM146" i="1"/>
  <c r="CM147" i="1"/>
  <c r="CM148" i="1"/>
  <c r="CM149" i="1"/>
  <c r="CM150" i="1"/>
  <c r="CM151" i="1"/>
  <c r="CM152" i="1"/>
  <c r="CM153" i="1"/>
  <c r="CM154" i="1"/>
  <c r="CM155" i="1"/>
  <c r="CM156" i="1"/>
  <c r="CM157" i="1"/>
  <c r="CM158" i="1"/>
  <c r="CM159" i="1"/>
  <c r="CM160" i="1"/>
  <c r="CM161" i="1"/>
  <c r="CM162" i="1"/>
  <c r="CM163" i="1"/>
  <c r="CM164" i="1"/>
  <c r="CM165" i="1"/>
  <c r="CM166" i="1"/>
  <c r="CM167" i="1"/>
  <c r="CM168" i="1"/>
  <c r="CM169" i="1"/>
  <c r="CM170" i="1"/>
  <c r="CM171" i="1"/>
  <c r="CM172" i="1"/>
  <c r="CM173" i="1"/>
  <c r="CM174" i="1"/>
  <c r="CM175" i="1"/>
  <c r="CM176" i="1"/>
  <c r="CM177" i="1"/>
  <c r="CM178" i="1"/>
  <c r="CM179" i="1"/>
  <c r="CM180" i="1"/>
  <c r="CM181" i="1"/>
  <c r="CM182" i="1"/>
  <c r="CM183" i="1"/>
  <c r="CM184" i="1"/>
  <c r="CM185" i="1"/>
  <c r="CM186" i="1"/>
  <c r="CM187" i="1"/>
  <c r="CM188" i="1"/>
  <c r="CM189" i="1"/>
  <c r="CM190" i="1"/>
  <c r="CM191" i="1"/>
  <c r="CM192" i="1"/>
  <c r="CM193" i="1"/>
  <c r="CM194" i="1"/>
  <c r="CM195" i="1"/>
  <c r="CM196" i="1"/>
  <c r="CM197" i="1"/>
  <c r="CM198" i="1"/>
  <c r="CM199" i="1"/>
  <c r="CM200" i="1"/>
  <c r="CM201" i="1"/>
  <c r="CM202" i="1"/>
  <c r="CM203" i="1"/>
  <c r="CM204" i="1"/>
  <c r="CM205" i="1"/>
  <c r="CM206" i="1"/>
  <c r="CM207" i="1"/>
  <c r="CM208" i="1"/>
  <c r="CM209" i="1"/>
  <c r="CM210" i="1"/>
  <c r="CM211" i="1"/>
  <c r="CM212" i="1"/>
  <c r="CM213" i="1"/>
  <c r="CM214" i="1"/>
  <c r="CM215" i="1"/>
  <c r="CM216" i="1"/>
  <c r="CM217" i="1"/>
  <c r="CM218" i="1"/>
  <c r="CM219" i="1"/>
  <c r="CM220" i="1"/>
  <c r="CM221" i="1"/>
  <c r="CM222" i="1"/>
  <c r="CM223" i="1"/>
  <c r="CM224" i="1"/>
  <c r="CM225" i="1"/>
  <c r="CM226" i="1"/>
  <c r="CM227" i="1"/>
  <c r="CM228" i="1"/>
  <c r="CM229" i="1"/>
  <c r="CM230" i="1"/>
  <c r="CM231" i="1"/>
  <c r="CM232" i="1"/>
  <c r="CM233" i="1"/>
  <c r="CM234" i="1"/>
  <c r="CM235" i="1"/>
  <c r="CM236" i="1"/>
  <c r="CM237" i="1"/>
  <c r="CM238" i="1"/>
  <c r="CM239" i="1"/>
  <c r="CM240" i="1"/>
  <c r="CM241" i="1"/>
  <c r="CM242" i="1"/>
  <c r="CM243" i="1"/>
  <c r="CM244" i="1"/>
  <c r="CM245" i="1"/>
  <c r="CM246" i="1"/>
  <c r="CM248" i="1"/>
  <c r="CM249" i="1"/>
  <c r="CM250" i="1"/>
  <c r="CM251" i="1"/>
  <c r="CM252" i="1"/>
  <c r="CM253" i="1"/>
  <c r="CM254" i="1"/>
  <c r="CM255" i="1"/>
  <c r="CM256" i="1"/>
  <c r="CM257" i="1"/>
  <c r="CM258" i="1"/>
  <c r="CM259" i="1"/>
  <c r="CM260" i="1"/>
  <c r="CM261" i="1"/>
  <c r="CM262" i="1"/>
  <c r="CM263" i="1"/>
  <c r="CM264" i="1"/>
  <c r="CM265" i="1"/>
  <c r="CM266" i="1"/>
  <c r="CM267" i="1"/>
  <c r="CM268" i="1"/>
  <c r="CM269" i="1"/>
  <c r="CM270" i="1"/>
  <c r="CM271" i="1"/>
  <c r="CM272" i="1"/>
  <c r="CM273" i="1"/>
  <c r="CM274" i="1"/>
  <c r="CM275" i="1"/>
  <c r="CM276" i="1"/>
  <c r="CM277" i="1"/>
  <c r="CM278" i="1"/>
  <c r="CM279" i="1"/>
  <c r="CM280" i="1"/>
  <c r="CM281" i="1"/>
  <c r="CM283" i="1"/>
  <c r="CM284" i="1"/>
  <c r="CM285" i="1"/>
  <c r="CM286" i="1"/>
  <c r="CM287" i="1"/>
  <c r="CM288" i="1"/>
  <c r="CM289" i="1"/>
  <c r="CM290" i="1"/>
  <c r="CM291" i="1"/>
  <c r="CM292" i="1"/>
  <c r="CM293" i="1"/>
  <c r="CM294" i="1"/>
  <c r="CM295" i="1"/>
  <c r="CM296" i="1"/>
  <c r="CM297" i="1"/>
  <c r="CM298" i="1"/>
  <c r="CM299" i="1"/>
  <c r="CM300" i="1"/>
  <c r="CM302" i="1"/>
  <c r="CM303" i="1"/>
  <c r="CM304" i="1"/>
  <c r="CM305" i="1"/>
  <c r="CM306" i="1"/>
  <c r="CM307" i="1"/>
  <c r="CM308" i="1"/>
  <c r="CM309" i="1"/>
  <c r="CM310" i="1"/>
  <c r="CM311" i="1"/>
  <c r="CM312" i="1"/>
  <c r="CM313" i="1"/>
  <c r="CM314" i="1"/>
  <c r="CM315" i="1"/>
  <c r="CM316" i="1"/>
  <c r="CM317" i="1"/>
  <c r="CM318" i="1"/>
  <c r="CM319" i="1"/>
  <c r="CM320" i="1"/>
  <c r="CM321" i="1"/>
  <c r="CM322" i="1"/>
  <c r="CM323" i="1"/>
  <c r="CM324" i="1"/>
  <c r="CM325" i="1"/>
  <c r="CM326" i="1"/>
  <c r="CM328" i="1"/>
  <c r="CM329" i="1"/>
  <c r="CM330" i="1"/>
  <c r="CM331" i="1"/>
  <c r="CM332" i="1"/>
  <c r="CM333" i="1"/>
  <c r="CM334" i="1"/>
  <c r="CM335" i="1"/>
  <c r="CM336" i="1"/>
  <c r="CM337" i="1"/>
  <c r="CM338" i="1"/>
  <c r="CM339" i="1"/>
  <c r="CM340" i="1"/>
  <c r="CM341" i="1"/>
  <c r="CM342" i="1"/>
  <c r="CM343" i="1"/>
  <c r="CM344" i="1"/>
  <c r="CM345" i="1"/>
  <c r="CM346" i="1"/>
  <c r="CM347" i="1"/>
  <c r="CM348" i="1"/>
  <c r="CM349" i="1"/>
  <c r="CM350" i="1"/>
  <c r="CM351" i="1"/>
  <c r="CM353" i="1"/>
  <c r="CM354" i="1"/>
  <c r="CM355" i="1"/>
  <c r="CM356" i="1"/>
  <c r="CM357" i="1"/>
  <c r="CM358" i="1"/>
  <c r="CM359" i="1"/>
  <c r="CM360" i="1"/>
  <c r="CM361" i="1"/>
  <c r="CM362" i="1"/>
  <c r="CM363" i="1"/>
  <c r="CM364" i="1"/>
  <c r="CM366" i="1"/>
  <c r="CM367" i="1"/>
  <c r="CM368" i="1"/>
  <c r="CM369" i="1"/>
  <c r="CM370" i="1"/>
  <c r="CM371" i="1"/>
  <c r="CM372" i="1"/>
  <c r="CM373" i="1"/>
  <c r="CM374" i="1"/>
  <c r="CM375" i="1"/>
  <c r="CM376" i="1"/>
  <c r="CM377" i="1"/>
  <c r="CM378" i="1"/>
  <c r="CM379" i="1"/>
  <c r="CM380" i="1"/>
  <c r="CM381" i="1"/>
  <c r="CM382" i="1"/>
  <c r="CM383" i="1"/>
  <c r="CM384" i="1"/>
  <c r="CM385" i="1"/>
  <c r="CM386" i="1"/>
  <c r="CM387" i="1"/>
  <c r="CM388" i="1"/>
  <c r="CM389" i="1"/>
  <c r="CM390" i="1"/>
  <c r="CM391" i="1"/>
  <c r="CM393" i="1"/>
  <c r="CM394" i="1"/>
  <c r="CM395" i="1"/>
  <c r="CM396" i="1"/>
  <c r="CM397" i="1"/>
  <c r="CM398" i="1"/>
  <c r="CM399" i="1"/>
  <c r="CM400" i="1"/>
  <c r="CM401" i="1"/>
  <c r="CM402" i="1"/>
  <c r="CM403" i="1"/>
  <c r="CM404" i="1"/>
  <c r="CM405" i="1"/>
  <c r="CM406" i="1"/>
  <c r="CM407" i="1"/>
  <c r="CM408" i="1"/>
  <c r="CM409" i="1"/>
  <c r="CM410" i="1"/>
  <c r="CM411" i="1"/>
  <c r="CM412" i="1"/>
  <c r="CM413" i="1"/>
  <c r="CM414" i="1"/>
  <c r="CM415" i="1"/>
  <c r="CM416" i="1"/>
  <c r="CM417" i="1"/>
  <c r="CM418" i="1"/>
  <c r="CM419" i="1"/>
  <c r="CM420" i="1"/>
  <c r="CM421" i="1"/>
  <c r="CM422" i="1"/>
  <c r="CM423" i="1"/>
  <c r="CM424" i="1"/>
  <c r="CM425" i="1"/>
  <c r="CM426" i="1"/>
  <c r="CM427" i="1"/>
  <c r="CM428" i="1"/>
  <c r="CM429" i="1"/>
  <c r="CM430" i="1"/>
  <c r="CM431" i="1"/>
  <c r="CM432" i="1"/>
  <c r="CM433" i="1"/>
  <c r="CM434" i="1"/>
  <c r="CM435" i="1"/>
  <c r="CM436" i="1"/>
  <c r="CM437" i="1"/>
  <c r="CM438" i="1"/>
  <c r="CM439" i="1"/>
  <c r="CM440" i="1"/>
  <c r="CM441" i="1"/>
  <c r="CM442" i="1"/>
  <c r="CM444" i="1"/>
  <c r="CM445" i="1"/>
  <c r="CM446" i="1"/>
  <c r="CM447" i="1"/>
  <c r="CM448" i="1"/>
  <c r="CM449" i="1"/>
  <c r="CM450" i="1"/>
  <c r="CM451" i="1"/>
  <c r="CM452" i="1"/>
  <c r="CM453" i="1"/>
  <c r="CM454" i="1"/>
  <c r="CM455" i="1"/>
  <c r="CM456" i="1"/>
  <c r="CM457" i="1"/>
  <c r="CM458" i="1"/>
  <c r="CM459" i="1"/>
  <c r="CM460" i="1"/>
  <c r="CM461" i="1"/>
  <c r="CM462" i="1"/>
  <c r="CM463" i="1"/>
  <c r="CM464" i="1"/>
  <c r="CM465" i="1"/>
  <c r="CM466" i="1"/>
  <c r="CM467" i="1"/>
  <c r="CM468" i="1"/>
  <c r="CM469" i="1"/>
  <c r="CM470" i="1"/>
  <c r="CM471" i="1"/>
  <c r="CM472" i="1"/>
  <c r="CM473" i="1"/>
  <c r="CM474" i="1"/>
  <c r="CM475" i="1"/>
  <c r="CM476" i="1"/>
  <c r="CM477" i="1"/>
  <c r="CM478" i="1"/>
  <c r="CM479" i="1"/>
  <c r="CM480" i="1"/>
  <c r="CM481" i="1"/>
  <c r="CM482" i="1"/>
  <c r="CM483" i="1"/>
  <c r="CM484" i="1"/>
  <c r="CM485" i="1"/>
  <c r="CM486" i="1"/>
  <c r="CM487" i="1"/>
  <c r="CM488" i="1"/>
  <c r="CM489" i="1"/>
  <c r="CM490" i="1"/>
  <c r="CM491" i="1"/>
  <c r="CM492" i="1"/>
  <c r="CM493" i="1"/>
  <c r="CM494" i="1"/>
  <c r="CM495" i="1"/>
  <c r="CM496" i="1"/>
  <c r="CM497" i="1"/>
  <c r="CM498" i="1"/>
  <c r="CM499" i="1"/>
  <c r="CM500" i="1"/>
  <c r="CM501" i="1"/>
  <c r="CM502" i="1"/>
  <c r="CM503" i="1"/>
  <c r="CM4" i="1"/>
  <c r="CL5" i="1"/>
  <c r="CL6" i="1"/>
  <c r="CL7" i="1"/>
  <c r="CL8" i="1"/>
  <c r="CL9" i="1"/>
  <c r="CL10" i="1"/>
  <c r="CL11" i="1"/>
  <c r="CL12" i="1"/>
  <c r="CL13" i="1"/>
  <c r="CL14" i="1"/>
  <c r="CL15" i="1"/>
  <c r="CL16" i="1"/>
  <c r="CL17" i="1"/>
  <c r="CL18" i="1"/>
  <c r="CL19" i="1"/>
  <c r="CL20" i="1"/>
  <c r="CL21" i="1"/>
  <c r="CL22" i="1"/>
  <c r="CL23" i="1"/>
  <c r="CL24" i="1"/>
  <c r="CL25" i="1"/>
  <c r="CL26" i="1"/>
  <c r="CL27" i="1"/>
  <c r="CL28" i="1"/>
  <c r="CL29" i="1"/>
  <c r="CL30" i="1"/>
  <c r="CL31" i="1"/>
  <c r="CL32" i="1"/>
  <c r="CL33" i="1"/>
  <c r="CL34" i="1"/>
  <c r="CL35" i="1"/>
  <c r="CL36" i="1"/>
  <c r="CL37" i="1"/>
  <c r="CL38" i="1"/>
  <c r="CL39" i="1"/>
  <c r="CL40" i="1"/>
  <c r="CL41" i="1"/>
  <c r="CL42" i="1"/>
  <c r="CL43" i="1"/>
  <c r="CL44" i="1"/>
  <c r="CL45" i="1"/>
  <c r="CL46" i="1"/>
  <c r="CL47" i="1"/>
  <c r="CL48" i="1"/>
  <c r="CL49" i="1"/>
  <c r="CL50" i="1"/>
  <c r="CL51" i="1"/>
  <c r="CL52" i="1"/>
  <c r="CL53" i="1"/>
  <c r="CL54" i="1"/>
  <c r="CL55" i="1"/>
  <c r="CL56" i="1"/>
  <c r="CL57" i="1"/>
  <c r="CL58" i="1"/>
  <c r="CL59" i="1"/>
  <c r="CL60" i="1"/>
  <c r="CL61" i="1"/>
  <c r="CL62" i="1"/>
  <c r="CL63" i="1"/>
  <c r="CL64" i="1"/>
  <c r="CL65" i="1"/>
  <c r="CL66" i="1"/>
  <c r="CL67" i="1"/>
  <c r="CL68" i="1"/>
  <c r="CL69" i="1"/>
  <c r="CL70" i="1"/>
  <c r="CL71" i="1"/>
  <c r="CL72" i="1"/>
  <c r="CL73" i="1"/>
  <c r="CL74" i="1"/>
  <c r="CL75" i="1"/>
  <c r="CL76" i="1"/>
  <c r="CL77" i="1"/>
  <c r="CL78" i="1"/>
  <c r="CL79" i="1"/>
  <c r="CL80" i="1"/>
  <c r="CL81" i="1"/>
  <c r="CL82" i="1"/>
  <c r="CL83" i="1"/>
  <c r="CL84" i="1"/>
  <c r="CL85" i="1"/>
  <c r="CL86" i="1"/>
  <c r="CL87" i="1"/>
  <c r="CL88" i="1"/>
  <c r="CL89" i="1"/>
  <c r="CL90" i="1"/>
  <c r="CL91" i="1"/>
  <c r="CL92" i="1"/>
  <c r="CL93" i="1"/>
  <c r="CL94" i="1"/>
  <c r="CL95" i="1"/>
  <c r="CL96" i="1"/>
  <c r="CL97" i="1"/>
  <c r="CL98" i="1"/>
  <c r="CL99" i="1"/>
  <c r="CL101" i="1"/>
  <c r="CL102" i="1"/>
  <c r="CL103" i="1"/>
  <c r="CL104" i="1"/>
  <c r="CL105" i="1"/>
  <c r="CL106" i="1"/>
  <c r="CL107" i="1"/>
  <c r="CL108" i="1"/>
  <c r="CL109" i="1"/>
  <c r="CL110" i="1"/>
  <c r="CL111" i="1"/>
  <c r="CL112" i="1"/>
  <c r="CL113" i="1"/>
  <c r="CL114" i="1"/>
  <c r="CL115" i="1"/>
  <c r="CL116" i="1"/>
  <c r="CL117" i="1"/>
  <c r="CL118" i="1"/>
  <c r="CL119" i="1"/>
  <c r="CL120" i="1"/>
  <c r="CL121" i="1"/>
  <c r="CL122" i="1"/>
  <c r="CL123" i="1"/>
  <c r="CL124" i="1"/>
  <c r="CL125" i="1"/>
  <c r="CL126" i="1"/>
  <c r="CL127" i="1"/>
  <c r="CL128" i="1"/>
  <c r="CL129" i="1"/>
  <c r="CL130" i="1"/>
  <c r="CL131" i="1"/>
  <c r="CL132" i="1"/>
  <c r="CL133" i="1"/>
  <c r="CL134" i="1"/>
  <c r="CL135" i="1"/>
  <c r="CL136" i="1"/>
  <c r="CL137" i="1"/>
  <c r="CL138" i="1"/>
  <c r="CL139" i="1"/>
  <c r="CL140" i="1"/>
  <c r="CL141" i="1"/>
  <c r="CL142" i="1"/>
  <c r="CL143" i="1"/>
  <c r="CL144" i="1"/>
  <c r="CL145" i="1"/>
  <c r="CL146" i="1"/>
  <c r="CL147" i="1"/>
  <c r="CL148" i="1"/>
  <c r="CL149" i="1"/>
  <c r="CL150" i="1"/>
  <c r="CL151" i="1"/>
  <c r="CL152" i="1"/>
  <c r="CL153" i="1"/>
  <c r="CL154" i="1"/>
  <c r="CL155" i="1"/>
  <c r="CL156" i="1"/>
  <c r="CL157" i="1"/>
  <c r="CL158" i="1"/>
  <c r="CL159" i="1"/>
  <c r="CL160" i="1"/>
  <c r="CL161" i="1"/>
  <c r="CL162" i="1"/>
  <c r="CL163" i="1"/>
  <c r="CL164" i="1"/>
  <c r="CL165" i="1"/>
  <c r="CL166" i="1"/>
  <c r="CL167" i="1"/>
  <c r="CL168" i="1"/>
  <c r="CL169" i="1"/>
  <c r="CL170" i="1"/>
  <c r="CL171" i="1"/>
  <c r="CL172" i="1"/>
  <c r="CL173" i="1"/>
  <c r="CL174" i="1"/>
  <c r="CL175" i="1"/>
  <c r="CL176" i="1"/>
  <c r="CL177" i="1"/>
  <c r="CL178" i="1"/>
  <c r="CL179" i="1"/>
  <c r="CL180" i="1"/>
  <c r="CL181" i="1"/>
  <c r="CL182" i="1"/>
  <c r="CL183" i="1"/>
  <c r="CL184" i="1"/>
  <c r="CL185" i="1"/>
  <c r="CL186" i="1"/>
  <c r="CL187" i="1"/>
  <c r="CL188" i="1"/>
  <c r="CL189" i="1"/>
  <c r="CL190" i="1"/>
  <c r="CL191" i="1"/>
  <c r="CL192" i="1"/>
  <c r="CL193" i="1"/>
  <c r="CL194" i="1"/>
  <c r="CL195" i="1"/>
  <c r="CL196" i="1"/>
  <c r="CL197" i="1"/>
  <c r="CL198" i="1"/>
  <c r="CL199" i="1"/>
  <c r="CL200" i="1"/>
  <c r="CL201" i="1"/>
  <c r="CL202" i="1"/>
  <c r="CL203" i="1"/>
  <c r="CL204" i="1"/>
  <c r="CL205" i="1"/>
  <c r="CL206" i="1"/>
  <c r="CL207" i="1"/>
  <c r="CL208" i="1"/>
  <c r="CL209" i="1"/>
  <c r="CL210" i="1"/>
  <c r="CL211" i="1"/>
  <c r="CL212" i="1"/>
  <c r="CL213" i="1"/>
  <c r="CL214" i="1"/>
  <c r="CL215" i="1"/>
  <c r="CL216" i="1"/>
  <c r="CL217" i="1"/>
  <c r="CL218" i="1"/>
  <c r="CL219" i="1"/>
  <c r="CL220" i="1"/>
  <c r="CL221" i="1"/>
  <c r="CL222" i="1"/>
  <c r="CL223" i="1"/>
  <c r="CL224" i="1"/>
  <c r="CL225" i="1"/>
  <c r="CL226" i="1"/>
  <c r="CL227" i="1"/>
  <c r="CL228" i="1"/>
  <c r="CL229" i="1"/>
  <c r="CL230" i="1"/>
  <c r="CL231" i="1"/>
  <c r="CL232" i="1"/>
  <c r="CL233" i="1"/>
  <c r="CL234" i="1"/>
  <c r="CL235" i="1"/>
  <c r="CL236" i="1"/>
  <c r="CL237" i="1"/>
  <c r="CL238" i="1"/>
  <c r="CL239" i="1"/>
  <c r="CL240" i="1"/>
  <c r="CL241" i="1"/>
  <c r="CL242" i="1"/>
  <c r="CL243" i="1"/>
  <c r="CL244" i="1"/>
  <c r="CL245" i="1"/>
  <c r="CL246" i="1"/>
  <c r="CL248" i="1"/>
  <c r="CL249" i="1"/>
  <c r="CL250" i="1"/>
  <c r="CL251" i="1"/>
  <c r="CL252" i="1"/>
  <c r="CL253" i="1"/>
  <c r="CL254" i="1"/>
  <c r="CL255" i="1"/>
  <c r="CL256" i="1"/>
  <c r="CL257" i="1"/>
  <c r="CL258" i="1"/>
  <c r="CL259" i="1"/>
  <c r="CL260" i="1"/>
  <c r="CL261" i="1"/>
  <c r="CL262" i="1"/>
  <c r="CL263" i="1"/>
  <c r="CL264" i="1"/>
  <c r="CL265" i="1"/>
  <c r="CL266" i="1"/>
  <c r="CL267" i="1"/>
  <c r="CL268" i="1"/>
  <c r="CL269" i="1"/>
  <c r="CL270" i="1"/>
  <c r="CL271" i="1"/>
  <c r="CL272" i="1"/>
  <c r="CL273" i="1"/>
  <c r="CL274" i="1"/>
  <c r="CL275" i="1"/>
  <c r="CL276" i="1"/>
  <c r="CL277" i="1"/>
  <c r="CL278" i="1"/>
  <c r="CL279" i="1"/>
  <c r="CL280" i="1"/>
  <c r="CL281" i="1"/>
  <c r="CL283" i="1"/>
  <c r="CL284" i="1"/>
  <c r="CL285" i="1"/>
  <c r="CL286" i="1"/>
  <c r="CL287" i="1"/>
  <c r="CL288" i="1"/>
  <c r="CL289" i="1"/>
  <c r="CL290" i="1"/>
  <c r="CL291" i="1"/>
  <c r="CL292" i="1"/>
  <c r="CL293" i="1"/>
  <c r="CL294" i="1"/>
  <c r="CL295" i="1"/>
  <c r="CL296" i="1"/>
  <c r="CL297" i="1"/>
  <c r="CL298" i="1"/>
  <c r="CL299" i="1"/>
  <c r="CL300" i="1"/>
  <c r="CL302" i="1"/>
  <c r="CL303" i="1"/>
  <c r="CL304" i="1"/>
  <c r="CL305" i="1"/>
  <c r="CL306" i="1"/>
  <c r="CL307" i="1"/>
  <c r="CL308" i="1"/>
  <c r="CL309" i="1"/>
  <c r="CL310" i="1"/>
  <c r="CL311" i="1"/>
  <c r="CL312" i="1"/>
  <c r="CL313" i="1"/>
  <c r="CL314" i="1"/>
  <c r="CL315" i="1"/>
  <c r="CL316" i="1"/>
  <c r="CL317" i="1"/>
  <c r="CL318" i="1"/>
  <c r="CL319" i="1"/>
  <c r="CL320" i="1"/>
  <c r="CL321" i="1"/>
  <c r="CL322" i="1"/>
  <c r="CL323" i="1"/>
  <c r="CL324" i="1"/>
  <c r="CL325" i="1"/>
  <c r="CL326" i="1"/>
  <c r="CL328" i="1"/>
  <c r="CL329" i="1"/>
  <c r="CL330" i="1"/>
  <c r="CL331" i="1"/>
  <c r="CL332" i="1"/>
  <c r="CL333" i="1"/>
  <c r="CL334" i="1"/>
  <c r="CL335" i="1"/>
  <c r="CL336" i="1"/>
  <c r="CL337" i="1"/>
  <c r="CL338" i="1"/>
  <c r="CL339" i="1"/>
  <c r="CL340" i="1"/>
  <c r="CL341" i="1"/>
  <c r="CL342" i="1"/>
  <c r="CL343" i="1"/>
  <c r="CL344" i="1"/>
  <c r="CL345" i="1"/>
  <c r="CL346" i="1"/>
  <c r="CL347" i="1"/>
  <c r="CL348" i="1"/>
  <c r="CL349" i="1"/>
  <c r="CL350" i="1"/>
  <c r="CL351" i="1"/>
  <c r="CL353" i="1"/>
  <c r="CL354" i="1"/>
  <c r="CL355" i="1"/>
  <c r="CL356" i="1"/>
  <c r="CL357" i="1"/>
  <c r="CL358" i="1"/>
  <c r="CL359" i="1"/>
  <c r="CL360" i="1"/>
  <c r="CL361" i="1"/>
  <c r="CL362" i="1"/>
  <c r="CL363" i="1"/>
  <c r="CL364" i="1"/>
  <c r="CL366" i="1"/>
  <c r="CL367" i="1"/>
  <c r="CL368" i="1"/>
  <c r="CL369" i="1"/>
  <c r="CL370" i="1"/>
  <c r="CL371" i="1"/>
  <c r="CL372" i="1"/>
  <c r="CL373" i="1"/>
  <c r="CL374" i="1"/>
  <c r="CL375" i="1"/>
  <c r="CL376" i="1"/>
  <c r="CL377" i="1"/>
  <c r="CL378" i="1"/>
  <c r="CL379" i="1"/>
  <c r="CL380" i="1"/>
  <c r="CL381" i="1"/>
  <c r="CL382" i="1"/>
  <c r="CL383" i="1"/>
  <c r="CL384" i="1"/>
  <c r="CL385" i="1"/>
  <c r="CL386" i="1"/>
  <c r="CL387" i="1"/>
  <c r="CL388" i="1"/>
  <c r="CL389" i="1"/>
  <c r="CL390" i="1"/>
  <c r="CL391" i="1"/>
  <c r="CL393" i="1"/>
  <c r="CL394" i="1"/>
  <c r="CL395" i="1"/>
  <c r="CL396" i="1"/>
  <c r="CL397" i="1"/>
  <c r="CL398" i="1"/>
  <c r="CL399" i="1"/>
  <c r="CL400" i="1"/>
  <c r="CL401" i="1"/>
  <c r="CL402" i="1"/>
  <c r="CL403" i="1"/>
  <c r="CL404" i="1"/>
  <c r="CL405" i="1"/>
  <c r="CL406" i="1"/>
  <c r="CL407" i="1"/>
  <c r="CL408" i="1"/>
  <c r="CL409" i="1"/>
  <c r="CL410" i="1"/>
  <c r="CL411" i="1"/>
  <c r="CL412" i="1"/>
  <c r="CL413" i="1"/>
  <c r="CL414" i="1"/>
  <c r="CL415" i="1"/>
  <c r="CL416" i="1"/>
  <c r="CL417" i="1"/>
  <c r="CL418" i="1"/>
  <c r="CL419" i="1"/>
  <c r="CL420" i="1"/>
  <c r="CL421" i="1"/>
  <c r="CL422" i="1"/>
  <c r="CL423" i="1"/>
  <c r="CL424" i="1"/>
  <c r="CL425" i="1"/>
  <c r="CL426" i="1"/>
  <c r="CL427" i="1"/>
  <c r="CL428" i="1"/>
  <c r="CL429" i="1"/>
  <c r="CL430" i="1"/>
  <c r="CL431" i="1"/>
  <c r="CL432" i="1"/>
  <c r="CL433" i="1"/>
  <c r="CL434" i="1"/>
  <c r="CL435" i="1"/>
  <c r="CL436" i="1"/>
  <c r="CL437" i="1"/>
  <c r="CL438" i="1"/>
  <c r="CL439" i="1"/>
  <c r="CL440" i="1"/>
  <c r="CL441" i="1"/>
  <c r="CL442" i="1"/>
  <c r="CL444" i="1"/>
  <c r="CL445" i="1"/>
  <c r="CL446" i="1"/>
  <c r="CL447" i="1"/>
  <c r="CL448" i="1"/>
  <c r="CL449" i="1"/>
  <c r="CL450" i="1"/>
  <c r="CL451" i="1"/>
  <c r="CL452" i="1"/>
  <c r="CL453" i="1"/>
  <c r="CL454" i="1"/>
  <c r="CL455" i="1"/>
  <c r="CL456" i="1"/>
  <c r="CL457" i="1"/>
  <c r="CL458" i="1"/>
  <c r="CL459" i="1"/>
  <c r="CL460" i="1"/>
  <c r="CL461" i="1"/>
  <c r="CL462" i="1"/>
  <c r="CL463" i="1"/>
  <c r="CL464" i="1"/>
  <c r="CL465" i="1"/>
  <c r="CL466" i="1"/>
  <c r="CL467" i="1"/>
  <c r="CL468" i="1"/>
  <c r="CL469" i="1"/>
  <c r="CL470" i="1"/>
  <c r="CL471" i="1"/>
  <c r="CL472" i="1"/>
  <c r="CL473" i="1"/>
  <c r="CL474" i="1"/>
  <c r="CL475" i="1"/>
  <c r="CL476" i="1"/>
  <c r="CL477" i="1"/>
  <c r="CL478" i="1"/>
  <c r="CL479" i="1"/>
  <c r="CL480" i="1"/>
  <c r="CL481" i="1"/>
  <c r="CL482" i="1"/>
  <c r="CL483" i="1"/>
  <c r="CL484" i="1"/>
  <c r="CL485" i="1"/>
  <c r="CL486" i="1"/>
  <c r="CL487" i="1"/>
  <c r="CL488" i="1"/>
  <c r="CL489" i="1"/>
  <c r="CL490" i="1"/>
  <c r="CL491" i="1"/>
  <c r="CL492" i="1"/>
  <c r="CL493" i="1"/>
  <c r="CL494" i="1"/>
  <c r="CL495" i="1"/>
  <c r="CL496" i="1"/>
  <c r="CL497" i="1"/>
  <c r="CL498" i="1"/>
  <c r="CL499" i="1"/>
  <c r="CL500" i="1"/>
  <c r="CL501" i="1"/>
  <c r="CL502" i="1"/>
  <c r="CL503" i="1"/>
  <c r="CK5" i="1"/>
  <c r="CK6" i="1"/>
  <c r="CK7" i="1"/>
  <c r="CK8" i="1"/>
  <c r="CK9" i="1"/>
  <c r="CK10" i="1"/>
  <c r="CK11" i="1"/>
  <c r="CK12" i="1"/>
  <c r="CK13" i="1"/>
  <c r="CK14" i="1"/>
  <c r="CK15" i="1"/>
  <c r="CK16" i="1"/>
  <c r="CK17" i="1"/>
  <c r="CK18" i="1"/>
  <c r="CK19" i="1"/>
  <c r="CK20" i="1"/>
  <c r="CK21" i="1"/>
  <c r="CK22" i="1"/>
  <c r="CK23" i="1"/>
  <c r="CK24" i="1"/>
  <c r="CK25" i="1"/>
  <c r="CK26" i="1"/>
  <c r="CK27" i="1"/>
  <c r="CK28" i="1"/>
  <c r="CK29" i="1"/>
  <c r="CK30" i="1"/>
  <c r="CK31" i="1"/>
  <c r="CK32" i="1"/>
  <c r="CK33" i="1"/>
  <c r="CK34" i="1"/>
  <c r="CK35" i="1"/>
  <c r="CK36" i="1"/>
  <c r="CK37" i="1"/>
  <c r="CK38" i="1"/>
  <c r="CK39" i="1"/>
  <c r="CK40" i="1"/>
  <c r="CK41" i="1"/>
  <c r="CK42" i="1"/>
  <c r="CK43" i="1"/>
  <c r="CK44" i="1"/>
  <c r="CK45" i="1"/>
  <c r="CK46" i="1"/>
  <c r="CK47" i="1"/>
  <c r="CK48" i="1"/>
  <c r="CK49" i="1"/>
  <c r="CK50" i="1"/>
  <c r="CK51" i="1"/>
  <c r="CK52" i="1"/>
  <c r="CK53" i="1"/>
  <c r="CK54" i="1"/>
  <c r="CK55" i="1"/>
  <c r="CK56" i="1"/>
  <c r="CK57" i="1"/>
  <c r="CK58" i="1"/>
  <c r="CK59" i="1"/>
  <c r="CK60" i="1"/>
  <c r="CK61" i="1"/>
  <c r="CK62" i="1"/>
  <c r="CK63" i="1"/>
  <c r="CK64" i="1"/>
  <c r="CK65" i="1"/>
  <c r="CK66" i="1"/>
  <c r="CK67" i="1"/>
  <c r="CK68" i="1"/>
  <c r="CK69" i="1"/>
  <c r="CK70" i="1"/>
  <c r="CK71" i="1"/>
  <c r="CK72" i="1"/>
  <c r="CK73" i="1"/>
  <c r="CK74" i="1"/>
  <c r="CK75" i="1"/>
  <c r="CK76" i="1"/>
  <c r="CK77" i="1"/>
  <c r="CK78" i="1"/>
  <c r="CK79" i="1"/>
  <c r="CK80" i="1"/>
  <c r="CK81" i="1"/>
  <c r="CK82" i="1"/>
  <c r="CK83" i="1"/>
  <c r="CK84" i="1"/>
  <c r="CK85" i="1"/>
  <c r="CK86" i="1"/>
  <c r="CK87" i="1"/>
  <c r="CK88" i="1"/>
  <c r="CK89" i="1"/>
  <c r="CK90" i="1"/>
  <c r="CK91" i="1"/>
  <c r="CK92" i="1"/>
  <c r="CK93" i="1"/>
  <c r="CK94" i="1"/>
  <c r="CK95" i="1"/>
  <c r="CK96" i="1"/>
  <c r="CK97" i="1"/>
  <c r="CK98" i="1"/>
  <c r="CK99" i="1"/>
  <c r="CK101" i="1"/>
  <c r="CK102" i="1"/>
  <c r="CK103" i="1"/>
  <c r="CK104" i="1"/>
  <c r="CK105" i="1"/>
  <c r="CK106" i="1"/>
  <c r="CK107" i="1"/>
  <c r="CK108" i="1"/>
  <c r="CK109" i="1"/>
  <c r="CK110" i="1"/>
  <c r="CK111" i="1"/>
  <c r="CK112" i="1"/>
  <c r="CK113" i="1"/>
  <c r="CK114" i="1"/>
  <c r="CK115" i="1"/>
  <c r="CK116" i="1"/>
  <c r="CK117" i="1"/>
  <c r="CK118" i="1"/>
  <c r="CK119" i="1"/>
  <c r="CK120" i="1"/>
  <c r="CK121" i="1"/>
  <c r="CK122" i="1"/>
  <c r="CK123" i="1"/>
  <c r="CK124" i="1"/>
  <c r="CK125" i="1"/>
  <c r="CK126" i="1"/>
  <c r="CK127" i="1"/>
  <c r="CK128" i="1"/>
  <c r="CK129" i="1"/>
  <c r="CK130" i="1"/>
  <c r="CK131" i="1"/>
  <c r="CK132" i="1"/>
  <c r="CK133" i="1"/>
  <c r="CK134" i="1"/>
  <c r="CK135" i="1"/>
  <c r="CK136" i="1"/>
  <c r="CK137" i="1"/>
  <c r="CK138" i="1"/>
  <c r="CK139" i="1"/>
  <c r="CK140" i="1"/>
  <c r="CK141" i="1"/>
  <c r="CK142" i="1"/>
  <c r="CK143" i="1"/>
  <c r="CK144" i="1"/>
  <c r="CK145" i="1"/>
  <c r="CK146" i="1"/>
  <c r="CK147" i="1"/>
  <c r="CK148" i="1"/>
  <c r="CK149" i="1"/>
  <c r="CK150" i="1"/>
  <c r="CK151" i="1"/>
  <c r="CK152" i="1"/>
  <c r="CK153" i="1"/>
  <c r="CK154" i="1"/>
  <c r="CK155" i="1"/>
  <c r="CK156" i="1"/>
  <c r="CK157" i="1"/>
  <c r="CK158" i="1"/>
  <c r="CK159" i="1"/>
  <c r="CK160" i="1"/>
  <c r="CK161" i="1"/>
  <c r="CK162" i="1"/>
  <c r="CK163" i="1"/>
  <c r="CK164" i="1"/>
  <c r="CK165" i="1"/>
  <c r="CK166" i="1"/>
  <c r="CK167" i="1"/>
  <c r="CK168" i="1"/>
  <c r="CK169" i="1"/>
  <c r="CK170" i="1"/>
  <c r="CK171" i="1"/>
  <c r="CK172" i="1"/>
  <c r="CK173" i="1"/>
  <c r="CK174" i="1"/>
  <c r="CK175" i="1"/>
  <c r="CK176" i="1"/>
  <c r="CK177" i="1"/>
  <c r="CK178" i="1"/>
  <c r="CK179" i="1"/>
  <c r="CK180" i="1"/>
  <c r="CK181" i="1"/>
  <c r="CK182" i="1"/>
  <c r="CK183" i="1"/>
  <c r="CK184" i="1"/>
  <c r="CK185" i="1"/>
  <c r="CK186" i="1"/>
  <c r="CK187" i="1"/>
  <c r="CK188" i="1"/>
  <c r="CK189" i="1"/>
  <c r="CK190" i="1"/>
  <c r="CK191" i="1"/>
  <c r="CK192" i="1"/>
  <c r="CK193" i="1"/>
  <c r="CK194" i="1"/>
  <c r="CK195" i="1"/>
  <c r="CK196" i="1"/>
  <c r="CK197" i="1"/>
  <c r="CK198" i="1"/>
  <c r="CK199" i="1"/>
  <c r="CK200" i="1"/>
  <c r="CK201" i="1"/>
  <c r="CK202" i="1"/>
  <c r="CK203" i="1"/>
  <c r="CK204" i="1"/>
  <c r="CK205" i="1"/>
  <c r="CK206" i="1"/>
  <c r="CK207" i="1"/>
  <c r="CK208" i="1"/>
  <c r="CK209" i="1"/>
  <c r="CK210" i="1"/>
  <c r="CK211" i="1"/>
  <c r="CK212" i="1"/>
  <c r="CK213" i="1"/>
  <c r="CK214" i="1"/>
  <c r="CK215" i="1"/>
  <c r="CK216" i="1"/>
  <c r="CK217" i="1"/>
  <c r="CK218" i="1"/>
  <c r="CK219" i="1"/>
  <c r="CK220" i="1"/>
  <c r="CK221" i="1"/>
  <c r="CK222" i="1"/>
  <c r="CK223" i="1"/>
  <c r="CK224" i="1"/>
  <c r="CK225" i="1"/>
  <c r="CK226" i="1"/>
  <c r="CK227" i="1"/>
  <c r="CK228" i="1"/>
  <c r="CK229" i="1"/>
  <c r="CK230" i="1"/>
  <c r="CK231" i="1"/>
  <c r="CK232" i="1"/>
  <c r="CK233" i="1"/>
  <c r="CK234" i="1"/>
  <c r="CK235" i="1"/>
  <c r="CK236" i="1"/>
  <c r="CK237" i="1"/>
  <c r="CK238" i="1"/>
  <c r="CK239" i="1"/>
  <c r="CK240" i="1"/>
  <c r="CK241" i="1"/>
  <c r="CK242" i="1"/>
  <c r="CK243" i="1"/>
  <c r="CK244" i="1"/>
  <c r="CK245" i="1"/>
  <c r="CK246" i="1"/>
  <c r="CK248" i="1"/>
  <c r="CK249" i="1"/>
  <c r="CK250" i="1"/>
  <c r="CK251" i="1"/>
  <c r="CK252" i="1"/>
  <c r="CK253" i="1"/>
  <c r="CK254" i="1"/>
  <c r="CK255" i="1"/>
  <c r="CK256" i="1"/>
  <c r="CK257" i="1"/>
  <c r="CK258" i="1"/>
  <c r="CK259" i="1"/>
  <c r="CK260" i="1"/>
  <c r="CK261" i="1"/>
  <c r="CK262" i="1"/>
  <c r="CK263" i="1"/>
  <c r="CK264" i="1"/>
  <c r="CK265" i="1"/>
  <c r="CK266" i="1"/>
  <c r="CK267" i="1"/>
  <c r="CK268" i="1"/>
  <c r="CK269" i="1"/>
  <c r="CK270" i="1"/>
  <c r="CK271" i="1"/>
  <c r="CK272" i="1"/>
  <c r="CK273" i="1"/>
  <c r="CK274" i="1"/>
  <c r="CK275" i="1"/>
  <c r="CK276" i="1"/>
  <c r="CK277" i="1"/>
  <c r="CK278" i="1"/>
  <c r="CK279" i="1"/>
  <c r="CK280" i="1"/>
  <c r="CK281" i="1"/>
  <c r="CK283" i="1"/>
  <c r="CK284" i="1"/>
  <c r="CK285" i="1"/>
  <c r="CK286" i="1"/>
  <c r="CK287" i="1"/>
  <c r="CK288" i="1"/>
  <c r="CK289" i="1"/>
  <c r="CK290" i="1"/>
  <c r="CK291" i="1"/>
  <c r="CK292" i="1"/>
  <c r="CK293" i="1"/>
  <c r="CK294" i="1"/>
  <c r="CK295" i="1"/>
  <c r="CK296" i="1"/>
  <c r="CK297" i="1"/>
  <c r="CK298" i="1"/>
  <c r="CK299" i="1"/>
  <c r="CK300" i="1"/>
  <c r="CK302" i="1"/>
  <c r="CK303" i="1"/>
  <c r="CK304" i="1"/>
  <c r="CK305" i="1"/>
  <c r="CK306" i="1"/>
  <c r="CK307" i="1"/>
  <c r="CK308" i="1"/>
  <c r="CK309" i="1"/>
  <c r="CK310" i="1"/>
  <c r="CK311" i="1"/>
  <c r="CK312" i="1"/>
  <c r="CK313" i="1"/>
  <c r="CK314" i="1"/>
  <c r="CK315" i="1"/>
  <c r="CK316" i="1"/>
  <c r="CK317" i="1"/>
  <c r="CK318" i="1"/>
  <c r="CK319" i="1"/>
  <c r="CK320" i="1"/>
  <c r="CK321" i="1"/>
  <c r="CK322" i="1"/>
  <c r="CK323" i="1"/>
  <c r="CK324" i="1"/>
  <c r="CK325" i="1"/>
  <c r="CK326" i="1"/>
  <c r="CK328" i="1"/>
  <c r="CK329" i="1"/>
  <c r="CK330" i="1"/>
  <c r="CK331" i="1"/>
  <c r="CK332" i="1"/>
  <c r="CK333" i="1"/>
  <c r="CK334" i="1"/>
  <c r="CK335" i="1"/>
  <c r="CK336" i="1"/>
  <c r="CK337" i="1"/>
  <c r="CK338" i="1"/>
  <c r="CK339" i="1"/>
  <c r="CK340" i="1"/>
  <c r="CK341" i="1"/>
  <c r="CK342" i="1"/>
  <c r="CK343" i="1"/>
  <c r="CK344" i="1"/>
  <c r="CK345" i="1"/>
  <c r="CK346" i="1"/>
  <c r="CK347" i="1"/>
  <c r="CK348" i="1"/>
  <c r="CK349" i="1"/>
  <c r="CK350" i="1"/>
  <c r="CK351" i="1"/>
  <c r="CK353" i="1"/>
  <c r="CK354" i="1"/>
  <c r="CK355" i="1"/>
  <c r="CK356" i="1"/>
  <c r="CK357" i="1"/>
  <c r="CK358" i="1"/>
  <c r="CK359" i="1"/>
  <c r="CK360" i="1"/>
  <c r="CK361" i="1"/>
  <c r="CK362" i="1"/>
  <c r="CK363" i="1"/>
  <c r="CK364" i="1"/>
  <c r="CK366" i="1"/>
  <c r="CK367" i="1"/>
  <c r="CK368" i="1"/>
  <c r="CK369" i="1"/>
  <c r="CK370" i="1"/>
  <c r="CK371" i="1"/>
  <c r="CK372" i="1"/>
  <c r="CK373" i="1"/>
  <c r="CK374" i="1"/>
  <c r="CK375" i="1"/>
  <c r="CK376" i="1"/>
  <c r="CK377" i="1"/>
  <c r="CK378" i="1"/>
  <c r="CK379" i="1"/>
  <c r="CK380" i="1"/>
  <c r="CK381" i="1"/>
  <c r="CK382" i="1"/>
  <c r="CK383" i="1"/>
  <c r="CK384" i="1"/>
  <c r="CK385" i="1"/>
  <c r="CK386" i="1"/>
  <c r="CK387" i="1"/>
  <c r="CK388" i="1"/>
  <c r="CK389" i="1"/>
  <c r="CK390" i="1"/>
  <c r="CK391" i="1"/>
  <c r="CK393" i="1"/>
  <c r="CK394" i="1"/>
  <c r="CK395" i="1"/>
  <c r="CK396" i="1"/>
  <c r="CK397" i="1"/>
  <c r="CK398" i="1"/>
  <c r="CK399" i="1"/>
  <c r="CK400" i="1"/>
  <c r="CK401" i="1"/>
  <c r="CK402" i="1"/>
  <c r="CK403" i="1"/>
  <c r="CK404" i="1"/>
  <c r="CK405" i="1"/>
  <c r="CK406" i="1"/>
  <c r="CK407" i="1"/>
  <c r="CK408" i="1"/>
  <c r="CK409" i="1"/>
  <c r="CK410" i="1"/>
  <c r="CK411" i="1"/>
  <c r="CK412" i="1"/>
  <c r="CK413" i="1"/>
  <c r="CK414" i="1"/>
  <c r="CK415" i="1"/>
  <c r="CK416" i="1"/>
  <c r="CK417" i="1"/>
  <c r="CK418" i="1"/>
  <c r="CK419" i="1"/>
  <c r="CK420" i="1"/>
  <c r="CK421" i="1"/>
  <c r="CK422" i="1"/>
  <c r="CK423" i="1"/>
  <c r="CK424" i="1"/>
  <c r="CK425" i="1"/>
  <c r="CK426" i="1"/>
  <c r="CK427" i="1"/>
  <c r="CK428" i="1"/>
  <c r="CK429" i="1"/>
  <c r="CK430" i="1"/>
  <c r="CK431" i="1"/>
  <c r="CK432" i="1"/>
  <c r="CK433" i="1"/>
  <c r="CK434" i="1"/>
  <c r="CK435" i="1"/>
  <c r="CK436" i="1"/>
  <c r="CK437" i="1"/>
  <c r="CK438" i="1"/>
  <c r="CK439" i="1"/>
  <c r="CK440" i="1"/>
  <c r="CK441" i="1"/>
  <c r="CK442" i="1"/>
  <c r="CK444" i="1"/>
  <c r="CK445" i="1"/>
  <c r="CK446" i="1"/>
  <c r="CK447" i="1"/>
  <c r="CK448" i="1"/>
  <c r="CK449" i="1"/>
  <c r="CK450" i="1"/>
  <c r="CK451" i="1"/>
  <c r="CK452" i="1"/>
  <c r="CK453" i="1"/>
  <c r="CK454" i="1"/>
  <c r="CK455" i="1"/>
  <c r="CK456" i="1"/>
  <c r="CK457" i="1"/>
  <c r="CK458" i="1"/>
  <c r="CK459" i="1"/>
  <c r="CK460" i="1"/>
  <c r="CK461" i="1"/>
  <c r="CK462" i="1"/>
  <c r="CK463" i="1"/>
  <c r="CK464" i="1"/>
  <c r="CK465" i="1"/>
  <c r="CK466" i="1"/>
  <c r="CK467" i="1"/>
  <c r="CK468" i="1"/>
  <c r="CK469" i="1"/>
  <c r="CK470" i="1"/>
  <c r="CK471" i="1"/>
  <c r="CK472" i="1"/>
  <c r="CK473" i="1"/>
  <c r="CK474" i="1"/>
  <c r="CK475" i="1"/>
  <c r="CK476" i="1"/>
  <c r="CK477" i="1"/>
  <c r="CK478" i="1"/>
  <c r="CK479" i="1"/>
  <c r="CK480" i="1"/>
  <c r="CK481" i="1"/>
  <c r="CK482" i="1"/>
  <c r="CK483" i="1"/>
  <c r="CK484" i="1"/>
  <c r="CK485" i="1"/>
  <c r="CK486" i="1"/>
  <c r="CK487" i="1"/>
  <c r="CK488" i="1"/>
  <c r="CK489" i="1"/>
  <c r="CK490" i="1"/>
  <c r="CK491" i="1"/>
  <c r="CK492" i="1"/>
  <c r="CK493" i="1"/>
  <c r="CK494" i="1"/>
  <c r="CK495" i="1"/>
  <c r="CK496" i="1"/>
  <c r="CK497" i="1"/>
  <c r="CK498" i="1"/>
  <c r="CK499" i="1"/>
  <c r="CK500" i="1"/>
  <c r="CK501" i="1"/>
  <c r="CK502" i="1"/>
  <c r="CK503" i="1"/>
  <c r="CK4" i="1"/>
  <c r="CL4" i="1"/>
  <c r="CJ5" i="1"/>
  <c r="CJ6" i="1"/>
  <c r="CJ7" i="1"/>
  <c r="CJ8" i="1"/>
  <c r="CJ9" i="1"/>
  <c r="CJ10" i="1"/>
  <c r="CJ11" i="1"/>
  <c r="CJ12" i="1"/>
  <c r="CJ13" i="1"/>
  <c r="CJ14" i="1"/>
  <c r="CJ15" i="1"/>
  <c r="CJ16" i="1"/>
  <c r="CJ17" i="1"/>
  <c r="CJ18" i="1"/>
  <c r="CJ19" i="1"/>
  <c r="CJ20" i="1"/>
  <c r="CJ21" i="1"/>
  <c r="CJ22" i="1"/>
  <c r="CJ23" i="1"/>
  <c r="CJ24" i="1"/>
  <c r="CJ25" i="1"/>
  <c r="CJ26" i="1"/>
  <c r="CJ27" i="1"/>
  <c r="CJ28" i="1"/>
  <c r="CJ29" i="1"/>
  <c r="CJ30" i="1"/>
  <c r="CJ31" i="1"/>
  <c r="CJ32" i="1"/>
  <c r="CJ33" i="1"/>
  <c r="CJ34" i="1"/>
  <c r="CJ35" i="1"/>
  <c r="CJ36" i="1"/>
  <c r="CJ37" i="1"/>
  <c r="CJ38" i="1"/>
  <c r="CJ39" i="1"/>
  <c r="CJ40" i="1"/>
  <c r="CJ41" i="1"/>
  <c r="CJ42" i="1"/>
  <c r="CJ43" i="1"/>
  <c r="CJ44" i="1"/>
  <c r="CJ45" i="1"/>
  <c r="CJ46" i="1"/>
  <c r="CJ47" i="1"/>
  <c r="CJ48" i="1"/>
  <c r="CJ49" i="1"/>
  <c r="CJ50" i="1"/>
  <c r="CJ51" i="1"/>
  <c r="CJ52" i="1"/>
  <c r="CJ53" i="1"/>
  <c r="CJ54" i="1"/>
  <c r="CJ55" i="1"/>
  <c r="CJ56" i="1"/>
  <c r="CJ57" i="1"/>
  <c r="CJ58" i="1"/>
  <c r="CJ59" i="1"/>
  <c r="CJ60" i="1"/>
  <c r="CJ61" i="1"/>
  <c r="CJ62" i="1"/>
  <c r="CJ63" i="1"/>
  <c r="CJ64" i="1"/>
  <c r="CJ65" i="1"/>
  <c r="CJ66" i="1"/>
  <c r="CJ67" i="1"/>
  <c r="CJ68" i="1"/>
  <c r="CJ69" i="1"/>
  <c r="CJ70" i="1"/>
  <c r="CJ71" i="1"/>
  <c r="CJ72" i="1"/>
  <c r="CJ73" i="1"/>
  <c r="CJ74" i="1"/>
  <c r="CJ75" i="1"/>
  <c r="CJ76" i="1"/>
  <c r="CJ77" i="1"/>
  <c r="CJ78" i="1"/>
  <c r="CJ79" i="1"/>
  <c r="CJ80" i="1"/>
  <c r="CJ81" i="1"/>
  <c r="CJ82" i="1"/>
  <c r="CJ83" i="1"/>
  <c r="CJ84" i="1"/>
  <c r="CJ85" i="1"/>
  <c r="CJ86" i="1"/>
  <c r="CJ87" i="1"/>
  <c r="CJ88" i="1"/>
  <c r="CJ89" i="1"/>
  <c r="CJ90" i="1"/>
  <c r="CJ91" i="1"/>
  <c r="CJ92" i="1"/>
  <c r="CJ93" i="1"/>
  <c r="CJ94" i="1"/>
  <c r="CJ95" i="1"/>
  <c r="CJ96" i="1"/>
  <c r="CJ97" i="1"/>
  <c r="CJ98" i="1"/>
  <c r="CJ99" i="1"/>
  <c r="CJ101" i="1"/>
  <c r="CJ102" i="1"/>
  <c r="CJ103" i="1"/>
  <c r="CJ104" i="1"/>
  <c r="CJ105" i="1"/>
  <c r="CJ106" i="1"/>
  <c r="CJ107" i="1"/>
  <c r="CJ108" i="1"/>
  <c r="CJ109" i="1"/>
  <c r="CJ110" i="1"/>
  <c r="CJ111" i="1"/>
  <c r="CJ112" i="1"/>
  <c r="CJ113" i="1"/>
  <c r="CJ114" i="1"/>
  <c r="CJ115" i="1"/>
  <c r="CJ116" i="1"/>
  <c r="CJ117" i="1"/>
  <c r="CJ118" i="1"/>
  <c r="CJ119" i="1"/>
  <c r="CJ120" i="1"/>
  <c r="CJ121" i="1"/>
  <c r="CJ122" i="1"/>
  <c r="CJ123" i="1"/>
  <c r="CJ124" i="1"/>
  <c r="CJ125" i="1"/>
  <c r="CJ126" i="1"/>
  <c r="CJ127" i="1"/>
  <c r="CJ128" i="1"/>
  <c r="CJ129" i="1"/>
  <c r="CJ130" i="1"/>
  <c r="CJ131" i="1"/>
  <c r="CJ132" i="1"/>
  <c r="CJ133" i="1"/>
  <c r="CJ134" i="1"/>
  <c r="CJ135" i="1"/>
  <c r="CJ136" i="1"/>
  <c r="CJ137" i="1"/>
  <c r="CJ138" i="1"/>
  <c r="CJ139" i="1"/>
  <c r="CJ140" i="1"/>
  <c r="CJ141" i="1"/>
  <c r="CJ142" i="1"/>
  <c r="CJ143" i="1"/>
  <c r="CJ144" i="1"/>
  <c r="CJ145" i="1"/>
  <c r="CJ146" i="1"/>
  <c r="CJ147" i="1"/>
  <c r="CJ148" i="1"/>
  <c r="CJ149" i="1"/>
  <c r="CJ150" i="1"/>
  <c r="CJ151" i="1"/>
  <c r="CJ152" i="1"/>
  <c r="CJ153" i="1"/>
  <c r="CJ154" i="1"/>
  <c r="CJ155" i="1"/>
  <c r="CJ156" i="1"/>
  <c r="CJ157" i="1"/>
  <c r="CJ158" i="1"/>
  <c r="CJ159" i="1"/>
  <c r="CJ160" i="1"/>
  <c r="CJ161" i="1"/>
  <c r="CJ162" i="1"/>
  <c r="CJ163" i="1"/>
  <c r="CJ164" i="1"/>
  <c r="CJ165" i="1"/>
  <c r="CJ166" i="1"/>
  <c r="CJ167" i="1"/>
  <c r="CJ168" i="1"/>
  <c r="CJ169" i="1"/>
  <c r="CJ170" i="1"/>
  <c r="CJ171" i="1"/>
  <c r="CJ172" i="1"/>
  <c r="CJ173" i="1"/>
  <c r="CJ174" i="1"/>
  <c r="CJ175" i="1"/>
  <c r="CJ176" i="1"/>
  <c r="CJ177" i="1"/>
  <c r="CJ178" i="1"/>
  <c r="CJ179" i="1"/>
  <c r="CJ180" i="1"/>
  <c r="CJ181" i="1"/>
  <c r="CJ182" i="1"/>
  <c r="CJ183" i="1"/>
  <c r="CJ184" i="1"/>
  <c r="CJ185" i="1"/>
  <c r="CJ186" i="1"/>
  <c r="CJ187" i="1"/>
  <c r="CJ188" i="1"/>
  <c r="CJ189" i="1"/>
  <c r="CJ190" i="1"/>
  <c r="CJ191" i="1"/>
  <c r="CJ192" i="1"/>
  <c r="CJ193" i="1"/>
  <c r="CJ194" i="1"/>
  <c r="CJ195" i="1"/>
  <c r="CJ196" i="1"/>
  <c r="CJ197" i="1"/>
  <c r="CJ198" i="1"/>
  <c r="CJ199" i="1"/>
  <c r="CJ200" i="1"/>
  <c r="CJ201" i="1"/>
  <c r="CJ202" i="1"/>
  <c r="CJ203" i="1"/>
  <c r="CJ204" i="1"/>
  <c r="CJ205" i="1"/>
  <c r="CJ206" i="1"/>
  <c r="CJ207" i="1"/>
  <c r="CJ208" i="1"/>
  <c r="CJ209" i="1"/>
  <c r="CJ210" i="1"/>
  <c r="CJ211" i="1"/>
  <c r="CJ212" i="1"/>
  <c r="CJ213" i="1"/>
  <c r="CJ214" i="1"/>
  <c r="CJ215" i="1"/>
  <c r="CJ216" i="1"/>
  <c r="CJ217" i="1"/>
  <c r="CJ218" i="1"/>
  <c r="CJ219" i="1"/>
  <c r="CJ220" i="1"/>
  <c r="CJ221" i="1"/>
  <c r="CJ222" i="1"/>
  <c r="CJ223" i="1"/>
  <c r="CJ224" i="1"/>
  <c r="CJ225" i="1"/>
  <c r="CJ226" i="1"/>
  <c r="CJ227" i="1"/>
  <c r="CJ228" i="1"/>
  <c r="CJ229" i="1"/>
  <c r="CJ230" i="1"/>
  <c r="CJ231" i="1"/>
  <c r="CJ232" i="1"/>
  <c r="CJ233" i="1"/>
  <c r="CJ234" i="1"/>
  <c r="CJ235" i="1"/>
  <c r="CJ236" i="1"/>
  <c r="CJ237" i="1"/>
  <c r="CJ238" i="1"/>
  <c r="CJ239" i="1"/>
  <c r="CJ240" i="1"/>
  <c r="CJ241" i="1"/>
  <c r="CJ242" i="1"/>
  <c r="CJ243" i="1"/>
  <c r="CJ244" i="1"/>
  <c r="CJ245" i="1"/>
  <c r="CJ246" i="1"/>
  <c r="CJ248" i="1"/>
  <c r="CJ249" i="1"/>
  <c r="CJ250" i="1"/>
  <c r="CJ251" i="1"/>
  <c r="CJ252" i="1"/>
  <c r="CJ253" i="1"/>
  <c r="CJ254" i="1"/>
  <c r="CJ255" i="1"/>
  <c r="CJ256" i="1"/>
  <c r="CJ257" i="1"/>
  <c r="CJ258" i="1"/>
  <c r="CJ259" i="1"/>
  <c r="CJ260" i="1"/>
  <c r="CJ261" i="1"/>
  <c r="CJ262" i="1"/>
  <c r="CJ263" i="1"/>
  <c r="CJ264" i="1"/>
  <c r="CJ265" i="1"/>
  <c r="CJ266" i="1"/>
  <c r="CJ267" i="1"/>
  <c r="CJ268" i="1"/>
  <c r="CJ269" i="1"/>
  <c r="CJ270" i="1"/>
  <c r="CJ271" i="1"/>
  <c r="CJ272" i="1"/>
  <c r="CJ273" i="1"/>
  <c r="CJ274" i="1"/>
  <c r="CJ275" i="1"/>
  <c r="CJ276" i="1"/>
  <c r="CJ277" i="1"/>
  <c r="CJ278" i="1"/>
  <c r="CJ279" i="1"/>
  <c r="CJ280" i="1"/>
  <c r="CJ281" i="1"/>
  <c r="CJ283" i="1"/>
  <c r="CJ284" i="1"/>
  <c r="CJ285" i="1"/>
  <c r="CJ286" i="1"/>
  <c r="CJ287" i="1"/>
  <c r="CJ288" i="1"/>
  <c r="CJ289" i="1"/>
  <c r="CJ290" i="1"/>
  <c r="CJ291" i="1"/>
  <c r="CJ292" i="1"/>
  <c r="CJ293" i="1"/>
  <c r="CJ294" i="1"/>
  <c r="CJ295" i="1"/>
  <c r="CJ296" i="1"/>
  <c r="CJ297" i="1"/>
  <c r="CJ298" i="1"/>
  <c r="CJ299" i="1"/>
  <c r="CJ300" i="1"/>
  <c r="CJ302" i="1"/>
  <c r="CJ303" i="1"/>
  <c r="CJ304" i="1"/>
  <c r="CJ305" i="1"/>
  <c r="CJ306" i="1"/>
  <c r="CJ307" i="1"/>
  <c r="CJ308" i="1"/>
  <c r="CJ309" i="1"/>
  <c r="CJ310" i="1"/>
  <c r="CJ311" i="1"/>
  <c r="CJ312" i="1"/>
  <c r="CJ313" i="1"/>
  <c r="CJ314" i="1"/>
  <c r="CJ315" i="1"/>
  <c r="CJ316" i="1"/>
  <c r="CJ317" i="1"/>
  <c r="CJ318" i="1"/>
  <c r="CJ319" i="1"/>
  <c r="CJ320" i="1"/>
  <c r="CJ321" i="1"/>
  <c r="CJ322" i="1"/>
  <c r="CJ323" i="1"/>
  <c r="CJ324" i="1"/>
  <c r="CJ325" i="1"/>
  <c r="CJ326" i="1"/>
  <c r="CJ328" i="1"/>
  <c r="CJ329" i="1"/>
  <c r="CJ330" i="1"/>
  <c r="CJ331" i="1"/>
  <c r="CJ332" i="1"/>
  <c r="CJ333" i="1"/>
  <c r="CJ334" i="1"/>
  <c r="CJ335" i="1"/>
  <c r="CJ336" i="1"/>
  <c r="CJ337" i="1"/>
  <c r="CJ338" i="1"/>
  <c r="CJ339" i="1"/>
  <c r="CJ340" i="1"/>
  <c r="CJ341" i="1"/>
  <c r="CJ342" i="1"/>
  <c r="CJ343" i="1"/>
  <c r="CJ344" i="1"/>
  <c r="CJ345" i="1"/>
  <c r="CJ346" i="1"/>
  <c r="CJ347" i="1"/>
  <c r="CJ348" i="1"/>
  <c r="CJ349" i="1"/>
  <c r="CJ350" i="1"/>
  <c r="CJ351" i="1"/>
  <c r="CJ353" i="1"/>
  <c r="CJ354" i="1"/>
  <c r="CJ355" i="1"/>
  <c r="CJ356" i="1"/>
  <c r="CJ357" i="1"/>
  <c r="CJ358" i="1"/>
  <c r="CJ359" i="1"/>
  <c r="CJ360" i="1"/>
  <c r="CJ361" i="1"/>
  <c r="CJ362" i="1"/>
  <c r="CJ363" i="1"/>
  <c r="CJ364" i="1"/>
  <c r="CJ366" i="1"/>
  <c r="CJ367" i="1"/>
  <c r="CJ368" i="1"/>
  <c r="CJ369" i="1"/>
  <c r="CJ370" i="1"/>
  <c r="CJ371" i="1"/>
  <c r="CJ372" i="1"/>
  <c r="CJ373" i="1"/>
  <c r="CJ374" i="1"/>
  <c r="CJ375" i="1"/>
  <c r="CJ376" i="1"/>
  <c r="CJ377" i="1"/>
  <c r="CJ378" i="1"/>
  <c r="CJ379" i="1"/>
  <c r="CJ380" i="1"/>
  <c r="CJ381" i="1"/>
  <c r="CJ382" i="1"/>
  <c r="CJ383" i="1"/>
  <c r="CJ384" i="1"/>
  <c r="CJ385" i="1"/>
  <c r="CJ386" i="1"/>
  <c r="CJ387" i="1"/>
  <c r="CJ388" i="1"/>
  <c r="CJ389" i="1"/>
  <c r="CJ390" i="1"/>
  <c r="CJ391" i="1"/>
  <c r="CJ393" i="1"/>
  <c r="CJ394" i="1"/>
  <c r="CJ395" i="1"/>
  <c r="CJ396" i="1"/>
  <c r="CJ397" i="1"/>
  <c r="CJ398" i="1"/>
  <c r="CJ399" i="1"/>
  <c r="CJ400" i="1"/>
  <c r="CJ401" i="1"/>
  <c r="CJ402" i="1"/>
  <c r="CJ403" i="1"/>
  <c r="CJ404" i="1"/>
  <c r="CJ405" i="1"/>
  <c r="CJ406" i="1"/>
  <c r="CJ407" i="1"/>
  <c r="CJ408" i="1"/>
  <c r="CJ409" i="1"/>
  <c r="CJ410" i="1"/>
  <c r="CJ411" i="1"/>
  <c r="CJ412" i="1"/>
  <c r="CJ413" i="1"/>
  <c r="CJ414" i="1"/>
  <c r="CJ415" i="1"/>
  <c r="CJ416" i="1"/>
  <c r="CJ417" i="1"/>
  <c r="CJ418" i="1"/>
  <c r="CJ419" i="1"/>
  <c r="CJ420" i="1"/>
  <c r="CJ421" i="1"/>
  <c r="CJ422" i="1"/>
  <c r="CJ423" i="1"/>
  <c r="CJ424" i="1"/>
  <c r="CJ425" i="1"/>
  <c r="CJ426" i="1"/>
  <c r="CJ427" i="1"/>
  <c r="CJ428" i="1"/>
  <c r="CJ429" i="1"/>
  <c r="CJ430" i="1"/>
  <c r="CJ431" i="1"/>
  <c r="CJ432" i="1"/>
  <c r="CJ433" i="1"/>
  <c r="CJ434" i="1"/>
  <c r="CJ435" i="1"/>
  <c r="CJ436" i="1"/>
  <c r="CJ437" i="1"/>
  <c r="CJ438" i="1"/>
  <c r="CJ439" i="1"/>
  <c r="CJ440" i="1"/>
  <c r="CJ441" i="1"/>
  <c r="CJ442" i="1"/>
  <c r="CJ444" i="1"/>
  <c r="CJ445" i="1"/>
  <c r="CJ446" i="1"/>
  <c r="CJ447" i="1"/>
  <c r="CJ448" i="1"/>
  <c r="CJ449" i="1"/>
  <c r="CJ450" i="1"/>
  <c r="CJ451" i="1"/>
  <c r="CJ452" i="1"/>
  <c r="CJ453" i="1"/>
  <c r="CJ454" i="1"/>
  <c r="CJ455" i="1"/>
  <c r="CJ456" i="1"/>
  <c r="CJ457" i="1"/>
  <c r="CJ458" i="1"/>
  <c r="CJ459" i="1"/>
  <c r="CJ460" i="1"/>
  <c r="CJ461" i="1"/>
  <c r="CJ462" i="1"/>
  <c r="CJ463" i="1"/>
  <c r="CJ464" i="1"/>
  <c r="CJ465" i="1"/>
  <c r="CJ466" i="1"/>
  <c r="CJ467" i="1"/>
  <c r="CJ468" i="1"/>
  <c r="CJ469" i="1"/>
  <c r="CJ470" i="1"/>
  <c r="CJ471" i="1"/>
  <c r="CJ472" i="1"/>
  <c r="CJ473" i="1"/>
  <c r="CJ474" i="1"/>
  <c r="CJ475" i="1"/>
  <c r="CJ476" i="1"/>
  <c r="CJ477" i="1"/>
  <c r="CJ478" i="1"/>
  <c r="CJ479" i="1"/>
  <c r="CJ480" i="1"/>
  <c r="CJ481" i="1"/>
  <c r="CJ482" i="1"/>
  <c r="CJ483" i="1"/>
  <c r="CJ484" i="1"/>
  <c r="CJ485" i="1"/>
  <c r="CJ486" i="1"/>
  <c r="CJ487" i="1"/>
  <c r="CJ488" i="1"/>
  <c r="CJ489" i="1"/>
  <c r="CJ490" i="1"/>
  <c r="CJ491" i="1"/>
  <c r="CJ492" i="1"/>
  <c r="CJ493" i="1"/>
  <c r="CJ494" i="1"/>
  <c r="CJ495" i="1"/>
  <c r="CJ496" i="1"/>
  <c r="CJ497" i="1"/>
  <c r="CJ498" i="1"/>
  <c r="CJ499" i="1"/>
  <c r="CJ500" i="1"/>
  <c r="CJ501" i="1"/>
  <c r="CJ502" i="1"/>
  <c r="CJ503" i="1"/>
  <c r="CJ4" i="1"/>
  <c r="CD5" i="1"/>
  <c r="CD6" i="1"/>
  <c r="CD7" i="1"/>
  <c r="CD8" i="1"/>
  <c r="CD9" i="1"/>
  <c r="CD10" i="1"/>
  <c r="CD11" i="1"/>
  <c r="CD12" i="1"/>
  <c r="CD13" i="1"/>
  <c r="CD14" i="1"/>
  <c r="CD15" i="1"/>
  <c r="CD16" i="1"/>
  <c r="CD17" i="1"/>
  <c r="CD18" i="1"/>
  <c r="CD19" i="1"/>
  <c r="CD20" i="1"/>
  <c r="CD21" i="1"/>
  <c r="CD22" i="1"/>
  <c r="CD23" i="1"/>
  <c r="CD24" i="1"/>
  <c r="CD25" i="1"/>
  <c r="CD26" i="1"/>
  <c r="CD27" i="1"/>
  <c r="CD28" i="1"/>
  <c r="CD29" i="1"/>
  <c r="CD30" i="1"/>
  <c r="CD31" i="1"/>
  <c r="CD32" i="1"/>
  <c r="CD33" i="1"/>
  <c r="CD34" i="1"/>
  <c r="CD35" i="1"/>
  <c r="CD36" i="1"/>
  <c r="CD37" i="1"/>
  <c r="CD38" i="1"/>
  <c r="CD39" i="1"/>
  <c r="CD40" i="1"/>
  <c r="CD41" i="1"/>
  <c r="CD42" i="1"/>
  <c r="CD43" i="1"/>
  <c r="CD44" i="1"/>
  <c r="CD45" i="1"/>
  <c r="CD46" i="1"/>
  <c r="CD47" i="1"/>
  <c r="CD48" i="1"/>
  <c r="CD49" i="1"/>
  <c r="CD50" i="1"/>
  <c r="CD51" i="1"/>
  <c r="CD52" i="1"/>
  <c r="CD53" i="1"/>
  <c r="CD54" i="1"/>
  <c r="CD55" i="1"/>
  <c r="CD56" i="1"/>
  <c r="CD57" i="1"/>
  <c r="CD58" i="1"/>
  <c r="CD59" i="1"/>
  <c r="CD60" i="1"/>
  <c r="CD61" i="1"/>
  <c r="CD62" i="1"/>
  <c r="CD63" i="1"/>
  <c r="CD64" i="1"/>
  <c r="CD65" i="1"/>
  <c r="CD66" i="1"/>
  <c r="CD67" i="1"/>
  <c r="CD68" i="1"/>
  <c r="CD69" i="1"/>
  <c r="CD70" i="1"/>
  <c r="CD71" i="1"/>
  <c r="CD72" i="1"/>
  <c r="CD73" i="1"/>
  <c r="CD74" i="1"/>
  <c r="CD75" i="1"/>
  <c r="CD76" i="1"/>
  <c r="CD77" i="1"/>
  <c r="CD78" i="1"/>
  <c r="CD79" i="1"/>
  <c r="CD80" i="1"/>
  <c r="CD81" i="1"/>
  <c r="CD82" i="1"/>
  <c r="CD83" i="1"/>
  <c r="CD84" i="1"/>
  <c r="CD85" i="1"/>
  <c r="CD86" i="1"/>
  <c r="CD87" i="1"/>
  <c r="CD88" i="1"/>
  <c r="CD89" i="1"/>
  <c r="CD90" i="1"/>
  <c r="CD91" i="1"/>
  <c r="CD92" i="1"/>
  <c r="CD93" i="1"/>
  <c r="CD94" i="1"/>
  <c r="CD95" i="1"/>
  <c r="CD96" i="1"/>
  <c r="CD97" i="1"/>
  <c r="CD98" i="1"/>
  <c r="CD99" i="1"/>
  <c r="CD100" i="1"/>
  <c r="CD101" i="1"/>
  <c r="CD102" i="1"/>
  <c r="CD103" i="1"/>
  <c r="CD104" i="1"/>
  <c r="CD105" i="1"/>
  <c r="CD106" i="1"/>
  <c r="CD107" i="1"/>
  <c r="CD108" i="1"/>
  <c r="CD109" i="1"/>
  <c r="CD110" i="1"/>
  <c r="CD111" i="1"/>
  <c r="CD112" i="1"/>
  <c r="CD113" i="1"/>
  <c r="CD114" i="1"/>
  <c r="CD115" i="1"/>
  <c r="CD116" i="1"/>
  <c r="CD117" i="1"/>
  <c r="CD118" i="1"/>
  <c r="CD119" i="1"/>
  <c r="CD120" i="1"/>
  <c r="CD121" i="1"/>
  <c r="CD122" i="1"/>
  <c r="CD123" i="1"/>
  <c r="CD124" i="1"/>
  <c r="CD125" i="1"/>
  <c r="CD126" i="1"/>
  <c r="CD127" i="1"/>
  <c r="CD128" i="1"/>
  <c r="CD129" i="1"/>
  <c r="CD130" i="1"/>
  <c r="CD131" i="1"/>
  <c r="CD132" i="1"/>
  <c r="CD133" i="1"/>
  <c r="CD134" i="1"/>
  <c r="CD135" i="1"/>
  <c r="CD136" i="1"/>
  <c r="CD137" i="1"/>
  <c r="CD138" i="1"/>
  <c r="CD139" i="1"/>
  <c r="CD140" i="1"/>
  <c r="CD141" i="1"/>
  <c r="CD142" i="1"/>
  <c r="CD143" i="1"/>
  <c r="CD144" i="1"/>
  <c r="CD145" i="1"/>
  <c r="CD146" i="1"/>
  <c r="CD147" i="1"/>
  <c r="CD148" i="1"/>
  <c r="CD149" i="1"/>
  <c r="CD150" i="1"/>
  <c r="CD151" i="1"/>
  <c r="CD152" i="1"/>
  <c r="CD153" i="1"/>
  <c r="CD154" i="1"/>
  <c r="CD155" i="1"/>
  <c r="CD156" i="1"/>
  <c r="CD157" i="1"/>
  <c r="CD158" i="1"/>
  <c r="CD159" i="1"/>
  <c r="CD160" i="1"/>
  <c r="CD161" i="1"/>
  <c r="CD162" i="1"/>
  <c r="CD163" i="1"/>
  <c r="CD164" i="1"/>
  <c r="CD165" i="1"/>
  <c r="CD166" i="1"/>
  <c r="CD167" i="1"/>
  <c r="CD168" i="1"/>
  <c r="CD169" i="1"/>
  <c r="CD170" i="1"/>
  <c r="CD171" i="1"/>
  <c r="CD172" i="1"/>
  <c r="CD173" i="1"/>
  <c r="CD174" i="1"/>
  <c r="CD175" i="1"/>
  <c r="CD176" i="1"/>
  <c r="CD177" i="1"/>
  <c r="CD178" i="1"/>
  <c r="CD179" i="1"/>
  <c r="CD180" i="1"/>
  <c r="CD181" i="1"/>
  <c r="CD182" i="1"/>
  <c r="CD183" i="1"/>
  <c r="CD184" i="1"/>
  <c r="CD185" i="1"/>
  <c r="CD186" i="1"/>
  <c r="CD187" i="1"/>
  <c r="CD188" i="1"/>
  <c r="CD189" i="1"/>
  <c r="CD190" i="1"/>
  <c r="CD191" i="1"/>
  <c r="CD192" i="1"/>
  <c r="CD193" i="1"/>
  <c r="CD194" i="1"/>
  <c r="CD195" i="1"/>
  <c r="CD196" i="1"/>
  <c r="CD197" i="1"/>
  <c r="CD198" i="1"/>
  <c r="CD199" i="1"/>
  <c r="CD200" i="1"/>
  <c r="CD201" i="1"/>
  <c r="CD202" i="1"/>
  <c r="CD203" i="1"/>
  <c r="CD204" i="1"/>
  <c r="CD205" i="1"/>
  <c r="CD206" i="1"/>
  <c r="CD207" i="1"/>
  <c r="CD208" i="1"/>
  <c r="CD209" i="1"/>
  <c r="CD210" i="1"/>
  <c r="CD211" i="1"/>
  <c r="CD212" i="1"/>
  <c r="CD213" i="1"/>
  <c r="CD214" i="1"/>
  <c r="CD215" i="1"/>
  <c r="CD216" i="1"/>
  <c r="CD217" i="1"/>
  <c r="CD218" i="1"/>
  <c r="CD219" i="1"/>
  <c r="CD220" i="1"/>
  <c r="CD221" i="1"/>
  <c r="CD222" i="1"/>
  <c r="CD223" i="1"/>
  <c r="CD224" i="1"/>
  <c r="CD225" i="1"/>
  <c r="CD226" i="1"/>
  <c r="CD227" i="1"/>
  <c r="CD228" i="1"/>
  <c r="CD229" i="1"/>
  <c r="CD230" i="1"/>
  <c r="CD231" i="1"/>
  <c r="CD232" i="1"/>
  <c r="CD233" i="1"/>
  <c r="CD234" i="1"/>
  <c r="CD235" i="1"/>
  <c r="CD236" i="1"/>
  <c r="CD237" i="1"/>
  <c r="CD238" i="1"/>
  <c r="CD239" i="1"/>
  <c r="CD240" i="1"/>
  <c r="CD241" i="1"/>
  <c r="CD242" i="1"/>
  <c r="CD243" i="1"/>
  <c r="CD244" i="1"/>
  <c r="CD245" i="1"/>
  <c r="CD246" i="1"/>
  <c r="CD247" i="1"/>
  <c r="CD248" i="1"/>
  <c r="CD249" i="1"/>
  <c r="CD250" i="1"/>
  <c r="CD251" i="1"/>
  <c r="CD252" i="1"/>
  <c r="CD253" i="1"/>
  <c r="CD254" i="1"/>
  <c r="CD255" i="1"/>
  <c r="CD256" i="1"/>
  <c r="CD257" i="1"/>
  <c r="CD258" i="1"/>
  <c r="CD259" i="1"/>
  <c r="CD260" i="1"/>
  <c r="CD261" i="1"/>
  <c r="CD262" i="1"/>
  <c r="CD263" i="1"/>
  <c r="CD264" i="1"/>
  <c r="CD265" i="1"/>
  <c r="CD266" i="1"/>
  <c r="CD267" i="1"/>
  <c r="CD268" i="1"/>
  <c r="CD269" i="1"/>
  <c r="CD270" i="1"/>
  <c r="CD271" i="1"/>
  <c r="CD272" i="1"/>
  <c r="CD273" i="1"/>
  <c r="CD274" i="1"/>
  <c r="CD275" i="1"/>
  <c r="CD276" i="1"/>
  <c r="CD277" i="1"/>
  <c r="CD278" i="1"/>
  <c r="CD279" i="1"/>
  <c r="CD280" i="1"/>
  <c r="CD281" i="1"/>
  <c r="CD282" i="1"/>
  <c r="CD283" i="1"/>
  <c r="CD284" i="1"/>
  <c r="CD285" i="1"/>
  <c r="CD286" i="1"/>
  <c r="CD287" i="1"/>
  <c r="CD288" i="1"/>
  <c r="CD289" i="1"/>
  <c r="CD290" i="1"/>
  <c r="CD291" i="1"/>
  <c r="CD292" i="1"/>
  <c r="CD293" i="1"/>
  <c r="CD294" i="1"/>
  <c r="CD295" i="1"/>
  <c r="CD296" i="1"/>
  <c r="CD297" i="1"/>
  <c r="CD298" i="1"/>
  <c r="CD299" i="1"/>
  <c r="CD300" i="1"/>
  <c r="CD301" i="1"/>
  <c r="CD302" i="1"/>
  <c r="CD303" i="1"/>
  <c r="CD304" i="1"/>
  <c r="CD305" i="1"/>
  <c r="CD306" i="1"/>
  <c r="CD307" i="1"/>
  <c r="CD308" i="1"/>
  <c r="CD309" i="1"/>
  <c r="CD310" i="1"/>
  <c r="CD311" i="1"/>
  <c r="CD312" i="1"/>
  <c r="CD313" i="1"/>
  <c r="CD314" i="1"/>
  <c r="CD315" i="1"/>
  <c r="CD316" i="1"/>
  <c r="CD317" i="1"/>
  <c r="CD318" i="1"/>
  <c r="CD319" i="1"/>
  <c r="CD320" i="1"/>
  <c r="CD321" i="1"/>
  <c r="CD322" i="1"/>
  <c r="CD323" i="1"/>
  <c r="CD324" i="1"/>
  <c r="CD325" i="1"/>
  <c r="CD326" i="1"/>
  <c r="CD327" i="1"/>
  <c r="CD328" i="1"/>
  <c r="CD329" i="1"/>
  <c r="CD330" i="1"/>
  <c r="CD331" i="1"/>
  <c r="CD332" i="1"/>
  <c r="CD333" i="1"/>
  <c r="CD334" i="1"/>
  <c r="CD335" i="1"/>
  <c r="CD336" i="1"/>
  <c r="CD337" i="1"/>
  <c r="CD338" i="1"/>
  <c r="CD339" i="1"/>
  <c r="CD340" i="1"/>
  <c r="CD341" i="1"/>
  <c r="CD342" i="1"/>
  <c r="CD343" i="1"/>
  <c r="CD344" i="1"/>
  <c r="CD345" i="1"/>
  <c r="CD346" i="1"/>
  <c r="CD347" i="1"/>
  <c r="CD348" i="1"/>
  <c r="CD349" i="1"/>
  <c r="CD350" i="1"/>
  <c r="CD351" i="1"/>
  <c r="CD352" i="1"/>
  <c r="CD353" i="1"/>
  <c r="CD354" i="1"/>
  <c r="CD355" i="1"/>
  <c r="CD356" i="1"/>
  <c r="CD357" i="1"/>
  <c r="CD358" i="1"/>
  <c r="CD359" i="1"/>
  <c r="CD360" i="1"/>
  <c r="CD361" i="1"/>
  <c r="CD362" i="1"/>
  <c r="CD363" i="1"/>
  <c r="CD364" i="1"/>
  <c r="CD365" i="1"/>
  <c r="CD366" i="1"/>
  <c r="CD367" i="1"/>
  <c r="CD368" i="1"/>
  <c r="CD369" i="1"/>
  <c r="CD370" i="1"/>
  <c r="CD371" i="1"/>
  <c r="CD372" i="1"/>
  <c r="CD373" i="1"/>
  <c r="CD374" i="1"/>
  <c r="CD375" i="1"/>
  <c r="CD376" i="1"/>
  <c r="CD377" i="1"/>
  <c r="CD378" i="1"/>
  <c r="CD379" i="1"/>
  <c r="CD380" i="1"/>
  <c r="CD381" i="1"/>
  <c r="CD382" i="1"/>
  <c r="CD383" i="1"/>
  <c r="CD384" i="1"/>
  <c r="CD385" i="1"/>
  <c r="CD386" i="1"/>
  <c r="CD387" i="1"/>
  <c r="CD388" i="1"/>
  <c r="CD389" i="1"/>
  <c r="CD390" i="1"/>
  <c r="CD391" i="1"/>
  <c r="CD392" i="1"/>
  <c r="CD393" i="1"/>
  <c r="CD394" i="1"/>
  <c r="CD395" i="1"/>
  <c r="CD396" i="1"/>
  <c r="CD397" i="1"/>
  <c r="CD398" i="1"/>
  <c r="CD399" i="1"/>
  <c r="CD400" i="1"/>
  <c r="CD401" i="1"/>
  <c r="CD402" i="1"/>
  <c r="CD403" i="1"/>
  <c r="CD404" i="1"/>
  <c r="CD405" i="1"/>
  <c r="CD406" i="1"/>
  <c r="CD407" i="1"/>
  <c r="CD408" i="1"/>
  <c r="CD409" i="1"/>
  <c r="CD410" i="1"/>
  <c r="CD411" i="1"/>
  <c r="CD412" i="1"/>
  <c r="CD413" i="1"/>
  <c r="CD414" i="1"/>
  <c r="CD415" i="1"/>
  <c r="CD416" i="1"/>
  <c r="CD417" i="1"/>
  <c r="CD418" i="1"/>
  <c r="CD419" i="1"/>
  <c r="CD420" i="1"/>
  <c r="CD421" i="1"/>
  <c r="CD422" i="1"/>
  <c r="CD423" i="1"/>
  <c r="CD424" i="1"/>
  <c r="CD425" i="1"/>
  <c r="CD426" i="1"/>
  <c r="CD427" i="1"/>
  <c r="CD428" i="1"/>
  <c r="CD429" i="1"/>
  <c r="CD430" i="1"/>
  <c r="CD431" i="1"/>
  <c r="CD432" i="1"/>
  <c r="CD433" i="1"/>
  <c r="CD434" i="1"/>
  <c r="CD435" i="1"/>
  <c r="CD436" i="1"/>
  <c r="CD437" i="1"/>
  <c r="CD438" i="1"/>
  <c r="CD439" i="1"/>
  <c r="CD440" i="1"/>
  <c r="CD441" i="1"/>
  <c r="CD442" i="1"/>
  <c r="CD443" i="1"/>
  <c r="CD444" i="1"/>
  <c r="CD445" i="1"/>
  <c r="CD446" i="1"/>
  <c r="CD447" i="1"/>
  <c r="CD448" i="1"/>
  <c r="CD449" i="1"/>
  <c r="CD450" i="1"/>
  <c r="CD451" i="1"/>
  <c r="CD452" i="1"/>
  <c r="CD453" i="1"/>
  <c r="CD454" i="1"/>
  <c r="CD455" i="1"/>
  <c r="CD456" i="1"/>
  <c r="CD457" i="1"/>
  <c r="CD458" i="1"/>
  <c r="CD459" i="1"/>
  <c r="CD460" i="1"/>
  <c r="CD461" i="1"/>
  <c r="CD462" i="1"/>
  <c r="CD463" i="1"/>
  <c r="CD464" i="1"/>
  <c r="CD465" i="1"/>
  <c r="CD466" i="1"/>
  <c r="CD467" i="1"/>
  <c r="CD468" i="1"/>
  <c r="CD469" i="1"/>
  <c r="CD470" i="1"/>
  <c r="CD471" i="1"/>
  <c r="CD472" i="1"/>
  <c r="CD473" i="1"/>
  <c r="CD474" i="1"/>
  <c r="CD475" i="1"/>
  <c r="CD476" i="1"/>
  <c r="CD477" i="1"/>
  <c r="CD478" i="1"/>
  <c r="CD479" i="1"/>
  <c r="CD480" i="1"/>
  <c r="CD481" i="1"/>
  <c r="CD482" i="1"/>
  <c r="CD483" i="1"/>
  <c r="CD484" i="1"/>
  <c r="CD485" i="1"/>
  <c r="CD486" i="1"/>
  <c r="CD487" i="1"/>
  <c r="CD488" i="1"/>
  <c r="CD489" i="1"/>
  <c r="CD490" i="1"/>
  <c r="CD491" i="1"/>
  <c r="CD492" i="1"/>
  <c r="CD493" i="1"/>
  <c r="CD494" i="1"/>
  <c r="CD495" i="1"/>
  <c r="CD496" i="1"/>
  <c r="CD497" i="1"/>
  <c r="CD498" i="1"/>
  <c r="CD499" i="1"/>
  <c r="CD500" i="1"/>
  <c r="CD501" i="1"/>
  <c r="CD502" i="1"/>
  <c r="CD503" i="1"/>
  <c r="CD4" i="1"/>
  <c r="CC5" i="1"/>
  <c r="CC6" i="1"/>
  <c r="CC7" i="1"/>
  <c r="CC8" i="1"/>
  <c r="CC9" i="1"/>
  <c r="CC10" i="1"/>
  <c r="CC11" i="1"/>
  <c r="CC12" i="1"/>
  <c r="CC13" i="1"/>
  <c r="CC14" i="1"/>
  <c r="CC15" i="1"/>
  <c r="CC16" i="1"/>
  <c r="CC17" i="1"/>
  <c r="CC18" i="1"/>
  <c r="CC19" i="1"/>
  <c r="CC20" i="1"/>
  <c r="CC21" i="1"/>
  <c r="CC22" i="1"/>
  <c r="CC23" i="1"/>
  <c r="CC24" i="1"/>
  <c r="CC25" i="1"/>
  <c r="CC26" i="1"/>
  <c r="CC27" i="1"/>
  <c r="CC28" i="1"/>
  <c r="CC29" i="1"/>
  <c r="CC30" i="1"/>
  <c r="CC31" i="1"/>
  <c r="CC32" i="1"/>
  <c r="CC33" i="1"/>
  <c r="CC34" i="1"/>
  <c r="CC35" i="1"/>
  <c r="CC36" i="1"/>
  <c r="CC37" i="1"/>
  <c r="CC38" i="1"/>
  <c r="CC39" i="1"/>
  <c r="CC40" i="1"/>
  <c r="CC41" i="1"/>
  <c r="CC42" i="1"/>
  <c r="CC43" i="1"/>
  <c r="CC44" i="1"/>
  <c r="CC45" i="1"/>
  <c r="CC46" i="1"/>
  <c r="CC47" i="1"/>
  <c r="CC48" i="1"/>
  <c r="CC49" i="1"/>
  <c r="CC50" i="1"/>
  <c r="CC51" i="1"/>
  <c r="CC52" i="1"/>
  <c r="CC53" i="1"/>
  <c r="CC54" i="1"/>
  <c r="CC55" i="1"/>
  <c r="CC56" i="1"/>
  <c r="CC57" i="1"/>
  <c r="CC58" i="1"/>
  <c r="CC59" i="1"/>
  <c r="CC60" i="1"/>
  <c r="CC61" i="1"/>
  <c r="CC62" i="1"/>
  <c r="CC63" i="1"/>
  <c r="CC64" i="1"/>
  <c r="CC65" i="1"/>
  <c r="CC66" i="1"/>
  <c r="CC67" i="1"/>
  <c r="CC68" i="1"/>
  <c r="CC69" i="1"/>
  <c r="CC70" i="1"/>
  <c r="CC71" i="1"/>
  <c r="CC72" i="1"/>
  <c r="CC73" i="1"/>
  <c r="CC74" i="1"/>
  <c r="CC75" i="1"/>
  <c r="CC76" i="1"/>
  <c r="CC77" i="1"/>
  <c r="CC78" i="1"/>
  <c r="CC79" i="1"/>
  <c r="CC80" i="1"/>
  <c r="CC81" i="1"/>
  <c r="CC82" i="1"/>
  <c r="CC83" i="1"/>
  <c r="CC84" i="1"/>
  <c r="CC85" i="1"/>
  <c r="CC86" i="1"/>
  <c r="CC87" i="1"/>
  <c r="CC88" i="1"/>
  <c r="CC89" i="1"/>
  <c r="CC90" i="1"/>
  <c r="CC91" i="1"/>
  <c r="CC92" i="1"/>
  <c r="CC93" i="1"/>
  <c r="CC94" i="1"/>
  <c r="CC95" i="1"/>
  <c r="CC96" i="1"/>
  <c r="CC97" i="1"/>
  <c r="CC98" i="1"/>
  <c r="CC99" i="1"/>
  <c r="CC100" i="1"/>
  <c r="CC101" i="1"/>
  <c r="CC102" i="1"/>
  <c r="CC103" i="1"/>
  <c r="CC104" i="1"/>
  <c r="CC105" i="1"/>
  <c r="CC106" i="1"/>
  <c r="CC107" i="1"/>
  <c r="CC108" i="1"/>
  <c r="CC109" i="1"/>
  <c r="CC110" i="1"/>
  <c r="CC111" i="1"/>
  <c r="CC112" i="1"/>
  <c r="CC113" i="1"/>
  <c r="CC114" i="1"/>
  <c r="CC115" i="1"/>
  <c r="CC116" i="1"/>
  <c r="CC117" i="1"/>
  <c r="CC118" i="1"/>
  <c r="CC119" i="1"/>
  <c r="CC120" i="1"/>
  <c r="CC121" i="1"/>
  <c r="CC122" i="1"/>
  <c r="CC123" i="1"/>
  <c r="CC124" i="1"/>
  <c r="CC125" i="1"/>
  <c r="CC126" i="1"/>
  <c r="CC127" i="1"/>
  <c r="CC128" i="1"/>
  <c r="CC129" i="1"/>
  <c r="CC130" i="1"/>
  <c r="CC131" i="1"/>
  <c r="CC132" i="1"/>
  <c r="CC133" i="1"/>
  <c r="CC134" i="1"/>
  <c r="CC135" i="1"/>
  <c r="CC136" i="1"/>
  <c r="CC137" i="1"/>
  <c r="CC138" i="1"/>
  <c r="CC139" i="1"/>
  <c r="CC140" i="1"/>
  <c r="CC141" i="1"/>
  <c r="CC142" i="1"/>
  <c r="CC143" i="1"/>
  <c r="CC144" i="1"/>
  <c r="CC145" i="1"/>
  <c r="CC146" i="1"/>
  <c r="CC147" i="1"/>
  <c r="CC148" i="1"/>
  <c r="CC149" i="1"/>
  <c r="CC150" i="1"/>
  <c r="CC151" i="1"/>
  <c r="CC152" i="1"/>
  <c r="CC153" i="1"/>
  <c r="CC154" i="1"/>
  <c r="CC155" i="1"/>
  <c r="CC156" i="1"/>
  <c r="CC157" i="1"/>
  <c r="CC158" i="1"/>
  <c r="CC159" i="1"/>
  <c r="CC160" i="1"/>
  <c r="CC161" i="1"/>
  <c r="CC162" i="1"/>
  <c r="CC163" i="1"/>
  <c r="CC164" i="1"/>
  <c r="CC165" i="1"/>
  <c r="CC166" i="1"/>
  <c r="CC167" i="1"/>
  <c r="CC168" i="1"/>
  <c r="CC169" i="1"/>
  <c r="CC170" i="1"/>
  <c r="CC171" i="1"/>
  <c r="CC172" i="1"/>
  <c r="CC173" i="1"/>
  <c r="CC174" i="1"/>
  <c r="CC175" i="1"/>
  <c r="CC176" i="1"/>
  <c r="CC177" i="1"/>
  <c r="CC178" i="1"/>
  <c r="CC179" i="1"/>
  <c r="CC180" i="1"/>
  <c r="CC181" i="1"/>
  <c r="CC182" i="1"/>
  <c r="CC183" i="1"/>
  <c r="CC184" i="1"/>
  <c r="CC185" i="1"/>
  <c r="CC186" i="1"/>
  <c r="CC187" i="1"/>
  <c r="CC188" i="1"/>
  <c r="CC189" i="1"/>
  <c r="CC190" i="1"/>
  <c r="CC191" i="1"/>
  <c r="CC192" i="1"/>
  <c r="CC193" i="1"/>
  <c r="CC194" i="1"/>
  <c r="CC195" i="1"/>
  <c r="CC196" i="1"/>
  <c r="CC197" i="1"/>
  <c r="CC198" i="1"/>
  <c r="CC199" i="1"/>
  <c r="CC200" i="1"/>
  <c r="CC201" i="1"/>
  <c r="CC202" i="1"/>
  <c r="CC203" i="1"/>
  <c r="CC204" i="1"/>
  <c r="CC205" i="1"/>
  <c r="CC206" i="1"/>
  <c r="CC207" i="1"/>
  <c r="CC208" i="1"/>
  <c r="CC209" i="1"/>
  <c r="CC210" i="1"/>
  <c r="CC211" i="1"/>
  <c r="CC212" i="1"/>
  <c r="CC213" i="1"/>
  <c r="CC214" i="1"/>
  <c r="CC215" i="1"/>
  <c r="CC216" i="1"/>
  <c r="CC217" i="1"/>
  <c r="CC218" i="1"/>
  <c r="CC219" i="1"/>
  <c r="CC220" i="1"/>
  <c r="CC221" i="1"/>
  <c r="CC222" i="1"/>
  <c r="CC223" i="1"/>
  <c r="CC224" i="1"/>
  <c r="CC225" i="1"/>
  <c r="CC226" i="1"/>
  <c r="CC227" i="1"/>
  <c r="CC228" i="1"/>
  <c r="CC229" i="1"/>
  <c r="CC230" i="1"/>
  <c r="CC231" i="1"/>
  <c r="CC232" i="1"/>
  <c r="CC233" i="1"/>
  <c r="CC234" i="1"/>
  <c r="CC235" i="1"/>
  <c r="CC236" i="1"/>
  <c r="CC237" i="1"/>
  <c r="CC238" i="1"/>
  <c r="CC239" i="1"/>
  <c r="CC240" i="1"/>
  <c r="CC241" i="1"/>
  <c r="CC242" i="1"/>
  <c r="CC243" i="1"/>
  <c r="CC244" i="1"/>
  <c r="CC245" i="1"/>
  <c r="CC246" i="1"/>
  <c r="CC247" i="1"/>
  <c r="CC248" i="1"/>
  <c r="CC249" i="1"/>
  <c r="CC250" i="1"/>
  <c r="CC251" i="1"/>
  <c r="CC252" i="1"/>
  <c r="CC253" i="1"/>
  <c r="CC254" i="1"/>
  <c r="CC255" i="1"/>
  <c r="CC256" i="1"/>
  <c r="CC257" i="1"/>
  <c r="CC258" i="1"/>
  <c r="CC259" i="1"/>
  <c r="CC260" i="1"/>
  <c r="CC261" i="1"/>
  <c r="CC262" i="1"/>
  <c r="CC263" i="1"/>
  <c r="CC264" i="1"/>
  <c r="CC265" i="1"/>
  <c r="CC266" i="1"/>
  <c r="CC267" i="1"/>
  <c r="CC268" i="1"/>
  <c r="CC269" i="1"/>
  <c r="CC270" i="1"/>
  <c r="CC271" i="1"/>
  <c r="CC272" i="1"/>
  <c r="CC273" i="1"/>
  <c r="CC274" i="1"/>
  <c r="CC275" i="1"/>
  <c r="CC276" i="1"/>
  <c r="CC277" i="1"/>
  <c r="CC278" i="1"/>
  <c r="CC279" i="1"/>
  <c r="CC280" i="1"/>
  <c r="CC281" i="1"/>
  <c r="CC282" i="1"/>
  <c r="CC283" i="1"/>
  <c r="CC284" i="1"/>
  <c r="CC285" i="1"/>
  <c r="CC286" i="1"/>
  <c r="CC287" i="1"/>
  <c r="CC288" i="1"/>
  <c r="CC289" i="1"/>
  <c r="CC290" i="1"/>
  <c r="CC291" i="1"/>
  <c r="CC292" i="1"/>
  <c r="CC293" i="1"/>
  <c r="CC294" i="1"/>
  <c r="CC295" i="1"/>
  <c r="CC296" i="1"/>
  <c r="CC297" i="1"/>
  <c r="CC298" i="1"/>
  <c r="CC299" i="1"/>
  <c r="CC300" i="1"/>
  <c r="CC301" i="1"/>
  <c r="CC302" i="1"/>
  <c r="CC303" i="1"/>
  <c r="CC304" i="1"/>
  <c r="CC305" i="1"/>
  <c r="CC306" i="1"/>
  <c r="CC307" i="1"/>
  <c r="CC308" i="1"/>
  <c r="CC309" i="1"/>
  <c r="CC310" i="1"/>
  <c r="CC311" i="1"/>
  <c r="CC312" i="1"/>
  <c r="CC313" i="1"/>
  <c r="CC314" i="1"/>
  <c r="CC315" i="1"/>
  <c r="CC316" i="1"/>
  <c r="CC317" i="1"/>
  <c r="CC318" i="1"/>
  <c r="CC319" i="1"/>
  <c r="CC320" i="1"/>
  <c r="CC321" i="1"/>
  <c r="CC322" i="1"/>
  <c r="CC323" i="1"/>
  <c r="CC324" i="1"/>
  <c r="CC325" i="1"/>
  <c r="CC326" i="1"/>
  <c r="CC327" i="1"/>
  <c r="CC328" i="1"/>
  <c r="CC329" i="1"/>
  <c r="CC330" i="1"/>
  <c r="CC331" i="1"/>
  <c r="CC332" i="1"/>
  <c r="CC333" i="1"/>
  <c r="CC334" i="1"/>
  <c r="CC335" i="1"/>
  <c r="CC336" i="1"/>
  <c r="CC337" i="1"/>
  <c r="CC338" i="1"/>
  <c r="CC339" i="1"/>
  <c r="CC340" i="1"/>
  <c r="CC341" i="1"/>
  <c r="CC342" i="1"/>
  <c r="CC343" i="1"/>
  <c r="CC344" i="1"/>
  <c r="CC345" i="1"/>
  <c r="CC346" i="1"/>
  <c r="CC347" i="1"/>
  <c r="CC348" i="1"/>
  <c r="CC349" i="1"/>
  <c r="CC350" i="1"/>
  <c r="CC351" i="1"/>
  <c r="CC352" i="1"/>
  <c r="CC353" i="1"/>
  <c r="CC354" i="1"/>
  <c r="CC355" i="1"/>
  <c r="CC356" i="1"/>
  <c r="CC357" i="1"/>
  <c r="CC358" i="1"/>
  <c r="CC359" i="1"/>
  <c r="CC360" i="1"/>
  <c r="CC361" i="1"/>
  <c r="CC362" i="1"/>
  <c r="CC363" i="1"/>
  <c r="CC364" i="1"/>
  <c r="CC365" i="1"/>
  <c r="CC366" i="1"/>
  <c r="CC367" i="1"/>
  <c r="CC368" i="1"/>
  <c r="CC369" i="1"/>
  <c r="CC370" i="1"/>
  <c r="CC371" i="1"/>
  <c r="CC372" i="1"/>
  <c r="CC373" i="1"/>
  <c r="CC374" i="1"/>
  <c r="CC375" i="1"/>
  <c r="CC376" i="1"/>
  <c r="CC377" i="1"/>
  <c r="CC378" i="1"/>
  <c r="CC379" i="1"/>
  <c r="CC380" i="1"/>
  <c r="CC381" i="1"/>
  <c r="CC382" i="1"/>
  <c r="CC383" i="1"/>
  <c r="CC384" i="1"/>
  <c r="CC385" i="1"/>
  <c r="CC386" i="1"/>
  <c r="CC387" i="1"/>
  <c r="CC388" i="1"/>
  <c r="CC389" i="1"/>
  <c r="CC390" i="1"/>
  <c r="CC391" i="1"/>
  <c r="CC392" i="1"/>
  <c r="CC393" i="1"/>
  <c r="CC394" i="1"/>
  <c r="CC395" i="1"/>
  <c r="CC396" i="1"/>
  <c r="CC397" i="1"/>
  <c r="CC398" i="1"/>
  <c r="CC399" i="1"/>
  <c r="CC400" i="1"/>
  <c r="CC401" i="1"/>
  <c r="CC402" i="1"/>
  <c r="CC403" i="1"/>
  <c r="CC404" i="1"/>
  <c r="CC405" i="1"/>
  <c r="CC406" i="1"/>
  <c r="CC407" i="1"/>
  <c r="CC408" i="1"/>
  <c r="CC409" i="1"/>
  <c r="CC410" i="1"/>
  <c r="CC411" i="1"/>
  <c r="CC412" i="1"/>
  <c r="CC413" i="1"/>
  <c r="CC414" i="1"/>
  <c r="CC415" i="1"/>
  <c r="CC416" i="1"/>
  <c r="CC417" i="1"/>
  <c r="CC418" i="1"/>
  <c r="CC419" i="1"/>
  <c r="CC420" i="1"/>
  <c r="CC421" i="1"/>
  <c r="CC422" i="1"/>
  <c r="CC423" i="1"/>
  <c r="CC424" i="1"/>
  <c r="CC425" i="1"/>
  <c r="CC426" i="1"/>
  <c r="CC427" i="1"/>
  <c r="CC428" i="1"/>
  <c r="CC429" i="1"/>
  <c r="CC430" i="1"/>
  <c r="CC431" i="1"/>
  <c r="CC432" i="1"/>
  <c r="CC433" i="1"/>
  <c r="CC434" i="1"/>
  <c r="CC435" i="1"/>
  <c r="CC436" i="1"/>
  <c r="CC437" i="1"/>
  <c r="CC438" i="1"/>
  <c r="CC439" i="1"/>
  <c r="CC440" i="1"/>
  <c r="CC441" i="1"/>
  <c r="CC442" i="1"/>
  <c r="CC443" i="1"/>
  <c r="CC444" i="1"/>
  <c r="CC445" i="1"/>
  <c r="CC446" i="1"/>
  <c r="CC447" i="1"/>
  <c r="CC448" i="1"/>
  <c r="CC449" i="1"/>
  <c r="CC450" i="1"/>
  <c r="CC451" i="1"/>
  <c r="CC452" i="1"/>
  <c r="CC453" i="1"/>
  <c r="CC454" i="1"/>
  <c r="CC455" i="1"/>
  <c r="CC456" i="1"/>
  <c r="CC457" i="1"/>
  <c r="CC458" i="1"/>
  <c r="CC459" i="1"/>
  <c r="CC460" i="1"/>
  <c r="CC461" i="1"/>
  <c r="CC462" i="1"/>
  <c r="CC463" i="1"/>
  <c r="CC464" i="1"/>
  <c r="CC465" i="1"/>
  <c r="CC466" i="1"/>
  <c r="CC467" i="1"/>
  <c r="CC468" i="1"/>
  <c r="CC469" i="1"/>
  <c r="CC470" i="1"/>
  <c r="CC471" i="1"/>
  <c r="CC472" i="1"/>
  <c r="CC473" i="1"/>
  <c r="CC474" i="1"/>
  <c r="CC475" i="1"/>
  <c r="CC476" i="1"/>
  <c r="CC477" i="1"/>
  <c r="CC478" i="1"/>
  <c r="CC479" i="1"/>
  <c r="CC480" i="1"/>
  <c r="CC481" i="1"/>
  <c r="CC482" i="1"/>
  <c r="CC483" i="1"/>
  <c r="CC484" i="1"/>
  <c r="CC485" i="1"/>
  <c r="CC486" i="1"/>
  <c r="CC487" i="1"/>
  <c r="CC488" i="1"/>
  <c r="CC489" i="1"/>
  <c r="CC490" i="1"/>
  <c r="CC491" i="1"/>
  <c r="CC492" i="1"/>
  <c r="CC493" i="1"/>
  <c r="CC494" i="1"/>
  <c r="CC495" i="1"/>
  <c r="CC496" i="1"/>
  <c r="CC497" i="1"/>
  <c r="CC498" i="1"/>
  <c r="CC499" i="1"/>
  <c r="CC500" i="1"/>
  <c r="CC501" i="1"/>
  <c r="CC502" i="1"/>
  <c r="CC503" i="1"/>
  <c r="CC4" i="1"/>
  <c r="BV5" i="1"/>
  <c r="BV6" i="1"/>
  <c r="BV7" i="1"/>
  <c r="BV8" i="1"/>
  <c r="BV9" i="1"/>
  <c r="BV10" i="1"/>
  <c r="BV11" i="1"/>
  <c r="BV12" i="1"/>
  <c r="BV13" i="1"/>
  <c r="BV14" i="1"/>
  <c r="BV15" i="1"/>
  <c r="BV16" i="1"/>
  <c r="BV17" i="1"/>
  <c r="BV18" i="1"/>
  <c r="BV19" i="1"/>
  <c r="BV20" i="1"/>
  <c r="BV21" i="1"/>
  <c r="BV22" i="1"/>
  <c r="BV23" i="1"/>
  <c r="BV24" i="1"/>
  <c r="BV25" i="1"/>
  <c r="BV26" i="1"/>
  <c r="BV27" i="1"/>
  <c r="BV28" i="1"/>
  <c r="BV29" i="1"/>
  <c r="BV30" i="1"/>
  <c r="BV31" i="1"/>
  <c r="BV32" i="1"/>
  <c r="BV33" i="1"/>
  <c r="BV34" i="1"/>
  <c r="BV35" i="1"/>
  <c r="BV36" i="1"/>
  <c r="BV37" i="1"/>
  <c r="BV38" i="1"/>
  <c r="BV39" i="1"/>
  <c r="BV40" i="1"/>
  <c r="BV41" i="1"/>
  <c r="BV42" i="1"/>
  <c r="BV43" i="1"/>
  <c r="BV44" i="1"/>
  <c r="BV45" i="1"/>
  <c r="BV46" i="1"/>
  <c r="BV47" i="1"/>
  <c r="BV48" i="1"/>
  <c r="BV49" i="1"/>
  <c r="BV50" i="1"/>
  <c r="BV51" i="1"/>
  <c r="BV52" i="1"/>
  <c r="BV53" i="1"/>
  <c r="BV54" i="1"/>
  <c r="BV55" i="1"/>
  <c r="BV56" i="1"/>
  <c r="BV57" i="1"/>
  <c r="BV58" i="1"/>
  <c r="BV59" i="1"/>
  <c r="BV60" i="1"/>
  <c r="BV61" i="1"/>
  <c r="BV62" i="1"/>
  <c r="BV63" i="1"/>
  <c r="BV64" i="1"/>
  <c r="BV65" i="1"/>
  <c r="BV66" i="1"/>
  <c r="BV67" i="1"/>
  <c r="BV68" i="1"/>
  <c r="BV69" i="1"/>
  <c r="BV70" i="1"/>
  <c r="BV71" i="1"/>
  <c r="BV72" i="1"/>
  <c r="BV73" i="1"/>
  <c r="BV74" i="1"/>
  <c r="BV75" i="1"/>
  <c r="BV76" i="1"/>
  <c r="BV77" i="1"/>
  <c r="BV78" i="1"/>
  <c r="BV79" i="1"/>
  <c r="BV80" i="1"/>
  <c r="BV81" i="1"/>
  <c r="BV82" i="1"/>
  <c r="BV83" i="1"/>
  <c r="BV84" i="1"/>
  <c r="BV85" i="1"/>
  <c r="BV86" i="1"/>
  <c r="BV87" i="1"/>
  <c r="BV88" i="1"/>
  <c r="BV89" i="1"/>
  <c r="BV90" i="1"/>
  <c r="BV91" i="1"/>
  <c r="BV92" i="1"/>
  <c r="BV93" i="1"/>
  <c r="BV94" i="1"/>
  <c r="BV95" i="1"/>
  <c r="BV96" i="1"/>
  <c r="BV97" i="1"/>
  <c r="BV98" i="1"/>
  <c r="BV99" i="1"/>
  <c r="BV100" i="1"/>
  <c r="BV101" i="1"/>
  <c r="BV102" i="1"/>
  <c r="BV103" i="1"/>
  <c r="BV104" i="1"/>
  <c r="BV105" i="1"/>
  <c r="BV106" i="1"/>
  <c r="BV107" i="1"/>
  <c r="BV108" i="1"/>
  <c r="BV109" i="1"/>
  <c r="BV110" i="1"/>
  <c r="BV111" i="1"/>
  <c r="BV112" i="1"/>
  <c r="BV113" i="1"/>
  <c r="BV114" i="1"/>
  <c r="BV115" i="1"/>
  <c r="BV116" i="1"/>
  <c r="BV117" i="1"/>
  <c r="BV118" i="1"/>
  <c r="BV119" i="1"/>
  <c r="BV120" i="1"/>
  <c r="BV121" i="1"/>
  <c r="BV122" i="1"/>
  <c r="BV123" i="1"/>
  <c r="BV124" i="1"/>
  <c r="BV125" i="1"/>
  <c r="BV126" i="1"/>
  <c r="BV127" i="1"/>
  <c r="BV128" i="1"/>
  <c r="BV129" i="1"/>
  <c r="BV130" i="1"/>
  <c r="BV131" i="1"/>
  <c r="BV132" i="1"/>
  <c r="BV133" i="1"/>
  <c r="BV134" i="1"/>
  <c r="BV135" i="1"/>
  <c r="BV136" i="1"/>
  <c r="BV137" i="1"/>
  <c r="BV138" i="1"/>
  <c r="BV139" i="1"/>
  <c r="BV140" i="1"/>
  <c r="BV141" i="1"/>
  <c r="BV142" i="1"/>
  <c r="BV143" i="1"/>
  <c r="BV144" i="1"/>
  <c r="BV145" i="1"/>
  <c r="BV146" i="1"/>
  <c r="BV147" i="1"/>
  <c r="BV148" i="1"/>
  <c r="BV149" i="1"/>
  <c r="BV150" i="1"/>
  <c r="BV151" i="1"/>
  <c r="BV152" i="1"/>
  <c r="BV153" i="1"/>
  <c r="BV154" i="1"/>
  <c r="BV155" i="1"/>
  <c r="BV156" i="1"/>
  <c r="BV157" i="1"/>
  <c r="BV158" i="1"/>
  <c r="BV159" i="1"/>
  <c r="BV160" i="1"/>
  <c r="BV161" i="1"/>
  <c r="BV162" i="1"/>
  <c r="BV163" i="1"/>
  <c r="BV164" i="1"/>
  <c r="BV165" i="1"/>
  <c r="BV166" i="1"/>
  <c r="BV167" i="1"/>
  <c r="BV168" i="1"/>
  <c r="BV169" i="1"/>
  <c r="BV170" i="1"/>
  <c r="BV171" i="1"/>
  <c r="BV172" i="1"/>
  <c r="BV173" i="1"/>
  <c r="BV174" i="1"/>
  <c r="BV175" i="1"/>
  <c r="BV176" i="1"/>
  <c r="BV177" i="1"/>
  <c r="BV178" i="1"/>
  <c r="BV179" i="1"/>
  <c r="BV180" i="1"/>
  <c r="BV181" i="1"/>
  <c r="BV182" i="1"/>
  <c r="BV183" i="1"/>
  <c r="BV184" i="1"/>
  <c r="BV185" i="1"/>
  <c r="BV186" i="1"/>
  <c r="BV187" i="1"/>
  <c r="BV188" i="1"/>
  <c r="BV189" i="1"/>
  <c r="BV190" i="1"/>
  <c r="BV191" i="1"/>
  <c r="BV192" i="1"/>
  <c r="BV193" i="1"/>
  <c r="BV194" i="1"/>
  <c r="BV195" i="1"/>
  <c r="BV196" i="1"/>
  <c r="BV197" i="1"/>
  <c r="BV198" i="1"/>
  <c r="BV199" i="1"/>
  <c r="BV200" i="1"/>
  <c r="BV201" i="1"/>
  <c r="BV202" i="1"/>
  <c r="BV203" i="1"/>
  <c r="BV204" i="1"/>
  <c r="BV205" i="1"/>
  <c r="BV206" i="1"/>
  <c r="BV207" i="1"/>
  <c r="BV208" i="1"/>
  <c r="BV209" i="1"/>
  <c r="BV210" i="1"/>
  <c r="BV211" i="1"/>
  <c r="BV212" i="1"/>
  <c r="BV213" i="1"/>
  <c r="BV214" i="1"/>
  <c r="BV215" i="1"/>
  <c r="BV216" i="1"/>
  <c r="BV217" i="1"/>
  <c r="BV218" i="1"/>
  <c r="BV219" i="1"/>
  <c r="BV220" i="1"/>
  <c r="BV221" i="1"/>
  <c r="BV222" i="1"/>
  <c r="BV223" i="1"/>
  <c r="BV224" i="1"/>
  <c r="BV225" i="1"/>
  <c r="BV226" i="1"/>
  <c r="BV227" i="1"/>
  <c r="BV228" i="1"/>
  <c r="BV229" i="1"/>
  <c r="BV230" i="1"/>
  <c r="BV231" i="1"/>
  <c r="BV232" i="1"/>
  <c r="BV233" i="1"/>
  <c r="BV234" i="1"/>
  <c r="BV235" i="1"/>
  <c r="BV236" i="1"/>
  <c r="BV237" i="1"/>
  <c r="BV238" i="1"/>
  <c r="BV239" i="1"/>
  <c r="BV240" i="1"/>
  <c r="BV241" i="1"/>
  <c r="BV242" i="1"/>
  <c r="BV243" i="1"/>
  <c r="BV244" i="1"/>
  <c r="BV245" i="1"/>
  <c r="BV246" i="1"/>
  <c r="BV247" i="1"/>
  <c r="BV248" i="1"/>
  <c r="BV249" i="1"/>
  <c r="BV250" i="1"/>
  <c r="BV251" i="1"/>
  <c r="BV252" i="1"/>
  <c r="BV253" i="1"/>
  <c r="BV254" i="1"/>
  <c r="BV255" i="1"/>
  <c r="BV256" i="1"/>
  <c r="BV257" i="1"/>
  <c r="BV258" i="1"/>
  <c r="BV259" i="1"/>
  <c r="BV260" i="1"/>
  <c r="BV261" i="1"/>
  <c r="BV262" i="1"/>
  <c r="BV263" i="1"/>
  <c r="BV264" i="1"/>
  <c r="BV265" i="1"/>
  <c r="BV266" i="1"/>
  <c r="BV267" i="1"/>
  <c r="BV268" i="1"/>
  <c r="BV269" i="1"/>
  <c r="BV270" i="1"/>
  <c r="BV271" i="1"/>
  <c r="BV272" i="1"/>
  <c r="BV273" i="1"/>
  <c r="BV274" i="1"/>
  <c r="BV275" i="1"/>
  <c r="BV276" i="1"/>
  <c r="BV277" i="1"/>
  <c r="BV278" i="1"/>
  <c r="BV279" i="1"/>
  <c r="BV280" i="1"/>
  <c r="BV281" i="1"/>
  <c r="BV282" i="1"/>
  <c r="BV283" i="1"/>
  <c r="BV284" i="1"/>
  <c r="BV285" i="1"/>
  <c r="BV286" i="1"/>
  <c r="BV287" i="1"/>
  <c r="BV288" i="1"/>
  <c r="BV289" i="1"/>
  <c r="BV290" i="1"/>
  <c r="BV291" i="1"/>
  <c r="BV292" i="1"/>
  <c r="BV293" i="1"/>
  <c r="BV294" i="1"/>
  <c r="BV295" i="1"/>
  <c r="BV296" i="1"/>
  <c r="BV297" i="1"/>
  <c r="BV298" i="1"/>
  <c r="BV299" i="1"/>
  <c r="BV300" i="1"/>
  <c r="BV301" i="1"/>
  <c r="BV302" i="1"/>
  <c r="BV303" i="1"/>
  <c r="BV304" i="1"/>
  <c r="BV305" i="1"/>
  <c r="BV306" i="1"/>
  <c r="BV307" i="1"/>
  <c r="BV308" i="1"/>
  <c r="BV309" i="1"/>
  <c r="BV310" i="1"/>
  <c r="BV311" i="1"/>
  <c r="BV312" i="1"/>
  <c r="BV313" i="1"/>
  <c r="BV314" i="1"/>
  <c r="BV315" i="1"/>
  <c r="BV316" i="1"/>
  <c r="BV317" i="1"/>
  <c r="BV318" i="1"/>
  <c r="BV319" i="1"/>
  <c r="BV320" i="1"/>
  <c r="BV321" i="1"/>
  <c r="BV322" i="1"/>
  <c r="BV323" i="1"/>
  <c r="BV324" i="1"/>
  <c r="BV325" i="1"/>
  <c r="BV326" i="1"/>
  <c r="BV327" i="1"/>
  <c r="BV328" i="1"/>
  <c r="BV329" i="1"/>
  <c r="BV330" i="1"/>
  <c r="BV331" i="1"/>
  <c r="BV332" i="1"/>
  <c r="BV333" i="1"/>
  <c r="BV334" i="1"/>
  <c r="BV335" i="1"/>
  <c r="BV336" i="1"/>
  <c r="BV337" i="1"/>
  <c r="BV338" i="1"/>
  <c r="BV339" i="1"/>
  <c r="BV340" i="1"/>
  <c r="BV341" i="1"/>
  <c r="BV342" i="1"/>
  <c r="BV343" i="1"/>
  <c r="BV344" i="1"/>
  <c r="BV345" i="1"/>
  <c r="BV346" i="1"/>
  <c r="BV347" i="1"/>
  <c r="BV348" i="1"/>
  <c r="BV349" i="1"/>
  <c r="BV350" i="1"/>
  <c r="BV351" i="1"/>
  <c r="BV352" i="1"/>
  <c r="BV353" i="1"/>
  <c r="BV354" i="1"/>
  <c r="BV355" i="1"/>
  <c r="BV356" i="1"/>
  <c r="BV357" i="1"/>
  <c r="BV358" i="1"/>
  <c r="BV359" i="1"/>
  <c r="BV360" i="1"/>
  <c r="BV361" i="1"/>
  <c r="BV362" i="1"/>
  <c r="BV363" i="1"/>
  <c r="BV364" i="1"/>
  <c r="BV365" i="1"/>
  <c r="BV366" i="1"/>
  <c r="BV367" i="1"/>
  <c r="BV368" i="1"/>
  <c r="BV369" i="1"/>
  <c r="BV370" i="1"/>
  <c r="BV371" i="1"/>
  <c r="BV372" i="1"/>
  <c r="BV373" i="1"/>
  <c r="BV374" i="1"/>
  <c r="BV375" i="1"/>
  <c r="BV376" i="1"/>
  <c r="BV377" i="1"/>
  <c r="BV378" i="1"/>
  <c r="BV379" i="1"/>
  <c r="BV380" i="1"/>
  <c r="BV381" i="1"/>
  <c r="BV382" i="1"/>
  <c r="BV383" i="1"/>
  <c r="BV384" i="1"/>
  <c r="BV385" i="1"/>
  <c r="BV386" i="1"/>
  <c r="BV387" i="1"/>
  <c r="BV388" i="1"/>
  <c r="BV389" i="1"/>
  <c r="BV390" i="1"/>
  <c r="BV391" i="1"/>
  <c r="BV392" i="1"/>
  <c r="BV393" i="1"/>
  <c r="BV394" i="1"/>
  <c r="BV395" i="1"/>
  <c r="BV396" i="1"/>
  <c r="BV397" i="1"/>
  <c r="BV398" i="1"/>
  <c r="BV399" i="1"/>
  <c r="BV400" i="1"/>
  <c r="BV401" i="1"/>
  <c r="BV402" i="1"/>
  <c r="BV403" i="1"/>
  <c r="BV404" i="1"/>
  <c r="BV405" i="1"/>
  <c r="BV406" i="1"/>
  <c r="BV407" i="1"/>
  <c r="BV408" i="1"/>
  <c r="BV409" i="1"/>
  <c r="BV410" i="1"/>
  <c r="BV411" i="1"/>
  <c r="BV412" i="1"/>
  <c r="BV413" i="1"/>
  <c r="BV414" i="1"/>
  <c r="BV415" i="1"/>
  <c r="BV416" i="1"/>
  <c r="BV417" i="1"/>
  <c r="BV418" i="1"/>
  <c r="BV419" i="1"/>
  <c r="BV420" i="1"/>
  <c r="BV421" i="1"/>
  <c r="BV422" i="1"/>
  <c r="BV423" i="1"/>
  <c r="BV424" i="1"/>
  <c r="BV425" i="1"/>
  <c r="BV426" i="1"/>
  <c r="BV427" i="1"/>
  <c r="BV428" i="1"/>
  <c r="BV429" i="1"/>
  <c r="BV430" i="1"/>
  <c r="BV431" i="1"/>
  <c r="BV432" i="1"/>
  <c r="BV433" i="1"/>
  <c r="BV434" i="1"/>
  <c r="BV435" i="1"/>
  <c r="BV436" i="1"/>
  <c r="BV437" i="1"/>
  <c r="BV438" i="1"/>
  <c r="BV439" i="1"/>
  <c r="BV440" i="1"/>
  <c r="BV441" i="1"/>
  <c r="BV442" i="1"/>
  <c r="BV443" i="1"/>
  <c r="BV444" i="1"/>
  <c r="BV445" i="1"/>
  <c r="BV446" i="1"/>
  <c r="BV447" i="1"/>
  <c r="BV448" i="1"/>
  <c r="BV449" i="1"/>
  <c r="BV450" i="1"/>
  <c r="BV451" i="1"/>
  <c r="BV452" i="1"/>
  <c r="BV453" i="1"/>
  <c r="BV454" i="1"/>
  <c r="BV455" i="1"/>
  <c r="BV456" i="1"/>
  <c r="BV457" i="1"/>
  <c r="BV458" i="1"/>
  <c r="BV459" i="1"/>
  <c r="BV460" i="1"/>
  <c r="BV461" i="1"/>
  <c r="BV462" i="1"/>
  <c r="BV463" i="1"/>
  <c r="BV464" i="1"/>
  <c r="BV465" i="1"/>
  <c r="BV466" i="1"/>
  <c r="BV467" i="1"/>
  <c r="BV468" i="1"/>
  <c r="BV469" i="1"/>
  <c r="BV470" i="1"/>
  <c r="BV471" i="1"/>
  <c r="BV472" i="1"/>
  <c r="BV473" i="1"/>
  <c r="BV474" i="1"/>
  <c r="BV475" i="1"/>
  <c r="BV476" i="1"/>
  <c r="BV477" i="1"/>
  <c r="BV478" i="1"/>
  <c r="BV479" i="1"/>
  <c r="BV480" i="1"/>
  <c r="BV481" i="1"/>
  <c r="BV482" i="1"/>
  <c r="BV483" i="1"/>
  <c r="BV484" i="1"/>
  <c r="BV485" i="1"/>
  <c r="BV486" i="1"/>
  <c r="BV487" i="1"/>
  <c r="BV488" i="1"/>
  <c r="BV489" i="1"/>
  <c r="BV490" i="1"/>
  <c r="BV491" i="1"/>
  <c r="BV492" i="1"/>
  <c r="BV493" i="1"/>
  <c r="BV494" i="1"/>
  <c r="BV495" i="1"/>
  <c r="BV496" i="1"/>
  <c r="BV497" i="1"/>
  <c r="BV498" i="1"/>
  <c r="BV499" i="1"/>
  <c r="BV500" i="1"/>
  <c r="BV501" i="1"/>
  <c r="BV502" i="1"/>
  <c r="BV503" i="1"/>
  <c r="BV4" i="1"/>
  <c r="BU5" i="1"/>
  <c r="BU6" i="1"/>
  <c r="BU7" i="1"/>
  <c r="BU8" i="1"/>
  <c r="BU9" i="1"/>
  <c r="BU10" i="1"/>
  <c r="BU11" i="1"/>
  <c r="BU12" i="1"/>
  <c r="BU13" i="1"/>
  <c r="BU14" i="1"/>
  <c r="BU15" i="1"/>
  <c r="BU16" i="1"/>
  <c r="BU17" i="1"/>
  <c r="BU18" i="1"/>
  <c r="BU19" i="1"/>
  <c r="BU20" i="1"/>
  <c r="BU21" i="1"/>
  <c r="BU22" i="1"/>
  <c r="BU23" i="1"/>
  <c r="BU24" i="1"/>
  <c r="BU25" i="1"/>
  <c r="BU26" i="1"/>
  <c r="BU27" i="1"/>
  <c r="BU28" i="1"/>
  <c r="BU29" i="1"/>
  <c r="BU30" i="1"/>
  <c r="BU31" i="1"/>
  <c r="BU32" i="1"/>
  <c r="BU33" i="1"/>
  <c r="BU34" i="1"/>
  <c r="BU35" i="1"/>
  <c r="BU36" i="1"/>
  <c r="BU37" i="1"/>
  <c r="BU38" i="1"/>
  <c r="BU39" i="1"/>
  <c r="BU40" i="1"/>
  <c r="BU41" i="1"/>
  <c r="BU42" i="1"/>
  <c r="BU43" i="1"/>
  <c r="BU44" i="1"/>
  <c r="BU45" i="1"/>
  <c r="BU46" i="1"/>
  <c r="BU47" i="1"/>
  <c r="BU48" i="1"/>
  <c r="BU49" i="1"/>
  <c r="BU50" i="1"/>
  <c r="BU51" i="1"/>
  <c r="BU52" i="1"/>
  <c r="BU53" i="1"/>
  <c r="BU54" i="1"/>
  <c r="BU55" i="1"/>
  <c r="BU56" i="1"/>
  <c r="BU57" i="1"/>
  <c r="BU58" i="1"/>
  <c r="BU59" i="1"/>
  <c r="BU60" i="1"/>
  <c r="BU61" i="1"/>
  <c r="BU62" i="1"/>
  <c r="BU63" i="1"/>
  <c r="BU64" i="1"/>
  <c r="BU65" i="1"/>
  <c r="BU66" i="1"/>
  <c r="BU67" i="1"/>
  <c r="BU68" i="1"/>
  <c r="BU69" i="1"/>
  <c r="BU70" i="1"/>
  <c r="BU71" i="1"/>
  <c r="BU72" i="1"/>
  <c r="BU73" i="1"/>
  <c r="BU74" i="1"/>
  <c r="BU75" i="1"/>
  <c r="BU76" i="1"/>
  <c r="BU77" i="1"/>
  <c r="BU78" i="1"/>
  <c r="BU79" i="1"/>
  <c r="BU80" i="1"/>
  <c r="BU81" i="1"/>
  <c r="BU82" i="1"/>
  <c r="BU83" i="1"/>
  <c r="BU84" i="1"/>
  <c r="BU85" i="1"/>
  <c r="BU86" i="1"/>
  <c r="BU87" i="1"/>
  <c r="BU88" i="1"/>
  <c r="BU89" i="1"/>
  <c r="BU90" i="1"/>
  <c r="BU91" i="1"/>
  <c r="BU92" i="1"/>
  <c r="BU93" i="1"/>
  <c r="BU94" i="1"/>
  <c r="BU95" i="1"/>
  <c r="BU96" i="1"/>
  <c r="BU97" i="1"/>
  <c r="BU98" i="1"/>
  <c r="BU99" i="1"/>
  <c r="BU100" i="1"/>
  <c r="BU101" i="1"/>
  <c r="BU102" i="1"/>
  <c r="BU103" i="1"/>
  <c r="BU104" i="1"/>
  <c r="BU105" i="1"/>
  <c r="BU106" i="1"/>
  <c r="BU107" i="1"/>
  <c r="BU108" i="1"/>
  <c r="BU109" i="1"/>
  <c r="BU110" i="1"/>
  <c r="BU111" i="1"/>
  <c r="BU112" i="1"/>
  <c r="BU113" i="1"/>
  <c r="BU114" i="1"/>
  <c r="BU115" i="1"/>
  <c r="BU116" i="1"/>
  <c r="BU117" i="1"/>
  <c r="BU118" i="1"/>
  <c r="BU119" i="1"/>
  <c r="BU120" i="1"/>
  <c r="BU121" i="1"/>
  <c r="BU122" i="1"/>
  <c r="BU123" i="1"/>
  <c r="BU124" i="1"/>
  <c r="BU125" i="1"/>
  <c r="BU126" i="1"/>
  <c r="BU127" i="1"/>
  <c r="BU128" i="1"/>
  <c r="BU129" i="1"/>
  <c r="BU130" i="1"/>
  <c r="BU131" i="1"/>
  <c r="BU132" i="1"/>
  <c r="BU133" i="1"/>
  <c r="BU134" i="1"/>
  <c r="BU135" i="1"/>
  <c r="BU136" i="1"/>
  <c r="BU137" i="1"/>
  <c r="BU138" i="1"/>
  <c r="BU139" i="1"/>
  <c r="BU140" i="1"/>
  <c r="BU141" i="1"/>
  <c r="BU142" i="1"/>
  <c r="BU143" i="1"/>
  <c r="BU144" i="1"/>
  <c r="BU145" i="1"/>
  <c r="BU146" i="1"/>
  <c r="BU147" i="1"/>
  <c r="BU148" i="1"/>
  <c r="BU149" i="1"/>
  <c r="BU150" i="1"/>
  <c r="BU151" i="1"/>
  <c r="BU152" i="1"/>
  <c r="BU153" i="1"/>
  <c r="BU154" i="1"/>
  <c r="BU155" i="1"/>
  <c r="BU156" i="1"/>
  <c r="BU157" i="1"/>
  <c r="BU158" i="1"/>
  <c r="BU159" i="1"/>
  <c r="BU160" i="1"/>
  <c r="BU161" i="1"/>
  <c r="BU162" i="1"/>
  <c r="BU163" i="1"/>
  <c r="BU164" i="1"/>
  <c r="BU165" i="1"/>
  <c r="BU166" i="1"/>
  <c r="BU167" i="1"/>
  <c r="BU168" i="1"/>
  <c r="BU169" i="1"/>
  <c r="BU170" i="1"/>
  <c r="BU171" i="1"/>
  <c r="BU172" i="1"/>
  <c r="BU173" i="1"/>
  <c r="BU174" i="1"/>
  <c r="BU175" i="1"/>
  <c r="BU176" i="1"/>
  <c r="BU177" i="1"/>
  <c r="BU178" i="1"/>
  <c r="BU179" i="1"/>
  <c r="BU180" i="1"/>
  <c r="BU181" i="1"/>
  <c r="BU182" i="1"/>
  <c r="BU183" i="1"/>
  <c r="BU184" i="1"/>
  <c r="BU185" i="1"/>
  <c r="BU186" i="1"/>
  <c r="BU187" i="1"/>
  <c r="BU188" i="1"/>
  <c r="BU189" i="1"/>
  <c r="BU190" i="1"/>
  <c r="BU191" i="1"/>
  <c r="BU192" i="1"/>
  <c r="BU193" i="1"/>
  <c r="BU194" i="1"/>
  <c r="BU195" i="1"/>
  <c r="BU196" i="1"/>
  <c r="BU197" i="1"/>
  <c r="BU198" i="1"/>
  <c r="BU199" i="1"/>
  <c r="BU200" i="1"/>
  <c r="BU201" i="1"/>
  <c r="BU202" i="1"/>
  <c r="BU203" i="1"/>
  <c r="BU204" i="1"/>
  <c r="BU205" i="1"/>
  <c r="BU206" i="1"/>
  <c r="BU207" i="1"/>
  <c r="BU208" i="1"/>
  <c r="BU209" i="1"/>
  <c r="BU210" i="1"/>
  <c r="BU211" i="1"/>
  <c r="BU212" i="1"/>
  <c r="BU213" i="1"/>
  <c r="BU214" i="1"/>
  <c r="BU215" i="1"/>
  <c r="BU216" i="1"/>
  <c r="BU217" i="1"/>
  <c r="BU218" i="1"/>
  <c r="BU219" i="1"/>
  <c r="BU220" i="1"/>
  <c r="BU221" i="1"/>
  <c r="BU222" i="1"/>
  <c r="BU223" i="1"/>
  <c r="BU224" i="1"/>
  <c r="BU225" i="1"/>
  <c r="BU226" i="1"/>
  <c r="BU227" i="1"/>
  <c r="BU228" i="1"/>
  <c r="BU229" i="1"/>
  <c r="BU230" i="1"/>
  <c r="BU231" i="1"/>
  <c r="BU232" i="1"/>
  <c r="BU233" i="1"/>
  <c r="BU234" i="1"/>
  <c r="BU235" i="1"/>
  <c r="BU236" i="1"/>
  <c r="BU237" i="1"/>
  <c r="BU238" i="1"/>
  <c r="BU239" i="1"/>
  <c r="BU240" i="1"/>
  <c r="BU241" i="1"/>
  <c r="BU242" i="1"/>
  <c r="BU243" i="1"/>
  <c r="BU244" i="1"/>
  <c r="BU245" i="1"/>
  <c r="BU246" i="1"/>
  <c r="BU247" i="1"/>
  <c r="BU248" i="1"/>
  <c r="BU249" i="1"/>
  <c r="BU250" i="1"/>
  <c r="BU251" i="1"/>
  <c r="BU252" i="1"/>
  <c r="BU253" i="1"/>
  <c r="BU254" i="1"/>
  <c r="BU255" i="1"/>
  <c r="BU256" i="1"/>
  <c r="BU257" i="1"/>
  <c r="BU258" i="1"/>
  <c r="BU259" i="1"/>
  <c r="BU260" i="1"/>
  <c r="BU261" i="1"/>
  <c r="BU262" i="1"/>
  <c r="BU263" i="1"/>
  <c r="BU264" i="1"/>
  <c r="BU265" i="1"/>
  <c r="BU266" i="1"/>
  <c r="BU267" i="1"/>
  <c r="BU268" i="1"/>
  <c r="BU269" i="1"/>
  <c r="BU270" i="1"/>
  <c r="BU271" i="1"/>
  <c r="BU272" i="1"/>
  <c r="BU273" i="1"/>
  <c r="BU274" i="1"/>
  <c r="BU275" i="1"/>
  <c r="BU276" i="1"/>
  <c r="BU277" i="1"/>
  <c r="BU278" i="1"/>
  <c r="BU279" i="1"/>
  <c r="BU280" i="1"/>
  <c r="BU281" i="1"/>
  <c r="BU282" i="1"/>
  <c r="BU283" i="1"/>
  <c r="BU284" i="1"/>
  <c r="BU285" i="1"/>
  <c r="BU286" i="1"/>
  <c r="BU287" i="1"/>
  <c r="BU288" i="1"/>
  <c r="BU289" i="1"/>
  <c r="BU290" i="1"/>
  <c r="BU291" i="1"/>
  <c r="BU292" i="1"/>
  <c r="BU293" i="1"/>
  <c r="BU294" i="1"/>
  <c r="BU295" i="1"/>
  <c r="BU296" i="1"/>
  <c r="BU297" i="1"/>
  <c r="BU298" i="1"/>
  <c r="BU299" i="1"/>
  <c r="BU300" i="1"/>
  <c r="BU301" i="1"/>
  <c r="BU302" i="1"/>
  <c r="BU303" i="1"/>
  <c r="BU304" i="1"/>
  <c r="BU305" i="1"/>
  <c r="BU306" i="1"/>
  <c r="BU307" i="1"/>
  <c r="BU308" i="1"/>
  <c r="BU309" i="1"/>
  <c r="BU310" i="1"/>
  <c r="BU311" i="1"/>
  <c r="BU312" i="1"/>
  <c r="BU313" i="1"/>
  <c r="BU314" i="1"/>
  <c r="BU315" i="1"/>
  <c r="BU316" i="1"/>
  <c r="BU317" i="1"/>
  <c r="BU318" i="1"/>
  <c r="BU319" i="1"/>
  <c r="BU320" i="1"/>
  <c r="BU321" i="1"/>
  <c r="BU322" i="1"/>
  <c r="BU323" i="1"/>
  <c r="BU324" i="1"/>
  <c r="BU325" i="1"/>
  <c r="BU326" i="1"/>
  <c r="BU327" i="1"/>
  <c r="BU328" i="1"/>
  <c r="BU329" i="1"/>
  <c r="BU330" i="1"/>
  <c r="BU331" i="1"/>
  <c r="BU332" i="1"/>
  <c r="BU333" i="1"/>
  <c r="BU334" i="1"/>
  <c r="BU335" i="1"/>
  <c r="BU336" i="1"/>
  <c r="BU337" i="1"/>
  <c r="BU338" i="1"/>
  <c r="BU339" i="1"/>
  <c r="BU340" i="1"/>
  <c r="BU341" i="1"/>
  <c r="BU342" i="1"/>
  <c r="BU343" i="1"/>
  <c r="BU344" i="1"/>
  <c r="BU345" i="1"/>
  <c r="BU346" i="1"/>
  <c r="BU347" i="1"/>
  <c r="BU348" i="1"/>
  <c r="BU349" i="1"/>
  <c r="BU350" i="1"/>
  <c r="BU351" i="1"/>
  <c r="BU352" i="1"/>
  <c r="BU353" i="1"/>
  <c r="BU354" i="1"/>
  <c r="BU355" i="1"/>
  <c r="BU356" i="1"/>
  <c r="BU357" i="1"/>
  <c r="BU358" i="1"/>
  <c r="BU359" i="1"/>
  <c r="BU360" i="1"/>
  <c r="BU361" i="1"/>
  <c r="BU362" i="1"/>
  <c r="BU363" i="1"/>
  <c r="BU364" i="1"/>
  <c r="BU365" i="1"/>
  <c r="BU366" i="1"/>
  <c r="BU367" i="1"/>
  <c r="BU368" i="1"/>
  <c r="BU369" i="1"/>
  <c r="BU370" i="1"/>
  <c r="BU371" i="1"/>
  <c r="BU372" i="1"/>
  <c r="BU373" i="1"/>
  <c r="BU374" i="1"/>
  <c r="BU375" i="1"/>
  <c r="BU376" i="1"/>
  <c r="BU377" i="1"/>
  <c r="BU378" i="1"/>
  <c r="BU379" i="1"/>
  <c r="BU380" i="1"/>
  <c r="BU381" i="1"/>
  <c r="BU382" i="1"/>
  <c r="BU383" i="1"/>
  <c r="BU384" i="1"/>
  <c r="BU385" i="1"/>
  <c r="BU386" i="1"/>
  <c r="BU387" i="1"/>
  <c r="BU388" i="1"/>
  <c r="BU389" i="1"/>
  <c r="BU390" i="1"/>
  <c r="BU391" i="1"/>
  <c r="BU392" i="1"/>
  <c r="BU393" i="1"/>
  <c r="BU394" i="1"/>
  <c r="BU395" i="1"/>
  <c r="BU396" i="1"/>
  <c r="BU397" i="1"/>
  <c r="BU398" i="1"/>
  <c r="BU399" i="1"/>
  <c r="BU400" i="1"/>
  <c r="BU401" i="1"/>
  <c r="BU402" i="1"/>
  <c r="BU403" i="1"/>
  <c r="BU404" i="1"/>
  <c r="BU405" i="1"/>
  <c r="BU406" i="1"/>
  <c r="BU407" i="1"/>
  <c r="BU408" i="1"/>
  <c r="BU409" i="1"/>
  <c r="BU410" i="1"/>
  <c r="BU411" i="1"/>
  <c r="BU412" i="1"/>
  <c r="BU413" i="1"/>
  <c r="BU414" i="1"/>
  <c r="BU415" i="1"/>
  <c r="BU416" i="1"/>
  <c r="BU417" i="1"/>
  <c r="BU418" i="1"/>
  <c r="BU419" i="1"/>
  <c r="BU420" i="1"/>
  <c r="BU421" i="1"/>
  <c r="BU422" i="1"/>
  <c r="BU423" i="1"/>
  <c r="BU424" i="1"/>
  <c r="BU425" i="1"/>
  <c r="BU426" i="1"/>
  <c r="BU427" i="1"/>
  <c r="BU428" i="1"/>
  <c r="BU429" i="1"/>
  <c r="BU430" i="1"/>
  <c r="BU431" i="1"/>
  <c r="BU432" i="1"/>
  <c r="BU433" i="1"/>
  <c r="BU434" i="1"/>
  <c r="BU435" i="1"/>
  <c r="BU436" i="1"/>
  <c r="BU437" i="1"/>
  <c r="BU438" i="1"/>
  <c r="BU439" i="1"/>
  <c r="BU440" i="1"/>
  <c r="BU441" i="1"/>
  <c r="BU442" i="1"/>
  <c r="BU443" i="1"/>
  <c r="BU444" i="1"/>
  <c r="BU445" i="1"/>
  <c r="BU446" i="1"/>
  <c r="BU447" i="1"/>
  <c r="BU448" i="1"/>
  <c r="BU449" i="1"/>
  <c r="BU450" i="1"/>
  <c r="BU451" i="1"/>
  <c r="BU452" i="1"/>
  <c r="BU453" i="1"/>
  <c r="BU454" i="1"/>
  <c r="BU455" i="1"/>
  <c r="BU456" i="1"/>
  <c r="BU457" i="1"/>
  <c r="BU458" i="1"/>
  <c r="BU459" i="1"/>
  <c r="BU460" i="1"/>
  <c r="BU461" i="1"/>
  <c r="BU462" i="1"/>
  <c r="BU463" i="1"/>
  <c r="BU464" i="1"/>
  <c r="BU465" i="1"/>
  <c r="BU466" i="1"/>
  <c r="BU467" i="1"/>
  <c r="BU468" i="1"/>
  <c r="BU469" i="1"/>
  <c r="BU470" i="1"/>
  <c r="BU471" i="1"/>
  <c r="BU472" i="1"/>
  <c r="BU473" i="1"/>
  <c r="BU474" i="1"/>
  <c r="BU475" i="1"/>
  <c r="BU476" i="1"/>
  <c r="BU477" i="1"/>
  <c r="BU478" i="1"/>
  <c r="BU479" i="1"/>
  <c r="BU480" i="1"/>
  <c r="BU481" i="1"/>
  <c r="BU482" i="1"/>
  <c r="BU483" i="1"/>
  <c r="BU484" i="1"/>
  <c r="BU485" i="1"/>
  <c r="BU486" i="1"/>
  <c r="BU487" i="1"/>
  <c r="BU488" i="1"/>
  <c r="BU489" i="1"/>
  <c r="BU490" i="1"/>
  <c r="BU491" i="1"/>
  <c r="BU492" i="1"/>
  <c r="BU493" i="1"/>
  <c r="BU494" i="1"/>
  <c r="BU495" i="1"/>
  <c r="BU496" i="1"/>
  <c r="BU497" i="1"/>
  <c r="BU498" i="1"/>
  <c r="BU499" i="1"/>
  <c r="BU500" i="1"/>
  <c r="BU501" i="1"/>
  <c r="BU502" i="1"/>
  <c r="BU503" i="1"/>
  <c r="BU4" i="1"/>
  <c r="BS5" i="1"/>
  <c r="BS6" i="1"/>
  <c r="BS7" i="1"/>
  <c r="BS8" i="1"/>
  <c r="BS9" i="1"/>
  <c r="BS10" i="1"/>
  <c r="BS11" i="1"/>
  <c r="BS12" i="1"/>
  <c r="BS13" i="1"/>
  <c r="BS14" i="1"/>
  <c r="BS15" i="1"/>
  <c r="BS16" i="1"/>
  <c r="BS17" i="1"/>
  <c r="BS18" i="1"/>
  <c r="BS19" i="1"/>
  <c r="BS20" i="1"/>
  <c r="BS21" i="1"/>
  <c r="BS22" i="1"/>
  <c r="BS23" i="1"/>
  <c r="BS24" i="1"/>
  <c r="BS25" i="1"/>
  <c r="BS26" i="1"/>
  <c r="BS27" i="1"/>
  <c r="BS28" i="1"/>
  <c r="BS29" i="1"/>
  <c r="BS30" i="1"/>
  <c r="BS31" i="1"/>
  <c r="BS32" i="1"/>
  <c r="BS33" i="1"/>
  <c r="BS34" i="1"/>
  <c r="BS35" i="1"/>
  <c r="BS36" i="1"/>
  <c r="BS37" i="1"/>
  <c r="BS38" i="1"/>
  <c r="BS39" i="1"/>
  <c r="BS40" i="1"/>
  <c r="BS41" i="1"/>
  <c r="BS42" i="1"/>
  <c r="BS43" i="1"/>
  <c r="BS44" i="1"/>
  <c r="BS45" i="1"/>
  <c r="BS46" i="1"/>
  <c r="BS47" i="1"/>
  <c r="BS48" i="1"/>
  <c r="BS49" i="1"/>
  <c r="BS50" i="1"/>
  <c r="BS51" i="1"/>
  <c r="BS52" i="1"/>
  <c r="BS53" i="1"/>
  <c r="BS54" i="1"/>
  <c r="BS55" i="1"/>
  <c r="BS56" i="1"/>
  <c r="BS57" i="1"/>
  <c r="BS58" i="1"/>
  <c r="BS59" i="1"/>
  <c r="BS60" i="1"/>
  <c r="BS61" i="1"/>
  <c r="BS62" i="1"/>
  <c r="BS63" i="1"/>
  <c r="BS64" i="1"/>
  <c r="BS65" i="1"/>
  <c r="BS66" i="1"/>
  <c r="BS67" i="1"/>
  <c r="BS68" i="1"/>
  <c r="BS69" i="1"/>
  <c r="BS70" i="1"/>
  <c r="BS71" i="1"/>
  <c r="BS72" i="1"/>
  <c r="BS73" i="1"/>
  <c r="BS74" i="1"/>
  <c r="BS75" i="1"/>
  <c r="BS76" i="1"/>
  <c r="BS77" i="1"/>
  <c r="BS78" i="1"/>
  <c r="BS79" i="1"/>
  <c r="BS80" i="1"/>
  <c r="BS81" i="1"/>
  <c r="BS82" i="1"/>
  <c r="BS83" i="1"/>
  <c r="BS84" i="1"/>
  <c r="BS85" i="1"/>
  <c r="BS86" i="1"/>
  <c r="BS87" i="1"/>
  <c r="BS88" i="1"/>
  <c r="BS89" i="1"/>
  <c r="BS90" i="1"/>
  <c r="BS91" i="1"/>
  <c r="BS92" i="1"/>
  <c r="BS93" i="1"/>
  <c r="BS94" i="1"/>
  <c r="BS95" i="1"/>
  <c r="BS96" i="1"/>
  <c r="BS97" i="1"/>
  <c r="BS98" i="1"/>
  <c r="BS99" i="1"/>
  <c r="BS100" i="1"/>
  <c r="BS101" i="1"/>
  <c r="BS102" i="1"/>
  <c r="BS103" i="1"/>
  <c r="BS104" i="1"/>
  <c r="BS105" i="1"/>
  <c r="BS106" i="1"/>
  <c r="BS107" i="1"/>
  <c r="BS108" i="1"/>
  <c r="BS109" i="1"/>
  <c r="BS110" i="1"/>
  <c r="BS111" i="1"/>
  <c r="BS112" i="1"/>
  <c r="BS113" i="1"/>
  <c r="BS114" i="1"/>
  <c r="BS115" i="1"/>
  <c r="BS116" i="1"/>
  <c r="BS117" i="1"/>
  <c r="BS118" i="1"/>
  <c r="BS119" i="1"/>
  <c r="BS120" i="1"/>
  <c r="BS121" i="1"/>
  <c r="BS122" i="1"/>
  <c r="BS123" i="1"/>
  <c r="BS124" i="1"/>
  <c r="BS125" i="1"/>
  <c r="BS126" i="1"/>
  <c r="BS127" i="1"/>
  <c r="BS128" i="1"/>
  <c r="BS129" i="1"/>
  <c r="BS130" i="1"/>
  <c r="BS131" i="1"/>
  <c r="BS132" i="1"/>
  <c r="BS133" i="1"/>
  <c r="BS134" i="1"/>
  <c r="BS135" i="1"/>
  <c r="BS136" i="1"/>
  <c r="BS137" i="1"/>
  <c r="BS138" i="1"/>
  <c r="BS139" i="1"/>
  <c r="BS140" i="1"/>
  <c r="BS141" i="1"/>
  <c r="BS142" i="1"/>
  <c r="BS143" i="1"/>
  <c r="BS144" i="1"/>
  <c r="BS145" i="1"/>
  <c r="BS146" i="1"/>
  <c r="BS147" i="1"/>
  <c r="BS148" i="1"/>
  <c r="BS149" i="1"/>
  <c r="BS150" i="1"/>
  <c r="BS151" i="1"/>
  <c r="BS152" i="1"/>
  <c r="BS153" i="1"/>
  <c r="BS154" i="1"/>
  <c r="BS155" i="1"/>
  <c r="BS156" i="1"/>
  <c r="BS157" i="1"/>
  <c r="BS158" i="1"/>
  <c r="BS159" i="1"/>
  <c r="BS160" i="1"/>
  <c r="BS161" i="1"/>
  <c r="BS162" i="1"/>
  <c r="BS163" i="1"/>
  <c r="BS164" i="1"/>
  <c r="BS165" i="1"/>
  <c r="BS166" i="1"/>
  <c r="BS167" i="1"/>
  <c r="BS168" i="1"/>
  <c r="BS169" i="1"/>
  <c r="BS170" i="1"/>
  <c r="BS171" i="1"/>
  <c r="BS172" i="1"/>
  <c r="BS173" i="1"/>
  <c r="BS174" i="1"/>
  <c r="BS175" i="1"/>
  <c r="BS176" i="1"/>
  <c r="BS177" i="1"/>
  <c r="BS178" i="1"/>
  <c r="BS179" i="1"/>
  <c r="BS180" i="1"/>
  <c r="BS181" i="1"/>
  <c r="BS182" i="1"/>
  <c r="BS183" i="1"/>
  <c r="BS184" i="1"/>
  <c r="BS185" i="1"/>
  <c r="BS186" i="1"/>
  <c r="BS187" i="1"/>
  <c r="BS188" i="1"/>
  <c r="BS189" i="1"/>
  <c r="BS190" i="1"/>
  <c r="BS191" i="1"/>
  <c r="BS192" i="1"/>
  <c r="BS193" i="1"/>
  <c r="BS194" i="1"/>
  <c r="BS195" i="1"/>
  <c r="BS196" i="1"/>
  <c r="BS197" i="1"/>
  <c r="BS198" i="1"/>
  <c r="BS199" i="1"/>
  <c r="BS200" i="1"/>
  <c r="BS201" i="1"/>
  <c r="BS202" i="1"/>
  <c r="BS203" i="1"/>
  <c r="BS204" i="1"/>
  <c r="BS205" i="1"/>
  <c r="BS206" i="1"/>
  <c r="BS207" i="1"/>
  <c r="BS208" i="1"/>
  <c r="BS209" i="1"/>
  <c r="BS210" i="1"/>
  <c r="BS211" i="1"/>
  <c r="BS212" i="1"/>
  <c r="BS213" i="1"/>
  <c r="BS214" i="1"/>
  <c r="BS215" i="1"/>
  <c r="BS216" i="1"/>
  <c r="BS217" i="1"/>
  <c r="BS218" i="1"/>
  <c r="BS219" i="1"/>
  <c r="BS220" i="1"/>
  <c r="BS221" i="1"/>
  <c r="BS222" i="1"/>
  <c r="BS223" i="1"/>
  <c r="BS224" i="1"/>
  <c r="BS225" i="1"/>
  <c r="BS226" i="1"/>
  <c r="BS227" i="1"/>
  <c r="BS228" i="1"/>
  <c r="BS229" i="1"/>
  <c r="BS230" i="1"/>
  <c r="BS231" i="1"/>
  <c r="BS232" i="1"/>
  <c r="BS233" i="1"/>
  <c r="BS234" i="1"/>
  <c r="BS235" i="1"/>
  <c r="BS236" i="1"/>
  <c r="BS237" i="1"/>
  <c r="BS238" i="1"/>
  <c r="BS239" i="1"/>
  <c r="BS240" i="1"/>
  <c r="BS241" i="1"/>
  <c r="BS242" i="1"/>
  <c r="BS243" i="1"/>
  <c r="BS244" i="1"/>
  <c r="BS245" i="1"/>
  <c r="BS246" i="1"/>
  <c r="BS247" i="1"/>
  <c r="BS248" i="1"/>
  <c r="BS249" i="1"/>
  <c r="BS250" i="1"/>
  <c r="BS251" i="1"/>
  <c r="BS252" i="1"/>
  <c r="BS253" i="1"/>
  <c r="BS254" i="1"/>
  <c r="BS255" i="1"/>
  <c r="BS256" i="1"/>
  <c r="BS257" i="1"/>
  <c r="BS258" i="1"/>
  <c r="BS259" i="1"/>
  <c r="BS260" i="1"/>
  <c r="BS261" i="1"/>
  <c r="BS262" i="1"/>
  <c r="BS263" i="1"/>
  <c r="BS264" i="1"/>
  <c r="BS265" i="1"/>
  <c r="BS266" i="1"/>
  <c r="BS267" i="1"/>
  <c r="BS268" i="1"/>
  <c r="BS269" i="1"/>
  <c r="BS270" i="1"/>
  <c r="BS271" i="1"/>
  <c r="BS272" i="1"/>
  <c r="BS273" i="1"/>
  <c r="BS274" i="1"/>
  <c r="BS275" i="1"/>
  <c r="BS276" i="1"/>
  <c r="BS277" i="1"/>
  <c r="BS278" i="1"/>
  <c r="BS279" i="1"/>
  <c r="BS280" i="1"/>
  <c r="BS281" i="1"/>
  <c r="BS282" i="1"/>
  <c r="BS283" i="1"/>
  <c r="BS284" i="1"/>
  <c r="BS285" i="1"/>
  <c r="BS286" i="1"/>
  <c r="BS287" i="1"/>
  <c r="BS288" i="1"/>
  <c r="BS289" i="1"/>
  <c r="BS290" i="1"/>
  <c r="BS291" i="1"/>
  <c r="BS292" i="1"/>
  <c r="BS293" i="1"/>
  <c r="BS294" i="1"/>
  <c r="BS295" i="1"/>
  <c r="BS296" i="1"/>
  <c r="BS297" i="1"/>
  <c r="BS298" i="1"/>
  <c r="BS299" i="1"/>
  <c r="BS300" i="1"/>
  <c r="BS301" i="1"/>
  <c r="BS302" i="1"/>
  <c r="BS303" i="1"/>
  <c r="BS304" i="1"/>
  <c r="BS305" i="1"/>
  <c r="BS306" i="1"/>
  <c r="BS307" i="1"/>
  <c r="BS308" i="1"/>
  <c r="BS309" i="1"/>
  <c r="BS310" i="1"/>
  <c r="BS311" i="1"/>
  <c r="BS312" i="1"/>
  <c r="BS313" i="1"/>
  <c r="BS314" i="1"/>
  <c r="BS315" i="1"/>
  <c r="BS316" i="1"/>
  <c r="BS317" i="1"/>
  <c r="BS318" i="1"/>
  <c r="BS319" i="1"/>
  <c r="BS320" i="1"/>
  <c r="BS321" i="1"/>
  <c r="BS322" i="1"/>
  <c r="BS323" i="1"/>
  <c r="BS324" i="1"/>
  <c r="BS325" i="1"/>
  <c r="BS326" i="1"/>
  <c r="BS327" i="1"/>
  <c r="BS328" i="1"/>
  <c r="BS329" i="1"/>
  <c r="BS330" i="1"/>
  <c r="BS331" i="1"/>
  <c r="BS332" i="1"/>
  <c r="BS333" i="1"/>
  <c r="BS334" i="1"/>
  <c r="BS335" i="1"/>
  <c r="BS336" i="1"/>
  <c r="BS337" i="1"/>
  <c r="BS338" i="1"/>
  <c r="BS339" i="1"/>
  <c r="BS340" i="1"/>
  <c r="BS341" i="1"/>
  <c r="BS342" i="1"/>
  <c r="BS343" i="1"/>
  <c r="BS344" i="1"/>
  <c r="BS345" i="1"/>
  <c r="BS346" i="1"/>
  <c r="BS347" i="1"/>
  <c r="BS348" i="1"/>
  <c r="BS349" i="1"/>
  <c r="BS350" i="1"/>
  <c r="BS351" i="1"/>
  <c r="BS352" i="1"/>
  <c r="BS353" i="1"/>
  <c r="BS354" i="1"/>
  <c r="BS355" i="1"/>
  <c r="BS356" i="1"/>
  <c r="BS357" i="1"/>
  <c r="BS358" i="1"/>
  <c r="BS359" i="1"/>
  <c r="BS360" i="1"/>
  <c r="BS361" i="1"/>
  <c r="BS362" i="1"/>
  <c r="BS363" i="1"/>
  <c r="BS364" i="1"/>
  <c r="BS365" i="1"/>
  <c r="BS366" i="1"/>
  <c r="BS367" i="1"/>
  <c r="BS368" i="1"/>
  <c r="BS369" i="1"/>
  <c r="BS370" i="1"/>
  <c r="BS371" i="1"/>
  <c r="BS372" i="1"/>
  <c r="BS373" i="1"/>
  <c r="BS374" i="1"/>
  <c r="BS375" i="1"/>
  <c r="BS376" i="1"/>
  <c r="BS377" i="1"/>
  <c r="BS378" i="1"/>
  <c r="BS379" i="1"/>
  <c r="BS380" i="1"/>
  <c r="BS381" i="1"/>
  <c r="BS382" i="1"/>
  <c r="BS383" i="1"/>
  <c r="BS384" i="1"/>
  <c r="BS385" i="1"/>
  <c r="BS386" i="1"/>
  <c r="BS387" i="1"/>
  <c r="BS388" i="1"/>
  <c r="BS389" i="1"/>
  <c r="BS390" i="1"/>
  <c r="BS391" i="1"/>
  <c r="BS392" i="1"/>
  <c r="BS393" i="1"/>
  <c r="BS394" i="1"/>
  <c r="BS395" i="1"/>
  <c r="BS396" i="1"/>
  <c r="BS397" i="1"/>
  <c r="BS398" i="1"/>
  <c r="BS399" i="1"/>
  <c r="BS400" i="1"/>
  <c r="BS401" i="1"/>
  <c r="BS402" i="1"/>
  <c r="BS403" i="1"/>
  <c r="BS404" i="1"/>
  <c r="BS405" i="1"/>
  <c r="BS406" i="1"/>
  <c r="BS407" i="1"/>
  <c r="BS408" i="1"/>
  <c r="BS409" i="1"/>
  <c r="BS410" i="1"/>
  <c r="BS411" i="1"/>
  <c r="BS412" i="1"/>
  <c r="BS413" i="1"/>
  <c r="BS414" i="1"/>
  <c r="BS415" i="1"/>
  <c r="BS416" i="1"/>
  <c r="BS417" i="1"/>
  <c r="BS418" i="1"/>
  <c r="BS419" i="1"/>
  <c r="BS420" i="1"/>
  <c r="BS421" i="1"/>
  <c r="BS422" i="1"/>
  <c r="BS423" i="1"/>
  <c r="BS424" i="1"/>
  <c r="BS425" i="1"/>
  <c r="BS426" i="1"/>
  <c r="BS427" i="1"/>
  <c r="BS428" i="1"/>
  <c r="BS429" i="1"/>
  <c r="BS430" i="1"/>
  <c r="BS431" i="1"/>
  <c r="BS432" i="1"/>
  <c r="BS433" i="1"/>
  <c r="BS434" i="1"/>
  <c r="BS435" i="1"/>
  <c r="BS436" i="1"/>
  <c r="BS437" i="1"/>
  <c r="BS438" i="1"/>
  <c r="BS439" i="1"/>
  <c r="BS440" i="1"/>
  <c r="BS441" i="1"/>
  <c r="BS442" i="1"/>
  <c r="BS443" i="1"/>
  <c r="BS444" i="1"/>
  <c r="BS445" i="1"/>
  <c r="BS446" i="1"/>
  <c r="BS447" i="1"/>
  <c r="BS448" i="1"/>
  <c r="BS449" i="1"/>
  <c r="BS450" i="1"/>
  <c r="BS451" i="1"/>
  <c r="BS452" i="1"/>
  <c r="BS453" i="1"/>
  <c r="BS454" i="1"/>
  <c r="BS455" i="1"/>
  <c r="BS456" i="1"/>
  <c r="BS457" i="1"/>
  <c r="BS458" i="1"/>
  <c r="BS459" i="1"/>
  <c r="BS460" i="1"/>
  <c r="BS461" i="1"/>
  <c r="BS462" i="1"/>
  <c r="BS463" i="1"/>
  <c r="BS464" i="1"/>
  <c r="BS465" i="1"/>
  <c r="BS466" i="1"/>
  <c r="BS467" i="1"/>
  <c r="BS468" i="1"/>
  <c r="BS469" i="1"/>
  <c r="BS470" i="1"/>
  <c r="BS471" i="1"/>
  <c r="BS472" i="1"/>
  <c r="BS473" i="1"/>
  <c r="BS474" i="1"/>
  <c r="BS475" i="1"/>
  <c r="BS476" i="1"/>
  <c r="BS477" i="1"/>
  <c r="BS478" i="1"/>
  <c r="BS479" i="1"/>
  <c r="BS480" i="1"/>
  <c r="BS481" i="1"/>
  <c r="BS482" i="1"/>
  <c r="BS483" i="1"/>
  <c r="BS484" i="1"/>
  <c r="BS485" i="1"/>
  <c r="BS486" i="1"/>
  <c r="BS487" i="1"/>
  <c r="BS488" i="1"/>
  <c r="BS489" i="1"/>
  <c r="BS490" i="1"/>
  <c r="BS491" i="1"/>
  <c r="BS492" i="1"/>
  <c r="BS493" i="1"/>
  <c r="BS494" i="1"/>
  <c r="BS495" i="1"/>
  <c r="BS496" i="1"/>
  <c r="BS497" i="1"/>
  <c r="BS498" i="1"/>
  <c r="BS499" i="1"/>
  <c r="BS500" i="1"/>
  <c r="BS501" i="1"/>
  <c r="BS502" i="1"/>
  <c r="BS503" i="1"/>
  <c r="BS4" i="1"/>
  <c r="BR5" i="1"/>
  <c r="BR6" i="1"/>
  <c r="BR7" i="1"/>
  <c r="BR8" i="1"/>
  <c r="BR9" i="1"/>
  <c r="BR10" i="1"/>
  <c r="BR11" i="1"/>
  <c r="BR12" i="1"/>
  <c r="BR13" i="1"/>
  <c r="BR14" i="1"/>
  <c r="BR15" i="1"/>
  <c r="BR16" i="1"/>
  <c r="BR17" i="1"/>
  <c r="BR18" i="1"/>
  <c r="BR19" i="1"/>
  <c r="BR20" i="1"/>
  <c r="BR21" i="1"/>
  <c r="BR22" i="1"/>
  <c r="BR23" i="1"/>
  <c r="BR24" i="1"/>
  <c r="BR25" i="1"/>
  <c r="BR26" i="1"/>
  <c r="BR27" i="1"/>
  <c r="BR28" i="1"/>
  <c r="BR29" i="1"/>
  <c r="BR30" i="1"/>
  <c r="BR31" i="1"/>
  <c r="BR32" i="1"/>
  <c r="BR33" i="1"/>
  <c r="BR34" i="1"/>
  <c r="BR35" i="1"/>
  <c r="BR36" i="1"/>
  <c r="BR37" i="1"/>
  <c r="BR38" i="1"/>
  <c r="BR39"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7" i="1"/>
  <c r="BR78" i="1"/>
  <c r="BR79" i="1"/>
  <c r="BR80" i="1"/>
  <c r="BR81" i="1"/>
  <c r="BR82" i="1"/>
  <c r="BR83" i="1"/>
  <c r="BR84" i="1"/>
  <c r="BR85" i="1"/>
  <c r="BR86" i="1"/>
  <c r="BR87" i="1"/>
  <c r="BR88"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6" i="1"/>
  <c r="BR147" i="1"/>
  <c r="BR148"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2" i="1"/>
  <c r="BR173" i="1"/>
  <c r="BR174" i="1"/>
  <c r="BR175" i="1"/>
  <c r="BR176" i="1"/>
  <c r="BR177" i="1"/>
  <c r="BR178" i="1"/>
  <c r="BR179" i="1"/>
  <c r="BR180" i="1"/>
  <c r="BR181" i="1"/>
  <c r="BR182" i="1"/>
  <c r="BR183" i="1"/>
  <c r="BR184" i="1"/>
  <c r="BR185" i="1"/>
  <c r="BR186" i="1"/>
  <c r="BR187" i="1"/>
  <c r="BR188" i="1"/>
  <c r="BR189" i="1"/>
  <c r="BR190" i="1"/>
  <c r="BR191" i="1"/>
  <c r="BR192" i="1"/>
  <c r="BR193" i="1"/>
  <c r="BR194" i="1"/>
  <c r="BR195" i="1"/>
  <c r="BR196" i="1"/>
  <c r="BR197" i="1"/>
  <c r="BR198" i="1"/>
  <c r="BR199" i="1"/>
  <c r="BR200" i="1"/>
  <c r="BR201" i="1"/>
  <c r="BR202" i="1"/>
  <c r="BR203" i="1"/>
  <c r="BR204" i="1"/>
  <c r="BR205"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5" i="1"/>
  <c r="BR236" i="1"/>
  <c r="BR237" i="1"/>
  <c r="BR238" i="1"/>
  <c r="BR239" i="1"/>
  <c r="BR240" i="1"/>
  <c r="BR241" i="1"/>
  <c r="BR242" i="1"/>
  <c r="BR243" i="1"/>
  <c r="BR244" i="1"/>
  <c r="BR245" i="1"/>
  <c r="BR246" i="1"/>
  <c r="BR247"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6"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4" i="1"/>
  <c r="BP5" i="1"/>
  <c r="BP6" i="1"/>
  <c r="BP7" i="1"/>
  <c r="BP8" i="1"/>
  <c r="BP9" i="1"/>
  <c r="BP10" i="1"/>
  <c r="BP11" i="1"/>
  <c r="BP12" i="1"/>
  <c r="BP13" i="1"/>
  <c r="BP14" i="1"/>
  <c r="BP15" i="1"/>
  <c r="BP16" i="1"/>
  <c r="BP17" i="1"/>
  <c r="BP18" i="1"/>
  <c r="BP19" i="1"/>
  <c r="BP20" i="1"/>
  <c r="BP21" i="1"/>
  <c r="BP22" i="1"/>
  <c r="BP23" i="1"/>
  <c r="BP24" i="1"/>
  <c r="BP25" i="1"/>
  <c r="BP26" i="1"/>
  <c r="BP27" i="1"/>
  <c r="BP28" i="1"/>
  <c r="BP29" i="1"/>
  <c r="BP30" i="1"/>
  <c r="BP31" i="1"/>
  <c r="BP32" i="1"/>
  <c r="BP33" i="1"/>
  <c r="BP34" i="1"/>
  <c r="BP35" i="1"/>
  <c r="BP36" i="1"/>
  <c r="BP37" i="1"/>
  <c r="BP38" i="1"/>
  <c r="BP39" i="1"/>
  <c r="BP40" i="1"/>
  <c r="BP41" i="1"/>
  <c r="BP42" i="1"/>
  <c r="BP43" i="1"/>
  <c r="BZ43" i="1" s="1"/>
  <c r="BP44" i="1"/>
  <c r="BP45" i="1"/>
  <c r="BP46" i="1"/>
  <c r="BP47" i="1"/>
  <c r="BP48" i="1"/>
  <c r="BP49" i="1"/>
  <c r="BP50" i="1"/>
  <c r="BP51" i="1"/>
  <c r="BP52" i="1"/>
  <c r="BP53" i="1"/>
  <c r="BP54" i="1"/>
  <c r="BP55" i="1"/>
  <c r="BZ55" i="1" s="1"/>
  <c r="BP56" i="1"/>
  <c r="BP57" i="1"/>
  <c r="BP58" i="1"/>
  <c r="BP59" i="1"/>
  <c r="BP60" i="1"/>
  <c r="BP61" i="1"/>
  <c r="BP62" i="1"/>
  <c r="BP63" i="1"/>
  <c r="BP64" i="1"/>
  <c r="BP65" i="1"/>
  <c r="BP66" i="1"/>
  <c r="BP67" i="1"/>
  <c r="BP68" i="1"/>
  <c r="BP69" i="1"/>
  <c r="BP70" i="1"/>
  <c r="BP71" i="1"/>
  <c r="BP72" i="1"/>
  <c r="BP73" i="1"/>
  <c r="BP74" i="1"/>
  <c r="BP75" i="1"/>
  <c r="BP76" i="1"/>
  <c r="BP77" i="1"/>
  <c r="BP78" i="1"/>
  <c r="BP79" i="1"/>
  <c r="BP80" i="1"/>
  <c r="BP81" i="1"/>
  <c r="BP82" i="1"/>
  <c r="BP83" i="1"/>
  <c r="BP84" i="1"/>
  <c r="BP85" i="1"/>
  <c r="BP86" i="1"/>
  <c r="BP87" i="1"/>
  <c r="BP88" i="1"/>
  <c r="BP89" i="1"/>
  <c r="BP90" i="1"/>
  <c r="BP91" i="1"/>
  <c r="BZ91" i="1" s="1"/>
  <c r="BP92" i="1"/>
  <c r="BP93" i="1"/>
  <c r="BP94" i="1"/>
  <c r="BP95" i="1"/>
  <c r="BP96" i="1"/>
  <c r="BP97" i="1"/>
  <c r="BP98" i="1"/>
  <c r="BP99" i="1"/>
  <c r="BP100" i="1"/>
  <c r="BP101" i="1"/>
  <c r="BP102" i="1"/>
  <c r="BP103" i="1"/>
  <c r="BP104" i="1"/>
  <c r="BP105" i="1"/>
  <c r="BP106" i="1"/>
  <c r="BP107" i="1"/>
  <c r="BP108" i="1"/>
  <c r="BP109" i="1"/>
  <c r="BP110" i="1"/>
  <c r="BP111" i="1"/>
  <c r="BP112" i="1"/>
  <c r="BP113" i="1"/>
  <c r="BP114" i="1"/>
  <c r="BP115" i="1"/>
  <c r="BP116" i="1"/>
  <c r="BP117" i="1"/>
  <c r="BP118" i="1"/>
  <c r="BP119" i="1"/>
  <c r="BP120" i="1"/>
  <c r="BP121" i="1"/>
  <c r="BP122" i="1"/>
  <c r="BP123" i="1"/>
  <c r="BP124" i="1"/>
  <c r="BP125" i="1"/>
  <c r="BP126" i="1"/>
  <c r="BP127" i="1"/>
  <c r="BP128" i="1"/>
  <c r="BP129" i="1"/>
  <c r="BP130" i="1"/>
  <c r="BP131" i="1"/>
  <c r="BP132" i="1"/>
  <c r="BP133" i="1"/>
  <c r="BP134" i="1"/>
  <c r="BP135" i="1"/>
  <c r="BP136" i="1"/>
  <c r="BP137" i="1"/>
  <c r="BP138" i="1"/>
  <c r="BP139" i="1"/>
  <c r="BZ139" i="1" s="1"/>
  <c r="BP140" i="1"/>
  <c r="BP141" i="1"/>
  <c r="BP142" i="1"/>
  <c r="BP143" i="1"/>
  <c r="BP144" i="1"/>
  <c r="BP145" i="1"/>
  <c r="BP146" i="1"/>
  <c r="BP147" i="1"/>
  <c r="BP148" i="1"/>
  <c r="BP149" i="1"/>
  <c r="BP150" i="1"/>
  <c r="BP151" i="1"/>
  <c r="BP152" i="1"/>
  <c r="BP153" i="1"/>
  <c r="BP154" i="1"/>
  <c r="BP155" i="1"/>
  <c r="BP156" i="1"/>
  <c r="BP157" i="1"/>
  <c r="BP158" i="1"/>
  <c r="BP159" i="1"/>
  <c r="BP160" i="1"/>
  <c r="BP161" i="1"/>
  <c r="BP162" i="1"/>
  <c r="BP163" i="1"/>
  <c r="BP164" i="1"/>
  <c r="BP165" i="1"/>
  <c r="BP166" i="1"/>
  <c r="BP167" i="1"/>
  <c r="BP168" i="1"/>
  <c r="BP169" i="1"/>
  <c r="BP170" i="1"/>
  <c r="BP171" i="1"/>
  <c r="BP172" i="1"/>
  <c r="BP173" i="1"/>
  <c r="BP174" i="1"/>
  <c r="BP175" i="1"/>
  <c r="BP176" i="1"/>
  <c r="BP177" i="1"/>
  <c r="BP178" i="1"/>
  <c r="BP179" i="1"/>
  <c r="BP180" i="1"/>
  <c r="BP181" i="1"/>
  <c r="BP182" i="1"/>
  <c r="BP183" i="1"/>
  <c r="BP184" i="1"/>
  <c r="BP185" i="1"/>
  <c r="BP186" i="1"/>
  <c r="BP187" i="1"/>
  <c r="BZ187" i="1" s="1"/>
  <c r="BP188" i="1"/>
  <c r="BP189" i="1"/>
  <c r="BP190" i="1"/>
  <c r="BP191" i="1"/>
  <c r="BP192" i="1"/>
  <c r="BP193" i="1"/>
  <c r="BP194" i="1"/>
  <c r="BP195" i="1"/>
  <c r="BP196" i="1"/>
  <c r="BP197" i="1"/>
  <c r="BP198" i="1"/>
  <c r="BP199" i="1"/>
  <c r="BZ199" i="1" s="1"/>
  <c r="BP200" i="1"/>
  <c r="BP201" i="1"/>
  <c r="BP202" i="1"/>
  <c r="BP203" i="1"/>
  <c r="BP204" i="1"/>
  <c r="BP205" i="1"/>
  <c r="BP206" i="1"/>
  <c r="BP207" i="1"/>
  <c r="BP208" i="1"/>
  <c r="BP209" i="1"/>
  <c r="BP210" i="1"/>
  <c r="BP211" i="1"/>
  <c r="BP212" i="1"/>
  <c r="BP213" i="1"/>
  <c r="BP214" i="1"/>
  <c r="BP215" i="1"/>
  <c r="BP216" i="1"/>
  <c r="BP217" i="1"/>
  <c r="BP218" i="1"/>
  <c r="BP219" i="1"/>
  <c r="BP220" i="1"/>
  <c r="BP221" i="1"/>
  <c r="BP222" i="1"/>
  <c r="BP223" i="1"/>
  <c r="BP224" i="1"/>
  <c r="BP225" i="1"/>
  <c r="BP226" i="1"/>
  <c r="BP227" i="1"/>
  <c r="BP228" i="1"/>
  <c r="BP229" i="1"/>
  <c r="BP230" i="1"/>
  <c r="BP231" i="1"/>
  <c r="BP232" i="1"/>
  <c r="BP233" i="1"/>
  <c r="BP234" i="1"/>
  <c r="BP235" i="1"/>
  <c r="BZ235" i="1" s="1"/>
  <c r="BP236" i="1"/>
  <c r="BP237" i="1"/>
  <c r="BP238" i="1"/>
  <c r="BP239" i="1"/>
  <c r="BP240" i="1"/>
  <c r="BP241" i="1"/>
  <c r="BP242" i="1"/>
  <c r="BP243" i="1"/>
  <c r="BP244" i="1"/>
  <c r="BP245" i="1"/>
  <c r="BP246" i="1"/>
  <c r="BP247" i="1"/>
  <c r="BP248" i="1"/>
  <c r="BP249" i="1"/>
  <c r="BP250" i="1"/>
  <c r="BP251" i="1"/>
  <c r="BP252" i="1"/>
  <c r="BP253" i="1"/>
  <c r="BP254" i="1"/>
  <c r="BP255" i="1"/>
  <c r="BP256" i="1"/>
  <c r="BP257" i="1"/>
  <c r="BP258" i="1"/>
  <c r="BP259" i="1"/>
  <c r="BP260" i="1"/>
  <c r="BP261" i="1"/>
  <c r="BP262" i="1"/>
  <c r="BP263" i="1"/>
  <c r="BP264" i="1"/>
  <c r="BP265" i="1"/>
  <c r="BP266" i="1"/>
  <c r="BP267" i="1"/>
  <c r="BP268" i="1"/>
  <c r="BP269" i="1"/>
  <c r="BP270" i="1"/>
  <c r="BP271" i="1"/>
  <c r="BP272" i="1"/>
  <c r="BP273" i="1"/>
  <c r="BP274" i="1"/>
  <c r="BP275" i="1"/>
  <c r="BP276" i="1"/>
  <c r="BP277" i="1"/>
  <c r="BP278" i="1"/>
  <c r="BP279" i="1"/>
  <c r="BP280" i="1"/>
  <c r="BP281" i="1"/>
  <c r="BP282" i="1"/>
  <c r="BP283" i="1"/>
  <c r="BZ283" i="1" s="1"/>
  <c r="BP284" i="1"/>
  <c r="BP285" i="1"/>
  <c r="BP286" i="1"/>
  <c r="BP287" i="1"/>
  <c r="BP288" i="1"/>
  <c r="BP289" i="1"/>
  <c r="BP290" i="1"/>
  <c r="BP291" i="1"/>
  <c r="BP292" i="1"/>
  <c r="BP293" i="1"/>
  <c r="BP294" i="1"/>
  <c r="BP295" i="1"/>
  <c r="BP296" i="1"/>
  <c r="BP297" i="1"/>
  <c r="BP298" i="1"/>
  <c r="BP299" i="1"/>
  <c r="BP300" i="1"/>
  <c r="BP301" i="1"/>
  <c r="BP302" i="1"/>
  <c r="BP303" i="1"/>
  <c r="BP304" i="1"/>
  <c r="BP305" i="1"/>
  <c r="BP306" i="1"/>
  <c r="BP307" i="1"/>
  <c r="BP308" i="1"/>
  <c r="BP309" i="1"/>
  <c r="BP310" i="1"/>
  <c r="BP311" i="1"/>
  <c r="BP312" i="1"/>
  <c r="BP313" i="1"/>
  <c r="BP314" i="1"/>
  <c r="BP315" i="1"/>
  <c r="BP316" i="1"/>
  <c r="BP317" i="1"/>
  <c r="BP318" i="1"/>
  <c r="BP319" i="1"/>
  <c r="BP320" i="1"/>
  <c r="BP321" i="1"/>
  <c r="BP322" i="1"/>
  <c r="BP323" i="1"/>
  <c r="BP324" i="1"/>
  <c r="BP325" i="1"/>
  <c r="BP326" i="1"/>
  <c r="BP327" i="1"/>
  <c r="BP328" i="1"/>
  <c r="BP329" i="1"/>
  <c r="BP330" i="1"/>
  <c r="BP331" i="1"/>
  <c r="BP332" i="1"/>
  <c r="BP333" i="1"/>
  <c r="BP334" i="1"/>
  <c r="BP335" i="1"/>
  <c r="BP336" i="1"/>
  <c r="BP337" i="1"/>
  <c r="BP338" i="1"/>
  <c r="BP339" i="1"/>
  <c r="BP340" i="1"/>
  <c r="BP341" i="1"/>
  <c r="BP342" i="1"/>
  <c r="BP343" i="1"/>
  <c r="BZ343" i="1" s="1"/>
  <c r="BP344" i="1"/>
  <c r="BP345" i="1"/>
  <c r="BP346" i="1"/>
  <c r="BP347" i="1"/>
  <c r="BP348" i="1"/>
  <c r="BP349" i="1"/>
  <c r="BP350" i="1"/>
  <c r="BP351" i="1"/>
  <c r="BP352" i="1"/>
  <c r="BP353" i="1"/>
  <c r="BP354" i="1"/>
  <c r="BP355" i="1"/>
  <c r="BP356" i="1"/>
  <c r="BP357" i="1"/>
  <c r="BP358" i="1"/>
  <c r="BP359" i="1"/>
  <c r="BP360" i="1"/>
  <c r="BP361" i="1"/>
  <c r="BP362" i="1"/>
  <c r="BP363" i="1"/>
  <c r="BP364" i="1"/>
  <c r="BP365" i="1"/>
  <c r="BP366" i="1"/>
  <c r="BP367" i="1"/>
  <c r="BP368" i="1"/>
  <c r="BP369" i="1"/>
  <c r="BP370" i="1"/>
  <c r="BP371" i="1"/>
  <c r="BP372" i="1"/>
  <c r="BP373" i="1"/>
  <c r="BP374" i="1"/>
  <c r="BP375" i="1"/>
  <c r="BP376" i="1"/>
  <c r="BP377" i="1"/>
  <c r="BP378" i="1"/>
  <c r="BP379" i="1"/>
  <c r="BP380" i="1"/>
  <c r="BP381" i="1"/>
  <c r="BP382" i="1"/>
  <c r="BP383" i="1"/>
  <c r="BP384" i="1"/>
  <c r="BP385" i="1"/>
  <c r="BP386" i="1"/>
  <c r="BP387" i="1"/>
  <c r="BP388" i="1"/>
  <c r="BP389" i="1"/>
  <c r="BP390" i="1"/>
  <c r="BP391" i="1"/>
  <c r="BP392" i="1"/>
  <c r="BP393" i="1"/>
  <c r="BP394" i="1"/>
  <c r="BP395" i="1"/>
  <c r="BP396" i="1"/>
  <c r="BP397" i="1"/>
  <c r="BP398" i="1"/>
  <c r="BP399" i="1"/>
  <c r="BP400" i="1"/>
  <c r="BP401" i="1"/>
  <c r="BP402" i="1"/>
  <c r="BP403" i="1"/>
  <c r="BP404" i="1"/>
  <c r="BP405" i="1"/>
  <c r="BP406" i="1"/>
  <c r="BP407" i="1"/>
  <c r="BP408" i="1"/>
  <c r="BP409" i="1"/>
  <c r="BP410" i="1"/>
  <c r="BP411" i="1"/>
  <c r="BP412" i="1"/>
  <c r="BP413" i="1"/>
  <c r="BP414" i="1"/>
  <c r="BP415" i="1"/>
  <c r="BP416" i="1"/>
  <c r="BP417" i="1"/>
  <c r="BP418" i="1"/>
  <c r="BP419" i="1"/>
  <c r="BP420" i="1"/>
  <c r="BP421" i="1"/>
  <c r="BP422" i="1"/>
  <c r="BP423" i="1"/>
  <c r="BP424" i="1"/>
  <c r="BP425" i="1"/>
  <c r="BP426" i="1"/>
  <c r="BP427" i="1"/>
  <c r="BP428" i="1"/>
  <c r="BP429" i="1"/>
  <c r="BP430" i="1"/>
  <c r="BP431" i="1"/>
  <c r="BP432" i="1"/>
  <c r="BP433" i="1"/>
  <c r="BP434" i="1"/>
  <c r="BP435" i="1"/>
  <c r="BP436" i="1"/>
  <c r="BP437" i="1"/>
  <c r="BP438" i="1"/>
  <c r="BP439" i="1"/>
  <c r="BP440" i="1"/>
  <c r="BP441" i="1"/>
  <c r="BP442" i="1"/>
  <c r="BP443" i="1"/>
  <c r="BP444" i="1"/>
  <c r="BP445" i="1"/>
  <c r="BP446" i="1"/>
  <c r="BP447" i="1"/>
  <c r="BP448" i="1"/>
  <c r="BP449" i="1"/>
  <c r="BP450" i="1"/>
  <c r="BP451" i="1"/>
  <c r="BP452" i="1"/>
  <c r="BP453" i="1"/>
  <c r="BP454" i="1"/>
  <c r="BP455" i="1"/>
  <c r="BP456" i="1"/>
  <c r="BP457" i="1"/>
  <c r="BP458" i="1"/>
  <c r="BP459" i="1"/>
  <c r="BP460" i="1"/>
  <c r="BP461" i="1"/>
  <c r="BP462" i="1"/>
  <c r="BP463" i="1"/>
  <c r="BZ463" i="1" s="1"/>
  <c r="BP464" i="1"/>
  <c r="BP465" i="1"/>
  <c r="BP466" i="1"/>
  <c r="BP467" i="1"/>
  <c r="BP468" i="1"/>
  <c r="BP469" i="1"/>
  <c r="BP470" i="1"/>
  <c r="BP471" i="1"/>
  <c r="BP472" i="1"/>
  <c r="BP473" i="1"/>
  <c r="BP474" i="1"/>
  <c r="BP475" i="1"/>
  <c r="BP476" i="1"/>
  <c r="BP477" i="1"/>
  <c r="BP478" i="1"/>
  <c r="BP479" i="1"/>
  <c r="BP480" i="1"/>
  <c r="BP481" i="1"/>
  <c r="BP482" i="1"/>
  <c r="BP483" i="1"/>
  <c r="BP484" i="1"/>
  <c r="BP485" i="1"/>
  <c r="BP486" i="1"/>
  <c r="BP487" i="1"/>
  <c r="BP488" i="1"/>
  <c r="BP489" i="1"/>
  <c r="BP490" i="1"/>
  <c r="BP491" i="1"/>
  <c r="BP492" i="1"/>
  <c r="BP493" i="1"/>
  <c r="BP494" i="1"/>
  <c r="BP495" i="1"/>
  <c r="BP496" i="1"/>
  <c r="BP497" i="1"/>
  <c r="BP498" i="1"/>
  <c r="BP499" i="1"/>
  <c r="BP500" i="1"/>
  <c r="BP501" i="1"/>
  <c r="BZ501" i="1" s="1"/>
  <c r="BP502" i="1"/>
  <c r="BP503" i="1"/>
  <c r="BP4" i="1"/>
  <c r="BO5" i="1"/>
  <c r="BO6" i="1"/>
  <c r="BO7" i="1"/>
  <c r="BO8" i="1"/>
  <c r="BO9" i="1"/>
  <c r="BO10" i="1"/>
  <c r="BO11" i="1"/>
  <c r="BO12" i="1"/>
  <c r="BO13" i="1"/>
  <c r="BO14" i="1"/>
  <c r="BO15" i="1"/>
  <c r="BO16" i="1"/>
  <c r="BO17" i="1"/>
  <c r="BO18" i="1"/>
  <c r="BO19" i="1"/>
  <c r="BO20" i="1"/>
  <c r="BO21" i="1"/>
  <c r="BO22" i="1"/>
  <c r="BO23" i="1"/>
  <c r="BO24" i="1"/>
  <c r="BO25" i="1"/>
  <c r="BO26" i="1"/>
  <c r="BO27" i="1"/>
  <c r="BO28" i="1"/>
  <c r="BO29" i="1"/>
  <c r="BO30" i="1"/>
  <c r="BO31" i="1"/>
  <c r="BO32" i="1"/>
  <c r="BO33" i="1"/>
  <c r="BO34" i="1"/>
  <c r="BO35" i="1"/>
  <c r="BO36" i="1"/>
  <c r="BO37" i="1"/>
  <c r="BO38" i="1"/>
  <c r="BO39" i="1"/>
  <c r="BO40" i="1"/>
  <c r="BO41" i="1"/>
  <c r="BO42" i="1"/>
  <c r="BO43" i="1"/>
  <c r="BO44" i="1"/>
  <c r="BO45" i="1"/>
  <c r="BO46" i="1"/>
  <c r="BO47" i="1"/>
  <c r="BO48" i="1"/>
  <c r="BO49" i="1"/>
  <c r="BO50" i="1"/>
  <c r="BO51" i="1"/>
  <c r="BO52" i="1"/>
  <c r="BO53" i="1"/>
  <c r="BO54" i="1"/>
  <c r="BO55" i="1"/>
  <c r="BO56" i="1"/>
  <c r="BO57" i="1"/>
  <c r="BO58" i="1"/>
  <c r="BO59" i="1"/>
  <c r="BO60" i="1"/>
  <c r="BO61" i="1"/>
  <c r="BO62" i="1"/>
  <c r="BO63" i="1"/>
  <c r="BO64" i="1"/>
  <c r="BO65" i="1"/>
  <c r="BO66" i="1"/>
  <c r="BO67" i="1"/>
  <c r="BO68" i="1"/>
  <c r="BO69" i="1"/>
  <c r="BO70" i="1"/>
  <c r="BO71" i="1"/>
  <c r="BO72" i="1"/>
  <c r="BO73" i="1"/>
  <c r="BO74" i="1"/>
  <c r="BO75" i="1"/>
  <c r="BO76" i="1"/>
  <c r="BO77" i="1"/>
  <c r="BO78" i="1"/>
  <c r="BO79" i="1"/>
  <c r="BO80" i="1"/>
  <c r="BO81" i="1"/>
  <c r="BO82" i="1"/>
  <c r="BO83" i="1"/>
  <c r="BO84" i="1"/>
  <c r="BO85" i="1"/>
  <c r="BO86" i="1"/>
  <c r="BO87" i="1"/>
  <c r="BO88" i="1"/>
  <c r="BO89" i="1"/>
  <c r="BO90" i="1"/>
  <c r="BO91" i="1"/>
  <c r="BO92" i="1"/>
  <c r="BO93" i="1"/>
  <c r="BO94" i="1"/>
  <c r="BO95" i="1"/>
  <c r="BO96" i="1"/>
  <c r="BO97" i="1"/>
  <c r="BO98" i="1"/>
  <c r="BO99" i="1"/>
  <c r="BO100" i="1"/>
  <c r="BO101" i="1"/>
  <c r="BO102" i="1"/>
  <c r="BO103" i="1"/>
  <c r="BO104" i="1"/>
  <c r="BO105" i="1"/>
  <c r="BO106" i="1"/>
  <c r="BO107" i="1"/>
  <c r="BO108" i="1"/>
  <c r="BO109" i="1"/>
  <c r="BO110" i="1"/>
  <c r="BO111" i="1"/>
  <c r="BO112" i="1"/>
  <c r="BO113" i="1"/>
  <c r="BO114" i="1"/>
  <c r="BO115" i="1"/>
  <c r="BO116" i="1"/>
  <c r="BO117" i="1"/>
  <c r="BO118" i="1"/>
  <c r="BO119" i="1"/>
  <c r="BO120" i="1"/>
  <c r="BO121" i="1"/>
  <c r="BO122" i="1"/>
  <c r="BO123" i="1"/>
  <c r="BO124" i="1"/>
  <c r="BO125" i="1"/>
  <c r="BO126" i="1"/>
  <c r="BO127" i="1"/>
  <c r="BO128" i="1"/>
  <c r="BO129" i="1"/>
  <c r="BO130" i="1"/>
  <c r="BO131" i="1"/>
  <c r="BO132" i="1"/>
  <c r="BO133" i="1"/>
  <c r="BO134" i="1"/>
  <c r="BO135" i="1"/>
  <c r="BO136" i="1"/>
  <c r="BO137" i="1"/>
  <c r="BO138" i="1"/>
  <c r="BO139" i="1"/>
  <c r="BO140" i="1"/>
  <c r="BO141" i="1"/>
  <c r="BO142" i="1"/>
  <c r="BO143" i="1"/>
  <c r="BO144" i="1"/>
  <c r="BO145" i="1"/>
  <c r="BO146" i="1"/>
  <c r="BO147" i="1"/>
  <c r="BO148" i="1"/>
  <c r="BO149" i="1"/>
  <c r="BO150" i="1"/>
  <c r="BO151" i="1"/>
  <c r="BO152" i="1"/>
  <c r="BO153" i="1"/>
  <c r="BO154" i="1"/>
  <c r="BO155" i="1"/>
  <c r="BO156" i="1"/>
  <c r="BO157" i="1"/>
  <c r="BO158" i="1"/>
  <c r="BO159" i="1"/>
  <c r="BO160" i="1"/>
  <c r="BO161" i="1"/>
  <c r="BO162" i="1"/>
  <c r="BO163" i="1"/>
  <c r="BO164" i="1"/>
  <c r="BO165" i="1"/>
  <c r="BO166" i="1"/>
  <c r="BO167" i="1"/>
  <c r="BO168" i="1"/>
  <c r="BO169" i="1"/>
  <c r="BO170" i="1"/>
  <c r="BO171" i="1"/>
  <c r="BO172" i="1"/>
  <c r="BO173" i="1"/>
  <c r="BO174" i="1"/>
  <c r="BO175" i="1"/>
  <c r="BO176" i="1"/>
  <c r="BO177" i="1"/>
  <c r="BO178" i="1"/>
  <c r="BO179" i="1"/>
  <c r="BO180" i="1"/>
  <c r="BO181" i="1"/>
  <c r="BO182" i="1"/>
  <c r="BO183" i="1"/>
  <c r="BO184" i="1"/>
  <c r="BO185" i="1"/>
  <c r="BO186" i="1"/>
  <c r="BO187" i="1"/>
  <c r="BO188" i="1"/>
  <c r="BO189" i="1"/>
  <c r="BO190" i="1"/>
  <c r="BO191" i="1"/>
  <c r="BO192" i="1"/>
  <c r="BO193" i="1"/>
  <c r="BO194" i="1"/>
  <c r="BO195" i="1"/>
  <c r="BO196" i="1"/>
  <c r="BO197" i="1"/>
  <c r="BO198" i="1"/>
  <c r="BO199" i="1"/>
  <c r="BO200" i="1"/>
  <c r="BO201" i="1"/>
  <c r="BO202" i="1"/>
  <c r="BO203" i="1"/>
  <c r="BO204" i="1"/>
  <c r="BO205" i="1"/>
  <c r="BO206" i="1"/>
  <c r="BO207" i="1"/>
  <c r="BO208" i="1"/>
  <c r="BO209" i="1"/>
  <c r="BO210" i="1"/>
  <c r="BO211" i="1"/>
  <c r="BO212" i="1"/>
  <c r="BO213" i="1"/>
  <c r="BO214" i="1"/>
  <c r="BO215" i="1"/>
  <c r="BO216" i="1"/>
  <c r="BO217" i="1"/>
  <c r="BO218" i="1"/>
  <c r="BO219" i="1"/>
  <c r="BO220" i="1"/>
  <c r="BO221" i="1"/>
  <c r="BO222" i="1"/>
  <c r="BO223" i="1"/>
  <c r="BO224" i="1"/>
  <c r="BO225" i="1"/>
  <c r="BO226" i="1"/>
  <c r="BO227" i="1"/>
  <c r="BO228" i="1"/>
  <c r="BO229" i="1"/>
  <c r="BO230" i="1"/>
  <c r="BO231" i="1"/>
  <c r="BO232" i="1"/>
  <c r="BO233" i="1"/>
  <c r="BO234" i="1"/>
  <c r="BO235" i="1"/>
  <c r="BO236" i="1"/>
  <c r="BO237" i="1"/>
  <c r="BO238" i="1"/>
  <c r="BO239" i="1"/>
  <c r="BO240" i="1"/>
  <c r="BO241" i="1"/>
  <c r="BO242" i="1"/>
  <c r="BO243" i="1"/>
  <c r="BO244" i="1"/>
  <c r="BO245" i="1"/>
  <c r="BO246" i="1"/>
  <c r="BO247" i="1"/>
  <c r="BO248" i="1"/>
  <c r="BO249" i="1"/>
  <c r="BO250" i="1"/>
  <c r="BO251" i="1"/>
  <c r="BO252" i="1"/>
  <c r="BO253" i="1"/>
  <c r="BO254" i="1"/>
  <c r="BO255" i="1"/>
  <c r="BO256" i="1"/>
  <c r="BO257" i="1"/>
  <c r="BO258" i="1"/>
  <c r="BO259" i="1"/>
  <c r="BO260" i="1"/>
  <c r="BO261" i="1"/>
  <c r="BO262" i="1"/>
  <c r="BO263" i="1"/>
  <c r="BO264" i="1"/>
  <c r="BO265" i="1"/>
  <c r="BO266" i="1"/>
  <c r="BO267" i="1"/>
  <c r="BO268" i="1"/>
  <c r="BO269" i="1"/>
  <c r="BO270" i="1"/>
  <c r="BO271" i="1"/>
  <c r="BO272" i="1"/>
  <c r="BO273" i="1"/>
  <c r="BO274" i="1"/>
  <c r="BO275" i="1"/>
  <c r="BO276" i="1"/>
  <c r="BO277" i="1"/>
  <c r="BO278" i="1"/>
  <c r="BO279" i="1"/>
  <c r="BO280" i="1"/>
  <c r="BO281" i="1"/>
  <c r="BO282" i="1"/>
  <c r="BO283" i="1"/>
  <c r="BO284" i="1"/>
  <c r="BO285" i="1"/>
  <c r="BO286" i="1"/>
  <c r="BO287" i="1"/>
  <c r="BO288" i="1"/>
  <c r="BO289" i="1"/>
  <c r="BO290" i="1"/>
  <c r="BO291" i="1"/>
  <c r="BO292" i="1"/>
  <c r="BO293" i="1"/>
  <c r="BO294" i="1"/>
  <c r="BO295" i="1"/>
  <c r="BO296" i="1"/>
  <c r="BO297" i="1"/>
  <c r="BO298" i="1"/>
  <c r="BO299" i="1"/>
  <c r="BO300" i="1"/>
  <c r="BO301" i="1"/>
  <c r="BO302" i="1"/>
  <c r="BO303" i="1"/>
  <c r="BO304" i="1"/>
  <c r="BO305" i="1"/>
  <c r="BO306" i="1"/>
  <c r="BO307" i="1"/>
  <c r="BO308" i="1"/>
  <c r="BO309" i="1"/>
  <c r="BO310" i="1"/>
  <c r="BO311" i="1"/>
  <c r="BO312" i="1"/>
  <c r="BO313" i="1"/>
  <c r="BO314" i="1"/>
  <c r="BO315" i="1"/>
  <c r="BO316" i="1"/>
  <c r="BO317" i="1"/>
  <c r="BO318" i="1"/>
  <c r="BO319" i="1"/>
  <c r="BO320" i="1"/>
  <c r="BO321" i="1"/>
  <c r="BO322" i="1"/>
  <c r="BO323" i="1"/>
  <c r="BO324" i="1"/>
  <c r="BO325" i="1"/>
  <c r="BO326" i="1"/>
  <c r="BO327" i="1"/>
  <c r="BO328" i="1"/>
  <c r="BO329" i="1"/>
  <c r="BO330" i="1"/>
  <c r="BO331" i="1"/>
  <c r="BO332" i="1"/>
  <c r="BO333" i="1"/>
  <c r="BO334" i="1"/>
  <c r="BO335" i="1"/>
  <c r="BO336" i="1"/>
  <c r="BO337" i="1"/>
  <c r="BO338" i="1"/>
  <c r="BO339" i="1"/>
  <c r="BO340" i="1"/>
  <c r="BO341" i="1"/>
  <c r="BO342" i="1"/>
  <c r="BO343" i="1"/>
  <c r="BO344" i="1"/>
  <c r="BO345" i="1"/>
  <c r="BO346" i="1"/>
  <c r="BO347" i="1"/>
  <c r="BO348" i="1"/>
  <c r="BO349" i="1"/>
  <c r="BO350" i="1"/>
  <c r="BO351" i="1"/>
  <c r="BO352" i="1"/>
  <c r="BO353" i="1"/>
  <c r="BO354" i="1"/>
  <c r="BO355" i="1"/>
  <c r="BO356" i="1"/>
  <c r="BO357" i="1"/>
  <c r="BO358" i="1"/>
  <c r="BO359" i="1"/>
  <c r="BO360" i="1"/>
  <c r="BO361" i="1"/>
  <c r="BO362" i="1"/>
  <c r="BO363" i="1"/>
  <c r="BO364" i="1"/>
  <c r="BO365" i="1"/>
  <c r="BO366" i="1"/>
  <c r="BO367" i="1"/>
  <c r="BO368" i="1"/>
  <c r="BO369" i="1"/>
  <c r="BO370" i="1"/>
  <c r="BO371" i="1"/>
  <c r="BO372" i="1"/>
  <c r="BO373" i="1"/>
  <c r="BO374" i="1"/>
  <c r="BO375" i="1"/>
  <c r="BO376" i="1"/>
  <c r="BO377" i="1"/>
  <c r="BO378" i="1"/>
  <c r="BO379" i="1"/>
  <c r="BO380" i="1"/>
  <c r="BO381" i="1"/>
  <c r="BO382" i="1"/>
  <c r="BO383" i="1"/>
  <c r="BO384" i="1"/>
  <c r="BO385" i="1"/>
  <c r="BO386" i="1"/>
  <c r="BO387" i="1"/>
  <c r="BO388" i="1"/>
  <c r="BO389" i="1"/>
  <c r="BO390" i="1"/>
  <c r="BO391" i="1"/>
  <c r="BO392" i="1"/>
  <c r="BO393" i="1"/>
  <c r="BO394" i="1"/>
  <c r="BO395" i="1"/>
  <c r="BO396" i="1"/>
  <c r="BO397" i="1"/>
  <c r="BO398" i="1"/>
  <c r="BO399" i="1"/>
  <c r="BO400" i="1"/>
  <c r="BO401" i="1"/>
  <c r="BO402" i="1"/>
  <c r="BO403" i="1"/>
  <c r="BO404" i="1"/>
  <c r="BO405" i="1"/>
  <c r="BO406" i="1"/>
  <c r="BO407" i="1"/>
  <c r="BO408" i="1"/>
  <c r="BO409" i="1"/>
  <c r="BO410" i="1"/>
  <c r="BO411" i="1"/>
  <c r="BO412" i="1"/>
  <c r="BO413" i="1"/>
  <c r="BO414" i="1"/>
  <c r="BO415" i="1"/>
  <c r="BO416" i="1"/>
  <c r="BO417" i="1"/>
  <c r="BO418" i="1"/>
  <c r="BO419" i="1"/>
  <c r="BO420" i="1"/>
  <c r="BO421" i="1"/>
  <c r="BO422" i="1"/>
  <c r="BO423" i="1"/>
  <c r="BO424" i="1"/>
  <c r="BO425" i="1"/>
  <c r="BO426" i="1"/>
  <c r="BO427" i="1"/>
  <c r="BO428" i="1"/>
  <c r="BO429" i="1"/>
  <c r="BO430" i="1"/>
  <c r="BO431" i="1"/>
  <c r="BO432" i="1"/>
  <c r="BO433" i="1"/>
  <c r="BO434" i="1"/>
  <c r="BO435" i="1"/>
  <c r="BO436" i="1"/>
  <c r="BO437" i="1"/>
  <c r="BO438" i="1"/>
  <c r="BO439" i="1"/>
  <c r="BO440" i="1"/>
  <c r="BO441" i="1"/>
  <c r="BO442" i="1"/>
  <c r="BO443" i="1"/>
  <c r="BO444" i="1"/>
  <c r="BO445" i="1"/>
  <c r="BO446" i="1"/>
  <c r="BO447" i="1"/>
  <c r="BO448" i="1"/>
  <c r="BO449" i="1"/>
  <c r="BO450" i="1"/>
  <c r="BO451" i="1"/>
  <c r="BO452" i="1"/>
  <c r="BO453" i="1"/>
  <c r="BO454" i="1"/>
  <c r="BO455" i="1"/>
  <c r="BO456" i="1"/>
  <c r="BO457" i="1"/>
  <c r="BO458" i="1"/>
  <c r="BO459" i="1"/>
  <c r="BO460" i="1"/>
  <c r="BO461" i="1"/>
  <c r="BO462" i="1"/>
  <c r="BO463" i="1"/>
  <c r="BO464" i="1"/>
  <c r="BO465" i="1"/>
  <c r="BO466" i="1"/>
  <c r="BO467" i="1"/>
  <c r="BO468" i="1"/>
  <c r="BO469" i="1"/>
  <c r="BO470" i="1"/>
  <c r="BO471" i="1"/>
  <c r="BO472" i="1"/>
  <c r="BO473" i="1"/>
  <c r="BO474" i="1"/>
  <c r="BO475" i="1"/>
  <c r="BO476" i="1"/>
  <c r="BO477" i="1"/>
  <c r="BO478" i="1"/>
  <c r="BO479" i="1"/>
  <c r="BO480" i="1"/>
  <c r="BO481" i="1"/>
  <c r="BO482" i="1"/>
  <c r="BO483" i="1"/>
  <c r="BO484" i="1"/>
  <c r="BO485" i="1"/>
  <c r="BO486" i="1"/>
  <c r="BO487" i="1"/>
  <c r="BO488" i="1"/>
  <c r="BO489" i="1"/>
  <c r="BO490" i="1"/>
  <c r="BO491" i="1"/>
  <c r="BO492" i="1"/>
  <c r="BO493" i="1"/>
  <c r="BO494" i="1"/>
  <c r="BO495" i="1"/>
  <c r="BO496" i="1"/>
  <c r="BO497" i="1"/>
  <c r="BO498" i="1"/>
  <c r="BO499" i="1"/>
  <c r="BO500" i="1"/>
  <c r="BO501" i="1"/>
  <c r="BO502" i="1"/>
  <c r="BO503" i="1"/>
  <c r="BO4" i="1"/>
  <c r="BL5" i="1"/>
  <c r="BL6" i="1"/>
  <c r="BL7" i="1"/>
  <c r="BL8" i="1"/>
  <c r="BL9" i="1"/>
  <c r="BL10" i="1"/>
  <c r="BL11" i="1"/>
  <c r="BL12" i="1"/>
  <c r="BL13" i="1"/>
  <c r="BL14" i="1"/>
  <c r="BL15" i="1"/>
  <c r="BL16" i="1"/>
  <c r="BL17" i="1"/>
  <c r="BL18" i="1"/>
  <c r="BL19" i="1"/>
  <c r="BL20" i="1"/>
  <c r="BL21" i="1"/>
  <c r="BL22" i="1"/>
  <c r="BL23" i="1"/>
  <c r="BL24" i="1"/>
  <c r="BL25" i="1"/>
  <c r="BL26" i="1"/>
  <c r="BL27" i="1"/>
  <c r="BL28" i="1"/>
  <c r="BL29" i="1"/>
  <c r="BL30" i="1"/>
  <c r="BL31" i="1"/>
  <c r="BL32" i="1"/>
  <c r="BL33" i="1"/>
  <c r="BL34" i="1"/>
  <c r="BL35" i="1"/>
  <c r="BL36" i="1"/>
  <c r="BL37" i="1"/>
  <c r="BL38" i="1"/>
  <c r="BL39" i="1"/>
  <c r="BL40" i="1"/>
  <c r="BL41" i="1"/>
  <c r="BL42" i="1"/>
  <c r="BL43" i="1"/>
  <c r="BL44" i="1"/>
  <c r="BL45" i="1"/>
  <c r="BL46" i="1"/>
  <c r="BL47" i="1"/>
  <c r="BL48" i="1"/>
  <c r="BL49" i="1"/>
  <c r="BL50" i="1"/>
  <c r="BL51" i="1"/>
  <c r="BL52" i="1"/>
  <c r="BL53" i="1"/>
  <c r="BL54" i="1"/>
  <c r="BL55" i="1"/>
  <c r="BL56" i="1"/>
  <c r="BL57" i="1"/>
  <c r="BL58" i="1"/>
  <c r="BL59" i="1"/>
  <c r="BL60" i="1"/>
  <c r="BL61"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394" i="1"/>
  <c r="BL395" i="1"/>
  <c r="BL396" i="1"/>
  <c r="BL397" i="1"/>
  <c r="BL398" i="1"/>
  <c r="BL399" i="1"/>
  <c r="BL400" i="1"/>
  <c r="BL401" i="1"/>
  <c r="BL402" i="1"/>
  <c r="BL403" i="1"/>
  <c r="BL404" i="1"/>
  <c r="BL405" i="1"/>
  <c r="BL406" i="1"/>
  <c r="BL407" i="1"/>
  <c r="BL408" i="1"/>
  <c r="BL409" i="1"/>
  <c r="BL410" i="1"/>
  <c r="BL411" i="1"/>
  <c r="BL412" i="1"/>
  <c r="BL413" i="1"/>
  <c r="BL414" i="1"/>
  <c r="BL415" i="1"/>
  <c r="BL416" i="1"/>
  <c r="BL417" i="1"/>
  <c r="BL418" i="1"/>
  <c r="BL419" i="1"/>
  <c r="BL420" i="1"/>
  <c r="BL421" i="1"/>
  <c r="BL422" i="1"/>
  <c r="BL423" i="1"/>
  <c r="BL424" i="1"/>
  <c r="BL425" i="1"/>
  <c r="BL426" i="1"/>
  <c r="BL427" i="1"/>
  <c r="BL428" i="1"/>
  <c r="BL429" i="1"/>
  <c r="BL430" i="1"/>
  <c r="BL431" i="1"/>
  <c r="BL432" i="1"/>
  <c r="BL433" i="1"/>
  <c r="BL434" i="1"/>
  <c r="BL435" i="1"/>
  <c r="BL436" i="1"/>
  <c r="BL437" i="1"/>
  <c r="BL438" i="1"/>
  <c r="BL439" i="1"/>
  <c r="BL440" i="1"/>
  <c r="BL441" i="1"/>
  <c r="BL442" i="1"/>
  <c r="BL443" i="1"/>
  <c r="BL444" i="1"/>
  <c r="BL445" i="1"/>
  <c r="BL446" i="1"/>
  <c r="BL447" i="1"/>
  <c r="BL448" i="1"/>
  <c r="BL449" i="1"/>
  <c r="BL450" i="1"/>
  <c r="BL451" i="1"/>
  <c r="BL452" i="1"/>
  <c r="BL453" i="1"/>
  <c r="BL454" i="1"/>
  <c r="BL455" i="1"/>
  <c r="BL456" i="1"/>
  <c r="BL457" i="1"/>
  <c r="BL458" i="1"/>
  <c r="BL459" i="1"/>
  <c r="BL460" i="1"/>
  <c r="BL461" i="1"/>
  <c r="BL462" i="1"/>
  <c r="BL463" i="1"/>
  <c r="BL464" i="1"/>
  <c r="BL465" i="1"/>
  <c r="BL466" i="1"/>
  <c r="BL467" i="1"/>
  <c r="BL468" i="1"/>
  <c r="BL469" i="1"/>
  <c r="BL470" i="1"/>
  <c r="BL471" i="1"/>
  <c r="BL472" i="1"/>
  <c r="BL473" i="1"/>
  <c r="BL474" i="1"/>
  <c r="BL475" i="1"/>
  <c r="BL476" i="1"/>
  <c r="BL477" i="1"/>
  <c r="BL478" i="1"/>
  <c r="BL479" i="1"/>
  <c r="BL480" i="1"/>
  <c r="BL481" i="1"/>
  <c r="BL482" i="1"/>
  <c r="BL483" i="1"/>
  <c r="BL484" i="1"/>
  <c r="BL485" i="1"/>
  <c r="BL486" i="1"/>
  <c r="BL487" i="1"/>
  <c r="BL488" i="1"/>
  <c r="BL489" i="1"/>
  <c r="BL490" i="1"/>
  <c r="BL491" i="1"/>
  <c r="BL492" i="1"/>
  <c r="BL493" i="1"/>
  <c r="BL494" i="1"/>
  <c r="BL495" i="1"/>
  <c r="BL496" i="1"/>
  <c r="BL497" i="1"/>
  <c r="BL498" i="1"/>
  <c r="BL499" i="1"/>
  <c r="BL500" i="1"/>
  <c r="BL501" i="1"/>
  <c r="BL502" i="1"/>
  <c r="BL503" i="1"/>
  <c r="BL4" i="1"/>
  <c r="BK5" i="1"/>
  <c r="BK6" i="1"/>
  <c r="BK7" i="1"/>
  <c r="BK8" i="1"/>
  <c r="BK9" i="1"/>
  <c r="BK10" i="1"/>
  <c r="BK11" i="1"/>
  <c r="BK12" i="1"/>
  <c r="BK13" i="1"/>
  <c r="BK14" i="1"/>
  <c r="BK15" i="1"/>
  <c r="BK16" i="1"/>
  <c r="BK17" i="1"/>
  <c r="BK18" i="1"/>
  <c r="BK19" i="1"/>
  <c r="BK20" i="1"/>
  <c r="BK21" i="1"/>
  <c r="BK22" i="1"/>
  <c r="BK23" i="1"/>
  <c r="BK24" i="1"/>
  <c r="BK25" i="1"/>
  <c r="BK26" i="1"/>
  <c r="BK27" i="1"/>
  <c r="BK28" i="1"/>
  <c r="BK29" i="1"/>
  <c r="BK30" i="1"/>
  <c r="BK31" i="1"/>
  <c r="BK32" i="1"/>
  <c r="BK33" i="1"/>
  <c r="BK34" i="1"/>
  <c r="BK35" i="1"/>
  <c r="BK36" i="1"/>
  <c r="BK37" i="1"/>
  <c r="BK38" i="1"/>
  <c r="BK39" i="1"/>
  <c r="BK40" i="1"/>
  <c r="BK41" i="1"/>
  <c r="BK42" i="1"/>
  <c r="BK43" i="1"/>
  <c r="BK44" i="1"/>
  <c r="BK45" i="1"/>
  <c r="BK46" i="1"/>
  <c r="BK47" i="1"/>
  <c r="BK48" i="1"/>
  <c r="BK49" i="1"/>
  <c r="BK50" i="1"/>
  <c r="BK51" i="1"/>
  <c r="BK52" i="1"/>
  <c r="BK53" i="1"/>
  <c r="BK54" i="1"/>
  <c r="BK55" i="1"/>
  <c r="BK56" i="1"/>
  <c r="BK57" i="1"/>
  <c r="BK58" i="1"/>
  <c r="BK59" i="1"/>
  <c r="BK60" i="1"/>
  <c r="BK61" i="1"/>
  <c r="BK62" i="1"/>
  <c r="BK63" i="1"/>
  <c r="BK64" i="1"/>
  <c r="BK65" i="1"/>
  <c r="BK66" i="1"/>
  <c r="BK67" i="1"/>
  <c r="BK68" i="1"/>
  <c r="BK69" i="1"/>
  <c r="BK70" i="1"/>
  <c r="BK71" i="1"/>
  <c r="BK72" i="1"/>
  <c r="BK73" i="1"/>
  <c r="BK74" i="1"/>
  <c r="BK75" i="1"/>
  <c r="BK76" i="1"/>
  <c r="BK77" i="1"/>
  <c r="BK78" i="1"/>
  <c r="BK79" i="1"/>
  <c r="BK80" i="1"/>
  <c r="BK81" i="1"/>
  <c r="BK82" i="1"/>
  <c r="BK83" i="1"/>
  <c r="BK84" i="1"/>
  <c r="BK85" i="1"/>
  <c r="BK86" i="1"/>
  <c r="BK87" i="1"/>
  <c r="BK88" i="1"/>
  <c r="BK89" i="1"/>
  <c r="BK90" i="1"/>
  <c r="BK91" i="1"/>
  <c r="BK92" i="1"/>
  <c r="BK93" i="1"/>
  <c r="BK94" i="1"/>
  <c r="BK95" i="1"/>
  <c r="BK96" i="1"/>
  <c r="BK97" i="1"/>
  <c r="BK98" i="1"/>
  <c r="BK99" i="1"/>
  <c r="BK100" i="1"/>
  <c r="BK101" i="1"/>
  <c r="BK102" i="1"/>
  <c r="BK103" i="1"/>
  <c r="BK104" i="1"/>
  <c r="BK105" i="1"/>
  <c r="BK106" i="1"/>
  <c r="BK107" i="1"/>
  <c r="BK108" i="1"/>
  <c r="BK109" i="1"/>
  <c r="BK110" i="1"/>
  <c r="BK111" i="1"/>
  <c r="BK112" i="1"/>
  <c r="BK113" i="1"/>
  <c r="BK114" i="1"/>
  <c r="BK115" i="1"/>
  <c r="BK116" i="1"/>
  <c r="BK117" i="1"/>
  <c r="BK118" i="1"/>
  <c r="BK119" i="1"/>
  <c r="BK120" i="1"/>
  <c r="BK121" i="1"/>
  <c r="BK122" i="1"/>
  <c r="BK123" i="1"/>
  <c r="BK124" i="1"/>
  <c r="BK125" i="1"/>
  <c r="BK126" i="1"/>
  <c r="BK127" i="1"/>
  <c r="BK128" i="1"/>
  <c r="BK129" i="1"/>
  <c r="BK130" i="1"/>
  <c r="BK131" i="1"/>
  <c r="BK132" i="1"/>
  <c r="BK133" i="1"/>
  <c r="BK134" i="1"/>
  <c r="BK135" i="1"/>
  <c r="BK136" i="1"/>
  <c r="BK137" i="1"/>
  <c r="BK138" i="1"/>
  <c r="BK139" i="1"/>
  <c r="BK140" i="1"/>
  <c r="BK141" i="1"/>
  <c r="BK142" i="1"/>
  <c r="BK143" i="1"/>
  <c r="BK144" i="1"/>
  <c r="BK145" i="1"/>
  <c r="BK146" i="1"/>
  <c r="BK147" i="1"/>
  <c r="BK148" i="1"/>
  <c r="BK149" i="1"/>
  <c r="BK150" i="1"/>
  <c r="BK151" i="1"/>
  <c r="BK152" i="1"/>
  <c r="BK153" i="1"/>
  <c r="BK154" i="1"/>
  <c r="BK155" i="1"/>
  <c r="BK156" i="1"/>
  <c r="BK157" i="1"/>
  <c r="BK158" i="1"/>
  <c r="BK159" i="1"/>
  <c r="BK160" i="1"/>
  <c r="BK161" i="1"/>
  <c r="BK162" i="1"/>
  <c r="BK163" i="1"/>
  <c r="BK164" i="1"/>
  <c r="BK165" i="1"/>
  <c r="BK166" i="1"/>
  <c r="BK167" i="1"/>
  <c r="BK168" i="1"/>
  <c r="BK169" i="1"/>
  <c r="BK170" i="1"/>
  <c r="BK171" i="1"/>
  <c r="BK172" i="1"/>
  <c r="BK173" i="1"/>
  <c r="BK174" i="1"/>
  <c r="BK175" i="1"/>
  <c r="BK176" i="1"/>
  <c r="BK177" i="1"/>
  <c r="BK178" i="1"/>
  <c r="BK179" i="1"/>
  <c r="BK180" i="1"/>
  <c r="BK181" i="1"/>
  <c r="BK182" i="1"/>
  <c r="BK183" i="1"/>
  <c r="BK184" i="1"/>
  <c r="BK185" i="1"/>
  <c r="BK186" i="1"/>
  <c r="BK187" i="1"/>
  <c r="BK188" i="1"/>
  <c r="BK189" i="1"/>
  <c r="BK190" i="1"/>
  <c r="BK191" i="1"/>
  <c r="BK192" i="1"/>
  <c r="BK193" i="1"/>
  <c r="BK194" i="1"/>
  <c r="BK195" i="1"/>
  <c r="BK196" i="1"/>
  <c r="BK197" i="1"/>
  <c r="BK198" i="1"/>
  <c r="BK199" i="1"/>
  <c r="BK200" i="1"/>
  <c r="BK201" i="1"/>
  <c r="BK202" i="1"/>
  <c r="BK203" i="1"/>
  <c r="BK204" i="1"/>
  <c r="BK205" i="1"/>
  <c r="BK206" i="1"/>
  <c r="BK207" i="1"/>
  <c r="BK208" i="1"/>
  <c r="BK209" i="1"/>
  <c r="BK210" i="1"/>
  <c r="BK211" i="1"/>
  <c r="BK212" i="1"/>
  <c r="BK213" i="1"/>
  <c r="BK214" i="1"/>
  <c r="BK215" i="1"/>
  <c r="BK216" i="1"/>
  <c r="BK217" i="1"/>
  <c r="BK218" i="1"/>
  <c r="BK219" i="1"/>
  <c r="BK220" i="1"/>
  <c r="BK221" i="1"/>
  <c r="BK222" i="1"/>
  <c r="BK223" i="1"/>
  <c r="BK224" i="1"/>
  <c r="BK225" i="1"/>
  <c r="BK226" i="1"/>
  <c r="BK227" i="1"/>
  <c r="BK228" i="1"/>
  <c r="BK229" i="1"/>
  <c r="BK230" i="1"/>
  <c r="BK231" i="1"/>
  <c r="BK232" i="1"/>
  <c r="BK233" i="1"/>
  <c r="BK234" i="1"/>
  <c r="BK235" i="1"/>
  <c r="BK236" i="1"/>
  <c r="BK237" i="1"/>
  <c r="BK238" i="1"/>
  <c r="BK239" i="1"/>
  <c r="BK240" i="1"/>
  <c r="BK241" i="1"/>
  <c r="BK242" i="1"/>
  <c r="BK243" i="1"/>
  <c r="BK244" i="1"/>
  <c r="BK245" i="1"/>
  <c r="BK246" i="1"/>
  <c r="BK247" i="1"/>
  <c r="BK248" i="1"/>
  <c r="BK249" i="1"/>
  <c r="BK250" i="1"/>
  <c r="BK251" i="1"/>
  <c r="BK252" i="1"/>
  <c r="BK253" i="1"/>
  <c r="BK254" i="1"/>
  <c r="BK255" i="1"/>
  <c r="BK256" i="1"/>
  <c r="BK257" i="1"/>
  <c r="BK258" i="1"/>
  <c r="BK259" i="1"/>
  <c r="BK260" i="1"/>
  <c r="BK261" i="1"/>
  <c r="BK262" i="1"/>
  <c r="BK263" i="1"/>
  <c r="BK264" i="1"/>
  <c r="BK265" i="1"/>
  <c r="BK266" i="1"/>
  <c r="BK267" i="1"/>
  <c r="BK268" i="1"/>
  <c r="BK269" i="1"/>
  <c r="BK270" i="1"/>
  <c r="BK271" i="1"/>
  <c r="BK272" i="1"/>
  <c r="BK273" i="1"/>
  <c r="BK274" i="1"/>
  <c r="BK275" i="1"/>
  <c r="BK276" i="1"/>
  <c r="BK277" i="1"/>
  <c r="BK278" i="1"/>
  <c r="BK279" i="1"/>
  <c r="BK280" i="1"/>
  <c r="BK281" i="1"/>
  <c r="BK282" i="1"/>
  <c r="BK283" i="1"/>
  <c r="BK284" i="1"/>
  <c r="BK285" i="1"/>
  <c r="BK286" i="1"/>
  <c r="BK287" i="1"/>
  <c r="BK288" i="1"/>
  <c r="BK289" i="1"/>
  <c r="BK290" i="1"/>
  <c r="BK291" i="1"/>
  <c r="BK292" i="1"/>
  <c r="BK293" i="1"/>
  <c r="BK294" i="1"/>
  <c r="BK295" i="1"/>
  <c r="BK296" i="1"/>
  <c r="BK297" i="1"/>
  <c r="BK298" i="1"/>
  <c r="BK299" i="1"/>
  <c r="BK300" i="1"/>
  <c r="BK301" i="1"/>
  <c r="BK302" i="1"/>
  <c r="BK303" i="1"/>
  <c r="BK304" i="1"/>
  <c r="BK305" i="1"/>
  <c r="BK306" i="1"/>
  <c r="BK307" i="1"/>
  <c r="BK308" i="1"/>
  <c r="BK309" i="1"/>
  <c r="BK310" i="1"/>
  <c r="BK311" i="1"/>
  <c r="BK312" i="1"/>
  <c r="BK313" i="1"/>
  <c r="BK314" i="1"/>
  <c r="BK315" i="1"/>
  <c r="BK316" i="1"/>
  <c r="BK317" i="1"/>
  <c r="BK318" i="1"/>
  <c r="BK319" i="1"/>
  <c r="BK320" i="1"/>
  <c r="BK321" i="1"/>
  <c r="BK322" i="1"/>
  <c r="BK323" i="1"/>
  <c r="BK324" i="1"/>
  <c r="BK325" i="1"/>
  <c r="BK326" i="1"/>
  <c r="BK327" i="1"/>
  <c r="BK328" i="1"/>
  <c r="BK329" i="1"/>
  <c r="BK330" i="1"/>
  <c r="BK331" i="1"/>
  <c r="BK332" i="1"/>
  <c r="BK333" i="1"/>
  <c r="BK334" i="1"/>
  <c r="BK335" i="1"/>
  <c r="BK336" i="1"/>
  <c r="BK337" i="1"/>
  <c r="BK338" i="1"/>
  <c r="BK339" i="1"/>
  <c r="BK340" i="1"/>
  <c r="BK341" i="1"/>
  <c r="BK342" i="1"/>
  <c r="BK343" i="1"/>
  <c r="BK344" i="1"/>
  <c r="BK345" i="1"/>
  <c r="BK346" i="1"/>
  <c r="BK347" i="1"/>
  <c r="BK348" i="1"/>
  <c r="BK349" i="1"/>
  <c r="BK350" i="1"/>
  <c r="BK351" i="1"/>
  <c r="BK352" i="1"/>
  <c r="BK353" i="1"/>
  <c r="BK354" i="1"/>
  <c r="BK355" i="1"/>
  <c r="BK356" i="1"/>
  <c r="BK357" i="1"/>
  <c r="BK358" i="1"/>
  <c r="BK359" i="1"/>
  <c r="BK360" i="1"/>
  <c r="BK361" i="1"/>
  <c r="BK362" i="1"/>
  <c r="BK363" i="1"/>
  <c r="BK364" i="1"/>
  <c r="BK365" i="1"/>
  <c r="BK366" i="1"/>
  <c r="BK367" i="1"/>
  <c r="BK368" i="1"/>
  <c r="BK369"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BK394" i="1"/>
  <c r="BK395" i="1"/>
  <c r="BK396" i="1"/>
  <c r="BK397" i="1"/>
  <c r="BK398" i="1"/>
  <c r="BK399" i="1"/>
  <c r="BK400" i="1"/>
  <c r="BK401" i="1"/>
  <c r="BK402" i="1"/>
  <c r="BK403" i="1"/>
  <c r="BK404" i="1"/>
  <c r="BK405" i="1"/>
  <c r="BK406" i="1"/>
  <c r="BK407" i="1"/>
  <c r="BK408" i="1"/>
  <c r="BK409" i="1"/>
  <c r="BK410" i="1"/>
  <c r="BK411" i="1"/>
  <c r="BK412" i="1"/>
  <c r="BK413" i="1"/>
  <c r="BK414" i="1"/>
  <c r="BK415" i="1"/>
  <c r="BK416" i="1"/>
  <c r="BK417" i="1"/>
  <c r="BK418" i="1"/>
  <c r="BK419" i="1"/>
  <c r="BK420" i="1"/>
  <c r="BK421" i="1"/>
  <c r="BK422" i="1"/>
  <c r="BK423" i="1"/>
  <c r="BK424" i="1"/>
  <c r="BK425" i="1"/>
  <c r="BK426" i="1"/>
  <c r="BK427" i="1"/>
  <c r="BK428" i="1"/>
  <c r="BK429" i="1"/>
  <c r="BK430" i="1"/>
  <c r="BK431" i="1"/>
  <c r="BK432" i="1"/>
  <c r="BK433" i="1"/>
  <c r="BK434" i="1"/>
  <c r="BK435" i="1"/>
  <c r="BK436" i="1"/>
  <c r="BK437" i="1"/>
  <c r="BK438" i="1"/>
  <c r="BK439" i="1"/>
  <c r="BK440" i="1"/>
  <c r="BK441" i="1"/>
  <c r="BK442" i="1"/>
  <c r="BK443" i="1"/>
  <c r="BK444" i="1"/>
  <c r="BK445" i="1"/>
  <c r="BK446" i="1"/>
  <c r="BK447" i="1"/>
  <c r="BK448" i="1"/>
  <c r="BK449" i="1"/>
  <c r="BK450" i="1"/>
  <c r="BK451" i="1"/>
  <c r="BK452" i="1"/>
  <c r="BK453" i="1"/>
  <c r="BK454" i="1"/>
  <c r="BK455" i="1"/>
  <c r="BK456" i="1"/>
  <c r="BK457" i="1"/>
  <c r="BK458" i="1"/>
  <c r="BK459" i="1"/>
  <c r="BK460" i="1"/>
  <c r="BK461" i="1"/>
  <c r="BK462" i="1"/>
  <c r="BK463" i="1"/>
  <c r="BK464" i="1"/>
  <c r="BK465" i="1"/>
  <c r="BK466" i="1"/>
  <c r="BK467" i="1"/>
  <c r="BK468" i="1"/>
  <c r="BK469" i="1"/>
  <c r="BK470" i="1"/>
  <c r="BK471" i="1"/>
  <c r="BK472" i="1"/>
  <c r="BK473" i="1"/>
  <c r="BK474" i="1"/>
  <c r="BK475" i="1"/>
  <c r="BK476" i="1"/>
  <c r="BK477" i="1"/>
  <c r="BK478" i="1"/>
  <c r="BK479" i="1"/>
  <c r="BK480" i="1"/>
  <c r="BK481" i="1"/>
  <c r="BK482" i="1"/>
  <c r="BK483" i="1"/>
  <c r="BK484" i="1"/>
  <c r="BK485" i="1"/>
  <c r="BK486" i="1"/>
  <c r="BK487" i="1"/>
  <c r="BK488" i="1"/>
  <c r="BK489" i="1"/>
  <c r="BK490" i="1"/>
  <c r="BK491" i="1"/>
  <c r="BK492" i="1"/>
  <c r="BK493" i="1"/>
  <c r="BK494" i="1"/>
  <c r="BK495" i="1"/>
  <c r="BK496" i="1"/>
  <c r="BK497" i="1"/>
  <c r="BK498" i="1"/>
  <c r="BK499" i="1"/>
  <c r="BK500" i="1"/>
  <c r="BK501" i="1"/>
  <c r="BK502" i="1"/>
  <c r="BK503" i="1"/>
  <c r="BK4" i="1"/>
  <c r="BH5" i="1"/>
  <c r="BH6" i="1"/>
  <c r="BH7" i="1"/>
  <c r="BH8" i="1"/>
  <c r="BH9" i="1"/>
  <c r="BH10" i="1"/>
  <c r="BH11" i="1"/>
  <c r="BH12" i="1"/>
  <c r="BH13" i="1"/>
  <c r="BH14" i="1"/>
  <c r="BH15" i="1"/>
  <c r="BH16" i="1"/>
  <c r="BH17" i="1"/>
  <c r="BH18" i="1"/>
  <c r="BH19" i="1"/>
  <c r="BH20" i="1"/>
  <c r="BH21" i="1"/>
  <c r="BH22" i="1"/>
  <c r="BH23" i="1"/>
  <c r="BH24" i="1"/>
  <c r="BH25" i="1"/>
  <c r="BH26" i="1"/>
  <c r="BH27"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3" i="1"/>
  <c r="BH64" i="1"/>
  <c r="BH65" i="1"/>
  <c r="BH66" i="1"/>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H137" i="1"/>
  <c r="BH138" i="1"/>
  <c r="BH139" i="1"/>
  <c r="BH140" i="1"/>
  <c r="BH141" i="1"/>
  <c r="BH142" i="1"/>
  <c r="BH143" i="1"/>
  <c r="BH144" i="1"/>
  <c r="BH145" i="1"/>
  <c r="BH146" i="1"/>
  <c r="BH147" i="1"/>
  <c r="BH148" i="1"/>
  <c r="BH149" i="1"/>
  <c r="BH150" i="1"/>
  <c r="BH151" i="1"/>
  <c r="BH152" i="1"/>
  <c r="BH153" i="1"/>
  <c r="BH154" i="1"/>
  <c r="BH155" i="1"/>
  <c r="BH156" i="1"/>
  <c r="BH157" i="1"/>
  <c r="BH158" i="1"/>
  <c r="BH159" i="1"/>
  <c r="BH160" i="1"/>
  <c r="BH161" i="1"/>
  <c r="BH162" i="1"/>
  <c r="BH163" i="1"/>
  <c r="BH164" i="1"/>
  <c r="BH165" i="1"/>
  <c r="BH166" i="1"/>
  <c r="BH167" i="1"/>
  <c r="BH168" i="1"/>
  <c r="BH169" i="1"/>
  <c r="BH170" i="1"/>
  <c r="BH171" i="1"/>
  <c r="BH172" i="1"/>
  <c r="BH173" i="1"/>
  <c r="BH174" i="1"/>
  <c r="BH175" i="1"/>
  <c r="BH176" i="1"/>
  <c r="BH177" i="1"/>
  <c r="BH178" i="1"/>
  <c r="BH179" i="1"/>
  <c r="BH180" i="1"/>
  <c r="BH181" i="1"/>
  <c r="BH182" i="1"/>
  <c r="BH183" i="1"/>
  <c r="BH184" i="1"/>
  <c r="BH185" i="1"/>
  <c r="BH186" i="1"/>
  <c r="BH187" i="1"/>
  <c r="BH188" i="1"/>
  <c r="BH189" i="1"/>
  <c r="BH190" i="1"/>
  <c r="BH191" i="1"/>
  <c r="BH192" i="1"/>
  <c r="BH193" i="1"/>
  <c r="BH194" i="1"/>
  <c r="BH195" i="1"/>
  <c r="BH196" i="1"/>
  <c r="BH197" i="1"/>
  <c r="BH198" i="1"/>
  <c r="BH199" i="1"/>
  <c r="BH200" i="1"/>
  <c r="BH201" i="1"/>
  <c r="BH202" i="1"/>
  <c r="BH203" i="1"/>
  <c r="BH204" i="1"/>
  <c r="BH205" i="1"/>
  <c r="BH206" i="1"/>
  <c r="BH207" i="1"/>
  <c r="BH208" i="1"/>
  <c r="BH209" i="1"/>
  <c r="BH210" i="1"/>
  <c r="BH211" i="1"/>
  <c r="BH212" i="1"/>
  <c r="BH213" i="1"/>
  <c r="BH214" i="1"/>
  <c r="BH215" i="1"/>
  <c r="BH216" i="1"/>
  <c r="BH217" i="1"/>
  <c r="BH218" i="1"/>
  <c r="BH219" i="1"/>
  <c r="BH220" i="1"/>
  <c r="BH221" i="1"/>
  <c r="BH222" i="1"/>
  <c r="BH223" i="1"/>
  <c r="BH224" i="1"/>
  <c r="BH225" i="1"/>
  <c r="BH226" i="1"/>
  <c r="BH227" i="1"/>
  <c r="BH228" i="1"/>
  <c r="BH229" i="1"/>
  <c r="BH230" i="1"/>
  <c r="BH231" i="1"/>
  <c r="BH232" i="1"/>
  <c r="BH233" i="1"/>
  <c r="BH234" i="1"/>
  <c r="BH235" i="1"/>
  <c r="BH236" i="1"/>
  <c r="BH237" i="1"/>
  <c r="BH238" i="1"/>
  <c r="BH239" i="1"/>
  <c r="BH240" i="1"/>
  <c r="BH241" i="1"/>
  <c r="BH242" i="1"/>
  <c r="BH243" i="1"/>
  <c r="BH244" i="1"/>
  <c r="BH245" i="1"/>
  <c r="BH246" i="1"/>
  <c r="BH247" i="1"/>
  <c r="BH248" i="1"/>
  <c r="BH249" i="1"/>
  <c r="BH250" i="1"/>
  <c r="BH251" i="1"/>
  <c r="BH252" i="1"/>
  <c r="BH253" i="1"/>
  <c r="BH254" i="1"/>
  <c r="BH255" i="1"/>
  <c r="BH256" i="1"/>
  <c r="BH257" i="1"/>
  <c r="BH258" i="1"/>
  <c r="BH259" i="1"/>
  <c r="BH260" i="1"/>
  <c r="BH261" i="1"/>
  <c r="BH262" i="1"/>
  <c r="BH263" i="1"/>
  <c r="BH264" i="1"/>
  <c r="BH265" i="1"/>
  <c r="BH266" i="1"/>
  <c r="BH267" i="1"/>
  <c r="BH268" i="1"/>
  <c r="BH269" i="1"/>
  <c r="BH270" i="1"/>
  <c r="BH271" i="1"/>
  <c r="BH272" i="1"/>
  <c r="BH273" i="1"/>
  <c r="BH274" i="1"/>
  <c r="BH275" i="1"/>
  <c r="BH276" i="1"/>
  <c r="BH277" i="1"/>
  <c r="BH278" i="1"/>
  <c r="BH279" i="1"/>
  <c r="BH280" i="1"/>
  <c r="BH281" i="1"/>
  <c r="BH282" i="1"/>
  <c r="BH283" i="1"/>
  <c r="BH284" i="1"/>
  <c r="BH285" i="1"/>
  <c r="BH286" i="1"/>
  <c r="BH287" i="1"/>
  <c r="BH288" i="1"/>
  <c r="BH289" i="1"/>
  <c r="BH290" i="1"/>
  <c r="BH291" i="1"/>
  <c r="BH292" i="1"/>
  <c r="BH293" i="1"/>
  <c r="BH294" i="1"/>
  <c r="BH295" i="1"/>
  <c r="BH296" i="1"/>
  <c r="BH297" i="1"/>
  <c r="BH298" i="1"/>
  <c r="BH299" i="1"/>
  <c r="BH300" i="1"/>
  <c r="BH301" i="1"/>
  <c r="BH302" i="1"/>
  <c r="BH303" i="1"/>
  <c r="BH304" i="1"/>
  <c r="BH305" i="1"/>
  <c r="BH306" i="1"/>
  <c r="BH307" i="1"/>
  <c r="BH308" i="1"/>
  <c r="BH309" i="1"/>
  <c r="BH310" i="1"/>
  <c r="BH311" i="1"/>
  <c r="BH312" i="1"/>
  <c r="BH313" i="1"/>
  <c r="BH314" i="1"/>
  <c r="BH315" i="1"/>
  <c r="BH316" i="1"/>
  <c r="BH317" i="1"/>
  <c r="BH318" i="1"/>
  <c r="BH319" i="1"/>
  <c r="BH320" i="1"/>
  <c r="BH321" i="1"/>
  <c r="BH322" i="1"/>
  <c r="BH323" i="1"/>
  <c r="BH324" i="1"/>
  <c r="BH325" i="1"/>
  <c r="BH326" i="1"/>
  <c r="BH327" i="1"/>
  <c r="BH328" i="1"/>
  <c r="BH329" i="1"/>
  <c r="BH330" i="1"/>
  <c r="BH331" i="1"/>
  <c r="BH332" i="1"/>
  <c r="BH333" i="1"/>
  <c r="BH334" i="1"/>
  <c r="BH335" i="1"/>
  <c r="BH336" i="1"/>
  <c r="BH337" i="1"/>
  <c r="BH338" i="1"/>
  <c r="BH339" i="1"/>
  <c r="BH340" i="1"/>
  <c r="BH341" i="1"/>
  <c r="BH342" i="1"/>
  <c r="BH343" i="1"/>
  <c r="BH344" i="1"/>
  <c r="BH345" i="1"/>
  <c r="BH346" i="1"/>
  <c r="BH347" i="1"/>
  <c r="BH348" i="1"/>
  <c r="BH349" i="1"/>
  <c r="BH350" i="1"/>
  <c r="BH351" i="1"/>
  <c r="BH352" i="1"/>
  <c r="BH353" i="1"/>
  <c r="BH354" i="1"/>
  <c r="BH355" i="1"/>
  <c r="BH356" i="1"/>
  <c r="BH357" i="1"/>
  <c r="BH358" i="1"/>
  <c r="BH359" i="1"/>
  <c r="BH360" i="1"/>
  <c r="BH361" i="1"/>
  <c r="BH362" i="1"/>
  <c r="BH363" i="1"/>
  <c r="BH364" i="1"/>
  <c r="BH365" i="1"/>
  <c r="BH366" i="1"/>
  <c r="BH367" i="1"/>
  <c r="BH368" i="1"/>
  <c r="BH369" i="1"/>
  <c r="BH370" i="1"/>
  <c r="BH371" i="1"/>
  <c r="BH372" i="1"/>
  <c r="BH373" i="1"/>
  <c r="BH374" i="1"/>
  <c r="BH375" i="1"/>
  <c r="BH376" i="1"/>
  <c r="BH377" i="1"/>
  <c r="BH378" i="1"/>
  <c r="BH379" i="1"/>
  <c r="BH380" i="1"/>
  <c r="BH381" i="1"/>
  <c r="BH382" i="1"/>
  <c r="BH383" i="1"/>
  <c r="BH384" i="1"/>
  <c r="BH385" i="1"/>
  <c r="BH386" i="1"/>
  <c r="BH387" i="1"/>
  <c r="BH388" i="1"/>
  <c r="BH389" i="1"/>
  <c r="BH390" i="1"/>
  <c r="BH391" i="1"/>
  <c r="BH392" i="1"/>
  <c r="BH393" i="1"/>
  <c r="BH394" i="1"/>
  <c r="BH395" i="1"/>
  <c r="BH396" i="1"/>
  <c r="BH397" i="1"/>
  <c r="BH398" i="1"/>
  <c r="BH399" i="1"/>
  <c r="BH400" i="1"/>
  <c r="BH401" i="1"/>
  <c r="BH402" i="1"/>
  <c r="BH403" i="1"/>
  <c r="BH404" i="1"/>
  <c r="BH405" i="1"/>
  <c r="BH406" i="1"/>
  <c r="BH407" i="1"/>
  <c r="BH408" i="1"/>
  <c r="BH409" i="1"/>
  <c r="BH410" i="1"/>
  <c r="BH411" i="1"/>
  <c r="BH412" i="1"/>
  <c r="BH413" i="1"/>
  <c r="BH414" i="1"/>
  <c r="BH415" i="1"/>
  <c r="BH416" i="1"/>
  <c r="BH417" i="1"/>
  <c r="BH418" i="1"/>
  <c r="BH419" i="1"/>
  <c r="BH420" i="1"/>
  <c r="BH421" i="1"/>
  <c r="BH422" i="1"/>
  <c r="BH423" i="1"/>
  <c r="BH424" i="1"/>
  <c r="BH425" i="1"/>
  <c r="BH426" i="1"/>
  <c r="BH427" i="1"/>
  <c r="BH428" i="1"/>
  <c r="BH429" i="1"/>
  <c r="BH430" i="1"/>
  <c r="BH431" i="1"/>
  <c r="BH432" i="1"/>
  <c r="BH433" i="1"/>
  <c r="BH434" i="1"/>
  <c r="BH435" i="1"/>
  <c r="BH436" i="1"/>
  <c r="BH437" i="1"/>
  <c r="BH438" i="1"/>
  <c r="BH439" i="1"/>
  <c r="BH440" i="1"/>
  <c r="BH441" i="1"/>
  <c r="BH442" i="1"/>
  <c r="BH443" i="1"/>
  <c r="BH444" i="1"/>
  <c r="BH445" i="1"/>
  <c r="BH446" i="1"/>
  <c r="BH447" i="1"/>
  <c r="BH448" i="1"/>
  <c r="BH449" i="1"/>
  <c r="BH450" i="1"/>
  <c r="BH451" i="1"/>
  <c r="BH452" i="1"/>
  <c r="BH453" i="1"/>
  <c r="BH454" i="1"/>
  <c r="BH455" i="1"/>
  <c r="BH456" i="1"/>
  <c r="BH457" i="1"/>
  <c r="BH458" i="1"/>
  <c r="BH459" i="1"/>
  <c r="BH460" i="1"/>
  <c r="BH461" i="1"/>
  <c r="BH462" i="1"/>
  <c r="BH463" i="1"/>
  <c r="BH464" i="1"/>
  <c r="BH465" i="1"/>
  <c r="BH466" i="1"/>
  <c r="BH467" i="1"/>
  <c r="BH468" i="1"/>
  <c r="BH469" i="1"/>
  <c r="BH470" i="1"/>
  <c r="BH471" i="1"/>
  <c r="BH472" i="1"/>
  <c r="BH473" i="1"/>
  <c r="BH474" i="1"/>
  <c r="BH475" i="1"/>
  <c r="BH476" i="1"/>
  <c r="BH477" i="1"/>
  <c r="BH478" i="1"/>
  <c r="BH479" i="1"/>
  <c r="BH480" i="1"/>
  <c r="BH481" i="1"/>
  <c r="BH482" i="1"/>
  <c r="BH483" i="1"/>
  <c r="BH484" i="1"/>
  <c r="BH485" i="1"/>
  <c r="BH486" i="1"/>
  <c r="BH487" i="1"/>
  <c r="BH488" i="1"/>
  <c r="BH489" i="1"/>
  <c r="BH490" i="1"/>
  <c r="BH491" i="1"/>
  <c r="BH492" i="1"/>
  <c r="BH493" i="1"/>
  <c r="BH494" i="1"/>
  <c r="BH495" i="1"/>
  <c r="BH496" i="1"/>
  <c r="BH497" i="1"/>
  <c r="BH498" i="1"/>
  <c r="BH499" i="1"/>
  <c r="BH500" i="1"/>
  <c r="BH501" i="1"/>
  <c r="BH502" i="1"/>
  <c r="BH503" i="1"/>
  <c r="BH4" i="1"/>
  <c r="BG5" i="1"/>
  <c r="BG6" i="1"/>
  <c r="BG7" i="1"/>
  <c r="BG8" i="1"/>
  <c r="BG9" i="1"/>
  <c r="BG10" i="1"/>
  <c r="BG11" i="1"/>
  <c r="BG12" i="1"/>
  <c r="BG13" i="1"/>
  <c r="BG14" i="1"/>
  <c r="BG15" i="1"/>
  <c r="BG16" i="1"/>
  <c r="BG17" i="1"/>
  <c r="BG18" i="1"/>
  <c r="BG19" i="1"/>
  <c r="BG20" i="1"/>
  <c r="BG21" i="1"/>
  <c r="BG22" i="1"/>
  <c r="BG23" i="1"/>
  <c r="BG24" i="1"/>
  <c r="BG25" i="1"/>
  <c r="BG26" i="1"/>
  <c r="BG27" i="1"/>
  <c r="BG28" i="1"/>
  <c r="BG29" i="1"/>
  <c r="BG30" i="1"/>
  <c r="BG31" i="1"/>
  <c r="BG32" i="1"/>
  <c r="BG33" i="1"/>
  <c r="BG34" i="1"/>
  <c r="BG35" i="1"/>
  <c r="BG36" i="1"/>
  <c r="BG37" i="1"/>
  <c r="BG38" i="1"/>
  <c r="BG39" i="1"/>
  <c r="BG40" i="1"/>
  <c r="BG41" i="1"/>
  <c r="BG42" i="1"/>
  <c r="BG43" i="1"/>
  <c r="BG44" i="1"/>
  <c r="BG45" i="1"/>
  <c r="BG46" i="1"/>
  <c r="BG47" i="1"/>
  <c r="BG48" i="1"/>
  <c r="BG49" i="1"/>
  <c r="BG50" i="1"/>
  <c r="BG51" i="1"/>
  <c r="BG52" i="1"/>
  <c r="BG53" i="1"/>
  <c r="BG54" i="1"/>
  <c r="BG55" i="1"/>
  <c r="BG56" i="1"/>
  <c r="BG57" i="1"/>
  <c r="BG58" i="1"/>
  <c r="BG59" i="1"/>
  <c r="BG60" i="1"/>
  <c r="BG61" i="1"/>
  <c r="BG62" i="1"/>
  <c r="BG63" i="1"/>
  <c r="BG64" i="1"/>
  <c r="BG65" i="1"/>
  <c r="BG66" i="1"/>
  <c r="BG67" i="1"/>
  <c r="BG68" i="1"/>
  <c r="BG69" i="1"/>
  <c r="BG70" i="1"/>
  <c r="BG71" i="1"/>
  <c r="BG72" i="1"/>
  <c r="BG73" i="1"/>
  <c r="BG74" i="1"/>
  <c r="BG75" i="1"/>
  <c r="BG76" i="1"/>
  <c r="BG77" i="1"/>
  <c r="BG78" i="1"/>
  <c r="BG79" i="1"/>
  <c r="BG80" i="1"/>
  <c r="BG81" i="1"/>
  <c r="BG82" i="1"/>
  <c r="BG83" i="1"/>
  <c r="BG84" i="1"/>
  <c r="BG85" i="1"/>
  <c r="BG86" i="1"/>
  <c r="BG87" i="1"/>
  <c r="BG88" i="1"/>
  <c r="BG89" i="1"/>
  <c r="BG90" i="1"/>
  <c r="BG91" i="1"/>
  <c r="BG92" i="1"/>
  <c r="BG93" i="1"/>
  <c r="BG94" i="1"/>
  <c r="BG95" i="1"/>
  <c r="BG96" i="1"/>
  <c r="BG97" i="1"/>
  <c r="BG98" i="1"/>
  <c r="BG99" i="1"/>
  <c r="BG100" i="1"/>
  <c r="BG101" i="1"/>
  <c r="BG102" i="1"/>
  <c r="BG103" i="1"/>
  <c r="BG104" i="1"/>
  <c r="BG105" i="1"/>
  <c r="BG106" i="1"/>
  <c r="BG107" i="1"/>
  <c r="BG108" i="1"/>
  <c r="BG109" i="1"/>
  <c r="BG110" i="1"/>
  <c r="BG111" i="1"/>
  <c r="BG112" i="1"/>
  <c r="BG113" i="1"/>
  <c r="BG114" i="1"/>
  <c r="BG115" i="1"/>
  <c r="BG116" i="1"/>
  <c r="BG117" i="1"/>
  <c r="BG118" i="1"/>
  <c r="BG119" i="1"/>
  <c r="BG120" i="1"/>
  <c r="BG121" i="1"/>
  <c r="BG122" i="1"/>
  <c r="BG123" i="1"/>
  <c r="BG124" i="1"/>
  <c r="BG125" i="1"/>
  <c r="BG126" i="1"/>
  <c r="BG127" i="1"/>
  <c r="BG128" i="1"/>
  <c r="BG129" i="1"/>
  <c r="BG130" i="1"/>
  <c r="BG131" i="1"/>
  <c r="BG132" i="1"/>
  <c r="BG133" i="1"/>
  <c r="BG134" i="1"/>
  <c r="BG135" i="1"/>
  <c r="BG136" i="1"/>
  <c r="BG137" i="1"/>
  <c r="BG138" i="1"/>
  <c r="BG139" i="1"/>
  <c r="BG140" i="1"/>
  <c r="BG141" i="1"/>
  <c r="BG142" i="1"/>
  <c r="BG143" i="1"/>
  <c r="BG144" i="1"/>
  <c r="BG145" i="1"/>
  <c r="BG146" i="1"/>
  <c r="BG147" i="1"/>
  <c r="BG148" i="1"/>
  <c r="BG149" i="1"/>
  <c r="BG150" i="1"/>
  <c r="BG151" i="1"/>
  <c r="BG152" i="1"/>
  <c r="BG153" i="1"/>
  <c r="BG154" i="1"/>
  <c r="BG155" i="1"/>
  <c r="BG156" i="1"/>
  <c r="BG157" i="1"/>
  <c r="BG158" i="1"/>
  <c r="BG159" i="1"/>
  <c r="BG160" i="1"/>
  <c r="BG161" i="1"/>
  <c r="BG162" i="1"/>
  <c r="BG163" i="1"/>
  <c r="BG164" i="1"/>
  <c r="BG165" i="1"/>
  <c r="BG166" i="1"/>
  <c r="BG167" i="1"/>
  <c r="BG168" i="1"/>
  <c r="BG169" i="1"/>
  <c r="BG170" i="1"/>
  <c r="BG171" i="1"/>
  <c r="BG172" i="1"/>
  <c r="BG173" i="1"/>
  <c r="BG174" i="1"/>
  <c r="BG175" i="1"/>
  <c r="BG176" i="1"/>
  <c r="BG177" i="1"/>
  <c r="BG178" i="1"/>
  <c r="BG179" i="1"/>
  <c r="BG180" i="1"/>
  <c r="BG181" i="1"/>
  <c r="BG182" i="1"/>
  <c r="BG183" i="1"/>
  <c r="BG184" i="1"/>
  <c r="BG185" i="1"/>
  <c r="BG186" i="1"/>
  <c r="BG187" i="1"/>
  <c r="BG188" i="1"/>
  <c r="BG189" i="1"/>
  <c r="BG190" i="1"/>
  <c r="BG191" i="1"/>
  <c r="BG192" i="1"/>
  <c r="BG193" i="1"/>
  <c r="BG194" i="1"/>
  <c r="BG195" i="1"/>
  <c r="BG196" i="1"/>
  <c r="BG197" i="1"/>
  <c r="BG198" i="1"/>
  <c r="BG199" i="1"/>
  <c r="BG200" i="1"/>
  <c r="BG201" i="1"/>
  <c r="BG202" i="1"/>
  <c r="BG203" i="1"/>
  <c r="BG204" i="1"/>
  <c r="BG205" i="1"/>
  <c r="BG206" i="1"/>
  <c r="BG207" i="1"/>
  <c r="BG208" i="1"/>
  <c r="BG209" i="1"/>
  <c r="BG210" i="1"/>
  <c r="BG211" i="1"/>
  <c r="BG212" i="1"/>
  <c r="BG213" i="1"/>
  <c r="BG214" i="1"/>
  <c r="BG215" i="1"/>
  <c r="BG216" i="1"/>
  <c r="BG217" i="1"/>
  <c r="BG218" i="1"/>
  <c r="BG219" i="1"/>
  <c r="BG220" i="1"/>
  <c r="BG221" i="1"/>
  <c r="BG222" i="1"/>
  <c r="BG223" i="1"/>
  <c r="BG224" i="1"/>
  <c r="BG225" i="1"/>
  <c r="BG226" i="1"/>
  <c r="BG227" i="1"/>
  <c r="BG228" i="1"/>
  <c r="BG229" i="1"/>
  <c r="BG230" i="1"/>
  <c r="BG231" i="1"/>
  <c r="BG232" i="1"/>
  <c r="BG233" i="1"/>
  <c r="BG234" i="1"/>
  <c r="BG235" i="1"/>
  <c r="BG236" i="1"/>
  <c r="BG237" i="1"/>
  <c r="BG238" i="1"/>
  <c r="BG239" i="1"/>
  <c r="BG240" i="1"/>
  <c r="BG241" i="1"/>
  <c r="BG242" i="1"/>
  <c r="BG243" i="1"/>
  <c r="BG244" i="1"/>
  <c r="BG245" i="1"/>
  <c r="BG246" i="1"/>
  <c r="BG247" i="1"/>
  <c r="BG248" i="1"/>
  <c r="BG249" i="1"/>
  <c r="BG250" i="1"/>
  <c r="BG251" i="1"/>
  <c r="BG252" i="1"/>
  <c r="BG253" i="1"/>
  <c r="BG254" i="1"/>
  <c r="BG255" i="1"/>
  <c r="BG256" i="1"/>
  <c r="BG257" i="1"/>
  <c r="BG258" i="1"/>
  <c r="BG259" i="1"/>
  <c r="BG260" i="1"/>
  <c r="BG261" i="1"/>
  <c r="BG262" i="1"/>
  <c r="BG263" i="1"/>
  <c r="BG264" i="1"/>
  <c r="BG265" i="1"/>
  <c r="BG266" i="1"/>
  <c r="BG267" i="1"/>
  <c r="BG268" i="1"/>
  <c r="BG269" i="1"/>
  <c r="BG270" i="1"/>
  <c r="BG271" i="1"/>
  <c r="BG272" i="1"/>
  <c r="BG273" i="1"/>
  <c r="BG274" i="1"/>
  <c r="BG275" i="1"/>
  <c r="BG276" i="1"/>
  <c r="BG277" i="1"/>
  <c r="BG278" i="1"/>
  <c r="BG279" i="1"/>
  <c r="BG280" i="1"/>
  <c r="BG281" i="1"/>
  <c r="BG282" i="1"/>
  <c r="BG283" i="1"/>
  <c r="BG284" i="1"/>
  <c r="BG285" i="1"/>
  <c r="BG286" i="1"/>
  <c r="BG287" i="1"/>
  <c r="BG288" i="1"/>
  <c r="BG289" i="1"/>
  <c r="BG290" i="1"/>
  <c r="BG291" i="1"/>
  <c r="BG292" i="1"/>
  <c r="BG293" i="1"/>
  <c r="BG294" i="1"/>
  <c r="BG295" i="1"/>
  <c r="BG296" i="1"/>
  <c r="BG297" i="1"/>
  <c r="BG298" i="1"/>
  <c r="BG299" i="1"/>
  <c r="BG300" i="1"/>
  <c r="BG301" i="1"/>
  <c r="BG302" i="1"/>
  <c r="BG303" i="1"/>
  <c r="BG304" i="1"/>
  <c r="BG305" i="1"/>
  <c r="BG306" i="1"/>
  <c r="BG307" i="1"/>
  <c r="BG308" i="1"/>
  <c r="BG309" i="1"/>
  <c r="BG310" i="1"/>
  <c r="BG311" i="1"/>
  <c r="BG312" i="1"/>
  <c r="BG313" i="1"/>
  <c r="BG314" i="1"/>
  <c r="BG315" i="1"/>
  <c r="BG316" i="1"/>
  <c r="BG317" i="1"/>
  <c r="BG318" i="1"/>
  <c r="BG319" i="1"/>
  <c r="BG320" i="1"/>
  <c r="BG321" i="1"/>
  <c r="BG322" i="1"/>
  <c r="BG323" i="1"/>
  <c r="BG324" i="1"/>
  <c r="BG325" i="1"/>
  <c r="BG326" i="1"/>
  <c r="BG327" i="1"/>
  <c r="BG328" i="1"/>
  <c r="BG329" i="1"/>
  <c r="BG330" i="1"/>
  <c r="BG331" i="1"/>
  <c r="BG332" i="1"/>
  <c r="BG333" i="1"/>
  <c r="BG334" i="1"/>
  <c r="BG335" i="1"/>
  <c r="BG336" i="1"/>
  <c r="BG337" i="1"/>
  <c r="BG338" i="1"/>
  <c r="BG339" i="1"/>
  <c r="BG340" i="1"/>
  <c r="BG341" i="1"/>
  <c r="BG342" i="1"/>
  <c r="BG343" i="1"/>
  <c r="BG344" i="1"/>
  <c r="BG345" i="1"/>
  <c r="BG346" i="1"/>
  <c r="BG347" i="1"/>
  <c r="BG348" i="1"/>
  <c r="BG349" i="1"/>
  <c r="BG350" i="1"/>
  <c r="BG351" i="1"/>
  <c r="BG352" i="1"/>
  <c r="BG353" i="1"/>
  <c r="BG354" i="1"/>
  <c r="BG355" i="1"/>
  <c r="BG356" i="1"/>
  <c r="BG357" i="1"/>
  <c r="BG358" i="1"/>
  <c r="BG359" i="1"/>
  <c r="BG360" i="1"/>
  <c r="BG361" i="1"/>
  <c r="BG362" i="1"/>
  <c r="BG363" i="1"/>
  <c r="BG364" i="1"/>
  <c r="BG365" i="1"/>
  <c r="BG366" i="1"/>
  <c r="BG367" i="1"/>
  <c r="BG368" i="1"/>
  <c r="BG369" i="1"/>
  <c r="BG370" i="1"/>
  <c r="BG371" i="1"/>
  <c r="BG372" i="1"/>
  <c r="BG373" i="1"/>
  <c r="BG374" i="1"/>
  <c r="BG375" i="1"/>
  <c r="BG376" i="1"/>
  <c r="BG377" i="1"/>
  <c r="BG378" i="1"/>
  <c r="BG379" i="1"/>
  <c r="BG380" i="1"/>
  <c r="BG381" i="1"/>
  <c r="BG382" i="1"/>
  <c r="BG383" i="1"/>
  <c r="BG384" i="1"/>
  <c r="BG385" i="1"/>
  <c r="BG386" i="1"/>
  <c r="BG387" i="1"/>
  <c r="BG388" i="1"/>
  <c r="BG389" i="1"/>
  <c r="BG390" i="1"/>
  <c r="BG391" i="1"/>
  <c r="BG392" i="1"/>
  <c r="BG393" i="1"/>
  <c r="BG394" i="1"/>
  <c r="BG395" i="1"/>
  <c r="BG396" i="1"/>
  <c r="BG397" i="1"/>
  <c r="BG398" i="1"/>
  <c r="BG399" i="1"/>
  <c r="BG400" i="1"/>
  <c r="BG401" i="1"/>
  <c r="BG402" i="1"/>
  <c r="BG403" i="1"/>
  <c r="BG404" i="1"/>
  <c r="BG405" i="1"/>
  <c r="BG406" i="1"/>
  <c r="BG407" i="1"/>
  <c r="BG408" i="1"/>
  <c r="BG409" i="1"/>
  <c r="BG410" i="1"/>
  <c r="BG411" i="1"/>
  <c r="BG412" i="1"/>
  <c r="BG413" i="1"/>
  <c r="BG414" i="1"/>
  <c r="BG415" i="1"/>
  <c r="BG416" i="1"/>
  <c r="BG417" i="1"/>
  <c r="BG418" i="1"/>
  <c r="BG419" i="1"/>
  <c r="BG420" i="1"/>
  <c r="BG421" i="1"/>
  <c r="BG422" i="1"/>
  <c r="BG423" i="1"/>
  <c r="BG424" i="1"/>
  <c r="BG425" i="1"/>
  <c r="BG426" i="1"/>
  <c r="BG427" i="1"/>
  <c r="BG428" i="1"/>
  <c r="BG429" i="1"/>
  <c r="BG430" i="1"/>
  <c r="BG431" i="1"/>
  <c r="BG432" i="1"/>
  <c r="BG433" i="1"/>
  <c r="BG434" i="1"/>
  <c r="BG435" i="1"/>
  <c r="BG436" i="1"/>
  <c r="BG437" i="1"/>
  <c r="BG438" i="1"/>
  <c r="BG439" i="1"/>
  <c r="BG440" i="1"/>
  <c r="BG441" i="1"/>
  <c r="BG442" i="1"/>
  <c r="BG443" i="1"/>
  <c r="BG444" i="1"/>
  <c r="BG445" i="1"/>
  <c r="BG446" i="1"/>
  <c r="BG447" i="1"/>
  <c r="BG448" i="1"/>
  <c r="BG449" i="1"/>
  <c r="BG450" i="1"/>
  <c r="BG451" i="1"/>
  <c r="BG452" i="1"/>
  <c r="BG453" i="1"/>
  <c r="BG454" i="1"/>
  <c r="BG455" i="1"/>
  <c r="BG456" i="1"/>
  <c r="BG457" i="1"/>
  <c r="BG458" i="1"/>
  <c r="BG459" i="1"/>
  <c r="BG460" i="1"/>
  <c r="BG461" i="1"/>
  <c r="BG462" i="1"/>
  <c r="BG463" i="1"/>
  <c r="BG464" i="1"/>
  <c r="BG465" i="1"/>
  <c r="BG466" i="1"/>
  <c r="BG467" i="1"/>
  <c r="BG468" i="1"/>
  <c r="BG469" i="1"/>
  <c r="BG470" i="1"/>
  <c r="BG471" i="1"/>
  <c r="BG472" i="1"/>
  <c r="BG473" i="1"/>
  <c r="BG474" i="1"/>
  <c r="BG475" i="1"/>
  <c r="BG476" i="1"/>
  <c r="BG477" i="1"/>
  <c r="BG478" i="1"/>
  <c r="BG479" i="1"/>
  <c r="BG480" i="1"/>
  <c r="BG481" i="1"/>
  <c r="BG482" i="1"/>
  <c r="BG483" i="1"/>
  <c r="BG484" i="1"/>
  <c r="BG485" i="1"/>
  <c r="BG486" i="1"/>
  <c r="BG487" i="1"/>
  <c r="BG488" i="1"/>
  <c r="BG489" i="1"/>
  <c r="BG490" i="1"/>
  <c r="BG491" i="1"/>
  <c r="BG492" i="1"/>
  <c r="BG493" i="1"/>
  <c r="BG494" i="1"/>
  <c r="BG495" i="1"/>
  <c r="BG496" i="1"/>
  <c r="BG497" i="1"/>
  <c r="BG498" i="1"/>
  <c r="BG499" i="1"/>
  <c r="BG500" i="1"/>
  <c r="BG501" i="1"/>
  <c r="BG502" i="1"/>
  <c r="BG503" i="1"/>
  <c r="BG4" i="1"/>
  <c r="X6" i="18"/>
  <c r="BI4" i="1"/>
  <c r="BM4" i="1"/>
  <c r="BQ4" i="1"/>
  <c r="BT4" i="1"/>
  <c r="BW4" i="1"/>
  <c r="CE4" i="1"/>
  <c r="CF4" i="1"/>
  <c r="CH4" i="1"/>
  <c r="CI4" i="1"/>
  <c r="BI5" i="1"/>
  <c r="BM5" i="1"/>
  <c r="BQ5" i="1"/>
  <c r="BT5" i="1"/>
  <c r="BW5" i="1"/>
  <c r="CE5" i="1"/>
  <c r="CF5" i="1"/>
  <c r="CH5" i="1"/>
  <c r="CI5" i="1"/>
  <c r="BI6" i="1"/>
  <c r="BM6" i="1"/>
  <c r="BQ6" i="1"/>
  <c r="BT6" i="1"/>
  <c r="BW6" i="1"/>
  <c r="CE6" i="1"/>
  <c r="CF6" i="1"/>
  <c r="CH6" i="1"/>
  <c r="CI6" i="1"/>
  <c r="BI7" i="1"/>
  <c r="BM7" i="1"/>
  <c r="BQ7" i="1"/>
  <c r="BT7" i="1"/>
  <c r="BW7" i="1"/>
  <c r="CE7" i="1"/>
  <c r="CF7" i="1"/>
  <c r="CH7" i="1"/>
  <c r="CI7" i="1"/>
  <c r="BI8" i="1"/>
  <c r="BM8" i="1"/>
  <c r="BQ8" i="1"/>
  <c r="BT8" i="1"/>
  <c r="BW8" i="1"/>
  <c r="CE8" i="1"/>
  <c r="CF8" i="1"/>
  <c r="CH8" i="1"/>
  <c r="CI8" i="1"/>
  <c r="BI9" i="1"/>
  <c r="BM9" i="1"/>
  <c r="BQ9" i="1"/>
  <c r="BT9" i="1"/>
  <c r="BW9" i="1"/>
  <c r="CE9" i="1"/>
  <c r="CF9" i="1"/>
  <c r="CH9" i="1"/>
  <c r="CI9" i="1"/>
  <c r="BI10" i="1"/>
  <c r="BM10" i="1"/>
  <c r="BQ10" i="1"/>
  <c r="BT10" i="1"/>
  <c r="BW10" i="1"/>
  <c r="CE10" i="1"/>
  <c r="CF10" i="1"/>
  <c r="CH10" i="1"/>
  <c r="CI10" i="1"/>
  <c r="BI11" i="1"/>
  <c r="BM11" i="1"/>
  <c r="BQ11" i="1"/>
  <c r="BT11" i="1"/>
  <c r="BW11" i="1"/>
  <c r="CE11" i="1"/>
  <c r="CF11" i="1"/>
  <c r="CH11" i="1"/>
  <c r="CI11" i="1"/>
  <c r="BI12" i="1"/>
  <c r="BM12" i="1"/>
  <c r="BQ12" i="1"/>
  <c r="BT12" i="1"/>
  <c r="BW12" i="1"/>
  <c r="CE12" i="1"/>
  <c r="CF12" i="1"/>
  <c r="CH12" i="1"/>
  <c r="CI12" i="1"/>
  <c r="BI13" i="1"/>
  <c r="BM13" i="1"/>
  <c r="BQ13" i="1"/>
  <c r="BT13" i="1"/>
  <c r="BW13" i="1"/>
  <c r="CE13" i="1"/>
  <c r="CF13" i="1"/>
  <c r="CH13" i="1"/>
  <c r="CI13" i="1"/>
  <c r="BI14" i="1"/>
  <c r="BM14" i="1"/>
  <c r="BQ14" i="1"/>
  <c r="BT14" i="1"/>
  <c r="BW14" i="1"/>
  <c r="CE14" i="1"/>
  <c r="CF14" i="1"/>
  <c r="CH14" i="1"/>
  <c r="CI14" i="1"/>
  <c r="BI15" i="1"/>
  <c r="BM15" i="1"/>
  <c r="BQ15" i="1"/>
  <c r="BT15" i="1"/>
  <c r="BW15" i="1"/>
  <c r="CE15" i="1"/>
  <c r="CF15" i="1"/>
  <c r="CH15" i="1"/>
  <c r="CI15" i="1"/>
  <c r="BI16" i="1"/>
  <c r="BM16" i="1"/>
  <c r="BQ16" i="1"/>
  <c r="BT16" i="1"/>
  <c r="BW16" i="1"/>
  <c r="CE16" i="1"/>
  <c r="CF16" i="1"/>
  <c r="CH16" i="1"/>
  <c r="CI16" i="1"/>
  <c r="BI17" i="1"/>
  <c r="BM17" i="1"/>
  <c r="BQ17" i="1"/>
  <c r="BT17" i="1"/>
  <c r="BW17" i="1"/>
  <c r="CE17" i="1"/>
  <c r="CF17" i="1"/>
  <c r="CH17" i="1"/>
  <c r="CI17" i="1"/>
  <c r="BI18" i="1"/>
  <c r="BM18" i="1"/>
  <c r="BQ18" i="1"/>
  <c r="BT18" i="1"/>
  <c r="BW18" i="1"/>
  <c r="CE18" i="1"/>
  <c r="CF18" i="1"/>
  <c r="CH18" i="1"/>
  <c r="CI18" i="1"/>
  <c r="BI19" i="1"/>
  <c r="BM19" i="1"/>
  <c r="BQ19" i="1"/>
  <c r="BT19" i="1"/>
  <c r="BW19" i="1"/>
  <c r="CE19" i="1"/>
  <c r="CF19" i="1"/>
  <c r="CH19" i="1"/>
  <c r="CI19" i="1"/>
  <c r="BI20" i="1"/>
  <c r="BM20" i="1"/>
  <c r="BQ20" i="1"/>
  <c r="BT20" i="1"/>
  <c r="BW20" i="1"/>
  <c r="CE20" i="1"/>
  <c r="CF20" i="1"/>
  <c r="CH20" i="1"/>
  <c r="CI20" i="1"/>
  <c r="BI21" i="1"/>
  <c r="BM21" i="1"/>
  <c r="BQ21" i="1"/>
  <c r="BT21" i="1"/>
  <c r="BW21" i="1"/>
  <c r="CE21" i="1"/>
  <c r="CF21" i="1"/>
  <c r="CH21" i="1"/>
  <c r="CI21" i="1"/>
  <c r="BI22" i="1"/>
  <c r="BM22" i="1"/>
  <c r="BQ22" i="1"/>
  <c r="BT22" i="1"/>
  <c r="BW22" i="1"/>
  <c r="CE22" i="1"/>
  <c r="CF22" i="1"/>
  <c r="CH22" i="1"/>
  <c r="CI22" i="1"/>
  <c r="BI23" i="1"/>
  <c r="BM23" i="1"/>
  <c r="BQ23" i="1"/>
  <c r="BT23" i="1"/>
  <c r="BW23" i="1"/>
  <c r="CE23" i="1"/>
  <c r="CF23" i="1"/>
  <c r="CH23" i="1"/>
  <c r="CI23" i="1"/>
  <c r="BI24" i="1"/>
  <c r="BM24" i="1"/>
  <c r="BQ24" i="1"/>
  <c r="BT24" i="1"/>
  <c r="BW24" i="1"/>
  <c r="CE24" i="1"/>
  <c r="CF24" i="1"/>
  <c r="CH24" i="1"/>
  <c r="CI24" i="1"/>
  <c r="BI25" i="1"/>
  <c r="BM25" i="1"/>
  <c r="BQ25" i="1"/>
  <c r="BT25" i="1"/>
  <c r="BW25" i="1"/>
  <c r="CE25" i="1"/>
  <c r="CF25" i="1"/>
  <c r="CH25" i="1"/>
  <c r="CI25" i="1"/>
  <c r="BI26" i="1"/>
  <c r="BM26" i="1"/>
  <c r="BQ26" i="1"/>
  <c r="BT26" i="1"/>
  <c r="BW26" i="1"/>
  <c r="CE26" i="1"/>
  <c r="CF26" i="1"/>
  <c r="CH26" i="1"/>
  <c r="CI26" i="1"/>
  <c r="BI27" i="1"/>
  <c r="BM27" i="1"/>
  <c r="BQ27" i="1"/>
  <c r="BT27" i="1"/>
  <c r="BW27" i="1"/>
  <c r="CE27" i="1"/>
  <c r="CF27" i="1"/>
  <c r="CH27" i="1"/>
  <c r="CI27" i="1"/>
  <c r="BI28" i="1"/>
  <c r="BM28" i="1"/>
  <c r="BQ28" i="1"/>
  <c r="BT28" i="1"/>
  <c r="BW28" i="1"/>
  <c r="CE28" i="1"/>
  <c r="CF28" i="1"/>
  <c r="CH28" i="1"/>
  <c r="CI28" i="1"/>
  <c r="BI29" i="1"/>
  <c r="BM29" i="1"/>
  <c r="BQ29" i="1"/>
  <c r="BT29" i="1"/>
  <c r="BW29" i="1"/>
  <c r="CE29" i="1"/>
  <c r="CF29" i="1"/>
  <c r="CH29" i="1"/>
  <c r="CI29" i="1"/>
  <c r="BI30" i="1"/>
  <c r="BM30" i="1"/>
  <c r="BQ30" i="1"/>
  <c r="BT30" i="1"/>
  <c r="BW30" i="1"/>
  <c r="CE30" i="1"/>
  <c r="CF30" i="1"/>
  <c r="CH30" i="1"/>
  <c r="CI30" i="1"/>
  <c r="BI31" i="1"/>
  <c r="BM31" i="1"/>
  <c r="BQ31" i="1"/>
  <c r="BT31" i="1"/>
  <c r="BW31" i="1"/>
  <c r="CE31" i="1"/>
  <c r="CF31" i="1"/>
  <c r="CH31" i="1"/>
  <c r="CI31" i="1"/>
  <c r="BI32" i="1"/>
  <c r="BM32" i="1"/>
  <c r="BQ32" i="1"/>
  <c r="BT32" i="1"/>
  <c r="BW32" i="1"/>
  <c r="CE32" i="1"/>
  <c r="CF32" i="1"/>
  <c r="CH32" i="1"/>
  <c r="CI32" i="1"/>
  <c r="BI33" i="1"/>
  <c r="BM33" i="1"/>
  <c r="BQ33" i="1"/>
  <c r="BT33" i="1"/>
  <c r="BW33" i="1"/>
  <c r="CE33" i="1"/>
  <c r="CF33" i="1"/>
  <c r="CH33" i="1"/>
  <c r="CI33" i="1"/>
  <c r="BI34" i="1"/>
  <c r="BM34" i="1"/>
  <c r="BQ34" i="1"/>
  <c r="BT34" i="1"/>
  <c r="BW34" i="1"/>
  <c r="CE34" i="1"/>
  <c r="CF34" i="1"/>
  <c r="CH34" i="1"/>
  <c r="CI34" i="1"/>
  <c r="BI35" i="1"/>
  <c r="BM35" i="1"/>
  <c r="BQ35" i="1"/>
  <c r="BT35" i="1"/>
  <c r="BW35" i="1"/>
  <c r="CE35" i="1"/>
  <c r="CF35" i="1"/>
  <c r="CH35" i="1"/>
  <c r="CI35" i="1"/>
  <c r="BI36" i="1"/>
  <c r="BM36" i="1"/>
  <c r="BQ36" i="1"/>
  <c r="BT36" i="1"/>
  <c r="BW36" i="1"/>
  <c r="CE36" i="1"/>
  <c r="CF36" i="1"/>
  <c r="CH36" i="1"/>
  <c r="CI36" i="1"/>
  <c r="BI37" i="1"/>
  <c r="BM37" i="1"/>
  <c r="BQ37" i="1"/>
  <c r="BT37" i="1"/>
  <c r="BW37" i="1"/>
  <c r="CE37" i="1"/>
  <c r="CF37" i="1"/>
  <c r="CH37" i="1"/>
  <c r="CI37" i="1"/>
  <c r="BI38" i="1"/>
  <c r="BM38" i="1"/>
  <c r="BQ38" i="1"/>
  <c r="BT38" i="1"/>
  <c r="BW38" i="1"/>
  <c r="CE38" i="1"/>
  <c r="CF38" i="1"/>
  <c r="CH38" i="1"/>
  <c r="CI38" i="1"/>
  <c r="BI39" i="1"/>
  <c r="BM39" i="1"/>
  <c r="BQ39" i="1"/>
  <c r="BT39" i="1"/>
  <c r="BW39" i="1"/>
  <c r="CE39" i="1"/>
  <c r="CF39" i="1"/>
  <c r="CH39" i="1"/>
  <c r="CI39" i="1"/>
  <c r="BI40" i="1"/>
  <c r="BM40" i="1"/>
  <c r="BQ40" i="1"/>
  <c r="BT40" i="1"/>
  <c r="BW40" i="1"/>
  <c r="CE40" i="1"/>
  <c r="CF40" i="1"/>
  <c r="CH40" i="1"/>
  <c r="CI40" i="1"/>
  <c r="BI41" i="1"/>
  <c r="BM41" i="1"/>
  <c r="BQ41" i="1"/>
  <c r="BT41" i="1"/>
  <c r="BW41" i="1"/>
  <c r="CE41" i="1"/>
  <c r="CF41" i="1"/>
  <c r="CH41" i="1"/>
  <c r="CI41" i="1"/>
  <c r="BI42" i="1"/>
  <c r="BM42" i="1"/>
  <c r="BQ42" i="1"/>
  <c r="BT42" i="1"/>
  <c r="BW42" i="1"/>
  <c r="CE42" i="1"/>
  <c r="CF42" i="1"/>
  <c r="CH42" i="1"/>
  <c r="CI42" i="1"/>
  <c r="BI43" i="1"/>
  <c r="BM43" i="1"/>
  <c r="BQ43" i="1"/>
  <c r="BT43" i="1"/>
  <c r="BW43" i="1"/>
  <c r="CE43" i="1"/>
  <c r="CF43" i="1"/>
  <c r="CH43" i="1"/>
  <c r="CI43" i="1"/>
  <c r="BI44" i="1"/>
  <c r="BM44" i="1"/>
  <c r="BQ44" i="1"/>
  <c r="BT44" i="1"/>
  <c r="BW44" i="1"/>
  <c r="CE44" i="1"/>
  <c r="CF44" i="1"/>
  <c r="CH44" i="1"/>
  <c r="CI44" i="1"/>
  <c r="BI45" i="1"/>
  <c r="BM45" i="1"/>
  <c r="BQ45" i="1"/>
  <c r="BT45" i="1"/>
  <c r="BW45" i="1"/>
  <c r="CE45" i="1"/>
  <c r="CF45" i="1"/>
  <c r="CH45" i="1"/>
  <c r="CI45" i="1"/>
  <c r="BI46" i="1"/>
  <c r="BM46" i="1"/>
  <c r="BQ46" i="1"/>
  <c r="BT46" i="1"/>
  <c r="BW46" i="1"/>
  <c r="CE46" i="1"/>
  <c r="CF46" i="1"/>
  <c r="CH46" i="1"/>
  <c r="CI46" i="1"/>
  <c r="BI47" i="1"/>
  <c r="BM47" i="1"/>
  <c r="BQ47" i="1"/>
  <c r="BT47" i="1"/>
  <c r="BW47" i="1"/>
  <c r="CE47" i="1"/>
  <c r="CF47" i="1"/>
  <c r="CH47" i="1"/>
  <c r="CI47" i="1"/>
  <c r="BI48" i="1"/>
  <c r="BM48" i="1"/>
  <c r="BQ48" i="1"/>
  <c r="BT48" i="1"/>
  <c r="BW48" i="1"/>
  <c r="CE48" i="1"/>
  <c r="CF48" i="1"/>
  <c r="CH48" i="1"/>
  <c r="CI48" i="1"/>
  <c r="BI49" i="1"/>
  <c r="BM49" i="1"/>
  <c r="BQ49" i="1"/>
  <c r="BT49" i="1"/>
  <c r="BW49" i="1"/>
  <c r="CE49" i="1"/>
  <c r="CF49" i="1"/>
  <c r="CH49" i="1"/>
  <c r="CI49" i="1"/>
  <c r="BI50" i="1"/>
  <c r="BM50" i="1"/>
  <c r="BQ50" i="1"/>
  <c r="BT50" i="1"/>
  <c r="BW50" i="1"/>
  <c r="CE50" i="1"/>
  <c r="CF50" i="1"/>
  <c r="CH50" i="1"/>
  <c r="CI50" i="1"/>
  <c r="BI51" i="1"/>
  <c r="BM51" i="1"/>
  <c r="BQ51" i="1"/>
  <c r="BT51" i="1"/>
  <c r="BW51" i="1"/>
  <c r="CE51" i="1"/>
  <c r="CF51" i="1"/>
  <c r="CH51" i="1"/>
  <c r="CI51" i="1"/>
  <c r="BI52" i="1"/>
  <c r="BM52" i="1"/>
  <c r="BQ52" i="1"/>
  <c r="BT52" i="1"/>
  <c r="BW52" i="1"/>
  <c r="CE52" i="1"/>
  <c r="CF52" i="1"/>
  <c r="CH52" i="1"/>
  <c r="CI52" i="1"/>
  <c r="BI53" i="1"/>
  <c r="BM53" i="1"/>
  <c r="BQ53" i="1"/>
  <c r="BT53" i="1"/>
  <c r="BW53" i="1"/>
  <c r="CE53" i="1"/>
  <c r="CF53" i="1"/>
  <c r="CH53" i="1"/>
  <c r="CI53" i="1"/>
  <c r="BI54" i="1"/>
  <c r="BM54" i="1"/>
  <c r="BQ54" i="1"/>
  <c r="BT54" i="1"/>
  <c r="BW54" i="1"/>
  <c r="CE54" i="1"/>
  <c r="CF54" i="1"/>
  <c r="CH54" i="1"/>
  <c r="CI54" i="1"/>
  <c r="BI55" i="1"/>
  <c r="BM55" i="1"/>
  <c r="BQ55" i="1"/>
  <c r="BT55" i="1"/>
  <c r="BW55" i="1"/>
  <c r="CE55" i="1"/>
  <c r="CF55" i="1"/>
  <c r="CH55" i="1"/>
  <c r="CI55" i="1"/>
  <c r="BI56" i="1"/>
  <c r="BM56" i="1"/>
  <c r="BQ56" i="1"/>
  <c r="BT56" i="1"/>
  <c r="BW56" i="1"/>
  <c r="CE56" i="1"/>
  <c r="CF56" i="1"/>
  <c r="CH56" i="1"/>
  <c r="CI56" i="1"/>
  <c r="BI57" i="1"/>
  <c r="BM57" i="1"/>
  <c r="BQ57" i="1"/>
  <c r="BT57" i="1"/>
  <c r="BW57" i="1"/>
  <c r="CE57" i="1"/>
  <c r="CF57" i="1"/>
  <c r="CH57" i="1"/>
  <c r="CI57" i="1"/>
  <c r="BI58" i="1"/>
  <c r="BM58" i="1"/>
  <c r="BQ58" i="1"/>
  <c r="BT58" i="1"/>
  <c r="BW58" i="1"/>
  <c r="CE58" i="1"/>
  <c r="CF58" i="1"/>
  <c r="CH58" i="1"/>
  <c r="CI58" i="1"/>
  <c r="BI59" i="1"/>
  <c r="BM59" i="1"/>
  <c r="BQ59" i="1"/>
  <c r="BT59" i="1"/>
  <c r="BW59" i="1"/>
  <c r="CE59" i="1"/>
  <c r="CF59" i="1"/>
  <c r="CH59" i="1"/>
  <c r="CI59" i="1"/>
  <c r="BI60" i="1"/>
  <c r="BM60" i="1"/>
  <c r="BQ60" i="1"/>
  <c r="BT60" i="1"/>
  <c r="BW60" i="1"/>
  <c r="CE60" i="1"/>
  <c r="CF60" i="1"/>
  <c r="CH60" i="1"/>
  <c r="CI60" i="1"/>
  <c r="BI61" i="1"/>
  <c r="BM61" i="1"/>
  <c r="BQ61" i="1"/>
  <c r="BT61" i="1"/>
  <c r="BW61" i="1"/>
  <c r="CE61" i="1"/>
  <c r="CF61" i="1"/>
  <c r="CH61" i="1"/>
  <c r="CI61" i="1"/>
  <c r="BI62" i="1"/>
  <c r="BM62" i="1"/>
  <c r="BQ62" i="1"/>
  <c r="BT62" i="1"/>
  <c r="BW62" i="1"/>
  <c r="CE62" i="1"/>
  <c r="CF62" i="1"/>
  <c r="CH62" i="1"/>
  <c r="CI62" i="1"/>
  <c r="BI63" i="1"/>
  <c r="BM63" i="1"/>
  <c r="BQ63" i="1"/>
  <c r="BT63" i="1"/>
  <c r="BW63" i="1"/>
  <c r="CE63" i="1"/>
  <c r="CF63" i="1"/>
  <c r="CH63" i="1"/>
  <c r="CI63" i="1"/>
  <c r="BI64" i="1"/>
  <c r="BM64" i="1"/>
  <c r="BQ64" i="1"/>
  <c r="BT64" i="1"/>
  <c r="BW64" i="1"/>
  <c r="CE64" i="1"/>
  <c r="CF64" i="1"/>
  <c r="CH64" i="1"/>
  <c r="CI64" i="1"/>
  <c r="BI65" i="1"/>
  <c r="BM65" i="1"/>
  <c r="BQ65" i="1"/>
  <c r="BT65" i="1"/>
  <c r="BW65" i="1"/>
  <c r="CE65" i="1"/>
  <c r="CF65" i="1"/>
  <c r="CH65" i="1"/>
  <c r="CI65" i="1"/>
  <c r="BI66" i="1"/>
  <c r="BM66" i="1"/>
  <c r="BQ66" i="1"/>
  <c r="BT66" i="1"/>
  <c r="BW66" i="1"/>
  <c r="CE66" i="1"/>
  <c r="CF66" i="1"/>
  <c r="CH66" i="1"/>
  <c r="CI66" i="1"/>
  <c r="BI67" i="1"/>
  <c r="BM67" i="1"/>
  <c r="BQ67" i="1"/>
  <c r="BT67" i="1"/>
  <c r="BW67" i="1"/>
  <c r="CE67" i="1"/>
  <c r="CF67" i="1"/>
  <c r="CH67" i="1"/>
  <c r="CI67" i="1"/>
  <c r="BI68" i="1"/>
  <c r="BM68" i="1"/>
  <c r="BQ68" i="1"/>
  <c r="BT68" i="1"/>
  <c r="BW68" i="1"/>
  <c r="CE68" i="1"/>
  <c r="CF68" i="1"/>
  <c r="CH68" i="1"/>
  <c r="CI68" i="1"/>
  <c r="BI69" i="1"/>
  <c r="BM69" i="1"/>
  <c r="BQ69" i="1"/>
  <c r="BT69" i="1"/>
  <c r="BW69" i="1"/>
  <c r="CE69" i="1"/>
  <c r="CF69" i="1"/>
  <c r="CH69" i="1"/>
  <c r="CI69" i="1"/>
  <c r="BI70" i="1"/>
  <c r="BM70" i="1"/>
  <c r="BQ70" i="1"/>
  <c r="BT70" i="1"/>
  <c r="BW70" i="1"/>
  <c r="CE70" i="1"/>
  <c r="CF70" i="1"/>
  <c r="CH70" i="1"/>
  <c r="CI70" i="1"/>
  <c r="BI71" i="1"/>
  <c r="BM71" i="1"/>
  <c r="BQ71" i="1"/>
  <c r="BT71" i="1"/>
  <c r="BW71" i="1"/>
  <c r="CE71" i="1"/>
  <c r="CF71" i="1"/>
  <c r="CH71" i="1"/>
  <c r="CI71" i="1"/>
  <c r="BI72" i="1"/>
  <c r="BM72" i="1"/>
  <c r="BQ72" i="1"/>
  <c r="BT72" i="1"/>
  <c r="BW72" i="1"/>
  <c r="CE72" i="1"/>
  <c r="CF72" i="1"/>
  <c r="CH72" i="1"/>
  <c r="CI72" i="1"/>
  <c r="BI73" i="1"/>
  <c r="BM73" i="1"/>
  <c r="BQ73" i="1"/>
  <c r="BT73" i="1"/>
  <c r="BW73" i="1"/>
  <c r="CE73" i="1"/>
  <c r="CF73" i="1"/>
  <c r="CH73" i="1"/>
  <c r="CI73" i="1"/>
  <c r="BI74" i="1"/>
  <c r="BM74" i="1"/>
  <c r="BQ74" i="1"/>
  <c r="BT74" i="1"/>
  <c r="BW74" i="1"/>
  <c r="CE74" i="1"/>
  <c r="CF74" i="1"/>
  <c r="CH74" i="1"/>
  <c r="CI74" i="1"/>
  <c r="BI75" i="1"/>
  <c r="BM75" i="1"/>
  <c r="BQ75" i="1"/>
  <c r="BT75" i="1"/>
  <c r="BW75" i="1"/>
  <c r="CE75" i="1"/>
  <c r="CF75" i="1"/>
  <c r="CH75" i="1"/>
  <c r="CI75" i="1"/>
  <c r="BI76" i="1"/>
  <c r="BM76" i="1"/>
  <c r="BQ76" i="1"/>
  <c r="BT76" i="1"/>
  <c r="BW76" i="1"/>
  <c r="CE76" i="1"/>
  <c r="CF76" i="1"/>
  <c r="CH76" i="1"/>
  <c r="CI76" i="1"/>
  <c r="BI77" i="1"/>
  <c r="BM77" i="1"/>
  <c r="BQ77" i="1"/>
  <c r="BT77" i="1"/>
  <c r="BW77" i="1"/>
  <c r="CE77" i="1"/>
  <c r="CF77" i="1"/>
  <c r="CH77" i="1"/>
  <c r="CI77" i="1"/>
  <c r="BI78" i="1"/>
  <c r="BM78" i="1"/>
  <c r="BQ78" i="1"/>
  <c r="BT78" i="1"/>
  <c r="BW78" i="1"/>
  <c r="CE78" i="1"/>
  <c r="CF78" i="1"/>
  <c r="CH78" i="1"/>
  <c r="CI78" i="1"/>
  <c r="BI79" i="1"/>
  <c r="BM79" i="1"/>
  <c r="BQ79" i="1"/>
  <c r="BT79" i="1"/>
  <c r="BW79" i="1"/>
  <c r="CE79" i="1"/>
  <c r="CF79" i="1"/>
  <c r="CH79" i="1"/>
  <c r="CI79" i="1"/>
  <c r="BI80" i="1"/>
  <c r="BM80" i="1"/>
  <c r="BQ80" i="1"/>
  <c r="BT80" i="1"/>
  <c r="BW80" i="1"/>
  <c r="CE80" i="1"/>
  <c r="CF80" i="1"/>
  <c r="CH80" i="1"/>
  <c r="CI80" i="1"/>
  <c r="BI81" i="1"/>
  <c r="BM81" i="1"/>
  <c r="BQ81" i="1"/>
  <c r="BT81" i="1"/>
  <c r="BW81" i="1"/>
  <c r="CE81" i="1"/>
  <c r="CF81" i="1"/>
  <c r="CH81" i="1"/>
  <c r="CI81" i="1"/>
  <c r="BI82" i="1"/>
  <c r="BM82" i="1"/>
  <c r="BQ82" i="1"/>
  <c r="BT82" i="1"/>
  <c r="BW82" i="1"/>
  <c r="CE82" i="1"/>
  <c r="CF82" i="1"/>
  <c r="CH82" i="1"/>
  <c r="CI82" i="1"/>
  <c r="BI83" i="1"/>
  <c r="BM83" i="1"/>
  <c r="BQ83" i="1"/>
  <c r="BT83" i="1"/>
  <c r="BW83" i="1"/>
  <c r="CE83" i="1"/>
  <c r="CF83" i="1"/>
  <c r="CH83" i="1"/>
  <c r="CI83" i="1"/>
  <c r="BI84" i="1"/>
  <c r="BM84" i="1"/>
  <c r="BQ84" i="1"/>
  <c r="BT84" i="1"/>
  <c r="BW84" i="1"/>
  <c r="CE84" i="1"/>
  <c r="CF84" i="1"/>
  <c r="CH84" i="1"/>
  <c r="CI84" i="1"/>
  <c r="BI85" i="1"/>
  <c r="BM85" i="1"/>
  <c r="BQ85" i="1"/>
  <c r="BT85" i="1"/>
  <c r="BW85" i="1"/>
  <c r="CE85" i="1"/>
  <c r="CF85" i="1"/>
  <c r="CH85" i="1"/>
  <c r="CI85" i="1"/>
  <c r="BI86" i="1"/>
  <c r="BM86" i="1"/>
  <c r="BQ86" i="1"/>
  <c r="BT86" i="1"/>
  <c r="BW86" i="1"/>
  <c r="CE86" i="1"/>
  <c r="CF86" i="1"/>
  <c r="CH86" i="1"/>
  <c r="CI86" i="1"/>
  <c r="BI87" i="1"/>
  <c r="BM87" i="1"/>
  <c r="BQ87" i="1"/>
  <c r="BT87" i="1"/>
  <c r="BW87" i="1"/>
  <c r="CE87" i="1"/>
  <c r="CF87" i="1"/>
  <c r="CH87" i="1"/>
  <c r="CI87" i="1"/>
  <c r="BI88" i="1"/>
  <c r="BM88" i="1"/>
  <c r="BQ88" i="1"/>
  <c r="BT88" i="1"/>
  <c r="BW88" i="1"/>
  <c r="CE88" i="1"/>
  <c r="CF88" i="1"/>
  <c r="CH88" i="1"/>
  <c r="CI88" i="1"/>
  <c r="BI89" i="1"/>
  <c r="BM89" i="1"/>
  <c r="BQ89" i="1"/>
  <c r="BT89" i="1"/>
  <c r="BW89" i="1"/>
  <c r="CE89" i="1"/>
  <c r="CF89" i="1"/>
  <c r="CH89" i="1"/>
  <c r="CI89" i="1"/>
  <c r="BI90" i="1"/>
  <c r="BM90" i="1"/>
  <c r="BQ90" i="1"/>
  <c r="BT90" i="1"/>
  <c r="BW90" i="1"/>
  <c r="CE90" i="1"/>
  <c r="CF90" i="1"/>
  <c r="CH90" i="1"/>
  <c r="CI90" i="1"/>
  <c r="BI91" i="1"/>
  <c r="BM91" i="1"/>
  <c r="BQ91" i="1"/>
  <c r="BT91" i="1"/>
  <c r="BW91" i="1"/>
  <c r="CE91" i="1"/>
  <c r="CF91" i="1"/>
  <c r="CH91" i="1"/>
  <c r="CI91" i="1"/>
  <c r="BI92" i="1"/>
  <c r="BM92" i="1"/>
  <c r="BQ92" i="1"/>
  <c r="BT92" i="1"/>
  <c r="BW92" i="1"/>
  <c r="CE92" i="1"/>
  <c r="CF92" i="1"/>
  <c r="CH92" i="1"/>
  <c r="CI92" i="1"/>
  <c r="BI93" i="1"/>
  <c r="BM93" i="1"/>
  <c r="BQ93" i="1"/>
  <c r="BT93" i="1"/>
  <c r="BW93" i="1"/>
  <c r="CE93" i="1"/>
  <c r="CF93" i="1"/>
  <c r="CH93" i="1"/>
  <c r="CI93" i="1"/>
  <c r="BI94" i="1"/>
  <c r="BM94" i="1"/>
  <c r="BQ94" i="1"/>
  <c r="BT94" i="1"/>
  <c r="BW94" i="1"/>
  <c r="CE94" i="1"/>
  <c r="CF94" i="1"/>
  <c r="CH94" i="1"/>
  <c r="CI94" i="1"/>
  <c r="BI95" i="1"/>
  <c r="BM95" i="1"/>
  <c r="BQ95" i="1"/>
  <c r="BT95" i="1"/>
  <c r="BW95" i="1"/>
  <c r="CE95" i="1"/>
  <c r="CF95" i="1"/>
  <c r="CH95" i="1"/>
  <c r="CI95" i="1"/>
  <c r="BI96" i="1"/>
  <c r="BM96" i="1"/>
  <c r="BQ96" i="1"/>
  <c r="BT96" i="1"/>
  <c r="BW96" i="1"/>
  <c r="CE96" i="1"/>
  <c r="CF96" i="1"/>
  <c r="CH96" i="1"/>
  <c r="CI96" i="1"/>
  <c r="BI97" i="1"/>
  <c r="BM97" i="1"/>
  <c r="BQ97" i="1"/>
  <c r="BT97" i="1"/>
  <c r="BW97" i="1"/>
  <c r="CE97" i="1"/>
  <c r="CF97" i="1"/>
  <c r="CH97" i="1"/>
  <c r="CI97" i="1"/>
  <c r="BI98" i="1"/>
  <c r="BM98" i="1"/>
  <c r="BQ98" i="1"/>
  <c r="BT98" i="1"/>
  <c r="BW98" i="1"/>
  <c r="CE98" i="1"/>
  <c r="CF98" i="1"/>
  <c r="CH98" i="1"/>
  <c r="CI98" i="1"/>
  <c r="BI99" i="1"/>
  <c r="BM99" i="1"/>
  <c r="BQ99" i="1"/>
  <c r="BT99" i="1"/>
  <c r="BW99" i="1"/>
  <c r="CE99" i="1"/>
  <c r="CF99" i="1"/>
  <c r="CH99" i="1"/>
  <c r="CI99" i="1"/>
  <c r="BI100" i="1"/>
  <c r="BM100" i="1"/>
  <c r="BQ100" i="1"/>
  <c r="BT100" i="1"/>
  <c r="BW100" i="1"/>
  <c r="CE100" i="1"/>
  <c r="CF100" i="1"/>
  <c r="CH100" i="1"/>
  <c r="CI100" i="1"/>
  <c r="BI101" i="1"/>
  <c r="BM101" i="1"/>
  <c r="BQ101" i="1"/>
  <c r="BT101" i="1"/>
  <c r="BW101" i="1"/>
  <c r="CE101" i="1"/>
  <c r="CF101" i="1"/>
  <c r="CH101" i="1"/>
  <c r="CI101" i="1"/>
  <c r="BI102" i="1"/>
  <c r="BM102" i="1"/>
  <c r="BQ102" i="1"/>
  <c r="BT102" i="1"/>
  <c r="BW102" i="1"/>
  <c r="CE102" i="1"/>
  <c r="CF102" i="1"/>
  <c r="CH102" i="1"/>
  <c r="CI102" i="1"/>
  <c r="BI103" i="1"/>
  <c r="BM103" i="1"/>
  <c r="BQ103" i="1"/>
  <c r="BT103" i="1"/>
  <c r="BW103" i="1"/>
  <c r="CE103" i="1"/>
  <c r="CF103" i="1"/>
  <c r="CH103" i="1"/>
  <c r="CI103" i="1"/>
  <c r="BI104" i="1"/>
  <c r="BM104" i="1"/>
  <c r="BQ104" i="1"/>
  <c r="BT104" i="1"/>
  <c r="BW104" i="1"/>
  <c r="CE104" i="1"/>
  <c r="CF104" i="1"/>
  <c r="CH104" i="1"/>
  <c r="CI104" i="1"/>
  <c r="BI105" i="1"/>
  <c r="BM105" i="1"/>
  <c r="BQ105" i="1"/>
  <c r="BT105" i="1"/>
  <c r="BW105" i="1"/>
  <c r="CE105" i="1"/>
  <c r="CF105" i="1"/>
  <c r="CH105" i="1"/>
  <c r="CI105" i="1"/>
  <c r="BI106" i="1"/>
  <c r="BM106" i="1"/>
  <c r="BQ106" i="1"/>
  <c r="BT106" i="1"/>
  <c r="BW106" i="1"/>
  <c r="CE106" i="1"/>
  <c r="CF106" i="1"/>
  <c r="CH106" i="1"/>
  <c r="CI106" i="1"/>
  <c r="BI107" i="1"/>
  <c r="BM107" i="1"/>
  <c r="BQ107" i="1"/>
  <c r="BT107" i="1"/>
  <c r="BW107" i="1"/>
  <c r="CE107" i="1"/>
  <c r="CF107" i="1"/>
  <c r="CH107" i="1"/>
  <c r="CI107" i="1"/>
  <c r="BI108" i="1"/>
  <c r="BM108" i="1"/>
  <c r="BQ108" i="1"/>
  <c r="BT108" i="1"/>
  <c r="BW108" i="1"/>
  <c r="CE108" i="1"/>
  <c r="CF108" i="1"/>
  <c r="CH108" i="1"/>
  <c r="CI108" i="1"/>
  <c r="BI109" i="1"/>
  <c r="BM109" i="1"/>
  <c r="BQ109" i="1"/>
  <c r="BT109" i="1"/>
  <c r="BW109" i="1"/>
  <c r="CE109" i="1"/>
  <c r="CF109" i="1"/>
  <c r="CH109" i="1"/>
  <c r="CI109" i="1"/>
  <c r="BI110" i="1"/>
  <c r="BM110" i="1"/>
  <c r="BQ110" i="1"/>
  <c r="BT110" i="1"/>
  <c r="BW110" i="1"/>
  <c r="CE110" i="1"/>
  <c r="CF110" i="1"/>
  <c r="CH110" i="1"/>
  <c r="CI110" i="1"/>
  <c r="BI111" i="1"/>
  <c r="BM111" i="1"/>
  <c r="BQ111" i="1"/>
  <c r="BT111" i="1"/>
  <c r="BW111" i="1"/>
  <c r="CE111" i="1"/>
  <c r="CF111" i="1"/>
  <c r="CH111" i="1"/>
  <c r="CI111" i="1"/>
  <c r="BI112" i="1"/>
  <c r="BM112" i="1"/>
  <c r="BQ112" i="1"/>
  <c r="BT112" i="1"/>
  <c r="BW112" i="1"/>
  <c r="CE112" i="1"/>
  <c r="CF112" i="1"/>
  <c r="CH112" i="1"/>
  <c r="CI112" i="1"/>
  <c r="BI113" i="1"/>
  <c r="BM113" i="1"/>
  <c r="BQ113" i="1"/>
  <c r="BT113" i="1"/>
  <c r="BW113" i="1"/>
  <c r="CE113" i="1"/>
  <c r="CF113" i="1"/>
  <c r="CH113" i="1"/>
  <c r="CI113" i="1"/>
  <c r="BI114" i="1"/>
  <c r="BM114" i="1"/>
  <c r="BQ114" i="1"/>
  <c r="BT114" i="1"/>
  <c r="BW114" i="1"/>
  <c r="CE114" i="1"/>
  <c r="CF114" i="1"/>
  <c r="CH114" i="1"/>
  <c r="CI114" i="1"/>
  <c r="BI115" i="1"/>
  <c r="BM115" i="1"/>
  <c r="BQ115" i="1"/>
  <c r="BT115" i="1"/>
  <c r="BW115" i="1"/>
  <c r="CE115" i="1"/>
  <c r="CF115" i="1"/>
  <c r="CH115" i="1"/>
  <c r="CI115" i="1"/>
  <c r="BI116" i="1"/>
  <c r="BM116" i="1"/>
  <c r="BQ116" i="1"/>
  <c r="BT116" i="1"/>
  <c r="BW116" i="1"/>
  <c r="CE116" i="1"/>
  <c r="CF116" i="1"/>
  <c r="CH116" i="1"/>
  <c r="CI116" i="1"/>
  <c r="BI117" i="1"/>
  <c r="BM117" i="1"/>
  <c r="BQ117" i="1"/>
  <c r="BT117" i="1"/>
  <c r="BW117" i="1"/>
  <c r="CE117" i="1"/>
  <c r="CF117" i="1"/>
  <c r="CH117" i="1"/>
  <c r="CI117" i="1"/>
  <c r="BI118" i="1"/>
  <c r="BM118" i="1"/>
  <c r="BQ118" i="1"/>
  <c r="BT118" i="1"/>
  <c r="BW118" i="1"/>
  <c r="CE118" i="1"/>
  <c r="CF118" i="1"/>
  <c r="CH118" i="1"/>
  <c r="CI118" i="1"/>
  <c r="BI119" i="1"/>
  <c r="BM119" i="1"/>
  <c r="BQ119" i="1"/>
  <c r="BT119" i="1"/>
  <c r="BW119" i="1"/>
  <c r="CE119" i="1"/>
  <c r="CF119" i="1"/>
  <c r="CH119" i="1"/>
  <c r="CI119" i="1"/>
  <c r="BI120" i="1"/>
  <c r="BM120" i="1"/>
  <c r="BQ120" i="1"/>
  <c r="BT120" i="1"/>
  <c r="BW120" i="1"/>
  <c r="CE120" i="1"/>
  <c r="CF120" i="1"/>
  <c r="CH120" i="1"/>
  <c r="CI120" i="1"/>
  <c r="BI121" i="1"/>
  <c r="BM121" i="1"/>
  <c r="BQ121" i="1"/>
  <c r="BT121" i="1"/>
  <c r="BW121" i="1"/>
  <c r="CE121" i="1"/>
  <c r="CF121" i="1"/>
  <c r="CH121" i="1"/>
  <c r="CI121" i="1"/>
  <c r="BI122" i="1"/>
  <c r="BM122" i="1"/>
  <c r="BQ122" i="1"/>
  <c r="BT122" i="1"/>
  <c r="BW122" i="1"/>
  <c r="CE122" i="1"/>
  <c r="CF122" i="1"/>
  <c r="CH122" i="1"/>
  <c r="CI122" i="1"/>
  <c r="BI123" i="1"/>
  <c r="BM123" i="1"/>
  <c r="BQ123" i="1"/>
  <c r="BT123" i="1"/>
  <c r="BW123" i="1"/>
  <c r="CE123" i="1"/>
  <c r="CF123" i="1"/>
  <c r="CH123" i="1"/>
  <c r="CI123" i="1"/>
  <c r="BI124" i="1"/>
  <c r="BM124" i="1"/>
  <c r="BQ124" i="1"/>
  <c r="BT124" i="1"/>
  <c r="BW124" i="1"/>
  <c r="CE124" i="1"/>
  <c r="CF124" i="1"/>
  <c r="CH124" i="1"/>
  <c r="CI124" i="1"/>
  <c r="BI125" i="1"/>
  <c r="BM125" i="1"/>
  <c r="BQ125" i="1"/>
  <c r="BT125" i="1"/>
  <c r="BW125" i="1"/>
  <c r="CE125" i="1"/>
  <c r="CF125" i="1"/>
  <c r="CH125" i="1"/>
  <c r="CI125" i="1"/>
  <c r="BI126" i="1"/>
  <c r="BM126" i="1"/>
  <c r="BQ126" i="1"/>
  <c r="BT126" i="1"/>
  <c r="BW126" i="1"/>
  <c r="CE126" i="1"/>
  <c r="CF126" i="1"/>
  <c r="CH126" i="1"/>
  <c r="CI126" i="1"/>
  <c r="BI127" i="1"/>
  <c r="BM127" i="1"/>
  <c r="BQ127" i="1"/>
  <c r="BT127" i="1"/>
  <c r="BW127" i="1"/>
  <c r="CE127" i="1"/>
  <c r="CF127" i="1"/>
  <c r="CH127" i="1"/>
  <c r="CI127" i="1"/>
  <c r="BI128" i="1"/>
  <c r="BM128" i="1"/>
  <c r="BQ128" i="1"/>
  <c r="BT128" i="1"/>
  <c r="BW128" i="1"/>
  <c r="CE128" i="1"/>
  <c r="CF128" i="1"/>
  <c r="CH128" i="1"/>
  <c r="CI128" i="1"/>
  <c r="BI129" i="1"/>
  <c r="BM129" i="1"/>
  <c r="BQ129" i="1"/>
  <c r="BT129" i="1"/>
  <c r="BW129" i="1"/>
  <c r="CE129" i="1"/>
  <c r="CF129" i="1"/>
  <c r="CH129" i="1"/>
  <c r="CI129" i="1"/>
  <c r="BI130" i="1"/>
  <c r="BM130" i="1"/>
  <c r="BQ130" i="1"/>
  <c r="BT130" i="1"/>
  <c r="BW130" i="1"/>
  <c r="CE130" i="1"/>
  <c r="CF130" i="1"/>
  <c r="CH130" i="1"/>
  <c r="CI130" i="1"/>
  <c r="BI131" i="1"/>
  <c r="BM131" i="1"/>
  <c r="BQ131" i="1"/>
  <c r="BT131" i="1"/>
  <c r="BW131" i="1"/>
  <c r="CE131" i="1"/>
  <c r="CF131" i="1"/>
  <c r="CH131" i="1"/>
  <c r="CI131" i="1"/>
  <c r="BI132" i="1"/>
  <c r="BM132" i="1"/>
  <c r="BQ132" i="1"/>
  <c r="BT132" i="1"/>
  <c r="BW132" i="1"/>
  <c r="CE132" i="1"/>
  <c r="CF132" i="1"/>
  <c r="CH132" i="1"/>
  <c r="CI132" i="1"/>
  <c r="BI133" i="1"/>
  <c r="BM133" i="1"/>
  <c r="BQ133" i="1"/>
  <c r="BT133" i="1"/>
  <c r="BW133" i="1"/>
  <c r="CE133" i="1"/>
  <c r="CF133" i="1"/>
  <c r="CH133" i="1"/>
  <c r="CI133" i="1"/>
  <c r="BI134" i="1"/>
  <c r="BM134" i="1"/>
  <c r="BQ134" i="1"/>
  <c r="BT134" i="1"/>
  <c r="BW134" i="1"/>
  <c r="CE134" i="1"/>
  <c r="CF134" i="1"/>
  <c r="CH134" i="1"/>
  <c r="CI134" i="1"/>
  <c r="BI135" i="1"/>
  <c r="BM135" i="1"/>
  <c r="BQ135" i="1"/>
  <c r="BT135" i="1"/>
  <c r="BW135" i="1"/>
  <c r="CE135" i="1"/>
  <c r="CF135" i="1"/>
  <c r="CH135" i="1"/>
  <c r="CI135" i="1"/>
  <c r="BI136" i="1"/>
  <c r="BM136" i="1"/>
  <c r="BQ136" i="1"/>
  <c r="BT136" i="1"/>
  <c r="BW136" i="1"/>
  <c r="CE136" i="1"/>
  <c r="CF136" i="1"/>
  <c r="CH136" i="1"/>
  <c r="CI136" i="1"/>
  <c r="BI137" i="1"/>
  <c r="BM137" i="1"/>
  <c r="BQ137" i="1"/>
  <c r="BT137" i="1"/>
  <c r="BW137" i="1"/>
  <c r="CE137" i="1"/>
  <c r="CF137" i="1"/>
  <c r="CH137" i="1"/>
  <c r="CI137" i="1"/>
  <c r="BI138" i="1"/>
  <c r="BM138" i="1"/>
  <c r="BQ138" i="1"/>
  <c r="BT138" i="1"/>
  <c r="BW138" i="1"/>
  <c r="CE138" i="1"/>
  <c r="CF138" i="1"/>
  <c r="CH138" i="1"/>
  <c r="CI138" i="1"/>
  <c r="BI139" i="1"/>
  <c r="BM139" i="1"/>
  <c r="BQ139" i="1"/>
  <c r="BT139" i="1"/>
  <c r="BW139" i="1"/>
  <c r="CE139" i="1"/>
  <c r="CF139" i="1"/>
  <c r="CH139" i="1"/>
  <c r="CI139" i="1"/>
  <c r="BI140" i="1"/>
  <c r="BM140" i="1"/>
  <c r="BQ140" i="1"/>
  <c r="BT140" i="1"/>
  <c r="BW140" i="1"/>
  <c r="CE140" i="1"/>
  <c r="CF140" i="1"/>
  <c r="CH140" i="1"/>
  <c r="CI140" i="1"/>
  <c r="BI141" i="1"/>
  <c r="BM141" i="1"/>
  <c r="BQ141" i="1"/>
  <c r="BT141" i="1"/>
  <c r="BW141" i="1"/>
  <c r="CE141" i="1"/>
  <c r="CF141" i="1"/>
  <c r="CH141" i="1"/>
  <c r="CI141" i="1"/>
  <c r="BI142" i="1"/>
  <c r="BM142" i="1"/>
  <c r="BQ142" i="1"/>
  <c r="BT142" i="1"/>
  <c r="BW142" i="1"/>
  <c r="CE142" i="1"/>
  <c r="CF142" i="1"/>
  <c r="CH142" i="1"/>
  <c r="CI142" i="1"/>
  <c r="BI143" i="1"/>
  <c r="BM143" i="1"/>
  <c r="BQ143" i="1"/>
  <c r="BT143" i="1"/>
  <c r="BW143" i="1"/>
  <c r="CE143" i="1"/>
  <c r="CF143" i="1"/>
  <c r="CH143" i="1"/>
  <c r="CI143" i="1"/>
  <c r="BI144" i="1"/>
  <c r="BM144" i="1"/>
  <c r="BQ144" i="1"/>
  <c r="BT144" i="1"/>
  <c r="BW144" i="1"/>
  <c r="CE144" i="1"/>
  <c r="CF144" i="1"/>
  <c r="CH144" i="1"/>
  <c r="CI144" i="1"/>
  <c r="BI145" i="1"/>
  <c r="BM145" i="1"/>
  <c r="BQ145" i="1"/>
  <c r="BT145" i="1"/>
  <c r="BW145" i="1"/>
  <c r="CE145" i="1"/>
  <c r="CF145" i="1"/>
  <c r="CH145" i="1"/>
  <c r="CI145" i="1"/>
  <c r="BI146" i="1"/>
  <c r="BM146" i="1"/>
  <c r="BQ146" i="1"/>
  <c r="BT146" i="1"/>
  <c r="BW146" i="1"/>
  <c r="CE146" i="1"/>
  <c r="CF146" i="1"/>
  <c r="CH146" i="1"/>
  <c r="CI146" i="1"/>
  <c r="BI147" i="1"/>
  <c r="BM147" i="1"/>
  <c r="BQ147" i="1"/>
  <c r="BT147" i="1"/>
  <c r="BW147" i="1"/>
  <c r="CE147" i="1"/>
  <c r="CF147" i="1"/>
  <c r="CH147" i="1"/>
  <c r="CI147" i="1"/>
  <c r="BI148" i="1"/>
  <c r="BM148" i="1"/>
  <c r="BQ148" i="1"/>
  <c r="BT148" i="1"/>
  <c r="BW148" i="1"/>
  <c r="CE148" i="1"/>
  <c r="CF148" i="1"/>
  <c r="CH148" i="1"/>
  <c r="CI148" i="1"/>
  <c r="BI149" i="1"/>
  <c r="BM149" i="1"/>
  <c r="BQ149" i="1"/>
  <c r="BT149" i="1"/>
  <c r="BW149" i="1"/>
  <c r="CE149" i="1"/>
  <c r="CF149" i="1"/>
  <c r="CH149" i="1"/>
  <c r="CI149" i="1"/>
  <c r="BI150" i="1"/>
  <c r="BM150" i="1"/>
  <c r="BQ150" i="1"/>
  <c r="BT150" i="1"/>
  <c r="BW150" i="1"/>
  <c r="CE150" i="1"/>
  <c r="CF150" i="1"/>
  <c r="CH150" i="1"/>
  <c r="CI150" i="1"/>
  <c r="BI151" i="1"/>
  <c r="BM151" i="1"/>
  <c r="BQ151" i="1"/>
  <c r="BT151" i="1"/>
  <c r="BW151" i="1"/>
  <c r="CE151" i="1"/>
  <c r="CF151" i="1"/>
  <c r="CH151" i="1"/>
  <c r="CI151" i="1"/>
  <c r="BI152" i="1"/>
  <c r="BM152" i="1"/>
  <c r="BQ152" i="1"/>
  <c r="BT152" i="1"/>
  <c r="BW152" i="1"/>
  <c r="CE152" i="1"/>
  <c r="CF152" i="1"/>
  <c r="CH152" i="1"/>
  <c r="CI152" i="1"/>
  <c r="BI153" i="1"/>
  <c r="BM153" i="1"/>
  <c r="BQ153" i="1"/>
  <c r="BT153" i="1"/>
  <c r="BW153" i="1"/>
  <c r="CE153" i="1"/>
  <c r="CF153" i="1"/>
  <c r="CH153" i="1"/>
  <c r="CI153" i="1"/>
  <c r="BI154" i="1"/>
  <c r="BM154" i="1"/>
  <c r="BQ154" i="1"/>
  <c r="BT154" i="1"/>
  <c r="BW154" i="1"/>
  <c r="CE154" i="1"/>
  <c r="CF154" i="1"/>
  <c r="CH154" i="1"/>
  <c r="CI154" i="1"/>
  <c r="BI155" i="1"/>
  <c r="BM155" i="1"/>
  <c r="BQ155" i="1"/>
  <c r="BT155" i="1"/>
  <c r="BW155" i="1"/>
  <c r="CE155" i="1"/>
  <c r="CF155" i="1"/>
  <c r="CH155" i="1"/>
  <c r="CI155" i="1"/>
  <c r="BI156" i="1"/>
  <c r="BM156" i="1"/>
  <c r="BQ156" i="1"/>
  <c r="BT156" i="1"/>
  <c r="BW156" i="1"/>
  <c r="CE156" i="1"/>
  <c r="CF156" i="1"/>
  <c r="CH156" i="1"/>
  <c r="CI156" i="1"/>
  <c r="BI157" i="1"/>
  <c r="BM157" i="1"/>
  <c r="BQ157" i="1"/>
  <c r="BT157" i="1"/>
  <c r="BW157" i="1"/>
  <c r="CE157" i="1"/>
  <c r="CF157" i="1"/>
  <c r="CH157" i="1"/>
  <c r="CI157" i="1"/>
  <c r="BI158" i="1"/>
  <c r="BM158" i="1"/>
  <c r="BQ158" i="1"/>
  <c r="BT158" i="1"/>
  <c r="BW158" i="1"/>
  <c r="CE158" i="1"/>
  <c r="CF158" i="1"/>
  <c r="CH158" i="1"/>
  <c r="CI158" i="1"/>
  <c r="BI159" i="1"/>
  <c r="BM159" i="1"/>
  <c r="BQ159" i="1"/>
  <c r="BT159" i="1"/>
  <c r="BW159" i="1"/>
  <c r="CE159" i="1"/>
  <c r="CF159" i="1"/>
  <c r="CH159" i="1"/>
  <c r="CI159" i="1"/>
  <c r="BI160" i="1"/>
  <c r="BM160" i="1"/>
  <c r="BQ160" i="1"/>
  <c r="BT160" i="1"/>
  <c r="BW160" i="1"/>
  <c r="CE160" i="1"/>
  <c r="CF160" i="1"/>
  <c r="CH160" i="1"/>
  <c r="CI160" i="1"/>
  <c r="BI161" i="1"/>
  <c r="BM161" i="1"/>
  <c r="BQ161" i="1"/>
  <c r="BT161" i="1"/>
  <c r="BW161" i="1"/>
  <c r="CE161" i="1"/>
  <c r="CF161" i="1"/>
  <c r="CH161" i="1"/>
  <c r="CI161" i="1"/>
  <c r="BI162" i="1"/>
  <c r="BM162" i="1"/>
  <c r="BQ162" i="1"/>
  <c r="BT162" i="1"/>
  <c r="BW162" i="1"/>
  <c r="CE162" i="1"/>
  <c r="CF162" i="1"/>
  <c r="CH162" i="1"/>
  <c r="CI162" i="1"/>
  <c r="BI163" i="1"/>
  <c r="BM163" i="1"/>
  <c r="BQ163" i="1"/>
  <c r="BT163" i="1"/>
  <c r="BW163" i="1"/>
  <c r="CE163" i="1"/>
  <c r="CF163" i="1"/>
  <c r="CH163" i="1"/>
  <c r="CI163" i="1"/>
  <c r="BI164" i="1"/>
  <c r="BM164" i="1"/>
  <c r="BQ164" i="1"/>
  <c r="BT164" i="1"/>
  <c r="BW164" i="1"/>
  <c r="CE164" i="1"/>
  <c r="CF164" i="1"/>
  <c r="CH164" i="1"/>
  <c r="CI164" i="1"/>
  <c r="BI165" i="1"/>
  <c r="BM165" i="1"/>
  <c r="BQ165" i="1"/>
  <c r="BT165" i="1"/>
  <c r="BW165" i="1"/>
  <c r="CE165" i="1"/>
  <c r="CF165" i="1"/>
  <c r="CH165" i="1"/>
  <c r="CI165" i="1"/>
  <c r="BI166" i="1"/>
  <c r="BM166" i="1"/>
  <c r="BQ166" i="1"/>
  <c r="BT166" i="1"/>
  <c r="BW166" i="1"/>
  <c r="CE166" i="1"/>
  <c r="CF166" i="1"/>
  <c r="CH166" i="1"/>
  <c r="CI166" i="1"/>
  <c r="BI167" i="1"/>
  <c r="BM167" i="1"/>
  <c r="BQ167" i="1"/>
  <c r="BT167" i="1"/>
  <c r="BW167" i="1"/>
  <c r="CE167" i="1"/>
  <c r="CF167" i="1"/>
  <c r="CH167" i="1"/>
  <c r="CI167" i="1"/>
  <c r="BI168" i="1"/>
  <c r="BM168" i="1"/>
  <c r="BQ168" i="1"/>
  <c r="BT168" i="1"/>
  <c r="BW168" i="1"/>
  <c r="CE168" i="1"/>
  <c r="CF168" i="1"/>
  <c r="CH168" i="1"/>
  <c r="CI168" i="1"/>
  <c r="BI169" i="1"/>
  <c r="BM169" i="1"/>
  <c r="BQ169" i="1"/>
  <c r="BT169" i="1"/>
  <c r="BW169" i="1"/>
  <c r="CE169" i="1"/>
  <c r="CF169" i="1"/>
  <c r="CH169" i="1"/>
  <c r="CI169" i="1"/>
  <c r="BI170" i="1"/>
  <c r="BM170" i="1"/>
  <c r="BQ170" i="1"/>
  <c r="BT170" i="1"/>
  <c r="BW170" i="1"/>
  <c r="CE170" i="1"/>
  <c r="CF170" i="1"/>
  <c r="CH170" i="1"/>
  <c r="CI170" i="1"/>
  <c r="BI171" i="1"/>
  <c r="BM171" i="1"/>
  <c r="BQ171" i="1"/>
  <c r="BT171" i="1"/>
  <c r="BW171" i="1"/>
  <c r="CE171" i="1"/>
  <c r="CF171" i="1"/>
  <c r="CH171" i="1"/>
  <c r="CI171" i="1"/>
  <c r="BI172" i="1"/>
  <c r="BM172" i="1"/>
  <c r="BQ172" i="1"/>
  <c r="BT172" i="1"/>
  <c r="BW172" i="1"/>
  <c r="CE172" i="1"/>
  <c r="CF172" i="1"/>
  <c r="CH172" i="1"/>
  <c r="CI172" i="1"/>
  <c r="BI173" i="1"/>
  <c r="BM173" i="1"/>
  <c r="BQ173" i="1"/>
  <c r="BT173" i="1"/>
  <c r="BW173" i="1"/>
  <c r="CE173" i="1"/>
  <c r="CF173" i="1"/>
  <c r="CH173" i="1"/>
  <c r="CI173" i="1"/>
  <c r="BI174" i="1"/>
  <c r="BM174" i="1"/>
  <c r="BQ174" i="1"/>
  <c r="BT174" i="1"/>
  <c r="BW174" i="1"/>
  <c r="CE174" i="1"/>
  <c r="CF174" i="1"/>
  <c r="CH174" i="1"/>
  <c r="CI174" i="1"/>
  <c r="BI175" i="1"/>
  <c r="BM175" i="1"/>
  <c r="BQ175" i="1"/>
  <c r="BT175" i="1"/>
  <c r="BW175" i="1"/>
  <c r="CE175" i="1"/>
  <c r="CF175" i="1"/>
  <c r="CH175" i="1"/>
  <c r="CI175" i="1"/>
  <c r="BI176" i="1"/>
  <c r="BM176" i="1"/>
  <c r="BQ176" i="1"/>
  <c r="BT176" i="1"/>
  <c r="BW176" i="1"/>
  <c r="CE176" i="1"/>
  <c r="CF176" i="1"/>
  <c r="CH176" i="1"/>
  <c r="CI176" i="1"/>
  <c r="BI177" i="1"/>
  <c r="BM177" i="1"/>
  <c r="BQ177" i="1"/>
  <c r="BT177" i="1"/>
  <c r="BW177" i="1"/>
  <c r="CE177" i="1"/>
  <c r="CF177" i="1"/>
  <c r="CH177" i="1"/>
  <c r="CI177" i="1"/>
  <c r="BI178" i="1"/>
  <c r="BM178" i="1"/>
  <c r="BQ178" i="1"/>
  <c r="BT178" i="1"/>
  <c r="BW178" i="1"/>
  <c r="CE178" i="1"/>
  <c r="CF178" i="1"/>
  <c r="CH178" i="1"/>
  <c r="CI178" i="1"/>
  <c r="BI179" i="1"/>
  <c r="BM179" i="1"/>
  <c r="BQ179" i="1"/>
  <c r="BT179" i="1"/>
  <c r="BW179" i="1"/>
  <c r="CE179" i="1"/>
  <c r="CF179" i="1"/>
  <c r="CH179" i="1"/>
  <c r="CI179" i="1"/>
  <c r="BI180" i="1"/>
  <c r="BM180" i="1"/>
  <c r="BQ180" i="1"/>
  <c r="BT180" i="1"/>
  <c r="BW180" i="1"/>
  <c r="CE180" i="1"/>
  <c r="CF180" i="1"/>
  <c r="CH180" i="1"/>
  <c r="CI180" i="1"/>
  <c r="BI181" i="1"/>
  <c r="BM181" i="1"/>
  <c r="BQ181" i="1"/>
  <c r="BT181" i="1"/>
  <c r="BW181" i="1"/>
  <c r="CE181" i="1"/>
  <c r="CF181" i="1"/>
  <c r="CH181" i="1"/>
  <c r="CI181" i="1"/>
  <c r="BI182" i="1"/>
  <c r="BM182" i="1"/>
  <c r="BQ182" i="1"/>
  <c r="BT182" i="1"/>
  <c r="BW182" i="1"/>
  <c r="CE182" i="1"/>
  <c r="CF182" i="1"/>
  <c r="CH182" i="1"/>
  <c r="CI182" i="1"/>
  <c r="BI183" i="1"/>
  <c r="BM183" i="1"/>
  <c r="BQ183" i="1"/>
  <c r="BT183" i="1"/>
  <c r="BW183" i="1"/>
  <c r="CE183" i="1"/>
  <c r="CF183" i="1"/>
  <c r="CH183" i="1"/>
  <c r="CI183" i="1"/>
  <c r="BI184" i="1"/>
  <c r="BM184" i="1"/>
  <c r="BQ184" i="1"/>
  <c r="BT184" i="1"/>
  <c r="BW184" i="1"/>
  <c r="CE184" i="1"/>
  <c r="CF184" i="1"/>
  <c r="CH184" i="1"/>
  <c r="CI184" i="1"/>
  <c r="BI185" i="1"/>
  <c r="BM185" i="1"/>
  <c r="BQ185" i="1"/>
  <c r="BT185" i="1"/>
  <c r="BW185" i="1"/>
  <c r="CE185" i="1"/>
  <c r="CF185" i="1"/>
  <c r="CH185" i="1"/>
  <c r="CI185" i="1"/>
  <c r="BI186" i="1"/>
  <c r="BM186" i="1"/>
  <c r="BQ186" i="1"/>
  <c r="BT186" i="1"/>
  <c r="BW186" i="1"/>
  <c r="CE186" i="1"/>
  <c r="CF186" i="1"/>
  <c r="CH186" i="1"/>
  <c r="CI186" i="1"/>
  <c r="BI187" i="1"/>
  <c r="BM187" i="1"/>
  <c r="BQ187" i="1"/>
  <c r="BT187" i="1"/>
  <c r="BW187" i="1"/>
  <c r="CE187" i="1"/>
  <c r="CF187" i="1"/>
  <c r="CH187" i="1"/>
  <c r="CI187" i="1"/>
  <c r="BI188" i="1"/>
  <c r="BM188" i="1"/>
  <c r="BQ188" i="1"/>
  <c r="BT188" i="1"/>
  <c r="BW188" i="1"/>
  <c r="CE188" i="1"/>
  <c r="CF188" i="1"/>
  <c r="CH188" i="1"/>
  <c r="CI188" i="1"/>
  <c r="BI189" i="1"/>
  <c r="BM189" i="1"/>
  <c r="BQ189" i="1"/>
  <c r="BT189" i="1"/>
  <c r="BW189" i="1"/>
  <c r="CE189" i="1"/>
  <c r="CF189" i="1"/>
  <c r="CH189" i="1"/>
  <c r="CI189" i="1"/>
  <c r="BI190" i="1"/>
  <c r="BM190" i="1"/>
  <c r="BQ190" i="1"/>
  <c r="BT190" i="1"/>
  <c r="BW190" i="1"/>
  <c r="CE190" i="1"/>
  <c r="CF190" i="1"/>
  <c r="CH190" i="1"/>
  <c r="CI190" i="1"/>
  <c r="BI191" i="1"/>
  <c r="BM191" i="1"/>
  <c r="BQ191" i="1"/>
  <c r="BT191" i="1"/>
  <c r="BW191" i="1"/>
  <c r="CE191" i="1"/>
  <c r="CF191" i="1"/>
  <c r="CH191" i="1"/>
  <c r="CI191" i="1"/>
  <c r="BI192" i="1"/>
  <c r="BM192" i="1"/>
  <c r="BQ192" i="1"/>
  <c r="BT192" i="1"/>
  <c r="BW192" i="1"/>
  <c r="CE192" i="1"/>
  <c r="CF192" i="1"/>
  <c r="CH192" i="1"/>
  <c r="CI192" i="1"/>
  <c r="BI193" i="1"/>
  <c r="BM193" i="1"/>
  <c r="BQ193" i="1"/>
  <c r="BT193" i="1"/>
  <c r="BW193" i="1"/>
  <c r="CE193" i="1"/>
  <c r="CF193" i="1"/>
  <c r="CH193" i="1"/>
  <c r="CI193" i="1"/>
  <c r="BI194" i="1"/>
  <c r="BM194" i="1"/>
  <c r="BQ194" i="1"/>
  <c r="BT194" i="1"/>
  <c r="BW194" i="1"/>
  <c r="CE194" i="1"/>
  <c r="CF194" i="1"/>
  <c r="CH194" i="1"/>
  <c r="CI194" i="1"/>
  <c r="BI195" i="1"/>
  <c r="BM195" i="1"/>
  <c r="BQ195" i="1"/>
  <c r="BT195" i="1"/>
  <c r="BW195" i="1"/>
  <c r="CE195" i="1"/>
  <c r="CF195" i="1"/>
  <c r="CH195" i="1"/>
  <c r="CI195" i="1"/>
  <c r="BI196" i="1"/>
  <c r="BM196" i="1"/>
  <c r="BQ196" i="1"/>
  <c r="BT196" i="1"/>
  <c r="BW196" i="1"/>
  <c r="CE196" i="1"/>
  <c r="CF196" i="1"/>
  <c r="CH196" i="1"/>
  <c r="CI196" i="1"/>
  <c r="BI197" i="1"/>
  <c r="BM197" i="1"/>
  <c r="BQ197" i="1"/>
  <c r="BT197" i="1"/>
  <c r="BW197" i="1"/>
  <c r="CE197" i="1"/>
  <c r="CF197" i="1"/>
  <c r="CH197" i="1"/>
  <c r="CI197" i="1"/>
  <c r="BI198" i="1"/>
  <c r="BM198" i="1"/>
  <c r="BQ198" i="1"/>
  <c r="BT198" i="1"/>
  <c r="BW198" i="1"/>
  <c r="CE198" i="1"/>
  <c r="CF198" i="1"/>
  <c r="CH198" i="1"/>
  <c r="CI198" i="1"/>
  <c r="BI199" i="1"/>
  <c r="BM199" i="1"/>
  <c r="BQ199" i="1"/>
  <c r="BT199" i="1"/>
  <c r="BW199" i="1"/>
  <c r="CE199" i="1"/>
  <c r="CF199" i="1"/>
  <c r="CH199" i="1"/>
  <c r="CI199" i="1"/>
  <c r="BI200" i="1"/>
  <c r="BM200" i="1"/>
  <c r="BQ200" i="1"/>
  <c r="BT200" i="1"/>
  <c r="BW200" i="1"/>
  <c r="CE200" i="1"/>
  <c r="CF200" i="1"/>
  <c r="CH200" i="1"/>
  <c r="CI200" i="1"/>
  <c r="BI201" i="1"/>
  <c r="BM201" i="1"/>
  <c r="BQ201" i="1"/>
  <c r="BT201" i="1"/>
  <c r="BW201" i="1"/>
  <c r="CE201" i="1"/>
  <c r="CF201" i="1"/>
  <c r="CH201" i="1"/>
  <c r="CI201" i="1"/>
  <c r="BI202" i="1"/>
  <c r="BM202" i="1"/>
  <c r="BQ202" i="1"/>
  <c r="BT202" i="1"/>
  <c r="BW202" i="1"/>
  <c r="CE202" i="1"/>
  <c r="CF202" i="1"/>
  <c r="CH202" i="1"/>
  <c r="CI202" i="1"/>
  <c r="BI203" i="1"/>
  <c r="BM203" i="1"/>
  <c r="BQ203" i="1"/>
  <c r="BT203" i="1"/>
  <c r="BW203" i="1"/>
  <c r="CE203" i="1"/>
  <c r="CF203" i="1"/>
  <c r="CH203" i="1"/>
  <c r="CI203" i="1"/>
  <c r="BI204" i="1"/>
  <c r="BM204" i="1"/>
  <c r="BQ204" i="1"/>
  <c r="BT204" i="1"/>
  <c r="BW204" i="1"/>
  <c r="CE204" i="1"/>
  <c r="CF204" i="1"/>
  <c r="CH204" i="1"/>
  <c r="CI204" i="1"/>
  <c r="BI205" i="1"/>
  <c r="BM205" i="1"/>
  <c r="BQ205" i="1"/>
  <c r="BT205" i="1"/>
  <c r="BW205" i="1"/>
  <c r="CE205" i="1"/>
  <c r="CF205" i="1"/>
  <c r="CH205" i="1"/>
  <c r="CI205" i="1"/>
  <c r="BI206" i="1"/>
  <c r="BM206" i="1"/>
  <c r="BQ206" i="1"/>
  <c r="BT206" i="1"/>
  <c r="BW206" i="1"/>
  <c r="CE206" i="1"/>
  <c r="CF206" i="1"/>
  <c r="CH206" i="1"/>
  <c r="CI206" i="1"/>
  <c r="BI207" i="1"/>
  <c r="BM207" i="1"/>
  <c r="BQ207" i="1"/>
  <c r="BT207" i="1"/>
  <c r="BW207" i="1"/>
  <c r="CE207" i="1"/>
  <c r="CF207" i="1"/>
  <c r="CH207" i="1"/>
  <c r="CI207" i="1"/>
  <c r="BI208" i="1"/>
  <c r="BM208" i="1"/>
  <c r="BQ208" i="1"/>
  <c r="BT208" i="1"/>
  <c r="BW208" i="1"/>
  <c r="CE208" i="1"/>
  <c r="CF208" i="1"/>
  <c r="CH208" i="1"/>
  <c r="CI208" i="1"/>
  <c r="BI209" i="1"/>
  <c r="BM209" i="1"/>
  <c r="BQ209" i="1"/>
  <c r="BT209" i="1"/>
  <c r="BW209" i="1"/>
  <c r="CE209" i="1"/>
  <c r="CF209" i="1"/>
  <c r="CH209" i="1"/>
  <c r="CI209" i="1"/>
  <c r="BI210" i="1"/>
  <c r="BM210" i="1"/>
  <c r="BQ210" i="1"/>
  <c r="BT210" i="1"/>
  <c r="BW210" i="1"/>
  <c r="CE210" i="1"/>
  <c r="CF210" i="1"/>
  <c r="CH210" i="1"/>
  <c r="CI210" i="1"/>
  <c r="BI211" i="1"/>
  <c r="BM211" i="1"/>
  <c r="BQ211" i="1"/>
  <c r="BT211" i="1"/>
  <c r="BW211" i="1"/>
  <c r="CE211" i="1"/>
  <c r="CF211" i="1"/>
  <c r="CH211" i="1"/>
  <c r="CI211" i="1"/>
  <c r="BI212" i="1"/>
  <c r="BM212" i="1"/>
  <c r="BQ212" i="1"/>
  <c r="BT212" i="1"/>
  <c r="BW212" i="1"/>
  <c r="CE212" i="1"/>
  <c r="CF212" i="1"/>
  <c r="CH212" i="1"/>
  <c r="CI212" i="1"/>
  <c r="BI213" i="1"/>
  <c r="BM213" i="1"/>
  <c r="BQ213" i="1"/>
  <c r="BT213" i="1"/>
  <c r="BW213" i="1"/>
  <c r="CE213" i="1"/>
  <c r="CF213" i="1"/>
  <c r="CH213" i="1"/>
  <c r="CI213" i="1"/>
  <c r="BI214" i="1"/>
  <c r="BM214" i="1"/>
  <c r="BQ214" i="1"/>
  <c r="BT214" i="1"/>
  <c r="BW214" i="1"/>
  <c r="CE214" i="1"/>
  <c r="CF214" i="1"/>
  <c r="CH214" i="1"/>
  <c r="CI214" i="1"/>
  <c r="BI215" i="1"/>
  <c r="BM215" i="1"/>
  <c r="BQ215" i="1"/>
  <c r="BT215" i="1"/>
  <c r="BW215" i="1"/>
  <c r="CE215" i="1"/>
  <c r="CF215" i="1"/>
  <c r="CH215" i="1"/>
  <c r="CI215" i="1"/>
  <c r="BI216" i="1"/>
  <c r="BM216" i="1"/>
  <c r="BQ216" i="1"/>
  <c r="BT216" i="1"/>
  <c r="BW216" i="1"/>
  <c r="CE216" i="1"/>
  <c r="CF216" i="1"/>
  <c r="CH216" i="1"/>
  <c r="CI216" i="1"/>
  <c r="BI217" i="1"/>
  <c r="BM217" i="1"/>
  <c r="BQ217" i="1"/>
  <c r="BT217" i="1"/>
  <c r="BW217" i="1"/>
  <c r="CE217" i="1"/>
  <c r="CF217" i="1"/>
  <c r="CH217" i="1"/>
  <c r="CI217" i="1"/>
  <c r="BI218" i="1"/>
  <c r="BM218" i="1"/>
  <c r="BQ218" i="1"/>
  <c r="BT218" i="1"/>
  <c r="BW218" i="1"/>
  <c r="CE218" i="1"/>
  <c r="CF218" i="1"/>
  <c r="CH218" i="1"/>
  <c r="CI218" i="1"/>
  <c r="BI219" i="1"/>
  <c r="BM219" i="1"/>
  <c r="BQ219" i="1"/>
  <c r="BT219" i="1"/>
  <c r="BW219" i="1"/>
  <c r="CE219" i="1"/>
  <c r="CF219" i="1"/>
  <c r="CH219" i="1"/>
  <c r="CI219" i="1"/>
  <c r="BI220" i="1"/>
  <c r="BM220" i="1"/>
  <c r="BQ220" i="1"/>
  <c r="BT220" i="1"/>
  <c r="BW220" i="1"/>
  <c r="CE220" i="1"/>
  <c r="CF220" i="1"/>
  <c r="CH220" i="1"/>
  <c r="CI220" i="1"/>
  <c r="BI221" i="1"/>
  <c r="BM221" i="1"/>
  <c r="BQ221" i="1"/>
  <c r="BT221" i="1"/>
  <c r="BW221" i="1"/>
  <c r="CE221" i="1"/>
  <c r="CF221" i="1"/>
  <c r="CH221" i="1"/>
  <c r="CI221" i="1"/>
  <c r="BI222" i="1"/>
  <c r="BM222" i="1"/>
  <c r="BQ222" i="1"/>
  <c r="BT222" i="1"/>
  <c r="BW222" i="1"/>
  <c r="CE222" i="1"/>
  <c r="CF222" i="1"/>
  <c r="CH222" i="1"/>
  <c r="CI222" i="1"/>
  <c r="BI223" i="1"/>
  <c r="BM223" i="1"/>
  <c r="BQ223" i="1"/>
  <c r="BT223" i="1"/>
  <c r="BW223" i="1"/>
  <c r="CE223" i="1"/>
  <c r="CF223" i="1"/>
  <c r="CH223" i="1"/>
  <c r="CI223" i="1"/>
  <c r="BI224" i="1"/>
  <c r="BM224" i="1"/>
  <c r="BQ224" i="1"/>
  <c r="BT224" i="1"/>
  <c r="BW224" i="1"/>
  <c r="CE224" i="1"/>
  <c r="CF224" i="1"/>
  <c r="CH224" i="1"/>
  <c r="CI224" i="1"/>
  <c r="BI225" i="1"/>
  <c r="BM225" i="1"/>
  <c r="BQ225" i="1"/>
  <c r="BT225" i="1"/>
  <c r="BW225" i="1"/>
  <c r="CE225" i="1"/>
  <c r="CF225" i="1"/>
  <c r="CH225" i="1"/>
  <c r="CI225" i="1"/>
  <c r="BI226" i="1"/>
  <c r="BM226" i="1"/>
  <c r="BQ226" i="1"/>
  <c r="BT226" i="1"/>
  <c r="BW226" i="1"/>
  <c r="CE226" i="1"/>
  <c r="CF226" i="1"/>
  <c r="CH226" i="1"/>
  <c r="CI226" i="1"/>
  <c r="BI227" i="1"/>
  <c r="BM227" i="1"/>
  <c r="BQ227" i="1"/>
  <c r="BT227" i="1"/>
  <c r="BW227" i="1"/>
  <c r="CE227" i="1"/>
  <c r="CF227" i="1"/>
  <c r="CH227" i="1"/>
  <c r="CI227" i="1"/>
  <c r="BI228" i="1"/>
  <c r="BM228" i="1"/>
  <c r="BQ228" i="1"/>
  <c r="BT228" i="1"/>
  <c r="BW228" i="1"/>
  <c r="CE228" i="1"/>
  <c r="CF228" i="1"/>
  <c r="CH228" i="1"/>
  <c r="CI228" i="1"/>
  <c r="BI229" i="1"/>
  <c r="BM229" i="1"/>
  <c r="BQ229" i="1"/>
  <c r="BT229" i="1"/>
  <c r="BW229" i="1"/>
  <c r="CE229" i="1"/>
  <c r="CF229" i="1"/>
  <c r="CH229" i="1"/>
  <c r="CI229" i="1"/>
  <c r="BI230" i="1"/>
  <c r="BM230" i="1"/>
  <c r="BQ230" i="1"/>
  <c r="BT230" i="1"/>
  <c r="BW230" i="1"/>
  <c r="CE230" i="1"/>
  <c r="CF230" i="1"/>
  <c r="CH230" i="1"/>
  <c r="CI230" i="1"/>
  <c r="BI231" i="1"/>
  <c r="BM231" i="1"/>
  <c r="BQ231" i="1"/>
  <c r="BT231" i="1"/>
  <c r="BW231" i="1"/>
  <c r="CE231" i="1"/>
  <c r="CF231" i="1"/>
  <c r="CH231" i="1"/>
  <c r="CI231" i="1"/>
  <c r="BI232" i="1"/>
  <c r="BM232" i="1"/>
  <c r="BQ232" i="1"/>
  <c r="BT232" i="1"/>
  <c r="BW232" i="1"/>
  <c r="CE232" i="1"/>
  <c r="CF232" i="1"/>
  <c r="CH232" i="1"/>
  <c r="CI232" i="1"/>
  <c r="BI233" i="1"/>
  <c r="BM233" i="1"/>
  <c r="BQ233" i="1"/>
  <c r="BT233" i="1"/>
  <c r="BW233" i="1"/>
  <c r="CE233" i="1"/>
  <c r="CF233" i="1"/>
  <c r="CH233" i="1"/>
  <c r="CI233" i="1"/>
  <c r="BI234" i="1"/>
  <c r="BM234" i="1"/>
  <c r="BQ234" i="1"/>
  <c r="BT234" i="1"/>
  <c r="BW234" i="1"/>
  <c r="CE234" i="1"/>
  <c r="CF234" i="1"/>
  <c r="CH234" i="1"/>
  <c r="CI234" i="1"/>
  <c r="BI235" i="1"/>
  <c r="BM235" i="1"/>
  <c r="BQ235" i="1"/>
  <c r="BT235" i="1"/>
  <c r="BW235" i="1"/>
  <c r="CE235" i="1"/>
  <c r="CF235" i="1"/>
  <c r="CH235" i="1"/>
  <c r="CI235" i="1"/>
  <c r="BI236" i="1"/>
  <c r="BM236" i="1"/>
  <c r="BQ236" i="1"/>
  <c r="BT236" i="1"/>
  <c r="BW236" i="1"/>
  <c r="CE236" i="1"/>
  <c r="CF236" i="1"/>
  <c r="CH236" i="1"/>
  <c r="CI236" i="1"/>
  <c r="BI237" i="1"/>
  <c r="BM237" i="1"/>
  <c r="BQ237" i="1"/>
  <c r="BT237" i="1"/>
  <c r="BW237" i="1"/>
  <c r="CE237" i="1"/>
  <c r="CF237" i="1"/>
  <c r="CH237" i="1"/>
  <c r="CI237" i="1"/>
  <c r="BI238" i="1"/>
  <c r="BM238" i="1"/>
  <c r="BQ238" i="1"/>
  <c r="BT238" i="1"/>
  <c r="BW238" i="1"/>
  <c r="CE238" i="1"/>
  <c r="CF238" i="1"/>
  <c r="CH238" i="1"/>
  <c r="CI238" i="1"/>
  <c r="BI239" i="1"/>
  <c r="BM239" i="1"/>
  <c r="BQ239" i="1"/>
  <c r="BT239" i="1"/>
  <c r="BW239" i="1"/>
  <c r="CE239" i="1"/>
  <c r="CF239" i="1"/>
  <c r="CH239" i="1"/>
  <c r="CI239" i="1"/>
  <c r="BI240" i="1"/>
  <c r="BM240" i="1"/>
  <c r="BQ240" i="1"/>
  <c r="BT240" i="1"/>
  <c r="BW240" i="1"/>
  <c r="CE240" i="1"/>
  <c r="CF240" i="1"/>
  <c r="CH240" i="1"/>
  <c r="CI240" i="1"/>
  <c r="BI241" i="1"/>
  <c r="BM241" i="1"/>
  <c r="BQ241" i="1"/>
  <c r="BT241" i="1"/>
  <c r="BW241" i="1"/>
  <c r="CE241" i="1"/>
  <c r="CF241" i="1"/>
  <c r="CH241" i="1"/>
  <c r="CI241" i="1"/>
  <c r="BI242" i="1"/>
  <c r="BM242" i="1"/>
  <c r="BQ242" i="1"/>
  <c r="BT242" i="1"/>
  <c r="BW242" i="1"/>
  <c r="CE242" i="1"/>
  <c r="CF242" i="1"/>
  <c r="CH242" i="1"/>
  <c r="CI242" i="1"/>
  <c r="BI243" i="1"/>
  <c r="BM243" i="1"/>
  <c r="BQ243" i="1"/>
  <c r="BT243" i="1"/>
  <c r="BW243" i="1"/>
  <c r="CE243" i="1"/>
  <c r="CF243" i="1"/>
  <c r="CH243" i="1"/>
  <c r="CI243" i="1"/>
  <c r="BI244" i="1"/>
  <c r="BM244" i="1"/>
  <c r="BQ244" i="1"/>
  <c r="BT244" i="1"/>
  <c r="BW244" i="1"/>
  <c r="CE244" i="1"/>
  <c r="CF244" i="1"/>
  <c r="CH244" i="1"/>
  <c r="CI244" i="1"/>
  <c r="BI245" i="1"/>
  <c r="BM245" i="1"/>
  <c r="BQ245" i="1"/>
  <c r="BT245" i="1"/>
  <c r="BW245" i="1"/>
  <c r="CE245" i="1"/>
  <c r="CF245" i="1"/>
  <c r="CH245" i="1"/>
  <c r="CI245" i="1"/>
  <c r="BI246" i="1"/>
  <c r="BM246" i="1"/>
  <c r="BQ246" i="1"/>
  <c r="BT246" i="1"/>
  <c r="BW246" i="1"/>
  <c r="CE246" i="1"/>
  <c r="CF246" i="1"/>
  <c r="CH246" i="1"/>
  <c r="CI246" i="1"/>
  <c r="BI247" i="1"/>
  <c r="BM247" i="1"/>
  <c r="BQ247" i="1"/>
  <c r="BT247" i="1"/>
  <c r="BW247" i="1"/>
  <c r="CE247" i="1"/>
  <c r="CF247" i="1"/>
  <c r="CH247" i="1"/>
  <c r="CI247" i="1"/>
  <c r="BI248" i="1"/>
  <c r="BM248" i="1"/>
  <c r="BQ248" i="1"/>
  <c r="BT248" i="1"/>
  <c r="BW248" i="1"/>
  <c r="CE248" i="1"/>
  <c r="CF248" i="1"/>
  <c r="CH248" i="1"/>
  <c r="CI248" i="1"/>
  <c r="BI249" i="1"/>
  <c r="BM249" i="1"/>
  <c r="BQ249" i="1"/>
  <c r="BT249" i="1"/>
  <c r="BW249" i="1"/>
  <c r="CE249" i="1"/>
  <c r="CF249" i="1"/>
  <c r="CH249" i="1"/>
  <c r="CI249" i="1"/>
  <c r="BI250" i="1"/>
  <c r="BM250" i="1"/>
  <c r="BQ250" i="1"/>
  <c r="BT250" i="1"/>
  <c r="BW250" i="1"/>
  <c r="CE250" i="1"/>
  <c r="CF250" i="1"/>
  <c r="CH250" i="1"/>
  <c r="CI250" i="1"/>
  <c r="BI251" i="1"/>
  <c r="BM251" i="1"/>
  <c r="BQ251" i="1"/>
  <c r="BT251" i="1"/>
  <c r="BW251" i="1"/>
  <c r="CE251" i="1"/>
  <c r="CF251" i="1"/>
  <c r="CH251" i="1"/>
  <c r="CI251" i="1"/>
  <c r="BI252" i="1"/>
  <c r="BM252" i="1"/>
  <c r="BQ252" i="1"/>
  <c r="BT252" i="1"/>
  <c r="BW252" i="1"/>
  <c r="CE252" i="1"/>
  <c r="CF252" i="1"/>
  <c r="CH252" i="1"/>
  <c r="CI252" i="1"/>
  <c r="BI253" i="1"/>
  <c r="BM253" i="1"/>
  <c r="BQ253" i="1"/>
  <c r="BT253" i="1"/>
  <c r="BW253" i="1"/>
  <c r="CE253" i="1"/>
  <c r="CF253" i="1"/>
  <c r="CH253" i="1"/>
  <c r="CI253" i="1"/>
  <c r="BI254" i="1"/>
  <c r="BM254" i="1"/>
  <c r="BQ254" i="1"/>
  <c r="BT254" i="1"/>
  <c r="BW254" i="1"/>
  <c r="CE254" i="1"/>
  <c r="CF254" i="1"/>
  <c r="CH254" i="1"/>
  <c r="CI254" i="1"/>
  <c r="BI255" i="1"/>
  <c r="BM255" i="1"/>
  <c r="BQ255" i="1"/>
  <c r="BT255" i="1"/>
  <c r="BW255" i="1"/>
  <c r="CE255" i="1"/>
  <c r="CF255" i="1"/>
  <c r="CH255" i="1"/>
  <c r="CI255" i="1"/>
  <c r="BI256" i="1"/>
  <c r="BM256" i="1"/>
  <c r="BQ256" i="1"/>
  <c r="BT256" i="1"/>
  <c r="BW256" i="1"/>
  <c r="CE256" i="1"/>
  <c r="CF256" i="1"/>
  <c r="CH256" i="1"/>
  <c r="CI256" i="1"/>
  <c r="BI257" i="1"/>
  <c r="BM257" i="1"/>
  <c r="BQ257" i="1"/>
  <c r="BT257" i="1"/>
  <c r="BW257" i="1"/>
  <c r="CE257" i="1"/>
  <c r="CF257" i="1"/>
  <c r="CH257" i="1"/>
  <c r="CI257" i="1"/>
  <c r="BI258" i="1"/>
  <c r="BM258" i="1"/>
  <c r="BQ258" i="1"/>
  <c r="BT258" i="1"/>
  <c r="BW258" i="1"/>
  <c r="CE258" i="1"/>
  <c r="CF258" i="1"/>
  <c r="CH258" i="1"/>
  <c r="CI258" i="1"/>
  <c r="BI259" i="1"/>
  <c r="BM259" i="1"/>
  <c r="BQ259" i="1"/>
  <c r="BT259" i="1"/>
  <c r="BW259" i="1"/>
  <c r="CE259" i="1"/>
  <c r="CF259" i="1"/>
  <c r="CH259" i="1"/>
  <c r="CI259" i="1"/>
  <c r="BI260" i="1"/>
  <c r="BM260" i="1"/>
  <c r="BQ260" i="1"/>
  <c r="BT260" i="1"/>
  <c r="BW260" i="1"/>
  <c r="CE260" i="1"/>
  <c r="CF260" i="1"/>
  <c r="CH260" i="1"/>
  <c r="CI260" i="1"/>
  <c r="BI261" i="1"/>
  <c r="BM261" i="1"/>
  <c r="BQ261" i="1"/>
  <c r="BT261" i="1"/>
  <c r="BW261" i="1"/>
  <c r="CE261" i="1"/>
  <c r="CF261" i="1"/>
  <c r="CH261" i="1"/>
  <c r="CI261" i="1"/>
  <c r="BI262" i="1"/>
  <c r="BM262" i="1"/>
  <c r="BQ262" i="1"/>
  <c r="BT262" i="1"/>
  <c r="BW262" i="1"/>
  <c r="CE262" i="1"/>
  <c r="CF262" i="1"/>
  <c r="CH262" i="1"/>
  <c r="CI262" i="1"/>
  <c r="BI263" i="1"/>
  <c r="BM263" i="1"/>
  <c r="BQ263" i="1"/>
  <c r="BT263" i="1"/>
  <c r="BW263" i="1"/>
  <c r="CE263" i="1"/>
  <c r="CF263" i="1"/>
  <c r="CH263" i="1"/>
  <c r="CI263" i="1"/>
  <c r="BI264" i="1"/>
  <c r="BM264" i="1"/>
  <c r="BQ264" i="1"/>
  <c r="BT264" i="1"/>
  <c r="BW264" i="1"/>
  <c r="CE264" i="1"/>
  <c r="CF264" i="1"/>
  <c r="CH264" i="1"/>
  <c r="CI264" i="1"/>
  <c r="BI265" i="1"/>
  <c r="BM265" i="1"/>
  <c r="BQ265" i="1"/>
  <c r="BT265" i="1"/>
  <c r="BW265" i="1"/>
  <c r="CE265" i="1"/>
  <c r="CF265" i="1"/>
  <c r="CH265" i="1"/>
  <c r="CI265" i="1"/>
  <c r="BI266" i="1"/>
  <c r="BM266" i="1"/>
  <c r="BQ266" i="1"/>
  <c r="BT266" i="1"/>
  <c r="BW266" i="1"/>
  <c r="CE266" i="1"/>
  <c r="CF266" i="1"/>
  <c r="CH266" i="1"/>
  <c r="CI266" i="1"/>
  <c r="BI267" i="1"/>
  <c r="BM267" i="1"/>
  <c r="BQ267" i="1"/>
  <c r="BT267" i="1"/>
  <c r="BW267" i="1"/>
  <c r="CE267" i="1"/>
  <c r="CF267" i="1"/>
  <c r="CH267" i="1"/>
  <c r="CI267" i="1"/>
  <c r="BI268" i="1"/>
  <c r="BM268" i="1"/>
  <c r="BQ268" i="1"/>
  <c r="BT268" i="1"/>
  <c r="BW268" i="1"/>
  <c r="CE268" i="1"/>
  <c r="CF268" i="1"/>
  <c r="CH268" i="1"/>
  <c r="CI268" i="1"/>
  <c r="BI269" i="1"/>
  <c r="BM269" i="1"/>
  <c r="BQ269" i="1"/>
  <c r="BT269" i="1"/>
  <c r="BW269" i="1"/>
  <c r="CE269" i="1"/>
  <c r="CF269" i="1"/>
  <c r="CH269" i="1"/>
  <c r="CI269" i="1"/>
  <c r="BI270" i="1"/>
  <c r="BM270" i="1"/>
  <c r="BQ270" i="1"/>
  <c r="BT270" i="1"/>
  <c r="BW270" i="1"/>
  <c r="CE270" i="1"/>
  <c r="CF270" i="1"/>
  <c r="CH270" i="1"/>
  <c r="CI270" i="1"/>
  <c r="BI271" i="1"/>
  <c r="BM271" i="1"/>
  <c r="BQ271" i="1"/>
  <c r="BT271" i="1"/>
  <c r="BW271" i="1"/>
  <c r="CE271" i="1"/>
  <c r="CF271" i="1"/>
  <c r="CH271" i="1"/>
  <c r="CI271" i="1"/>
  <c r="BI272" i="1"/>
  <c r="BM272" i="1"/>
  <c r="BQ272" i="1"/>
  <c r="BT272" i="1"/>
  <c r="BW272" i="1"/>
  <c r="CE272" i="1"/>
  <c r="CF272" i="1"/>
  <c r="CH272" i="1"/>
  <c r="CI272" i="1"/>
  <c r="BI273" i="1"/>
  <c r="BM273" i="1"/>
  <c r="BQ273" i="1"/>
  <c r="BT273" i="1"/>
  <c r="BW273" i="1"/>
  <c r="CE273" i="1"/>
  <c r="CF273" i="1"/>
  <c r="CH273" i="1"/>
  <c r="CI273" i="1"/>
  <c r="BI274" i="1"/>
  <c r="BM274" i="1"/>
  <c r="BQ274" i="1"/>
  <c r="BT274" i="1"/>
  <c r="BW274" i="1"/>
  <c r="CE274" i="1"/>
  <c r="CF274" i="1"/>
  <c r="CH274" i="1"/>
  <c r="CI274" i="1"/>
  <c r="BI275" i="1"/>
  <c r="BM275" i="1"/>
  <c r="BQ275" i="1"/>
  <c r="BT275" i="1"/>
  <c r="BW275" i="1"/>
  <c r="CE275" i="1"/>
  <c r="CF275" i="1"/>
  <c r="CH275" i="1"/>
  <c r="CI275" i="1"/>
  <c r="BI276" i="1"/>
  <c r="BM276" i="1"/>
  <c r="BQ276" i="1"/>
  <c r="BT276" i="1"/>
  <c r="BW276" i="1"/>
  <c r="CE276" i="1"/>
  <c r="CF276" i="1"/>
  <c r="CH276" i="1"/>
  <c r="CI276" i="1"/>
  <c r="BI277" i="1"/>
  <c r="BM277" i="1"/>
  <c r="BQ277" i="1"/>
  <c r="BT277" i="1"/>
  <c r="BW277" i="1"/>
  <c r="CE277" i="1"/>
  <c r="CF277" i="1"/>
  <c r="CH277" i="1"/>
  <c r="CI277" i="1"/>
  <c r="BI278" i="1"/>
  <c r="BM278" i="1"/>
  <c r="BQ278" i="1"/>
  <c r="BT278" i="1"/>
  <c r="BW278" i="1"/>
  <c r="CE278" i="1"/>
  <c r="CF278" i="1"/>
  <c r="CH278" i="1"/>
  <c r="CI278" i="1"/>
  <c r="BI279" i="1"/>
  <c r="BM279" i="1"/>
  <c r="BQ279" i="1"/>
  <c r="BT279" i="1"/>
  <c r="BW279" i="1"/>
  <c r="CE279" i="1"/>
  <c r="CF279" i="1"/>
  <c r="CH279" i="1"/>
  <c r="CI279" i="1"/>
  <c r="BI280" i="1"/>
  <c r="BM280" i="1"/>
  <c r="BQ280" i="1"/>
  <c r="BT280" i="1"/>
  <c r="BW280" i="1"/>
  <c r="CE280" i="1"/>
  <c r="CF280" i="1"/>
  <c r="CH280" i="1"/>
  <c r="CI280" i="1"/>
  <c r="BI281" i="1"/>
  <c r="BM281" i="1"/>
  <c r="BQ281" i="1"/>
  <c r="BT281" i="1"/>
  <c r="BW281" i="1"/>
  <c r="CE281" i="1"/>
  <c r="CF281" i="1"/>
  <c r="CH281" i="1"/>
  <c r="CI281" i="1"/>
  <c r="BI282" i="1"/>
  <c r="BM282" i="1"/>
  <c r="BQ282" i="1"/>
  <c r="BT282" i="1"/>
  <c r="BW282" i="1"/>
  <c r="CE282" i="1"/>
  <c r="CF282" i="1"/>
  <c r="CH282" i="1"/>
  <c r="CI282" i="1"/>
  <c r="BI283" i="1"/>
  <c r="BM283" i="1"/>
  <c r="BQ283" i="1"/>
  <c r="BT283" i="1"/>
  <c r="BW283" i="1"/>
  <c r="CE283" i="1"/>
  <c r="CF283" i="1"/>
  <c r="CH283" i="1"/>
  <c r="CI283" i="1"/>
  <c r="BI284" i="1"/>
  <c r="BM284" i="1"/>
  <c r="BQ284" i="1"/>
  <c r="BT284" i="1"/>
  <c r="BW284" i="1"/>
  <c r="CE284" i="1"/>
  <c r="CF284" i="1"/>
  <c r="CH284" i="1"/>
  <c r="CI284" i="1"/>
  <c r="BI285" i="1"/>
  <c r="BM285" i="1"/>
  <c r="BQ285" i="1"/>
  <c r="BT285" i="1"/>
  <c r="BW285" i="1"/>
  <c r="CE285" i="1"/>
  <c r="CF285" i="1"/>
  <c r="CH285" i="1"/>
  <c r="CI285" i="1"/>
  <c r="BI286" i="1"/>
  <c r="BM286" i="1"/>
  <c r="BQ286" i="1"/>
  <c r="BT286" i="1"/>
  <c r="BW286" i="1"/>
  <c r="CE286" i="1"/>
  <c r="CF286" i="1"/>
  <c r="CH286" i="1"/>
  <c r="CI286" i="1"/>
  <c r="BI287" i="1"/>
  <c r="BM287" i="1"/>
  <c r="BQ287" i="1"/>
  <c r="BT287" i="1"/>
  <c r="BW287" i="1"/>
  <c r="CE287" i="1"/>
  <c r="CF287" i="1"/>
  <c r="CH287" i="1"/>
  <c r="CI287" i="1"/>
  <c r="BI288" i="1"/>
  <c r="BM288" i="1"/>
  <c r="BQ288" i="1"/>
  <c r="BT288" i="1"/>
  <c r="BW288" i="1"/>
  <c r="CE288" i="1"/>
  <c r="CF288" i="1"/>
  <c r="CH288" i="1"/>
  <c r="CI288" i="1"/>
  <c r="BI289" i="1"/>
  <c r="BM289" i="1"/>
  <c r="BQ289" i="1"/>
  <c r="BT289" i="1"/>
  <c r="BW289" i="1"/>
  <c r="CE289" i="1"/>
  <c r="CF289" i="1"/>
  <c r="CH289" i="1"/>
  <c r="CI289" i="1"/>
  <c r="BI290" i="1"/>
  <c r="BM290" i="1"/>
  <c r="BQ290" i="1"/>
  <c r="BT290" i="1"/>
  <c r="BW290" i="1"/>
  <c r="CE290" i="1"/>
  <c r="CF290" i="1"/>
  <c r="CH290" i="1"/>
  <c r="CI290" i="1"/>
  <c r="BI291" i="1"/>
  <c r="BM291" i="1"/>
  <c r="BQ291" i="1"/>
  <c r="BT291" i="1"/>
  <c r="BW291" i="1"/>
  <c r="CE291" i="1"/>
  <c r="CF291" i="1"/>
  <c r="CH291" i="1"/>
  <c r="CI291" i="1"/>
  <c r="BI292" i="1"/>
  <c r="BM292" i="1"/>
  <c r="BQ292" i="1"/>
  <c r="BT292" i="1"/>
  <c r="BW292" i="1"/>
  <c r="CE292" i="1"/>
  <c r="CF292" i="1"/>
  <c r="CH292" i="1"/>
  <c r="CI292" i="1"/>
  <c r="BI293" i="1"/>
  <c r="BM293" i="1"/>
  <c r="BQ293" i="1"/>
  <c r="BT293" i="1"/>
  <c r="BW293" i="1"/>
  <c r="CE293" i="1"/>
  <c r="CF293" i="1"/>
  <c r="CH293" i="1"/>
  <c r="CI293" i="1"/>
  <c r="BI294" i="1"/>
  <c r="BM294" i="1"/>
  <c r="BQ294" i="1"/>
  <c r="BT294" i="1"/>
  <c r="BW294" i="1"/>
  <c r="CE294" i="1"/>
  <c r="CF294" i="1"/>
  <c r="CH294" i="1"/>
  <c r="CI294" i="1"/>
  <c r="BI295" i="1"/>
  <c r="BM295" i="1"/>
  <c r="BQ295" i="1"/>
  <c r="BT295" i="1"/>
  <c r="BW295" i="1"/>
  <c r="CE295" i="1"/>
  <c r="CF295" i="1"/>
  <c r="CH295" i="1"/>
  <c r="CI295" i="1"/>
  <c r="BI296" i="1"/>
  <c r="BM296" i="1"/>
  <c r="BQ296" i="1"/>
  <c r="BT296" i="1"/>
  <c r="BW296" i="1"/>
  <c r="CE296" i="1"/>
  <c r="CF296" i="1"/>
  <c r="CH296" i="1"/>
  <c r="CI296" i="1"/>
  <c r="BI297" i="1"/>
  <c r="BM297" i="1"/>
  <c r="BQ297" i="1"/>
  <c r="BT297" i="1"/>
  <c r="BW297" i="1"/>
  <c r="CE297" i="1"/>
  <c r="CF297" i="1"/>
  <c r="CH297" i="1"/>
  <c r="CI297" i="1"/>
  <c r="BI298" i="1"/>
  <c r="BM298" i="1"/>
  <c r="BQ298" i="1"/>
  <c r="BT298" i="1"/>
  <c r="BW298" i="1"/>
  <c r="CE298" i="1"/>
  <c r="CF298" i="1"/>
  <c r="CH298" i="1"/>
  <c r="CI298" i="1"/>
  <c r="BI299" i="1"/>
  <c r="BM299" i="1"/>
  <c r="BQ299" i="1"/>
  <c r="BT299" i="1"/>
  <c r="BW299" i="1"/>
  <c r="CE299" i="1"/>
  <c r="CF299" i="1"/>
  <c r="CH299" i="1"/>
  <c r="CI299" i="1"/>
  <c r="BI300" i="1"/>
  <c r="BM300" i="1"/>
  <c r="BQ300" i="1"/>
  <c r="BT300" i="1"/>
  <c r="BW300" i="1"/>
  <c r="CE300" i="1"/>
  <c r="CF300" i="1"/>
  <c r="CH300" i="1"/>
  <c r="CI300" i="1"/>
  <c r="BI301" i="1"/>
  <c r="BM301" i="1"/>
  <c r="BQ301" i="1"/>
  <c r="BT301" i="1"/>
  <c r="BW301" i="1"/>
  <c r="CE301" i="1"/>
  <c r="CF301" i="1"/>
  <c r="CH301" i="1"/>
  <c r="CI301" i="1"/>
  <c r="BI302" i="1"/>
  <c r="BM302" i="1"/>
  <c r="BQ302" i="1"/>
  <c r="BT302" i="1"/>
  <c r="BW302" i="1"/>
  <c r="CE302" i="1"/>
  <c r="CF302" i="1"/>
  <c r="CH302" i="1"/>
  <c r="CI302" i="1"/>
  <c r="BI303" i="1"/>
  <c r="BM303" i="1"/>
  <c r="BQ303" i="1"/>
  <c r="BT303" i="1"/>
  <c r="BW303" i="1"/>
  <c r="CE303" i="1"/>
  <c r="CF303" i="1"/>
  <c r="CH303" i="1"/>
  <c r="CI303" i="1"/>
  <c r="BI304" i="1"/>
  <c r="BM304" i="1"/>
  <c r="BQ304" i="1"/>
  <c r="BT304" i="1"/>
  <c r="BW304" i="1"/>
  <c r="CE304" i="1"/>
  <c r="CF304" i="1"/>
  <c r="CH304" i="1"/>
  <c r="CI304" i="1"/>
  <c r="BI305" i="1"/>
  <c r="BM305" i="1"/>
  <c r="BQ305" i="1"/>
  <c r="BT305" i="1"/>
  <c r="BW305" i="1"/>
  <c r="CE305" i="1"/>
  <c r="CF305" i="1"/>
  <c r="CH305" i="1"/>
  <c r="CI305" i="1"/>
  <c r="BI306" i="1"/>
  <c r="BM306" i="1"/>
  <c r="BQ306" i="1"/>
  <c r="BT306" i="1"/>
  <c r="BW306" i="1"/>
  <c r="CE306" i="1"/>
  <c r="CF306" i="1"/>
  <c r="CH306" i="1"/>
  <c r="CI306" i="1"/>
  <c r="BI307" i="1"/>
  <c r="BM307" i="1"/>
  <c r="BQ307" i="1"/>
  <c r="BT307" i="1"/>
  <c r="BW307" i="1"/>
  <c r="CE307" i="1"/>
  <c r="CF307" i="1"/>
  <c r="CH307" i="1"/>
  <c r="CI307" i="1"/>
  <c r="BI308" i="1"/>
  <c r="BM308" i="1"/>
  <c r="BQ308" i="1"/>
  <c r="BT308" i="1"/>
  <c r="BW308" i="1"/>
  <c r="CE308" i="1"/>
  <c r="CF308" i="1"/>
  <c r="CH308" i="1"/>
  <c r="CI308" i="1"/>
  <c r="BI309" i="1"/>
  <c r="BM309" i="1"/>
  <c r="BQ309" i="1"/>
  <c r="BT309" i="1"/>
  <c r="BW309" i="1"/>
  <c r="CE309" i="1"/>
  <c r="CF309" i="1"/>
  <c r="CH309" i="1"/>
  <c r="CI309" i="1"/>
  <c r="BI310" i="1"/>
  <c r="BM310" i="1"/>
  <c r="BQ310" i="1"/>
  <c r="BT310" i="1"/>
  <c r="BW310" i="1"/>
  <c r="CE310" i="1"/>
  <c r="CF310" i="1"/>
  <c r="CH310" i="1"/>
  <c r="CI310" i="1"/>
  <c r="BI311" i="1"/>
  <c r="BM311" i="1"/>
  <c r="BQ311" i="1"/>
  <c r="BT311" i="1"/>
  <c r="BW311" i="1"/>
  <c r="CE311" i="1"/>
  <c r="CF311" i="1"/>
  <c r="CH311" i="1"/>
  <c r="CI311" i="1"/>
  <c r="BI312" i="1"/>
  <c r="BM312" i="1"/>
  <c r="BQ312" i="1"/>
  <c r="BT312" i="1"/>
  <c r="BW312" i="1"/>
  <c r="CE312" i="1"/>
  <c r="CF312" i="1"/>
  <c r="CH312" i="1"/>
  <c r="CI312" i="1"/>
  <c r="BI313" i="1"/>
  <c r="BM313" i="1"/>
  <c r="BQ313" i="1"/>
  <c r="BT313" i="1"/>
  <c r="BW313" i="1"/>
  <c r="CE313" i="1"/>
  <c r="CF313" i="1"/>
  <c r="CH313" i="1"/>
  <c r="CI313" i="1"/>
  <c r="BI314" i="1"/>
  <c r="BM314" i="1"/>
  <c r="BQ314" i="1"/>
  <c r="BT314" i="1"/>
  <c r="BW314" i="1"/>
  <c r="CE314" i="1"/>
  <c r="CF314" i="1"/>
  <c r="CH314" i="1"/>
  <c r="CI314" i="1"/>
  <c r="BI315" i="1"/>
  <c r="BM315" i="1"/>
  <c r="BQ315" i="1"/>
  <c r="BT315" i="1"/>
  <c r="BW315" i="1"/>
  <c r="CE315" i="1"/>
  <c r="CF315" i="1"/>
  <c r="CH315" i="1"/>
  <c r="CI315" i="1"/>
  <c r="BI316" i="1"/>
  <c r="BM316" i="1"/>
  <c r="BQ316" i="1"/>
  <c r="BT316" i="1"/>
  <c r="BW316" i="1"/>
  <c r="CE316" i="1"/>
  <c r="CF316" i="1"/>
  <c r="CH316" i="1"/>
  <c r="CI316" i="1"/>
  <c r="BI317" i="1"/>
  <c r="BM317" i="1"/>
  <c r="BQ317" i="1"/>
  <c r="BT317" i="1"/>
  <c r="BW317" i="1"/>
  <c r="CE317" i="1"/>
  <c r="CF317" i="1"/>
  <c r="CH317" i="1"/>
  <c r="CI317" i="1"/>
  <c r="BI318" i="1"/>
  <c r="BM318" i="1"/>
  <c r="BQ318" i="1"/>
  <c r="BT318" i="1"/>
  <c r="BW318" i="1"/>
  <c r="CE318" i="1"/>
  <c r="CF318" i="1"/>
  <c r="CH318" i="1"/>
  <c r="CI318" i="1"/>
  <c r="BI319" i="1"/>
  <c r="BM319" i="1"/>
  <c r="BQ319" i="1"/>
  <c r="BT319" i="1"/>
  <c r="BW319" i="1"/>
  <c r="CE319" i="1"/>
  <c r="CF319" i="1"/>
  <c r="CH319" i="1"/>
  <c r="CI319" i="1"/>
  <c r="BI320" i="1"/>
  <c r="BM320" i="1"/>
  <c r="BQ320" i="1"/>
  <c r="BT320" i="1"/>
  <c r="BW320" i="1"/>
  <c r="CE320" i="1"/>
  <c r="CF320" i="1"/>
  <c r="CH320" i="1"/>
  <c r="CI320" i="1"/>
  <c r="BI321" i="1"/>
  <c r="BM321" i="1"/>
  <c r="BQ321" i="1"/>
  <c r="BT321" i="1"/>
  <c r="BW321" i="1"/>
  <c r="CE321" i="1"/>
  <c r="CF321" i="1"/>
  <c r="CH321" i="1"/>
  <c r="CI321" i="1"/>
  <c r="BI322" i="1"/>
  <c r="BM322" i="1"/>
  <c r="BQ322" i="1"/>
  <c r="BT322" i="1"/>
  <c r="BW322" i="1"/>
  <c r="CE322" i="1"/>
  <c r="CF322" i="1"/>
  <c r="CH322" i="1"/>
  <c r="CI322" i="1"/>
  <c r="BI323" i="1"/>
  <c r="BM323" i="1"/>
  <c r="BQ323" i="1"/>
  <c r="BT323" i="1"/>
  <c r="BW323" i="1"/>
  <c r="CE323" i="1"/>
  <c r="CF323" i="1"/>
  <c r="CH323" i="1"/>
  <c r="CI323" i="1"/>
  <c r="BI324" i="1"/>
  <c r="BM324" i="1"/>
  <c r="BQ324" i="1"/>
  <c r="BT324" i="1"/>
  <c r="BW324" i="1"/>
  <c r="CE324" i="1"/>
  <c r="CF324" i="1"/>
  <c r="CH324" i="1"/>
  <c r="CI324" i="1"/>
  <c r="BI325" i="1"/>
  <c r="BM325" i="1"/>
  <c r="BQ325" i="1"/>
  <c r="BT325" i="1"/>
  <c r="BW325" i="1"/>
  <c r="CE325" i="1"/>
  <c r="CF325" i="1"/>
  <c r="CH325" i="1"/>
  <c r="CI325" i="1"/>
  <c r="BI326" i="1"/>
  <c r="BM326" i="1"/>
  <c r="BQ326" i="1"/>
  <c r="BT326" i="1"/>
  <c r="BW326" i="1"/>
  <c r="CE326" i="1"/>
  <c r="CF326" i="1"/>
  <c r="CH326" i="1"/>
  <c r="CI326" i="1"/>
  <c r="BI327" i="1"/>
  <c r="BM327" i="1"/>
  <c r="BQ327" i="1"/>
  <c r="BT327" i="1"/>
  <c r="BW327" i="1"/>
  <c r="CE327" i="1"/>
  <c r="CF327" i="1"/>
  <c r="CH327" i="1"/>
  <c r="CI327" i="1"/>
  <c r="BI328" i="1"/>
  <c r="BM328" i="1"/>
  <c r="BQ328" i="1"/>
  <c r="BT328" i="1"/>
  <c r="BW328" i="1"/>
  <c r="CE328" i="1"/>
  <c r="CF328" i="1"/>
  <c r="CH328" i="1"/>
  <c r="CI328" i="1"/>
  <c r="BI329" i="1"/>
  <c r="BM329" i="1"/>
  <c r="BQ329" i="1"/>
  <c r="BT329" i="1"/>
  <c r="BW329" i="1"/>
  <c r="CE329" i="1"/>
  <c r="CF329" i="1"/>
  <c r="CH329" i="1"/>
  <c r="CI329" i="1"/>
  <c r="BI330" i="1"/>
  <c r="BM330" i="1"/>
  <c r="BQ330" i="1"/>
  <c r="BT330" i="1"/>
  <c r="BW330" i="1"/>
  <c r="CE330" i="1"/>
  <c r="CF330" i="1"/>
  <c r="CH330" i="1"/>
  <c r="CI330" i="1"/>
  <c r="BI331" i="1"/>
  <c r="BM331" i="1"/>
  <c r="BQ331" i="1"/>
  <c r="BT331" i="1"/>
  <c r="BW331" i="1"/>
  <c r="CE331" i="1"/>
  <c r="CF331" i="1"/>
  <c r="CH331" i="1"/>
  <c r="CI331" i="1"/>
  <c r="BI332" i="1"/>
  <c r="BM332" i="1"/>
  <c r="BQ332" i="1"/>
  <c r="BT332" i="1"/>
  <c r="BW332" i="1"/>
  <c r="CE332" i="1"/>
  <c r="CF332" i="1"/>
  <c r="CH332" i="1"/>
  <c r="CI332" i="1"/>
  <c r="BI333" i="1"/>
  <c r="BM333" i="1"/>
  <c r="BQ333" i="1"/>
  <c r="BT333" i="1"/>
  <c r="BW333" i="1"/>
  <c r="CE333" i="1"/>
  <c r="CF333" i="1"/>
  <c r="CH333" i="1"/>
  <c r="CI333" i="1"/>
  <c r="BI334" i="1"/>
  <c r="BM334" i="1"/>
  <c r="BQ334" i="1"/>
  <c r="BT334" i="1"/>
  <c r="BW334" i="1"/>
  <c r="CE334" i="1"/>
  <c r="CF334" i="1"/>
  <c r="CH334" i="1"/>
  <c r="CI334" i="1"/>
  <c r="BI335" i="1"/>
  <c r="BM335" i="1"/>
  <c r="BQ335" i="1"/>
  <c r="BT335" i="1"/>
  <c r="BW335" i="1"/>
  <c r="CE335" i="1"/>
  <c r="CF335" i="1"/>
  <c r="CH335" i="1"/>
  <c r="CI335" i="1"/>
  <c r="BI336" i="1"/>
  <c r="BM336" i="1"/>
  <c r="BQ336" i="1"/>
  <c r="BT336" i="1"/>
  <c r="BW336" i="1"/>
  <c r="CE336" i="1"/>
  <c r="CF336" i="1"/>
  <c r="CH336" i="1"/>
  <c r="CI336" i="1"/>
  <c r="BI337" i="1"/>
  <c r="BM337" i="1"/>
  <c r="BQ337" i="1"/>
  <c r="BT337" i="1"/>
  <c r="BW337" i="1"/>
  <c r="CE337" i="1"/>
  <c r="CF337" i="1"/>
  <c r="CH337" i="1"/>
  <c r="CI337" i="1"/>
  <c r="BI338" i="1"/>
  <c r="BM338" i="1"/>
  <c r="BQ338" i="1"/>
  <c r="BT338" i="1"/>
  <c r="BW338" i="1"/>
  <c r="CE338" i="1"/>
  <c r="CF338" i="1"/>
  <c r="CH338" i="1"/>
  <c r="CI338" i="1"/>
  <c r="BI339" i="1"/>
  <c r="BM339" i="1"/>
  <c r="BQ339" i="1"/>
  <c r="BT339" i="1"/>
  <c r="BW339" i="1"/>
  <c r="CE339" i="1"/>
  <c r="CF339" i="1"/>
  <c r="CH339" i="1"/>
  <c r="CI339" i="1"/>
  <c r="BI340" i="1"/>
  <c r="BM340" i="1"/>
  <c r="BQ340" i="1"/>
  <c r="BT340" i="1"/>
  <c r="BW340" i="1"/>
  <c r="CE340" i="1"/>
  <c r="CF340" i="1"/>
  <c r="CH340" i="1"/>
  <c r="CI340" i="1"/>
  <c r="BI341" i="1"/>
  <c r="BM341" i="1"/>
  <c r="BQ341" i="1"/>
  <c r="BT341" i="1"/>
  <c r="BW341" i="1"/>
  <c r="CE341" i="1"/>
  <c r="CF341" i="1"/>
  <c r="CH341" i="1"/>
  <c r="CI341" i="1"/>
  <c r="BI342" i="1"/>
  <c r="BM342" i="1"/>
  <c r="BQ342" i="1"/>
  <c r="BT342" i="1"/>
  <c r="BW342" i="1"/>
  <c r="CE342" i="1"/>
  <c r="CF342" i="1"/>
  <c r="CH342" i="1"/>
  <c r="CI342" i="1"/>
  <c r="BI343" i="1"/>
  <c r="BM343" i="1"/>
  <c r="BQ343" i="1"/>
  <c r="BT343" i="1"/>
  <c r="BW343" i="1"/>
  <c r="CE343" i="1"/>
  <c r="CF343" i="1"/>
  <c r="CH343" i="1"/>
  <c r="CI343" i="1"/>
  <c r="BI344" i="1"/>
  <c r="BM344" i="1"/>
  <c r="BQ344" i="1"/>
  <c r="BT344" i="1"/>
  <c r="BW344" i="1"/>
  <c r="CE344" i="1"/>
  <c r="CF344" i="1"/>
  <c r="CH344" i="1"/>
  <c r="CI344" i="1"/>
  <c r="BI345" i="1"/>
  <c r="BM345" i="1"/>
  <c r="BQ345" i="1"/>
  <c r="BT345" i="1"/>
  <c r="BW345" i="1"/>
  <c r="CE345" i="1"/>
  <c r="CF345" i="1"/>
  <c r="CH345" i="1"/>
  <c r="CI345" i="1"/>
  <c r="BI346" i="1"/>
  <c r="BM346" i="1"/>
  <c r="BQ346" i="1"/>
  <c r="BT346" i="1"/>
  <c r="BW346" i="1"/>
  <c r="CE346" i="1"/>
  <c r="CF346" i="1"/>
  <c r="CH346" i="1"/>
  <c r="CI346" i="1"/>
  <c r="BI347" i="1"/>
  <c r="BM347" i="1"/>
  <c r="BQ347" i="1"/>
  <c r="BT347" i="1"/>
  <c r="BW347" i="1"/>
  <c r="CE347" i="1"/>
  <c r="CF347" i="1"/>
  <c r="CH347" i="1"/>
  <c r="CI347" i="1"/>
  <c r="BI348" i="1"/>
  <c r="BM348" i="1"/>
  <c r="BQ348" i="1"/>
  <c r="BT348" i="1"/>
  <c r="BW348" i="1"/>
  <c r="CE348" i="1"/>
  <c r="CF348" i="1"/>
  <c r="CH348" i="1"/>
  <c r="CI348" i="1"/>
  <c r="BI349" i="1"/>
  <c r="BM349" i="1"/>
  <c r="BQ349" i="1"/>
  <c r="BT349" i="1"/>
  <c r="BW349" i="1"/>
  <c r="CE349" i="1"/>
  <c r="CF349" i="1"/>
  <c r="CH349" i="1"/>
  <c r="CI349" i="1"/>
  <c r="BI350" i="1"/>
  <c r="BM350" i="1"/>
  <c r="BQ350" i="1"/>
  <c r="BT350" i="1"/>
  <c r="BW350" i="1"/>
  <c r="CE350" i="1"/>
  <c r="CF350" i="1"/>
  <c r="CH350" i="1"/>
  <c r="CI350" i="1"/>
  <c r="BI351" i="1"/>
  <c r="BM351" i="1"/>
  <c r="BQ351" i="1"/>
  <c r="BT351" i="1"/>
  <c r="BW351" i="1"/>
  <c r="CE351" i="1"/>
  <c r="CF351" i="1"/>
  <c r="CH351" i="1"/>
  <c r="CI351" i="1"/>
  <c r="BI352" i="1"/>
  <c r="BM352" i="1"/>
  <c r="BQ352" i="1"/>
  <c r="BT352" i="1"/>
  <c r="BW352" i="1"/>
  <c r="CE352" i="1"/>
  <c r="CF352" i="1"/>
  <c r="CH352" i="1"/>
  <c r="CI352" i="1"/>
  <c r="BI353" i="1"/>
  <c r="BM353" i="1"/>
  <c r="BQ353" i="1"/>
  <c r="BT353" i="1"/>
  <c r="BW353" i="1"/>
  <c r="CE353" i="1"/>
  <c r="CF353" i="1"/>
  <c r="CH353" i="1"/>
  <c r="CI353" i="1"/>
  <c r="BI354" i="1"/>
  <c r="BM354" i="1"/>
  <c r="BQ354" i="1"/>
  <c r="BT354" i="1"/>
  <c r="BW354" i="1"/>
  <c r="CE354" i="1"/>
  <c r="CF354" i="1"/>
  <c r="CH354" i="1"/>
  <c r="CI354" i="1"/>
  <c r="BI355" i="1"/>
  <c r="BM355" i="1"/>
  <c r="BQ355" i="1"/>
  <c r="BT355" i="1"/>
  <c r="BW355" i="1"/>
  <c r="CE355" i="1"/>
  <c r="CF355" i="1"/>
  <c r="CH355" i="1"/>
  <c r="CI355" i="1"/>
  <c r="BI356" i="1"/>
  <c r="BM356" i="1"/>
  <c r="BQ356" i="1"/>
  <c r="BT356" i="1"/>
  <c r="BW356" i="1"/>
  <c r="CE356" i="1"/>
  <c r="CF356" i="1"/>
  <c r="CH356" i="1"/>
  <c r="CI356" i="1"/>
  <c r="BI357" i="1"/>
  <c r="BM357" i="1"/>
  <c r="BQ357" i="1"/>
  <c r="BT357" i="1"/>
  <c r="BW357" i="1"/>
  <c r="CE357" i="1"/>
  <c r="CF357" i="1"/>
  <c r="CH357" i="1"/>
  <c r="CI357" i="1"/>
  <c r="BI358" i="1"/>
  <c r="BM358" i="1"/>
  <c r="BQ358" i="1"/>
  <c r="BT358" i="1"/>
  <c r="BW358" i="1"/>
  <c r="CE358" i="1"/>
  <c r="CF358" i="1"/>
  <c r="CH358" i="1"/>
  <c r="CI358" i="1"/>
  <c r="BI359" i="1"/>
  <c r="BM359" i="1"/>
  <c r="BQ359" i="1"/>
  <c r="BT359" i="1"/>
  <c r="BW359" i="1"/>
  <c r="CE359" i="1"/>
  <c r="CF359" i="1"/>
  <c r="CH359" i="1"/>
  <c r="CI359" i="1"/>
  <c r="BI360" i="1"/>
  <c r="BM360" i="1"/>
  <c r="BQ360" i="1"/>
  <c r="BT360" i="1"/>
  <c r="BW360" i="1"/>
  <c r="CE360" i="1"/>
  <c r="CF360" i="1"/>
  <c r="CH360" i="1"/>
  <c r="CI360" i="1"/>
  <c r="BI361" i="1"/>
  <c r="BM361" i="1"/>
  <c r="BQ361" i="1"/>
  <c r="BT361" i="1"/>
  <c r="BW361" i="1"/>
  <c r="CE361" i="1"/>
  <c r="CF361" i="1"/>
  <c r="CH361" i="1"/>
  <c r="CI361" i="1"/>
  <c r="BI362" i="1"/>
  <c r="BM362" i="1"/>
  <c r="BQ362" i="1"/>
  <c r="BT362" i="1"/>
  <c r="BW362" i="1"/>
  <c r="CE362" i="1"/>
  <c r="CF362" i="1"/>
  <c r="CH362" i="1"/>
  <c r="CI362" i="1"/>
  <c r="BI363" i="1"/>
  <c r="BM363" i="1"/>
  <c r="BQ363" i="1"/>
  <c r="BT363" i="1"/>
  <c r="BW363" i="1"/>
  <c r="CE363" i="1"/>
  <c r="CF363" i="1"/>
  <c r="CH363" i="1"/>
  <c r="CI363" i="1"/>
  <c r="BI364" i="1"/>
  <c r="BM364" i="1"/>
  <c r="BQ364" i="1"/>
  <c r="BT364" i="1"/>
  <c r="BW364" i="1"/>
  <c r="CE364" i="1"/>
  <c r="CF364" i="1"/>
  <c r="CH364" i="1"/>
  <c r="CI364" i="1"/>
  <c r="BI365" i="1"/>
  <c r="BM365" i="1"/>
  <c r="BQ365" i="1"/>
  <c r="BT365" i="1"/>
  <c r="BW365" i="1"/>
  <c r="CE365" i="1"/>
  <c r="CF365" i="1"/>
  <c r="CH365" i="1"/>
  <c r="CI365" i="1"/>
  <c r="BI366" i="1"/>
  <c r="BM366" i="1"/>
  <c r="BQ366" i="1"/>
  <c r="BT366" i="1"/>
  <c r="BW366" i="1"/>
  <c r="CE366" i="1"/>
  <c r="CF366" i="1"/>
  <c r="CH366" i="1"/>
  <c r="CI366" i="1"/>
  <c r="BI367" i="1"/>
  <c r="BM367" i="1"/>
  <c r="BQ367" i="1"/>
  <c r="BT367" i="1"/>
  <c r="BW367" i="1"/>
  <c r="CE367" i="1"/>
  <c r="CF367" i="1"/>
  <c r="CH367" i="1"/>
  <c r="CI367" i="1"/>
  <c r="BI368" i="1"/>
  <c r="BM368" i="1"/>
  <c r="BQ368" i="1"/>
  <c r="BT368" i="1"/>
  <c r="BW368" i="1"/>
  <c r="CE368" i="1"/>
  <c r="CF368" i="1"/>
  <c r="CH368" i="1"/>
  <c r="CI368" i="1"/>
  <c r="BI369" i="1"/>
  <c r="BM369" i="1"/>
  <c r="BQ369" i="1"/>
  <c r="BT369" i="1"/>
  <c r="BW369" i="1"/>
  <c r="CE369" i="1"/>
  <c r="CF369" i="1"/>
  <c r="CH369" i="1"/>
  <c r="CI369" i="1"/>
  <c r="BI370" i="1"/>
  <c r="BM370" i="1"/>
  <c r="BQ370" i="1"/>
  <c r="BT370" i="1"/>
  <c r="BW370" i="1"/>
  <c r="CE370" i="1"/>
  <c r="CF370" i="1"/>
  <c r="CH370" i="1"/>
  <c r="CI370" i="1"/>
  <c r="BI371" i="1"/>
  <c r="BM371" i="1"/>
  <c r="BQ371" i="1"/>
  <c r="BT371" i="1"/>
  <c r="BW371" i="1"/>
  <c r="CE371" i="1"/>
  <c r="CF371" i="1"/>
  <c r="CH371" i="1"/>
  <c r="CI371" i="1"/>
  <c r="BI372" i="1"/>
  <c r="BM372" i="1"/>
  <c r="BQ372" i="1"/>
  <c r="BT372" i="1"/>
  <c r="BW372" i="1"/>
  <c r="CE372" i="1"/>
  <c r="CF372" i="1"/>
  <c r="CH372" i="1"/>
  <c r="CI372" i="1"/>
  <c r="BI373" i="1"/>
  <c r="BM373" i="1"/>
  <c r="BQ373" i="1"/>
  <c r="BT373" i="1"/>
  <c r="BW373" i="1"/>
  <c r="CE373" i="1"/>
  <c r="CF373" i="1"/>
  <c r="CH373" i="1"/>
  <c r="CI373" i="1"/>
  <c r="BI374" i="1"/>
  <c r="BM374" i="1"/>
  <c r="BQ374" i="1"/>
  <c r="BT374" i="1"/>
  <c r="BW374" i="1"/>
  <c r="CE374" i="1"/>
  <c r="CF374" i="1"/>
  <c r="CH374" i="1"/>
  <c r="CI374" i="1"/>
  <c r="BI375" i="1"/>
  <c r="BM375" i="1"/>
  <c r="BQ375" i="1"/>
  <c r="BT375" i="1"/>
  <c r="BW375" i="1"/>
  <c r="CE375" i="1"/>
  <c r="CF375" i="1"/>
  <c r="CH375" i="1"/>
  <c r="CI375" i="1"/>
  <c r="BI376" i="1"/>
  <c r="BM376" i="1"/>
  <c r="BQ376" i="1"/>
  <c r="BT376" i="1"/>
  <c r="BW376" i="1"/>
  <c r="CE376" i="1"/>
  <c r="CF376" i="1"/>
  <c r="CH376" i="1"/>
  <c r="CI376" i="1"/>
  <c r="BI377" i="1"/>
  <c r="BM377" i="1"/>
  <c r="BQ377" i="1"/>
  <c r="BT377" i="1"/>
  <c r="BW377" i="1"/>
  <c r="CE377" i="1"/>
  <c r="CF377" i="1"/>
  <c r="CH377" i="1"/>
  <c r="CI377" i="1"/>
  <c r="BI378" i="1"/>
  <c r="BM378" i="1"/>
  <c r="BQ378" i="1"/>
  <c r="BT378" i="1"/>
  <c r="BW378" i="1"/>
  <c r="CE378" i="1"/>
  <c r="CF378" i="1"/>
  <c r="CH378" i="1"/>
  <c r="CI378" i="1"/>
  <c r="BI379" i="1"/>
  <c r="BM379" i="1"/>
  <c r="BQ379" i="1"/>
  <c r="BT379" i="1"/>
  <c r="BW379" i="1"/>
  <c r="CE379" i="1"/>
  <c r="CF379" i="1"/>
  <c r="CH379" i="1"/>
  <c r="CI379" i="1"/>
  <c r="BI380" i="1"/>
  <c r="BM380" i="1"/>
  <c r="BQ380" i="1"/>
  <c r="BT380" i="1"/>
  <c r="BW380" i="1"/>
  <c r="CE380" i="1"/>
  <c r="CF380" i="1"/>
  <c r="CH380" i="1"/>
  <c r="CI380" i="1"/>
  <c r="BI381" i="1"/>
  <c r="BM381" i="1"/>
  <c r="BQ381" i="1"/>
  <c r="BT381" i="1"/>
  <c r="BW381" i="1"/>
  <c r="CE381" i="1"/>
  <c r="CF381" i="1"/>
  <c r="CH381" i="1"/>
  <c r="CI381" i="1"/>
  <c r="BI382" i="1"/>
  <c r="BM382" i="1"/>
  <c r="BQ382" i="1"/>
  <c r="BT382" i="1"/>
  <c r="BW382" i="1"/>
  <c r="CE382" i="1"/>
  <c r="CF382" i="1"/>
  <c r="CH382" i="1"/>
  <c r="CI382" i="1"/>
  <c r="BI383" i="1"/>
  <c r="BM383" i="1"/>
  <c r="BQ383" i="1"/>
  <c r="BT383" i="1"/>
  <c r="BW383" i="1"/>
  <c r="CE383" i="1"/>
  <c r="CF383" i="1"/>
  <c r="CH383" i="1"/>
  <c r="CI383" i="1"/>
  <c r="BI384" i="1"/>
  <c r="BM384" i="1"/>
  <c r="BQ384" i="1"/>
  <c r="BT384" i="1"/>
  <c r="BW384" i="1"/>
  <c r="CE384" i="1"/>
  <c r="CF384" i="1"/>
  <c r="CH384" i="1"/>
  <c r="CI384" i="1"/>
  <c r="BI385" i="1"/>
  <c r="BM385" i="1"/>
  <c r="BQ385" i="1"/>
  <c r="BT385" i="1"/>
  <c r="BW385" i="1"/>
  <c r="CE385" i="1"/>
  <c r="CF385" i="1"/>
  <c r="CH385" i="1"/>
  <c r="CI385" i="1"/>
  <c r="BI386" i="1"/>
  <c r="BM386" i="1"/>
  <c r="BQ386" i="1"/>
  <c r="BT386" i="1"/>
  <c r="BW386" i="1"/>
  <c r="CE386" i="1"/>
  <c r="CF386" i="1"/>
  <c r="CH386" i="1"/>
  <c r="CI386" i="1"/>
  <c r="BI387" i="1"/>
  <c r="BM387" i="1"/>
  <c r="BQ387" i="1"/>
  <c r="BT387" i="1"/>
  <c r="BW387" i="1"/>
  <c r="CE387" i="1"/>
  <c r="CF387" i="1"/>
  <c r="CH387" i="1"/>
  <c r="CI387" i="1"/>
  <c r="BI388" i="1"/>
  <c r="BM388" i="1"/>
  <c r="BQ388" i="1"/>
  <c r="BT388" i="1"/>
  <c r="BW388" i="1"/>
  <c r="CE388" i="1"/>
  <c r="CF388" i="1"/>
  <c r="CH388" i="1"/>
  <c r="CI388" i="1"/>
  <c r="BI389" i="1"/>
  <c r="BM389" i="1"/>
  <c r="BQ389" i="1"/>
  <c r="BT389" i="1"/>
  <c r="BW389" i="1"/>
  <c r="CE389" i="1"/>
  <c r="CF389" i="1"/>
  <c r="CH389" i="1"/>
  <c r="CI389" i="1"/>
  <c r="BI390" i="1"/>
  <c r="BM390" i="1"/>
  <c r="BQ390" i="1"/>
  <c r="BT390" i="1"/>
  <c r="BW390" i="1"/>
  <c r="CE390" i="1"/>
  <c r="CF390" i="1"/>
  <c r="CH390" i="1"/>
  <c r="CI390" i="1"/>
  <c r="BI391" i="1"/>
  <c r="BM391" i="1"/>
  <c r="BQ391" i="1"/>
  <c r="BT391" i="1"/>
  <c r="BW391" i="1"/>
  <c r="CE391" i="1"/>
  <c r="CF391" i="1"/>
  <c r="CH391" i="1"/>
  <c r="CI391" i="1"/>
  <c r="BI392" i="1"/>
  <c r="BM392" i="1"/>
  <c r="BQ392" i="1"/>
  <c r="BT392" i="1"/>
  <c r="BW392" i="1"/>
  <c r="CE392" i="1"/>
  <c r="CF392" i="1"/>
  <c r="CH392" i="1"/>
  <c r="CI392" i="1"/>
  <c r="BI393" i="1"/>
  <c r="BM393" i="1"/>
  <c r="BQ393" i="1"/>
  <c r="BT393" i="1"/>
  <c r="BW393" i="1"/>
  <c r="CE393" i="1"/>
  <c r="CF393" i="1"/>
  <c r="CH393" i="1"/>
  <c r="CI393" i="1"/>
  <c r="BI394" i="1"/>
  <c r="BM394" i="1"/>
  <c r="BQ394" i="1"/>
  <c r="BT394" i="1"/>
  <c r="BW394" i="1"/>
  <c r="CE394" i="1"/>
  <c r="CF394" i="1"/>
  <c r="CH394" i="1"/>
  <c r="CI394" i="1"/>
  <c r="BI395" i="1"/>
  <c r="BM395" i="1"/>
  <c r="BQ395" i="1"/>
  <c r="BT395" i="1"/>
  <c r="BW395" i="1"/>
  <c r="CE395" i="1"/>
  <c r="CF395" i="1"/>
  <c r="CH395" i="1"/>
  <c r="CI395" i="1"/>
  <c r="BI396" i="1"/>
  <c r="BM396" i="1"/>
  <c r="BQ396" i="1"/>
  <c r="BT396" i="1"/>
  <c r="BW396" i="1"/>
  <c r="CE396" i="1"/>
  <c r="CF396" i="1"/>
  <c r="CH396" i="1"/>
  <c r="CI396" i="1"/>
  <c r="BI397" i="1"/>
  <c r="BM397" i="1"/>
  <c r="BQ397" i="1"/>
  <c r="BT397" i="1"/>
  <c r="BW397" i="1"/>
  <c r="CE397" i="1"/>
  <c r="CF397" i="1"/>
  <c r="CH397" i="1"/>
  <c r="CI397" i="1"/>
  <c r="BI398" i="1"/>
  <c r="BM398" i="1"/>
  <c r="BQ398" i="1"/>
  <c r="BT398" i="1"/>
  <c r="BW398" i="1"/>
  <c r="CE398" i="1"/>
  <c r="CF398" i="1"/>
  <c r="CH398" i="1"/>
  <c r="CI398" i="1"/>
  <c r="BI399" i="1"/>
  <c r="BM399" i="1"/>
  <c r="BQ399" i="1"/>
  <c r="BT399" i="1"/>
  <c r="BW399" i="1"/>
  <c r="CE399" i="1"/>
  <c r="CF399" i="1"/>
  <c r="CH399" i="1"/>
  <c r="CI399" i="1"/>
  <c r="BI400" i="1"/>
  <c r="BM400" i="1"/>
  <c r="BQ400" i="1"/>
  <c r="BT400" i="1"/>
  <c r="BW400" i="1"/>
  <c r="CE400" i="1"/>
  <c r="CF400" i="1"/>
  <c r="CH400" i="1"/>
  <c r="CI400" i="1"/>
  <c r="BI401" i="1"/>
  <c r="BM401" i="1"/>
  <c r="BQ401" i="1"/>
  <c r="BT401" i="1"/>
  <c r="BW401" i="1"/>
  <c r="CE401" i="1"/>
  <c r="CF401" i="1"/>
  <c r="CH401" i="1"/>
  <c r="CI401" i="1"/>
  <c r="BI402" i="1"/>
  <c r="BM402" i="1"/>
  <c r="BQ402" i="1"/>
  <c r="BT402" i="1"/>
  <c r="BW402" i="1"/>
  <c r="CE402" i="1"/>
  <c r="CF402" i="1"/>
  <c r="CH402" i="1"/>
  <c r="CI402" i="1"/>
  <c r="BI403" i="1"/>
  <c r="BM403" i="1"/>
  <c r="BQ403" i="1"/>
  <c r="BT403" i="1"/>
  <c r="BW403" i="1"/>
  <c r="CE403" i="1"/>
  <c r="CF403" i="1"/>
  <c r="CH403" i="1"/>
  <c r="CI403" i="1"/>
  <c r="BI404" i="1"/>
  <c r="BM404" i="1"/>
  <c r="BQ404" i="1"/>
  <c r="BT404" i="1"/>
  <c r="BW404" i="1"/>
  <c r="CE404" i="1"/>
  <c r="CF404" i="1"/>
  <c r="CH404" i="1"/>
  <c r="CI404" i="1"/>
  <c r="BI405" i="1"/>
  <c r="BM405" i="1"/>
  <c r="BQ405" i="1"/>
  <c r="BT405" i="1"/>
  <c r="BW405" i="1"/>
  <c r="CE405" i="1"/>
  <c r="CF405" i="1"/>
  <c r="CH405" i="1"/>
  <c r="CI405" i="1"/>
  <c r="BI406" i="1"/>
  <c r="BM406" i="1"/>
  <c r="BQ406" i="1"/>
  <c r="BT406" i="1"/>
  <c r="BW406" i="1"/>
  <c r="CE406" i="1"/>
  <c r="CF406" i="1"/>
  <c r="CH406" i="1"/>
  <c r="CI406" i="1"/>
  <c r="BI407" i="1"/>
  <c r="BM407" i="1"/>
  <c r="BQ407" i="1"/>
  <c r="BT407" i="1"/>
  <c r="BW407" i="1"/>
  <c r="CE407" i="1"/>
  <c r="CF407" i="1"/>
  <c r="CH407" i="1"/>
  <c r="CI407" i="1"/>
  <c r="BI408" i="1"/>
  <c r="BM408" i="1"/>
  <c r="BQ408" i="1"/>
  <c r="BT408" i="1"/>
  <c r="BW408" i="1"/>
  <c r="CE408" i="1"/>
  <c r="CF408" i="1"/>
  <c r="CH408" i="1"/>
  <c r="CI408" i="1"/>
  <c r="BI409" i="1"/>
  <c r="BM409" i="1"/>
  <c r="BQ409" i="1"/>
  <c r="BT409" i="1"/>
  <c r="BW409" i="1"/>
  <c r="CE409" i="1"/>
  <c r="CF409" i="1"/>
  <c r="CH409" i="1"/>
  <c r="CI409" i="1"/>
  <c r="BI410" i="1"/>
  <c r="BM410" i="1"/>
  <c r="BQ410" i="1"/>
  <c r="BT410" i="1"/>
  <c r="BW410" i="1"/>
  <c r="CE410" i="1"/>
  <c r="CF410" i="1"/>
  <c r="CH410" i="1"/>
  <c r="CI410" i="1"/>
  <c r="BI411" i="1"/>
  <c r="BM411" i="1"/>
  <c r="BQ411" i="1"/>
  <c r="BT411" i="1"/>
  <c r="BW411" i="1"/>
  <c r="CE411" i="1"/>
  <c r="CF411" i="1"/>
  <c r="CH411" i="1"/>
  <c r="CI411" i="1"/>
  <c r="BI412" i="1"/>
  <c r="BM412" i="1"/>
  <c r="BQ412" i="1"/>
  <c r="BT412" i="1"/>
  <c r="BW412" i="1"/>
  <c r="CE412" i="1"/>
  <c r="CF412" i="1"/>
  <c r="CH412" i="1"/>
  <c r="CI412" i="1"/>
  <c r="BI413" i="1"/>
  <c r="BM413" i="1"/>
  <c r="BQ413" i="1"/>
  <c r="BT413" i="1"/>
  <c r="BW413" i="1"/>
  <c r="CE413" i="1"/>
  <c r="CF413" i="1"/>
  <c r="CH413" i="1"/>
  <c r="CI413" i="1"/>
  <c r="BI414" i="1"/>
  <c r="BM414" i="1"/>
  <c r="BQ414" i="1"/>
  <c r="BT414" i="1"/>
  <c r="BW414" i="1"/>
  <c r="CE414" i="1"/>
  <c r="CF414" i="1"/>
  <c r="CH414" i="1"/>
  <c r="CI414" i="1"/>
  <c r="BI415" i="1"/>
  <c r="BM415" i="1"/>
  <c r="BQ415" i="1"/>
  <c r="BT415" i="1"/>
  <c r="BW415" i="1"/>
  <c r="CE415" i="1"/>
  <c r="CF415" i="1"/>
  <c r="CH415" i="1"/>
  <c r="CI415" i="1"/>
  <c r="BI416" i="1"/>
  <c r="BM416" i="1"/>
  <c r="BQ416" i="1"/>
  <c r="BT416" i="1"/>
  <c r="BW416" i="1"/>
  <c r="CE416" i="1"/>
  <c r="CF416" i="1"/>
  <c r="CH416" i="1"/>
  <c r="CI416" i="1"/>
  <c r="BI417" i="1"/>
  <c r="BM417" i="1"/>
  <c r="BQ417" i="1"/>
  <c r="BT417" i="1"/>
  <c r="BW417" i="1"/>
  <c r="CE417" i="1"/>
  <c r="CF417" i="1"/>
  <c r="CH417" i="1"/>
  <c r="CI417" i="1"/>
  <c r="BI418" i="1"/>
  <c r="BM418" i="1"/>
  <c r="BQ418" i="1"/>
  <c r="BT418" i="1"/>
  <c r="BW418" i="1"/>
  <c r="CE418" i="1"/>
  <c r="CF418" i="1"/>
  <c r="CH418" i="1"/>
  <c r="CI418" i="1"/>
  <c r="BI419" i="1"/>
  <c r="BM419" i="1"/>
  <c r="BQ419" i="1"/>
  <c r="BT419" i="1"/>
  <c r="BW419" i="1"/>
  <c r="CE419" i="1"/>
  <c r="CF419" i="1"/>
  <c r="CH419" i="1"/>
  <c r="CI419" i="1"/>
  <c r="BI420" i="1"/>
  <c r="BM420" i="1"/>
  <c r="BQ420" i="1"/>
  <c r="BT420" i="1"/>
  <c r="BW420" i="1"/>
  <c r="CE420" i="1"/>
  <c r="CF420" i="1"/>
  <c r="CH420" i="1"/>
  <c r="CI420" i="1"/>
  <c r="BI421" i="1"/>
  <c r="BM421" i="1"/>
  <c r="BQ421" i="1"/>
  <c r="BT421" i="1"/>
  <c r="BW421" i="1"/>
  <c r="CE421" i="1"/>
  <c r="CF421" i="1"/>
  <c r="CH421" i="1"/>
  <c r="CI421" i="1"/>
  <c r="BI422" i="1"/>
  <c r="BM422" i="1"/>
  <c r="BQ422" i="1"/>
  <c r="BT422" i="1"/>
  <c r="BW422" i="1"/>
  <c r="CE422" i="1"/>
  <c r="CF422" i="1"/>
  <c r="CH422" i="1"/>
  <c r="CI422" i="1"/>
  <c r="BI423" i="1"/>
  <c r="BM423" i="1"/>
  <c r="BQ423" i="1"/>
  <c r="BT423" i="1"/>
  <c r="BW423" i="1"/>
  <c r="CE423" i="1"/>
  <c r="CF423" i="1"/>
  <c r="CH423" i="1"/>
  <c r="CI423" i="1"/>
  <c r="BI424" i="1"/>
  <c r="BM424" i="1"/>
  <c r="BQ424" i="1"/>
  <c r="BT424" i="1"/>
  <c r="BW424" i="1"/>
  <c r="CE424" i="1"/>
  <c r="CF424" i="1"/>
  <c r="CH424" i="1"/>
  <c r="CI424" i="1"/>
  <c r="BI425" i="1"/>
  <c r="BM425" i="1"/>
  <c r="BQ425" i="1"/>
  <c r="BT425" i="1"/>
  <c r="BW425" i="1"/>
  <c r="CE425" i="1"/>
  <c r="CF425" i="1"/>
  <c r="CH425" i="1"/>
  <c r="CI425" i="1"/>
  <c r="BI426" i="1"/>
  <c r="BM426" i="1"/>
  <c r="BQ426" i="1"/>
  <c r="BT426" i="1"/>
  <c r="BW426" i="1"/>
  <c r="CE426" i="1"/>
  <c r="CF426" i="1"/>
  <c r="CH426" i="1"/>
  <c r="CI426" i="1"/>
  <c r="BI427" i="1"/>
  <c r="BM427" i="1"/>
  <c r="BQ427" i="1"/>
  <c r="BT427" i="1"/>
  <c r="BW427" i="1"/>
  <c r="CE427" i="1"/>
  <c r="CF427" i="1"/>
  <c r="CH427" i="1"/>
  <c r="CI427" i="1"/>
  <c r="BI428" i="1"/>
  <c r="BM428" i="1"/>
  <c r="BQ428" i="1"/>
  <c r="BT428" i="1"/>
  <c r="BW428" i="1"/>
  <c r="CE428" i="1"/>
  <c r="CF428" i="1"/>
  <c r="CH428" i="1"/>
  <c r="CI428" i="1"/>
  <c r="BI429" i="1"/>
  <c r="BM429" i="1"/>
  <c r="BQ429" i="1"/>
  <c r="BT429" i="1"/>
  <c r="BW429" i="1"/>
  <c r="CE429" i="1"/>
  <c r="CF429" i="1"/>
  <c r="CH429" i="1"/>
  <c r="CI429" i="1"/>
  <c r="BI430" i="1"/>
  <c r="BM430" i="1"/>
  <c r="BQ430" i="1"/>
  <c r="BT430" i="1"/>
  <c r="BW430" i="1"/>
  <c r="CE430" i="1"/>
  <c r="CF430" i="1"/>
  <c r="CH430" i="1"/>
  <c r="CI430" i="1"/>
  <c r="BI431" i="1"/>
  <c r="BM431" i="1"/>
  <c r="BQ431" i="1"/>
  <c r="BT431" i="1"/>
  <c r="BW431" i="1"/>
  <c r="CE431" i="1"/>
  <c r="CF431" i="1"/>
  <c r="CH431" i="1"/>
  <c r="CI431" i="1"/>
  <c r="BI432" i="1"/>
  <c r="BM432" i="1"/>
  <c r="BQ432" i="1"/>
  <c r="BT432" i="1"/>
  <c r="BW432" i="1"/>
  <c r="CE432" i="1"/>
  <c r="CF432" i="1"/>
  <c r="CH432" i="1"/>
  <c r="CI432" i="1"/>
  <c r="BI433" i="1"/>
  <c r="BM433" i="1"/>
  <c r="BQ433" i="1"/>
  <c r="BT433" i="1"/>
  <c r="BW433" i="1"/>
  <c r="CE433" i="1"/>
  <c r="CF433" i="1"/>
  <c r="CH433" i="1"/>
  <c r="CI433" i="1"/>
  <c r="BI434" i="1"/>
  <c r="BM434" i="1"/>
  <c r="BQ434" i="1"/>
  <c r="BT434" i="1"/>
  <c r="BW434" i="1"/>
  <c r="CE434" i="1"/>
  <c r="CF434" i="1"/>
  <c r="CH434" i="1"/>
  <c r="CI434" i="1"/>
  <c r="BI435" i="1"/>
  <c r="BM435" i="1"/>
  <c r="BQ435" i="1"/>
  <c r="BT435" i="1"/>
  <c r="BW435" i="1"/>
  <c r="CE435" i="1"/>
  <c r="CF435" i="1"/>
  <c r="CH435" i="1"/>
  <c r="CI435" i="1"/>
  <c r="BI436" i="1"/>
  <c r="BM436" i="1"/>
  <c r="BQ436" i="1"/>
  <c r="BT436" i="1"/>
  <c r="BW436" i="1"/>
  <c r="CE436" i="1"/>
  <c r="CF436" i="1"/>
  <c r="CH436" i="1"/>
  <c r="CI436" i="1"/>
  <c r="BI437" i="1"/>
  <c r="BM437" i="1"/>
  <c r="BQ437" i="1"/>
  <c r="BT437" i="1"/>
  <c r="BW437" i="1"/>
  <c r="CE437" i="1"/>
  <c r="CF437" i="1"/>
  <c r="CH437" i="1"/>
  <c r="CI437" i="1"/>
  <c r="BI438" i="1"/>
  <c r="BM438" i="1"/>
  <c r="BQ438" i="1"/>
  <c r="BT438" i="1"/>
  <c r="BW438" i="1"/>
  <c r="CE438" i="1"/>
  <c r="CF438" i="1"/>
  <c r="CH438" i="1"/>
  <c r="CI438" i="1"/>
  <c r="BI439" i="1"/>
  <c r="BM439" i="1"/>
  <c r="BQ439" i="1"/>
  <c r="BT439" i="1"/>
  <c r="BW439" i="1"/>
  <c r="CE439" i="1"/>
  <c r="CF439" i="1"/>
  <c r="CH439" i="1"/>
  <c r="CI439" i="1"/>
  <c r="BI440" i="1"/>
  <c r="BM440" i="1"/>
  <c r="BQ440" i="1"/>
  <c r="BT440" i="1"/>
  <c r="BW440" i="1"/>
  <c r="CE440" i="1"/>
  <c r="CF440" i="1"/>
  <c r="CH440" i="1"/>
  <c r="CI440" i="1"/>
  <c r="BI441" i="1"/>
  <c r="BM441" i="1"/>
  <c r="BQ441" i="1"/>
  <c r="BT441" i="1"/>
  <c r="BW441" i="1"/>
  <c r="CE441" i="1"/>
  <c r="CF441" i="1"/>
  <c r="CH441" i="1"/>
  <c r="CI441" i="1"/>
  <c r="BI442" i="1"/>
  <c r="BM442" i="1"/>
  <c r="BQ442" i="1"/>
  <c r="BT442" i="1"/>
  <c r="BW442" i="1"/>
  <c r="CE442" i="1"/>
  <c r="CF442" i="1"/>
  <c r="CH442" i="1"/>
  <c r="CI442" i="1"/>
  <c r="BI443" i="1"/>
  <c r="BM443" i="1"/>
  <c r="BQ443" i="1"/>
  <c r="BT443" i="1"/>
  <c r="BW443" i="1"/>
  <c r="CE443" i="1"/>
  <c r="CF443" i="1"/>
  <c r="CH443" i="1"/>
  <c r="CI443" i="1"/>
  <c r="BI444" i="1"/>
  <c r="BM444" i="1"/>
  <c r="BQ444" i="1"/>
  <c r="BT444" i="1"/>
  <c r="BW444" i="1"/>
  <c r="CE444" i="1"/>
  <c r="CF444" i="1"/>
  <c r="CH444" i="1"/>
  <c r="CI444" i="1"/>
  <c r="BI445" i="1"/>
  <c r="BM445" i="1"/>
  <c r="BQ445" i="1"/>
  <c r="BT445" i="1"/>
  <c r="BW445" i="1"/>
  <c r="CE445" i="1"/>
  <c r="CF445" i="1"/>
  <c r="CH445" i="1"/>
  <c r="CI445" i="1"/>
  <c r="BI446" i="1"/>
  <c r="BM446" i="1"/>
  <c r="BQ446" i="1"/>
  <c r="BT446" i="1"/>
  <c r="BW446" i="1"/>
  <c r="CE446" i="1"/>
  <c r="CF446" i="1"/>
  <c r="CH446" i="1"/>
  <c r="CI446" i="1"/>
  <c r="BI447" i="1"/>
  <c r="BM447" i="1"/>
  <c r="BQ447" i="1"/>
  <c r="BT447" i="1"/>
  <c r="BW447" i="1"/>
  <c r="CE447" i="1"/>
  <c r="CF447" i="1"/>
  <c r="CH447" i="1"/>
  <c r="CI447" i="1"/>
  <c r="BI448" i="1"/>
  <c r="BM448" i="1"/>
  <c r="BQ448" i="1"/>
  <c r="BT448" i="1"/>
  <c r="BW448" i="1"/>
  <c r="CE448" i="1"/>
  <c r="CF448" i="1"/>
  <c r="CH448" i="1"/>
  <c r="CI448" i="1"/>
  <c r="BI449" i="1"/>
  <c r="BM449" i="1"/>
  <c r="BQ449" i="1"/>
  <c r="BT449" i="1"/>
  <c r="BW449" i="1"/>
  <c r="CE449" i="1"/>
  <c r="CF449" i="1"/>
  <c r="CH449" i="1"/>
  <c r="CI449" i="1"/>
  <c r="BI450" i="1"/>
  <c r="BM450" i="1"/>
  <c r="BQ450" i="1"/>
  <c r="BT450" i="1"/>
  <c r="BW450" i="1"/>
  <c r="CE450" i="1"/>
  <c r="CF450" i="1"/>
  <c r="CH450" i="1"/>
  <c r="CI450" i="1"/>
  <c r="BI451" i="1"/>
  <c r="BM451" i="1"/>
  <c r="BQ451" i="1"/>
  <c r="BT451" i="1"/>
  <c r="BW451" i="1"/>
  <c r="CE451" i="1"/>
  <c r="CF451" i="1"/>
  <c r="CH451" i="1"/>
  <c r="CI451" i="1"/>
  <c r="BI452" i="1"/>
  <c r="BM452" i="1"/>
  <c r="BQ452" i="1"/>
  <c r="BT452" i="1"/>
  <c r="BW452" i="1"/>
  <c r="CE452" i="1"/>
  <c r="CF452" i="1"/>
  <c r="CH452" i="1"/>
  <c r="CI452" i="1"/>
  <c r="BI453" i="1"/>
  <c r="BM453" i="1"/>
  <c r="BQ453" i="1"/>
  <c r="BT453" i="1"/>
  <c r="BW453" i="1"/>
  <c r="CE453" i="1"/>
  <c r="CF453" i="1"/>
  <c r="CH453" i="1"/>
  <c r="CI453" i="1"/>
  <c r="BI454" i="1"/>
  <c r="BM454" i="1"/>
  <c r="BQ454" i="1"/>
  <c r="BT454" i="1"/>
  <c r="BW454" i="1"/>
  <c r="CE454" i="1"/>
  <c r="CF454" i="1"/>
  <c r="CH454" i="1"/>
  <c r="CI454" i="1"/>
  <c r="BI455" i="1"/>
  <c r="BM455" i="1"/>
  <c r="BQ455" i="1"/>
  <c r="BT455" i="1"/>
  <c r="BW455" i="1"/>
  <c r="CE455" i="1"/>
  <c r="CF455" i="1"/>
  <c r="CH455" i="1"/>
  <c r="CI455" i="1"/>
  <c r="BI456" i="1"/>
  <c r="BM456" i="1"/>
  <c r="BQ456" i="1"/>
  <c r="BT456" i="1"/>
  <c r="BW456" i="1"/>
  <c r="CE456" i="1"/>
  <c r="CF456" i="1"/>
  <c r="CH456" i="1"/>
  <c r="CI456" i="1"/>
  <c r="BI457" i="1"/>
  <c r="BM457" i="1"/>
  <c r="BQ457" i="1"/>
  <c r="BT457" i="1"/>
  <c r="BW457" i="1"/>
  <c r="CE457" i="1"/>
  <c r="CF457" i="1"/>
  <c r="CH457" i="1"/>
  <c r="CI457" i="1"/>
  <c r="BI458" i="1"/>
  <c r="BM458" i="1"/>
  <c r="BQ458" i="1"/>
  <c r="BT458" i="1"/>
  <c r="BW458" i="1"/>
  <c r="CE458" i="1"/>
  <c r="CF458" i="1"/>
  <c r="CH458" i="1"/>
  <c r="CI458" i="1"/>
  <c r="BI459" i="1"/>
  <c r="BM459" i="1"/>
  <c r="BQ459" i="1"/>
  <c r="BT459" i="1"/>
  <c r="BW459" i="1"/>
  <c r="CE459" i="1"/>
  <c r="CF459" i="1"/>
  <c r="CH459" i="1"/>
  <c r="CI459" i="1"/>
  <c r="BI460" i="1"/>
  <c r="BM460" i="1"/>
  <c r="BQ460" i="1"/>
  <c r="BT460" i="1"/>
  <c r="BW460" i="1"/>
  <c r="CE460" i="1"/>
  <c r="CF460" i="1"/>
  <c r="CH460" i="1"/>
  <c r="CI460" i="1"/>
  <c r="BI461" i="1"/>
  <c r="BM461" i="1"/>
  <c r="BQ461" i="1"/>
  <c r="BT461" i="1"/>
  <c r="BW461" i="1"/>
  <c r="CE461" i="1"/>
  <c r="CF461" i="1"/>
  <c r="CH461" i="1"/>
  <c r="CI461" i="1"/>
  <c r="BI462" i="1"/>
  <c r="BM462" i="1"/>
  <c r="BQ462" i="1"/>
  <c r="BT462" i="1"/>
  <c r="BW462" i="1"/>
  <c r="CE462" i="1"/>
  <c r="CF462" i="1"/>
  <c r="CH462" i="1"/>
  <c r="CI462" i="1"/>
  <c r="BI463" i="1"/>
  <c r="BM463" i="1"/>
  <c r="BQ463" i="1"/>
  <c r="BT463" i="1"/>
  <c r="BW463" i="1"/>
  <c r="CE463" i="1"/>
  <c r="CF463" i="1"/>
  <c r="CH463" i="1"/>
  <c r="CI463" i="1"/>
  <c r="BI464" i="1"/>
  <c r="BM464" i="1"/>
  <c r="BQ464" i="1"/>
  <c r="BT464" i="1"/>
  <c r="BW464" i="1"/>
  <c r="CE464" i="1"/>
  <c r="CF464" i="1"/>
  <c r="CH464" i="1"/>
  <c r="CI464" i="1"/>
  <c r="BI465" i="1"/>
  <c r="BM465" i="1"/>
  <c r="BQ465" i="1"/>
  <c r="BT465" i="1"/>
  <c r="BW465" i="1"/>
  <c r="CE465" i="1"/>
  <c r="CF465" i="1"/>
  <c r="CH465" i="1"/>
  <c r="CI465" i="1"/>
  <c r="BI466" i="1"/>
  <c r="BM466" i="1"/>
  <c r="BQ466" i="1"/>
  <c r="BT466" i="1"/>
  <c r="BW466" i="1"/>
  <c r="CE466" i="1"/>
  <c r="CF466" i="1"/>
  <c r="CH466" i="1"/>
  <c r="CI466" i="1"/>
  <c r="BI467" i="1"/>
  <c r="BM467" i="1"/>
  <c r="BQ467" i="1"/>
  <c r="BT467" i="1"/>
  <c r="BW467" i="1"/>
  <c r="CE467" i="1"/>
  <c r="CF467" i="1"/>
  <c r="CH467" i="1"/>
  <c r="CI467" i="1"/>
  <c r="BI468" i="1"/>
  <c r="BM468" i="1"/>
  <c r="BQ468" i="1"/>
  <c r="BT468" i="1"/>
  <c r="BW468" i="1"/>
  <c r="CE468" i="1"/>
  <c r="CF468" i="1"/>
  <c r="CH468" i="1"/>
  <c r="CI468" i="1"/>
  <c r="BI469" i="1"/>
  <c r="BM469" i="1"/>
  <c r="BQ469" i="1"/>
  <c r="BT469" i="1"/>
  <c r="BW469" i="1"/>
  <c r="CE469" i="1"/>
  <c r="CF469" i="1"/>
  <c r="CH469" i="1"/>
  <c r="CI469" i="1"/>
  <c r="BI470" i="1"/>
  <c r="BM470" i="1"/>
  <c r="BQ470" i="1"/>
  <c r="BT470" i="1"/>
  <c r="BW470" i="1"/>
  <c r="CE470" i="1"/>
  <c r="CF470" i="1"/>
  <c r="CH470" i="1"/>
  <c r="CI470" i="1"/>
  <c r="BI471" i="1"/>
  <c r="BM471" i="1"/>
  <c r="BQ471" i="1"/>
  <c r="BT471" i="1"/>
  <c r="BW471" i="1"/>
  <c r="CE471" i="1"/>
  <c r="CF471" i="1"/>
  <c r="CH471" i="1"/>
  <c r="CI471" i="1"/>
  <c r="BI472" i="1"/>
  <c r="BM472" i="1"/>
  <c r="BQ472" i="1"/>
  <c r="BT472" i="1"/>
  <c r="BW472" i="1"/>
  <c r="CE472" i="1"/>
  <c r="CF472" i="1"/>
  <c r="CH472" i="1"/>
  <c r="CI472" i="1"/>
  <c r="BI473" i="1"/>
  <c r="BM473" i="1"/>
  <c r="BQ473" i="1"/>
  <c r="BT473" i="1"/>
  <c r="BW473" i="1"/>
  <c r="CE473" i="1"/>
  <c r="CF473" i="1"/>
  <c r="CH473" i="1"/>
  <c r="CI473" i="1"/>
  <c r="BI474" i="1"/>
  <c r="BM474" i="1"/>
  <c r="BQ474" i="1"/>
  <c r="BT474" i="1"/>
  <c r="BW474" i="1"/>
  <c r="CE474" i="1"/>
  <c r="CF474" i="1"/>
  <c r="CH474" i="1"/>
  <c r="CI474" i="1"/>
  <c r="BI475" i="1"/>
  <c r="BM475" i="1"/>
  <c r="BQ475" i="1"/>
  <c r="BT475" i="1"/>
  <c r="BW475" i="1"/>
  <c r="CE475" i="1"/>
  <c r="CF475" i="1"/>
  <c r="CH475" i="1"/>
  <c r="CI475" i="1"/>
  <c r="BI476" i="1"/>
  <c r="BM476" i="1"/>
  <c r="BQ476" i="1"/>
  <c r="BT476" i="1"/>
  <c r="BW476" i="1"/>
  <c r="CE476" i="1"/>
  <c r="CF476" i="1"/>
  <c r="CH476" i="1"/>
  <c r="CI476" i="1"/>
  <c r="BI477" i="1"/>
  <c r="BM477" i="1"/>
  <c r="BQ477" i="1"/>
  <c r="BT477" i="1"/>
  <c r="BW477" i="1"/>
  <c r="CE477" i="1"/>
  <c r="CF477" i="1"/>
  <c r="CH477" i="1"/>
  <c r="CI477" i="1"/>
  <c r="BI478" i="1"/>
  <c r="BM478" i="1"/>
  <c r="BQ478" i="1"/>
  <c r="BT478" i="1"/>
  <c r="BW478" i="1"/>
  <c r="CE478" i="1"/>
  <c r="CF478" i="1"/>
  <c r="CH478" i="1"/>
  <c r="CI478" i="1"/>
  <c r="BI479" i="1"/>
  <c r="BM479" i="1"/>
  <c r="BQ479" i="1"/>
  <c r="BT479" i="1"/>
  <c r="BW479" i="1"/>
  <c r="CE479" i="1"/>
  <c r="CF479" i="1"/>
  <c r="CH479" i="1"/>
  <c r="CI479" i="1"/>
  <c r="BI480" i="1"/>
  <c r="BM480" i="1"/>
  <c r="BQ480" i="1"/>
  <c r="BT480" i="1"/>
  <c r="BW480" i="1"/>
  <c r="CE480" i="1"/>
  <c r="CF480" i="1"/>
  <c r="CH480" i="1"/>
  <c r="CI480" i="1"/>
  <c r="BI481" i="1"/>
  <c r="BM481" i="1"/>
  <c r="BQ481" i="1"/>
  <c r="BT481" i="1"/>
  <c r="BW481" i="1"/>
  <c r="CE481" i="1"/>
  <c r="CF481" i="1"/>
  <c r="CH481" i="1"/>
  <c r="CI481" i="1"/>
  <c r="BI482" i="1"/>
  <c r="BM482" i="1"/>
  <c r="BQ482" i="1"/>
  <c r="BT482" i="1"/>
  <c r="BW482" i="1"/>
  <c r="CE482" i="1"/>
  <c r="CF482" i="1"/>
  <c r="CH482" i="1"/>
  <c r="CI482" i="1"/>
  <c r="BI483" i="1"/>
  <c r="BM483" i="1"/>
  <c r="BQ483" i="1"/>
  <c r="BT483" i="1"/>
  <c r="BW483" i="1"/>
  <c r="CE483" i="1"/>
  <c r="CF483" i="1"/>
  <c r="CH483" i="1"/>
  <c r="CI483" i="1"/>
  <c r="BI484" i="1"/>
  <c r="BM484" i="1"/>
  <c r="BQ484" i="1"/>
  <c r="BT484" i="1"/>
  <c r="BW484" i="1"/>
  <c r="CE484" i="1"/>
  <c r="CF484" i="1"/>
  <c r="CH484" i="1"/>
  <c r="CI484" i="1"/>
  <c r="BI485" i="1"/>
  <c r="BM485" i="1"/>
  <c r="BQ485" i="1"/>
  <c r="BT485" i="1"/>
  <c r="BW485" i="1"/>
  <c r="CE485" i="1"/>
  <c r="CF485" i="1"/>
  <c r="CH485" i="1"/>
  <c r="CI485" i="1"/>
  <c r="BI486" i="1"/>
  <c r="BM486" i="1"/>
  <c r="BQ486" i="1"/>
  <c r="BT486" i="1"/>
  <c r="BW486" i="1"/>
  <c r="CE486" i="1"/>
  <c r="CF486" i="1"/>
  <c r="CH486" i="1"/>
  <c r="CI486" i="1"/>
  <c r="BI487" i="1"/>
  <c r="BM487" i="1"/>
  <c r="BQ487" i="1"/>
  <c r="BT487" i="1"/>
  <c r="BW487" i="1"/>
  <c r="CE487" i="1"/>
  <c r="CF487" i="1"/>
  <c r="CH487" i="1"/>
  <c r="CI487" i="1"/>
  <c r="BI488" i="1"/>
  <c r="BM488" i="1"/>
  <c r="BQ488" i="1"/>
  <c r="BT488" i="1"/>
  <c r="BW488" i="1"/>
  <c r="CE488" i="1"/>
  <c r="CF488" i="1"/>
  <c r="CH488" i="1"/>
  <c r="CI488" i="1"/>
  <c r="BI489" i="1"/>
  <c r="BM489" i="1"/>
  <c r="BQ489" i="1"/>
  <c r="BT489" i="1"/>
  <c r="BW489" i="1"/>
  <c r="CE489" i="1"/>
  <c r="CF489" i="1"/>
  <c r="CH489" i="1"/>
  <c r="CI489" i="1"/>
  <c r="BI490" i="1"/>
  <c r="BM490" i="1"/>
  <c r="BQ490" i="1"/>
  <c r="BT490" i="1"/>
  <c r="BW490" i="1"/>
  <c r="CE490" i="1"/>
  <c r="CF490" i="1"/>
  <c r="CH490" i="1"/>
  <c r="CI490" i="1"/>
  <c r="BI491" i="1"/>
  <c r="BM491" i="1"/>
  <c r="BQ491" i="1"/>
  <c r="BT491" i="1"/>
  <c r="BW491" i="1"/>
  <c r="CE491" i="1"/>
  <c r="CF491" i="1"/>
  <c r="CH491" i="1"/>
  <c r="CI491" i="1"/>
  <c r="BI492" i="1"/>
  <c r="BM492" i="1"/>
  <c r="BQ492" i="1"/>
  <c r="BT492" i="1"/>
  <c r="BW492" i="1"/>
  <c r="CE492" i="1"/>
  <c r="CF492" i="1"/>
  <c r="CH492" i="1"/>
  <c r="CI492" i="1"/>
  <c r="BI493" i="1"/>
  <c r="BM493" i="1"/>
  <c r="BQ493" i="1"/>
  <c r="BT493" i="1"/>
  <c r="BW493" i="1"/>
  <c r="CE493" i="1"/>
  <c r="CF493" i="1"/>
  <c r="CH493" i="1"/>
  <c r="CI493" i="1"/>
  <c r="BI494" i="1"/>
  <c r="BM494" i="1"/>
  <c r="BQ494" i="1"/>
  <c r="BT494" i="1"/>
  <c r="BW494" i="1"/>
  <c r="CE494" i="1"/>
  <c r="CF494" i="1"/>
  <c r="CH494" i="1"/>
  <c r="CI494" i="1"/>
  <c r="BI495" i="1"/>
  <c r="BM495" i="1"/>
  <c r="BQ495" i="1"/>
  <c r="BT495" i="1"/>
  <c r="BW495" i="1"/>
  <c r="CE495" i="1"/>
  <c r="CF495" i="1"/>
  <c r="CH495" i="1"/>
  <c r="CI495" i="1"/>
  <c r="BI496" i="1"/>
  <c r="BM496" i="1"/>
  <c r="BQ496" i="1"/>
  <c r="BT496" i="1"/>
  <c r="BW496" i="1"/>
  <c r="CE496" i="1"/>
  <c r="CF496" i="1"/>
  <c r="CH496" i="1"/>
  <c r="CI496" i="1"/>
  <c r="BI497" i="1"/>
  <c r="BM497" i="1"/>
  <c r="BQ497" i="1"/>
  <c r="BT497" i="1"/>
  <c r="BW497" i="1"/>
  <c r="CE497" i="1"/>
  <c r="CF497" i="1"/>
  <c r="CH497" i="1"/>
  <c r="CI497" i="1"/>
  <c r="BI498" i="1"/>
  <c r="BM498" i="1"/>
  <c r="BQ498" i="1"/>
  <c r="BT498" i="1"/>
  <c r="BW498" i="1"/>
  <c r="CE498" i="1"/>
  <c r="CF498" i="1"/>
  <c r="CH498" i="1"/>
  <c r="CI498" i="1"/>
  <c r="BI499" i="1"/>
  <c r="BM499" i="1"/>
  <c r="BQ499" i="1"/>
  <c r="BT499" i="1"/>
  <c r="BW499" i="1"/>
  <c r="CE499" i="1"/>
  <c r="CF499" i="1"/>
  <c r="CH499" i="1"/>
  <c r="CI499" i="1"/>
  <c r="BI500" i="1"/>
  <c r="BM500" i="1"/>
  <c r="BQ500" i="1"/>
  <c r="BT500" i="1"/>
  <c r="BW500" i="1"/>
  <c r="CE500" i="1"/>
  <c r="CF500" i="1"/>
  <c r="CH500" i="1"/>
  <c r="CI500" i="1"/>
  <c r="BI501" i="1"/>
  <c r="BM501" i="1"/>
  <c r="BQ501" i="1"/>
  <c r="BT501" i="1"/>
  <c r="BW501" i="1"/>
  <c r="CE501" i="1"/>
  <c r="CF501" i="1"/>
  <c r="CH501" i="1"/>
  <c r="CI501" i="1"/>
  <c r="BI502" i="1"/>
  <c r="BM502" i="1"/>
  <c r="BQ502" i="1"/>
  <c r="BT502" i="1"/>
  <c r="BW502" i="1"/>
  <c r="CE502" i="1"/>
  <c r="CF502" i="1"/>
  <c r="CH502" i="1"/>
  <c r="CI502" i="1"/>
  <c r="BI503" i="1"/>
  <c r="BM503" i="1"/>
  <c r="BQ503" i="1"/>
  <c r="BT503" i="1"/>
  <c r="BW503" i="1"/>
  <c r="CE503" i="1"/>
  <c r="CF503" i="1"/>
  <c r="CH503" i="1"/>
  <c r="CI503" i="1"/>
  <c r="W6" i="18"/>
  <c r="V6" i="18"/>
  <c r="T6" i="18"/>
  <c r="S6" i="18"/>
  <c r="R6" i="18"/>
  <c r="O6" i="18"/>
  <c r="N6" i="18"/>
  <c r="M6" i="18"/>
  <c r="H6" i="18"/>
  <c r="J6" i="18"/>
  <c r="I6" i="18"/>
  <c r="C6" i="18"/>
  <c r="D6" i="18"/>
  <c r="E6" i="18"/>
  <c r="B6" i="18"/>
  <c r="BM504" i="1" l="1"/>
  <c r="BI504" i="1"/>
  <c r="BG504" i="1"/>
  <c r="BL504" i="1"/>
  <c r="BR504" i="1"/>
  <c r="BV504" i="1"/>
  <c r="CD504" i="1"/>
  <c r="BW504" i="1"/>
  <c r="BP504" i="1"/>
  <c r="BU504" i="1"/>
  <c r="BT504" i="1"/>
  <c r="BK504" i="1"/>
  <c r="CE504" i="1"/>
  <c r="BQ504" i="1"/>
  <c r="BH504" i="1"/>
  <c r="BO504" i="1"/>
  <c r="BS504" i="1"/>
  <c r="CC504" i="1"/>
  <c r="BY258" i="1"/>
  <c r="BY456" i="1"/>
  <c r="BZ452" i="1"/>
  <c r="BZ44" i="1"/>
  <c r="BY255" i="1"/>
  <c r="BY219" i="1"/>
  <c r="BZ215" i="1"/>
  <c r="BY501" i="1"/>
  <c r="BY489" i="1"/>
  <c r="BY477" i="1"/>
  <c r="BY465" i="1"/>
  <c r="BY453" i="1"/>
  <c r="BY441" i="1"/>
  <c r="BY429" i="1"/>
  <c r="BY417" i="1"/>
  <c r="BY405" i="1"/>
  <c r="BY393" i="1"/>
  <c r="BY381" i="1"/>
  <c r="BY369" i="1"/>
  <c r="BY357" i="1"/>
  <c r="BY345" i="1"/>
  <c r="BY333" i="1"/>
  <c r="BY321" i="1"/>
  <c r="BY309" i="1"/>
  <c r="BY297" i="1"/>
  <c r="BY285" i="1"/>
  <c r="BY273" i="1"/>
  <c r="BY261" i="1"/>
  <c r="BY249" i="1"/>
  <c r="BY237" i="1"/>
  <c r="BY225" i="1"/>
  <c r="BY213" i="1"/>
  <c r="BY201" i="1"/>
  <c r="BY189" i="1"/>
  <c r="BY177" i="1"/>
  <c r="BY165" i="1"/>
  <c r="BY153" i="1"/>
  <c r="BY141" i="1"/>
  <c r="BY129" i="1"/>
  <c r="BY117" i="1"/>
  <c r="BY105" i="1"/>
  <c r="BY93" i="1"/>
  <c r="BY81" i="1"/>
  <c r="BY69" i="1"/>
  <c r="BY57" i="1"/>
  <c r="BY45" i="1"/>
  <c r="BY33" i="1"/>
  <c r="BY21" i="1"/>
  <c r="BY9" i="1"/>
  <c r="BZ497" i="1"/>
  <c r="BZ485" i="1"/>
  <c r="BZ473" i="1"/>
  <c r="BZ461" i="1"/>
  <c r="BZ449" i="1"/>
  <c r="BZ437" i="1"/>
  <c r="BZ425" i="1"/>
  <c r="BZ413" i="1"/>
  <c r="BZ401" i="1"/>
  <c r="BZ389" i="1"/>
  <c r="BZ377" i="1"/>
  <c r="BZ365" i="1"/>
  <c r="BZ353" i="1"/>
  <c r="BZ341" i="1"/>
  <c r="BZ329" i="1"/>
  <c r="BZ317" i="1"/>
  <c r="BZ305" i="1"/>
  <c r="BZ293" i="1"/>
  <c r="BZ281" i="1"/>
  <c r="BZ269" i="1"/>
  <c r="BZ257" i="1"/>
  <c r="BZ245" i="1"/>
  <c r="BZ233" i="1"/>
  <c r="BZ221" i="1"/>
  <c r="BZ209" i="1"/>
  <c r="BZ197" i="1"/>
  <c r="BZ185" i="1"/>
  <c r="BZ173" i="1"/>
  <c r="BZ161" i="1"/>
  <c r="BZ149" i="1"/>
  <c r="BZ137" i="1"/>
  <c r="BZ125" i="1"/>
  <c r="BZ113" i="1"/>
  <c r="BZ101" i="1"/>
  <c r="BZ89" i="1"/>
  <c r="BZ77" i="1"/>
  <c r="BZ65" i="1"/>
  <c r="BZ53" i="1"/>
  <c r="BZ41" i="1"/>
  <c r="BZ29" i="1"/>
  <c r="BZ17" i="1"/>
  <c r="BZ5" i="1"/>
  <c r="BY500" i="1"/>
  <c r="BY488" i="1"/>
  <c r="BY476" i="1"/>
  <c r="BY464" i="1"/>
  <c r="BY452" i="1"/>
  <c r="BY440" i="1"/>
  <c r="BY428" i="1"/>
  <c r="BY416" i="1"/>
  <c r="BY404" i="1"/>
  <c r="BY392" i="1"/>
  <c r="BY380" i="1"/>
  <c r="BY368" i="1"/>
  <c r="BY356" i="1"/>
  <c r="BY344" i="1"/>
  <c r="BY332" i="1"/>
  <c r="BY320" i="1"/>
  <c r="BY308" i="1"/>
  <c r="CI504" i="1"/>
  <c r="BY498" i="1"/>
  <c r="CH504" i="1"/>
  <c r="Y6" i="11"/>
  <c r="Y5" i="11"/>
  <c r="Y7" i="11" s="1"/>
  <c r="CF504" i="1"/>
  <c r="BY495" i="1"/>
  <c r="BY483" i="1"/>
  <c r="BY471" i="1"/>
  <c r="BY459" i="1"/>
  <c r="BY447" i="1"/>
  <c r="BY435" i="1"/>
  <c r="BY423" i="1"/>
  <c r="BY411" i="1"/>
  <c r="BY399" i="1"/>
  <c r="BY387" i="1"/>
  <c r="BY375" i="1"/>
  <c r="BY363" i="1"/>
  <c r="BY351" i="1"/>
  <c r="BY339" i="1"/>
  <c r="BY327" i="1"/>
  <c r="BY315" i="1"/>
  <c r="BY303" i="1"/>
  <c r="BY291" i="1"/>
  <c r="BY279" i="1"/>
  <c r="BY267" i="1"/>
  <c r="BZ407" i="1"/>
  <c r="BY469" i="1"/>
  <c r="BY445" i="1"/>
  <c r="BY397" i="1"/>
  <c r="BY385" i="1"/>
  <c r="BY361" i="1"/>
  <c r="BY337" i="1"/>
  <c r="BY313" i="1"/>
  <c r="BY301" i="1"/>
  <c r="BY181" i="1"/>
  <c r="BY157" i="1"/>
  <c r="BY133" i="1"/>
  <c r="BY97" i="1"/>
  <c r="BY73" i="1"/>
  <c r="BY49" i="1"/>
  <c r="BY37" i="1"/>
  <c r="BY25" i="1"/>
  <c r="BZ369" i="1"/>
  <c r="BZ357" i="1"/>
  <c r="BZ345" i="1"/>
  <c r="BZ321" i="1"/>
  <c r="BZ309" i="1"/>
  <c r="BZ261" i="1"/>
  <c r="BZ225" i="1"/>
  <c r="BZ213" i="1"/>
  <c r="BZ201" i="1"/>
  <c r="BZ177" i="1"/>
  <c r="BZ165" i="1"/>
  <c r="BZ117" i="1"/>
  <c r="BZ81" i="1"/>
  <c r="BZ69" i="1"/>
  <c r="BZ57" i="1"/>
  <c r="BZ33" i="1"/>
  <c r="BZ21" i="1"/>
  <c r="BY497" i="1"/>
  <c r="BY485" i="1"/>
  <c r="BY473" i="1"/>
  <c r="BY461" i="1"/>
  <c r="BY449" i="1"/>
  <c r="BY437" i="1"/>
  <c r="BY425" i="1"/>
  <c r="BY413" i="1"/>
  <c r="BY401" i="1"/>
  <c r="BY389" i="1"/>
  <c r="BY377" i="1"/>
  <c r="BY365" i="1"/>
  <c r="BY353" i="1"/>
  <c r="BY341" i="1"/>
  <c r="BY329" i="1"/>
  <c r="BY317" i="1"/>
  <c r="BY305" i="1"/>
  <c r="BY293" i="1"/>
  <c r="BY281" i="1"/>
  <c r="BY269" i="1"/>
  <c r="BY257" i="1"/>
  <c r="BY245" i="1"/>
  <c r="BY233" i="1"/>
  <c r="BY221" i="1"/>
  <c r="BY209" i="1"/>
  <c r="BY197" i="1"/>
  <c r="BY185" i="1"/>
  <c r="BY173" i="1"/>
  <c r="BY161" i="1"/>
  <c r="BY149" i="1"/>
  <c r="BY137" i="1"/>
  <c r="BY125" i="1"/>
  <c r="BY113" i="1"/>
  <c r="BY101" i="1"/>
  <c r="BY89" i="1"/>
  <c r="BY77" i="1"/>
  <c r="BY65" i="1"/>
  <c r="BY53" i="1"/>
  <c r="BY41" i="1"/>
  <c r="BY29" i="1"/>
  <c r="BY17" i="1"/>
  <c r="BY5" i="1"/>
  <c r="BZ493" i="1"/>
  <c r="BZ481" i="1"/>
  <c r="BZ469" i="1"/>
  <c r="BZ457" i="1"/>
  <c r="BZ445" i="1"/>
  <c r="BZ433" i="1"/>
  <c r="BZ421" i="1"/>
  <c r="BZ409" i="1"/>
  <c r="BZ397" i="1"/>
  <c r="BZ385" i="1"/>
  <c r="BZ373" i="1"/>
  <c r="BZ361" i="1"/>
  <c r="BZ349" i="1"/>
  <c r="BZ337" i="1"/>
  <c r="BZ325" i="1"/>
  <c r="BZ313" i="1"/>
  <c r="BZ301" i="1"/>
  <c r="BZ289" i="1"/>
  <c r="BZ277" i="1"/>
  <c r="BZ265" i="1"/>
  <c r="BZ253" i="1"/>
  <c r="BZ241" i="1"/>
  <c r="BZ229" i="1"/>
  <c r="BZ217" i="1"/>
  <c r="BZ205" i="1"/>
  <c r="BZ193" i="1"/>
  <c r="BZ181" i="1"/>
  <c r="BZ169" i="1"/>
  <c r="BZ157" i="1"/>
  <c r="BZ145" i="1"/>
  <c r="BZ133" i="1"/>
  <c r="BZ121" i="1"/>
  <c r="BZ109" i="1"/>
  <c r="BZ97" i="1"/>
  <c r="BZ85" i="1"/>
  <c r="BZ73" i="1"/>
  <c r="BZ61" i="1"/>
  <c r="BZ49" i="1"/>
  <c r="BZ37" i="1"/>
  <c r="BZ25" i="1"/>
  <c r="BZ13" i="1"/>
  <c r="BY496" i="1"/>
  <c r="BY484" i="1"/>
  <c r="BY472" i="1"/>
  <c r="BY460" i="1"/>
  <c r="BY448" i="1"/>
  <c r="BY436" i="1"/>
  <c r="BY424" i="1"/>
  <c r="BY412" i="1"/>
  <c r="BY400" i="1"/>
  <c r="BY388" i="1"/>
  <c r="BY376" i="1"/>
  <c r="BY364" i="1"/>
  <c r="BY352" i="1"/>
  <c r="BY340" i="1"/>
  <c r="BY328" i="1"/>
  <c r="BY316" i="1"/>
  <c r="BY304" i="1"/>
  <c r="BY292" i="1"/>
  <c r="BY280" i="1"/>
  <c r="BY268" i="1"/>
  <c r="BY256" i="1"/>
  <c r="BY244" i="1"/>
  <c r="BY232" i="1"/>
  <c r="BY220" i="1"/>
  <c r="BY208" i="1"/>
  <c r="BY196" i="1"/>
  <c r="BY184" i="1"/>
  <c r="BY172" i="1"/>
  <c r="BY160" i="1"/>
  <c r="BY148" i="1"/>
  <c r="BY136" i="1"/>
  <c r="BY124" i="1"/>
  <c r="BY112" i="1"/>
  <c r="BY100" i="1"/>
  <c r="BY88" i="1"/>
  <c r="BY76" i="1"/>
  <c r="BY64" i="1"/>
  <c r="BY52" i="1"/>
  <c r="BY40" i="1"/>
  <c r="BY28" i="1"/>
  <c r="BY16" i="1"/>
  <c r="BZ4" i="1"/>
  <c r="BZ492" i="1"/>
  <c r="BZ480" i="1"/>
  <c r="BZ468" i="1"/>
  <c r="BZ456" i="1"/>
  <c r="BZ444" i="1"/>
  <c r="BZ432" i="1"/>
  <c r="BZ420" i="1"/>
  <c r="BZ408" i="1"/>
  <c r="BZ396" i="1"/>
  <c r="BZ384" i="1"/>
  <c r="BZ372" i="1"/>
  <c r="BZ360" i="1"/>
  <c r="BZ348" i="1"/>
  <c r="BZ336" i="1"/>
  <c r="BZ324" i="1"/>
  <c r="BZ312" i="1"/>
  <c r="BZ300" i="1"/>
  <c r="BZ288" i="1"/>
  <c r="BZ276" i="1"/>
  <c r="BZ264" i="1"/>
  <c r="BZ252" i="1"/>
  <c r="BZ240" i="1"/>
  <c r="BZ228" i="1"/>
  <c r="BZ216" i="1"/>
  <c r="BZ204" i="1"/>
  <c r="BZ192" i="1"/>
  <c r="BZ180" i="1"/>
  <c r="BZ168" i="1"/>
  <c r="BZ156" i="1"/>
  <c r="BZ144" i="1"/>
  <c r="BZ132" i="1"/>
  <c r="BZ120" i="1"/>
  <c r="BZ108" i="1"/>
  <c r="BZ96" i="1"/>
  <c r="BZ84" i="1"/>
  <c r="BZ72" i="1"/>
  <c r="BZ60" i="1"/>
  <c r="BZ48" i="1"/>
  <c r="BZ36" i="1"/>
  <c r="BZ24" i="1"/>
  <c r="BZ12" i="1"/>
  <c r="BY296" i="1"/>
  <c r="BY284" i="1"/>
  <c r="BY272" i="1"/>
  <c r="BY260" i="1"/>
  <c r="BY248" i="1"/>
  <c r="BY236" i="1"/>
  <c r="BY224" i="1"/>
  <c r="BY212" i="1"/>
  <c r="BY200" i="1"/>
  <c r="BY188" i="1"/>
  <c r="BY176" i="1"/>
  <c r="BY164" i="1"/>
  <c r="BY152" i="1"/>
  <c r="BY140" i="1"/>
  <c r="BY128" i="1"/>
  <c r="BY116" i="1"/>
  <c r="BY104" i="1"/>
  <c r="BY92" i="1"/>
  <c r="BY80" i="1"/>
  <c r="BY68" i="1"/>
  <c r="BY56" i="1"/>
  <c r="BY44" i="1"/>
  <c r="BY32" i="1"/>
  <c r="BY492" i="1"/>
  <c r="BY480" i="1"/>
  <c r="BY468" i="1"/>
  <c r="BY444" i="1"/>
  <c r="BY432" i="1"/>
  <c r="BY396" i="1"/>
  <c r="BY384" i="1"/>
  <c r="BY360" i="1"/>
  <c r="BY348" i="1"/>
  <c r="BY336" i="1"/>
  <c r="BY312" i="1"/>
  <c r="BY300" i="1"/>
  <c r="BY288" i="1"/>
  <c r="BY264" i="1"/>
  <c r="BY252" i="1"/>
  <c r="BY240" i="1"/>
  <c r="BY228" i="1"/>
  <c r="BY216" i="1"/>
  <c r="BY204" i="1"/>
  <c r="BY180" i="1"/>
  <c r="BY168" i="1"/>
  <c r="BY156" i="1"/>
  <c r="BY132" i="1"/>
  <c r="BY120" i="1"/>
  <c r="BY96" i="1"/>
  <c r="BY84" i="1"/>
  <c r="BY72" i="1"/>
  <c r="BY60" i="1"/>
  <c r="BY48" i="1"/>
  <c r="BY36" i="1"/>
  <c r="BY24" i="1"/>
  <c r="BZ488" i="1"/>
  <c r="BZ476" i="1"/>
  <c r="BZ440" i="1"/>
  <c r="BZ416" i="1"/>
  <c r="BZ404" i="1"/>
  <c r="BZ392" i="1"/>
  <c r="BZ368" i="1"/>
  <c r="BZ356" i="1"/>
  <c r="BZ344" i="1"/>
  <c r="BZ320" i="1"/>
  <c r="BZ308" i="1"/>
  <c r="BZ296" i="1"/>
  <c r="BZ272" i="1"/>
  <c r="BZ260" i="1"/>
  <c r="BZ248" i="1"/>
  <c r="BZ224" i="1"/>
  <c r="BZ212" i="1"/>
  <c r="BZ200" i="1"/>
  <c r="BZ176" i="1"/>
  <c r="BZ164" i="1"/>
  <c r="BZ152" i="1"/>
  <c r="BZ128" i="1"/>
  <c r="BZ116" i="1"/>
  <c r="BZ104" i="1"/>
  <c r="BZ80" i="1"/>
  <c r="BZ68" i="1"/>
  <c r="BZ56" i="1"/>
  <c r="BZ32" i="1"/>
  <c r="BZ20" i="1"/>
  <c r="BZ8" i="1"/>
  <c r="BY243" i="1"/>
  <c r="BY231" i="1"/>
  <c r="BY207" i="1"/>
  <c r="BY195" i="1"/>
  <c r="BY183" i="1"/>
  <c r="BY171" i="1"/>
  <c r="BY159" i="1"/>
  <c r="BY147" i="1"/>
  <c r="BY135" i="1"/>
  <c r="BY123" i="1"/>
  <c r="BY111" i="1"/>
  <c r="BY99" i="1"/>
  <c r="BY87" i="1"/>
  <c r="BY75" i="1"/>
  <c r="BY63" i="1"/>
  <c r="BY51" i="1"/>
  <c r="BY39" i="1"/>
  <c r="BY27" i="1"/>
  <c r="BY15" i="1"/>
  <c r="BZ503" i="1"/>
  <c r="BZ491" i="1"/>
  <c r="BZ479" i="1"/>
  <c r="BZ467" i="1"/>
  <c r="BZ455" i="1"/>
  <c r="BZ443" i="1"/>
  <c r="BZ431" i="1"/>
  <c r="BZ419" i="1"/>
  <c r="BZ395" i="1"/>
  <c r="BZ383" i="1"/>
  <c r="BZ371" i="1"/>
  <c r="BZ359" i="1"/>
  <c r="BZ347" i="1"/>
  <c r="BZ335" i="1"/>
  <c r="BZ323" i="1"/>
  <c r="BZ311" i="1"/>
  <c r="BZ299" i="1"/>
  <c r="BZ287" i="1"/>
  <c r="BZ275" i="1"/>
  <c r="BZ263" i="1"/>
  <c r="BZ251" i="1"/>
  <c r="BZ239" i="1"/>
  <c r="BZ227" i="1"/>
  <c r="BZ203" i="1"/>
  <c r="BZ191" i="1"/>
  <c r="BZ179" i="1"/>
  <c r="BZ167" i="1"/>
  <c r="BZ155" i="1"/>
  <c r="BZ143" i="1"/>
  <c r="BZ131" i="1"/>
  <c r="BZ119" i="1"/>
  <c r="BZ107" i="1"/>
  <c r="BZ95" i="1"/>
  <c r="BZ83" i="1"/>
  <c r="BZ71" i="1"/>
  <c r="BZ59" i="1"/>
  <c r="BZ47" i="1"/>
  <c r="BZ35" i="1"/>
  <c r="BZ23" i="1"/>
  <c r="BZ11" i="1"/>
  <c r="BY458" i="1"/>
  <c r="BY422" i="1"/>
  <c r="BZ502" i="1"/>
  <c r="BZ430" i="1"/>
  <c r="BZ382" i="1"/>
  <c r="BZ286" i="1"/>
  <c r="BZ142" i="1"/>
  <c r="BY421" i="1"/>
  <c r="BY325" i="1"/>
  <c r="BY277" i="1"/>
  <c r="BY109" i="1"/>
  <c r="BY13" i="1"/>
  <c r="BZ381" i="1"/>
  <c r="BZ285" i="1"/>
  <c r="BZ141" i="1"/>
  <c r="BY420" i="1"/>
  <c r="BY408" i="1"/>
  <c r="BY372" i="1"/>
  <c r="BY324" i="1"/>
  <c r="BY276" i="1"/>
  <c r="BY192" i="1"/>
  <c r="BY144" i="1"/>
  <c r="BY108" i="1"/>
  <c r="BY12" i="1"/>
  <c r="BZ500" i="1"/>
  <c r="BZ464" i="1"/>
  <c r="BZ428" i="1"/>
  <c r="BZ380" i="1"/>
  <c r="BZ332" i="1"/>
  <c r="BZ284" i="1"/>
  <c r="BZ236" i="1"/>
  <c r="BZ188" i="1"/>
  <c r="BZ140" i="1"/>
  <c r="BZ92" i="1"/>
  <c r="BY502" i="1"/>
  <c r="BY490" i="1"/>
  <c r="BY478" i="1"/>
  <c r="BY466" i="1"/>
  <c r="BY454" i="1"/>
  <c r="BY442" i="1"/>
  <c r="BY430" i="1"/>
  <c r="BY418" i="1"/>
  <c r="BY406" i="1"/>
  <c r="BY394" i="1"/>
  <c r="BY382" i="1"/>
  <c r="BY370" i="1"/>
  <c r="BY358" i="1"/>
  <c r="BY346" i="1"/>
  <c r="BY334" i="1"/>
  <c r="BY322" i="1"/>
  <c r="BY310" i="1"/>
  <c r="BY298" i="1"/>
  <c r="BY286" i="1"/>
  <c r="BY274" i="1"/>
  <c r="BY262" i="1"/>
  <c r="BY250" i="1"/>
  <c r="BY238" i="1"/>
  <c r="BY226" i="1"/>
  <c r="BY214" i="1"/>
  <c r="BY202" i="1"/>
  <c r="BY190" i="1"/>
  <c r="BY178" i="1"/>
  <c r="BY166" i="1"/>
  <c r="BY154" i="1"/>
  <c r="BY142" i="1"/>
  <c r="BY130" i="1"/>
  <c r="BY118" i="1"/>
  <c r="BY106" i="1"/>
  <c r="BY94" i="1"/>
  <c r="BY82" i="1"/>
  <c r="BY70" i="1"/>
  <c r="BY58" i="1"/>
  <c r="BY46" i="1"/>
  <c r="BY34" i="1"/>
  <c r="BY22" i="1"/>
  <c r="BY10" i="1"/>
  <c r="BZ498" i="1"/>
  <c r="BZ486" i="1"/>
  <c r="BZ474" i="1"/>
  <c r="BZ462" i="1"/>
  <c r="BZ450" i="1"/>
  <c r="BZ438" i="1"/>
  <c r="BZ426" i="1"/>
  <c r="BZ414" i="1"/>
  <c r="BZ402" i="1"/>
  <c r="BZ390" i="1"/>
  <c r="BZ378" i="1"/>
  <c r="BZ366" i="1"/>
  <c r="BZ354" i="1"/>
  <c r="BZ342" i="1"/>
  <c r="BZ330" i="1"/>
  <c r="BZ318" i="1"/>
  <c r="BZ306" i="1"/>
  <c r="BZ294" i="1"/>
  <c r="BZ282" i="1"/>
  <c r="BZ270" i="1"/>
  <c r="BZ258" i="1"/>
  <c r="BZ246" i="1"/>
  <c r="BZ234" i="1"/>
  <c r="BZ222" i="1"/>
  <c r="BZ210" i="1"/>
  <c r="BZ198" i="1"/>
  <c r="BZ186" i="1"/>
  <c r="BZ174" i="1"/>
  <c r="BZ162" i="1"/>
  <c r="BZ150" i="1"/>
  <c r="BZ138" i="1"/>
  <c r="BZ126" i="1"/>
  <c r="BZ114" i="1"/>
  <c r="BZ102" i="1"/>
  <c r="BZ90" i="1"/>
  <c r="BZ78" i="1"/>
  <c r="BZ66" i="1"/>
  <c r="BZ54" i="1"/>
  <c r="BZ42" i="1"/>
  <c r="BZ30" i="1"/>
  <c r="BZ18" i="1"/>
  <c r="BZ6" i="1"/>
  <c r="BY446" i="1"/>
  <c r="BY434" i="1"/>
  <c r="BY386" i="1"/>
  <c r="BY362" i="1"/>
  <c r="BY338" i="1"/>
  <c r="BY314" i="1"/>
  <c r="BY290" i="1"/>
  <c r="BY230" i="1"/>
  <c r="BY170" i="1"/>
  <c r="BY158" i="1"/>
  <c r="BY146" i="1"/>
  <c r="BY134" i="1"/>
  <c r="BY98" i="1"/>
  <c r="BY74" i="1"/>
  <c r="BY50" i="1"/>
  <c r="BY26" i="1"/>
  <c r="BZ442" i="1"/>
  <c r="BZ418" i="1"/>
  <c r="BZ406" i="1"/>
  <c r="BZ226" i="1"/>
  <c r="BZ202" i="1"/>
  <c r="BZ82" i="1"/>
  <c r="BZ58" i="1"/>
  <c r="BY499" i="1"/>
  <c r="BY487" i="1"/>
  <c r="BY475" i="1"/>
  <c r="BY463" i="1"/>
  <c r="BY451" i="1"/>
  <c r="BY439" i="1"/>
  <c r="BY427" i="1"/>
  <c r="BY415" i="1"/>
  <c r="BY403" i="1"/>
  <c r="BY391" i="1"/>
  <c r="BY379" i="1"/>
  <c r="BY367" i="1"/>
  <c r="BY355" i="1"/>
  <c r="BY343" i="1"/>
  <c r="BY331" i="1"/>
  <c r="BY319" i="1"/>
  <c r="BY307" i="1"/>
  <c r="BY295" i="1"/>
  <c r="BY283" i="1"/>
  <c r="BY271" i="1"/>
  <c r="BY259" i="1"/>
  <c r="BY247" i="1"/>
  <c r="BY235" i="1"/>
  <c r="BY223" i="1"/>
  <c r="BY211" i="1"/>
  <c r="BY199" i="1"/>
  <c r="BY187" i="1"/>
  <c r="BY175" i="1"/>
  <c r="BY163" i="1"/>
  <c r="BY151" i="1"/>
  <c r="BY139" i="1"/>
  <c r="BY127" i="1"/>
  <c r="BY115" i="1"/>
  <c r="BY486" i="1"/>
  <c r="BY474" i="1"/>
  <c r="BY462" i="1"/>
  <c r="BY450" i="1"/>
  <c r="BY438" i="1"/>
  <c r="BY426" i="1"/>
  <c r="BY414" i="1"/>
  <c r="BY402" i="1"/>
  <c r="BY390" i="1"/>
  <c r="BY378" i="1"/>
  <c r="BY366" i="1"/>
  <c r="BY354" i="1"/>
  <c r="BY342" i="1"/>
  <c r="BY330" i="1"/>
  <c r="BY318" i="1"/>
  <c r="BY306" i="1"/>
  <c r="BY294" i="1"/>
  <c r="BY282" i="1"/>
  <c r="BY270" i="1"/>
  <c r="BY246" i="1"/>
  <c r="BY234" i="1"/>
  <c r="BY222" i="1"/>
  <c r="BY210" i="1"/>
  <c r="BY198" i="1"/>
  <c r="BY186" i="1"/>
  <c r="BY174" i="1"/>
  <c r="BY162" i="1"/>
  <c r="CB162" i="1" s="1"/>
  <c r="BY150" i="1"/>
  <c r="BY138" i="1"/>
  <c r="BY126" i="1"/>
  <c r="BY114" i="1"/>
  <c r="BY102" i="1"/>
  <c r="BY90" i="1"/>
  <c r="BY78" i="1"/>
  <c r="BY66" i="1"/>
  <c r="BY54" i="1"/>
  <c r="BY42" i="1"/>
  <c r="BY30" i="1"/>
  <c r="BY18" i="1"/>
  <c r="BY6" i="1"/>
  <c r="BZ494" i="1"/>
  <c r="BZ482" i="1"/>
  <c r="BZ470" i="1"/>
  <c r="BZ458" i="1"/>
  <c r="BZ446" i="1"/>
  <c r="BZ434" i="1"/>
  <c r="BZ422" i="1"/>
  <c r="BZ410" i="1"/>
  <c r="BZ398" i="1"/>
  <c r="BZ386" i="1"/>
  <c r="BZ374" i="1"/>
  <c r="BZ362" i="1"/>
  <c r="BZ350" i="1"/>
  <c r="BZ338" i="1"/>
  <c r="BZ326" i="1"/>
  <c r="BZ314" i="1"/>
  <c r="BZ302" i="1"/>
  <c r="BZ290" i="1"/>
  <c r="BZ278" i="1"/>
  <c r="BZ266" i="1"/>
  <c r="BZ254" i="1"/>
  <c r="BZ242" i="1"/>
  <c r="BZ230" i="1"/>
  <c r="BZ218" i="1"/>
  <c r="BZ206" i="1"/>
  <c r="BZ194" i="1"/>
  <c r="BZ182" i="1"/>
  <c r="BZ170" i="1"/>
  <c r="BZ158" i="1"/>
  <c r="BZ146" i="1"/>
  <c r="BZ134" i="1"/>
  <c r="BZ122" i="1"/>
  <c r="BZ110" i="1"/>
  <c r="BZ98" i="1"/>
  <c r="BZ86" i="1"/>
  <c r="BZ74" i="1"/>
  <c r="BZ62" i="1"/>
  <c r="BZ50" i="1"/>
  <c r="BZ38" i="1"/>
  <c r="BZ26" i="1"/>
  <c r="BZ14" i="1"/>
  <c r="BY103" i="1"/>
  <c r="BY91" i="1"/>
  <c r="BY79" i="1"/>
  <c r="BY67" i="1"/>
  <c r="BY55" i="1"/>
  <c r="BY43" i="1"/>
  <c r="CB43" i="1" s="1"/>
  <c r="BY31" i="1"/>
  <c r="BY19" i="1"/>
  <c r="BY7" i="1"/>
  <c r="BZ495" i="1"/>
  <c r="BZ483" i="1"/>
  <c r="BZ471" i="1"/>
  <c r="BZ459" i="1"/>
  <c r="BZ447" i="1"/>
  <c r="BZ435" i="1"/>
  <c r="BZ423" i="1"/>
  <c r="BZ411" i="1"/>
  <c r="BZ399" i="1"/>
  <c r="BZ387" i="1"/>
  <c r="BZ375" i="1"/>
  <c r="BZ363" i="1"/>
  <c r="BZ351" i="1"/>
  <c r="BZ339" i="1"/>
  <c r="BZ327" i="1"/>
  <c r="BZ315" i="1"/>
  <c r="BZ303" i="1"/>
  <c r="BZ291" i="1"/>
  <c r="BZ279" i="1"/>
  <c r="BZ267" i="1"/>
  <c r="BZ255" i="1"/>
  <c r="BZ243" i="1"/>
  <c r="BZ231" i="1"/>
  <c r="BZ219" i="1"/>
  <c r="BZ207" i="1"/>
  <c r="BZ195" i="1"/>
  <c r="BZ183" i="1"/>
  <c r="BZ171" i="1"/>
  <c r="BZ159" i="1"/>
  <c r="BZ147" i="1"/>
  <c r="BZ135" i="1"/>
  <c r="BZ123" i="1"/>
  <c r="BZ111" i="1"/>
  <c r="BZ99" i="1"/>
  <c r="BZ87" i="1"/>
  <c r="BZ75" i="1"/>
  <c r="BZ63" i="1"/>
  <c r="BZ51" i="1"/>
  <c r="BZ39" i="1"/>
  <c r="BZ27" i="1"/>
  <c r="BZ15" i="1"/>
  <c r="BZ499" i="1"/>
  <c r="BZ487" i="1"/>
  <c r="BZ475" i="1"/>
  <c r="BZ451" i="1"/>
  <c r="BZ439" i="1"/>
  <c r="BZ427" i="1"/>
  <c r="BZ415" i="1"/>
  <c r="BZ403" i="1"/>
  <c r="BZ391" i="1"/>
  <c r="BZ379" i="1"/>
  <c r="BZ367" i="1"/>
  <c r="BZ355" i="1"/>
  <c r="BZ331" i="1"/>
  <c r="BZ319" i="1"/>
  <c r="BZ307" i="1"/>
  <c r="BZ295" i="1"/>
  <c r="BZ271" i="1"/>
  <c r="BZ259" i="1"/>
  <c r="BZ247" i="1"/>
  <c r="BZ223" i="1"/>
  <c r="BZ211" i="1"/>
  <c r="BZ175" i="1"/>
  <c r="BZ163" i="1"/>
  <c r="BZ151" i="1"/>
  <c r="BZ127" i="1"/>
  <c r="BZ115" i="1"/>
  <c r="BZ103" i="1"/>
  <c r="BZ79" i="1"/>
  <c r="BZ67" i="1"/>
  <c r="BZ31" i="1"/>
  <c r="BZ19" i="1"/>
  <c r="BZ7" i="1"/>
  <c r="BY494" i="1"/>
  <c r="BY482" i="1"/>
  <c r="BY470" i="1"/>
  <c r="BY410" i="1"/>
  <c r="BY398" i="1"/>
  <c r="BY374" i="1"/>
  <c r="BY350" i="1"/>
  <c r="BY326" i="1"/>
  <c r="BY302" i="1"/>
  <c r="BY278" i="1"/>
  <c r="BY266" i="1"/>
  <c r="BY254" i="1"/>
  <c r="BY242" i="1"/>
  <c r="BY218" i="1"/>
  <c r="BY206" i="1"/>
  <c r="BY194" i="1"/>
  <c r="BY182" i="1"/>
  <c r="BY122" i="1"/>
  <c r="BY110" i="1"/>
  <c r="BY86" i="1"/>
  <c r="BY62" i="1"/>
  <c r="BY38" i="1"/>
  <c r="BY14" i="1"/>
  <c r="BZ490" i="1"/>
  <c r="BZ478" i="1"/>
  <c r="BZ466" i="1"/>
  <c r="BZ454" i="1"/>
  <c r="BZ394" i="1"/>
  <c r="BZ370" i="1"/>
  <c r="BZ358" i="1"/>
  <c r="BZ346" i="1"/>
  <c r="BZ334" i="1"/>
  <c r="BZ322" i="1"/>
  <c r="BZ310" i="1"/>
  <c r="BZ298" i="1"/>
  <c r="BZ274" i="1"/>
  <c r="BZ262" i="1"/>
  <c r="BZ250" i="1"/>
  <c r="BZ238" i="1"/>
  <c r="BZ214" i="1"/>
  <c r="BZ190" i="1"/>
  <c r="BZ178" i="1"/>
  <c r="BZ166" i="1"/>
  <c r="BZ154" i="1"/>
  <c r="BZ130" i="1"/>
  <c r="BZ118" i="1"/>
  <c r="BZ106" i="1"/>
  <c r="BZ94" i="1"/>
  <c r="BZ70" i="1"/>
  <c r="BZ46" i="1"/>
  <c r="BZ34" i="1"/>
  <c r="BZ22" i="1"/>
  <c r="BZ10" i="1"/>
  <c r="BY493" i="1"/>
  <c r="BY481" i="1"/>
  <c r="BY457" i="1"/>
  <c r="BY433" i="1"/>
  <c r="BY409" i="1"/>
  <c r="BY373" i="1"/>
  <c r="BY349" i="1"/>
  <c r="BY289" i="1"/>
  <c r="BY265" i="1"/>
  <c r="BY253" i="1"/>
  <c r="BY241" i="1"/>
  <c r="BY229" i="1"/>
  <c r="BY217" i="1"/>
  <c r="BY205" i="1"/>
  <c r="BY193" i="1"/>
  <c r="BY169" i="1"/>
  <c r="BY145" i="1"/>
  <c r="BY121" i="1"/>
  <c r="BY85" i="1"/>
  <c r="BY61" i="1"/>
  <c r="BZ489" i="1"/>
  <c r="BZ477" i="1"/>
  <c r="BZ465" i="1"/>
  <c r="BZ453" i="1"/>
  <c r="BZ441" i="1"/>
  <c r="BZ429" i="1"/>
  <c r="BZ417" i="1"/>
  <c r="BZ405" i="1"/>
  <c r="BZ393" i="1"/>
  <c r="BZ333" i="1"/>
  <c r="BZ297" i="1"/>
  <c r="BZ273" i="1"/>
  <c r="BZ249" i="1"/>
  <c r="BZ237" i="1"/>
  <c r="BZ189" i="1"/>
  <c r="BZ153" i="1"/>
  <c r="BZ129" i="1"/>
  <c r="BZ105" i="1"/>
  <c r="BZ93" i="1"/>
  <c r="BZ45" i="1"/>
  <c r="BZ9" i="1"/>
  <c r="BY503" i="1"/>
  <c r="BY491" i="1"/>
  <c r="BY479" i="1"/>
  <c r="BY467" i="1"/>
  <c r="BY455" i="1"/>
  <c r="BY443" i="1"/>
  <c r="BY431" i="1"/>
  <c r="BY419" i="1"/>
  <c r="BY407" i="1"/>
  <c r="BY395" i="1"/>
  <c r="BY383" i="1"/>
  <c r="BY371" i="1"/>
  <c r="BY359" i="1"/>
  <c r="BY347" i="1"/>
  <c r="BY335" i="1"/>
  <c r="BY323" i="1"/>
  <c r="BY311" i="1"/>
  <c r="BY299" i="1"/>
  <c r="BY287" i="1"/>
  <c r="BY275" i="1"/>
  <c r="BY263" i="1"/>
  <c r="BY251" i="1"/>
  <c r="BY239" i="1"/>
  <c r="BY227" i="1"/>
  <c r="BY215" i="1"/>
  <c r="BY203" i="1"/>
  <c r="BY191" i="1"/>
  <c r="BY179" i="1"/>
  <c r="BY167" i="1"/>
  <c r="BY155" i="1"/>
  <c r="BY143" i="1"/>
  <c r="BY131" i="1"/>
  <c r="BY119" i="1"/>
  <c r="BY107" i="1"/>
  <c r="BY95" i="1"/>
  <c r="BY83" i="1"/>
  <c r="BY71" i="1"/>
  <c r="BY59" i="1"/>
  <c r="BY47" i="1"/>
  <c r="BY35" i="1"/>
  <c r="BY23" i="1"/>
  <c r="BY11" i="1"/>
  <c r="CA4" i="1"/>
  <c r="BY20" i="1"/>
  <c r="BY8" i="1"/>
  <c r="BZ496" i="1"/>
  <c r="BZ484" i="1"/>
  <c r="BZ472" i="1"/>
  <c r="BZ460" i="1"/>
  <c r="BZ448" i="1"/>
  <c r="BZ436" i="1"/>
  <c r="BZ424" i="1"/>
  <c r="BZ412" i="1"/>
  <c r="BZ400" i="1"/>
  <c r="BZ388" i="1"/>
  <c r="BZ376" i="1"/>
  <c r="BZ364" i="1"/>
  <c r="BZ352" i="1"/>
  <c r="BZ340" i="1"/>
  <c r="BZ328" i="1"/>
  <c r="BZ316" i="1"/>
  <c r="BZ304" i="1"/>
  <c r="BZ292" i="1"/>
  <c r="BZ280" i="1"/>
  <c r="BZ268" i="1"/>
  <c r="BZ256" i="1"/>
  <c r="BZ244" i="1"/>
  <c r="BZ232" i="1"/>
  <c r="BZ220" i="1"/>
  <c r="BZ208" i="1"/>
  <c r="BZ196" i="1"/>
  <c r="BZ184" i="1"/>
  <c r="BZ172" i="1"/>
  <c r="BZ160" i="1"/>
  <c r="BZ148" i="1"/>
  <c r="BZ136" i="1"/>
  <c r="BZ124" i="1"/>
  <c r="BZ112" i="1"/>
  <c r="BZ100" i="1"/>
  <c r="BZ88" i="1"/>
  <c r="BZ76" i="1"/>
  <c r="BZ64" i="1"/>
  <c r="BZ52" i="1"/>
  <c r="BZ40" i="1"/>
  <c r="BZ28" i="1"/>
  <c r="BZ16" i="1"/>
  <c r="BY4" i="1"/>
  <c r="BX88" i="1"/>
  <c r="BN138" i="1"/>
  <c r="CA296" i="1"/>
  <c r="BJ462" i="1"/>
  <c r="BX378" i="1"/>
  <c r="BX498" i="1"/>
  <c r="BN464" i="1"/>
  <c r="BX269" i="1"/>
  <c r="BX37" i="1"/>
  <c r="BX290" i="1"/>
  <c r="BX282" i="1"/>
  <c r="CA101" i="1"/>
  <c r="BJ422" i="1"/>
  <c r="BN415" i="1"/>
  <c r="CA437" i="1"/>
  <c r="BJ407" i="1"/>
  <c r="CA362" i="1"/>
  <c r="CA314" i="1"/>
  <c r="CA258" i="1"/>
  <c r="CA138" i="1"/>
  <c r="BN448" i="1"/>
  <c r="CA106" i="1"/>
  <c r="CA91" i="1"/>
  <c r="CA59" i="1"/>
  <c r="CA6" i="1"/>
  <c r="BJ4" i="1"/>
  <c r="BX473" i="1"/>
  <c r="BJ465" i="1"/>
  <c r="BJ396" i="1"/>
  <c r="BJ140" i="1"/>
  <c r="CA403" i="1"/>
  <c r="CA208" i="1"/>
  <c r="CA176" i="1"/>
  <c r="CA402" i="1"/>
  <c r="BX235" i="1"/>
  <c r="BX167" i="1"/>
  <c r="CA452" i="1"/>
  <c r="BX312" i="1"/>
  <c r="BJ287" i="1"/>
  <c r="BX9" i="1"/>
  <c r="CA429" i="1"/>
  <c r="BJ127" i="1"/>
  <c r="BN55" i="1"/>
  <c r="BN406" i="1"/>
  <c r="CA272" i="1"/>
  <c r="BN20" i="1"/>
  <c r="BJ427" i="1"/>
  <c r="BX209" i="1"/>
  <c r="BJ448" i="1"/>
  <c r="BN359" i="1"/>
  <c r="BN347" i="1"/>
  <c r="BX158" i="1"/>
  <c r="CA451" i="1"/>
  <c r="BN442" i="1"/>
  <c r="BX343" i="1"/>
  <c r="BJ315" i="1"/>
  <c r="BN38" i="1"/>
  <c r="BX4" i="1"/>
  <c r="BN481" i="1"/>
  <c r="CA8" i="1"/>
  <c r="BX7" i="1"/>
  <c r="BX384" i="1"/>
  <c r="BX134" i="1"/>
  <c r="CA346" i="1"/>
  <c r="CA405" i="1"/>
  <c r="CA210" i="1"/>
  <c r="CA135" i="1"/>
  <c r="BX308" i="1"/>
  <c r="CA248" i="1"/>
  <c r="CA191" i="1"/>
  <c r="BX501" i="1"/>
  <c r="BJ389" i="1"/>
  <c r="BJ350" i="1"/>
  <c r="BJ331" i="1"/>
  <c r="BN232" i="1"/>
  <c r="CA467" i="1"/>
  <c r="CA482" i="1"/>
  <c r="CA298" i="1"/>
  <c r="BX279" i="1"/>
  <c r="CA89" i="1"/>
  <c r="CA52" i="1"/>
  <c r="BJ5" i="1"/>
  <c r="CA459" i="1"/>
  <c r="BX86" i="1"/>
  <c r="CA12" i="1"/>
  <c r="BJ402" i="1"/>
  <c r="BN423" i="1"/>
  <c r="CA371" i="1"/>
  <c r="CA330" i="1"/>
  <c r="BJ283" i="1"/>
  <c r="BX138" i="1"/>
  <c r="CA14" i="1"/>
  <c r="CA309" i="1"/>
  <c r="BN241" i="1"/>
  <c r="CA142" i="1"/>
  <c r="BX300" i="1"/>
  <c r="BJ219" i="1"/>
  <c r="BN157" i="1"/>
  <c r="BJ88" i="1"/>
  <c r="BJ278" i="1"/>
  <c r="BX284" i="1"/>
  <c r="BJ158" i="1"/>
  <c r="CA41" i="1"/>
  <c r="BN485" i="1"/>
  <c r="CA477" i="1"/>
  <c r="BX408" i="1"/>
  <c r="BJ328" i="1"/>
  <c r="CA322" i="1"/>
  <c r="CA228" i="1"/>
  <c r="CA168" i="1"/>
  <c r="BJ104" i="1"/>
  <c r="CA287" i="1"/>
  <c r="BN274" i="1"/>
  <c r="BX358" i="1"/>
  <c r="CA234" i="1"/>
  <c r="BJ279" i="1"/>
  <c r="CA432" i="1"/>
  <c r="BN211" i="1"/>
  <c r="BX455" i="1"/>
  <c r="BJ138" i="1"/>
  <c r="CA289" i="1"/>
  <c r="BN328" i="1"/>
  <c r="CA58" i="1"/>
  <c r="BX454" i="1"/>
  <c r="BJ173" i="1"/>
  <c r="BX69" i="1"/>
  <c r="BJ456" i="1"/>
  <c r="CA156" i="1"/>
  <c r="BX461" i="1"/>
  <c r="BN199" i="1"/>
  <c r="CA462" i="1"/>
  <c r="CA114" i="1"/>
  <c r="BX373" i="1"/>
  <c r="BJ101" i="1"/>
  <c r="BJ413" i="1"/>
  <c r="BX388" i="1"/>
  <c r="BJ153" i="1"/>
  <c r="BJ73" i="1"/>
  <c r="CA449" i="1"/>
  <c r="BN217" i="1"/>
  <c r="BX58" i="1"/>
  <c r="CA497" i="1"/>
  <c r="BX423" i="1"/>
  <c r="CA378" i="1"/>
  <c r="BX489" i="1"/>
  <c r="CA335" i="1"/>
  <c r="CA145" i="1"/>
  <c r="BJ409" i="1"/>
  <c r="BX62" i="1"/>
  <c r="CA83" i="1"/>
  <c r="BN237" i="1"/>
  <c r="CA212" i="1"/>
  <c r="BX478" i="1"/>
  <c r="BN465" i="1"/>
  <c r="BJ404" i="1"/>
  <c r="BX72" i="1"/>
  <c r="CA492" i="1"/>
  <c r="CA472" i="1"/>
  <c r="CA436" i="1"/>
  <c r="BN393" i="1"/>
  <c r="CA352" i="1"/>
  <c r="CA257" i="1"/>
  <c r="CA31" i="1"/>
  <c r="CA178" i="1"/>
  <c r="BJ150" i="1"/>
  <c r="BX6" i="1"/>
  <c r="BJ483" i="1"/>
  <c r="BN480" i="1"/>
  <c r="CA215" i="1"/>
  <c r="CA196" i="1"/>
  <c r="BX155" i="1"/>
  <c r="BN99" i="1"/>
  <c r="CA475" i="1"/>
  <c r="BX456" i="1"/>
  <c r="CA266" i="1"/>
  <c r="CA90" i="1"/>
  <c r="BX470" i="1"/>
  <c r="BJ434" i="1"/>
  <c r="BJ433" i="1"/>
  <c r="BN429" i="1"/>
  <c r="BJ376" i="1"/>
  <c r="BX330" i="1"/>
  <c r="BX242" i="1"/>
  <c r="BJ184" i="1"/>
  <c r="BX154" i="1"/>
  <c r="BX153" i="1"/>
  <c r="BX105" i="1"/>
  <c r="BN11" i="1"/>
  <c r="BX486" i="1"/>
  <c r="BX347" i="1"/>
  <c r="BN283" i="1"/>
  <c r="BN248" i="1"/>
  <c r="CA157" i="1"/>
  <c r="BJ81" i="1"/>
  <c r="BJ13" i="1"/>
  <c r="BX459" i="1"/>
  <c r="CA502" i="1"/>
  <c r="BN476" i="1"/>
  <c r="BJ355" i="1"/>
  <c r="BJ300" i="1"/>
  <c r="BJ269" i="1"/>
  <c r="BN126" i="1"/>
  <c r="CA121" i="1"/>
  <c r="BX103" i="1"/>
  <c r="CA36" i="1"/>
  <c r="BX15" i="1"/>
  <c r="BX444" i="1"/>
  <c r="BX484" i="1"/>
  <c r="BJ476" i="1"/>
  <c r="CA400" i="1"/>
  <c r="BX362" i="1"/>
  <c r="BN315" i="1"/>
  <c r="CA278" i="1"/>
  <c r="CA239" i="1"/>
  <c r="BN227" i="1"/>
  <c r="CA173" i="1"/>
  <c r="BX33" i="1"/>
  <c r="CA17" i="1"/>
  <c r="BJ486" i="1"/>
  <c r="BN324" i="1"/>
  <c r="BX299" i="1"/>
  <c r="BX177" i="1"/>
  <c r="BX490" i="1"/>
  <c r="BJ475" i="1"/>
  <c r="BX406" i="1"/>
  <c r="BX342" i="1"/>
  <c r="BN122" i="1"/>
  <c r="BX263" i="1"/>
  <c r="CA214" i="1"/>
  <c r="BN89" i="1"/>
  <c r="BJ408" i="1"/>
  <c r="BX127" i="1"/>
  <c r="BN410" i="1"/>
  <c r="BX322" i="1"/>
  <c r="BN312" i="1"/>
  <c r="CA308" i="1"/>
  <c r="CA85" i="1"/>
  <c r="BJ75" i="1"/>
  <c r="CA446" i="1"/>
  <c r="BJ490" i="1"/>
  <c r="CA484" i="1"/>
  <c r="BX416" i="1"/>
  <c r="CA165" i="1"/>
  <c r="CA435" i="1"/>
  <c r="CA183" i="1"/>
  <c r="CA167" i="1"/>
  <c r="CA132" i="1"/>
  <c r="CA100" i="1"/>
  <c r="CA97" i="1"/>
  <c r="CA50" i="1"/>
  <c r="BX44" i="1"/>
  <c r="BX447" i="1"/>
  <c r="CA390" i="1"/>
  <c r="CA269" i="1"/>
  <c r="BJ487" i="1"/>
  <c r="BJ400" i="1"/>
  <c r="CA395" i="1"/>
  <c r="CA380" i="1"/>
  <c r="CA306" i="1"/>
  <c r="BJ295" i="1"/>
  <c r="BJ235" i="1"/>
  <c r="BX197" i="1"/>
  <c r="BN171" i="1"/>
  <c r="CA155" i="1"/>
  <c r="CA125" i="1"/>
  <c r="BN13" i="1"/>
  <c r="BJ411" i="1"/>
  <c r="BJ461" i="1"/>
  <c r="BX376" i="1"/>
  <c r="CA351" i="1"/>
  <c r="BX348" i="1"/>
  <c r="CA302" i="1"/>
  <c r="BN292" i="1"/>
  <c r="CA275" i="1"/>
  <c r="CA273" i="1"/>
  <c r="BN263" i="1"/>
  <c r="CA243" i="1"/>
  <c r="BX223" i="1"/>
  <c r="BJ204" i="1"/>
  <c r="CA184" i="1"/>
  <c r="CA181" i="1"/>
  <c r="BN142" i="1"/>
  <c r="BJ131" i="1"/>
  <c r="CA110" i="1"/>
  <c r="BX66" i="1"/>
  <c r="CA23" i="1"/>
  <c r="BJ460" i="1"/>
  <c r="BN432" i="1"/>
  <c r="BN395" i="1"/>
  <c r="BN368" i="1"/>
  <c r="CA365" i="1"/>
  <c r="BX316" i="1"/>
  <c r="CA303" i="1"/>
  <c r="BJ249" i="1"/>
  <c r="CA213" i="1"/>
  <c r="BN185" i="1"/>
  <c r="CA182" i="1"/>
  <c r="BN86" i="1"/>
  <c r="CA69" i="1"/>
  <c r="BJ381" i="1"/>
  <c r="CA286" i="1"/>
  <c r="BN228" i="1"/>
  <c r="BX220" i="1"/>
  <c r="BX194" i="1"/>
  <c r="BX163" i="1"/>
  <c r="BX148" i="1"/>
  <c r="CA137" i="1"/>
  <c r="BX428" i="1"/>
  <c r="BX410" i="1"/>
  <c r="CA376" i="1"/>
  <c r="CA332" i="1"/>
  <c r="CA316" i="1"/>
  <c r="BJ229" i="1"/>
  <c r="BN198" i="1"/>
  <c r="CA82" i="1"/>
  <c r="BJ41" i="1"/>
  <c r="BJ23" i="1"/>
  <c r="BN307" i="1"/>
  <c r="CA197" i="1"/>
  <c r="BX80" i="1"/>
  <c r="CA331" i="1"/>
  <c r="BN226" i="1"/>
  <c r="BJ155" i="1"/>
  <c r="BN462" i="1"/>
  <c r="BX487" i="1"/>
  <c r="BJ482" i="1"/>
  <c r="BJ468" i="1"/>
  <c r="BJ430" i="1"/>
  <c r="BN413" i="1"/>
  <c r="BN391" i="1"/>
  <c r="BX372" i="1"/>
  <c r="BN333" i="1"/>
  <c r="CA284" i="1"/>
  <c r="BN271" i="1"/>
  <c r="CA63" i="1"/>
  <c r="BN53" i="1"/>
  <c r="BJ38" i="1"/>
  <c r="BJ253" i="1"/>
  <c r="CA466" i="1"/>
  <c r="CA334" i="1"/>
  <c r="BN201" i="1"/>
  <c r="CA478" i="1"/>
  <c r="BN466" i="1"/>
  <c r="BN363" i="1"/>
  <c r="BX356" i="1"/>
  <c r="CA297" i="1"/>
  <c r="CA254" i="1"/>
  <c r="BN180" i="1"/>
  <c r="BX130" i="1"/>
  <c r="CA119" i="1"/>
  <c r="BJ237" i="1"/>
  <c r="BN503" i="1"/>
  <c r="BN491" i="1"/>
  <c r="CA489" i="1"/>
  <c r="BJ443" i="1"/>
  <c r="BN440" i="1"/>
  <c r="BJ428" i="1"/>
  <c r="CA253" i="1"/>
  <c r="BJ242" i="1"/>
  <c r="BX189" i="1"/>
  <c r="BJ123" i="1"/>
  <c r="BJ107" i="1"/>
  <c r="BN93" i="1"/>
  <c r="CA78" i="1"/>
  <c r="CA29" i="1"/>
  <c r="BN19" i="1"/>
  <c r="BJ172" i="1"/>
  <c r="BN290" i="1"/>
  <c r="CA500" i="1"/>
  <c r="CA373" i="1"/>
  <c r="CA328" i="1"/>
  <c r="BJ319" i="1"/>
  <c r="BX292" i="1"/>
  <c r="CA252" i="1"/>
  <c r="BX172" i="1"/>
  <c r="CA161" i="1"/>
  <c r="BJ84" i="1"/>
  <c r="CA152" i="1"/>
  <c r="CA499" i="1"/>
  <c r="CA385" i="1"/>
  <c r="BX382" i="1"/>
  <c r="BN331" i="1"/>
  <c r="BX324" i="1"/>
  <c r="BJ258" i="1"/>
  <c r="BN221" i="1"/>
  <c r="BJ211" i="1"/>
  <c r="CA174" i="1"/>
  <c r="BN165" i="1"/>
  <c r="CA131" i="1"/>
  <c r="BN92" i="1"/>
  <c r="BJ52" i="1"/>
  <c r="CA30" i="1"/>
  <c r="BX26" i="1"/>
  <c r="BX304" i="1"/>
  <c r="BN475" i="1"/>
  <c r="BN234" i="1"/>
  <c r="BJ31" i="1"/>
  <c r="BJ503" i="1"/>
  <c r="BN463" i="1"/>
  <c r="BJ426" i="1"/>
  <c r="CA397" i="1"/>
  <c r="BN388" i="1"/>
  <c r="CA382" i="1"/>
  <c r="CA354" i="1"/>
  <c r="CA216" i="1"/>
  <c r="BJ137" i="1"/>
  <c r="BJ136" i="1"/>
  <c r="BJ93" i="1"/>
  <c r="CA43" i="1"/>
  <c r="BJ62" i="1"/>
  <c r="CA469" i="1"/>
  <c r="BX458" i="1"/>
  <c r="BN438" i="1"/>
  <c r="CA434" i="1"/>
  <c r="BJ375" i="1"/>
  <c r="CA370" i="1"/>
  <c r="CA353" i="1"/>
  <c r="BN343" i="1"/>
  <c r="CA338" i="1"/>
  <c r="CA265" i="1"/>
  <c r="CA246" i="1"/>
  <c r="BN207" i="1"/>
  <c r="CA187" i="1"/>
  <c r="BN177" i="1"/>
  <c r="CA159" i="1"/>
  <c r="BN119" i="1"/>
  <c r="BN48" i="1"/>
  <c r="BX41" i="1"/>
  <c r="BJ386" i="1"/>
  <c r="BX135" i="1"/>
  <c r="BX63" i="1"/>
  <c r="BX494" i="1"/>
  <c r="BJ439" i="1"/>
  <c r="BN358" i="1"/>
  <c r="CA337" i="1"/>
  <c r="CA292" i="1"/>
  <c r="BJ284" i="1"/>
  <c r="BX261" i="1"/>
  <c r="CA169" i="1"/>
  <c r="BJ163" i="1"/>
  <c r="BN116" i="1"/>
  <c r="CA86" i="1"/>
  <c r="CA57" i="1"/>
  <c r="BJ50" i="1"/>
  <c r="BN501" i="1"/>
  <c r="BN471" i="1"/>
  <c r="BN470" i="1"/>
  <c r="BX465" i="1"/>
  <c r="BN451" i="1"/>
  <c r="BN397" i="1"/>
  <c r="BX379" i="1"/>
  <c r="BX339" i="1"/>
  <c r="BJ255" i="1"/>
  <c r="BN252" i="1"/>
  <c r="BJ216" i="1"/>
  <c r="CA198" i="1"/>
  <c r="BJ164" i="1"/>
  <c r="CA148" i="1"/>
  <c r="CA75" i="1"/>
  <c r="BN64" i="1"/>
  <c r="BX18" i="1"/>
  <c r="BX17" i="1"/>
  <c r="CA9" i="1"/>
  <c r="BX147" i="1"/>
  <c r="BJ417" i="1"/>
  <c r="BN249" i="1"/>
  <c r="BJ226" i="1"/>
  <c r="BN160" i="1"/>
  <c r="BN467" i="1"/>
  <c r="CA464" i="1"/>
  <c r="BX421" i="1"/>
  <c r="CA412" i="1"/>
  <c r="CA391" i="1"/>
  <c r="BX350" i="1"/>
  <c r="CA325" i="1"/>
  <c r="CA312" i="1"/>
  <c r="BX283" i="1"/>
  <c r="CA261" i="1"/>
  <c r="BJ214" i="1"/>
  <c r="BJ124" i="1"/>
  <c r="BJ113" i="1"/>
  <c r="CA94" i="1"/>
  <c r="CA33" i="1"/>
  <c r="BX29" i="1"/>
  <c r="BX87" i="1"/>
  <c r="BX393" i="1"/>
  <c r="BJ282" i="1"/>
  <c r="BJ129" i="1"/>
  <c r="BJ83" i="1"/>
  <c r="BN386" i="1"/>
  <c r="BN373" i="1"/>
  <c r="CA290" i="1"/>
  <c r="BJ256" i="1"/>
  <c r="BJ128" i="1"/>
  <c r="BN78" i="1"/>
  <c r="BX403" i="1"/>
  <c r="BX429" i="1"/>
  <c r="CA423" i="1"/>
  <c r="BN414" i="1"/>
  <c r="BN289" i="1"/>
  <c r="BN197" i="1"/>
  <c r="CA120" i="1"/>
  <c r="BN108" i="1"/>
  <c r="CA45" i="1"/>
  <c r="BN36" i="1"/>
  <c r="BN280" i="1"/>
  <c r="BJ54" i="1"/>
  <c r="BX313" i="1"/>
  <c r="BJ502" i="1"/>
  <c r="CA171" i="1"/>
  <c r="BN40" i="1"/>
  <c r="BJ385" i="1"/>
  <c r="BX462" i="1"/>
  <c r="BN434" i="1"/>
  <c r="CA422" i="1"/>
  <c r="BJ395" i="1"/>
  <c r="BJ342" i="1"/>
  <c r="BN326" i="1"/>
  <c r="BX268" i="1"/>
  <c r="CA260" i="1"/>
  <c r="CA230" i="1"/>
  <c r="CA207" i="1"/>
  <c r="BX204" i="1"/>
  <c r="CA194" i="1"/>
  <c r="BJ147" i="1"/>
  <c r="BN146" i="1"/>
  <c r="BX128" i="1"/>
  <c r="BX116" i="1"/>
  <c r="BX104" i="1"/>
  <c r="BN60" i="1"/>
  <c r="BX42" i="1"/>
  <c r="CA16" i="1"/>
  <c r="BX14" i="1"/>
  <c r="BN374" i="1"/>
  <c r="BJ491" i="1"/>
  <c r="BN450" i="1"/>
  <c r="CA381" i="1"/>
  <c r="CA369" i="1"/>
  <c r="BX260" i="1"/>
  <c r="BN187" i="1"/>
  <c r="BN469" i="1"/>
  <c r="BX422" i="1"/>
  <c r="BJ420" i="1"/>
  <c r="BN500" i="1"/>
  <c r="BX485" i="1"/>
  <c r="CA147" i="1"/>
  <c r="BN459" i="1"/>
  <c r="BJ333" i="1"/>
  <c r="BJ102" i="1"/>
  <c r="BX502" i="1"/>
  <c r="BN496" i="1"/>
  <c r="BN495" i="1"/>
  <c r="BJ435" i="1"/>
  <c r="BJ425" i="1"/>
  <c r="CA421" i="1"/>
  <c r="CA336" i="1"/>
  <c r="BN298" i="1"/>
  <c r="CA241" i="1"/>
  <c r="BN233" i="1"/>
  <c r="BJ222" i="1"/>
  <c r="BJ159" i="1"/>
  <c r="CA118" i="1"/>
  <c r="BJ99" i="1"/>
  <c r="BN72" i="1"/>
  <c r="CA55" i="1"/>
  <c r="BJ484" i="1"/>
  <c r="BX464" i="1"/>
  <c r="BX285" i="1"/>
  <c r="BN416" i="1"/>
  <c r="BJ496" i="1"/>
  <c r="CA483" i="1"/>
  <c r="BX417" i="1"/>
  <c r="BJ380" i="1"/>
  <c r="BJ369" i="1"/>
  <c r="BN353" i="1"/>
  <c r="BJ339" i="1"/>
  <c r="BN311" i="1"/>
  <c r="BX306" i="1"/>
  <c r="BX305" i="1"/>
  <c r="BJ288" i="1"/>
  <c r="CA282" i="1"/>
  <c r="BN273" i="1"/>
  <c r="BN242" i="1"/>
  <c r="CA217" i="1"/>
  <c r="BJ122" i="1"/>
  <c r="BX25" i="1"/>
  <c r="BN66" i="1"/>
  <c r="BX169" i="1"/>
  <c r="BN385" i="1"/>
  <c r="CA87" i="1"/>
  <c r="CA98" i="1"/>
  <c r="BX45" i="1"/>
  <c r="BN329" i="1"/>
  <c r="BJ497" i="1"/>
  <c r="CA349" i="1"/>
  <c r="CA281" i="1"/>
  <c r="BX78" i="1"/>
  <c r="BX74" i="1"/>
  <c r="BN320" i="1"/>
  <c r="BJ105" i="1"/>
  <c r="BX48" i="1"/>
  <c r="BX497" i="1"/>
  <c r="BJ349" i="1"/>
  <c r="BX495" i="1"/>
  <c r="CA393" i="1"/>
  <c r="BN317" i="1"/>
  <c r="BX219" i="1"/>
  <c r="BX180" i="1"/>
  <c r="CA73" i="1"/>
  <c r="CA35" i="1"/>
  <c r="BX95" i="1"/>
  <c r="BN383" i="1"/>
  <c r="BJ161" i="1"/>
  <c r="BX500" i="1"/>
  <c r="BX499" i="1"/>
  <c r="CA491" i="1"/>
  <c r="BX480" i="1"/>
  <c r="CA441" i="1"/>
  <c r="BX438" i="1"/>
  <c r="BN310" i="1"/>
  <c r="BN260" i="1"/>
  <c r="BX149" i="1"/>
  <c r="BJ145" i="1"/>
  <c r="BN57" i="1"/>
  <c r="BJ270" i="1"/>
  <c r="BN91" i="1"/>
  <c r="BJ398" i="1"/>
  <c r="BJ176" i="1"/>
  <c r="BJ499" i="1"/>
  <c r="CA107" i="1"/>
  <c r="BN431" i="1"/>
  <c r="BJ366" i="1"/>
  <c r="BX317" i="1"/>
  <c r="BJ298" i="1"/>
  <c r="CA251" i="1"/>
  <c r="BN229" i="1"/>
  <c r="BX137" i="1"/>
  <c r="BJ115" i="1"/>
  <c r="BJ200" i="1"/>
  <c r="BJ485" i="1"/>
  <c r="BX479" i="1"/>
  <c r="BX469" i="1"/>
  <c r="BX467" i="1"/>
  <c r="BJ464" i="1"/>
  <c r="BX371" i="1"/>
  <c r="CA361" i="1"/>
  <c r="BX329" i="1"/>
  <c r="BN308" i="1"/>
  <c r="BX303" i="1"/>
  <c r="BX264" i="1"/>
  <c r="CA77" i="1"/>
  <c r="BJ58" i="1"/>
  <c r="BX38" i="1"/>
  <c r="BX21" i="1"/>
  <c r="BN461" i="1"/>
  <c r="BJ388" i="1"/>
  <c r="BN334" i="1"/>
  <c r="BN306" i="1"/>
  <c r="BN102" i="1"/>
  <c r="CA62" i="1"/>
  <c r="BX443" i="1"/>
  <c r="BJ236" i="1"/>
  <c r="BJ453" i="1"/>
  <c r="BX381" i="1"/>
  <c r="BN375" i="1"/>
  <c r="BX289" i="1"/>
  <c r="BX247" i="1"/>
  <c r="BJ167" i="1"/>
  <c r="BN153" i="1"/>
  <c r="CA126" i="1"/>
  <c r="BN43" i="1"/>
  <c r="CA21" i="1"/>
  <c r="BJ16" i="1"/>
  <c r="CA471" i="1"/>
  <c r="CA448" i="1"/>
  <c r="BJ414" i="1"/>
  <c r="BN394" i="1"/>
  <c r="CA392" i="1"/>
  <c r="BJ364" i="1"/>
  <c r="BX357" i="1"/>
  <c r="BJ353" i="1"/>
  <c r="BX332" i="1"/>
  <c r="BX321" i="1"/>
  <c r="BJ306" i="1"/>
  <c r="CA301" i="1"/>
  <c r="BX258" i="1"/>
  <c r="BX257" i="1"/>
  <c r="BN250" i="1"/>
  <c r="BX246" i="1"/>
  <c r="CA206" i="1"/>
  <c r="CA193" i="1"/>
  <c r="BJ185" i="1"/>
  <c r="CA180" i="1"/>
  <c r="BX178" i="1"/>
  <c r="BX157" i="1"/>
  <c r="BN151" i="1"/>
  <c r="BJ89" i="1"/>
  <c r="BX49" i="1"/>
  <c r="BJ35" i="1"/>
  <c r="BX24" i="1"/>
  <c r="BJ466" i="1"/>
  <c r="BN449" i="1"/>
  <c r="BX446" i="1"/>
  <c r="BX398" i="1"/>
  <c r="BX344" i="1"/>
  <c r="BN314" i="1"/>
  <c r="BX278" i="1"/>
  <c r="BX267" i="1"/>
  <c r="BX233" i="1"/>
  <c r="BX232" i="1"/>
  <c r="BX213" i="1"/>
  <c r="BX188" i="1"/>
  <c r="BX143" i="1"/>
  <c r="BX110" i="1"/>
  <c r="BN95" i="1"/>
  <c r="BX47" i="1"/>
  <c r="CA40" i="1"/>
  <c r="BN430" i="1"/>
  <c r="BN403" i="1"/>
  <c r="BX397" i="1"/>
  <c r="CA377" i="1"/>
  <c r="CA367" i="1"/>
  <c r="BN349" i="1"/>
  <c r="CA347" i="1"/>
  <c r="BJ291" i="1"/>
  <c r="BJ262" i="1"/>
  <c r="CA259" i="1"/>
  <c r="BX212" i="1"/>
  <c r="CA203" i="1"/>
  <c r="CA143" i="1"/>
  <c r="CA134" i="1"/>
  <c r="CA123" i="1"/>
  <c r="CA70" i="1"/>
  <c r="BJ43" i="1"/>
  <c r="CA26" i="1"/>
  <c r="CA470" i="1"/>
  <c r="BX468" i="1"/>
  <c r="BX433" i="1"/>
  <c r="CA398" i="1"/>
  <c r="BJ371" i="1"/>
  <c r="CA366" i="1"/>
  <c r="BX286" i="1"/>
  <c r="CA268" i="1"/>
  <c r="BX265" i="1"/>
  <c r="BJ207" i="1"/>
  <c r="BJ149" i="1"/>
  <c r="BN124" i="1"/>
  <c r="CA111" i="1"/>
  <c r="BJ87" i="1"/>
  <c r="BX67" i="1"/>
  <c r="BX46" i="1"/>
  <c r="CA39" i="1"/>
  <c r="BN29" i="1"/>
  <c r="CA486" i="1"/>
  <c r="BJ450" i="1"/>
  <c r="CA426" i="1"/>
  <c r="BX353" i="1"/>
  <c r="CA321" i="1"/>
  <c r="CB321" i="1" s="1"/>
  <c r="BX318" i="1"/>
  <c r="BX293" i="1"/>
  <c r="CA279" i="1"/>
  <c r="BN270" i="1"/>
  <c r="BX241" i="1"/>
  <c r="CA232" i="1"/>
  <c r="BN225" i="1"/>
  <c r="BX210" i="1"/>
  <c r="BN205" i="1"/>
  <c r="BX175" i="1"/>
  <c r="BX109" i="1"/>
  <c r="BJ94" i="1"/>
  <c r="BX81" i="1"/>
  <c r="BN73" i="1"/>
  <c r="BN51" i="1"/>
  <c r="CA48" i="1"/>
  <c r="BN14" i="1"/>
  <c r="BX10" i="1"/>
  <c r="CA495" i="1"/>
  <c r="BJ472" i="1"/>
  <c r="CA461" i="1"/>
  <c r="CA444" i="1"/>
  <c r="BX432" i="1"/>
  <c r="BJ419" i="1"/>
  <c r="BN399" i="1"/>
  <c r="CA375" i="1"/>
  <c r="BN366" i="1"/>
  <c r="CA342" i="1"/>
  <c r="CA329" i="1"/>
  <c r="BJ323" i="1"/>
  <c r="BN322" i="1"/>
  <c r="BJ312" i="1"/>
  <c r="CA295" i="1"/>
  <c r="BJ259" i="1"/>
  <c r="BX252" i="1"/>
  <c r="BJ247" i="1"/>
  <c r="BX240" i="1"/>
  <c r="BX228" i="1"/>
  <c r="BJ225" i="1"/>
  <c r="CA221" i="1"/>
  <c r="BN202" i="1"/>
  <c r="CA199" i="1"/>
  <c r="BN188" i="1"/>
  <c r="CA162" i="1"/>
  <c r="CA141" i="1"/>
  <c r="BN71" i="1"/>
  <c r="BJ61" i="1"/>
  <c r="BX54" i="1"/>
  <c r="BJ15" i="1"/>
  <c r="CA11" i="1"/>
  <c r="CA10" i="1"/>
  <c r="CA494" i="1"/>
  <c r="BJ479" i="1"/>
  <c r="CA476" i="1"/>
  <c r="BJ455" i="1"/>
  <c r="BN446" i="1"/>
  <c r="BN435" i="1"/>
  <c r="CA433" i="1"/>
  <c r="BN409" i="1"/>
  <c r="CA407" i="1"/>
  <c r="CA396" i="1"/>
  <c r="BN378" i="1"/>
  <c r="BJ358" i="1"/>
  <c r="BJ334" i="1"/>
  <c r="BJ299" i="1"/>
  <c r="BN287" i="1"/>
  <c r="BJ280" i="1"/>
  <c r="BN279" i="1"/>
  <c r="BX274" i="1"/>
  <c r="BX262" i="1"/>
  <c r="BX251" i="1"/>
  <c r="BX249" i="1"/>
  <c r="BN243" i="1"/>
  <c r="CA209" i="1"/>
  <c r="CA186" i="1"/>
  <c r="BX183" i="1"/>
  <c r="CA164" i="1"/>
  <c r="BN155" i="1"/>
  <c r="BN144" i="1"/>
  <c r="BN131" i="1"/>
  <c r="BN113" i="1"/>
  <c r="BJ85" i="1"/>
  <c r="BN59" i="1"/>
  <c r="CA56" i="1"/>
  <c r="CB56" i="1" s="1"/>
  <c r="CA54" i="1"/>
  <c r="BN37" i="1"/>
  <c r="BN22" i="1"/>
  <c r="BJ501" i="1"/>
  <c r="BN484" i="1"/>
  <c r="BJ467" i="1"/>
  <c r="CA460" i="1"/>
  <c r="BJ451" i="1"/>
  <c r="BJ436" i="1"/>
  <c r="BX427" i="1"/>
  <c r="BJ410" i="1"/>
  <c r="BN408" i="1"/>
  <c r="CA399" i="1"/>
  <c r="BX396" i="1"/>
  <c r="BJ394" i="1"/>
  <c r="BX380" i="1"/>
  <c r="BN377" i="1"/>
  <c r="CA374" i="1"/>
  <c r="BJ370" i="1"/>
  <c r="CA293" i="1"/>
  <c r="BJ290" i="1"/>
  <c r="BJ273" i="1"/>
  <c r="CA249" i="1"/>
  <c r="BN245" i="1"/>
  <c r="BN235" i="1"/>
  <c r="BX211" i="1"/>
  <c r="BX203" i="1"/>
  <c r="CA144" i="1"/>
  <c r="BX76" i="1"/>
  <c r="BN50" i="1"/>
  <c r="CA47" i="1"/>
  <c r="BN41" i="1"/>
  <c r="CA488" i="1"/>
  <c r="CA487" i="1"/>
  <c r="BX404" i="1"/>
  <c r="BX338" i="1"/>
  <c r="BJ335" i="1"/>
  <c r="BJ327" i="1"/>
  <c r="BX276" i="1"/>
  <c r="BN206" i="1"/>
  <c r="BX170" i="1"/>
  <c r="CA154" i="1"/>
  <c r="BN82" i="1"/>
  <c r="BN80" i="1"/>
  <c r="BX5" i="1"/>
  <c r="BX474" i="1"/>
  <c r="BN460" i="1"/>
  <c r="BX418" i="1"/>
  <c r="BN352" i="1"/>
  <c r="BN351" i="1"/>
  <c r="BN342" i="1"/>
  <c r="BN332" i="1"/>
  <c r="BX310" i="1"/>
  <c r="BN293" i="1"/>
  <c r="BN251" i="1"/>
  <c r="BJ245" i="1"/>
  <c r="BX238" i="1"/>
  <c r="BN195" i="1"/>
  <c r="BX190" i="1"/>
  <c r="BJ156" i="1"/>
  <c r="BN483" i="1"/>
  <c r="BN477" i="1"/>
  <c r="BJ471" i="1"/>
  <c r="BN407" i="1"/>
  <c r="BN294" i="1"/>
  <c r="BX256" i="1"/>
  <c r="BN204" i="1"/>
  <c r="BJ118" i="1"/>
  <c r="BN88" i="1"/>
  <c r="BN79" i="1"/>
  <c r="BN454" i="1"/>
  <c r="BN214" i="1"/>
  <c r="BJ206" i="1"/>
  <c r="BJ175" i="1"/>
  <c r="BJ165" i="1"/>
  <c r="BN163" i="1"/>
  <c r="BX129" i="1"/>
  <c r="BJ126" i="1"/>
  <c r="BX85" i="1"/>
  <c r="CA15" i="1"/>
  <c r="BJ416" i="1"/>
  <c r="BX405" i="1"/>
  <c r="BN369" i="1"/>
  <c r="BN254" i="1"/>
  <c r="BN488" i="1"/>
  <c r="CA480" i="1"/>
  <c r="BJ477" i="1"/>
  <c r="CA468" i="1"/>
  <c r="CA463" i="1"/>
  <c r="BX457" i="1"/>
  <c r="BN428" i="1"/>
  <c r="BX425" i="1"/>
  <c r="BN421" i="1"/>
  <c r="CA388" i="1"/>
  <c r="BJ384" i="1"/>
  <c r="BX363" i="1"/>
  <c r="BN350" i="1"/>
  <c r="BX298" i="1"/>
  <c r="CA291" i="1"/>
  <c r="BX255" i="1"/>
  <c r="CA220" i="1"/>
  <c r="BJ215" i="1"/>
  <c r="BN213" i="1"/>
  <c r="CA160" i="1"/>
  <c r="CA122" i="1"/>
  <c r="BX121" i="1"/>
  <c r="BJ80" i="1"/>
  <c r="CA76" i="1"/>
  <c r="BN46" i="1"/>
  <c r="BJ500" i="1"/>
  <c r="BN499" i="1"/>
  <c r="BX496" i="1"/>
  <c r="BJ495" i="1"/>
  <c r="BN494" i="1"/>
  <c r="CA474" i="1"/>
  <c r="BX451" i="1"/>
  <c r="BJ429" i="1"/>
  <c r="BX424" i="1"/>
  <c r="CA411" i="1"/>
  <c r="BX386" i="1"/>
  <c r="BN382" i="1"/>
  <c r="CA357" i="1"/>
  <c r="BX355" i="1"/>
  <c r="BJ351" i="1"/>
  <c r="BX346" i="1"/>
  <c r="BJ261" i="1"/>
  <c r="BJ252" i="1"/>
  <c r="BX236" i="1"/>
  <c r="BJ234" i="1"/>
  <c r="CA219" i="1"/>
  <c r="BX217" i="1"/>
  <c r="BN212" i="1"/>
  <c r="BN87" i="1"/>
  <c r="BX52" i="1"/>
  <c r="BJ47" i="1"/>
  <c r="BN17" i="1"/>
  <c r="BN8" i="1"/>
  <c r="BX453" i="1"/>
  <c r="BX420" i="1"/>
  <c r="BN487" i="1"/>
  <c r="BX466" i="1"/>
  <c r="CA458" i="1"/>
  <c r="BN453" i="1"/>
  <c r="BX450" i="1"/>
  <c r="BX436" i="1"/>
  <c r="CA418" i="1"/>
  <c r="BN412" i="1"/>
  <c r="BX394" i="1"/>
  <c r="BN389" i="1"/>
  <c r="CA372" i="1"/>
  <c r="BX370" i="1"/>
  <c r="BJ359" i="1"/>
  <c r="BJ341" i="1"/>
  <c r="BJ324" i="1"/>
  <c r="BX307" i="1"/>
  <c r="BN303" i="1"/>
  <c r="BX273" i="1"/>
  <c r="BJ223" i="1"/>
  <c r="BX187" i="1"/>
  <c r="BJ174" i="1"/>
  <c r="BJ144" i="1"/>
  <c r="BJ133" i="1"/>
  <c r="BN132" i="1"/>
  <c r="BN104" i="1"/>
  <c r="BJ8" i="1"/>
  <c r="CA485" i="1"/>
  <c r="BX430" i="1"/>
  <c r="BJ421" i="1"/>
  <c r="BN405" i="1"/>
  <c r="BX345" i="1"/>
  <c r="BJ313" i="1"/>
  <c r="CA256" i="1"/>
  <c r="CA129" i="1"/>
  <c r="BJ95" i="1"/>
  <c r="BJ444" i="1"/>
  <c r="BJ493" i="1"/>
  <c r="CA479" i="1"/>
  <c r="BN468" i="1"/>
  <c r="CA457" i="1"/>
  <c r="BX442" i="1"/>
  <c r="CA425" i="1"/>
  <c r="BX415" i="1"/>
  <c r="BJ406" i="1"/>
  <c r="BX401" i="1"/>
  <c r="BJ390" i="1"/>
  <c r="CA387" i="1"/>
  <c r="CA363" i="1"/>
  <c r="BX354" i="1"/>
  <c r="BN321" i="1"/>
  <c r="BX280" i="1"/>
  <c r="BN277" i="1"/>
  <c r="BN267" i="1"/>
  <c r="CA264" i="1"/>
  <c r="BX254" i="1"/>
  <c r="CA218" i="1"/>
  <c r="BJ212" i="1"/>
  <c r="BJ194" i="1"/>
  <c r="BX83" i="1"/>
  <c r="BJ56" i="1"/>
  <c r="CA22" i="1"/>
  <c r="BN490" i="1"/>
  <c r="BN345" i="1"/>
  <c r="BN492" i="1"/>
  <c r="BN474" i="1"/>
  <c r="BX472" i="1"/>
  <c r="BX471" i="1"/>
  <c r="CA431" i="1"/>
  <c r="BN396" i="1"/>
  <c r="BX377" i="1"/>
  <c r="BJ373" i="1"/>
  <c r="CA355" i="1"/>
  <c r="BN348" i="1"/>
  <c r="BN300" i="1"/>
  <c r="BJ268" i="1"/>
  <c r="BJ267" i="1"/>
  <c r="BN266" i="1"/>
  <c r="BJ260" i="1"/>
  <c r="CA236" i="1"/>
  <c r="BX224" i="1"/>
  <c r="BX216" i="1"/>
  <c r="BJ170" i="1"/>
  <c r="BN168" i="1"/>
  <c r="BX146" i="1"/>
  <c r="BN103" i="1"/>
  <c r="BX89" i="1"/>
  <c r="BX32" i="1"/>
  <c r="BJ27" i="1"/>
  <c r="BN33" i="1"/>
  <c r="BN127" i="1"/>
  <c r="CA501" i="1"/>
  <c r="CA496" i="1"/>
  <c r="BJ447" i="1"/>
  <c r="BN419" i="1"/>
  <c r="BJ405" i="1"/>
  <c r="BN357" i="1"/>
  <c r="BJ330" i="1"/>
  <c r="BJ322" i="1"/>
  <c r="CA263" i="1"/>
  <c r="BN219" i="1"/>
  <c r="CA177" i="1"/>
  <c r="BX165" i="1"/>
  <c r="CA109" i="1"/>
  <c r="BN25" i="1"/>
  <c r="BJ363" i="1"/>
  <c r="BN281" i="1"/>
  <c r="BJ498" i="1"/>
  <c r="CA490" i="1"/>
  <c r="BJ469" i="1"/>
  <c r="CA456" i="1"/>
  <c r="BN426" i="1"/>
  <c r="BX385" i="1"/>
  <c r="BN379" i="1"/>
  <c r="BN372" i="1"/>
  <c r="BN371" i="1"/>
  <c r="BJ365" i="1"/>
  <c r="BN356" i="1"/>
  <c r="CA327" i="1"/>
  <c r="BJ321" i="1"/>
  <c r="BN257" i="1"/>
  <c r="BN238" i="1"/>
  <c r="BJ230" i="1"/>
  <c r="CA226" i="1"/>
  <c r="BX215" i="1"/>
  <c r="BJ181" i="1"/>
  <c r="BN139" i="1"/>
  <c r="CA108" i="1"/>
  <c r="BX97" i="1"/>
  <c r="BN120" i="1"/>
  <c r="BX475" i="1"/>
  <c r="CA503" i="1"/>
  <c r="BN479" i="1"/>
  <c r="CA455" i="1"/>
  <c r="BX449" i="1"/>
  <c r="BX287" i="1"/>
  <c r="BJ276" i="1"/>
  <c r="BN275" i="1"/>
  <c r="BX243" i="1"/>
  <c r="BJ220" i="1"/>
  <c r="BN200" i="1"/>
  <c r="BX184" i="1"/>
  <c r="BJ180" i="1"/>
  <c r="BN179" i="1"/>
  <c r="CA117" i="1"/>
  <c r="BN112" i="1"/>
  <c r="BX106" i="1"/>
  <c r="BJ103" i="1"/>
  <c r="CA81" i="1"/>
  <c r="BJ76" i="1"/>
  <c r="BX59" i="1"/>
  <c r="BJ26" i="1"/>
  <c r="BX439" i="1"/>
  <c r="BX389" i="1"/>
  <c r="BX56" i="1"/>
  <c r="BN497" i="1"/>
  <c r="BJ492" i="1"/>
  <c r="BJ480" i="1"/>
  <c r="BX477" i="1"/>
  <c r="BJ463" i="1"/>
  <c r="BN457" i="1"/>
  <c r="BJ452" i="1"/>
  <c r="CA442" i="1"/>
  <c r="BX413" i="1"/>
  <c r="BX391" i="1"/>
  <c r="BN387" i="1"/>
  <c r="BJ310" i="1"/>
  <c r="BN309" i="1"/>
  <c r="BN264" i="1"/>
  <c r="CA262" i="1"/>
  <c r="CA225" i="1"/>
  <c r="BJ190" i="1"/>
  <c r="BX145" i="1"/>
  <c r="BJ139" i="1"/>
  <c r="CA136" i="1"/>
  <c r="BN111" i="1"/>
  <c r="BX79" i="1"/>
  <c r="CA72" i="1"/>
  <c r="BJ65" i="1"/>
  <c r="BN63" i="1"/>
  <c r="BN42" i="1"/>
  <c r="BJ36" i="1"/>
  <c r="BJ209" i="1"/>
  <c r="BJ458" i="1"/>
  <c r="BN456" i="1"/>
  <c r="BN443" i="1"/>
  <c r="BX440" i="1"/>
  <c r="BJ438" i="1"/>
  <c r="BX434" i="1"/>
  <c r="BJ418" i="1"/>
  <c r="BN370" i="1"/>
  <c r="CA368" i="1"/>
  <c r="BX359" i="1"/>
  <c r="BJ356" i="1"/>
  <c r="BN346" i="1"/>
  <c r="CA333" i="1"/>
  <c r="BX331" i="1"/>
  <c r="CA294" i="1"/>
  <c r="BN282" i="1"/>
  <c r="CA270" i="1"/>
  <c r="BJ238" i="1"/>
  <c r="BN208" i="1"/>
  <c r="BJ201" i="1"/>
  <c r="BN148" i="1"/>
  <c r="BJ64" i="1"/>
  <c r="BN62" i="1"/>
  <c r="BX28" i="1"/>
  <c r="BX202" i="1"/>
  <c r="CA185" i="1"/>
  <c r="BN150" i="1"/>
  <c r="BX136" i="1"/>
  <c r="BX101" i="1"/>
  <c r="BJ98" i="1"/>
  <c r="BN97" i="1"/>
  <c r="BN83" i="1"/>
  <c r="CA80" i="1"/>
  <c r="BJ74" i="1"/>
  <c r="BX60" i="1"/>
  <c r="BN54" i="1"/>
  <c r="BJ18" i="1"/>
  <c r="BJ437" i="1"/>
  <c r="BN411" i="1"/>
  <c r="BX409" i="1"/>
  <c r="BX402" i="1"/>
  <c r="BJ393" i="1"/>
  <c r="BJ391" i="1"/>
  <c r="BN384" i="1"/>
  <c r="BN376" i="1"/>
  <c r="BX366" i="1"/>
  <c r="BX360" i="1"/>
  <c r="BJ357" i="1"/>
  <c r="BX352" i="1"/>
  <c r="CA318" i="1"/>
  <c r="BN313" i="1"/>
  <c r="CA311" i="1"/>
  <c r="BJ274" i="1"/>
  <c r="CA271" i="1"/>
  <c r="BJ241" i="1"/>
  <c r="BN239" i="1"/>
  <c r="BX226" i="1"/>
  <c r="BJ213" i="1"/>
  <c r="BJ205" i="1"/>
  <c r="BX168" i="1"/>
  <c r="BN94" i="1"/>
  <c r="BJ44" i="1"/>
  <c r="CA32" i="1"/>
  <c r="BJ9" i="1"/>
  <c r="BN5" i="1"/>
  <c r="BN32" i="1"/>
  <c r="BN31" i="1"/>
  <c r="BX139" i="1"/>
  <c r="CA116" i="1"/>
  <c r="CA65" i="1"/>
  <c r="BN49" i="1"/>
  <c r="CA37" i="1"/>
  <c r="BN21" i="1"/>
  <c r="CA493" i="1"/>
  <c r="BX491" i="1"/>
  <c r="BX481" i="1"/>
  <c r="BJ459" i="1"/>
  <c r="BJ441" i="1"/>
  <c r="CA413" i="1"/>
  <c r="CA394" i="1"/>
  <c r="CA386" i="1"/>
  <c r="BJ374" i="1"/>
  <c r="BJ362" i="1"/>
  <c r="BN360" i="1"/>
  <c r="BX349" i="1"/>
  <c r="BN344" i="1"/>
  <c r="CA326" i="1"/>
  <c r="BX325" i="1"/>
  <c r="BN318" i="1"/>
  <c r="BJ302" i="1"/>
  <c r="BJ254" i="1"/>
  <c r="BN253" i="1"/>
  <c r="CA250" i="1"/>
  <c r="BX248" i="1"/>
  <c r="BJ246" i="1"/>
  <c r="CA233" i="1"/>
  <c r="BX176" i="1"/>
  <c r="BX166" i="1"/>
  <c r="BJ120" i="1"/>
  <c r="CA64" i="1"/>
  <c r="CA18" i="1"/>
  <c r="CA498" i="1"/>
  <c r="BN489" i="1"/>
  <c r="BJ473" i="1"/>
  <c r="BJ440" i="1"/>
  <c r="BN439" i="1"/>
  <c r="BX437" i="1"/>
  <c r="CA427" i="1"/>
  <c r="BX419" i="1"/>
  <c r="BJ415" i="1"/>
  <c r="CA408" i="1"/>
  <c r="BN402" i="1"/>
  <c r="BX400" i="1"/>
  <c r="BX399" i="1"/>
  <c r="BX392" i="1"/>
  <c r="BJ382" i="1"/>
  <c r="BJ345" i="1"/>
  <c r="BJ311" i="1"/>
  <c r="CA307" i="1"/>
  <c r="BJ301" i="1"/>
  <c r="CA274" i="1"/>
  <c r="BX196" i="1"/>
  <c r="BJ171" i="1"/>
  <c r="BN170" i="1"/>
  <c r="BN169" i="1"/>
  <c r="BJ162" i="1"/>
  <c r="BN143" i="1"/>
  <c r="CA130" i="1"/>
  <c r="BN125" i="1"/>
  <c r="BX122" i="1"/>
  <c r="BN117" i="1"/>
  <c r="BJ110" i="1"/>
  <c r="BN39" i="1"/>
  <c r="BX320" i="1"/>
  <c r="BJ317" i="1"/>
  <c r="BN299" i="1"/>
  <c r="BJ265" i="1"/>
  <c r="BX237" i="1"/>
  <c r="BX231" i="1"/>
  <c r="CA192" i="1"/>
  <c r="BN130" i="1"/>
  <c r="CA128" i="1"/>
  <c r="BN123" i="1"/>
  <c r="CA68" i="1"/>
  <c r="CA60" i="1"/>
  <c r="BX445" i="1"/>
  <c r="BJ431" i="1"/>
  <c r="CA416" i="1"/>
  <c r="BX414" i="1"/>
  <c r="CA389" i="1"/>
  <c r="BJ379" i="1"/>
  <c r="BN338" i="1"/>
  <c r="BJ309" i="1"/>
  <c r="BJ308" i="1"/>
  <c r="BX281" i="1"/>
  <c r="BN278" i="1"/>
  <c r="BJ264" i="1"/>
  <c r="CA231" i="1"/>
  <c r="BJ227" i="1"/>
  <c r="BJ218" i="1"/>
  <c r="BX198" i="1"/>
  <c r="BJ178" i="1"/>
  <c r="BN137" i="1"/>
  <c r="BJ116" i="1"/>
  <c r="CA104" i="1"/>
  <c r="BX73" i="1"/>
  <c r="BN70" i="1"/>
  <c r="CA67" i="1"/>
  <c r="BJ63" i="1"/>
  <c r="BJ55" i="1"/>
  <c r="BX50" i="1"/>
  <c r="BN4" i="1"/>
  <c r="CA358" i="1"/>
  <c r="BN354" i="1"/>
  <c r="CA345" i="1"/>
  <c r="CA343" i="1"/>
  <c r="BN316" i="1"/>
  <c r="CA313" i="1"/>
  <c r="CA305" i="1"/>
  <c r="BX296" i="1"/>
  <c r="CA237" i="1"/>
  <c r="BJ195" i="1"/>
  <c r="CA189" i="1"/>
  <c r="CA149" i="1"/>
  <c r="BX118" i="1"/>
  <c r="CA103" i="1"/>
  <c r="BX102" i="1"/>
  <c r="BN45" i="1"/>
  <c r="BN28" i="1"/>
  <c r="BX16" i="1"/>
  <c r="BN452" i="1"/>
  <c r="BN447" i="1"/>
  <c r="CA438" i="1"/>
  <c r="CA428" i="1"/>
  <c r="BJ424" i="1"/>
  <c r="BN417" i="1"/>
  <c r="CA415" i="1"/>
  <c r="CA414" i="1"/>
  <c r="CA410" i="1"/>
  <c r="CA409" i="1"/>
  <c r="BJ399" i="1"/>
  <c r="BJ367" i="1"/>
  <c r="BX364" i="1"/>
  <c r="BX288" i="1"/>
  <c r="CA276" i="1"/>
  <c r="BJ272" i="1"/>
  <c r="BN247" i="1"/>
  <c r="CA245" i="1"/>
  <c r="CA244" i="1"/>
  <c r="BN194" i="1"/>
  <c r="CA190" i="1"/>
  <c r="BJ186" i="1"/>
  <c r="BX133" i="1"/>
  <c r="BX132" i="1"/>
  <c r="BN129" i="1"/>
  <c r="CA127" i="1"/>
  <c r="CA96" i="1"/>
  <c r="BN69" i="1"/>
  <c r="BN68" i="1"/>
  <c r="BX23" i="1"/>
  <c r="BX8" i="1"/>
  <c r="CA205" i="1"/>
  <c r="BJ202" i="1"/>
  <c r="BN193" i="1"/>
  <c r="BN184" i="1"/>
  <c r="BN176" i="1"/>
  <c r="CA163" i="1"/>
  <c r="BX162" i="1"/>
  <c r="BJ160" i="1"/>
  <c r="BN159" i="1"/>
  <c r="BJ106" i="1"/>
  <c r="BN105" i="1"/>
  <c r="BJ92" i="1"/>
  <c r="BN76" i="1"/>
  <c r="CA74" i="1"/>
  <c r="BJ29" i="1"/>
  <c r="BN27" i="1"/>
  <c r="BN26" i="1"/>
  <c r="BX341" i="1"/>
  <c r="BN337" i="1"/>
  <c r="BJ326" i="1"/>
  <c r="BN319" i="1"/>
  <c r="CA317" i="1"/>
  <c r="BX309" i="1"/>
  <c r="BJ263" i="1"/>
  <c r="BJ250" i="1"/>
  <c r="BN231" i="1"/>
  <c r="BX221" i="1"/>
  <c r="BX208" i="1"/>
  <c r="BX207" i="1"/>
  <c r="CA202" i="1"/>
  <c r="BJ191" i="1"/>
  <c r="CA188" i="1"/>
  <c r="BN183" i="1"/>
  <c r="CA175" i="1"/>
  <c r="BX174" i="1"/>
  <c r="BN147" i="1"/>
  <c r="CA140" i="1"/>
  <c r="BN135" i="1"/>
  <c r="BN128" i="1"/>
  <c r="BX126" i="1"/>
  <c r="CA115" i="1"/>
  <c r="BN96" i="1"/>
  <c r="BX94" i="1"/>
  <c r="BJ79" i="1"/>
  <c r="CA71" i="1"/>
  <c r="BJ53" i="1"/>
  <c r="CA51" i="1"/>
  <c r="BJ39" i="1"/>
  <c r="BJ24" i="1"/>
  <c r="BJ11" i="1"/>
  <c r="CA348" i="1"/>
  <c r="BX328" i="1"/>
  <c r="BN325" i="1"/>
  <c r="CA323" i="1"/>
  <c r="BJ275" i="1"/>
  <c r="BX272" i="1"/>
  <c r="BN268" i="1"/>
  <c r="CA267" i="1"/>
  <c r="BJ232" i="1"/>
  <c r="CA222" i="1"/>
  <c r="BN216" i="1"/>
  <c r="BN203" i="1"/>
  <c r="BX200" i="1"/>
  <c r="BN189" i="1"/>
  <c r="BN182" i="1"/>
  <c r="BJ142" i="1"/>
  <c r="CA139" i="1"/>
  <c r="BX131" i="1"/>
  <c r="BX119" i="1"/>
  <c r="BN107" i="1"/>
  <c r="CA88" i="1"/>
  <c r="BX75" i="1"/>
  <c r="BN58" i="1"/>
  <c r="BJ32" i="1"/>
  <c r="BN30" i="1"/>
  <c r="BX19" i="1"/>
  <c r="BJ10" i="1"/>
  <c r="BJ337" i="1"/>
  <c r="BX315" i="1"/>
  <c r="BX295" i="1"/>
  <c r="BN291" i="1"/>
  <c r="BN286" i="1"/>
  <c r="BN255" i="1"/>
  <c r="BN210" i="1"/>
  <c r="BX179" i="1"/>
  <c r="BX120" i="1"/>
  <c r="BJ91" i="1"/>
  <c r="CA49" i="1"/>
  <c r="BN16" i="1"/>
  <c r="BJ344" i="1"/>
  <c r="BX333" i="1"/>
  <c r="BJ318" i="1"/>
  <c r="BJ305" i="1"/>
  <c r="BN304" i="1"/>
  <c r="BN297" i="1"/>
  <c r="BX234" i="1"/>
  <c r="BJ231" i="1"/>
  <c r="BX227" i="1"/>
  <c r="BJ224" i="1"/>
  <c r="BJ217" i="1"/>
  <c r="BX206" i="1"/>
  <c r="CA201" i="1"/>
  <c r="BX193" i="1"/>
  <c r="BJ183" i="1"/>
  <c r="BJ168" i="1"/>
  <c r="CA158" i="1"/>
  <c r="BN154" i="1"/>
  <c r="BJ135" i="1"/>
  <c r="BN134" i="1"/>
  <c r="BJ109" i="1"/>
  <c r="BX92" i="1"/>
  <c r="BN77" i="1"/>
  <c r="BN65" i="1"/>
  <c r="BJ59" i="1"/>
  <c r="BX55" i="1"/>
  <c r="CA42" i="1"/>
  <c r="CA34" i="1"/>
  <c r="BJ22" i="1"/>
  <c r="CA20" i="1"/>
  <c r="CA340" i="1"/>
  <c r="BN330" i="1"/>
  <c r="BJ325" i="1"/>
  <c r="BN323" i="1"/>
  <c r="BX314" i="1"/>
  <c r="BJ304" i="1"/>
  <c r="CA283" i="1"/>
  <c r="BJ248" i="1"/>
  <c r="BX239" i="1"/>
  <c r="BN222" i="1"/>
  <c r="BN175" i="1"/>
  <c r="BX164" i="1"/>
  <c r="CA150" i="1"/>
  <c r="BX144" i="1"/>
  <c r="BJ141" i="1"/>
  <c r="BN140" i="1"/>
  <c r="BN133" i="1"/>
  <c r="BN115" i="1"/>
  <c r="CA112" i="1"/>
  <c r="BX111" i="1"/>
  <c r="BX98" i="1"/>
  <c r="BJ78" i="1"/>
  <c r="BX61" i="1"/>
  <c r="BJ30" i="1"/>
  <c r="CA27" i="1"/>
  <c r="CA7" i="1"/>
  <c r="BN486" i="1"/>
  <c r="BJ470" i="1"/>
  <c r="BJ446" i="1"/>
  <c r="BX482" i="1"/>
  <c r="BJ193" i="1"/>
  <c r="BN433" i="1"/>
  <c r="BX493" i="1"/>
  <c r="BJ346" i="1"/>
  <c r="BN422" i="1"/>
  <c r="BN295" i="1"/>
  <c r="BJ481" i="1"/>
  <c r="CA454" i="1"/>
  <c r="BN445" i="1"/>
  <c r="BJ423" i="1"/>
  <c r="BX460" i="1"/>
  <c r="CA5" i="1"/>
  <c r="BX492" i="1"/>
  <c r="BN444" i="1"/>
  <c r="BN425" i="1"/>
  <c r="BJ397" i="1"/>
  <c r="BX374" i="1"/>
  <c r="BN259" i="1"/>
  <c r="BX229" i="1"/>
  <c r="BJ221" i="1"/>
  <c r="BN196" i="1"/>
  <c r="BJ296" i="1"/>
  <c r="BJ25" i="1"/>
  <c r="BN472" i="1"/>
  <c r="BJ51" i="1"/>
  <c r="CA447" i="1"/>
  <c r="BJ271" i="1"/>
  <c r="BJ210" i="1"/>
  <c r="BN161" i="1"/>
  <c r="CA450" i="1"/>
  <c r="CA465" i="1"/>
  <c r="CA453" i="1"/>
  <c r="BX365" i="1"/>
  <c r="BN6" i="1"/>
  <c r="BN455" i="1"/>
  <c r="BN285" i="1"/>
  <c r="CA404" i="1"/>
  <c r="BN167" i="1"/>
  <c r="BJ286" i="1"/>
  <c r="BX375" i="1"/>
  <c r="BX297" i="1"/>
  <c r="BN458" i="1"/>
  <c r="BN190" i="1"/>
  <c r="BJ387" i="1"/>
  <c r="BN493" i="1"/>
  <c r="BX452" i="1"/>
  <c r="BN436" i="1"/>
  <c r="BX411" i="1"/>
  <c r="BX407" i="1"/>
  <c r="BX383" i="1"/>
  <c r="BN302" i="1"/>
  <c r="BX244" i="1"/>
  <c r="BX150" i="1"/>
  <c r="BX13" i="1"/>
  <c r="BJ489" i="1"/>
  <c r="BX476" i="1"/>
  <c r="CA170" i="1"/>
  <c r="BJ488" i="1"/>
  <c r="BN482" i="1"/>
  <c r="CA473" i="1"/>
  <c r="BJ454" i="1"/>
  <c r="BN404" i="1"/>
  <c r="BN400" i="1"/>
  <c r="CA356" i="1"/>
  <c r="CA350" i="1"/>
  <c r="BJ303" i="1"/>
  <c r="BJ293" i="1"/>
  <c r="BX222" i="1"/>
  <c r="CA211" i="1"/>
  <c r="BJ148" i="1"/>
  <c r="BJ6" i="1"/>
  <c r="BX124" i="1"/>
  <c r="BN209" i="1"/>
  <c r="BN392" i="1"/>
  <c r="BN498" i="1"/>
  <c r="CA481" i="1"/>
  <c r="BJ343" i="1"/>
  <c r="BX334" i="1"/>
  <c r="CA277" i="1"/>
  <c r="CA240" i="1"/>
  <c r="CA430" i="1"/>
  <c r="CA95" i="1"/>
  <c r="BJ340" i="1"/>
  <c r="BX125" i="1"/>
  <c r="BJ368" i="1"/>
  <c r="BX483" i="1"/>
  <c r="BJ474" i="1"/>
  <c r="BX387" i="1"/>
  <c r="CA383" i="1"/>
  <c r="BX368" i="1"/>
  <c r="CA360" i="1"/>
  <c r="BN246" i="1"/>
  <c r="BN230" i="1"/>
  <c r="BX185" i="1"/>
  <c r="BJ177" i="1"/>
  <c r="BX99" i="1"/>
  <c r="BX84" i="1"/>
  <c r="BN15" i="1"/>
  <c r="BJ445" i="1"/>
  <c r="BN437" i="1"/>
  <c r="BJ494" i="1"/>
  <c r="BX431" i="1"/>
  <c r="BJ329" i="1"/>
  <c r="BJ457" i="1"/>
  <c r="BX441" i="1"/>
  <c r="BN420" i="1"/>
  <c r="CA419" i="1"/>
  <c r="BX270" i="1"/>
  <c r="CA255" i="1"/>
  <c r="BJ82" i="1"/>
  <c r="BN81" i="1"/>
  <c r="BX115" i="1"/>
  <c r="BJ449" i="1"/>
  <c r="BJ442" i="1"/>
  <c r="BX395" i="1"/>
  <c r="BX225" i="1"/>
  <c r="BX34" i="1"/>
  <c r="BJ354" i="1"/>
  <c r="CA439" i="1"/>
  <c r="BN473" i="1"/>
  <c r="CA445" i="1"/>
  <c r="BN361" i="1"/>
  <c r="BN335" i="1"/>
  <c r="BJ316" i="1"/>
  <c r="BN90" i="1"/>
  <c r="BJ21" i="1"/>
  <c r="BX503" i="1"/>
  <c r="BN364" i="1"/>
  <c r="BX159" i="1"/>
  <c r="CA417" i="1"/>
  <c r="BX351" i="1"/>
  <c r="CA195" i="1"/>
  <c r="BN166" i="1"/>
  <c r="BN427" i="1"/>
  <c r="CA406" i="1"/>
  <c r="BX367" i="1"/>
  <c r="BN365" i="1"/>
  <c r="BJ347" i="1"/>
  <c r="BX323" i="1"/>
  <c r="CA280" i="1"/>
  <c r="BJ251" i="1"/>
  <c r="CA179" i="1"/>
  <c r="BJ96" i="1"/>
  <c r="BN418" i="1"/>
  <c r="BJ243" i="1"/>
  <c r="BX152" i="1"/>
  <c r="BX488" i="1"/>
  <c r="BX463" i="1"/>
  <c r="CA304" i="1"/>
  <c r="BX259" i="1"/>
  <c r="BJ257" i="1"/>
  <c r="BN256" i="1"/>
  <c r="CA99" i="1"/>
  <c r="BX302" i="1"/>
  <c r="BN478" i="1"/>
  <c r="BX390" i="1"/>
  <c r="BN145" i="1"/>
  <c r="BN100" i="1"/>
  <c r="BN56" i="1"/>
  <c r="BN67" i="1"/>
  <c r="BX435" i="1"/>
  <c r="BX301" i="1"/>
  <c r="BJ239" i="1"/>
  <c r="BX142" i="1"/>
  <c r="BX412" i="1"/>
  <c r="BX336" i="1"/>
  <c r="BJ228" i="1"/>
  <c r="CA424" i="1"/>
  <c r="BN502" i="1"/>
  <c r="BJ403" i="1"/>
  <c r="BN398" i="1"/>
  <c r="BJ361" i="1"/>
  <c r="BX327" i="1"/>
  <c r="BN74" i="1"/>
  <c r="BN44" i="1"/>
  <c r="BX426" i="1"/>
  <c r="BJ372" i="1"/>
  <c r="BN367" i="1"/>
  <c r="BJ314" i="1"/>
  <c r="CA300" i="1"/>
  <c r="BX291" i="1"/>
  <c r="BJ285" i="1"/>
  <c r="BN223" i="1"/>
  <c r="BN192" i="1"/>
  <c r="BX156" i="1"/>
  <c r="BJ132" i="1"/>
  <c r="BX57" i="1"/>
  <c r="BX12" i="1"/>
  <c r="BN9" i="1"/>
  <c r="BN424" i="1"/>
  <c r="CA401" i="1"/>
  <c r="BN340" i="1"/>
  <c r="BJ336" i="1"/>
  <c r="BN288" i="1"/>
  <c r="BN284" i="1"/>
  <c r="BN240" i="1"/>
  <c r="BX199" i="1"/>
  <c r="BN191" i="1"/>
  <c r="BN186" i="1"/>
  <c r="BN158" i="1"/>
  <c r="BN136" i="1"/>
  <c r="BN110" i="1"/>
  <c r="BJ71" i="1"/>
  <c r="BX22" i="1"/>
  <c r="CA420" i="1"/>
  <c r="BN390" i="1"/>
  <c r="BX337" i="1"/>
  <c r="BN272" i="1"/>
  <c r="CA247" i="1"/>
  <c r="BN109" i="1"/>
  <c r="BJ478" i="1"/>
  <c r="BX448" i="1"/>
  <c r="CA443" i="1"/>
  <c r="BN441" i="1"/>
  <c r="CA440" i="1"/>
  <c r="BJ412" i="1"/>
  <c r="BN355" i="1"/>
  <c r="BJ352" i="1"/>
  <c r="BN339" i="1"/>
  <c r="CA320" i="1"/>
  <c r="BX319" i="1"/>
  <c r="BX294" i="1"/>
  <c r="BN262" i="1"/>
  <c r="BX218" i="1"/>
  <c r="BJ152" i="1"/>
  <c r="CA92" i="1"/>
  <c r="BX39" i="1"/>
  <c r="BJ37" i="1"/>
  <c r="BX27" i="1"/>
  <c r="CA166" i="1"/>
  <c r="CA102" i="1"/>
  <c r="BX277" i="1"/>
  <c r="BX250" i="1"/>
  <c r="BJ378" i="1"/>
  <c r="BN301" i="1"/>
  <c r="BJ281" i="1"/>
  <c r="CA224" i="1"/>
  <c r="BJ196" i="1"/>
  <c r="BN152" i="1"/>
  <c r="CA146" i="1"/>
  <c r="BJ45" i="1"/>
  <c r="BN34" i="1"/>
  <c r="BN380" i="1"/>
  <c r="CA379" i="1"/>
  <c r="BX361" i="1"/>
  <c r="BJ360" i="1"/>
  <c r="BJ348" i="1"/>
  <c r="BX340" i="1"/>
  <c r="BX253" i="1"/>
  <c r="BX214" i="1"/>
  <c r="BX182" i="1"/>
  <c r="BJ108" i="1"/>
  <c r="BJ100" i="1"/>
  <c r="BX70" i="1"/>
  <c r="BN23" i="1"/>
  <c r="BJ401" i="1"/>
  <c r="BJ383" i="1"/>
  <c r="BN362" i="1"/>
  <c r="BN327" i="1"/>
  <c r="BJ294" i="1"/>
  <c r="BJ266" i="1"/>
  <c r="BJ244" i="1"/>
  <c r="BJ208" i="1"/>
  <c r="BX201" i="1"/>
  <c r="BX140" i="1"/>
  <c r="BJ117" i="1"/>
  <c r="BN84" i="1"/>
  <c r="BJ68" i="1"/>
  <c r="BX30" i="1"/>
  <c r="BJ392" i="1"/>
  <c r="BJ377" i="1"/>
  <c r="BX369" i="1"/>
  <c r="BN341" i="1"/>
  <c r="CA299" i="1"/>
  <c r="BN269" i="1"/>
  <c r="BN265" i="1"/>
  <c r="BX245" i="1"/>
  <c r="BN220" i="1"/>
  <c r="BJ189" i="1"/>
  <c r="BJ143" i="1"/>
  <c r="BJ121" i="1"/>
  <c r="BX114" i="1"/>
  <c r="BJ112" i="1"/>
  <c r="BN75" i="1"/>
  <c r="BJ33" i="1"/>
  <c r="BN12" i="1"/>
  <c r="CA384" i="1"/>
  <c r="BJ338" i="1"/>
  <c r="CA315" i="1"/>
  <c r="BJ307" i="1"/>
  <c r="CA285" i="1"/>
  <c r="BJ233" i="1"/>
  <c r="BN174" i="1"/>
  <c r="BJ72" i="1"/>
  <c r="BX64" i="1"/>
  <c r="BX35" i="1"/>
  <c r="BJ28" i="1"/>
  <c r="BX311" i="1"/>
  <c r="BJ169" i="1"/>
  <c r="BN164" i="1"/>
  <c r="BJ111" i="1"/>
  <c r="CA46" i="1"/>
  <c r="CA25" i="1"/>
  <c r="CA339" i="1"/>
  <c r="BJ332" i="1"/>
  <c r="BJ289" i="1"/>
  <c r="BX266" i="1"/>
  <c r="CA242" i="1"/>
  <c r="BJ179" i="1"/>
  <c r="BJ151" i="1"/>
  <c r="BX113" i="1"/>
  <c r="BJ90" i="1"/>
  <c r="BN35" i="1"/>
  <c r="BN381" i="1"/>
  <c r="CA344" i="1"/>
  <c r="BX335" i="1"/>
  <c r="CA310" i="1"/>
  <c r="BN305" i="1"/>
  <c r="BJ277" i="1"/>
  <c r="BX275" i="1"/>
  <c r="BN258" i="1"/>
  <c r="BX205" i="1"/>
  <c r="BN178" i="1"/>
  <c r="BJ119" i="1"/>
  <c r="BX112" i="1"/>
  <c r="BX107" i="1"/>
  <c r="BX91" i="1"/>
  <c r="BN85" i="1"/>
  <c r="BN401" i="1"/>
  <c r="CA341" i="1"/>
  <c r="BN336" i="1"/>
  <c r="BJ320" i="1"/>
  <c r="BN296" i="1"/>
  <c r="BJ203" i="1"/>
  <c r="BJ199" i="1"/>
  <c r="CA172" i="1"/>
  <c r="BJ130" i="1"/>
  <c r="CA124" i="1"/>
  <c r="BN118" i="1"/>
  <c r="BX90" i="1"/>
  <c r="BJ60" i="1"/>
  <c r="BN47" i="1"/>
  <c r="BJ12" i="1"/>
  <c r="BJ432" i="1"/>
  <c r="CA364" i="1"/>
  <c r="CA359" i="1"/>
  <c r="BX271" i="1"/>
  <c r="CA227" i="1"/>
  <c r="BN181" i="1"/>
  <c r="BN173" i="1"/>
  <c r="BJ69" i="1"/>
  <c r="BX53" i="1"/>
  <c r="BJ48" i="1"/>
  <c r="BN261" i="1"/>
  <c r="BN236" i="1"/>
  <c r="CA229" i="1"/>
  <c r="BN218" i="1"/>
  <c r="BN215" i="1"/>
  <c r="CA204" i="1"/>
  <c r="BX192" i="1"/>
  <c r="BN172" i="1"/>
  <c r="BJ154" i="1"/>
  <c r="BN149" i="1"/>
  <c r="BX141" i="1"/>
  <c r="BN106" i="1"/>
  <c r="CA105" i="1"/>
  <c r="BX93" i="1"/>
  <c r="CA79" i="1"/>
  <c r="BN61" i="1"/>
  <c r="BX40" i="1"/>
  <c r="BX36" i="1"/>
  <c r="BN18" i="1"/>
  <c r="BN7" i="1"/>
  <c r="CA324" i="1"/>
  <c r="CA319" i="1"/>
  <c r="BJ292" i="1"/>
  <c r="CA238" i="1"/>
  <c r="CA235" i="1"/>
  <c r="BJ198" i="1"/>
  <c r="BX123" i="1"/>
  <c r="BN114" i="1"/>
  <c r="BX108" i="1"/>
  <c r="BJ70" i="1"/>
  <c r="BJ66" i="1"/>
  <c r="BJ46" i="1"/>
  <c r="BX326" i="1"/>
  <c r="BJ297" i="1"/>
  <c r="CA288" i="1"/>
  <c r="BN276" i="1"/>
  <c r="CA223" i="1"/>
  <c r="BJ187" i="1"/>
  <c r="BX181" i="1"/>
  <c r="BX151" i="1"/>
  <c r="BJ125" i="1"/>
  <c r="BJ34" i="1"/>
  <c r="CA28" i="1"/>
  <c r="BJ240" i="1"/>
  <c r="BN224" i="1"/>
  <c r="CA200" i="1"/>
  <c r="BJ192" i="1"/>
  <c r="BJ182" i="1"/>
  <c r="BX161" i="1"/>
  <c r="BN156" i="1"/>
  <c r="BJ77" i="1"/>
  <c r="BJ67" i="1"/>
  <c r="BX65" i="1"/>
  <c r="BJ57" i="1"/>
  <c r="BN244" i="1"/>
  <c r="BX230" i="1"/>
  <c r="BX173" i="1"/>
  <c r="BX100" i="1"/>
  <c r="BJ86" i="1"/>
  <c r="BX71" i="1"/>
  <c r="BX68" i="1"/>
  <c r="CA61" i="1"/>
  <c r="BJ42" i="1"/>
  <c r="CA19" i="1"/>
  <c r="BJ14" i="1"/>
  <c r="BJ188" i="1"/>
  <c r="BX186" i="1"/>
  <c r="BX160" i="1"/>
  <c r="CA151" i="1"/>
  <c r="BJ134" i="1"/>
  <c r="BX96" i="1"/>
  <c r="CA84" i="1"/>
  <c r="BN52" i="1"/>
  <c r="BJ49" i="1"/>
  <c r="BX43" i="1"/>
  <c r="BJ114" i="1"/>
  <c r="BX77" i="1"/>
  <c r="CA66" i="1"/>
  <c r="BN10" i="1"/>
  <c r="CA153" i="1"/>
  <c r="BN98" i="1"/>
  <c r="CA38" i="1"/>
  <c r="BX20" i="1"/>
  <c r="BJ19" i="1"/>
  <c r="BX11" i="1"/>
  <c r="BJ7" i="1"/>
  <c r="BX195" i="1"/>
  <c r="BN162" i="1"/>
  <c r="BJ157" i="1"/>
  <c r="BX117" i="1"/>
  <c r="BX82" i="1"/>
  <c r="CA53" i="1"/>
  <c r="BX191" i="1"/>
  <c r="BJ166" i="1"/>
  <c r="BN141" i="1"/>
  <c r="CA133" i="1"/>
  <c r="BJ97" i="1"/>
  <c r="CA93" i="1"/>
  <c r="BX31" i="1"/>
  <c r="CA24" i="1"/>
  <c r="BJ20" i="1"/>
  <c r="BX171" i="1"/>
  <c r="BJ146" i="1"/>
  <c r="BN121" i="1"/>
  <c r="CA113" i="1"/>
  <c r="BX51" i="1"/>
  <c r="CA44" i="1"/>
  <c r="BJ40" i="1"/>
  <c r="BJ17" i="1"/>
  <c r="CA13" i="1"/>
  <c r="BJ197" i="1"/>
  <c r="BN101" i="1"/>
  <c r="BN24" i="1"/>
  <c r="DG4" i="1"/>
  <c r="DL5" i="1"/>
  <c r="DL6" i="1"/>
  <c r="DL7" i="1"/>
  <c r="DL8" i="1"/>
  <c r="DL9" i="1"/>
  <c r="DL10" i="1"/>
  <c r="DL11" i="1"/>
  <c r="DL12" i="1"/>
  <c r="DL13" i="1"/>
  <c r="DL14" i="1"/>
  <c r="DL15" i="1"/>
  <c r="DL16" i="1"/>
  <c r="DL17" i="1"/>
  <c r="DL18" i="1"/>
  <c r="DL19" i="1"/>
  <c r="DL20" i="1"/>
  <c r="DL21" i="1"/>
  <c r="DL22" i="1"/>
  <c r="DL23" i="1"/>
  <c r="DL24" i="1"/>
  <c r="DL25" i="1"/>
  <c r="DL26" i="1"/>
  <c r="DL27" i="1"/>
  <c r="DL28" i="1"/>
  <c r="DL29" i="1"/>
  <c r="DL30" i="1"/>
  <c r="DL31" i="1"/>
  <c r="DL32" i="1"/>
  <c r="DL33" i="1"/>
  <c r="DL34" i="1"/>
  <c r="DL35" i="1"/>
  <c r="DL36" i="1"/>
  <c r="DL37" i="1"/>
  <c r="DL38" i="1"/>
  <c r="DL39" i="1"/>
  <c r="DL40" i="1"/>
  <c r="DL41" i="1"/>
  <c r="DL42" i="1"/>
  <c r="DL43" i="1"/>
  <c r="DL44" i="1"/>
  <c r="DL45" i="1"/>
  <c r="DL46" i="1"/>
  <c r="DL47" i="1"/>
  <c r="DL48" i="1"/>
  <c r="DL49" i="1"/>
  <c r="DL50" i="1"/>
  <c r="DL51" i="1"/>
  <c r="DL52" i="1"/>
  <c r="DL53" i="1"/>
  <c r="DL54" i="1"/>
  <c r="DL55" i="1"/>
  <c r="DL56" i="1"/>
  <c r="DL57" i="1"/>
  <c r="DL58" i="1"/>
  <c r="DL59" i="1"/>
  <c r="DL60" i="1"/>
  <c r="DL61" i="1"/>
  <c r="DL62" i="1"/>
  <c r="DL63" i="1"/>
  <c r="DL64" i="1"/>
  <c r="DL65" i="1"/>
  <c r="DL66" i="1"/>
  <c r="DL67" i="1"/>
  <c r="DL68" i="1"/>
  <c r="DL69" i="1"/>
  <c r="DL70" i="1"/>
  <c r="DL71" i="1"/>
  <c r="DL72" i="1"/>
  <c r="DL73" i="1"/>
  <c r="DL74" i="1"/>
  <c r="DL75" i="1"/>
  <c r="DL76" i="1"/>
  <c r="DL77" i="1"/>
  <c r="DL78" i="1"/>
  <c r="DL79" i="1"/>
  <c r="DL80" i="1"/>
  <c r="DL81" i="1"/>
  <c r="DL82" i="1"/>
  <c r="DL83" i="1"/>
  <c r="DL84" i="1"/>
  <c r="DL85" i="1"/>
  <c r="DL86" i="1"/>
  <c r="DL87" i="1"/>
  <c r="DL88" i="1"/>
  <c r="DL89" i="1"/>
  <c r="DL90" i="1"/>
  <c r="DL91" i="1"/>
  <c r="DL92" i="1"/>
  <c r="DL93" i="1"/>
  <c r="DL94" i="1"/>
  <c r="DL95" i="1"/>
  <c r="DL96" i="1"/>
  <c r="DL97" i="1"/>
  <c r="DL98" i="1"/>
  <c r="DL99" i="1"/>
  <c r="DL100" i="1"/>
  <c r="DL101" i="1"/>
  <c r="DL102" i="1"/>
  <c r="DL103" i="1"/>
  <c r="DL104" i="1"/>
  <c r="DL105" i="1"/>
  <c r="DL106" i="1"/>
  <c r="DL107" i="1"/>
  <c r="DL108" i="1"/>
  <c r="DL109" i="1"/>
  <c r="DL110" i="1"/>
  <c r="DL111" i="1"/>
  <c r="DL112" i="1"/>
  <c r="DL113" i="1"/>
  <c r="DL114" i="1"/>
  <c r="DL115" i="1"/>
  <c r="DL116" i="1"/>
  <c r="DL117" i="1"/>
  <c r="DL118" i="1"/>
  <c r="DL119" i="1"/>
  <c r="DL120" i="1"/>
  <c r="DL121" i="1"/>
  <c r="DL122" i="1"/>
  <c r="DL123" i="1"/>
  <c r="DL124" i="1"/>
  <c r="DL125" i="1"/>
  <c r="DL126" i="1"/>
  <c r="DL127" i="1"/>
  <c r="DL128" i="1"/>
  <c r="DL129" i="1"/>
  <c r="DL130" i="1"/>
  <c r="DL131" i="1"/>
  <c r="DL132" i="1"/>
  <c r="DL133" i="1"/>
  <c r="DL134" i="1"/>
  <c r="DL135" i="1"/>
  <c r="DL136" i="1"/>
  <c r="DL137" i="1"/>
  <c r="DL138" i="1"/>
  <c r="DL139" i="1"/>
  <c r="DL140" i="1"/>
  <c r="DL141" i="1"/>
  <c r="DL142" i="1"/>
  <c r="DL143" i="1"/>
  <c r="DL144" i="1"/>
  <c r="DL145" i="1"/>
  <c r="DL146" i="1"/>
  <c r="DL147" i="1"/>
  <c r="DL148" i="1"/>
  <c r="DL149" i="1"/>
  <c r="DL150" i="1"/>
  <c r="DL151" i="1"/>
  <c r="DL152" i="1"/>
  <c r="DL153" i="1"/>
  <c r="DL154" i="1"/>
  <c r="DL155" i="1"/>
  <c r="DL156" i="1"/>
  <c r="DL157" i="1"/>
  <c r="DL158" i="1"/>
  <c r="DL159" i="1"/>
  <c r="DL160" i="1"/>
  <c r="DL161" i="1"/>
  <c r="DL162" i="1"/>
  <c r="DL163" i="1"/>
  <c r="DL164" i="1"/>
  <c r="DL165" i="1"/>
  <c r="DL166" i="1"/>
  <c r="DL167" i="1"/>
  <c r="DL168" i="1"/>
  <c r="DL169" i="1"/>
  <c r="DL170" i="1"/>
  <c r="DL171" i="1"/>
  <c r="DL172" i="1"/>
  <c r="DL173" i="1"/>
  <c r="DL174" i="1"/>
  <c r="DL175" i="1"/>
  <c r="DL176" i="1"/>
  <c r="DL177" i="1"/>
  <c r="DL178" i="1"/>
  <c r="DL179" i="1"/>
  <c r="DL180" i="1"/>
  <c r="DL181" i="1"/>
  <c r="DL182" i="1"/>
  <c r="DL183" i="1"/>
  <c r="DL184" i="1"/>
  <c r="DL185" i="1"/>
  <c r="DL186" i="1"/>
  <c r="DL187" i="1"/>
  <c r="DL188" i="1"/>
  <c r="DL189" i="1"/>
  <c r="DL190" i="1"/>
  <c r="DL191" i="1"/>
  <c r="DL192" i="1"/>
  <c r="DL193" i="1"/>
  <c r="DL194" i="1"/>
  <c r="DL195" i="1"/>
  <c r="DL196" i="1"/>
  <c r="DL197" i="1"/>
  <c r="DL198" i="1"/>
  <c r="DL199" i="1"/>
  <c r="DL200" i="1"/>
  <c r="DL201" i="1"/>
  <c r="DL202" i="1"/>
  <c r="DL203" i="1"/>
  <c r="DL204" i="1"/>
  <c r="DL205" i="1"/>
  <c r="DL206" i="1"/>
  <c r="DL207" i="1"/>
  <c r="DL208" i="1"/>
  <c r="DL209" i="1"/>
  <c r="DL210" i="1"/>
  <c r="DL211" i="1"/>
  <c r="DL212" i="1"/>
  <c r="DL213" i="1"/>
  <c r="DL214" i="1"/>
  <c r="DL215" i="1"/>
  <c r="DL216" i="1"/>
  <c r="DL217" i="1"/>
  <c r="DL218" i="1"/>
  <c r="DL219" i="1"/>
  <c r="DL220" i="1"/>
  <c r="DL221" i="1"/>
  <c r="DL222" i="1"/>
  <c r="DL223" i="1"/>
  <c r="DL224" i="1"/>
  <c r="DL225" i="1"/>
  <c r="DL226" i="1"/>
  <c r="DL227" i="1"/>
  <c r="DL228" i="1"/>
  <c r="DL229" i="1"/>
  <c r="DL230" i="1"/>
  <c r="DL231" i="1"/>
  <c r="DL232" i="1"/>
  <c r="DL233" i="1"/>
  <c r="DL234" i="1"/>
  <c r="DL235" i="1"/>
  <c r="DL236" i="1"/>
  <c r="DL237" i="1"/>
  <c r="DL238" i="1"/>
  <c r="DL239" i="1"/>
  <c r="DL240" i="1"/>
  <c r="DL241" i="1"/>
  <c r="DL242" i="1"/>
  <c r="DL243" i="1"/>
  <c r="DL244" i="1"/>
  <c r="DL245" i="1"/>
  <c r="DL246" i="1"/>
  <c r="DL247" i="1"/>
  <c r="DL248" i="1"/>
  <c r="DL249" i="1"/>
  <c r="DL250" i="1"/>
  <c r="DL251" i="1"/>
  <c r="DL252" i="1"/>
  <c r="DL253" i="1"/>
  <c r="DL254" i="1"/>
  <c r="DL255" i="1"/>
  <c r="DL256" i="1"/>
  <c r="DL257" i="1"/>
  <c r="DL258" i="1"/>
  <c r="DL260" i="1"/>
  <c r="DL261" i="1"/>
  <c r="DL262" i="1"/>
  <c r="DL263" i="1"/>
  <c r="DL264" i="1"/>
  <c r="DL265" i="1"/>
  <c r="DL266" i="1"/>
  <c r="DL267" i="1"/>
  <c r="DL268" i="1"/>
  <c r="DL269" i="1"/>
  <c r="DL270" i="1"/>
  <c r="DL271" i="1"/>
  <c r="DL272" i="1"/>
  <c r="DL273" i="1"/>
  <c r="DL274" i="1"/>
  <c r="DL275" i="1"/>
  <c r="DL276" i="1"/>
  <c r="DL277" i="1"/>
  <c r="DL278" i="1"/>
  <c r="DL279" i="1"/>
  <c r="DL280" i="1"/>
  <c r="DL281" i="1"/>
  <c r="DL282" i="1"/>
  <c r="DL283" i="1"/>
  <c r="DL284" i="1"/>
  <c r="DL285" i="1"/>
  <c r="DL286" i="1"/>
  <c r="DL287" i="1"/>
  <c r="DL288" i="1"/>
  <c r="DL289" i="1"/>
  <c r="DL290" i="1"/>
  <c r="DL291" i="1"/>
  <c r="DL292" i="1"/>
  <c r="DL293" i="1"/>
  <c r="DL294" i="1"/>
  <c r="DL295" i="1"/>
  <c r="DL296" i="1"/>
  <c r="DL297" i="1"/>
  <c r="DL298" i="1"/>
  <c r="DL299" i="1"/>
  <c r="DL300" i="1"/>
  <c r="DL301" i="1"/>
  <c r="DL302" i="1"/>
  <c r="DL303" i="1"/>
  <c r="DL304" i="1"/>
  <c r="DL305" i="1"/>
  <c r="DL306" i="1"/>
  <c r="DL307" i="1"/>
  <c r="DL308" i="1"/>
  <c r="DL309" i="1"/>
  <c r="DL310" i="1"/>
  <c r="DL311" i="1"/>
  <c r="DL312" i="1"/>
  <c r="DL313" i="1"/>
  <c r="DL314" i="1"/>
  <c r="DL315" i="1"/>
  <c r="DL316" i="1"/>
  <c r="DL317" i="1"/>
  <c r="DL318" i="1"/>
  <c r="DL319" i="1"/>
  <c r="DL320" i="1"/>
  <c r="DL321" i="1"/>
  <c r="DL322" i="1"/>
  <c r="DL323" i="1"/>
  <c r="DL324" i="1"/>
  <c r="DL325" i="1"/>
  <c r="DL326" i="1"/>
  <c r="DL327" i="1"/>
  <c r="DL328" i="1"/>
  <c r="DL329" i="1"/>
  <c r="DL330" i="1"/>
  <c r="DL331" i="1"/>
  <c r="DL332" i="1"/>
  <c r="DL333" i="1"/>
  <c r="DL334" i="1"/>
  <c r="DL335" i="1"/>
  <c r="DL336" i="1"/>
  <c r="DL337" i="1"/>
  <c r="DL338" i="1"/>
  <c r="DL339" i="1"/>
  <c r="DL340" i="1"/>
  <c r="DL341" i="1"/>
  <c r="DL342" i="1"/>
  <c r="DL343" i="1"/>
  <c r="DL344" i="1"/>
  <c r="DL345" i="1"/>
  <c r="DL346" i="1"/>
  <c r="DL347" i="1"/>
  <c r="DL348" i="1"/>
  <c r="DL349" i="1"/>
  <c r="DL350" i="1"/>
  <c r="DL351" i="1"/>
  <c r="DL352" i="1"/>
  <c r="DL353" i="1"/>
  <c r="DL354" i="1"/>
  <c r="DL355" i="1"/>
  <c r="DL356" i="1"/>
  <c r="DL357" i="1"/>
  <c r="DL358" i="1"/>
  <c r="DL359" i="1"/>
  <c r="DL360" i="1"/>
  <c r="DL361" i="1"/>
  <c r="DL362" i="1"/>
  <c r="DL363" i="1"/>
  <c r="DL364" i="1"/>
  <c r="DL365" i="1"/>
  <c r="DL366" i="1"/>
  <c r="DL367" i="1"/>
  <c r="DL368" i="1"/>
  <c r="DL369" i="1"/>
  <c r="DL370" i="1"/>
  <c r="DL371" i="1"/>
  <c r="DL372" i="1"/>
  <c r="DL373" i="1"/>
  <c r="DL374" i="1"/>
  <c r="DL375" i="1"/>
  <c r="DL376" i="1"/>
  <c r="DL377" i="1"/>
  <c r="DL378" i="1"/>
  <c r="DL379" i="1"/>
  <c r="DL380" i="1"/>
  <c r="DL381" i="1"/>
  <c r="DL382" i="1"/>
  <c r="DL383" i="1"/>
  <c r="DL384" i="1"/>
  <c r="DL385" i="1"/>
  <c r="DL386" i="1"/>
  <c r="DL387" i="1"/>
  <c r="DL388" i="1"/>
  <c r="DL389" i="1"/>
  <c r="DL390" i="1"/>
  <c r="DL391" i="1"/>
  <c r="DL392" i="1"/>
  <c r="DL393" i="1"/>
  <c r="DL394" i="1"/>
  <c r="DL395" i="1"/>
  <c r="DL396" i="1"/>
  <c r="DL397" i="1"/>
  <c r="DL398" i="1"/>
  <c r="DL399" i="1"/>
  <c r="DL400" i="1"/>
  <c r="DL401" i="1"/>
  <c r="DL402" i="1"/>
  <c r="DL403" i="1"/>
  <c r="DL404" i="1"/>
  <c r="DL405" i="1"/>
  <c r="DL406" i="1"/>
  <c r="DL407" i="1"/>
  <c r="DL408" i="1"/>
  <c r="DL409" i="1"/>
  <c r="DL410" i="1"/>
  <c r="DL411" i="1"/>
  <c r="DL412" i="1"/>
  <c r="DL413" i="1"/>
  <c r="DL414" i="1"/>
  <c r="DL415" i="1"/>
  <c r="DL416" i="1"/>
  <c r="DL417" i="1"/>
  <c r="DL418" i="1"/>
  <c r="DL419" i="1"/>
  <c r="DL420" i="1"/>
  <c r="DL421" i="1"/>
  <c r="DL422" i="1"/>
  <c r="DL423" i="1"/>
  <c r="DL424" i="1"/>
  <c r="DL425" i="1"/>
  <c r="DL426" i="1"/>
  <c r="DL427" i="1"/>
  <c r="DL428" i="1"/>
  <c r="DL429" i="1"/>
  <c r="DL430" i="1"/>
  <c r="DL431" i="1"/>
  <c r="DL432" i="1"/>
  <c r="DL433" i="1"/>
  <c r="DL434" i="1"/>
  <c r="DL435" i="1"/>
  <c r="DL436" i="1"/>
  <c r="DL437" i="1"/>
  <c r="DL438" i="1"/>
  <c r="DL439" i="1"/>
  <c r="DL440" i="1"/>
  <c r="DL441" i="1"/>
  <c r="DL442" i="1"/>
  <c r="DL443" i="1"/>
  <c r="DL444" i="1"/>
  <c r="DL445" i="1"/>
  <c r="DL446" i="1"/>
  <c r="DL447" i="1"/>
  <c r="DL448" i="1"/>
  <c r="DL449" i="1"/>
  <c r="DL450" i="1"/>
  <c r="DL451" i="1"/>
  <c r="DL452" i="1"/>
  <c r="DL453" i="1"/>
  <c r="DL454" i="1"/>
  <c r="DL455" i="1"/>
  <c r="DL456" i="1"/>
  <c r="DL457" i="1"/>
  <c r="DL458" i="1"/>
  <c r="DL459" i="1"/>
  <c r="DL460" i="1"/>
  <c r="DL461" i="1"/>
  <c r="DL462" i="1"/>
  <c r="DL463" i="1"/>
  <c r="DL464" i="1"/>
  <c r="DL465" i="1"/>
  <c r="DL466" i="1"/>
  <c r="DL467" i="1"/>
  <c r="DL468" i="1"/>
  <c r="DL469" i="1"/>
  <c r="DL470" i="1"/>
  <c r="DL471" i="1"/>
  <c r="DL472" i="1"/>
  <c r="DL473" i="1"/>
  <c r="DL474" i="1"/>
  <c r="DL475" i="1"/>
  <c r="DL476" i="1"/>
  <c r="DL477" i="1"/>
  <c r="DL478" i="1"/>
  <c r="DL479" i="1"/>
  <c r="DL480" i="1"/>
  <c r="DL481" i="1"/>
  <c r="DL482" i="1"/>
  <c r="DL483" i="1"/>
  <c r="DL484" i="1"/>
  <c r="DL485" i="1"/>
  <c r="DL486" i="1"/>
  <c r="DL487" i="1"/>
  <c r="DL488" i="1"/>
  <c r="DL489" i="1"/>
  <c r="DL490" i="1"/>
  <c r="DL491" i="1"/>
  <c r="DL492" i="1"/>
  <c r="DL493" i="1"/>
  <c r="DL494" i="1"/>
  <c r="DL495" i="1"/>
  <c r="DL496" i="1"/>
  <c r="DL497" i="1"/>
  <c r="DL498" i="1"/>
  <c r="DL499" i="1"/>
  <c r="DL500" i="1"/>
  <c r="DL501" i="1"/>
  <c r="DL502" i="1"/>
  <c r="DL503" i="1"/>
  <c r="DL259" i="1"/>
  <c r="DL4" i="1"/>
  <c r="DK5" i="1"/>
  <c r="DK6" i="1"/>
  <c r="DK7" i="1"/>
  <c r="DK8" i="1"/>
  <c r="DK9" i="1"/>
  <c r="DK10" i="1"/>
  <c r="DK11" i="1"/>
  <c r="DK12" i="1"/>
  <c r="DK13" i="1"/>
  <c r="DK14" i="1"/>
  <c r="DK15" i="1"/>
  <c r="DK16" i="1"/>
  <c r="DK17" i="1"/>
  <c r="DK18" i="1"/>
  <c r="DK19" i="1"/>
  <c r="DK20" i="1"/>
  <c r="DK21" i="1"/>
  <c r="DK22" i="1"/>
  <c r="DK23" i="1"/>
  <c r="DK24" i="1"/>
  <c r="DK25" i="1"/>
  <c r="DK26" i="1"/>
  <c r="DK27" i="1"/>
  <c r="DK28" i="1"/>
  <c r="DK29" i="1"/>
  <c r="DK30" i="1"/>
  <c r="DK31" i="1"/>
  <c r="DK32" i="1"/>
  <c r="DK33" i="1"/>
  <c r="DK34" i="1"/>
  <c r="DK35" i="1"/>
  <c r="DK36" i="1"/>
  <c r="DK37" i="1"/>
  <c r="DK38" i="1"/>
  <c r="DK39" i="1"/>
  <c r="DK40" i="1"/>
  <c r="DK41" i="1"/>
  <c r="DK42" i="1"/>
  <c r="DK43" i="1"/>
  <c r="DK44" i="1"/>
  <c r="DK45" i="1"/>
  <c r="DK46" i="1"/>
  <c r="DK47" i="1"/>
  <c r="DK48" i="1"/>
  <c r="DK49" i="1"/>
  <c r="DK50" i="1"/>
  <c r="DK51" i="1"/>
  <c r="DK52" i="1"/>
  <c r="DK53" i="1"/>
  <c r="DK54" i="1"/>
  <c r="DK55" i="1"/>
  <c r="DK56" i="1"/>
  <c r="DK57" i="1"/>
  <c r="DK58" i="1"/>
  <c r="DK59" i="1"/>
  <c r="DK60" i="1"/>
  <c r="DK61" i="1"/>
  <c r="DK62" i="1"/>
  <c r="DK63" i="1"/>
  <c r="DK64" i="1"/>
  <c r="DK65" i="1"/>
  <c r="DK66" i="1"/>
  <c r="DK67" i="1"/>
  <c r="DK68" i="1"/>
  <c r="DK69" i="1"/>
  <c r="DK70" i="1"/>
  <c r="DK71" i="1"/>
  <c r="DK72" i="1"/>
  <c r="DK73" i="1"/>
  <c r="DK74" i="1"/>
  <c r="DK75" i="1"/>
  <c r="DK76" i="1"/>
  <c r="DK77" i="1"/>
  <c r="DK78" i="1"/>
  <c r="DK79" i="1"/>
  <c r="DK80" i="1"/>
  <c r="DK81" i="1"/>
  <c r="DK82" i="1"/>
  <c r="DK83" i="1"/>
  <c r="DK84" i="1"/>
  <c r="DK85" i="1"/>
  <c r="DK86" i="1"/>
  <c r="DK87" i="1"/>
  <c r="DK88" i="1"/>
  <c r="DK89" i="1"/>
  <c r="DK90" i="1"/>
  <c r="DK91" i="1"/>
  <c r="DK92" i="1"/>
  <c r="DK93" i="1"/>
  <c r="DK94" i="1"/>
  <c r="DK95" i="1"/>
  <c r="DK96" i="1"/>
  <c r="DK97" i="1"/>
  <c r="DK98" i="1"/>
  <c r="DK99" i="1"/>
  <c r="DK100" i="1"/>
  <c r="DK101" i="1"/>
  <c r="DK102" i="1"/>
  <c r="DK103" i="1"/>
  <c r="DK104" i="1"/>
  <c r="DK105" i="1"/>
  <c r="DK106" i="1"/>
  <c r="DK107" i="1"/>
  <c r="DK108" i="1"/>
  <c r="DK109" i="1"/>
  <c r="DK110" i="1"/>
  <c r="DK111" i="1"/>
  <c r="DK112" i="1"/>
  <c r="DK113" i="1"/>
  <c r="DK114" i="1"/>
  <c r="DK115" i="1"/>
  <c r="DK116" i="1"/>
  <c r="DK117" i="1"/>
  <c r="DK118" i="1"/>
  <c r="DK119" i="1"/>
  <c r="DK120" i="1"/>
  <c r="DK121" i="1"/>
  <c r="DK122" i="1"/>
  <c r="DK123" i="1"/>
  <c r="DK124" i="1"/>
  <c r="DK125" i="1"/>
  <c r="DK126" i="1"/>
  <c r="DK127" i="1"/>
  <c r="DK128" i="1"/>
  <c r="DK129" i="1"/>
  <c r="DK130" i="1"/>
  <c r="DK131" i="1"/>
  <c r="DK132" i="1"/>
  <c r="DK133" i="1"/>
  <c r="DK134" i="1"/>
  <c r="DK135" i="1"/>
  <c r="DK136" i="1"/>
  <c r="DK137" i="1"/>
  <c r="DK138" i="1"/>
  <c r="DK139" i="1"/>
  <c r="DK140" i="1"/>
  <c r="DK141" i="1"/>
  <c r="DK142" i="1"/>
  <c r="DK143" i="1"/>
  <c r="DK144" i="1"/>
  <c r="DK145" i="1"/>
  <c r="DK146" i="1"/>
  <c r="DK147" i="1"/>
  <c r="DK148" i="1"/>
  <c r="DK149" i="1"/>
  <c r="DK150" i="1"/>
  <c r="DK151" i="1"/>
  <c r="DK152" i="1"/>
  <c r="DK153" i="1"/>
  <c r="DK154" i="1"/>
  <c r="DK155" i="1"/>
  <c r="DK156" i="1"/>
  <c r="DK157" i="1"/>
  <c r="DK158" i="1"/>
  <c r="DK159" i="1"/>
  <c r="DK160" i="1"/>
  <c r="DK161" i="1"/>
  <c r="DK162" i="1"/>
  <c r="DK163" i="1"/>
  <c r="DK164" i="1"/>
  <c r="DK165" i="1"/>
  <c r="DK166" i="1"/>
  <c r="DK167" i="1"/>
  <c r="DK168" i="1"/>
  <c r="DK169" i="1"/>
  <c r="DK170" i="1"/>
  <c r="DK171" i="1"/>
  <c r="DK172" i="1"/>
  <c r="DK173" i="1"/>
  <c r="DK174" i="1"/>
  <c r="DK175" i="1"/>
  <c r="DK176" i="1"/>
  <c r="DK177" i="1"/>
  <c r="DK178" i="1"/>
  <c r="DK179" i="1"/>
  <c r="DK180" i="1"/>
  <c r="DK181" i="1"/>
  <c r="DK182" i="1"/>
  <c r="DK183" i="1"/>
  <c r="DK184" i="1"/>
  <c r="DK185" i="1"/>
  <c r="DK186" i="1"/>
  <c r="DK187" i="1"/>
  <c r="DK188" i="1"/>
  <c r="DK189" i="1"/>
  <c r="DK190" i="1"/>
  <c r="DK191" i="1"/>
  <c r="DK192" i="1"/>
  <c r="DK193" i="1"/>
  <c r="DK194" i="1"/>
  <c r="DK195" i="1"/>
  <c r="DK196" i="1"/>
  <c r="DK197" i="1"/>
  <c r="DK198" i="1"/>
  <c r="DK199" i="1"/>
  <c r="DK200" i="1"/>
  <c r="DK201" i="1"/>
  <c r="DK202" i="1"/>
  <c r="DK203" i="1"/>
  <c r="DK204" i="1"/>
  <c r="DK205" i="1"/>
  <c r="DK206" i="1"/>
  <c r="DK207" i="1"/>
  <c r="DK208" i="1"/>
  <c r="DK209" i="1"/>
  <c r="DK210" i="1"/>
  <c r="DK211" i="1"/>
  <c r="DK212" i="1"/>
  <c r="DK213" i="1"/>
  <c r="DK214" i="1"/>
  <c r="DK215" i="1"/>
  <c r="DK216" i="1"/>
  <c r="DK217" i="1"/>
  <c r="DK218" i="1"/>
  <c r="DK219" i="1"/>
  <c r="DK220" i="1"/>
  <c r="DK221" i="1"/>
  <c r="DK222" i="1"/>
  <c r="DK223" i="1"/>
  <c r="DK224" i="1"/>
  <c r="DK225" i="1"/>
  <c r="DK226" i="1"/>
  <c r="DK227" i="1"/>
  <c r="DK228" i="1"/>
  <c r="DK229" i="1"/>
  <c r="DK230" i="1"/>
  <c r="DK231" i="1"/>
  <c r="DK232" i="1"/>
  <c r="DK233" i="1"/>
  <c r="DK234" i="1"/>
  <c r="DK235" i="1"/>
  <c r="DK236" i="1"/>
  <c r="DK237" i="1"/>
  <c r="DK238" i="1"/>
  <c r="DK239" i="1"/>
  <c r="DK240" i="1"/>
  <c r="DK241" i="1"/>
  <c r="DK242" i="1"/>
  <c r="DK243" i="1"/>
  <c r="DK244" i="1"/>
  <c r="DK245" i="1"/>
  <c r="DK246" i="1"/>
  <c r="DK247" i="1"/>
  <c r="DK248" i="1"/>
  <c r="DK249" i="1"/>
  <c r="DK250" i="1"/>
  <c r="DK251" i="1"/>
  <c r="DK252" i="1"/>
  <c r="DK253" i="1"/>
  <c r="DK254" i="1"/>
  <c r="DK255" i="1"/>
  <c r="DK256" i="1"/>
  <c r="DK257" i="1"/>
  <c r="DK258" i="1"/>
  <c r="DK260" i="1"/>
  <c r="DK261" i="1"/>
  <c r="DK262" i="1"/>
  <c r="DK263" i="1"/>
  <c r="DK264" i="1"/>
  <c r="DK265" i="1"/>
  <c r="DK266" i="1"/>
  <c r="DK267" i="1"/>
  <c r="DK268" i="1"/>
  <c r="DK269" i="1"/>
  <c r="DK270" i="1"/>
  <c r="DK271" i="1"/>
  <c r="DK272" i="1"/>
  <c r="DK273" i="1"/>
  <c r="DK274" i="1"/>
  <c r="DK275" i="1"/>
  <c r="DK276" i="1"/>
  <c r="DK277" i="1"/>
  <c r="DK278" i="1"/>
  <c r="DK279" i="1"/>
  <c r="DK280" i="1"/>
  <c r="DK281" i="1"/>
  <c r="DK282" i="1"/>
  <c r="DK283" i="1"/>
  <c r="DK284" i="1"/>
  <c r="DK285" i="1"/>
  <c r="DK286" i="1"/>
  <c r="DK287" i="1"/>
  <c r="DK288" i="1"/>
  <c r="DK289" i="1"/>
  <c r="DK290" i="1"/>
  <c r="DK291" i="1"/>
  <c r="DK292" i="1"/>
  <c r="DK293" i="1"/>
  <c r="DK294" i="1"/>
  <c r="DK295" i="1"/>
  <c r="DK296" i="1"/>
  <c r="DK297" i="1"/>
  <c r="DK298" i="1"/>
  <c r="DK299" i="1"/>
  <c r="DK300" i="1"/>
  <c r="DK301" i="1"/>
  <c r="DK302" i="1"/>
  <c r="DK303" i="1"/>
  <c r="DK304" i="1"/>
  <c r="DK305" i="1"/>
  <c r="DK306" i="1"/>
  <c r="DK307" i="1"/>
  <c r="DK308" i="1"/>
  <c r="DK309" i="1"/>
  <c r="DK310" i="1"/>
  <c r="DK311" i="1"/>
  <c r="DK312" i="1"/>
  <c r="DK313" i="1"/>
  <c r="DK314" i="1"/>
  <c r="DK315" i="1"/>
  <c r="DK316" i="1"/>
  <c r="DK317" i="1"/>
  <c r="DK318" i="1"/>
  <c r="DK319" i="1"/>
  <c r="DK320" i="1"/>
  <c r="DK321" i="1"/>
  <c r="DK322" i="1"/>
  <c r="DK323" i="1"/>
  <c r="DK324" i="1"/>
  <c r="DK325" i="1"/>
  <c r="DK326" i="1"/>
  <c r="DK327" i="1"/>
  <c r="DK328" i="1"/>
  <c r="DK329" i="1"/>
  <c r="DK330" i="1"/>
  <c r="DK331" i="1"/>
  <c r="DK332" i="1"/>
  <c r="DK333" i="1"/>
  <c r="DK334" i="1"/>
  <c r="DK335" i="1"/>
  <c r="DK336" i="1"/>
  <c r="DK337" i="1"/>
  <c r="DK338" i="1"/>
  <c r="DK339" i="1"/>
  <c r="DK340" i="1"/>
  <c r="DK341" i="1"/>
  <c r="DK342" i="1"/>
  <c r="DK343" i="1"/>
  <c r="DK344" i="1"/>
  <c r="DK345" i="1"/>
  <c r="DK346" i="1"/>
  <c r="DK347" i="1"/>
  <c r="DK348" i="1"/>
  <c r="DK349" i="1"/>
  <c r="DK350" i="1"/>
  <c r="DK351" i="1"/>
  <c r="DK352" i="1"/>
  <c r="DK353" i="1"/>
  <c r="DK354" i="1"/>
  <c r="DK355" i="1"/>
  <c r="DK356" i="1"/>
  <c r="DK357" i="1"/>
  <c r="DK358" i="1"/>
  <c r="DK359" i="1"/>
  <c r="DK360" i="1"/>
  <c r="DK361" i="1"/>
  <c r="DK362" i="1"/>
  <c r="DK363" i="1"/>
  <c r="DK364" i="1"/>
  <c r="DK365" i="1"/>
  <c r="DK366" i="1"/>
  <c r="DK367" i="1"/>
  <c r="DK368" i="1"/>
  <c r="DK369" i="1"/>
  <c r="DK370" i="1"/>
  <c r="DK371" i="1"/>
  <c r="DK372" i="1"/>
  <c r="DK373" i="1"/>
  <c r="DK374" i="1"/>
  <c r="DK375" i="1"/>
  <c r="DK376" i="1"/>
  <c r="DK377" i="1"/>
  <c r="DK378" i="1"/>
  <c r="DK379" i="1"/>
  <c r="DK380" i="1"/>
  <c r="DK381" i="1"/>
  <c r="DK382" i="1"/>
  <c r="DK383" i="1"/>
  <c r="DK384" i="1"/>
  <c r="DK385" i="1"/>
  <c r="DK386" i="1"/>
  <c r="DK387" i="1"/>
  <c r="DK388" i="1"/>
  <c r="DK389" i="1"/>
  <c r="DK390" i="1"/>
  <c r="DK391" i="1"/>
  <c r="DK392" i="1"/>
  <c r="DK393" i="1"/>
  <c r="DK394" i="1"/>
  <c r="DK395" i="1"/>
  <c r="DK396" i="1"/>
  <c r="DK397" i="1"/>
  <c r="DK398" i="1"/>
  <c r="DK399" i="1"/>
  <c r="DK400" i="1"/>
  <c r="DK401" i="1"/>
  <c r="DK402" i="1"/>
  <c r="DK403" i="1"/>
  <c r="DK404" i="1"/>
  <c r="DK405" i="1"/>
  <c r="DK406" i="1"/>
  <c r="DK407" i="1"/>
  <c r="DK408" i="1"/>
  <c r="DK409" i="1"/>
  <c r="DK410" i="1"/>
  <c r="DK411" i="1"/>
  <c r="DK412" i="1"/>
  <c r="DK413" i="1"/>
  <c r="DK414" i="1"/>
  <c r="DK415" i="1"/>
  <c r="DK416" i="1"/>
  <c r="DK417" i="1"/>
  <c r="DK418" i="1"/>
  <c r="DK419" i="1"/>
  <c r="DK420" i="1"/>
  <c r="DK421" i="1"/>
  <c r="DK422" i="1"/>
  <c r="DK423" i="1"/>
  <c r="DK424" i="1"/>
  <c r="DK425" i="1"/>
  <c r="DK426" i="1"/>
  <c r="DK427" i="1"/>
  <c r="DK428" i="1"/>
  <c r="DK429" i="1"/>
  <c r="DK430" i="1"/>
  <c r="DK431" i="1"/>
  <c r="DK432" i="1"/>
  <c r="DK433" i="1"/>
  <c r="DK434" i="1"/>
  <c r="DK435" i="1"/>
  <c r="DK436" i="1"/>
  <c r="DK437" i="1"/>
  <c r="DK438" i="1"/>
  <c r="DK439" i="1"/>
  <c r="DK440" i="1"/>
  <c r="DK441" i="1"/>
  <c r="DK442" i="1"/>
  <c r="DK443" i="1"/>
  <c r="DK444" i="1"/>
  <c r="DK445" i="1"/>
  <c r="DK446" i="1"/>
  <c r="DK447" i="1"/>
  <c r="DK448" i="1"/>
  <c r="DK449" i="1"/>
  <c r="DK450" i="1"/>
  <c r="DK451" i="1"/>
  <c r="DK452" i="1"/>
  <c r="DK453" i="1"/>
  <c r="DK454" i="1"/>
  <c r="DK455" i="1"/>
  <c r="DK456" i="1"/>
  <c r="DK457" i="1"/>
  <c r="DK458" i="1"/>
  <c r="DK459" i="1"/>
  <c r="DK460" i="1"/>
  <c r="DK461" i="1"/>
  <c r="DK462" i="1"/>
  <c r="DK463" i="1"/>
  <c r="DK464" i="1"/>
  <c r="DK465" i="1"/>
  <c r="DK466" i="1"/>
  <c r="DK467" i="1"/>
  <c r="DK468" i="1"/>
  <c r="DK469" i="1"/>
  <c r="DK470" i="1"/>
  <c r="DK471" i="1"/>
  <c r="DK472" i="1"/>
  <c r="DK473" i="1"/>
  <c r="DK474" i="1"/>
  <c r="DK475" i="1"/>
  <c r="DK476" i="1"/>
  <c r="DK477" i="1"/>
  <c r="DK478" i="1"/>
  <c r="DK479" i="1"/>
  <c r="DK480" i="1"/>
  <c r="DK481" i="1"/>
  <c r="DK482" i="1"/>
  <c r="DK483" i="1"/>
  <c r="DK484" i="1"/>
  <c r="DK485" i="1"/>
  <c r="DK486" i="1"/>
  <c r="DK487" i="1"/>
  <c r="DK488" i="1"/>
  <c r="DK489" i="1"/>
  <c r="DK490" i="1"/>
  <c r="DK491" i="1"/>
  <c r="DK492" i="1"/>
  <c r="DK493" i="1"/>
  <c r="DK494" i="1"/>
  <c r="DK495" i="1"/>
  <c r="DK496" i="1"/>
  <c r="DK497" i="1"/>
  <c r="DK498" i="1"/>
  <c r="DK499" i="1"/>
  <c r="DK500" i="1"/>
  <c r="DK501" i="1"/>
  <c r="DK502" i="1"/>
  <c r="DK503" i="1"/>
  <c r="DK259" i="1"/>
  <c r="DK4" i="1"/>
  <c r="DJ5" i="1"/>
  <c r="DJ6" i="1"/>
  <c r="DJ7" i="1"/>
  <c r="DJ8" i="1"/>
  <c r="DJ9" i="1"/>
  <c r="DJ10" i="1"/>
  <c r="DJ11" i="1"/>
  <c r="DJ12" i="1"/>
  <c r="DJ13" i="1"/>
  <c r="DJ14" i="1"/>
  <c r="DJ15" i="1"/>
  <c r="DJ16" i="1"/>
  <c r="DJ17" i="1"/>
  <c r="DJ18" i="1"/>
  <c r="DJ19" i="1"/>
  <c r="DJ20" i="1"/>
  <c r="DJ21" i="1"/>
  <c r="DJ22" i="1"/>
  <c r="DJ23" i="1"/>
  <c r="DJ24" i="1"/>
  <c r="DJ25" i="1"/>
  <c r="DJ26" i="1"/>
  <c r="DJ27" i="1"/>
  <c r="DJ28" i="1"/>
  <c r="DJ29" i="1"/>
  <c r="DJ30" i="1"/>
  <c r="DJ31" i="1"/>
  <c r="DJ32" i="1"/>
  <c r="DJ33" i="1"/>
  <c r="DJ34" i="1"/>
  <c r="DJ35" i="1"/>
  <c r="DJ36" i="1"/>
  <c r="DJ37" i="1"/>
  <c r="DJ38" i="1"/>
  <c r="DJ39" i="1"/>
  <c r="DJ40" i="1"/>
  <c r="DJ41" i="1"/>
  <c r="DJ42" i="1"/>
  <c r="DJ43" i="1"/>
  <c r="DJ44" i="1"/>
  <c r="DJ45" i="1"/>
  <c r="DJ46" i="1"/>
  <c r="DJ47" i="1"/>
  <c r="DJ48" i="1"/>
  <c r="DJ49" i="1"/>
  <c r="DJ50" i="1"/>
  <c r="DJ51" i="1"/>
  <c r="DJ52" i="1"/>
  <c r="DJ53" i="1"/>
  <c r="DJ54" i="1"/>
  <c r="DJ55" i="1"/>
  <c r="DJ56" i="1"/>
  <c r="DJ57" i="1"/>
  <c r="DJ58" i="1"/>
  <c r="DJ59" i="1"/>
  <c r="DJ60" i="1"/>
  <c r="DJ61" i="1"/>
  <c r="DJ62" i="1"/>
  <c r="DJ63" i="1"/>
  <c r="DJ64" i="1"/>
  <c r="DJ65" i="1"/>
  <c r="DJ66" i="1"/>
  <c r="DJ67" i="1"/>
  <c r="DJ68" i="1"/>
  <c r="DJ69" i="1"/>
  <c r="DJ70" i="1"/>
  <c r="DJ71" i="1"/>
  <c r="DJ72" i="1"/>
  <c r="DJ73" i="1"/>
  <c r="DJ74" i="1"/>
  <c r="DJ75" i="1"/>
  <c r="DJ76" i="1"/>
  <c r="DJ77" i="1"/>
  <c r="DJ78" i="1"/>
  <c r="DJ79" i="1"/>
  <c r="DJ80" i="1"/>
  <c r="DJ81" i="1"/>
  <c r="DJ82" i="1"/>
  <c r="DJ83" i="1"/>
  <c r="DJ84" i="1"/>
  <c r="DJ85" i="1"/>
  <c r="DJ86" i="1"/>
  <c r="DJ87" i="1"/>
  <c r="DJ88" i="1"/>
  <c r="DJ89" i="1"/>
  <c r="DJ90" i="1"/>
  <c r="DJ91" i="1"/>
  <c r="DJ92" i="1"/>
  <c r="DJ93" i="1"/>
  <c r="DJ94" i="1"/>
  <c r="DJ95" i="1"/>
  <c r="DJ96" i="1"/>
  <c r="DJ97" i="1"/>
  <c r="DJ98" i="1"/>
  <c r="DJ99" i="1"/>
  <c r="DJ100" i="1"/>
  <c r="DJ101" i="1"/>
  <c r="DJ102" i="1"/>
  <c r="DJ103" i="1"/>
  <c r="DJ104" i="1"/>
  <c r="DJ105" i="1"/>
  <c r="DJ106" i="1"/>
  <c r="DJ107" i="1"/>
  <c r="DJ108" i="1"/>
  <c r="DJ109" i="1"/>
  <c r="DJ110" i="1"/>
  <c r="DJ111" i="1"/>
  <c r="DJ112" i="1"/>
  <c r="DJ113" i="1"/>
  <c r="DJ114" i="1"/>
  <c r="DJ115" i="1"/>
  <c r="DJ116" i="1"/>
  <c r="DJ117" i="1"/>
  <c r="DJ118" i="1"/>
  <c r="DJ119" i="1"/>
  <c r="DJ120" i="1"/>
  <c r="DJ121" i="1"/>
  <c r="DJ122" i="1"/>
  <c r="DJ123" i="1"/>
  <c r="DJ124" i="1"/>
  <c r="DJ125" i="1"/>
  <c r="DJ126" i="1"/>
  <c r="DJ127" i="1"/>
  <c r="DJ128" i="1"/>
  <c r="DJ129" i="1"/>
  <c r="DJ130" i="1"/>
  <c r="DJ131" i="1"/>
  <c r="DJ132" i="1"/>
  <c r="DJ133" i="1"/>
  <c r="DJ134" i="1"/>
  <c r="DJ135" i="1"/>
  <c r="DJ136" i="1"/>
  <c r="DJ137" i="1"/>
  <c r="DJ138" i="1"/>
  <c r="DJ139" i="1"/>
  <c r="DJ140" i="1"/>
  <c r="DJ141" i="1"/>
  <c r="DJ142" i="1"/>
  <c r="DJ143" i="1"/>
  <c r="DJ144" i="1"/>
  <c r="DJ145" i="1"/>
  <c r="DJ146" i="1"/>
  <c r="DJ147" i="1"/>
  <c r="DJ148" i="1"/>
  <c r="DJ149" i="1"/>
  <c r="DJ150" i="1"/>
  <c r="DJ151" i="1"/>
  <c r="DJ152" i="1"/>
  <c r="DJ153" i="1"/>
  <c r="DJ154" i="1"/>
  <c r="DJ155" i="1"/>
  <c r="DJ156" i="1"/>
  <c r="DJ157" i="1"/>
  <c r="DJ158" i="1"/>
  <c r="DJ159" i="1"/>
  <c r="DJ160" i="1"/>
  <c r="DJ161" i="1"/>
  <c r="DJ162" i="1"/>
  <c r="DJ163" i="1"/>
  <c r="DJ164" i="1"/>
  <c r="DJ165" i="1"/>
  <c r="DJ166" i="1"/>
  <c r="DJ167" i="1"/>
  <c r="DJ168" i="1"/>
  <c r="DJ169" i="1"/>
  <c r="DJ170" i="1"/>
  <c r="DJ171" i="1"/>
  <c r="DJ172" i="1"/>
  <c r="DJ173" i="1"/>
  <c r="DJ174" i="1"/>
  <c r="DJ175" i="1"/>
  <c r="DJ176" i="1"/>
  <c r="DJ177" i="1"/>
  <c r="DJ178" i="1"/>
  <c r="DJ179" i="1"/>
  <c r="DJ180" i="1"/>
  <c r="DJ181" i="1"/>
  <c r="DJ182" i="1"/>
  <c r="DJ183" i="1"/>
  <c r="DJ184" i="1"/>
  <c r="DJ185" i="1"/>
  <c r="DJ186" i="1"/>
  <c r="DJ187" i="1"/>
  <c r="DJ188" i="1"/>
  <c r="DJ189" i="1"/>
  <c r="DJ190" i="1"/>
  <c r="DJ191" i="1"/>
  <c r="DJ192" i="1"/>
  <c r="DJ193" i="1"/>
  <c r="DJ194" i="1"/>
  <c r="DJ195" i="1"/>
  <c r="DJ196" i="1"/>
  <c r="DJ197" i="1"/>
  <c r="DJ198" i="1"/>
  <c r="DJ199" i="1"/>
  <c r="DJ200" i="1"/>
  <c r="DJ201" i="1"/>
  <c r="DJ202" i="1"/>
  <c r="DJ203" i="1"/>
  <c r="DJ204" i="1"/>
  <c r="DJ205" i="1"/>
  <c r="DJ206" i="1"/>
  <c r="DJ207" i="1"/>
  <c r="DJ208" i="1"/>
  <c r="DJ209" i="1"/>
  <c r="DJ210" i="1"/>
  <c r="DJ211" i="1"/>
  <c r="DJ212" i="1"/>
  <c r="DJ213" i="1"/>
  <c r="DJ214" i="1"/>
  <c r="DJ215" i="1"/>
  <c r="DJ216" i="1"/>
  <c r="DJ217" i="1"/>
  <c r="DJ218" i="1"/>
  <c r="DJ219" i="1"/>
  <c r="DJ220" i="1"/>
  <c r="DJ221" i="1"/>
  <c r="DJ222" i="1"/>
  <c r="DJ223" i="1"/>
  <c r="DJ224" i="1"/>
  <c r="DJ225" i="1"/>
  <c r="DJ226" i="1"/>
  <c r="DJ227" i="1"/>
  <c r="DJ228" i="1"/>
  <c r="DJ229" i="1"/>
  <c r="DJ230" i="1"/>
  <c r="DJ231" i="1"/>
  <c r="DJ232" i="1"/>
  <c r="DJ233" i="1"/>
  <c r="DJ234" i="1"/>
  <c r="DJ235" i="1"/>
  <c r="DJ236" i="1"/>
  <c r="DJ237" i="1"/>
  <c r="DJ238" i="1"/>
  <c r="DJ239" i="1"/>
  <c r="DJ240" i="1"/>
  <c r="DJ241" i="1"/>
  <c r="DJ242" i="1"/>
  <c r="DJ243" i="1"/>
  <c r="DJ244" i="1"/>
  <c r="DJ245" i="1"/>
  <c r="DJ246" i="1"/>
  <c r="DJ247" i="1"/>
  <c r="DJ248" i="1"/>
  <c r="DJ249" i="1"/>
  <c r="DJ250" i="1"/>
  <c r="DJ251" i="1"/>
  <c r="DJ252" i="1"/>
  <c r="DJ253" i="1"/>
  <c r="DJ254" i="1"/>
  <c r="DJ255" i="1"/>
  <c r="DJ256" i="1"/>
  <c r="DJ257" i="1"/>
  <c r="DJ258" i="1"/>
  <c r="DJ260" i="1"/>
  <c r="DJ261" i="1"/>
  <c r="DJ262" i="1"/>
  <c r="DJ263" i="1"/>
  <c r="DJ264" i="1"/>
  <c r="DJ265" i="1"/>
  <c r="DJ266" i="1"/>
  <c r="DJ267" i="1"/>
  <c r="DJ268" i="1"/>
  <c r="DJ269" i="1"/>
  <c r="DJ270" i="1"/>
  <c r="DJ271" i="1"/>
  <c r="DJ272" i="1"/>
  <c r="DJ273" i="1"/>
  <c r="DJ274" i="1"/>
  <c r="DJ275" i="1"/>
  <c r="DJ276" i="1"/>
  <c r="DJ277" i="1"/>
  <c r="DJ278" i="1"/>
  <c r="DJ279" i="1"/>
  <c r="DJ280" i="1"/>
  <c r="DJ281" i="1"/>
  <c r="DJ282" i="1"/>
  <c r="DJ283" i="1"/>
  <c r="DJ284" i="1"/>
  <c r="DJ285" i="1"/>
  <c r="DJ286" i="1"/>
  <c r="DJ287" i="1"/>
  <c r="DJ288" i="1"/>
  <c r="DJ289" i="1"/>
  <c r="DJ290" i="1"/>
  <c r="DJ291" i="1"/>
  <c r="DJ292" i="1"/>
  <c r="DJ293" i="1"/>
  <c r="DJ294" i="1"/>
  <c r="DJ295" i="1"/>
  <c r="DJ296" i="1"/>
  <c r="DJ297" i="1"/>
  <c r="DJ298" i="1"/>
  <c r="DJ299" i="1"/>
  <c r="DJ300" i="1"/>
  <c r="DJ301" i="1"/>
  <c r="DJ302" i="1"/>
  <c r="DJ303" i="1"/>
  <c r="DJ304" i="1"/>
  <c r="DJ305" i="1"/>
  <c r="DJ306" i="1"/>
  <c r="DJ307" i="1"/>
  <c r="DJ308" i="1"/>
  <c r="DJ309" i="1"/>
  <c r="DJ310" i="1"/>
  <c r="DJ311" i="1"/>
  <c r="DJ312" i="1"/>
  <c r="DJ313" i="1"/>
  <c r="DJ314" i="1"/>
  <c r="DJ315" i="1"/>
  <c r="DJ316" i="1"/>
  <c r="DJ317" i="1"/>
  <c r="DJ318" i="1"/>
  <c r="DJ319" i="1"/>
  <c r="DJ320" i="1"/>
  <c r="DJ321" i="1"/>
  <c r="DJ322" i="1"/>
  <c r="DJ323" i="1"/>
  <c r="DJ324" i="1"/>
  <c r="DJ325" i="1"/>
  <c r="DJ326" i="1"/>
  <c r="DJ327" i="1"/>
  <c r="DJ328" i="1"/>
  <c r="DJ329" i="1"/>
  <c r="DJ330" i="1"/>
  <c r="DJ331" i="1"/>
  <c r="DJ332" i="1"/>
  <c r="DJ333" i="1"/>
  <c r="DJ334" i="1"/>
  <c r="DJ335" i="1"/>
  <c r="DJ336" i="1"/>
  <c r="DJ337" i="1"/>
  <c r="DJ338" i="1"/>
  <c r="DJ339" i="1"/>
  <c r="DJ340" i="1"/>
  <c r="DJ341" i="1"/>
  <c r="DJ342" i="1"/>
  <c r="DJ343" i="1"/>
  <c r="DJ344" i="1"/>
  <c r="DJ345" i="1"/>
  <c r="DJ346" i="1"/>
  <c r="DJ347" i="1"/>
  <c r="DJ348" i="1"/>
  <c r="DJ349" i="1"/>
  <c r="DJ350" i="1"/>
  <c r="DJ351" i="1"/>
  <c r="DJ352" i="1"/>
  <c r="DJ353" i="1"/>
  <c r="DJ354" i="1"/>
  <c r="DJ355" i="1"/>
  <c r="DJ356" i="1"/>
  <c r="DJ357" i="1"/>
  <c r="DJ358" i="1"/>
  <c r="DJ359" i="1"/>
  <c r="DJ360" i="1"/>
  <c r="DJ361" i="1"/>
  <c r="DJ362" i="1"/>
  <c r="DJ363" i="1"/>
  <c r="DJ364" i="1"/>
  <c r="DJ365" i="1"/>
  <c r="DJ366" i="1"/>
  <c r="DJ367" i="1"/>
  <c r="DJ368" i="1"/>
  <c r="DJ369" i="1"/>
  <c r="DJ370" i="1"/>
  <c r="DJ371" i="1"/>
  <c r="DJ372" i="1"/>
  <c r="DJ373" i="1"/>
  <c r="DJ374" i="1"/>
  <c r="DJ375" i="1"/>
  <c r="DJ376" i="1"/>
  <c r="DJ377" i="1"/>
  <c r="DJ378" i="1"/>
  <c r="DJ379" i="1"/>
  <c r="DJ380" i="1"/>
  <c r="DJ381" i="1"/>
  <c r="DJ382" i="1"/>
  <c r="DJ383" i="1"/>
  <c r="DJ384" i="1"/>
  <c r="DJ385" i="1"/>
  <c r="DJ386" i="1"/>
  <c r="DJ387" i="1"/>
  <c r="DJ388" i="1"/>
  <c r="DJ389" i="1"/>
  <c r="DJ390" i="1"/>
  <c r="DJ391" i="1"/>
  <c r="DJ392" i="1"/>
  <c r="DJ393" i="1"/>
  <c r="DJ394" i="1"/>
  <c r="DJ395" i="1"/>
  <c r="DJ396" i="1"/>
  <c r="DJ397" i="1"/>
  <c r="DJ398" i="1"/>
  <c r="DJ399" i="1"/>
  <c r="DJ400" i="1"/>
  <c r="DJ401" i="1"/>
  <c r="DJ402" i="1"/>
  <c r="DJ403" i="1"/>
  <c r="DJ404" i="1"/>
  <c r="DJ405" i="1"/>
  <c r="DJ406" i="1"/>
  <c r="DJ407" i="1"/>
  <c r="DJ408" i="1"/>
  <c r="DJ409" i="1"/>
  <c r="DJ410" i="1"/>
  <c r="DJ411" i="1"/>
  <c r="DJ412" i="1"/>
  <c r="DJ413" i="1"/>
  <c r="DJ414" i="1"/>
  <c r="DJ415" i="1"/>
  <c r="DJ416" i="1"/>
  <c r="DJ417" i="1"/>
  <c r="DJ418" i="1"/>
  <c r="DJ419" i="1"/>
  <c r="DJ420" i="1"/>
  <c r="DJ421" i="1"/>
  <c r="DJ422" i="1"/>
  <c r="DJ423" i="1"/>
  <c r="DJ424" i="1"/>
  <c r="DJ425" i="1"/>
  <c r="DJ426" i="1"/>
  <c r="DJ427" i="1"/>
  <c r="DJ428" i="1"/>
  <c r="DJ429" i="1"/>
  <c r="DJ430" i="1"/>
  <c r="DJ431" i="1"/>
  <c r="DJ432" i="1"/>
  <c r="DJ433" i="1"/>
  <c r="DJ434" i="1"/>
  <c r="DJ435" i="1"/>
  <c r="DJ436" i="1"/>
  <c r="DJ437" i="1"/>
  <c r="DJ438" i="1"/>
  <c r="DJ439" i="1"/>
  <c r="DJ440" i="1"/>
  <c r="DJ441" i="1"/>
  <c r="DJ442" i="1"/>
  <c r="DJ443" i="1"/>
  <c r="DJ444" i="1"/>
  <c r="DJ445" i="1"/>
  <c r="DJ446" i="1"/>
  <c r="DJ447" i="1"/>
  <c r="DJ448" i="1"/>
  <c r="DJ449" i="1"/>
  <c r="DJ450" i="1"/>
  <c r="DJ451" i="1"/>
  <c r="DJ452" i="1"/>
  <c r="DJ453" i="1"/>
  <c r="DJ454" i="1"/>
  <c r="DJ455" i="1"/>
  <c r="DJ456" i="1"/>
  <c r="DJ457" i="1"/>
  <c r="DJ458" i="1"/>
  <c r="DJ459" i="1"/>
  <c r="DJ460" i="1"/>
  <c r="DJ461" i="1"/>
  <c r="DJ462" i="1"/>
  <c r="DJ463" i="1"/>
  <c r="DJ464" i="1"/>
  <c r="DJ465" i="1"/>
  <c r="DJ466" i="1"/>
  <c r="DJ467" i="1"/>
  <c r="DJ468" i="1"/>
  <c r="DJ469" i="1"/>
  <c r="DJ470" i="1"/>
  <c r="DJ471" i="1"/>
  <c r="DJ472" i="1"/>
  <c r="DJ473" i="1"/>
  <c r="DJ474" i="1"/>
  <c r="DJ475" i="1"/>
  <c r="DJ476" i="1"/>
  <c r="DJ477" i="1"/>
  <c r="DJ478" i="1"/>
  <c r="DJ479" i="1"/>
  <c r="DJ480" i="1"/>
  <c r="DJ481" i="1"/>
  <c r="DJ482" i="1"/>
  <c r="DJ483" i="1"/>
  <c r="DJ484" i="1"/>
  <c r="DJ485" i="1"/>
  <c r="DJ486" i="1"/>
  <c r="DJ487" i="1"/>
  <c r="DJ488" i="1"/>
  <c r="DJ489" i="1"/>
  <c r="DJ490" i="1"/>
  <c r="DJ491" i="1"/>
  <c r="DJ492" i="1"/>
  <c r="DJ493" i="1"/>
  <c r="DJ494" i="1"/>
  <c r="DJ495" i="1"/>
  <c r="DJ496" i="1"/>
  <c r="DJ497" i="1"/>
  <c r="DJ498" i="1"/>
  <c r="DJ499" i="1"/>
  <c r="DJ500" i="1"/>
  <c r="DJ501" i="1"/>
  <c r="DJ502" i="1"/>
  <c r="DJ503" i="1"/>
  <c r="DJ259" i="1"/>
  <c r="DJ4" i="1"/>
  <c r="DI5" i="1"/>
  <c r="DI6" i="1"/>
  <c r="DI7" i="1"/>
  <c r="DI8" i="1"/>
  <c r="DI9" i="1"/>
  <c r="DI10" i="1"/>
  <c r="DI11" i="1"/>
  <c r="DI12" i="1"/>
  <c r="DI13" i="1"/>
  <c r="DI14" i="1"/>
  <c r="DI15" i="1"/>
  <c r="DI16" i="1"/>
  <c r="DI17" i="1"/>
  <c r="DI18" i="1"/>
  <c r="DI19" i="1"/>
  <c r="DI20" i="1"/>
  <c r="DI21" i="1"/>
  <c r="DI22" i="1"/>
  <c r="DI23" i="1"/>
  <c r="DI24" i="1"/>
  <c r="DI25" i="1"/>
  <c r="DI26" i="1"/>
  <c r="DI27" i="1"/>
  <c r="DI28" i="1"/>
  <c r="DI29" i="1"/>
  <c r="DI30" i="1"/>
  <c r="DI31" i="1"/>
  <c r="DI32" i="1"/>
  <c r="DI33" i="1"/>
  <c r="DI34" i="1"/>
  <c r="DI35" i="1"/>
  <c r="DI36" i="1"/>
  <c r="DI37" i="1"/>
  <c r="DI38" i="1"/>
  <c r="DI39" i="1"/>
  <c r="DI40" i="1"/>
  <c r="DI41" i="1"/>
  <c r="DI42" i="1"/>
  <c r="DI43" i="1"/>
  <c r="DI44" i="1"/>
  <c r="DI45" i="1"/>
  <c r="DI46" i="1"/>
  <c r="DI47" i="1"/>
  <c r="DI48" i="1"/>
  <c r="DI49" i="1"/>
  <c r="DI50" i="1"/>
  <c r="DI51" i="1"/>
  <c r="DI52" i="1"/>
  <c r="DI53" i="1"/>
  <c r="DI54" i="1"/>
  <c r="DI55" i="1"/>
  <c r="DI56" i="1"/>
  <c r="DI57" i="1"/>
  <c r="DI58" i="1"/>
  <c r="DI59" i="1"/>
  <c r="DI60" i="1"/>
  <c r="DI61" i="1"/>
  <c r="DI62" i="1"/>
  <c r="DI63" i="1"/>
  <c r="DI64" i="1"/>
  <c r="DI65" i="1"/>
  <c r="DI66" i="1"/>
  <c r="DI67" i="1"/>
  <c r="DI68" i="1"/>
  <c r="DI69" i="1"/>
  <c r="DI70" i="1"/>
  <c r="DI71" i="1"/>
  <c r="DI72" i="1"/>
  <c r="DI73" i="1"/>
  <c r="DI74" i="1"/>
  <c r="DI75" i="1"/>
  <c r="DI76" i="1"/>
  <c r="DI77" i="1"/>
  <c r="DI78" i="1"/>
  <c r="DI79" i="1"/>
  <c r="DI80" i="1"/>
  <c r="DI81" i="1"/>
  <c r="DI82" i="1"/>
  <c r="DI83" i="1"/>
  <c r="DI84" i="1"/>
  <c r="DI85" i="1"/>
  <c r="DI86" i="1"/>
  <c r="DI87" i="1"/>
  <c r="DI88" i="1"/>
  <c r="DI89" i="1"/>
  <c r="DI90" i="1"/>
  <c r="DI91" i="1"/>
  <c r="DI92" i="1"/>
  <c r="DI93" i="1"/>
  <c r="DI94" i="1"/>
  <c r="DI95" i="1"/>
  <c r="DI96" i="1"/>
  <c r="DI97" i="1"/>
  <c r="DI98" i="1"/>
  <c r="DI99" i="1"/>
  <c r="DI100" i="1"/>
  <c r="DI101" i="1"/>
  <c r="DI102" i="1"/>
  <c r="DI103" i="1"/>
  <c r="DI104" i="1"/>
  <c r="DI105" i="1"/>
  <c r="DI106" i="1"/>
  <c r="DI107" i="1"/>
  <c r="DI108" i="1"/>
  <c r="DI109" i="1"/>
  <c r="DI110" i="1"/>
  <c r="DI111" i="1"/>
  <c r="DI112" i="1"/>
  <c r="DI113" i="1"/>
  <c r="DI114" i="1"/>
  <c r="DI115" i="1"/>
  <c r="DI116" i="1"/>
  <c r="DI117" i="1"/>
  <c r="DI118" i="1"/>
  <c r="DI119" i="1"/>
  <c r="DI120" i="1"/>
  <c r="DI121" i="1"/>
  <c r="DI122" i="1"/>
  <c r="DI123" i="1"/>
  <c r="DI124" i="1"/>
  <c r="DI125" i="1"/>
  <c r="DI126" i="1"/>
  <c r="DI127" i="1"/>
  <c r="DI128" i="1"/>
  <c r="DI129" i="1"/>
  <c r="DI130" i="1"/>
  <c r="DI131" i="1"/>
  <c r="DI132" i="1"/>
  <c r="DI133" i="1"/>
  <c r="DI134" i="1"/>
  <c r="DI135" i="1"/>
  <c r="DI136" i="1"/>
  <c r="DI137" i="1"/>
  <c r="DI138" i="1"/>
  <c r="DI139" i="1"/>
  <c r="DI140" i="1"/>
  <c r="DI141" i="1"/>
  <c r="DI142" i="1"/>
  <c r="DI143" i="1"/>
  <c r="DI144" i="1"/>
  <c r="DI145" i="1"/>
  <c r="DI146" i="1"/>
  <c r="DI147" i="1"/>
  <c r="DI148" i="1"/>
  <c r="DI149" i="1"/>
  <c r="DI150" i="1"/>
  <c r="DI151" i="1"/>
  <c r="DI152" i="1"/>
  <c r="DI153" i="1"/>
  <c r="DI154" i="1"/>
  <c r="DI155" i="1"/>
  <c r="DI156" i="1"/>
  <c r="DI157" i="1"/>
  <c r="DI158" i="1"/>
  <c r="DI159" i="1"/>
  <c r="DI160" i="1"/>
  <c r="DI161" i="1"/>
  <c r="DI162" i="1"/>
  <c r="DI163" i="1"/>
  <c r="DI164" i="1"/>
  <c r="DI165" i="1"/>
  <c r="DI166" i="1"/>
  <c r="DI167" i="1"/>
  <c r="DI168" i="1"/>
  <c r="DI169" i="1"/>
  <c r="DI170" i="1"/>
  <c r="DI171" i="1"/>
  <c r="DI172" i="1"/>
  <c r="DI173" i="1"/>
  <c r="DI174" i="1"/>
  <c r="DI175" i="1"/>
  <c r="DI176" i="1"/>
  <c r="DI177" i="1"/>
  <c r="DI178" i="1"/>
  <c r="DI179" i="1"/>
  <c r="DI180" i="1"/>
  <c r="DI181" i="1"/>
  <c r="DI182" i="1"/>
  <c r="DI183" i="1"/>
  <c r="DI184" i="1"/>
  <c r="DI185" i="1"/>
  <c r="DI186" i="1"/>
  <c r="DI187" i="1"/>
  <c r="DI188" i="1"/>
  <c r="DI189" i="1"/>
  <c r="DI190" i="1"/>
  <c r="DI191" i="1"/>
  <c r="DI192" i="1"/>
  <c r="DI193" i="1"/>
  <c r="DI194" i="1"/>
  <c r="DI195" i="1"/>
  <c r="DI196" i="1"/>
  <c r="DI197" i="1"/>
  <c r="DI198" i="1"/>
  <c r="DI199" i="1"/>
  <c r="DI200" i="1"/>
  <c r="DI201" i="1"/>
  <c r="DI202" i="1"/>
  <c r="DI203" i="1"/>
  <c r="DI204" i="1"/>
  <c r="DI205" i="1"/>
  <c r="DI206" i="1"/>
  <c r="DI207" i="1"/>
  <c r="DI208" i="1"/>
  <c r="DI209" i="1"/>
  <c r="DI210" i="1"/>
  <c r="DI211" i="1"/>
  <c r="DI212" i="1"/>
  <c r="DI213" i="1"/>
  <c r="DI214" i="1"/>
  <c r="DI215" i="1"/>
  <c r="DI216" i="1"/>
  <c r="DI217" i="1"/>
  <c r="DI218" i="1"/>
  <c r="DI219" i="1"/>
  <c r="DI220" i="1"/>
  <c r="DI221" i="1"/>
  <c r="DI222" i="1"/>
  <c r="DI223" i="1"/>
  <c r="DI224" i="1"/>
  <c r="DI225" i="1"/>
  <c r="DI226" i="1"/>
  <c r="DI227" i="1"/>
  <c r="DI228" i="1"/>
  <c r="DI229" i="1"/>
  <c r="DI230" i="1"/>
  <c r="DI231" i="1"/>
  <c r="DI232" i="1"/>
  <c r="DI233" i="1"/>
  <c r="DI234" i="1"/>
  <c r="DI235" i="1"/>
  <c r="DI236" i="1"/>
  <c r="DI237" i="1"/>
  <c r="DI238" i="1"/>
  <c r="DI239" i="1"/>
  <c r="DI240" i="1"/>
  <c r="DI241" i="1"/>
  <c r="DI242" i="1"/>
  <c r="DI243" i="1"/>
  <c r="DI244" i="1"/>
  <c r="DI245" i="1"/>
  <c r="DI246" i="1"/>
  <c r="DI247" i="1"/>
  <c r="DI248" i="1"/>
  <c r="DI249" i="1"/>
  <c r="DI250" i="1"/>
  <c r="DI251" i="1"/>
  <c r="DI252" i="1"/>
  <c r="DI253" i="1"/>
  <c r="DI254" i="1"/>
  <c r="DI255" i="1"/>
  <c r="DI256" i="1"/>
  <c r="DI257" i="1"/>
  <c r="DI258" i="1"/>
  <c r="DI260" i="1"/>
  <c r="DI261" i="1"/>
  <c r="DI262" i="1"/>
  <c r="DI263" i="1"/>
  <c r="DI264" i="1"/>
  <c r="DI265" i="1"/>
  <c r="DI266" i="1"/>
  <c r="DI267" i="1"/>
  <c r="DI268" i="1"/>
  <c r="DI269" i="1"/>
  <c r="DI270" i="1"/>
  <c r="DI271" i="1"/>
  <c r="DI272" i="1"/>
  <c r="DI273" i="1"/>
  <c r="DI274" i="1"/>
  <c r="DI275" i="1"/>
  <c r="DI276" i="1"/>
  <c r="DI277" i="1"/>
  <c r="DI278" i="1"/>
  <c r="DI279" i="1"/>
  <c r="DI280" i="1"/>
  <c r="DI281" i="1"/>
  <c r="DI282" i="1"/>
  <c r="DI283" i="1"/>
  <c r="DI284" i="1"/>
  <c r="DI285" i="1"/>
  <c r="DI286" i="1"/>
  <c r="DI287" i="1"/>
  <c r="DI288" i="1"/>
  <c r="DI289" i="1"/>
  <c r="DI290" i="1"/>
  <c r="DI291" i="1"/>
  <c r="DI292" i="1"/>
  <c r="DI293" i="1"/>
  <c r="DI294" i="1"/>
  <c r="DI295" i="1"/>
  <c r="DI296" i="1"/>
  <c r="DI297" i="1"/>
  <c r="DI298" i="1"/>
  <c r="DI299" i="1"/>
  <c r="DI300" i="1"/>
  <c r="DI301" i="1"/>
  <c r="DI302" i="1"/>
  <c r="DI303" i="1"/>
  <c r="DI304" i="1"/>
  <c r="DI305" i="1"/>
  <c r="DI306" i="1"/>
  <c r="DI307" i="1"/>
  <c r="DI308" i="1"/>
  <c r="DI309" i="1"/>
  <c r="DI310" i="1"/>
  <c r="DI311" i="1"/>
  <c r="DI312" i="1"/>
  <c r="DI313" i="1"/>
  <c r="DI314" i="1"/>
  <c r="DI315" i="1"/>
  <c r="DI316" i="1"/>
  <c r="DI317" i="1"/>
  <c r="DI318" i="1"/>
  <c r="DI319" i="1"/>
  <c r="DI320" i="1"/>
  <c r="DI321" i="1"/>
  <c r="DI322" i="1"/>
  <c r="DI323" i="1"/>
  <c r="DI324" i="1"/>
  <c r="DI325" i="1"/>
  <c r="DI326" i="1"/>
  <c r="DI327" i="1"/>
  <c r="DI328" i="1"/>
  <c r="DI329" i="1"/>
  <c r="DI330" i="1"/>
  <c r="DI331" i="1"/>
  <c r="DI332" i="1"/>
  <c r="DI333" i="1"/>
  <c r="DI334" i="1"/>
  <c r="DI335" i="1"/>
  <c r="DI336" i="1"/>
  <c r="DI337" i="1"/>
  <c r="DI338" i="1"/>
  <c r="DI339" i="1"/>
  <c r="DI340" i="1"/>
  <c r="DI341" i="1"/>
  <c r="DI342" i="1"/>
  <c r="DI343" i="1"/>
  <c r="DI344" i="1"/>
  <c r="DI345" i="1"/>
  <c r="DI346" i="1"/>
  <c r="DI347" i="1"/>
  <c r="DI348" i="1"/>
  <c r="DI349" i="1"/>
  <c r="DI350" i="1"/>
  <c r="DI351" i="1"/>
  <c r="DI352" i="1"/>
  <c r="DI353" i="1"/>
  <c r="DI354" i="1"/>
  <c r="DI355" i="1"/>
  <c r="DI356" i="1"/>
  <c r="DI357" i="1"/>
  <c r="DI358" i="1"/>
  <c r="DI359" i="1"/>
  <c r="DI360" i="1"/>
  <c r="DI361" i="1"/>
  <c r="DI362" i="1"/>
  <c r="DI363" i="1"/>
  <c r="DI364" i="1"/>
  <c r="DI365" i="1"/>
  <c r="DI366" i="1"/>
  <c r="DI367" i="1"/>
  <c r="DI368" i="1"/>
  <c r="DI369" i="1"/>
  <c r="DI370" i="1"/>
  <c r="DI371" i="1"/>
  <c r="DI372" i="1"/>
  <c r="DI373" i="1"/>
  <c r="DI374" i="1"/>
  <c r="DI375" i="1"/>
  <c r="DI376" i="1"/>
  <c r="DI377" i="1"/>
  <c r="DI378" i="1"/>
  <c r="DI379" i="1"/>
  <c r="DI380" i="1"/>
  <c r="DI381" i="1"/>
  <c r="DI382" i="1"/>
  <c r="DI383" i="1"/>
  <c r="DI384" i="1"/>
  <c r="DI385" i="1"/>
  <c r="DI386" i="1"/>
  <c r="DI387" i="1"/>
  <c r="DI388" i="1"/>
  <c r="DI389" i="1"/>
  <c r="DI390" i="1"/>
  <c r="DI391" i="1"/>
  <c r="DI392" i="1"/>
  <c r="DI393" i="1"/>
  <c r="DI394" i="1"/>
  <c r="DI395" i="1"/>
  <c r="DI396" i="1"/>
  <c r="DI397" i="1"/>
  <c r="DI398" i="1"/>
  <c r="DI399" i="1"/>
  <c r="DI400" i="1"/>
  <c r="DI401" i="1"/>
  <c r="DI402" i="1"/>
  <c r="DI403" i="1"/>
  <c r="DI404" i="1"/>
  <c r="DI405" i="1"/>
  <c r="DI406" i="1"/>
  <c r="DI407" i="1"/>
  <c r="DI408" i="1"/>
  <c r="DI409" i="1"/>
  <c r="DI410" i="1"/>
  <c r="DI411" i="1"/>
  <c r="DI412" i="1"/>
  <c r="DI413" i="1"/>
  <c r="DI414" i="1"/>
  <c r="DI415" i="1"/>
  <c r="DI416" i="1"/>
  <c r="DI417" i="1"/>
  <c r="DI418" i="1"/>
  <c r="DI419" i="1"/>
  <c r="DI420" i="1"/>
  <c r="DI421" i="1"/>
  <c r="DI422" i="1"/>
  <c r="DI423" i="1"/>
  <c r="DI424" i="1"/>
  <c r="DI425" i="1"/>
  <c r="DI426" i="1"/>
  <c r="DI427" i="1"/>
  <c r="DI428" i="1"/>
  <c r="DI429" i="1"/>
  <c r="DI430" i="1"/>
  <c r="DI431" i="1"/>
  <c r="DI432" i="1"/>
  <c r="DI433" i="1"/>
  <c r="DI434" i="1"/>
  <c r="DI435" i="1"/>
  <c r="DI436" i="1"/>
  <c r="DI437" i="1"/>
  <c r="DI438" i="1"/>
  <c r="DI439" i="1"/>
  <c r="DI440" i="1"/>
  <c r="DI441" i="1"/>
  <c r="DI442" i="1"/>
  <c r="DI443" i="1"/>
  <c r="DI444" i="1"/>
  <c r="DI445" i="1"/>
  <c r="DI446" i="1"/>
  <c r="DI447" i="1"/>
  <c r="DI448" i="1"/>
  <c r="DI449" i="1"/>
  <c r="DI450" i="1"/>
  <c r="DI451" i="1"/>
  <c r="DI452" i="1"/>
  <c r="DI453" i="1"/>
  <c r="DI454" i="1"/>
  <c r="DI455" i="1"/>
  <c r="DI456" i="1"/>
  <c r="DI457" i="1"/>
  <c r="DI458" i="1"/>
  <c r="DI459" i="1"/>
  <c r="DI460" i="1"/>
  <c r="DI461" i="1"/>
  <c r="DI462" i="1"/>
  <c r="DI463" i="1"/>
  <c r="DI464" i="1"/>
  <c r="DI465" i="1"/>
  <c r="DI466" i="1"/>
  <c r="DI467" i="1"/>
  <c r="DI468" i="1"/>
  <c r="DI469" i="1"/>
  <c r="DI470" i="1"/>
  <c r="DI471" i="1"/>
  <c r="DI472" i="1"/>
  <c r="DI473" i="1"/>
  <c r="DI474" i="1"/>
  <c r="DI475" i="1"/>
  <c r="DI476" i="1"/>
  <c r="DI477" i="1"/>
  <c r="DI478" i="1"/>
  <c r="DI479" i="1"/>
  <c r="DI480" i="1"/>
  <c r="DI481" i="1"/>
  <c r="DI482" i="1"/>
  <c r="DI483" i="1"/>
  <c r="DI484" i="1"/>
  <c r="DI485" i="1"/>
  <c r="DI486" i="1"/>
  <c r="DI487" i="1"/>
  <c r="DI488" i="1"/>
  <c r="DI489" i="1"/>
  <c r="DI490" i="1"/>
  <c r="DI491" i="1"/>
  <c r="DI492" i="1"/>
  <c r="DI493" i="1"/>
  <c r="DI494" i="1"/>
  <c r="DI495" i="1"/>
  <c r="DI496" i="1"/>
  <c r="DI497" i="1"/>
  <c r="DI498" i="1"/>
  <c r="DI499" i="1"/>
  <c r="DI500" i="1"/>
  <c r="DI501" i="1"/>
  <c r="DI502" i="1"/>
  <c r="DI503" i="1"/>
  <c r="DI259" i="1"/>
  <c r="DI4" i="1"/>
  <c r="DG5" i="1"/>
  <c r="DG6" i="1"/>
  <c r="DG7" i="1"/>
  <c r="DG8" i="1"/>
  <c r="DG9" i="1"/>
  <c r="DG10" i="1"/>
  <c r="DG11" i="1"/>
  <c r="DG12" i="1"/>
  <c r="DG13" i="1"/>
  <c r="DG14" i="1"/>
  <c r="DG15" i="1"/>
  <c r="DG16" i="1"/>
  <c r="DG17" i="1"/>
  <c r="DG18" i="1"/>
  <c r="DG19" i="1"/>
  <c r="DG20" i="1"/>
  <c r="DG21" i="1"/>
  <c r="DG22" i="1"/>
  <c r="DG23" i="1"/>
  <c r="DG24" i="1"/>
  <c r="DG25" i="1"/>
  <c r="DG26" i="1"/>
  <c r="DG27" i="1"/>
  <c r="DG28" i="1"/>
  <c r="DG29" i="1"/>
  <c r="DG30" i="1"/>
  <c r="DG31" i="1"/>
  <c r="DG32" i="1"/>
  <c r="DG33" i="1"/>
  <c r="DG34" i="1"/>
  <c r="DG35" i="1"/>
  <c r="DG36" i="1"/>
  <c r="DG37" i="1"/>
  <c r="DG38" i="1"/>
  <c r="DG39" i="1"/>
  <c r="DG40" i="1"/>
  <c r="DG41" i="1"/>
  <c r="DG42" i="1"/>
  <c r="DG43" i="1"/>
  <c r="DG44" i="1"/>
  <c r="DG45" i="1"/>
  <c r="DG46" i="1"/>
  <c r="DG47" i="1"/>
  <c r="DG48" i="1"/>
  <c r="DG49" i="1"/>
  <c r="DG50" i="1"/>
  <c r="DG51" i="1"/>
  <c r="DG52" i="1"/>
  <c r="DG53" i="1"/>
  <c r="DG54" i="1"/>
  <c r="DG55" i="1"/>
  <c r="DG56" i="1"/>
  <c r="DG57" i="1"/>
  <c r="DG58" i="1"/>
  <c r="DG59" i="1"/>
  <c r="DG60" i="1"/>
  <c r="DG61" i="1"/>
  <c r="DG62" i="1"/>
  <c r="DG63" i="1"/>
  <c r="DG64" i="1"/>
  <c r="DG65" i="1"/>
  <c r="DG66" i="1"/>
  <c r="DG67" i="1"/>
  <c r="DG68" i="1"/>
  <c r="DG69" i="1"/>
  <c r="DG70" i="1"/>
  <c r="DG71" i="1"/>
  <c r="DG72" i="1"/>
  <c r="DG73" i="1"/>
  <c r="DG74" i="1"/>
  <c r="DG75" i="1"/>
  <c r="DG76" i="1"/>
  <c r="DG77" i="1"/>
  <c r="DG78" i="1"/>
  <c r="DG79" i="1"/>
  <c r="DG80" i="1"/>
  <c r="DG81" i="1"/>
  <c r="DG82" i="1"/>
  <c r="DG83" i="1"/>
  <c r="DG84" i="1"/>
  <c r="DG85" i="1"/>
  <c r="DG86" i="1"/>
  <c r="DG87" i="1"/>
  <c r="DG88" i="1"/>
  <c r="DG89" i="1"/>
  <c r="DG90" i="1"/>
  <c r="DG91" i="1"/>
  <c r="DG92" i="1"/>
  <c r="DG93" i="1"/>
  <c r="DG94" i="1"/>
  <c r="DG95" i="1"/>
  <c r="DG96" i="1"/>
  <c r="DG97" i="1"/>
  <c r="DG98" i="1"/>
  <c r="DG99" i="1"/>
  <c r="DG100" i="1"/>
  <c r="DG101" i="1"/>
  <c r="DG102" i="1"/>
  <c r="DG103" i="1"/>
  <c r="DG104" i="1"/>
  <c r="DG105" i="1"/>
  <c r="DG106" i="1"/>
  <c r="DG107" i="1"/>
  <c r="DG108" i="1"/>
  <c r="DG109" i="1"/>
  <c r="DG110" i="1"/>
  <c r="DG111" i="1"/>
  <c r="DG112" i="1"/>
  <c r="DG113" i="1"/>
  <c r="DG114" i="1"/>
  <c r="DG115" i="1"/>
  <c r="DG116" i="1"/>
  <c r="DG117" i="1"/>
  <c r="DG118" i="1"/>
  <c r="DG119" i="1"/>
  <c r="DG120" i="1"/>
  <c r="DG121" i="1"/>
  <c r="DG122" i="1"/>
  <c r="DG123" i="1"/>
  <c r="DG124" i="1"/>
  <c r="DG125" i="1"/>
  <c r="DG126" i="1"/>
  <c r="DG127" i="1"/>
  <c r="DG128" i="1"/>
  <c r="DG129" i="1"/>
  <c r="DG130" i="1"/>
  <c r="DG131" i="1"/>
  <c r="DG132" i="1"/>
  <c r="DG133" i="1"/>
  <c r="DG134" i="1"/>
  <c r="DG135" i="1"/>
  <c r="DG136" i="1"/>
  <c r="DG137" i="1"/>
  <c r="DG138" i="1"/>
  <c r="DG139" i="1"/>
  <c r="DG140" i="1"/>
  <c r="DG141" i="1"/>
  <c r="DG142" i="1"/>
  <c r="DG143" i="1"/>
  <c r="DG144" i="1"/>
  <c r="DG145" i="1"/>
  <c r="DG146" i="1"/>
  <c r="DG147" i="1"/>
  <c r="DG148" i="1"/>
  <c r="DG149" i="1"/>
  <c r="DG150" i="1"/>
  <c r="DG151" i="1"/>
  <c r="DG152" i="1"/>
  <c r="DG153" i="1"/>
  <c r="DG154" i="1"/>
  <c r="DG155" i="1"/>
  <c r="DG156" i="1"/>
  <c r="DG157" i="1"/>
  <c r="DG158" i="1"/>
  <c r="DG159" i="1"/>
  <c r="DG160" i="1"/>
  <c r="DG161" i="1"/>
  <c r="DG162" i="1"/>
  <c r="DG163" i="1"/>
  <c r="DG164" i="1"/>
  <c r="DG165" i="1"/>
  <c r="DG166" i="1"/>
  <c r="DG167" i="1"/>
  <c r="DG168" i="1"/>
  <c r="DG169" i="1"/>
  <c r="DG170" i="1"/>
  <c r="DG171" i="1"/>
  <c r="DG172" i="1"/>
  <c r="DG173" i="1"/>
  <c r="DG174" i="1"/>
  <c r="DG175" i="1"/>
  <c r="DG176" i="1"/>
  <c r="DG177" i="1"/>
  <c r="DG178" i="1"/>
  <c r="DG179" i="1"/>
  <c r="DG180" i="1"/>
  <c r="DG181" i="1"/>
  <c r="DG182" i="1"/>
  <c r="DG183" i="1"/>
  <c r="DG184" i="1"/>
  <c r="DG185" i="1"/>
  <c r="DG186" i="1"/>
  <c r="DG187" i="1"/>
  <c r="DG188" i="1"/>
  <c r="DG189" i="1"/>
  <c r="DG190" i="1"/>
  <c r="DG191" i="1"/>
  <c r="DG192" i="1"/>
  <c r="DG193" i="1"/>
  <c r="DG194" i="1"/>
  <c r="DG195" i="1"/>
  <c r="DG196" i="1"/>
  <c r="DG197" i="1"/>
  <c r="DG198" i="1"/>
  <c r="DG199" i="1"/>
  <c r="DG200" i="1"/>
  <c r="DG201" i="1"/>
  <c r="DG202" i="1"/>
  <c r="DG203" i="1"/>
  <c r="DG204" i="1"/>
  <c r="DG205" i="1"/>
  <c r="DG206" i="1"/>
  <c r="DG207" i="1"/>
  <c r="DG208" i="1"/>
  <c r="DG209" i="1"/>
  <c r="DG210" i="1"/>
  <c r="DG211" i="1"/>
  <c r="DG212" i="1"/>
  <c r="DG213" i="1"/>
  <c r="DG214" i="1"/>
  <c r="DG215" i="1"/>
  <c r="DG216" i="1"/>
  <c r="DG217" i="1"/>
  <c r="DG218" i="1"/>
  <c r="DG219" i="1"/>
  <c r="DG220" i="1"/>
  <c r="DG221" i="1"/>
  <c r="DG222" i="1"/>
  <c r="DG223" i="1"/>
  <c r="DG224" i="1"/>
  <c r="DG225" i="1"/>
  <c r="DG226" i="1"/>
  <c r="DG227" i="1"/>
  <c r="DG228" i="1"/>
  <c r="DG229" i="1"/>
  <c r="DG230" i="1"/>
  <c r="DG231" i="1"/>
  <c r="DG232" i="1"/>
  <c r="DG233" i="1"/>
  <c r="DG234" i="1"/>
  <c r="DG235" i="1"/>
  <c r="DG236" i="1"/>
  <c r="DG237" i="1"/>
  <c r="DG238" i="1"/>
  <c r="DG239" i="1"/>
  <c r="DG240" i="1"/>
  <c r="DG241" i="1"/>
  <c r="DG242" i="1"/>
  <c r="DG243" i="1"/>
  <c r="DG244" i="1"/>
  <c r="DG245" i="1"/>
  <c r="DG246" i="1"/>
  <c r="DG247" i="1"/>
  <c r="DG248" i="1"/>
  <c r="DG249" i="1"/>
  <c r="DG250" i="1"/>
  <c r="DG251" i="1"/>
  <c r="DG252" i="1"/>
  <c r="DG253" i="1"/>
  <c r="DG254" i="1"/>
  <c r="DG255" i="1"/>
  <c r="DG256" i="1"/>
  <c r="DG257" i="1"/>
  <c r="DG258" i="1"/>
  <c r="DG260" i="1"/>
  <c r="DG261" i="1"/>
  <c r="DG262" i="1"/>
  <c r="DG263" i="1"/>
  <c r="DG264" i="1"/>
  <c r="DG265" i="1"/>
  <c r="DG266" i="1"/>
  <c r="DG267" i="1"/>
  <c r="DG268" i="1"/>
  <c r="DG269" i="1"/>
  <c r="DG270" i="1"/>
  <c r="DG271" i="1"/>
  <c r="DG272" i="1"/>
  <c r="DG273" i="1"/>
  <c r="DG274" i="1"/>
  <c r="DG275" i="1"/>
  <c r="DG276" i="1"/>
  <c r="DG277" i="1"/>
  <c r="DG278" i="1"/>
  <c r="DG279" i="1"/>
  <c r="DG280" i="1"/>
  <c r="DG281" i="1"/>
  <c r="DG282" i="1"/>
  <c r="DG283" i="1"/>
  <c r="DG284" i="1"/>
  <c r="DG285" i="1"/>
  <c r="DG286" i="1"/>
  <c r="DG287" i="1"/>
  <c r="DG288" i="1"/>
  <c r="DG289" i="1"/>
  <c r="DG290" i="1"/>
  <c r="DG291" i="1"/>
  <c r="DG292" i="1"/>
  <c r="DG293" i="1"/>
  <c r="DG294" i="1"/>
  <c r="DG295" i="1"/>
  <c r="DG296" i="1"/>
  <c r="DG297" i="1"/>
  <c r="DG298" i="1"/>
  <c r="DG299" i="1"/>
  <c r="DG300" i="1"/>
  <c r="DG301" i="1"/>
  <c r="DG302" i="1"/>
  <c r="DG303" i="1"/>
  <c r="DG304" i="1"/>
  <c r="DG305" i="1"/>
  <c r="DG306" i="1"/>
  <c r="DG307" i="1"/>
  <c r="DG308" i="1"/>
  <c r="DG309" i="1"/>
  <c r="DG310" i="1"/>
  <c r="DG311" i="1"/>
  <c r="DG312" i="1"/>
  <c r="DG313" i="1"/>
  <c r="DG314" i="1"/>
  <c r="DG315" i="1"/>
  <c r="DG316" i="1"/>
  <c r="DG317" i="1"/>
  <c r="DG318" i="1"/>
  <c r="DG319" i="1"/>
  <c r="DG320" i="1"/>
  <c r="DG321" i="1"/>
  <c r="DG322" i="1"/>
  <c r="DG323" i="1"/>
  <c r="DG324" i="1"/>
  <c r="DG325" i="1"/>
  <c r="DG326" i="1"/>
  <c r="DG327" i="1"/>
  <c r="DG328" i="1"/>
  <c r="DG329" i="1"/>
  <c r="DG330" i="1"/>
  <c r="DG331" i="1"/>
  <c r="DG332" i="1"/>
  <c r="DG333" i="1"/>
  <c r="DG334" i="1"/>
  <c r="DG335" i="1"/>
  <c r="DG336" i="1"/>
  <c r="DG337" i="1"/>
  <c r="DG338" i="1"/>
  <c r="DG339" i="1"/>
  <c r="DG340" i="1"/>
  <c r="DG341" i="1"/>
  <c r="DG342" i="1"/>
  <c r="DG343" i="1"/>
  <c r="DG344" i="1"/>
  <c r="DG345" i="1"/>
  <c r="DG346" i="1"/>
  <c r="DG347" i="1"/>
  <c r="DG348" i="1"/>
  <c r="DG349" i="1"/>
  <c r="DG350" i="1"/>
  <c r="DG351" i="1"/>
  <c r="DG352" i="1"/>
  <c r="DG353" i="1"/>
  <c r="DG354" i="1"/>
  <c r="DG355" i="1"/>
  <c r="DG356" i="1"/>
  <c r="DG357" i="1"/>
  <c r="DG358" i="1"/>
  <c r="DG359" i="1"/>
  <c r="DG360" i="1"/>
  <c r="DG361" i="1"/>
  <c r="DG362" i="1"/>
  <c r="DG363" i="1"/>
  <c r="DG364" i="1"/>
  <c r="DG365" i="1"/>
  <c r="DG366" i="1"/>
  <c r="DG367" i="1"/>
  <c r="DG368" i="1"/>
  <c r="DG369" i="1"/>
  <c r="DG370" i="1"/>
  <c r="DG371" i="1"/>
  <c r="DG372" i="1"/>
  <c r="DG373" i="1"/>
  <c r="DG374" i="1"/>
  <c r="DG375" i="1"/>
  <c r="DG376" i="1"/>
  <c r="DG377" i="1"/>
  <c r="DG378" i="1"/>
  <c r="DG379" i="1"/>
  <c r="DG380" i="1"/>
  <c r="DG381" i="1"/>
  <c r="DG382" i="1"/>
  <c r="DG383" i="1"/>
  <c r="DG384" i="1"/>
  <c r="DG385" i="1"/>
  <c r="DG386" i="1"/>
  <c r="DG387" i="1"/>
  <c r="DG388" i="1"/>
  <c r="DG389" i="1"/>
  <c r="DG390" i="1"/>
  <c r="DG391" i="1"/>
  <c r="DG392" i="1"/>
  <c r="DG393" i="1"/>
  <c r="DG394" i="1"/>
  <c r="DG395" i="1"/>
  <c r="DG396" i="1"/>
  <c r="DG397" i="1"/>
  <c r="DG398" i="1"/>
  <c r="DG399" i="1"/>
  <c r="DG400" i="1"/>
  <c r="DG401" i="1"/>
  <c r="DG402" i="1"/>
  <c r="DG403" i="1"/>
  <c r="DG404" i="1"/>
  <c r="DG405" i="1"/>
  <c r="DG406" i="1"/>
  <c r="DG407" i="1"/>
  <c r="DG408" i="1"/>
  <c r="DG409" i="1"/>
  <c r="DG410" i="1"/>
  <c r="DG411" i="1"/>
  <c r="DG412" i="1"/>
  <c r="DG413" i="1"/>
  <c r="DG414" i="1"/>
  <c r="DG415" i="1"/>
  <c r="DG416" i="1"/>
  <c r="DG417" i="1"/>
  <c r="DG418" i="1"/>
  <c r="DG419" i="1"/>
  <c r="DG420" i="1"/>
  <c r="DG421" i="1"/>
  <c r="DG422" i="1"/>
  <c r="DG423" i="1"/>
  <c r="DG424" i="1"/>
  <c r="DG425" i="1"/>
  <c r="DG426" i="1"/>
  <c r="DG427" i="1"/>
  <c r="DG428" i="1"/>
  <c r="DG429" i="1"/>
  <c r="DG430" i="1"/>
  <c r="DG431" i="1"/>
  <c r="DG432" i="1"/>
  <c r="DG433" i="1"/>
  <c r="DG434" i="1"/>
  <c r="DG435" i="1"/>
  <c r="DG436" i="1"/>
  <c r="DG437" i="1"/>
  <c r="DG438" i="1"/>
  <c r="DG439" i="1"/>
  <c r="DG440" i="1"/>
  <c r="DG441" i="1"/>
  <c r="DG442" i="1"/>
  <c r="DG443" i="1"/>
  <c r="DG444" i="1"/>
  <c r="DG445" i="1"/>
  <c r="DG446" i="1"/>
  <c r="DG447" i="1"/>
  <c r="DG448" i="1"/>
  <c r="DG449" i="1"/>
  <c r="DG450" i="1"/>
  <c r="DG451" i="1"/>
  <c r="DG452" i="1"/>
  <c r="DG453" i="1"/>
  <c r="DG454" i="1"/>
  <c r="DG455" i="1"/>
  <c r="DG456" i="1"/>
  <c r="DG457" i="1"/>
  <c r="DG458" i="1"/>
  <c r="DG459" i="1"/>
  <c r="DG460" i="1"/>
  <c r="DG461" i="1"/>
  <c r="DG462" i="1"/>
  <c r="DG463" i="1"/>
  <c r="DG464" i="1"/>
  <c r="DG465" i="1"/>
  <c r="DG466" i="1"/>
  <c r="DG467" i="1"/>
  <c r="DG468" i="1"/>
  <c r="DG469" i="1"/>
  <c r="DG470" i="1"/>
  <c r="DG471" i="1"/>
  <c r="DG472" i="1"/>
  <c r="DG473" i="1"/>
  <c r="DG474" i="1"/>
  <c r="DG475" i="1"/>
  <c r="DG476" i="1"/>
  <c r="DG477" i="1"/>
  <c r="DG478" i="1"/>
  <c r="DG479" i="1"/>
  <c r="DG480" i="1"/>
  <c r="DG481" i="1"/>
  <c r="DG482" i="1"/>
  <c r="DG483" i="1"/>
  <c r="DG484" i="1"/>
  <c r="DG485" i="1"/>
  <c r="DG486" i="1"/>
  <c r="DG487" i="1"/>
  <c r="DG488" i="1"/>
  <c r="DG489" i="1"/>
  <c r="DG490" i="1"/>
  <c r="DG491" i="1"/>
  <c r="DG492" i="1"/>
  <c r="DG493" i="1"/>
  <c r="DG494" i="1"/>
  <c r="DG495" i="1"/>
  <c r="DG496" i="1"/>
  <c r="DG497" i="1"/>
  <c r="DG498" i="1"/>
  <c r="DG499" i="1"/>
  <c r="DG500" i="1"/>
  <c r="DG501" i="1"/>
  <c r="DG502" i="1"/>
  <c r="DG503" i="1"/>
  <c r="DG259"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34" i="1"/>
  <c r="DH35" i="1"/>
  <c r="DH36" i="1"/>
  <c r="DH37" i="1"/>
  <c r="DH38" i="1"/>
  <c r="DH39" i="1"/>
  <c r="DH40" i="1"/>
  <c r="DH41" i="1"/>
  <c r="DH42" i="1"/>
  <c r="DH43" i="1"/>
  <c r="DH44" i="1"/>
  <c r="DH45" i="1"/>
  <c r="DH46" i="1"/>
  <c r="DH47" i="1"/>
  <c r="DH48" i="1"/>
  <c r="DH49" i="1"/>
  <c r="DH50" i="1"/>
  <c r="DH51" i="1"/>
  <c r="DH52" i="1"/>
  <c r="DH53" i="1"/>
  <c r="DH54" i="1"/>
  <c r="DH55" i="1"/>
  <c r="DH56" i="1"/>
  <c r="DH57" i="1"/>
  <c r="DH58" i="1"/>
  <c r="DH59" i="1"/>
  <c r="DH60" i="1"/>
  <c r="DH61" i="1"/>
  <c r="DH62" i="1"/>
  <c r="DH63" i="1"/>
  <c r="DH64" i="1"/>
  <c r="DH65" i="1"/>
  <c r="DH66" i="1"/>
  <c r="DH67" i="1"/>
  <c r="DH68" i="1"/>
  <c r="DH69" i="1"/>
  <c r="DH70" i="1"/>
  <c r="DH71" i="1"/>
  <c r="DH72" i="1"/>
  <c r="DH73" i="1"/>
  <c r="DH74" i="1"/>
  <c r="DH75" i="1"/>
  <c r="DH76" i="1"/>
  <c r="DH77" i="1"/>
  <c r="DH78" i="1"/>
  <c r="DH79" i="1"/>
  <c r="DH80" i="1"/>
  <c r="DH81" i="1"/>
  <c r="DH82" i="1"/>
  <c r="DH83" i="1"/>
  <c r="DH84" i="1"/>
  <c r="DH85" i="1"/>
  <c r="DH86" i="1"/>
  <c r="DH87" i="1"/>
  <c r="DH88" i="1"/>
  <c r="DH89" i="1"/>
  <c r="DH90" i="1"/>
  <c r="DH91" i="1"/>
  <c r="DH92" i="1"/>
  <c r="DH93" i="1"/>
  <c r="DH94" i="1"/>
  <c r="DH95" i="1"/>
  <c r="DH96" i="1"/>
  <c r="DH97" i="1"/>
  <c r="DH98" i="1"/>
  <c r="DH99" i="1"/>
  <c r="DH100" i="1"/>
  <c r="DH101" i="1"/>
  <c r="DH102" i="1"/>
  <c r="DH103" i="1"/>
  <c r="DH104" i="1"/>
  <c r="DH105" i="1"/>
  <c r="DH106" i="1"/>
  <c r="DH107" i="1"/>
  <c r="DH108" i="1"/>
  <c r="DH109" i="1"/>
  <c r="DH110" i="1"/>
  <c r="DH111" i="1"/>
  <c r="DH112" i="1"/>
  <c r="DH113" i="1"/>
  <c r="DH114" i="1"/>
  <c r="DH115" i="1"/>
  <c r="DH116" i="1"/>
  <c r="DH117" i="1"/>
  <c r="DH118" i="1"/>
  <c r="DH119" i="1"/>
  <c r="DH120" i="1"/>
  <c r="DH121" i="1"/>
  <c r="DH122" i="1"/>
  <c r="DH123" i="1"/>
  <c r="DH124" i="1"/>
  <c r="DH125" i="1"/>
  <c r="DH126" i="1"/>
  <c r="DH127" i="1"/>
  <c r="DH128" i="1"/>
  <c r="DH129" i="1"/>
  <c r="DH130" i="1"/>
  <c r="DH131" i="1"/>
  <c r="DH132" i="1"/>
  <c r="DH133" i="1"/>
  <c r="DH134" i="1"/>
  <c r="DH135" i="1"/>
  <c r="DH136" i="1"/>
  <c r="DH137" i="1"/>
  <c r="DH138" i="1"/>
  <c r="DH139" i="1"/>
  <c r="DH140" i="1"/>
  <c r="DH141" i="1"/>
  <c r="DH142" i="1"/>
  <c r="DH143" i="1"/>
  <c r="DH144" i="1"/>
  <c r="DH145" i="1"/>
  <c r="DH146" i="1"/>
  <c r="DH147" i="1"/>
  <c r="DH148" i="1"/>
  <c r="DH149" i="1"/>
  <c r="DH150" i="1"/>
  <c r="DH151" i="1"/>
  <c r="DH152" i="1"/>
  <c r="DH153" i="1"/>
  <c r="DH154" i="1"/>
  <c r="DH155" i="1"/>
  <c r="DH156" i="1"/>
  <c r="DH157" i="1"/>
  <c r="DH158" i="1"/>
  <c r="DH159" i="1"/>
  <c r="DH160" i="1"/>
  <c r="DH161" i="1"/>
  <c r="DH162" i="1"/>
  <c r="DH163" i="1"/>
  <c r="DH164" i="1"/>
  <c r="DH165" i="1"/>
  <c r="DH166" i="1"/>
  <c r="DH167" i="1"/>
  <c r="DH168" i="1"/>
  <c r="DH169" i="1"/>
  <c r="DH170" i="1"/>
  <c r="DH171" i="1"/>
  <c r="DH172" i="1"/>
  <c r="DH173" i="1"/>
  <c r="DH174" i="1"/>
  <c r="DH175" i="1"/>
  <c r="DH176" i="1"/>
  <c r="DH177" i="1"/>
  <c r="DH178" i="1"/>
  <c r="DH179" i="1"/>
  <c r="DH180" i="1"/>
  <c r="DH181" i="1"/>
  <c r="DH182" i="1"/>
  <c r="DH183" i="1"/>
  <c r="DH184" i="1"/>
  <c r="DH185" i="1"/>
  <c r="DH186" i="1"/>
  <c r="DH187" i="1"/>
  <c r="DH188" i="1"/>
  <c r="DH189" i="1"/>
  <c r="DH190" i="1"/>
  <c r="DH191" i="1"/>
  <c r="DH192" i="1"/>
  <c r="DH193" i="1"/>
  <c r="DH194" i="1"/>
  <c r="DH195" i="1"/>
  <c r="DH196" i="1"/>
  <c r="DH197" i="1"/>
  <c r="DH198" i="1"/>
  <c r="DH199" i="1"/>
  <c r="DH200" i="1"/>
  <c r="DH201" i="1"/>
  <c r="DH202" i="1"/>
  <c r="DH203" i="1"/>
  <c r="DH204" i="1"/>
  <c r="DH205" i="1"/>
  <c r="DH206" i="1"/>
  <c r="DH207" i="1"/>
  <c r="DH208" i="1"/>
  <c r="DH209" i="1"/>
  <c r="DH210" i="1"/>
  <c r="DH211" i="1"/>
  <c r="DH212" i="1"/>
  <c r="DH213" i="1"/>
  <c r="DH214" i="1"/>
  <c r="DH215" i="1"/>
  <c r="DH216" i="1"/>
  <c r="DH217" i="1"/>
  <c r="DH218" i="1"/>
  <c r="DH219" i="1"/>
  <c r="DH220" i="1"/>
  <c r="DH221" i="1"/>
  <c r="DH222" i="1"/>
  <c r="DH223" i="1"/>
  <c r="DH224" i="1"/>
  <c r="DH225" i="1"/>
  <c r="DH226" i="1"/>
  <c r="DH227" i="1"/>
  <c r="DH228" i="1"/>
  <c r="DH229" i="1"/>
  <c r="DH230" i="1"/>
  <c r="DH231" i="1"/>
  <c r="DH232" i="1"/>
  <c r="DH233" i="1"/>
  <c r="DH234" i="1"/>
  <c r="DH235" i="1"/>
  <c r="DH236" i="1"/>
  <c r="DH237" i="1"/>
  <c r="DH238" i="1"/>
  <c r="DH239" i="1"/>
  <c r="DH240" i="1"/>
  <c r="DH241" i="1"/>
  <c r="DH242" i="1"/>
  <c r="DH243" i="1"/>
  <c r="DH244" i="1"/>
  <c r="DH245" i="1"/>
  <c r="DH246" i="1"/>
  <c r="DH247" i="1"/>
  <c r="DH248" i="1"/>
  <c r="DH249" i="1"/>
  <c r="DH250" i="1"/>
  <c r="DH251" i="1"/>
  <c r="DH252" i="1"/>
  <c r="DH253" i="1"/>
  <c r="DH254" i="1"/>
  <c r="DH255" i="1"/>
  <c r="DH256" i="1"/>
  <c r="DH257" i="1"/>
  <c r="DH258" i="1"/>
  <c r="DH260" i="1"/>
  <c r="DH261" i="1"/>
  <c r="DH262" i="1"/>
  <c r="DH263" i="1"/>
  <c r="DH264" i="1"/>
  <c r="DH265" i="1"/>
  <c r="DH266" i="1"/>
  <c r="DH267" i="1"/>
  <c r="DH268" i="1"/>
  <c r="DH269" i="1"/>
  <c r="DH270" i="1"/>
  <c r="DH271" i="1"/>
  <c r="DH272" i="1"/>
  <c r="DH273" i="1"/>
  <c r="DH274" i="1"/>
  <c r="DH275" i="1"/>
  <c r="DH276" i="1"/>
  <c r="DH277" i="1"/>
  <c r="DH278" i="1"/>
  <c r="DH279" i="1"/>
  <c r="DH280" i="1"/>
  <c r="DH281" i="1"/>
  <c r="DH282" i="1"/>
  <c r="DH283" i="1"/>
  <c r="DH284" i="1"/>
  <c r="DH285" i="1"/>
  <c r="DH286" i="1"/>
  <c r="DH287" i="1"/>
  <c r="DH288" i="1"/>
  <c r="DH289" i="1"/>
  <c r="DH290" i="1"/>
  <c r="DH291" i="1"/>
  <c r="DH292" i="1"/>
  <c r="DH293" i="1"/>
  <c r="DH294" i="1"/>
  <c r="DH295" i="1"/>
  <c r="DH296" i="1"/>
  <c r="DH297" i="1"/>
  <c r="DH298" i="1"/>
  <c r="DH299" i="1"/>
  <c r="DH300" i="1"/>
  <c r="DH301" i="1"/>
  <c r="DH302" i="1"/>
  <c r="DH303" i="1"/>
  <c r="DH304" i="1"/>
  <c r="DH305" i="1"/>
  <c r="DH306" i="1"/>
  <c r="DH307" i="1"/>
  <c r="DH308" i="1"/>
  <c r="DH309" i="1"/>
  <c r="DH310" i="1"/>
  <c r="DH311" i="1"/>
  <c r="DH312" i="1"/>
  <c r="DH313" i="1"/>
  <c r="DH314" i="1"/>
  <c r="DH315" i="1"/>
  <c r="DH316" i="1"/>
  <c r="DH317" i="1"/>
  <c r="DH318" i="1"/>
  <c r="DH319" i="1"/>
  <c r="DH320" i="1"/>
  <c r="DH321" i="1"/>
  <c r="DH322" i="1"/>
  <c r="DH323" i="1"/>
  <c r="DH324" i="1"/>
  <c r="DH325" i="1"/>
  <c r="DH326" i="1"/>
  <c r="DH327" i="1"/>
  <c r="DH328" i="1"/>
  <c r="DH329" i="1"/>
  <c r="DH330" i="1"/>
  <c r="DH331" i="1"/>
  <c r="DH332" i="1"/>
  <c r="DH333" i="1"/>
  <c r="DH334" i="1"/>
  <c r="DH335" i="1"/>
  <c r="DH336" i="1"/>
  <c r="DH337" i="1"/>
  <c r="DH338" i="1"/>
  <c r="DH339" i="1"/>
  <c r="DH340" i="1"/>
  <c r="DH341" i="1"/>
  <c r="DH342" i="1"/>
  <c r="DH343" i="1"/>
  <c r="DH344" i="1"/>
  <c r="DH345" i="1"/>
  <c r="DH346" i="1"/>
  <c r="DH347" i="1"/>
  <c r="DH348" i="1"/>
  <c r="DH349" i="1"/>
  <c r="DH350" i="1"/>
  <c r="DH351" i="1"/>
  <c r="DH352" i="1"/>
  <c r="DH353" i="1"/>
  <c r="DH354" i="1"/>
  <c r="DH355" i="1"/>
  <c r="DH356" i="1"/>
  <c r="DH357" i="1"/>
  <c r="DH358" i="1"/>
  <c r="DH359" i="1"/>
  <c r="DH360" i="1"/>
  <c r="DH361" i="1"/>
  <c r="DH362" i="1"/>
  <c r="DH363" i="1"/>
  <c r="DH364" i="1"/>
  <c r="DH365" i="1"/>
  <c r="DH366" i="1"/>
  <c r="DH367" i="1"/>
  <c r="DH368" i="1"/>
  <c r="DH369" i="1"/>
  <c r="DH370" i="1"/>
  <c r="DH371" i="1"/>
  <c r="DH372" i="1"/>
  <c r="DH373" i="1"/>
  <c r="DH374" i="1"/>
  <c r="DH375" i="1"/>
  <c r="DH376" i="1"/>
  <c r="DH377" i="1"/>
  <c r="DH378" i="1"/>
  <c r="DH379" i="1"/>
  <c r="DH380" i="1"/>
  <c r="DH381" i="1"/>
  <c r="DH382" i="1"/>
  <c r="DH383" i="1"/>
  <c r="DH384" i="1"/>
  <c r="DH385" i="1"/>
  <c r="DH386" i="1"/>
  <c r="DH387" i="1"/>
  <c r="DH388" i="1"/>
  <c r="DH389" i="1"/>
  <c r="DH390" i="1"/>
  <c r="DH391" i="1"/>
  <c r="DH392" i="1"/>
  <c r="DH393" i="1"/>
  <c r="DH394" i="1"/>
  <c r="DH395" i="1"/>
  <c r="DH396" i="1"/>
  <c r="DH397" i="1"/>
  <c r="DH398" i="1"/>
  <c r="DH399" i="1"/>
  <c r="DH400" i="1"/>
  <c r="DH401" i="1"/>
  <c r="DH402" i="1"/>
  <c r="DH403" i="1"/>
  <c r="DH404" i="1"/>
  <c r="DH405" i="1"/>
  <c r="DH406" i="1"/>
  <c r="DH407" i="1"/>
  <c r="DH408" i="1"/>
  <c r="DH409" i="1"/>
  <c r="DH410" i="1"/>
  <c r="DH411" i="1"/>
  <c r="DH412" i="1"/>
  <c r="DH413" i="1"/>
  <c r="DH414" i="1"/>
  <c r="DH415" i="1"/>
  <c r="DH416" i="1"/>
  <c r="DH417" i="1"/>
  <c r="DH418" i="1"/>
  <c r="DH419" i="1"/>
  <c r="DH420" i="1"/>
  <c r="DH421" i="1"/>
  <c r="DH422" i="1"/>
  <c r="DH423" i="1"/>
  <c r="DH424" i="1"/>
  <c r="DH425" i="1"/>
  <c r="DH426" i="1"/>
  <c r="DH427" i="1"/>
  <c r="DH428" i="1"/>
  <c r="DH429" i="1"/>
  <c r="DH430" i="1"/>
  <c r="DH431" i="1"/>
  <c r="DH432" i="1"/>
  <c r="DH433" i="1"/>
  <c r="DH434" i="1"/>
  <c r="DH435" i="1"/>
  <c r="DH436" i="1"/>
  <c r="DH437" i="1"/>
  <c r="DH438" i="1"/>
  <c r="DH439" i="1"/>
  <c r="DH440" i="1"/>
  <c r="DH441" i="1"/>
  <c r="DH442" i="1"/>
  <c r="DH443" i="1"/>
  <c r="DH444" i="1"/>
  <c r="DH445" i="1"/>
  <c r="DH446" i="1"/>
  <c r="DH447" i="1"/>
  <c r="DH448" i="1"/>
  <c r="DH449" i="1"/>
  <c r="DH450" i="1"/>
  <c r="DH451" i="1"/>
  <c r="DH452" i="1"/>
  <c r="DH453" i="1"/>
  <c r="DH454" i="1"/>
  <c r="DH455" i="1"/>
  <c r="DH456" i="1"/>
  <c r="DH457" i="1"/>
  <c r="DH458" i="1"/>
  <c r="DH459" i="1"/>
  <c r="DH460" i="1"/>
  <c r="DH461" i="1"/>
  <c r="DH462" i="1"/>
  <c r="DH463" i="1"/>
  <c r="DH464" i="1"/>
  <c r="DH465" i="1"/>
  <c r="DH466" i="1"/>
  <c r="DH467" i="1"/>
  <c r="DH468" i="1"/>
  <c r="DH469" i="1"/>
  <c r="DH470" i="1"/>
  <c r="DH471" i="1"/>
  <c r="DH472" i="1"/>
  <c r="DH473" i="1"/>
  <c r="DH474" i="1"/>
  <c r="DH475" i="1"/>
  <c r="DH476" i="1"/>
  <c r="DH477" i="1"/>
  <c r="DH478" i="1"/>
  <c r="DH479" i="1"/>
  <c r="DH480" i="1"/>
  <c r="DH481" i="1"/>
  <c r="DH482" i="1"/>
  <c r="DH483" i="1"/>
  <c r="DH484" i="1"/>
  <c r="DH485" i="1"/>
  <c r="DH486" i="1"/>
  <c r="DH487" i="1"/>
  <c r="DH488" i="1"/>
  <c r="DH489" i="1"/>
  <c r="DH490" i="1"/>
  <c r="DH491" i="1"/>
  <c r="DH492" i="1"/>
  <c r="DH493" i="1"/>
  <c r="DH494" i="1"/>
  <c r="DH495" i="1"/>
  <c r="DH496" i="1"/>
  <c r="DH497" i="1"/>
  <c r="DH498" i="1"/>
  <c r="DH499" i="1"/>
  <c r="DH500" i="1"/>
  <c r="DH501" i="1"/>
  <c r="DH502" i="1"/>
  <c r="DH503" i="1"/>
  <c r="DH259" i="1"/>
  <c r="DH4" i="1"/>
  <c r="AH4" i="9"/>
  <c r="AH5" i="9"/>
  <c r="AH6" i="9"/>
  <c r="AH7" i="9"/>
  <c r="AH8" i="9"/>
  <c r="AH9" i="9"/>
  <c r="AH10" i="9"/>
  <c r="AH11" i="9"/>
  <c r="AH12" i="9"/>
  <c r="AH13" i="9"/>
  <c r="AH14" i="9"/>
  <c r="AH15" i="9"/>
  <c r="AH16" i="9"/>
  <c r="AH17" i="9"/>
  <c r="AH18" i="9"/>
  <c r="AH19" i="9"/>
  <c r="AH20" i="9"/>
  <c r="AH21" i="9"/>
  <c r="AH22" i="9"/>
  <c r="AH23" i="9"/>
  <c r="AH24" i="9"/>
  <c r="AH25" i="9"/>
  <c r="AH26" i="9"/>
  <c r="AH27" i="9"/>
  <c r="AH28" i="9"/>
  <c r="AH29" i="9"/>
  <c r="AH30" i="9"/>
  <c r="AH31" i="9"/>
  <c r="AH32" i="9"/>
  <c r="AH33" i="9"/>
  <c r="AH34" i="9"/>
  <c r="AH35" i="9"/>
  <c r="AH36" i="9"/>
  <c r="AH37" i="9"/>
  <c r="AH38" i="9"/>
  <c r="AH39" i="9"/>
  <c r="AH40" i="9"/>
  <c r="AH41" i="9"/>
  <c r="AH42" i="9"/>
  <c r="AH43" i="9"/>
  <c r="AH44" i="9"/>
  <c r="AH45" i="9"/>
  <c r="AH46" i="9"/>
  <c r="AH47" i="9"/>
  <c r="AH48" i="9"/>
  <c r="AH49" i="9"/>
  <c r="AH50" i="9"/>
  <c r="AH51" i="9"/>
  <c r="AH52" i="9"/>
  <c r="AH53" i="9"/>
  <c r="AH54" i="9"/>
  <c r="AH55" i="9"/>
  <c r="AH56" i="9"/>
  <c r="AH57" i="9"/>
  <c r="AH58" i="9"/>
  <c r="AH59" i="9"/>
  <c r="AH60" i="9"/>
  <c r="AH61" i="9"/>
  <c r="AH62" i="9"/>
  <c r="AH63" i="9"/>
  <c r="AH64" i="9"/>
  <c r="AH65" i="9"/>
  <c r="AH66" i="9"/>
  <c r="AH67" i="9"/>
  <c r="AH68" i="9"/>
  <c r="AH69" i="9"/>
  <c r="AH70" i="9"/>
  <c r="AH71" i="9"/>
  <c r="AH72" i="9"/>
  <c r="AH73" i="9"/>
  <c r="AH74" i="9"/>
  <c r="AH75" i="9"/>
  <c r="AH76" i="9"/>
  <c r="AH77" i="9"/>
  <c r="AH78" i="9"/>
  <c r="AH79" i="9"/>
  <c r="AH80" i="9"/>
  <c r="AH81" i="9"/>
  <c r="AH82" i="9"/>
  <c r="AH83" i="9"/>
  <c r="AH84" i="9"/>
  <c r="AH85" i="9"/>
  <c r="AH86" i="9"/>
  <c r="AH87" i="9"/>
  <c r="AH88" i="9"/>
  <c r="AH89" i="9"/>
  <c r="AH90" i="9"/>
  <c r="AH91" i="9"/>
  <c r="AH92" i="9"/>
  <c r="AH93" i="9"/>
  <c r="AH94" i="9"/>
  <c r="AH95" i="9"/>
  <c r="AH96" i="9"/>
  <c r="AH97" i="9"/>
  <c r="AH98" i="9"/>
  <c r="AH99" i="9"/>
  <c r="AH100" i="9"/>
  <c r="AH101" i="9"/>
  <c r="AH102" i="9"/>
  <c r="AH103" i="9"/>
  <c r="AH104" i="9"/>
  <c r="AH105" i="9"/>
  <c r="AH106" i="9"/>
  <c r="AH107" i="9"/>
  <c r="AH108" i="9"/>
  <c r="AH109" i="9"/>
  <c r="AH110" i="9"/>
  <c r="AH111" i="9"/>
  <c r="AH112" i="9"/>
  <c r="AH113" i="9"/>
  <c r="AH114" i="9"/>
  <c r="AH115" i="9"/>
  <c r="AH116" i="9"/>
  <c r="AH117" i="9"/>
  <c r="AH118" i="9"/>
  <c r="AH119" i="9"/>
  <c r="AH120" i="9"/>
  <c r="AH121" i="9"/>
  <c r="AH122" i="9"/>
  <c r="AH123" i="9"/>
  <c r="AH124" i="9"/>
  <c r="AH125" i="9"/>
  <c r="AH126" i="9"/>
  <c r="AH127" i="9"/>
  <c r="AH128" i="9"/>
  <c r="AH129" i="9"/>
  <c r="AH130" i="9"/>
  <c r="AH131" i="9"/>
  <c r="AH132" i="9"/>
  <c r="AH133" i="9"/>
  <c r="AH134" i="9"/>
  <c r="AH135" i="9"/>
  <c r="AH136" i="9"/>
  <c r="AH137" i="9"/>
  <c r="AH138" i="9"/>
  <c r="AH139" i="9"/>
  <c r="AH140" i="9"/>
  <c r="AH141" i="9"/>
  <c r="AH142" i="9"/>
  <c r="AH143" i="9"/>
  <c r="AH144" i="9"/>
  <c r="AH145" i="9"/>
  <c r="AH146" i="9"/>
  <c r="AH147" i="9"/>
  <c r="AH148" i="9"/>
  <c r="AH149" i="9"/>
  <c r="AH150" i="9"/>
  <c r="AH151" i="9"/>
  <c r="AH152" i="9"/>
  <c r="AH153" i="9"/>
  <c r="AH154" i="9"/>
  <c r="AH155" i="9"/>
  <c r="AH156" i="9"/>
  <c r="AH157" i="9"/>
  <c r="AH158" i="9"/>
  <c r="AH159" i="9"/>
  <c r="AH160" i="9"/>
  <c r="AH161" i="9"/>
  <c r="AH162" i="9"/>
  <c r="AH163" i="9"/>
  <c r="AH164" i="9"/>
  <c r="AH165" i="9"/>
  <c r="AH166" i="9"/>
  <c r="AH167" i="9"/>
  <c r="AH168" i="9"/>
  <c r="AH169" i="9"/>
  <c r="AH170" i="9"/>
  <c r="AH171" i="9"/>
  <c r="AH172" i="9"/>
  <c r="AH173" i="9"/>
  <c r="AH174" i="9"/>
  <c r="AH175" i="9"/>
  <c r="AH176" i="9"/>
  <c r="AH177" i="9"/>
  <c r="AH178" i="9"/>
  <c r="AH179" i="9"/>
  <c r="AH180" i="9"/>
  <c r="AH181" i="9"/>
  <c r="AH182" i="9"/>
  <c r="AH183" i="9"/>
  <c r="AH184" i="9"/>
  <c r="AH185" i="9"/>
  <c r="AH186" i="9"/>
  <c r="AH187" i="9"/>
  <c r="AH188" i="9"/>
  <c r="AH189" i="9"/>
  <c r="AH190" i="9"/>
  <c r="AH191" i="9"/>
  <c r="AH192" i="9"/>
  <c r="AH193" i="9"/>
  <c r="AH194" i="9"/>
  <c r="AH195" i="9"/>
  <c r="AH196" i="9"/>
  <c r="AH197" i="9"/>
  <c r="AH198" i="9"/>
  <c r="AH199" i="9"/>
  <c r="AH200" i="9"/>
  <c r="AH201" i="9"/>
  <c r="AH202" i="9"/>
  <c r="AH203" i="9"/>
  <c r="AH204" i="9"/>
  <c r="AH205" i="9"/>
  <c r="AH206" i="9"/>
  <c r="AH207" i="9"/>
  <c r="AH208" i="9"/>
  <c r="AH209" i="9"/>
  <c r="AH210" i="9"/>
  <c r="AH211" i="9"/>
  <c r="AH212" i="9"/>
  <c r="AH213" i="9"/>
  <c r="AH214" i="9"/>
  <c r="AH215" i="9"/>
  <c r="AH216" i="9"/>
  <c r="AH217" i="9"/>
  <c r="AH218" i="9"/>
  <c r="AH219" i="9"/>
  <c r="AH220" i="9"/>
  <c r="AH221" i="9"/>
  <c r="AH222" i="9"/>
  <c r="AH223" i="9"/>
  <c r="AH224" i="9"/>
  <c r="AH225" i="9"/>
  <c r="AH226" i="9"/>
  <c r="AH227" i="9"/>
  <c r="AH228" i="9"/>
  <c r="AH229" i="9"/>
  <c r="AH230" i="9"/>
  <c r="AH231" i="9"/>
  <c r="AH232" i="9"/>
  <c r="AH233" i="9"/>
  <c r="AH234" i="9"/>
  <c r="AH235" i="9"/>
  <c r="AH236" i="9"/>
  <c r="AH237" i="9"/>
  <c r="AH238" i="9"/>
  <c r="AH239" i="9"/>
  <c r="AH240" i="9"/>
  <c r="AH241" i="9"/>
  <c r="AH242" i="9"/>
  <c r="AH243" i="9"/>
  <c r="AH244" i="9"/>
  <c r="AH245" i="9"/>
  <c r="AH246" i="9"/>
  <c r="AH247" i="9"/>
  <c r="AH248" i="9"/>
  <c r="AH249" i="9"/>
  <c r="AH250" i="9"/>
  <c r="AH251" i="9"/>
  <c r="AH252" i="9"/>
  <c r="AH253" i="9"/>
  <c r="AH254" i="9"/>
  <c r="AH255" i="9"/>
  <c r="AH256" i="9"/>
  <c r="AH257" i="9"/>
  <c r="AH258" i="9"/>
  <c r="AH259" i="9"/>
  <c r="AH260" i="9"/>
  <c r="AH261" i="9"/>
  <c r="AH262" i="9"/>
  <c r="AH263" i="9"/>
  <c r="AH264" i="9"/>
  <c r="AH265" i="9"/>
  <c r="AH266" i="9"/>
  <c r="AH267" i="9"/>
  <c r="AH268" i="9"/>
  <c r="AH269" i="9"/>
  <c r="AH270" i="9"/>
  <c r="AH271" i="9"/>
  <c r="AH272" i="9"/>
  <c r="AH273" i="9"/>
  <c r="AH274" i="9"/>
  <c r="AH275" i="9"/>
  <c r="AH276" i="9"/>
  <c r="AH277" i="9"/>
  <c r="AH278" i="9"/>
  <c r="AH279" i="9"/>
  <c r="AH280" i="9"/>
  <c r="AH281" i="9"/>
  <c r="AH282" i="9"/>
  <c r="AH283" i="9"/>
  <c r="AH284" i="9"/>
  <c r="AH285" i="9"/>
  <c r="AH286" i="9"/>
  <c r="AH287" i="9"/>
  <c r="AH288" i="9"/>
  <c r="AH289" i="9"/>
  <c r="AH290" i="9"/>
  <c r="AH291" i="9"/>
  <c r="AH292" i="9"/>
  <c r="AH293" i="9"/>
  <c r="AH294" i="9"/>
  <c r="AH295" i="9"/>
  <c r="AH296" i="9"/>
  <c r="AH297" i="9"/>
  <c r="AH298" i="9"/>
  <c r="AH299" i="9"/>
  <c r="AH300" i="9"/>
  <c r="AH301" i="9"/>
  <c r="AH302" i="9"/>
  <c r="AH303" i="9"/>
  <c r="AH304" i="9"/>
  <c r="AH305" i="9"/>
  <c r="AH306" i="9"/>
  <c r="AH307" i="9"/>
  <c r="AH308" i="9"/>
  <c r="AH309" i="9"/>
  <c r="AH310" i="9"/>
  <c r="AH311" i="9"/>
  <c r="AH312" i="9"/>
  <c r="AH313" i="9"/>
  <c r="AH314" i="9"/>
  <c r="AH315" i="9"/>
  <c r="AH316" i="9"/>
  <c r="AH317" i="9"/>
  <c r="AH318" i="9"/>
  <c r="AH319" i="9"/>
  <c r="AH320" i="9"/>
  <c r="AH321" i="9"/>
  <c r="AH322" i="9"/>
  <c r="AH323" i="9"/>
  <c r="AH324" i="9"/>
  <c r="AH325" i="9"/>
  <c r="AH326" i="9"/>
  <c r="AH327" i="9"/>
  <c r="AH328" i="9"/>
  <c r="AH329" i="9"/>
  <c r="AH330" i="9"/>
  <c r="AH331" i="9"/>
  <c r="AH332" i="9"/>
  <c r="AH333" i="9"/>
  <c r="AH334" i="9"/>
  <c r="AH335" i="9"/>
  <c r="AH336" i="9"/>
  <c r="AH337" i="9"/>
  <c r="AH338" i="9"/>
  <c r="AH339" i="9"/>
  <c r="AH340" i="9"/>
  <c r="AH341" i="9"/>
  <c r="AH342" i="9"/>
  <c r="AH343" i="9"/>
  <c r="AH344" i="9"/>
  <c r="AH345" i="9"/>
  <c r="AH346" i="9"/>
  <c r="AH347" i="9"/>
  <c r="AH348" i="9"/>
  <c r="AH349" i="9"/>
  <c r="AH350" i="9"/>
  <c r="AH351" i="9"/>
  <c r="AH352" i="9"/>
  <c r="AH353" i="9"/>
  <c r="AH354" i="9"/>
  <c r="AH355" i="9"/>
  <c r="AH356" i="9"/>
  <c r="AH357" i="9"/>
  <c r="AH358" i="9"/>
  <c r="AH359" i="9"/>
  <c r="AH360" i="9"/>
  <c r="AH361" i="9"/>
  <c r="AH362" i="9"/>
  <c r="AH363" i="9"/>
  <c r="AH364" i="9"/>
  <c r="AH365" i="9"/>
  <c r="AH366" i="9"/>
  <c r="AH367" i="9"/>
  <c r="AH368" i="9"/>
  <c r="AH369" i="9"/>
  <c r="AH370" i="9"/>
  <c r="AH371" i="9"/>
  <c r="AH372" i="9"/>
  <c r="AH373" i="9"/>
  <c r="AH374" i="9"/>
  <c r="AH375" i="9"/>
  <c r="AH376" i="9"/>
  <c r="AH377" i="9"/>
  <c r="AH378" i="9"/>
  <c r="AH379" i="9"/>
  <c r="AH380" i="9"/>
  <c r="AH381" i="9"/>
  <c r="AH382" i="9"/>
  <c r="AH383" i="9"/>
  <c r="AH384" i="9"/>
  <c r="AH385" i="9"/>
  <c r="AH386" i="9"/>
  <c r="AH387" i="9"/>
  <c r="AH388" i="9"/>
  <c r="AH389" i="9"/>
  <c r="AH390" i="9"/>
  <c r="AH391" i="9"/>
  <c r="AH392" i="9"/>
  <c r="AH393" i="9"/>
  <c r="AH394" i="9"/>
  <c r="AH395" i="9"/>
  <c r="AH396" i="9"/>
  <c r="AH397" i="9"/>
  <c r="AH398" i="9"/>
  <c r="AH399" i="9"/>
  <c r="AH400" i="9"/>
  <c r="AH401" i="9"/>
  <c r="AH402" i="9"/>
  <c r="AH403" i="9"/>
  <c r="AH404" i="9"/>
  <c r="AH405" i="9"/>
  <c r="AH406" i="9"/>
  <c r="AH407" i="9"/>
  <c r="AH408" i="9"/>
  <c r="AH409" i="9"/>
  <c r="AH410" i="9"/>
  <c r="AH411" i="9"/>
  <c r="AH412" i="9"/>
  <c r="AH413" i="9"/>
  <c r="AH414" i="9"/>
  <c r="AH415" i="9"/>
  <c r="AH416" i="9"/>
  <c r="AH417" i="9"/>
  <c r="AH418" i="9"/>
  <c r="AH419" i="9"/>
  <c r="AH420" i="9"/>
  <c r="AH421" i="9"/>
  <c r="AH422" i="9"/>
  <c r="AH423" i="9"/>
  <c r="AH424" i="9"/>
  <c r="AH425" i="9"/>
  <c r="AH426" i="9"/>
  <c r="AH427" i="9"/>
  <c r="AH428" i="9"/>
  <c r="AH429" i="9"/>
  <c r="AH430" i="9"/>
  <c r="AH431" i="9"/>
  <c r="AH432" i="9"/>
  <c r="AH433" i="9"/>
  <c r="AH434" i="9"/>
  <c r="AH435" i="9"/>
  <c r="AH436" i="9"/>
  <c r="AH437" i="9"/>
  <c r="AH438" i="9"/>
  <c r="AH439" i="9"/>
  <c r="AH440" i="9"/>
  <c r="AH441" i="9"/>
  <c r="AH442" i="9"/>
  <c r="AH443" i="9"/>
  <c r="AH444" i="9"/>
  <c r="AH445" i="9"/>
  <c r="AH446" i="9"/>
  <c r="AH447" i="9"/>
  <c r="AH448" i="9"/>
  <c r="AH449" i="9"/>
  <c r="AH450" i="9"/>
  <c r="AH451" i="9"/>
  <c r="AH452" i="9"/>
  <c r="AH453" i="9"/>
  <c r="AH454" i="9"/>
  <c r="AH455" i="9"/>
  <c r="AH456" i="9"/>
  <c r="AH457" i="9"/>
  <c r="AH458" i="9"/>
  <c r="AH459" i="9"/>
  <c r="AH460" i="9"/>
  <c r="AH461" i="9"/>
  <c r="AH462" i="9"/>
  <c r="AH463" i="9"/>
  <c r="AH464" i="9"/>
  <c r="AH465" i="9"/>
  <c r="AH466" i="9"/>
  <c r="AH467" i="9"/>
  <c r="AH468" i="9"/>
  <c r="AH469" i="9"/>
  <c r="AH470" i="9"/>
  <c r="AH471" i="9"/>
  <c r="AH472" i="9"/>
  <c r="AH473" i="9"/>
  <c r="AH474" i="9"/>
  <c r="AH475" i="9"/>
  <c r="AH476" i="9"/>
  <c r="AH477" i="9"/>
  <c r="AH478" i="9"/>
  <c r="AH479" i="9"/>
  <c r="AH480" i="9"/>
  <c r="AH481" i="9"/>
  <c r="AH482" i="9"/>
  <c r="AH483" i="9"/>
  <c r="AH484" i="9"/>
  <c r="AH485" i="9"/>
  <c r="AH486" i="9"/>
  <c r="AH487" i="9"/>
  <c r="AH488" i="9"/>
  <c r="AH489" i="9"/>
  <c r="AH490" i="9"/>
  <c r="AH491" i="9"/>
  <c r="AH492" i="9"/>
  <c r="AH493" i="9"/>
  <c r="AH494" i="9"/>
  <c r="AH495" i="9"/>
  <c r="AH496" i="9"/>
  <c r="AH497" i="9"/>
  <c r="AH498" i="9"/>
  <c r="AH499" i="9"/>
  <c r="AH500" i="9"/>
  <c r="AH501" i="9"/>
  <c r="AH502" i="9"/>
  <c r="DN324" i="1"/>
  <c r="DN312" i="1"/>
  <c r="DN37" i="1"/>
  <c r="CZ4" i="9"/>
  <c r="CZ5" i="9"/>
  <c r="CZ6" i="9"/>
  <c r="CZ7" i="9"/>
  <c r="CZ8" i="9"/>
  <c r="CZ9" i="9"/>
  <c r="CZ10" i="9"/>
  <c r="CZ11" i="9"/>
  <c r="CZ12" i="9"/>
  <c r="CZ13" i="9"/>
  <c r="CZ14" i="9"/>
  <c r="CZ15" i="9"/>
  <c r="CZ16" i="9"/>
  <c r="CZ17" i="9"/>
  <c r="CZ18" i="9"/>
  <c r="CZ19" i="9"/>
  <c r="CZ20" i="9"/>
  <c r="CZ21" i="9"/>
  <c r="CZ22" i="9"/>
  <c r="CZ23" i="9"/>
  <c r="CZ24" i="9"/>
  <c r="CZ25" i="9"/>
  <c r="CZ26" i="9"/>
  <c r="CZ27" i="9"/>
  <c r="CZ28" i="9"/>
  <c r="CZ29" i="9"/>
  <c r="CZ30" i="9"/>
  <c r="CZ31" i="9"/>
  <c r="CZ32" i="9"/>
  <c r="CZ33" i="9"/>
  <c r="CZ34" i="9"/>
  <c r="CZ35" i="9"/>
  <c r="CZ36" i="9"/>
  <c r="CZ37" i="9"/>
  <c r="CZ38" i="9"/>
  <c r="CZ39" i="9"/>
  <c r="CZ40" i="9"/>
  <c r="CZ41" i="9"/>
  <c r="CZ42" i="9"/>
  <c r="CZ43" i="9"/>
  <c r="CZ44" i="9"/>
  <c r="CZ45" i="9"/>
  <c r="CZ46" i="9"/>
  <c r="CZ47" i="9"/>
  <c r="CZ48" i="9"/>
  <c r="CZ49" i="9"/>
  <c r="CZ50" i="9"/>
  <c r="CZ51" i="9"/>
  <c r="CZ52" i="9"/>
  <c r="CZ53" i="9"/>
  <c r="CZ54" i="9"/>
  <c r="CZ55" i="9"/>
  <c r="CZ56" i="9"/>
  <c r="CZ57" i="9"/>
  <c r="CZ58" i="9"/>
  <c r="CZ59" i="9"/>
  <c r="CZ60" i="9"/>
  <c r="CZ61" i="9"/>
  <c r="CZ62" i="9"/>
  <c r="CZ63" i="9"/>
  <c r="CZ64" i="9"/>
  <c r="CZ65" i="9"/>
  <c r="CZ66" i="9"/>
  <c r="CZ67" i="9"/>
  <c r="CZ68" i="9"/>
  <c r="CZ69" i="9"/>
  <c r="CZ70" i="9"/>
  <c r="CZ71" i="9"/>
  <c r="CZ72" i="9"/>
  <c r="CZ73" i="9"/>
  <c r="CZ74" i="9"/>
  <c r="CZ75" i="9"/>
  <c r="CZ76" i="9"/>
  <c r="CZ77" i="9"/>
  <c r="CZ78" i="9"/>
  <c r="CZ79" i="9"/>
  <c r="CZ80" i="9"/>
  <c r="CZ81" i="9"/>
  <c r="CZ82" i="9"/>
  <c r="CZ83" i="9"/>
  <c r="CZ84" i="9"/>
  <c r="CZ85" i="9"/>
  <c r="CZ86" i="9"/>
  <c r="CZ87" i="9"/>
  <c r="CZ88" i="9"/>
  <c r="CZ89" i="9"/>
  <c r="CZ90" i="9"/>
  <c r="CZ91" i="9"/>
  <c r="CZ92" i="9"/>
  <c r="CZ93" i="9"/>
  <c r="CZ94" i="9"/>
  <c r="CZ95" i="9"/>
  <c r="CZ96" i="9"/>
  <c r="CZ97" i="9"/>
  <c r="CZ98" i="9"/>
  <c r="CZ99" i="9"/>
  <c r="CZ100" i="9"/>
  <c r="CZ101" i="9"/>
  <c r="CZ102" i="9"/>
  <c r="CZ103" i="9"/>
  <c r="CZ104" i="9"/>
  <c r="CZ105" i="9"/>
  <c r="CZ106" i="9"/>
  <c r="CZ107" i="9"/>
  <c r="CZ108" i="9"/>
  <c r="CZ109" i="9"/>
  <c r="CZ110" i="9"/>
  <c r="CZ111" i="9"/>
  <c r="CZ112" i="9"/>
  <c r="CZ113" i="9"/>
  <c r="CZ114" i="9"/>
  <c r="CZ115" i="9"/>
  <c r="CZ116" i="9"/>
  <c r="CZ117" i="9"/>
  <c r="CZ118" i="9"/>
  <c r="CZ119" i="9"/>
  <c r="CZ120" i="9"/>
  <c r="CZ121" i="9"/>
  <c r="CZ122" i="9"/>
  <c r="CZ123" i="9"/>
  <c r="CZ124" i="9"/>
  <c r="CZ125" i="9"/>
  <c r="CZ126" i="9"/>
  <c r="CZ127" i="9"/>
  <c r="CZ128" i="9"/>
  <c r="CZ129" i="9"/>
  <c r="CZ130" i="9"/>
  <c r="CZ131" i="9"/>
  <c r="CZ132" i="9"/>
  <c r="CZ133" i="9"/>
  <c r="CZ134" i="9"/>
  <c r="CZ135" i="9"/>
  <c r="CZ136" i="9"/>
  <c r="CZ137" i="9"/>
  <c r="CZ138" i="9"/>
  <c r="CZ139" i="9"/>
  <c r="CZ140" i="9"/>
  <c r="CZ141" i="9"/>
  <c r="CZ142" i="9"/>
  <c r="CZ143" i="9"/>
  <c r="CZ144" i="9"/>
  <c r="CZ145" i="9"/>
  <c r="CZ146" i="9"/>
  <c r="CZ147" i="9"/>
  <c r="CZ148" i="9"/>
  <c r="CZ149" i="9"/>
  <c r="CZ150" i="9"/>
  <c r="CZ151" i="9"/>
  <c r="CZ152" i="9"/>
  <c r="CZ153" i="9"/>
  <c r="CZ154" i="9"/>
  <c r="CZ155" i="9"/>
  <c r="CZ156" i="9"/>
  <c r="CZ157" i="9"/>
  <c r="CZ158" i="9"/>
  <c r="CZ159" i="9"/>
  <c r="CZ160" i="9"/>
  <c r="CZ161" i="9"/>
  <c r="CZ162" i="9"/>
  <c r="CZ163" i="9"/>
  <c r="CZ164" i="9"/>
  <c r="CZ165" i="9"/>
  <c r="CZ166" i="9"/>
  <c r="CZ167" i="9"/>
  <c r="CZ168" i="9"/>
  <c r="CZ169" i="9"/>
  <c r="CZ170" i="9"/>
  <c r="CZ171" i="9"/>
  <c r="CZ172" i="9"/>
  <c r="CZ173" i="9"/>
  <c r="CZ174" i="9"/>
  <c r="CZ175" i="9"/>
  <c r="CZ176" i="9"/>
  <c r="CZ177" i="9"/>
  <c r="CZ178" i="9"/>
  <c r="CZ179" i="9"/>
  <c r="CZ180" i="9"/>
  <c r="CZ181" i="9"/>
  <c r="CZ182" i="9"/>
  <c r="CZ183" i="9"/>
  <c r="CZ184" i="9"/>
  <c r="CZ185" i="9"/>
  <c r="CZ186" i="9"/>
  <c r="CZ187" i="9"/>
  <c r="CZ188" i="9"/>
  <c r="CZ189" i="9"/>
  <c r="CZ190" i="9"/>
  <c r="CZ191" i="9"/>
  <c r="CZ192" i="9"/>
  <c r="CZ193" i="9"/>
  <c r="CZ194" i="9"/>
  <c r="CZ195" i="9"/>
  <c r="CZ196" i="9"/>
  <c r="CZ197" i="9"/>
  <c r="CZ198" i="9"/>
  <c r="CZ199" i="9"/>
  <c r="CZ200" i="9"/>
  <c r="CZ201" i="9"/>
  <c r="CZ202" i="9"/>
  <c r="CZ203" i="9"/>
  <c r="CZ204" i="9"/>
  <c r="CZ205" i="9"/>
  <c r="CZ206" i="9"/>
  <c r="CZ207" i="9"/>
  <c r="CZ208" i="9"/>
  <c r="CZ209" i="9"/>
  <c r="CZ210" i="9"/>
  <c r="CZ211" i="9"/>
  <c r="CZ212" i="9"/>
  <c r="CZ213" i="9"/>
  <c r="CZ214" i="9"/>
  <c r="CZ215" i="9"/>
  <c r="CZ216" i="9"/>
  <c r="CZ217" i="9"/>
  <c r="CZ218" i="9"/>
  <c r="CZ219" i="9"/>
  <c r="CZ220" i="9"/>
  <c r="CZ221" i="9"/>
  <c r="CZ222" i="9"/>
  <c r="CZ223" i="9"/>
  <c r="CZ224" i="9"/>
  <c r="CZ225" i="9"/>
  <c r="CZ226" i="9"/>
  <c r="CZ227" i="9"/>
  <c r="CZ228" i="9"/>
  <c r="CZ229" i="9"/>
  <c r="CZ230" i="9"/>
  <c r="CZ231" i="9"/>
  <c r="CZ232" i="9"/>
  <c r="CZ233" i="9"/>
  <c r="CZ234" i="9"/>
  <c r="CZ235" i="9"/>
  <c r="CZ236" i="9"/>
  <c r="CZ237" i="9"/>
  <c r="CZ238" i="9"/>
  <c r="CZ239" i="9"/>
  <c r="CZ240" i="9"/>
  <c r="CZ241" i="9"/>
  <c r="CZ242" i="9"/>
  <c r="CZ243" i="9"/>
  <c r="CZ244" i="9"/>
  <c r="CZ245" i="9"/>
  <c r="CZ246" i="9"/>
  <c r="CZ247" i="9"/>
  <c r="CZ248" i="9"/>
  <c r="CZ249" i="9"/>
  <c r="CZ250" i="9"/>
  <c r="CZ251" i="9"/>
  <c r="CZ252" i="9"/>
  <c r="CZ253" i="9"/>
  <c r="CZ254" i="9"/>
  <c r="CZ255" i="9"/>
  <c r="CZ256" i="9"/>
  <c r="CZ257" i="9"/>
  <c r="CZ258" i="9"/>
  <c r="CZ259" i="9"/>
  <c r="CZ260" i="9"/>
  <c r="CZ261" i="9"/>
  <c r="CZ262" i="9"/>
  <c r="CZ263" i="9"/>
  <c r="CZ264" i="9"/>
  <c r="CZ265" i="9"/>
  <c r="CZ266" i="9"/>
  <c r="CZ267" i="9"/>
  <c r="CZ268" i="9"/>
  <c r="CZ269" i="9"/>
  <c r="CZ270" i="9"/>
  <c r="CZ271" i="9"/>
  <c r="CZ272" i="9"/>
  <c r="CZ273" i="9"/>
  <c r="CZ274" i="9"/>
  <c r="CZ275" i="9"/>
  <c r="CZ276" i="9"/>
  <c r="CZ277" i="9"/>
  <c r="CZ278" i="9"/>
  <c r="CZ279" i="9"/>
  <c r="CZ280" i="9"/>
  <c r="CZ281" i="9"/>
  <c r="CZ282" i="9"/>
  <c r="CZ283" i="9"/>
  <c r="CZ284" i="9"/>
  <c r="CZ285" i="9"/>
  <c r="CZ286" i="9"/>
  <c r="CZ287" i="9"/>
  <c r="CZ288" i="9"/>
  <c r="CZ289" i="9"/>
  <c r="CZ290" i="9"/>
  <c r="CZ291" i="9"/>
  <c r="CZ292" i="9"/>
  <c r="CZ293" i="9"/>
  <c r="CZ294" i="9"/>
  <c r="CZ295" i="9"/>
  <c r="CZ296" i="9"/>
  <c r="CZ297" i="9"/>
  <c r="CZ298" i="9"/>
  <c r="CZ299" i="9"/>
  <c r="CZ300" i="9"/>
  <c r="CZ301" i="9"/>
  <c r="CZ302" i="9"/>
  <c r="CZ303" i="9"/>
  <c r="CZ304" i="9"/>
  <c r="CZ305" i="9"/>
  <c r="CZ306" i="9"/>
  <c r="CZ307" i="9"/>
  <c r="CZ308" i="9"/>
  <c r="CZ309" i="9"/>
  <c r="CZ310" i="9"/>
  <c r="CZ311" i="9"/>
  <c r="CZ312" i="9"/>
  <c r="CZ313" i="9"/>
  <c r="CZ314" i="9"/>
  <c r="CZ315" i="9"/>
  <c r="CZ316" i="9"/>
  <c r="CZ317" i="9"/>
  <c r="CZ318" i="9"/>
  <c r="CZ319" i="9"/>
  <c r="CZ320" i="9"/>
  <c r="CZ321" i="9"/>
  <c r="CZ322" i="9"/>
  <c r="CZ323" i="9"/>
  <c r="CZ324" i="9"/>
  <c r="CZ325" i="9"/>
  <c r="CZ326" i="9"/>
  <c r="CZ327" i="9"/>
  <c r="CZ328" i="9"/>
  <c r="CZ329" i="9"/>
  <c r="CZ330" i="9"/>
  <c r="CZ331" i="9"/>
  <c r="CZ332" i="9"/>
  <c r="CZ333" i="9"/>
  <c r="CZ334" i="9"/>
  <c r="CZ335" i="9"/>
  <c r="CZ336" i="9"/>
  <c r="CZ337" i="9"/>
  <c r="CZ338" i="9"/>
  <c r="CZ339" i="9"/>
  <c r="CZ340" i="9"/>
  <c r="CZ341" i="9"/>
  <c r="CZ342" i="9"/>
  <c r="CZ343" i="9"/>
  <c r="CZ344" i="9"/>
  <c r="CZ345" i="9"/>
  <c r="CZ346" i="9"/>
  <c r="CZ347" i="9"/>
  <c r="CZ348" i="9"/>
  <c r="CZ349" i="9"/>
  <c r="CZ350" i="9"/>
  <c r="CZ351" i="9"/>
  <c r="CZ352" i="9"/>
  <c r="CZ353" i="9"/>
  <c r="CZ354" i="9"/>
  <c r="CZ355" i="9"/>
  <c r="CZ356" i="9"/>
  <c r="CZ357" i="9"/>
  <c r="CZ358" i="9"/>
  <c r="CZ359" i="9"/>
  <c r="CZ360" i="9"/>
  <c r="CZ361" i="9"/>
  <c r="CZ362" i="9"/>
  <c r="CZ363" i="9"/>
  <c r="CZ364" i="9"/>
  <c r="CZ365" i="9"/>
  <c r="CZ366" i="9"/>
  <c r="CZ367" i="9"/>
  <c r="CZ368" i="9"/>
  <c r="CZ369" i="9"/>
  <c r="CZ370" i="9"/>
  <c r="CZ371" i="9"/>
  <c r="CZ372" i="9"/>
  <c r="CZ373" i="9"/>
  <c r="CZ374" i="9"/>
  <c r="CZ375" i="9"/>
  <c r="CZ376" i="9"/>
  <c r="CZ377" i="9"/>
  <c r="CZ378" i="9"/>
  <c r="CZ379" i="9"/>
  <c r="CZ380" i="9"/>
  <c r="CZ381" i="9"/>
  <c r="CZ382" i="9"/>
  <c r="CZ383" i="9"/>
  <c r="CZ384" i="9"/>
  <c r="CZ385" i="9"/>
  <c r="CZ386" i="9"/>
  <c r="CZ387" i="9"/>
  <c r="CZ388" i="9"/>
  <c r="CZ389" i="9"/>
  <c r="CZ390" i="9"/>
  <c r="CZ391" i="9"/>
  <c r="CZ392" i="9"/>
  <c r="CZ393" i="9"/>
  <c r="CZ394" i="9"/>
  <c r="CZ395" i="9"/>
  <c r="CZ396" i="9"/>
  <c r="CZ397" i="9"/>
  <c r="CZ398" i="9"/>
  <c r="CZ399" i="9"/>
  <c r="CZ400" i="9"/>
  <c r="CZ401" i="9"/>
  <c r="CZ402" i="9"/>
  <c r="CZ403" i="9"/>
  <c r="CZ404" i="9"/>
  <c r="CZ405" i="9"/>
  <c r="CZ406" i="9"/>
  <c r="CZ407" i="9"/>
  <c r="CZ408" i="9"/>
  <c r="CZ409" i="9"/>
  <c r="CZ410" i="9"/>
  <c r="CZ411" i="9"/>
  <c r="CZ412" i="9"/>
  <c r="CZ413" i="9"/>
  <c r="CZ414" i="9"/>
  <c r="CZ415" i="9"/>
  <c r="CZ416" i="9"/>
  <c r="CZ417" i="9"/>
  <c r="CZ418" i="9"/>
  <c r="CZ419" i="9"/>
  <c r="CZ420" i="9"/>
  <c r="CZ421" i="9"/>
  <c r="CZ422" i="9"/>
  <c r="CZ423" i="9"/>
  <c r="CZ424" i="9"/>
  <c r="CZ425" i="9"/>
  <c r="CZ426" i="9"/>
  <c r="CZ427" i="9"/>
  <c r="CZ428" i="9"/>
  <c r="CZ429" i="9"/>
  <c r="CZ430" i="9"/>
  <c r="CZ431" i="9"/>
  <c r="CZ432" i="9"/>
  <c r="CZ433" i="9"/>
  <c r="CZ434" i="9"/>
  <c r="CZ435" i="9"/>
  <c r="CZ436" i="9"/>
  <c r="CZ437" i="9"/>
  <c r="CZ438" i="9"/>
  <c r="CZ439" i="9"/>
  <c r="CZ440" i="9"/>
  <c r="CZ441" i="9"/>
  <c r="CZ442" i="9"/>
  <c r="CZ443" i="9"/>
  <c r="CZ444" i="9"/>
  <c r="CZ445" i="9"/>
  <c r="CZ446" i="9"/>
  <c r="CZ447" i="9"/>
  <c r="CZ448" i="9"/>
  <c r="CZ449" i="9"/>
  <c r="CZ450" i="9"/>
  <c r="CZ451" i="9"/>
  <c r="CZ452" i="9"/>
  <c r="CZ453" i="9"/>
  <c r="CZ454" i="9"/>
  <c r="CZ455" i="9"/>
  <c r="CZ456" i="9"/>
  <c r="CZ457" i="9"/>
  <c r="CZ458" i="9"/>
  <c r="CZ459" i="9"/>
  <c r="CZ460" i="9"/>
  <c r="CZ461" i="9"/>
  <c r="CZ462" i="9"/>
  <c r="CZ463" i="9"/>
  <c r="CZ464" i="9"/>
  <c r="CZ465" i="9"/>
  <c r="CZ466" i="9"/>
  <c r="CZ467" i="9"/>
  <c r="CZ468" i="9"/>
  <c r="CZ469" i="9"/>
  <c r="CZ470" i="9"/>
  <c r="CZ471" i="9"/>
  <c r="CZ472" i="9"/>
  <c r="CZ473" i="9"/>
  <c r="CZ474" i="9"/>
  <c r="CZ475" i="9"/>
  <c r="CZ476" i="9"/>
  <c r="CZ477" i="9"/>
  <c r="CZ478" i="9"/>
  <c r="CZ479" i="9"/>
  <c r="CZ480" i="9"/>
  <c r="CZ481" i="9"/>
  <c r="CZ482" i="9"/>
  <c r="CZ483" i="9"/>
  <c r="CZ484" i="9"/>
  <c r="CZ485" i="9"/>
  <c r="CZ486" i="9"/>
  <c r="CZ487" i="9"/>
  <c r="CZ488" i="9"/>
  <c r="CZ489" i="9"/>
  <c r="CZ490" i="9"/>
  <c r="CZ491" i="9"/>
  <c r="CZ492" i="9"/>
  <c r="CZ493" i="9"/>
  <c r="CZ494" i="9"/>
  <c r="CZ495" i="9"/>
  <c r="CZ496" i="9"/>
  <c r="CZ497" i="9"/>
  <c r="CZ498" i="9"/>
  <c r="CZ499" i="9"/>
  <c r="CZ500" i="9"/>
  <c r="CZ501" i="9"/>
  <c r="CZ502" i="9"/>
  <c r="CZ3" i="9"/>
  <c r="CT4" i="9"/>
  <c r="CT5" i="9"/>
  <c r="CT6" i="9"/>
  <c r="CT7" i="9"/>
  <c r="CT8" i="9"/>
  <c r="CT9" i="9"/>
  <c r="CT10" i="9"/>
  <c r="CT11" i="9"/>
  <c r="CT12" i="9"/>
  <c r="CT13" i="9"/>
  <c r="CT14" i="9"/>
  <c r="CT15" i="9"/>
  <c r="CT16" i="9"/>
  <c r="CT17" i="9"/>
  <c r="CT18" i="9"/>
  <c r="CT19" i="9"/>
  <c r="CT20" i="9"/>
  <c r="CT21" i="9"/>
  <c r="CT22" i="9"/>
  <c r="CT23" i="9"/>
  <c r="CT24" i="9"/>
  <c r="CT25" i="9"/>
  <c r="CT26" i="9"/>
  <c r="CT27" i="9"/>
  <c r="CT28" i="9"/>
  <c r="CT29" i="9"/>
  <c r="CT30" i="9"/>
  <c r="CT31" i="9"/>
  <c r="CT32" i="9"/>
  <c r="CT33" i="9"/>
  <c r="CT34" i="9"/>
  <c r="CT35" i="9"/>
  <c r="CT36" i="9"/>
  <c r="CT37" i="9"/>
  <c r="CT38" i="9"/>
  <c r="CT39" i="9"/>
  <c r="CT40" i="9"/>
  <c r="CT41" i="9"/>
  <c r="CT42" i="9"/>
  <c r="CT43" i="9"/>
  <c r="CT44" i="9"/>
  <c r="CT45" i="9"/>
  <c r="CT46" i="9"/>
  <c r="CT47" i="9"/>
  <c r="CT48" i="9"/>
  <c r="CT49" i="9"/>
  <c r="CT50" i="9"/>
  <c r="CT51" i="9"/>
  <c r="CT52" i="9"/>
  <c r="CT53" i="9"/>
  <c r="CT54" i="9"/>
  <c r="CT55" i="9"/>
  <c r="CT56" i="9"/>
  <c r="CT57" i="9"/>
  <c r="CT58" i="9"/>
  <c r="CT59" i="9"/>
  <c r="CT60" i="9"/>
  <c r="CT61" i="9"/>
  <c r="CT62" i="9"/>
  <c r="CT63" i="9"/>
  <c r="CT64" i="9"/>
  <c r="CT65" i="9"/>
  <c r="CT66" i="9"/>
  <c r="CT67" i="9"/>
  <c r="CT68" i="9"/>
  <c r="CT69" i="9"/>
  <c r="CT70" i="9"/>
  <c r="CT71" i="9"/>
  <c r="CT72" i="9"/>
  <c r="CT73" i="9"/>
  <c r="CT74" i="9"/>
  <c r="CT75" i="9"/>
  <c r="CT76" i="9"/>
  <c r="CT77" i="9"/>
  <c r="CT78" i="9"/>
  <c r="CT79" i="9"/>
  <c r="CT80" i="9"/>
  <c r="CT81" i="9"/>
  <c r="CT82" i="9"/>
  <c r="CT83" i="9"/>
  <c r="CT84" i="9"/>
  <c r="CT85" i="9"/>
  <c r="CT86" i="9"/>
  <c r="CT87" i="9"/>
  <c r="CT88" i="9"/>
  <c r="CT89" i="9"/>
  <c r="CT90" i="9"/>
  <c r="CT91" i="9"/>
  <c r="CT92" i="9"/>
  <c r="CT93" i="9"/>
  <c r="CT94" i="9"/>
  <c r="CT95" i="9"/>
  <c r="CT96" i="9"/>
  <c r="CT97" i="9"/>
  <c r="CT98" i="9"/>
  <c r="CT99" i="9"/>
  <c r="CT100" i="9"/>
  <c r="CT101" i="9"/>
  <c r="CT102" i="9"/>
  <c r="CT103" i="9"/>
  <c r="CT104" i="9"/>
  <c r="CT105" i="9"/>
  <c r="CT106" i="9"/>
  <c r="CT107" i="9"/>
  <c r="CT108" i="9"/>
  <c r="CT109" i="9"/>
  <c r="CT110" i="9"/>
  <c r="CT111" i="9"/>
  <c r="CT112" i="9"/>
  <c r="CT113" i="9"/>
  <c r="CT114" i="9"/>
  <c r="CT115" i="9"/>
  <c r="CT116" i="9"/>
  <c r="CT117" i="9"/>
  <c r="CT118" i="9"/>
  <c r="CT119" i="9"/>
  <c r="CT120" i="9"/>
  <c r="CT121" i="9"/>
  <c r="CT122" i="9"/>
  <c r="CT123" i="9"/>
  <c r="CT124" i="9"/>
  <c r="CT125" i="9"/>
  <c r="CT126" i="9"/>
  <c r="CT127" i="9"/>
  <c r="CT128" i="9"/>
  <c r="CT129" i="9"/>
  <c r="CT130" i="9"/>
  <c r="CT131" i="9"/>
  <c r="CT132" i="9"/>
  <c r="CT133" i="9"/>
  <c r="CT134" i="9"/>
  <c r="CT135" i="9"/>
  <c r="CT136" i="9"/>
  <c r="CT137" i="9"/>
  <c r="CT138" i="9"/>
  <c r="CT139" i="9"/>
  <c r="CT140" i="9"/>
  <c r="CT141" i="9"/>
  <c r="CT142" i="9"/>
  <c r="CT143" i="9"/>
  <c r="CT144" i="9"/>
  <c r="CT145" i="9"/>
  <c r="CT146" i="9"/>
  <c r="CT147" i="9"/>
  <c r="CT148" i="9"/>
  <c r="CT149" i="9"/>
  <c r="CT150" i="9"/>
  <c r="CT151" i="9"/>
  <c r="CT152" i="9"/>
  <c r="CT153" i="9"/>
  <c r="CT154" i="9"/>
  <c r="CT155" i="9"/>
  <c r="CT156" i="9"/>
  <c r="CT157" i="9"/>
  <c r="CT158" i="9"/>
  <c r="CT159" i="9"/>
  <c r="CT160" i="9"/>
  <c r="CT161" i="9"/>
  <c r="CT162" i="9"/>
  <c r="CT163" i="9"/>
  <c r="CT164" i="9"/>
  <c r="CT165" i="9"/>
  <c r="CT166" i="9"/>
  <c r="CT167" i="9"/>
  <c r="CT168" i="9"/>
  <c r="CT169" i="9"/>
  <c r="CT170" i="9"/>
  <c r="CT171" i="9"/>
  <c r="CT172" i="9"/>
  <c r="CT173" i="9"/>
  <c r="CT174" i="9"/>
  <c r="CT175" i="9"/>
  <c r="CT176" i="9"/>
  <c r="CT177" i="9"/>
  <c r="CT178" i="9"/>
  <c r="CT179" i="9"/>
  <c r="CT180" i="9"/>
  <c r="CT181" i="9"/>
  <c r="CT182" i="9"/>
  <c r="CT183" i="9"/>
  <c r="CT184" i="9"/>
  <c r="CT185" i="9"/>
  <c r="CT186" i="9"/>
  <c r="CT187" i="9"/>
  <c r="CT188" i="9"/>
  <c r="CT189" i="9"/>
  <c r="CT190" i="9"/>
  <c r="CT191" i="9"/>
  <c r="CT192" i="9"/>
  <c r="CT193" i="9"/>
  <c r="CT194" i="9"/>
  <c r="CT195" i="9"/>
  <c r="CT196" i="9"/>
  <c r="CT197" i="9"/>
  <c r="CT198" i="9"/>
  <c r="CT199" i="9"/>
  <c r="CT200" i="9"/>
  <c r="CT201" i="9"/>
  <c r="CT202" i="9"/>
  <c r="CT203" i="9"/>
  <c r="CT204" i="9"/>
  <c r="CT205" i="9"/>
  <c r="CT206" i="9"/>
  <c r="CT207" i="9"/>
  <c r="CT208" i="9"/>
  <c r="CT209" i="9"/>
  <c r="CT210" i="9"/>
  <c r="CT211" i="9"/>
  <c r="CT212" i="9"/>
  <c r="CT213" i="9"/>
  <c r="CT214" i="9"/>
  <c r="CT215" i="9"/>
  <c r="CT216" i="9"/>
  <c r="CT217" i="9"/>
  <c r="CT218" i="9"/>
  <c r="CT219" i="9"/>
  <c r="CT220" i="9"/>
  <c r="CT221" i="9"/>
  <c r="CT222" i="9"/>
  <c r="CT223" i="9"/>
  <c r="CT224" i="9"/>
  <c r="CT225" i="9"/>
  <c r="CT226" i="9"/>
  <c r="CT227" i="9"/>
  <c r="CT228" i="9"/>
  <c r="CT229" i="9"/>
  <c r="CT230" i="9"/>
  <c r="CT231" i="9"/>
  <c r="CT232" i="9"/>
  <c r="CT233" i="9"/>
  <c r="CT234" i="9"/>
  <c r="CT235" i="9"/>
  <c r="CT236" i="9"/>
  <c r="CT237" i="9"/>
  <c r="CT238" i="9"/>
  <c r="CT239" i="9"/>
  <c r="CT240" i="9"/>
  <c r="CT241" i="9"/>
  <c r="CT242" i="9"/>
  <c r="CT243" i="9"/>
  <c r="CT244" i="9"/>
  <c r="CT245" i="9"/>
  <c r="CT246" i="9"/>
  <c r="CT247" i="9"/>
  <c r="CT248" i="9"/>
  <c r="CT249" i="9"/>
  <c r="CT250" i="9"/>
  <c r="CT251" i="9"/>
  <c r="CT252" i="9"/>
  <c r="CT253" i="9"/>
  <c r="CT254" i="9"/>
  <c r="CT255" i="9"/>
  <c r="CT256" i="9"/>
  <c r="CT257" i="9"/>
  <c r="CT258" i="9"/>
  <c r="CT259" i="9"/>
  <c r="CT260" i="9"/>
  <c r="CT261" i="9"/>
  <c r="CT262" i="9"/>
  <c r="CT263" i="9"/>
  <c r="CT264" i="9"/>
  <c r="CT265" i="9"/>
  <c r="CT266" i="9"/>
  <c r="CT267" i="9"/>
  <c r="CT268" i="9"/>
  <c r="CT269" i="9"/>
  <c r="CT270" i="9"/>
  <c r="CT271" i="9"/>
  <c r="CT272" i="9"/>
  <c r="CT273" i="9"/>
  <c r="CT274" i="9"/>
  <c r="CT275" i="9"/>
  <c r="CT276" i="9"/>
  <c r="CT277" i="9"/>
  <c r="CT278" i="9"/>
  <c r="CT279" i="9"/>
  <c r="CT280" i="9"/>
  <c r="CT281" i="9"/>
  <c r="CT282" i="9"/>
  <c r="CT283" i="9"/>
  <c r="CT284" i="9"/>
  <c r="CT285" i="9"/>
  <c r="CT286" i="9"/>
  <c r="CT287" i="9"/>
  <c r="CT288" i="9"/>
  <c r="CT289" i="9"/>
  <c r="CT290" i="9"/>
  <c r="CT291" i="9"/>
  <c r="CT292" i="9"/>
  <c r="CT293" i="9"/>
  <c r="CT294" i="9"/>
  <c r="CT295" i="9"/>
  <c r="CT296" i="9"/>
  <c r="CT297" i="9"/>
  <c r="CT298" i="9"/>
  <c r="CT299" i="9"/>
  <c r="CT300" i="9"/>
  <c r="CT301" i="9"/>
  <c r="CT302" i="9"/>
  <c r="CT303" i="9"/>
  <c r="CT304" i="9"/>
  <c r="CT305" i="9"/>
  <c r="CT306" i="9"/>
  <c r="CT307" i="9"/>
  <c r="CT308" i="9"/>
  <c r="CT309" i="9"/>
  <c r="CT310" i="9"/>
  <c r="CT311" i="9"/>
  <c r="CT312" i="9"/>
  <c r="CT313" i="9"/>
  <c r="CT314" i="9"/>
  <c r="CT315" i="9"/>
  <c r="CT316" i="9"/>
  <c r="CT317" i="9"/>
  <c r="CT318" i="9"/>
  <c r="CT319" i="9"/>
  <c r="CT320" i="9"/>
  <c r="CT321" i="9"/>
  <c r="CT322" i="9"/>
  <c r="CT323" i="9"/>
  <c r="CT324" i="9"/>
  <c r="CT325" i="9"/>
  <c r="CT326" i="9"/>
  <c r="CT327" i="9"/>
  <c r="CT328" i="9"/>
  <c r="CT329" i="9"/>
  <c r="CT330" i="9"/>
  <c r="CT331" i="9"/>
  <c r="CT332" i="9"/>
  <c r="CT333" i="9"/>
  <c r="CT334" i="9"/>
  <c r="CT335" i="9"/>
  <c r="CT336" i="9"/>
  <c r="CT337" i="9"/>
  <c r="CT338" i="9"/>
  <c r="CT339" i="9"/>
  <c r="CT340" i="9"/>
  <c r="CT341" i="9"/>
  <c r="CT342" i="9"/>
  <c r="CT343" i="9"/>
  <c r="CT344" i="9"/>
  <c r="CT345" i="9"/>
  <c r="CT346" i="9"/>
  <c r="CT347" i="9"/>
  <c r="CT348" i="9"/>
  <c r="CT349" i="9"/>
  <c r="CT350" i="9"/>
  <c r="CT351" i="9"/>
  <c r="CT352" i="9"/>
  <c r="CT353" i="9"/>
  <c r="CT354" i="9"/>
  <c r="CT355" i="9"/>
  <c r="CT356" i="9"/>
  <c r="CT357" i="9"/>
  <c r="CT358" i="9"/>
  <c r="CT359" i="9"/>
  <c r="CT360" i="9"/>
  <c r="CT361" i="9"/>
  <c r="CT362" i="9"/>
  <c r="CT363" i="9"/>
  <c r="CT364" i="9"/>
  <c r="CT365" i="9"/>
  <c r="CT366" i="9"/>
  <c r="CT367" i="9"/>
  <c r="CT368" i="9"/>
  <c r="CT369" i="9"/>
  <c r="CT370" i="9"/>
  <c r="CT371" i="9"/>
  <c r="CT372" i="9"/>
  <c r="CT373" i="9"/>
  <c r="CT374" i="9"/>
  <c r="CT375" i="9"/>
  <c r="CT376" i="9"/>
  <c r="CT377" i="9"/>
  <c r="CT378" i="9"/>
  <c r="CT379" i="9"/>
  <c r="CT380" i="9"/>
  <c r="CT381" i="9"/>
  <c r="CT382" i="9"/>
  <c r="CT383" i="9"/>
  <c r="CT384" i="9"/>
  <c r="CT385" i="9"/>
  <c r="CT386" i="9"/>
  <c r="CT387" i="9"/>
  <c r="CT388" i="9"/>
  <c r="CT389" i="9"/>
  <c r="CT390" i="9"/>
  <c r="CT391" i="9"/>
  <c r="CT392" i="9"/>
  <c r="CT393" i="9"/>
  <c r="CT394" i="9"/>
  <c r="CT395" i="9"/>
  <c r="CT396" i="9"/>
  <c r="CT397" i="9"/>
  <c r="CT398" i="9"/>
  <c r="CT399" i="9"/>
  <c r="CT400" i="9"/>
  <c r="CT401" i="9"/>
  <c r="CT402" i="9"/>
  <c r="CT403" i="9"/>
  <c r="CT404" i="9"/>
  <c r="CT405" i="9"/>
  <c r="CT406" i="9"/>
  <c r="CT407" i="9"/>
  <c r="CT408" i="9"/>
  <c r="CT409" i="9"/>
  <c r="CT410" i="9"/>
  <c r="CT411" i="9"/>
  <c r="CT412" i="9"/>
  <c r="CT413" i="9"/>
  <c r="CT414" i="9"/>
  <c r="CT415" i="9"/>
  <c r="CT416" i="9"/>
  <c r="CT417" i="9"/>
  <c r="CT418" i="9"/>
  <c r="CT419" i="9"/>
  <c r="CT420" i="9"/>
  <c r="CT421" i="9"/>
  <c r="CT422" i="9"/>
  <c r="CT423" i="9"/>
  <c r="CT424" i="9"/>
  <c r="CT425" i="9"/>
  <c r="CT426" i="9"/>
  <c r="CT427" i="9"/>
  <c r="CT428" i="9"/>
  <c r="CT429" i="9"/>
  <c r="CT430" i="9"/>
  <c r="CT431" i="9"/>
  <c r="CT432" i="9"/>
  <c r="CT433" i="9"/>
  <c r="CT434" i="9"/>
  <c r="CT435" i="9"/>
  <c r="CT436" i="9"/>
  <c r="CT437" i="9"/>
  <c r="CT438" i="9"/>
  <c r="CT439" i="9"/>
  <c r="CT440" i="9"/>
  <c r="CT441" i="9"/>
  <c r="CT442" i="9"/>
  <c r="CT443" i="9"/>
  <c r="CT444" i="9"/>
  <c r="CT445" i="9"/>
  <c r="CT446" i="9"/>
  <c r="CT447" i="9"/>
  <c r="CT448" i="9"/>
  <c r="CT449" i="9"/>
  <c r="CT450" i="9"/>
  <c r="CT451" i="9"/>
  <c r="CT452" i="9"/>
  <c r="CT453" i="9"/>
  <c r="CT454" i="9"/>
  <c r="CT455" i="9"/>
  <c r="CT456" i="9"/>
  <c r="CT457" i="9"/>
  <c r="CT458" i="9"/>
  <c r="CT459" i="9"/>
  <c r="CT460" i="9"/>
  <c r="CT461" i="9"/>
  <c r="CT462" i="9"/>
  <c r="CT463" i="9"/>
  <c r="CT464" i="9"/>
  <c r="CT465" i="9"/>
  <c r="CT466" i="9"/>
  <c r="CT467" i="9"/>
  <c r="CT468" i="9"/>
  <c r="CT469" i="9"/>
  <c r="CT470" i="9"/>
  <c r="CT471" i="9"/>
  <c r="CT472" i="9"/>
  <c r="CT473" i="9"/>
  <c r="CT474" i="9"/>
  <c r="CT475" i="9"/>
  <c r="CT476" i="9"/>
  <c r="CT477" i="9"/>
  <c r="CT478" i="9"/>
  <c r="CT479" i="9"/>
  <c r="CT480" i="9"/>
  <c r="CT481" i="9"/>
  <c r="CT482" i="9"/>
  <c r="CT483" i="9"/>
  <c r="CT484" i="9"/>
  <c r="CT485" i="9"/>
  <c r="CT486" i="9"/>
  <c r="CT487" i="9"/>
  <c r="CT488" i="9"/>
  <c r="CT489" i="9"/>
  <c r="CT490" i="9"/>
  <c r="CT491" i="9"/>
  <c r="CT492" i="9"/>
  <c r="CT493" i="9"/>
  <c r="CT494" i="9"/>
  <c r="CT495" i="9"/>
  <c r="CT496" i="9"/>
  <c r="CT497" i="9"/>
  <c r="CT498" i="9"/>
  <c r="CT499" i="9"/>
  <c r="CT500" i="9"/>
  <c r="CT501" i="9"/>
  <c r="CT502" i="9"/>
  <c r="CT3" i="9"/>
  <c r="AH3" i="9"/>
  <c r="CB376" i="1" l="1"/>
  <c r="CB480" i="1"/>
  <c r="BZ504" i="1"/>
  <c r="CA504" i="1"/>
  <c r="BN504" i="1"/>
  <c r="AI9" i="11" s="1"/>
  <c r="AI7" i="11"/>
  <c r="CB437" i="1"/>
  <c r="CG437" i="1" s="1"/>
  <c r="AG5" i="11"/>
  <c r="BX507" i="1"/>
  <c r="BJ504" i="1"/>
  <c r="AI6" i="11"/>
  <c r="BY504" i="1"/>
  <c r="BX506" i="1"/>
  <c r="AG6" i="11"/>
  <c r="BX508" i="1"/>
  <c r="AI5" i="11"/>
  <c r="AG7" i="11"/>
  <c r="CB479" i="1"/>
  <c r="CB47" i="1"/>
  <c r="CG47" i="1" s="1"/>
  <c r="CB272" i="1"/>
  <c r="CG272" i="1" s="1"/>
  <c r="CB405" i="1"/>
  <c r="CG405" i="1" s="1"/>
  <c r="Y8" i="11"/>
  <c r="CG510" i="1"/>
  <c r="BX504" i="1"/>
  <c r="CB164" i="1"/>
  <c r="CB332" i="1"/>
  <c r="CG332" i="1" s="1"/>
  <c r="CB381" i="1"/>
  <c r="CB182" i="1"/>
  <c r="CB426" i="1"/>
  <c r="CB194" i="1"/>
  <c r="CB156" i="1"/>
  <c r="CG156" i="1" s="1"/>
  <c r="CB169" i="1"/>
  <c r="CG169" i="1" s="1"/>
  <c r="J14" i="11"/>
  <c r="CB303" i="1"/>
  <c r="CG303" i="1" s="1"/>
  <c r="CB330" i="1"/>
  <c r="J15" i="11"/>
  <c r="J24" i="11"/>
  <c r="U6" i="11"/>
  <c r="V6" i="11" s="1"/>
  <c r="CB484" i="1"/>
  <c r="CB190" i="1"/>
  <c r="CG190" i="1" s="1"/>
  <c r="CB130" i="1"/>
  <c r="J13" i="11"/>
  <c r="CB191" i="1"/>
  <c r="CG191" i="1" s="1"/>
  <c r="J8" i="11"/>
  <c r="CB298" i="1"/>
  <c r="CG298" i="1" s="1"/>
  <c r="CB254" i="1"/>
  <c r="CB239" i="1"/>
  <c r="CG239" i="1" s="1"/>
  <c r="CB110" i="1"/>
  <c r="CG110" i="1" s="1"/>
  <c r="CB131" i="1"/>
  <c r="CG131" i="1" s="1"/>
  <c r="T10" i="11"/>
  <c r="CB82" i="1"/>
  <c r="CB248" i="1"/>
  <c r="CB111" i="1"/>
  <c r="CB292" i="1"/>
  <c r="CG292" i="1" s="1"/>
  <c r="CB73" i="1"/>
  <c r="CG73" i="1" s="1"/>
  <c r="CB503" i="1"/>
  <c r="CG503" i="1" s="1"/>
  <c r="CB257" i="1"/>
  <c r="CG257" i="1" s="1"/>
  <c r="CB145" i="1"/>
  <c r="CG145" i="1" s="1"/>
  <c r="CB4" i="1"/>
  <c r="CB51" i="1"/>
  <c r="CG51" i="1" s="1"/>
  <c r="CB216" i="1"/>
  <c r="CG216" i="1" s="1"/>
  <c r="CB157" i="1"/>
  <c r="CG157" i="1" s="1"/>
  <c r="CB366" i="1"/>
  <c r="CB317" i="1"/>
  <c r="CG317" i="1" s="1"/>
  <c r="CB371" i="1"/>
  <c r="CG371" i="1" s="1"/>
  <c r="CB150" i="1"/>
  <c r="CG150" i="1" s="1"/>
  <c r="CB91" i="1"/>
  <c r="CG91" i="1" s="1"/>
  <c r="CB246" i="1"/>
  <c r="CG246" i="1" s="1"/>
  <c r="CB466" i="1"/>
  <c r="CB468" i="1"/>
  <c r="CG468" i="1" s="1"/>
  <c r="U9" i="11"/>
  <c r="U7" i="11"/>
  <c r="V7" i="11" s="1"/>
  <c r="BN505" i="1"/>
  <c r="U8" i="11"/>
  <c r="V8" i="11" s="1"/>
  <c r="J20" i="11"/>
  <c r="CB173" i="1"/>
  <c r="CG173" i="1" s="1"/>
  <c r="CB397" i="1"/>
  <c r="CG397" i="1" s="1"/>
  <c r="CB222" i="1"/>
  <c r="CG222" i="1" s="1"/>
  <c r="CB36" i="1"/>
  <c r="CG36" i="1" s="1"/>
  <c r="CB243" i="1"/>
  <c r="CG243" i="1" s="1"/>
  <c r="CB442" i="1"/>
  <c r="CG442" i="1" s="1"/>
  <c r="CB474" i="1"/>
  <c r="CG474" i="1" s="1"/>
  <c r="CB176" i="1"/>
  <c r="CG176" i="1" s="1"/>
  <c r="CB37" i="1"/>
  <c r="CG37" i="1" s="1"/>
  <c r="CB196" i="1"/>
  <c r="CG196" i="1" s="1"/>
  <c r="CB280" i="1"/>
  <c r="CG280" i="1" s="1"/>
  <c r="CB357" i="1"/>
  <c r="CB230" i="1"/>
  <c r="CB500" i="1"/>
  <c r="CG500" i="1" s="1"/>
  <c r="CB213" i="1"/>
  <c r="CG213" i="1" s="1"/>
  <c r="CB46" i="1"/>
  <c r="CG46" i="1" s="1"/>
  <c r="CB415" i="1"/>
  <c r="CG415" i="1" s="1"/>
  <c r="CB322" i="1"/>
  <c r="CG322" i="1" s="1"/>
  <c r="CB143" i="1"/>
  <c r="CG143" i="1" s="1"/>
  <c r="CB289" i="1"/>
  <c r="CG289" i="1" s="1"/>
  <c r="CB287" i="1"/>
  <c r="CG287" i="1" s="1"/>
  <c r="CB217" i="1"/>
  <c r="CG217" i="1" s="1"/>
  <c r="CB374" i="1"/>
  <c r="CG374" i="1" s="1"/>
  <c r="CB488" i="1"/>
  <c r="CG488" i="1" s="1"/>
  <c r="CB223" i="1"/>
  <c r="CG223" i="1" s="1"/>
  <c r="CB251" i="1"/>
  <c r="CG251" i="1" s="1"/>
  <c r="CB402" i="1"/>
  <c r="CG402" i="1" s="1"/>
  <c r="CB151" i="1"/>
  <c r="CG151" i="1" s="1"/>
  <c r="CB28" i="1"/>
  <c r="CG28" i="1" s="1"/>
  <c r="CB375" i="1"/>
  <c r="CG375" i="1" s="1"/>
  <c r="CB23" i="1"/>
  <c r="CG23" i="1" s="1"/>
  <c r="CB485" i="1"/>
  <c r="CG485" i="1" s="1"/>
  <c r="CB458" i="1"/>
  <c r="CG458" i="1" s="1"/>
  <c r="CB40" i="1"/>
  <c r="CG40" i="1" s="1"/>
  <c r="CB252" i="1"/>
  <c r="CG252" i="1" s="1"/>
  <c r="CB202" i="1"/>
  <c r="CG202" i="1" s="1"/>
  <c r="CB118" i="1"/>
  <c r="CB491" i="1"/>
  <c r="CG491" i="1" s="1"/>
  <c r="CB170" i="1"/>
  <c r="CG170" i="1" s="1"/>
  <c r="CB100" i="1"/>
  <c r="CG100" i="1" s="1"/>
  <c r="CB390" i="1"/>
  <c r="CG390" i="1" s="1"/>
  <c r="CB52" i="1"/>
  <c r="CG52" i="1" s="1"/>
  <c r="CB429" i="1"/>
  <c r="CG429" i="1" s="1"/>
  <c r="CB279" i="1"/>
  <c r="CG279" i="1" s="1"/>
  <c r="CB406" i="1"/>
  <c r="CG406" i="1" s="1"/>
  <c r="CB282" i="1"/>
  <c r="CG282" i="1" s="1"/>
  <c r="CB454" i="1"/>
  <c r="CG454" i="1" s="1"/>
  <c r="CB422" i="1"/>
  <c r="CG422" i="1" s="1"/>
  <c r="CB259" i="1"/>
  <c r="CB348" i="1"/>
  <c r="CB133" i="1"/>
  <c r="CG133" i="1" s="1"/>
  <c r="CB189" i="1"/>
  <c r="CG189" i="1" s="1"/>
  <c r="CB68" i="1"/>
  <c r="CG68" i="1" s="1"/>
  <c r="CB18" i="1"/>
  <c r="CG18" i="1" s="1"/>
  <c r="CB144" i="1"/>
  <c r="CG144" i="1" s="1"/>
  <c r="CB457" i="1"/>
  <c r="CG457" i="1" s="1"/>
  <c r="CB203" i="1"/>
  <c r="CG203" i="1" s="1"/>
  <c r="CB61" i="1"/>
  <c r="CG61" i="1" s="1"/>
  <c r="CB490" i="1"/>
  <c r="CG490" i="1" s="1"/>
  <c r="CB265" i="1"/>
  <c r="CG265" i="1" s="1"/>
  <c r="CB135" i="1"/>
  <c r="CB385" i="1"/>
  <c r="CG385" i="1" s="1"/>
  <c r="CB281" i="1"/>
  <c r="CG281" i="1" s="1"/>
  <c r="CB33" i="1"/>
  <c r="CG33" i="1" s="1"/>
  <c r="CB386" i="1"/>
  <c r="CG386" i="1" s="1"/>
  <c r="CB335" i="1"/>
  <c r="CG335" i="1" s="1"/>
  <c r="CB126" i="1"/>
  <c r="CG126" i="1" s="1"/>
  <c r="CB242" i="1"/>
  <c r="CG242" i="1" s="1"/>
  <c r="CB104" i="1"/>
  <c r="CG104" i="1" s="1"/>
  <c r="CB296" i="1"/>
  <c r="CG296" i="1" s="1"/>
  <c r="CB140" i="1"/>
  <c r="CG140" i="1" s="1"/>
  <c r="CB471" i="1"/>
  <c r="CG471" i="1" s="1"/>
  <c r="CB316" i="1"/>
  <c r="CG316" i="1" s="1"/>
  <c r="CB477" i="1"/>
  <c r="CG477" i="1" s="1"/>
  <c r="CB221" i="1"/>
  <c r="CG221" i="1" s="1"/>
  <c r="CB21" i="1"/>
  <c r="CG21" i="1" s="1"/>
  <c r="CB462" i="1"/>
  <c r="CG462" i="1" s="1"/>
  <c r="CB497" i="1"/>
  <c r="CG497" i="1" s="1"/>
  <c r="CB472" i="1"/>
  <c r="CG472" i="1" s="1"/>
  <c r="CB42" i="1"/>
  <c r="CG42" i="1" s="1"/>
  <c r="CB286" i="1"/>
  <c r="CG286" i="1" s="1"/>
  <c r="CB116" i="1"/>
  <c r="CG116" i="1" s="1"/>
  <c r="CB274" i="1"/>
  <c r="CG274" i="1" s="1"/>
  <c r="CB333" i="1"/>
  <c r="CG333" i="1" s="1"/>
  <c r="CB219" i="1"/>
  <c r="CG219" i="1" s="1"/>
  <c r="CB409" i="1"/>
  <c r="CG409" i="1" s="1"/>
  <c r="CB293" i="1"/>
  <c r="CG293" i="1" s="1"/>
  <c r="CB311" i="1"/>
  <c r="CG311" i="1" s="1"/>
  <c r="CB48" i="1"/>
  <c r="CG48" i="1" s="1"/>
  <c r="CB271" i="1"/>
  <c r="CG271" i="1" s="1"/>
  <c r="CB408" i="1"/>
  <c r="CG408" i="1" s="1"/>
  <c r="CB101" i="1"/>
  <c r="CG101" i="1" s="1"/>
  <c r="CB382" i="1"/>
  <c r="CG382" i="1" s="1"/>
  <c r="CB66" i="1"/>
  <c r="CG66" i="1" s="1"/>
  <c r="CB482" i="1"/>
  <c r="CG482" i="1" s="1"/>
  <c r="CB301" i="1"/>
  <c r="CG301" i="1" s="1"/>
  <c r="CB410" i="1"/>
  <c r="CG410" i="1" s="1"/>
  <c r="CB443" i="1"/>
  <c r="CG443" i="1" s="1"/>
  <c r="CB185" i="1"/>
  <c r="CG185" i="1" s="1"/>
  <c r="CB338" i="1"/>
  <c r="CG338" i="1" s="1"/>
  <c r="CB106" i="1"/>
  <c r="CG106" i="1" s="1"/>
  <c r="CB363" i="1"/>
  <c r="CG363" i="1" s="1"/>
  <c r="CB71" i="1"/>
  <c r="CG71" i="1" s="1"/>
  <c r="CB346" i="1"/>
  <c r="CG346" i="1" s="1"/>
  <c r="CB5" i="1"/>
  <c r="CG5" i="1" s="1"/>
  <c r="CB232" i="1"/>
  <c r="CG232" i="1" s="1"/>
  <c r="CB344" i="1"/>
  <c r="CG344" i="1" s="1"/>
  <c r="CB112" i="1"/>
  <c r="CG112" i="1" s="1"/>
  <c r="CB27" i="1"/>
  <c r="CG27" i="1" s="1"/>
  <c r="CB325" i="1"/>
  <c r="CG325" i="1" s="1"/>
  <c r="CB160" i="1"/>
  <c r="CG160" i="1" s="1"/>
  <c r="CB146" i="1"/>
  <c r="CG146" i="1" s="1"/>
  <c r="CB25" i="1"/>
  <c r="CG25" i="1" s="1"/>
  <c r="CB10" i="1"/>
  <c r="CG10" i="1" s="1"/>
  <c r="CB175" i="1"/>
  <c r="CG175" i="1" s="1"/>
  <c r="CB49" i="1"/>
  <c r="CG49" i="1" s="1"/>
  <c r="CB70" i="1"/>
  <c r="CG70" i="1" s="1"/>
  <c r="CB417" i="1"/>
  <c r="CG417" i="1" s="1"/>
  <c r="CB245" i="1"/>
  <c r="CG245" i="1" s="1"/>
  <c r="CB240" i="1"/>
  <c r="CG240" i="1" s="1"/>
  <c r="CB501" i="1"/>
  <c r="CB195" i="1"/>
  <c r="CG195" i="1" s="1"/>
  <c r="CB158" i="1"/>
  <c r="CG158" i="1" s="1"/>
  <c r="CB297" i="1"/>
  <c r="CG297" i="1" s="1"/>
  <c r="CB128" i="1"/>
  <c r="CG128" i="1" s="1"/>
  <c r="CB299" i="1"/>
  <c r="CG299" i="1" s="1"/>
  <c r="CB424" i="1"/>
  <c r="CG424" i="1" s="1"/>
  <c r="CB125" i="1"/>
  <c r="CG125" i="1" s="1"/>
  <c r="CB165" i="1"/>
  <c r="CG165" i="1" s="1"/>
  <c r="CB58" i="1"/>
  <c r="CG58" i="1" s="1"/>
  <c r="CB389" i="1"/>
  <c r="CG389" i="1" s="1"/>
  <c r="CB247" i="1"/>
  <c r="CG247" i="1" s="1"/>
  <c r="CB78" i="1"/>
  <c r="CG78" i="1" s="1"/>
  <c r="CB360" i="1"/>
  <c r="CG360" i="1" s="1"/>
  <c r="CB420" i="1"/>
  <c r="CG420" i="1" s="1"/>
  <c r="CB174" i="1"/>
  <c r="CG174" i="1" s="1"/>
  <c r="CB302" i="1"/>
  <c r="CG302" i="1" s="1"/>
  <c r="CB45" i="1"/>
  <c r="CG45" i="1" s="1"/>
  <c r="CB148" i="1"/>
  <c r="CG148" i="1" s="1"/>
  <c r="CB107" i="1"/>
  <c r="CG107" i="1" s="1"/>
  <c r="CB237" i="1"/>
  <c r="CG237" i="1" s="1"/>
  <c r="CB113" i="1"/>
  <c r="CG113" i="1" s="1"/>
  <c r="CB26" i="1"/>
  <c r="CG26" i="1" s="1"/>
  <c r="CB270" i="1"/>
  <c r="CG270" i="1" s="1"/>
  <c r="CB41" i="1"/>
  <c r="CG41" i="1" s="1"/>
  <c r="CB308" i="1"/>
  <c r="CG308" i="1" s="1"/>
  <c r="CB441" i="1"/>
  <c r="CG441" i="1" s="1"/>
  <c r="CB343" i="1"/>
  <c r="CG343" i="1" s="1"/>
  <c r="CB278" i="1"/>
  <c r="CG278" i="1" s="1"/>
  <c r="CB398" i="1"/>
  <c r="CG398" i="1" s="1"/>
  <c r="CB38" i="1"/>
  <c r="CG38" i="1" s="1"/>
  <c r="CB132" i="1"/>
  <c r="CG132" i="1" s="1"/>
  <c r="CB368" i="1"/>
  <c r="CG368" i="1" s="1"/>
  <c r="CB238" i="1"/>
  <c r="CG238" i="1" s="1"/>
  <c r="CB81" i="1"/>
  <c r="CG81" i="1" s="1"/>
  <c r="CB20" i="1"/>
  <c r="CG20" i="1" s="1"/>
  <c r="CB206" i="1"/>
  <c r="CB9" i="1"/>
  <c r="CG9" i="1" s="1"/>
  <c r="CB449" i="1"/>
  <c r="CG449" i="1" s="1"/>
  <c r="CB199" i="1"/>
  <c r="CG199" i="1" s="1"/>
  <c r="CB435" i="1"/>
  <c r="CG435" i="1" s="1"/>
  <c r="CB192" i="1"/>
  <c r="CG192" i="1" s="1"/>
  <c r="CB83" i="1"/>
  <c r="CG83" i="1" s="1"/>
  <c r="CB365" i="1"/>
  <c r="CG365" i="1" s="1"/>
  <c r="CB123" i="1"/>
  <c r="CG123" i="1" s="1"/>
  <c r="CB403" i="1"/>
  <c r="CG403" i="1" s="1"/>
  <c r="CB327" i="1"/>
  <c r="CG327" i="1" s="1"/>
  <c r="CB13" i="1"/>
  <c r="CG13" i="1" s="1"/>
  <c r="CB502" i="1"/>
  <c r="CG502" i="1" s="1"/>
  <c r="CB152" i="1"/>
  <c r="CG152" i="1" s="1"/>
  <c r="CB177" i="1"/>
  <c r="CG177" i="1" s="1"/>
  <c r="CB214" i="1"/>
  <c r="CG214" i="1" s="1"/>
  <c r="CB362" i="1"/>
  <c r="CG362" i="1" s="1"/>
  <c r="CB119" i="1"/>
  <c r="CG119" i="1" s="1"/>
  <c r="CB459" i="1"/>
  <c r="CG459" i="1" s="1"/>
  <c r="CB310" i="1"/>
  <c r="CG310" i="1" s="1"/>
  <c r="CB463" i="1"/>
  <c r="CG463" i="1" s="1"/>
  <c r="CB88" i="1"/>
  <c r="CG88" i="1" s="1"/>
  <c r="CB29" i="1"/>
  <c r="CG29" i="1" s="1"/>
  <c r="CB76" i="1"/>
  <c r="CG76" i="1" s="1"/>
  <c r="CB306" i="1"/>
  <c r="CG306" i="1" s="1"/>
  <c r="CB44" i="1"/>
  <c r="CG44" i="1" s="1"/>
  <c r="CB262" i="1"/>
  <c r="CG262" i="1" s="1"/>
  <c r="CB129" i="1"/>
  <c r="CG129" i="1" s="1"/>
  <c r="CB307" i="1"/>
  <c r="CG307" i="1" s="1"/>
  <c r="CB137" i="1"/>
  <c r="CG137" i="1" s="1"/>
  <c r="CB431" i="1"/>
  <c r="CG431" i="1" s="1"/>
  <c r="CB220" i="1"/>
  <c r="CG220" i="1" s="1"/>
  <c r="CB86" i="1"/>
  <c r="CG86" i="1" s="1"/>
  <c r="CB469" i="1"/>
  <c r="CG469" i="1" s="1"/>
  <c r="CB98" i="1"/>
  <c r="CG98" i="1" s="1"/>
  <c r="CB266" i="1"/>
  <c r="CG266" i="1" s="1"/>
  <c r="CB260" i="1"/>
  <c r="CG260" i="1" s="1"/>
  <c r="CB8" i="1"/>
  <c r="CG8" i="1" s="1"/>
  <c r="CB234" i="1"/>
  <c r="CG234" i="1" s="1"/>
  <c r="CB487" i="1"/>
  <c r="CG487" i="1" s="1"/>
  <c r="CB423" i="1"/>
  <c r="CG423" i="1" s="1"/>
  <c r="CB345" i="1"/>
  <c r="CG345" i="1" s="1"/>
  <c r="CB235" i="1"/>
  <c r="CG235" i="1" s="1"/>
  <c r="CB35" i="1"/>
  <c r="CG35" i="1" s="1"/>
  <c r="CB414" i="1"/>
  <c r="CG414" i="1" s="1"/>
  <c r="CB407" i="1"/>
  <c r="CG407" i="1" s="1"/>
  <c r="CB184" i="1"/>
  <c r="CG184" i="1" s="1"/>
  <c r="CB19" i="1"/>
  <c r="CG19" i="1" s="1"/>
  <c r="CB231" i="1"/>
  <c r="CG231" i="1" s="1"/>
  <c r="CB167" i="1"/>
  <c r="CG167" i="1" s="1"/>
  <c r="CB451" i="1"/>
  <c r="CG451" i="1" s="1"/>
  <c r="CB349" i="1"/>
  <c r="CG349" i="1" s="1"/>
  <c r="CB273" i="1"/>
  <c r="CG273" i="1" s="1"/>
  <c r="CB494" i="1"/>
  <c r="CB334" i="1"/>
  <c r="CG334" i="1" s="1"/>
  <c r="CB67" i="1"/>
  <c r="CG67" i="1" s="1"/>
  <c r="CB315" i="1"/>
  <c r="CG315" i="1" s="1"/>
  <c r="CB425" i="1"/>
  <c r="CG425" i="1" s="1"/>
  <c r="CB347" i="1"/>
  <c r="CG347" i="1" s="1"/>
  <c r="CB475" i="1"/>
  <c r="CG475" i="1" s="1"/>
  <c r="CB80" i="1"/>
  <c r="CG80" i="1" s="1"/>
  <c r="CB428" i="1"/>
  <c r="CG428" i="1" s="1"/>
  <c r="CB464" i="1"/>
  <c r="CG464" i="1" s="1"/>
  <c r="CB295" i="1"/>
  <c r="CG295" i="1" s="1"/>
  <c r="CB75" i="1"/>
  <c r="CG75" i="1" s="1"/>
  <c r="CB351" i="1"/>
  <c r="CG351" i="1" s="1"/>
  <c r="CB249" i="1"/>
  <c r="CG249" i="1" s="1"/>
  <c r="CB79" i="1"/>
  <c r="CG79" i="1" s="1"/>
  <c r="CB359" i="1"/>
  <c r="CG359" i="1" s="1"/>
  <c r="CB258" i="1"/>
  <c r="CG258" i="1" s="1"/>
  <c r="CB455" i="1"/>
  <c r="CG455" i="1" s="1"/>
  <c r="CB228" i="1"/>
  <c r="CG228" i="1" s="1"/>
  <c r="CB416" i="1"/>
  <c r="CG416" i="1" s="1"/>
  <c r="CB367" i="1"/>
  <c r="CG367" i="1" s="1"/>
  <c r="CB159" i="1"/>
  <c r="CG159" i="1" s="1"/>
  <c r="CB181" i="1"/>
  <c r="CG181" i="1" s="1"/>
  <c r="CB193" i="1"/>
  <c r="CG193" i="1" s="1"/>
  <c r="CB209" i="1"/>
  <c r="CG209" i="1" s="1"/>
  <c r="CB379" i="1"/>
  <c r="CG379" i="1" s="1"/>
  <c r="CB450" i="1"/>
  <c r="CG450" i="1" s="1"/>
  <c r="CB136" i="1"/>
  <c r="CG136" i="1" s="1"/>
  <c r="CB168" i="1"/>
  <c r="CG168" i="1" s="1"/>
  <c r="CB197" i="1"/>
  <c r="CG197" i="1" s="1"/>
  <c r="CB263" i="1"/>
  <c r="CG263" i="1" s="1"/>
  <c r="CB300" i="1"/>
  <c r="CG300" i="1" s="1"/>
  <c r="CB486" i="1"/>
  <c r="CG486" i="1" s="1"/>
  <c r="CB294" i="1"/>
  <c r="CG294" i="1" s="1"/>
  <c r="CB200" i="1"/>
  <c r="CG200" i="1" s="1"/>
  <c r="CB212" i="1"/>
  <c r="CG212" i="1" s="1"/>
  <c r="CB268" i="1"/>
  <c r="CG268" i="1" s="1"/>
  <c r="CB499" i="1"/>
  <c r="CG499" i="1" s="1"/>
  <c r="CB473" i="1"/>
  <c r="CG473" i="1" s="1"/>
  <c r="CB99" i="1"/>
  <c r="CG99" i="1" s="1"/>
  <c r="CB495" i="1"/>
  <c r="CG495" i="1" s="1"/>
  <c r="CB12" i="1"/>
  <c r="CG12" i="1" s="1"/>
  <c r="CB208" i="1"/>
  <c r="CG208" i="1" s="1"/>
  <c r="CB453" i="1"/>
  <c r="CG453" i="1" s="1"/>
  <c r="CB364" i="1"/>
  <c r="CG364" i="1" s="1"/>
  <c r="CB139" i="1"/>
  <c r="CG139" i="1" s="1"/>
  <c r="CB201" i="1"/>
  <c r="CG201" i="1" s="1"/>
  <c r="CB378" i="1"/>
  <c r="CG378" i="1" s="1"/>
  <c r="CB215" i="1"/>
  <c r="CG215" i="1" s="1"/>
  <c r="CB478" i="1"/>
  <c r="CG478" i="1" s="1"/>
  <c r="CB444" i="1"/>
  <c r="CG444" i="1" s="1"/>
  <c r="CB163" i="1"/>
  <c r="CG163" i="1" s="1"/>
  <c r="CB331" i="1"/>
  <c r="CG331" i="1" s="1"/>
  <c r="CB50" i="1"/>
  <c r="CG50" i="1" s="1"/>
  <c r="CB361" i="1"/>
  <c r="CG361" i="1" s="1"/>
  <c r="CB291" i="1"/>
  <c r="CG291" i="1" s="1"/>
  <c r="CB172" i="1"/>
  <c r="CG172" i="1" s="1"/>
  <c r="CB350" i="1"/>
  <c r="CG350" i="1" s="1"/>
  <c r="CB329" i="1"/>
  <c r="CG329" i="1" s="1"/>
  <c r="CB34" i="1"/>
  <c r="CG34" i="1" s="1"/>
  <c r="CB465" i="1"/>
  <c r="CB180" i="1"/>
  <c r="CG180" i="1" s="1"/>
  <c r="CB434" i="1"/>
  <c r="CG434" i="1" s="1"/>
  <c r="CB452" i="1"/>
  <c r="CG452" i="1" s="1"/>
  <c r="CB470" i="1"/>
  <c r="CG470" i="1" s="1"/>
  <c r="CB446" i="1"/>
  <c r="CG446" i="1" s="1"/>
  <c r="CB456" i="1"/>
  <c r="CG456" i="1" s="1"/>
  <c r="CB59" i="1"/>
  <c r="CG59" i="1" s="1"/>
  <c r="CB355" i="1"/>
  <c r="CG355" i="1" s="1"/>
  <c r="CB336" i="1"/>
  <c r="CG336" i="1" s="1"/>
  <c r="CB476" i="1"/>
  <c r="CG476" i="1" s="1"/>
  <c r="CB16" i="1"/>
  <c r="CG16" i="1" s="1"/>
  <c r="CB121" i="1"/>
  <c r="CG121" i="1" s="1"/>
  <c r="CB395" i="1"/>
  <c r="CG395" i="1" s="1"/>
  <c r="CB62" i="1"/>
  <c r="CG62" i="1" s="1"/>
  <c r="CB30" i="1"/>
  <c r="CG30" i="1" s="1"/>
  <c r="CB241" i="1"/>
  <c r="CG241" i="1" s="1"/>
  <c r="CB117" i="1"/>
  <c r="CG117" i="1" s="1"/>
  <c r="CB250" i="1"/>
  <c r="CG250" i="1" s="1"/>
  <c r="CB7" i="1"/>
  <c r="CG7" i="1" s="1"/>
  <c r="CB264" i="1"/>
  <c r="CG264" i="1" s="1"/>
  <c r="CB433" i="1"/>
  <c r="CG433" i="1" s="1"/>
  <c r="CB277" i="1"/>
  <c r="CG277" i="1" s="1"/>
  <c r="CB15" i="1"/>
  <c r="CB108" i="1"/>
  <c r="CG108" i="1" s="1"/>
  <c r="CB178" i="1"/>
  <c r="CG178" i="1" s="1"/>
  <c r="CB324" i="1"/>
  <c r="CG324" i="1" s="1"/>
  <c r="CB493" i="1"/>
  <c r="CG493" i="1" s="1"/>
  <c r="CB283" i="1"/>
  <c r="CG283" i="1" s="1"/>
  <c r="CB387" i="1"/>
  <c r="CG387" i="1" s="1"/>
  <c r="CB370" i="1"/>
  <c r="CG370" i="1" s="1"/>
  <c r="CB314" i="1"/>
  <c r="CG314" i="1" s="1"/>
  <c r="CB32" i="1"/>
  <c r="CG32" i="1" s="1"/>
  <c r="CB210" i="1"/>
  <c r="CG210" i="1" s="1"/>
  <c r="CB166" i="1"/>
  <c r="CG166" i="1" s="1"/>
  <c r="CB305" i="1"/>
  <c r="CG305" i="1" s="1"/>
  <c r="CB392" i="1"/>
  <c r="CG392" i="1" s="1"/>
  <c r="CB290" i="1"/>
  <c r="CG290" i="1" s="1"/>
  <c r="CB412" i="1"/>
  <c r="CG412" i="1" s="1"/>
  <c r="CB388" i="1"/>
  <c r="CG388" i="1" s="1"/>
  <c r="CB380" i="1"/>
  <c r="CG380" i="1" s="1"/>
  <c r="CB14" i="1"/>
  <c r="CG14" i="1" s="1"/>
  <c r="CB57" i="1"/>
  <c r="CG57" i="1" s="1"/>
  <c r="CB328" i="1"/>
  <c r="CG328" i="1" s="1"/>
  <c r="CB326" i="1"/>
  <c r="CG326" i="1" s="1"/>
  <c r="CB149" i="1"/>
  <c r="CG149" i="1" s="1"/>
  <c r="CB22" i="1"/>
  <c r="CG22" i="1" s="1"/>
  <c r="CB96" i="1"/>
  <c r="CG96" i="1" s="1"/>
  <c r="CB65" i="1"/>
  <c r="CG65" i="1" s="1"/>
  <c r="CB205" i="1"/>
  <c r="CG205" i="1" s="1"/>
  <c r="CB142" i="1"/>
  <c r="CG142" i="1" s="1"/>
  <c r="CB445" i="1"/>
  <c r="CG445" i="1" s="1"/>
  <c r="CB103" i="1"/>
  <c r="CG103" i="1" s="1"/>
  <c r="CB256" i="1"/>
  <c r="CG256" i="1" s="1"/>
  <c r="CB269" i="1"/>
  <c r="CG269" i="1" s="1"/>
  <c r="CB440" i="1"/>
  <c r="CG440" i="1" s="1"/>
  <c r="CB105" i="1"/>
  <c r="CG105" i="1" s="1"/>
  <c r="CB498" i="1"/>
  <c r="CG498" i="1" s="1"/>
  <c r="CB24" i="1"/>
  <c r="CG24" i="1" s="1"/>
  <c r="CB253" i="1"/>
  <c r="CG253" i="1" s="1"/>
  <c r="CB54" i="1"/>
  <c r="CG54" i="1" s="1"/>
  <c r="CB120" i="1"/>
  <c r="CG120" i="1" s="1"/>
  <c r="CB64" i="1"/>
  <c r="CG64" i="1" s="1"/>
  <c r="CB377" i="1"/>
  <c r="CG377" i="1" s="1"/>
  <c r="CB369" i="1"/>
  <c r="CG369" i="1" s="1"/>
  <c r="CB413" i="1"/>
  <c r="CG413" i="1" s="1"/>
  <c r="CB261" i="1"/>
  <c r="CG261" i="1" s="1"/>
  <c r="CB309" i="1"/>
  <c r="CG309" i="1" s="1"/>
  <c r="CB95" i="1"/>
  <c r="CG95" i="1" s="1"/>
  <c r="CB114" i="1"/>
  <c r="CG114" i="1" s="1"/>
  <c r="CB438" i="1"/>
  <c r="CG438" i="1" s="1"/>
  <c r="CB153" i="1"/>
  <c r="CG153" i="1" s="1"/>
  <c r="CB353" i="1"/>
  <c r="CG353" i="1" s="1"/>
  <c r="CB147" i="1"/>
  <c r="CG147" i="1" s="1"/>
  <c r="CB427" i="1"/>
  <c r="CG427" i="1" s="1"/>
  <c r="CB60" i="1"/>
  <c r="CG60" i="1" s="1"/>
  <c r="CB141" i="1"/>
  <c r="CG141" i="1" s="1"/>
  <c r="CB179" i="1"/>
  <c r="CG179" i="1" s="1"/>
  <c r="CB483" i="1"/>
  <c r="CG483" i="1" s="1"/>
  <c r="CB124" i="1"/>
  <c r="CG124" i="1" s="1"/>
  <c r="CB399" i="1"/>
  <c r="CG399" i="1" s="1"/>
  <c r="CB318" i="1"/>
  <c r="CG318" i="1" s="1"/>
  <c r="CB384" i="1"/>
  <c r="CG384" i="1" s="1"/>
  <c r="CB154" i="1"/>
  <c r="CG154" i="1" s="1"/>
  <c r="CB267" i="1"/>
  <c r="CG267" i="1" s="1"/>
  <c r="CB461" i="1"/>
  <c r="CG461" i="1" s="1"/>
  <c r="CB284" i="1"/>
  <c r="CG284" i="1" s="1"/>
  <c r="CB496" i="1"/>
  <c r="CG496" i="1" s="1"/>
  <c r="CB341" i="1"/>
  <c r="CG341" i="1" s="1"/>
  <c r="CB358" i="1"/>
  <c r="CG358" i="1" s="1"/>
  <c r="CB285" i="1"/>
  <c r="CG285" i="1" s="1"/>
  <c r="CB312" i="1"/>
  <c r="CG312" i="1" s="1"/>
  <c r="CB411" i="1"/>
  <c r="CG411" i="1" s="1"/>
  <c r="CB224" i="1"/>
  <c r="CG224" i="1" s="1"/>
  <c r="CB236" i="1"/>
  <c r="CG236" i="1" s="1"/>
  <c r="CB122" i="1"/>
  <c r="CG122" i="1" s="1"/>
  <c r="CB31" i="1"/>
  <c r="CG31" i="1" s="1"/>
  <c r="CB323" i="1"/>
  <c r="CG323" i="1" s="1"/>
  <c r="CB404" i="1"/>
  <c r="CG404" i="1" s="1"/>
  <c r="CB225" i="1"/>
  <c r="CG225" i="1" s="1"/>
  <c r="CB138" i="1"/>
  <c r="CG138" i="1" s="1"/>
  <c r="CB342" i="1"/>
  <c r="CG342" i="1" s="1"/>
  <c r="CB77" i="1"/>
  <c r="CG77" i="1" s="1"/>
  <c r="CB383" i="1"/>
  <c r="CG383" i="1" s="1"/>
  <c r="CB372" i="1"/>
  <c r="CG372" i="1" s="1"/>
  <c r="CB134" i="1"/>
  <c r="CG134" i="1" s="1"/>
  <c r="CB92" i="1"/>
  <c r="CG92" i="1" s="1"/>
  <c r="CB401" i="1"/>
  <c r="CG401" i="1" s="1"/>
  <c r="CB448" i="1"/>
  <c r="CG448" i="1" s="1"/>
  <c r="CB460" i="1"/>
  <c r="CG460" i="1" s="1"/>
  <c r="CB275" i="1"/>
  <c r="CG275" i="1" s="1"/>
  <c r="CB337" i="1"/>
  <c r="CG337" i="1" s="1"/>
  <c r="CB447" i="1"/>
  <c r="CG447" i="1" s="1"/>
  <c r="CB339" i="1"/>
  <c r="CG339" i="1" s="1"/>
  <c r="CB391" i="1"/>
  <c r="CG391" i="1" s="1"/>
  <c r="CB55" i="1"/>
  <c r="CG55" i="1" s="1"/>
  <c r="CB354" i="1"/>
  <c r="CG354" i="1" s="1"/>
  <c r="CB204" i="1"/>
  <c r="CG204" i="1" s="1"/>
  <c r="CB393" i="1"/>
  <c r="CG393" i="1" s="1"/>
  <c r="CB183" i="1"/>
  <c r="CG183" i="1" s="1"/>
  <c r="CB352" i="1"/>
  <c r="CG352" i="1" s="1"/>
  <c r="CB467" i="1"/>
  <c r="CG467" i="1" s="1"/>
  <c r="CB161" i="1"/>
  <c r="CG161" i="1" s="1"/>
  <c r="CB233" i="1"/>
  <c r="CG233" i="1" s="1"/>
  <c r="CB90" i="1"/>
  <c r="CG90" i="1" s="1"/>
  <c r="CB155" i="1"/>
  <c r="CG155" i="1" s="1"/>
  <c r="CB320" i="1"/>
  <c r="CG320" i="1" s="1"/>
  <c r="CB288" i="1"/>
  <c r="CG288" i="1" s="1"/>
  <c r="CB186" i="1"/>
  <c r="CG186" i="1" s="1"/>
  <c r="CB255" i="1"/>
  <c r="CG255" i="1" s="1"/>
  <c r="CB74" i="1"/>
  <c r="CG74" i="1" s="1"/>
  <c r="CB227" i="1"/>
  <c r="CG227" i="1" s="1"/>
  <c r="CB340" i="1"/>
  <c r="CG340" i="1" s="1"/>
  <c r="CB432" i="1"/>
  <c r="CG432" i="1" s="1"/>
  <c r="CB421" i="1"/>
  <c r="CG421" i="1" s="1"/>
  <c r="CB481" i="1"/>
  <c r="CG481" i="1" s="1"/>
  <c r="CB373" i="1"/>
  <c r="CG373" i="1" s="1"/>
  <c r="CB218" i="1"/>
  <c r="CG218" i="1" s="1"/>
  <c r="CB419" i="1"/>
  <c r="CG419" i="1" s="1"/>
  <c r="CB229" i="1"/>
  <c r="CG229" i="1" s="1"/>
  <c r="CB17" i="1"/>
  <c r="CG17" i="1" s="1"/>
  <c r="CB115" i="1"/>
  <c r="CG115" i="1" s="1"/>
  <c r="CB69" i="1"/>
  <c r="CG69" i="1" s="1"/>
  <c r="CB171" i="1"/>
  <c r="CG171" i="1" s="1"/>
  <c r="CB11" i="1"/>
  <c r="CG11" i="1" s="1"/>
  <c r="CB430" i="1"/>
  <c r="CG430" i="1" s="1"/>
  <c r="CB89" i="1"/>
  <c r="CG89" i="1" s="1"/>
  <c r="CB211" i="1"/>
  <c r="CG211" i="1" s="1"/>
  <c r="CB63" i="1"/>
  <c r="CG63" i="1" s="1"/>
  <c r="CB84" i="1"/>
  <c r="CG84" i="1" s="1"/>
  <c r="CB396" i="1"/>
  <c r="CG396" i="1" s="1"/>
  <c r="CB85" i="1"/>
  <c r="CG85" i="1" s="1"/>
  <c r="CB93" i="1"/>
  <c r="CG93" i="1" s="1"/>
  <c r="CB226" i="1"/>
  <c r="CG226" i="1" s="1"/>
  <c r="CB53" i="1"/>
  <c r="CG53" i="1" s="1"/>
  <c r="CB418" i="1"/>
  <c r="CG418" i="1" s="1"/>
  <c r="CB102" i="1"/>
  <c r="CG102" i="1" s="1"/>
  <c r="CB6" i="1"/>
  <c r="CB439" i="1"/>
  <c r="CG439" i="1" s="1"/>
  <c r="CB319" i="1"/>
  <c r="CG319" i="1" s="1"/>
  <c r="CB188" i="1"/>
  <c r="CG188" i="1" s="1"/>
  <c r="CB489" i="1"/>
  <c r="CG489" i="1" s="1"/>
  <c r="CB39" i="1"/>
  <c r="CG39" i="1" s="1"/>
  <c r="CB356" i="1"/>
  <c r="CG356" i="1" s="1"/>
  <c r="CB87" i="1"/>
  <c r="CG87" i="1" s="1"/>
  <c r="CB207" i="1"/>
  <c r="CG207" i="1" s="1"/>
  <c r="CB109" i="1"/>
  <c r="CG109" i="1" s="1"/>
  <c r="CB304" i="1"/>
  <c r="CG304" i="1" s="1"/>
  <c r="CB187" i="1"/>
  <c r="CG187" i="1" s="1"/>
  <c r="CB313" i="1"/>
  <c r="CG313" i="1" s="1"/>
  <c r="CB400" i="1"/>
  <c r="CG400" i="1" s="1"/>
  <c r="CB436" i="1"/>
  <c r="CG436" i="1" s="1"/>
  <c r="CB276" i="1"/>
  <c r="CG276" i="1" s="1"/>
  <c r="CB244" i="1"/>
  <c r="CG244" i="1" s="1"/>
  <c r="CB94" i="1"/>
  <c r="CG94" i="1" s="1"/>
  <c r="CB198" i="1"/>
  <c r="CG198" i="1" s="1"/>
  <c r="CB394" i="1"/>
  <c r="CG394" i="1" s="1"/>
  <c r="CB72" i="1"/>
  <c r="CG72" i="1" s="1"/>
  <c r="CB127" i="1"/>
  <c r="CG127" i="1" s="1"/>
  <c r="CB97" i="1"/>
  <c r="CG97" i="1" s="1"/>
  <c r="CB492" i="1"/>
  <c r="CG492" i="1" s="1"/>
  <c r="CG480" i="1"/>
  <c r="CG330" i="1"/>
  <c r="CG56" i="1"/>
  <c r="CG130" i="1"/>
  <c r="CG479" i="1"/>
  <c r="CG484" i="1"/>
  <c r="CG321" i="1"/>
  <c r="CG230" i="1"/>
  <c r="CG466" i="1"/>
  <c r="CG82" i="1"/>
  <c r="CG348" i="1"/>
  <c r="CG376" i="1"/>
  <c r="CG182" i="1"/>
  <c r="CG366" i="1"/>
  <c r="CG248" i="1"/>
  <c r="CG43" i="1"/>
  <c r="CG206" i="1"/>
  <c r="CG135" i="1"/>
  <c r="CG494" i="1"/>
  <c r="CG164" i="1"/>
  <c r="CG162" i="1"/>
  <c r="CG194" i="1"/>
  <c r="CG118" i="1"/>
  <c r="CG381" i="1"/>
  <c r="CG254" i="1"/>
  <c r="CG111" i="1"/>
  <c r="CG465" i="1"/>
  <c r="CG501" i="1"/>
  <c r="CG426" i="1"/>
  <c r="CG259" i="1"/>
  <c r="CG357" i="1"/>
  <c r="DM62" i="1"/>
  <c r="DQ365" i="1"/>
  <c r="DQ152" i="1"/>
  <c r="DQ47" i="1"/>
  <c r="DQ89" i="1"/>
  <c r="DQ272" i="1"/>
  <c r="DQ395" i="1"/>
  <c r="DQ484" i="1"/>
  <c r="DQ243" i="1"/>
  <c r="DQ72" i="1"/>
  <c r="DQ124" i="1"/>
  <c r="DQ39" i="1"/>
  <c r="DQ142" i="1"/>
  <c r="DQ46" i="1"/>
  <c r="DQ76" i="1"/>
  <c r="DQ139" i="1"/>
  <c r="DQ283" i="1"/>
  <c r="DQ437" i="1"/>
  <c r="DQ75" i="1"/>
  <c r="DQ33" i="1"/>
  <c r="DN285" i="1"/>
  <c r="DP342" i="1"/>
  <c r="DP101" i="1"/>
  <c r="DP282" i="1"/>
  <c r="DP262" i="1"/>
  <c r="DP37" i="1"/>
  <c r="DP17" i="1"/>
  <c r="DP36" i="1"/>
  <c r="DP136" i="1"/>
  <c r="DP35" i="1"/>
  <c r="DP317" i="1"/>
  <c r="DP135" i="1"/>
  <c r="DP134" i="1"/>
  <c r="DP53" i="1"/>
  <c r="DP455" i="1"/>
  <c r="DP395" i="1"/>
  <c r="DP335" i="1"/>
  <c r="DP174" i="1"/>
  <c r="DP154" i="1"/>
  <c r="DP496" i="1"/>
  <c r="DP473" i="1"/>
  <c r="DP433" i="1"/>
  <c r="DP393" i="1"/>
  <c r="DP353" i="1"/>
  <c r="DP313" i="1"/>
  <c r="DP381" i="1"/>
  <c r="DP191" i="1"/>
  <c r="DP495" i="1"/>
  <c r="DP414" i="1"/>
  <c r="DP128" i="1"/>
  <c r="DP310" i="1"/>
  <c r="DP408" i="1"/>
  <c r="DP288" i="1"/>
  <c r="DP447" i="1"/>
  <c r="DP366" i="1"/>
  <c r="DP385" i="1"/>
  <c r="DP365" i="1"/>
  <c r="DP21" i="1"/>
  <c r="DP383" i="1"/>
  <c r="DN249" i="1"/>
  <c r="DQ214" i="1"/>
  <c r="DQ256" i="1"/>
  <c r="DQ302" i="1"/>
  <c r="DQ13" i="1"/>
  <c r="DQ53" i="1"/>
  <c r="DQ445" i="1"/>
  <c r="DN306" i="1"/>
  <c r="DQ417" i="1"/>
  <c r="DQ316" i="1"/>
  <c r="DQ459" i="1"/>
  <c r="DQ88" i="1"/>
  <c r="DQ376" i="1"/>
  <c r="DM45" i="1"/>
  <c r="DQ128" i="1"/>
  <c r="DN325" i="1"/>
  <c r="DN43" i="1"/>
  <c r="DQ387" i="1"/>
  <c r="DQ66" i="1"/>
  <c r="DQ447" i="1"/>
  <c r="DQ478" i="1"/>
  <c r="DN45" i="1"/>
  <c r="DN124" i="1"/>
  <c r="DN266" i="1"/>
  <c r="DM152" i="1"/>
  <c r="DM310" i="1"/>
  <c r="DM266" i="1"/>
  <c r="DQ440" i="1"/>
  <c r="DQ317" i="1"/>
  <c r="DN427" i="1"/>
  <c r="DN487" i="1"/>
  <c r="DQ32" i="1"/>
  <c r="DQ405" i="1"/>
  <c r="DQ221" i="1"/>
  <c r="DN258" i="1"/>
  <c r="DN283" i="1"/>
  <c r="DN62" i="1"/>
  <c r="DN439" i="1"/>
  <c r="DN455" i="1"/>
  <c r="DN51" i="1"/>
  <c r="DN401" i="1"/>
  <c r="DM51" i="1"/>
  <c r="DN318" i="1"/>
  <c r="DN167" i="1"/>
  <c r="DQ335" i="1"/>
  <c r="DQ57" i="1"/>
  <c r="DQ455" i="1"/>
  <c r="DQ158" i="1"/>
  <c r="DN379" i="1"/>
  <c r="DN418" i="1"/>
  <c r="DN16" i="1"/>
  <c r="DQ371" i="1"/>
  <c r="DQ173" i="1"/>
  <c r="DN327" i="1"/>
  <c r="DN65" i="1"/>
  <c r="DQ414" i="1"/>
  <c r="DN142" i="1"/>
  <c r="DN56" i="1"/>
  <c r="DN338" i="1"/>
  <c r="DN42" i="1"/>
  <c r="DQ342" i="1"/>
  <c r="DQ63" i="1"/>
  <c r="DQ148" i="1"/>
  <c r="DN374" i="1"/>
  <c r="DQ220" i="1"/>
  <c r="DQ38" i="1"/>
  <c r="DN32" i="1"/>
  <c r="DN298" i="1"/>
  <c r="DN359" i="1"/>
  <c r="DQ307" i="1"/>
  <c r="DN243" i="1"/>
  <c r="DQ373" i="1"/>
  <c r="DN323" i="1"/>
  <c r="DM377" i="1"/>
  <c r="DQ480" i="1"/>
  <c r="DQ327" i="1"/>
  <c r="DN444" i="1"/>
  <c r="DN459" i="1"/>
  <c r="DN384" i="1"/>
  <c r="DM362" i="1"/>
  <c r="DQ491" i="1"/>
  <c r="DQ156" i="1"/>
  <c r="DQ436" i="1"/>
  <c r="DQ135" i="1"/>
  <c r="DQ313" i="1"/>
  <c r="DQ43" i="1"/>
  <c r="DN17" i="1"/>
  <c r="DN157" i="1"/>
  <c r="DN218" i="1"/>
  <c r="DN344" i="1"/>
  <c r="DN132" i="1"/>
  <c r="DN223" i="1"/>
  <c r="DN22" i="1"/>
  <c r="DN182" i="1"/>
  <c r="DQ278" i="1"/>
  <c r="DQ245" i="1"/>
  <c r="DQ448" i="1"/>
  <c r="DQ231" i="1"/>
  <c r="DN8" i="1"/>
  <c r="DN68" i="1"/>
  <c r="DM333" i="1"/>
  <c r="DQ473" i="1"/>
  <c r="DQ453" i="1"/>
  <c r="DN195" i="1"/>
  <c r="DQ264" i="1"/>
  <c r="DQ258" i="1"/>
  <c r="DQ325" i="1"/>
  <c r="DQ151" i="1"/>
  <c r="DQ266" i="1"/>
  <c r="DN13" i="1"/>
  <c r="DN382" i="1"/>
  <c r="DN228" i="1"/>
  <c r="DN48" i="1"/>
  <c r="DN442" i="1"/>
  <c r="DN88" i="1"/>
  <c r="DN148" i="1"/>
  <c r="DQ133" i="1"/>
  <c r="DQ195" i="1"/>
  <c r="DN289" i="1"/>
  <c r="DN134" i="1"/>
  <c r="DN329" i="1"/>
  <c r="DN376" i="1"/>
  <c r="DN369" i="1"/>
  <c r="DQ249" i="1"/>
  <c r="DQ318" i="1"/>
  <c r="DQ17" i="1"/>
  <c r="DQ426" i="1"/>
  <c r="DQ384" i="1"/>
  <c r="DQ154" i="1"/>
  <c r="DN53" i="1"/>
  <c r="DN214" i="1"/>
  <c r="DN447" i="1"/>
  <c r="DN234" i="1"/>
  <c r="DN189" i="1"/>
  <c r="DN469" i="1"/>
  <c r="DQ37" i="1"/>
  <c r="DQ469" i="1"/>
  <c r="DN416" i="1"/>
  <c r="DN435" i="1"/>
  <c r="DQ223" i="1"/>
  <c r="DN55" i="1"/>
  <c r="DQ216" i="1"/>
  <c r="DQ69" i="1"/>
  <c r="DQ16" i="1"/>
  <c r="DQ56" i="1"/>
  <c r="DQ338" i="1"/>
  <c r="DN477" i="1"/>
  <c r="DN135" i="1"/>
  <c r="DN155" i="1"/>
  <c r="DQ310" i="1"/>
  <c r="DQ487" i="1"/>
  <c r="DQ54" i="1"/>
  <c r="DQ386" i="1"/>
  <c r="DN490" i="1"/>
  <c r="DN156" i="1"/>
  <c r="DN44" i="1"/>
  <c r="DQ285" i="1"/>
  <c r="DQ427" i="1"/>
  <c r="DN417" i="1"/>
  <c r="DQ21" i="1"/>
  <c r="DQ48" i="1"/>
  <c r="DQ298" i="1"/>
  <c r="DQ359" i="1"/>
  <c r="DN237" i="1"/>
  <c r="DN331" i="1"/>
  <c r="DN377" i="1"/>
  <c r="DN297" i="1"/>
  <c r="DQ30" i="1"/>
  <c r="DQ489" i="1"/>
  <c r="DQ83" i="1"/>
  <c r="DQ228" i="1"/>
  <c r="DQ416" i="1"/>
  <c r="DQ179" i="1"/>
  <c r="DQ297" i="1"/>
  <c r="DN190" i="1"/>
  <c r="DN192" i="1"/>
  <c r="DN211" i="1"/>
  <c r="DN75" i="1"/>
  <c r="DN498" i="1"/>
  <c r="DN76" i="1"/>
  <c r="DN57" i="1"/>
  <c r="DN339" i="1"/>
  <c r="DN231" i="1"/>
  <c r="DN488" i="1"/>
  <c r="DN175" i="1"/>
  <c r="DN348" i="1"/>
  <c r="DN424" i="1"/>
  <c r="DQ174" i="1"/>
  <c r="DN256" i="1"/>
  <c r="DN276" i="1"/>
  <c r="DQ446" i="1"/>
  <c r="DQ41" i="1"/>
  <c r="DQ303" i="1"/>
  <c r="DN216" i="1"/>
  <c r="DN389" i="1"/>
  <c r="DN133" i="1"/>
  <c r="DN426" i="1"/>
  <c r="DN296" i="1"/>
  <c r="DN362" i="1"/>
  <c r="DN187" i="1"/>
  <c r="DQ366" i="1"/>
  <c r="DN316" i="1"/>
  <c r="DQ490" i="1"/>
  <c r="DQ425" i="1"/>
  <c r="DQ224" i="1"/>
  <c r="DN173" i="1"/>
  <c r="DN353" i="1"/>
  <c r="DN33" i="1"/>
  <c r="DN49" i="1"/>
  <c r="DN193" i="1"/>
  <c r="DQ161" i="1"/>
  <c r="DQ503" i="1"/>
  <c r="DQ275" i="1"/>
  <c r="DQ49" i="1"/>
  <c r="DQ193" i="1"/>
  <c r="DN268" i="1"/>
  <c r="DN410" i="1"/>
  <c r="DN437" i="1"/>
  <c r="DQ351" i="1"/>
  <c r="DQ42" i="1"/>
  <c r="DQ166" i="1"/>
  <c r="DQ81" i="1"/>
  <c r="DQ382" i="1"/>
  <c r="DQ134" i="1"/>
  <c r="DQ186" i="1"/>
  <c r="DQ65" i="1"/>
  <c r="DQ55" i="1"/>
  <c r="DQ160" i="1"/>
  <c r="DQ44" i="1"/>
  <c r="DQ424" i="1"/>
  <c r="DN342" i="1"/>
  <c r="DN264" i="1"/>
  <c r="DN395" i="1"/>
  <c r="DN314" i="1"/>
  <c r="DN335" i="1"/>
  <c r="DN414" i="1"/>
  <c r="DN240" i="1"/>
  <c r="DN371" i="1"/>
  <c r="DN273" i="1"/>
  <c r="DN463" i="1"/>
  <c r="DN425" i="1"/>
  <c r="DN303" i="1"/>
  <c r="DN221" i="1"/>
  <c r="DN128" i="1"/>
  <c r="DQ289" i="1"/>
  <c r="DQ385" i="1"/>
  <c r="DQ472" i="1"/>
  <c r="DQ199" i="1"/>
  <c r="DQ328" i="1"/>
  <c r="DQ462" i="1"/>
  <c r="DQ155" i="1"/>
  <c r="DQ428" i="1"/>
  <c r="DQ377" i="1"/>
  <c r="DQ51" i="1"/>
  <c r="DQ401" i="1"/>
  <c r="DN365" i="1"/>
  <c r="DN151" i="1"/>
  <c r="DN262" i="1"/>
  <c r="DN158" i="1"/>
  <c r="DN46" i="1"/>
  <c r="DN317" i="1"/>
  <c r="DN169" i="1"/>
  <c r="DM291" i="1"/>
  <c r="DM173" i="1"/>
  <c r="DQ431" i="1"/>
  <c r="DQ348" i="1"/>
  <c r="DQ169" i="1"/>
  <c r="DN178" i="1"/>
  <c r="DN441" i="1"/>
  <c r="DN181" i="1"/>
  <c r="DN224" i="1"/>
  <c r="DQ187" i="1"/>
  <c r="DQ323" i="1"/>
  <c r="DQ175" i="1"/>
  <c r="DN152" i="1"/>
  <c r="DN310" i="1"/>
  <c r="DN170" i="1"/>
  <c r="DN242" i="1"/>
  <c r="DN473" i="1"/>
  <c r="DN64" i="1"/>
  <c r="DN50" i="1"/>
  <c r="DM50" i="1"/>
  <c r="DQ241" i="1"/>
  <c r="DQ477" i="1"/>
  <c r="DQ488" i="1"/>
  <c r="DQ273" i="1"/>
  <c r="DQ463" i="1"/>
  <c r="DQ64" i="1"/>
  <c r="DQ50" i="1"/>
  <c r="DQ182" i="1"/>
  <c r="DN291" i="1"/>
  <c r="DN485" i="1"/>
  <c r="DN235" i="1"/>
  <c r="DN69" i="1"/>
  <c r="DN373" i="1"/>
  <c r="DN311" i="1"/>
  <c r="DN89" i="1"/>
  <c r="DM311" i="1"/>
  <c r="DQ331" i="1"/>
  <c r="DQ70" i="1"/>
  <c r="DQ176" i="1"/>
  <c r="DQ222" i="1"/>
  <c r="DQ381" i="1"/>
  <c r="DQ282" i="1"/>
  <c r="DQ237" i="1"/>
  <c r="DQ441" i="1"/>
  <c r="DQ181" i="1"/>
  <c r="DQ132" i="1"/>
  <c r="DQ68" i="1"/>
  <c r="DN489" i="1"/>
  <c r="DN21" i="1"/>
  <c r="DN272" i="1"/>
  <c r="DN288" i="1"/>
  <c r="DN474" i="1"/>
  <c r="DN47" i="1"/>
  <c r="DN126" i="1"/>
  <c r="DN54" i="1"/>
  <c r="DN372" i="1"/>
  <c r="DN159" i="1"/>
  <c r="DN453" i="1"/>
  <c r="DN479" i="1"/>
  <c r="DM479" i="1"/>
  <c r="DQ211" i="1"/>
  <c r="DQ339" i="1"/>
  <c r="DQ362" i="1"/>
  <c r="DQ344" i="1"/>
  <c r="DQ479" i="1"/>
  <c r="DN166" i="1"/>
  <c r="DN333" i="1"/>
  <c r="DN230" i="1"/>
  <c r="DN154" i="1"/>
  <c r="DN486" i="1"/>
  <c r="DQ192" i="1"/>
  <c r="DQ314" i="1"/>
  <c r="DQ240" i="1"/>
  <c r="DQ439" i="1"/>
  <c r="DQ262" i="1"/>
  <c r="DQ178" i="1"/>
  <c r="DQ410" i="1"/>
  <c r="DQ159" i="1"/>
  <c r="DN81" i="1"/>
  <c r="DN351" i="1"/>
  <c r="DN307" i="1"/>
  <c r="DQ190" i="1"/>
  <c r="DQ444" i="1"/>
  <c r="DQ276" i="1"/>
  <c r="DQ62" i="1"/>
  <c r="DQ296" i="1"/>
  <c r="DQ311" i="1"/>
  <c r="DQ486" i="1"/>
  <c r="DN83" i="1"/>
  <c r="DN259" i="1"/>
  <c r="DN244" i="1"/>
  <c r="DN63" i="1"/>
  <c r="DQ167" i="1"/>
  <c r="DQ218" i="1"/>
  <c r="DQ22" i="1"/>
  <c r="DQ372" i="1"/>
  <c r="DN302" i="1"/>
  <c r="DN445" i="1"/>
  <c r="DN220" i="1"/>
  <c r="DN38" i="1"/>
  <c r="DQ389" i="1"/>
  <c r="DQ268" i="1"/>
  <c r="DN385" i="1"/>
  <c r="DN472" i="1"/>
  <c r="DN383" i="1"/>
  <c r="DQ170" i="1"/>
  <c r="DQ157" i="1"/>
  <c r="DQ353" i="1"/>
  <c r="DQ383" i="1"/>
  <c r="DN431" i="1"/>
  <c r="DN199" i="1"/>
  <c r="DN328" i="1"/>
  <c r="DN366" i="1"/>
  <c r="DN480" i="1"/>
  <c r="DN408" i="1"/>
  <c r="DQ483" i="1"/>
  <c r="DQ45" i="1"/>
  <c r="DQ8" i="1"/>
  <c r="DQ242" i="1"/>
  <c r="DQ306" i="1"/>
  <c r="DQ244" i="1"/>
  <c r="DQ369" i="1"/>
  <c r="DQ408" i="1"/>
  <c r="DN462" i="1"/>
  <c r="DN174" i="1"/>
  <c r="DN66" i="1"/>
  <c r="DN107" i="1"/>
  <c r="DM174" i="1"/>
  <c r="DQ485" i="1"/>
  <c r="DQ235" i="1"/>
  <c r="DQ288" i="1"/>
  <c r="DQ324" i="1"/>
  <c r="DQ442" i="1"/>
  <c r="DQ189" i="1"/>
  <c r="DQ107" i="1"/>
  <c r="DN70" i="1"/>
  <c r="DN241" i="1"/>
  <c r="DN491" i="1"/>
  <c r="DN478" i="1"/>
  <c r="DN446" i="1"/>
  <c r="DN436" i="1"/>
  <c r="DN428" i="1"/>
  <c r="DN405" i="1"/>
  <c r="DN160" i="1"/>
  <c r="DN179" i="1"/>
  <c r="DN386" i="1"/>
  <c r="DQ474" i="1"/>
  <c r="DQ126" i="1"/>
  <c r="DN171" i="1"/>
  <c r="DN161" i="1"/>
  <c r="DN503" i="1"/>
  <c r="DN41" i="1"/>
  <c r="DQ329" i="1"/>
  <c r="DQ379" i="1"/>
  <c r="DQ418" i="1"/>
  <c r="DQ230" i="1"/>
  <c r="DQ259" i="1"/>
  <c r="DQ374" i="1"/>
  <c r="DQ234" i="1"/>
  <c r="DN176" i="1"/>
  <c r="DN222" i="1"/>
  <c r="DN278" i="1"/>
  <c r="DN245" i="1"/>
  <c r="DN275" i="1"/>
  <c r="DN448" i="1"/>
  <c r="DN39" i="1"/>
  <c r="DN313" i="1"/>
  <c r="DN72" i="1"/>
  <c r="DN484" i="1"/>
  <c r="DN387" i="1"/>
  <c r="DN300" i="1"/>
  <c r="DN30" i="1"/>
  <c r="DM211" i="1"/>
  <c r="DN139" i="1"/>
  <c r="DQ291" i="1"/>
  <c r="DQ333" i="1"/>
  <c r="DQ435" i="1"/>
  <c r="DQ300" i="1"/>
  <c r="DN440" i="1"/>
  <c r="DN381" i="1"/>
  <c r="DN282" i="1"/>
  <c r="DQ172" i="1"/>
  <c r="DQ36" i="1"/>
  <c r="DN340" i="1"/>
  <c r="DQ109" i="1"/>
  <c r="DN227" i="1"/>
  <c r="DN309" i="1"/>
  <c r="DQ123" i="1"/>
  <c r="DQ106" i="1"/>
  <c r="DN281" i="1"/>
  <c r="DN129" i="1"/>
  <c r="DQ203" i="1"/>
  <c r="DQ59" i="1"/>
  <c r="DQ204" i="1"/>
  <c r="DN10" i="1"/>
  <c r="DQ10" i="1"/>
  <c r="DN59" i="1"/>
  <c r="DN267" i="1"/>
  <c r="DQ340" i="1"/>
  <c r="DQ60" i="1"/>
  <c r="DN415" i="1"/>
  <c r="DQ209" i="1"/>
  <c r="DN247" i="1"/>
  <c r="DN186" i="1"/>
  <c r="DQ206" i="1"/>
  <c r="DQ267" i="1"/>
  <c r="DN104" i="1"/>
  <c r="DN419" i="1"/>
  <c r="DN149" i="1"/>
  <c r="DQ451" i="1"/>
  <c r="DQ200" i="1"/>
  <c r="DQ326" i="1"/>
  <c r="DQ20" i="1"/>
  <c r="DQ299" i="1"/>
  <c r="DQ250" i="1"/>
  <c r="DN172" i="1"/>
  <c r="DN207" i="1"/>
  <c r="DN204" i="1"/>
  <c r="DN106" i="1"/>
  <c r="DM289" i="1"/>
  <c r="DM59" i="1"/>
  <c r="DM292" i="1"/>
  <c r="DM382" i="1"/>
  <c r="DM83" i="1"/>
  <c r="DM228" i="1"/>
  <c r="DM154" i="1"/>
  <c r="DM486" i="1"/>
  <c r="DM172" i="1"/>
  <c r="DM302" i="1"/>
  <c r="DM445" i="1"/>
  <c r="DM207" i="1"/>
  <c r="DM134" i="1"/>
  <c r="DM42" i="1"/>
  <c r="DM48" i="1"/>
  <c r="DM56" i="1"/>
  <c r="DM338" i="1"/>
  <c r="DM324" i="1"/>
  <c r="DM306" i="1"/>
  <c r="DM307" i="1"/>
  <c r="DM195" i="1"/>
  <c r="DM247" i="1"/>
  <c r="DM442" i="1"/>
  <c r="DM88" i="1"/>
  <c r="DM148" i="1"/>
  <c r="DM472" i="1"/>
  <c r="DM244" i="1"/>
  <c r="DM53" i="1"/>
  <c r="DM22" i="1"/>
  <c r="DM385" i="1"/>
  <c r="DM259" i="1"/>
  <c r="DM63" i="1"/>
  <c r="DM347" i="1"/>
  <c r="DM186" i="1"/>
  <c r="DM16" i="1"/>
  <c r="DM201" i="1"/>
  <c r="DQ6" i="1"/>
  <c r="DN94" i="1"/>
  <c r="DM462" i="1"/>
  <c r="DM480" i="1"/>
  <c r="DM327" i="1"/>
  <c r="DM298" i="1"/>
  <c r="DM359" i="1"/>
  <c r="DM234" i="1"/>
  <c r="DM189" i="1"/>
  <c r="DM383" i="1"/>
  <c r="DM469" i="1"/>
  <c r="DM436" i="1"/>
  <c r="DQ149" i="1"/>
  <c r="DM176" i="1"/>
  <c r="DM41" i="1"/>
  <c r="DN394" i="1"/>
  <c r="DN280" i="1"/>
  <c r="DM342" i="1"/>
  <c r="DM297" i="1"/>
  <c r="DM23" i="1"/>
  <c r="DM267" i="1"/>
  <c r="DM220" i="1"/>
  <c r="DM19" i="1"/>
  <c r="DM70" i="1"/>
  <c r="DM478" i="1"/>
  <c r="DM435" i="1"/>
  <c r="DM66" i="1"/>
  <c r="DM222" i="1"/>
  <c r="DM428" i="1"/>
  <c r="DM386" i="1"/>
  <c r="DM294" i="1"/>
  <c r="DM448" i="1"/>
  <c r="DN232" i="1"/>
  <c r="DM192" i="1"/>
  <c r="DM282" i="1"/>
  <c r="DM419" i="1"/>
  <c r="DQ347" i="1"/>
  <c r="DQ247" i="1"/>
  <c r="DN34" i="1"/>
  <c r="DN208" i="1"/>
  <c r="DM216" i="1"/>
  <c r="DM196" i="1"/>
  <c r="DM249" i="1"/>
  <c r="DM316" i="1"/>
  <c r="DM258" i="1"/>
  <c r="DM325" i="1"/>
  <c r="DM283" i="1"/>
  <c r="DM414" i="1"/>
  <c r="DM240" i="1"/>
  <c r="DM371" i="1"/>
  <c r="DM488" i="1"/>
  <c r="DM175" i="1"/>
  <c r="DM348" i="1"/>
  <c r="DM424" i="1"/>
  <c r="DM214" i="1"/>
  <c r="DM241" i="1"/>
  <c r="DM503" i="1"/>
  <c r="DM155" i="1"/>
  <c r="DM232" i="1"/>
  <c r="DM275" i="1"/>
  <c r="DM190" i="1"/>
  <c r="DM237" i="1"/>
  <c r="DM484" i="1"/>
  <c r="DN294" i="1"/>
  <c r="DM369" i="1"/>
  <c r="DM490" i="1"/>
  <c r="DM179" i="1"/>
  <c r="DM440" i="1"/>
  <c r="DM75" i="1"/>
  <c r="DQ415" i="1"/>
  <c r="DN198" i="1"/>
  <c r="DM104" i="1"/>
  <c r="DM335" i="1"/>
  <c r="DQ281" i="1"/>
  <c r="DN111" i="1"/>
  <c r="DM304" i="1"/>
  <c r="DM365" i="1"/>
  <c r="DM276" i="1"/>
  <c r="DM439" i="1"/>
  <c r="DM111" i="1"/>
  <c r="DM463" i="1"/>
  <c r="DM425" i="1"/>
  <c r="DM256" i="1"/>
  <c r="DM491" i="1"/>
  <c r="DN319" i="1"/>
  <c r="DM160" i="1"/>
  <c r="DM34" i="1"/>
  <c r="DM72" i="1"/>
  <c r="DM30" i="1"/>
  <c r="DM264" i="1"/>
  <c r="DM57" i="1"/>
  <c r="DQ201" i="1"/>
  <c r="DM451" i="1"/>
  <c r="DM257" i="1"/>
  <c r="DM444" i="1"/>
  <c r="DM273" i="1"/>
  <c r="DM303" i="1"/>
  <c r="DM221" i="1"/>
  <c r="DM128" i="1"/>
  <c r="DM447" i="1"/>
  <c r="DM416" i="1"/>
  <c r="DM243" i="1"/>
  <c r="DM417" i="1"/>
  <c r="DM323" i="1"/>
  <c r="DM76" i="1"/>
  <c r="DM387" i="1"/>
  <c r="DM31" i="1"/>
  <c r="DM21" i="1"/>
  <c r="DM366" i="1"/>
  <c r="DM374" i="1"/>
  <c r="DM477" i="1"/>
  <c r="DM161" i="1"/>
  <c r="DM405" i="1"/>
  <c r="DM208" i="1"/>
  <c r="DM314" i="1"/>
  <c r="DM231" i="1"/>
  <c r="DM20" i="1"/>
  <c r="DM431" i="1"/>
  <c r="DM376" i="1"/>
  <c r="DM281" i="1"/>
  <c r="DM55" i="1"/>
  <c r="DM278" i="1"/>
  <c r="DM285" i="1"/>
  <c r="DM44" i="1"/>
  <c r="DM381" i="1"/>
  <c r="DM331" i="1"/>
  <c r="DM199" i="1"/>
  <c r="DM38" i="1"/>
  <c r="DM446" i="1"/>
  <c r="DM135" i="1"/>
  <c r="DM245" i="1"/>
  <c r="DM39" i="1"/>
  <c r="DM313" i="1"/>
  <c r="DM300" i="1"/>
  <c r="DM395" i="1"/>
  <c r="DM339" i="1"/>
  <c r="DM17" i="1"/>
  <c r="DM328" i="1"/>
  <c r="DM32" i="1"/>
  <c r="DM329" i="1"/>
  <c r="DM203" i="1"/>
  <c r="DM65" i="1"/>
  <c r="DM408" i="1"/>
  <c r="DM156" i="1"/>
  <c r="DM107" i="1"/>
  <c r="DQ34" i="1"/>
  <c r="DQ419" i="1"/>
  <c r="DQ257" i="1"/>
  <c r="DN209" i="1"/>
  <c r="DN80" i="1"/>
  <c r="DN95" i="1"/>
  <c r="DM81" i="1"/>
  <c r="DM149" i="1"/>
  <c r="DM351" i="1"/>
  <c r="DM230" i="1"/>
  <c r="DM139" i="1"/>
  <c r="DM372" i="1"/>
  <c r="DM159" i="1"/>
  <c r="DM453" i="1"/>
  <c r="DQ92" i="1"/>
  <c r="DN196" i="1"/>
  <c r="DM318" i="1"/>
  <c r="DM389" i="1"/>
  <c r="DM133" i="1"/>
  <c r="DM459" i="1"/>
  <c r="DM151" i="1"/>
  <c r="DM455" i="1"/>
  <c r="DM43" i="1"/>
  <c r="DM401" i="1"/>
  <c r="DM13" i="1"/>
  <c r="DQ136" i="1"/>
  <c r="DN451" i="1"/>
  <c r="DN304" i="1"/>
  <c r="DN257" i="1"/>
  <c r="DM299" i="1"/>
  <c r="DM145" i="1"/>
  <c r="DM326" i="1"/>
  <c r="DM426" i="1"/>
  <c r="DM384" i="1"/>
  <c r="DM124" i="1"/>
  <c r="DM167" i="1"/>
  <c r="DM296" i="1"/>
  <c r="DM262" i="1"/>
  <c r="DM158" i="1"/>
  <c r="DM46" i="1"/>
  <c r="DM317" i="1"/>
  <c r="DM169" i="1"/>
  <c r="DQ309" i="1"/>
  <c r="DN36" i="1"/>
  <c r="DN200" i="1"/>
  <c r="DM489" i="1"/>
  <c r="DM250" i="1"/>
  <c r="DM123" i="1"/>
  <c r="DM37" i="1"/>
  <c r="DM170" i="1"/>
  <c r="DM157" i="1"/>
  <c r="DM353" i="1"/>
  <c r="DM218" i="1"/>
  <c r="DM178" i="1"/>
  <c r="DM441" i="1"/>
  <c r="DM181" i="1"/>
  <c r="DM224" i="1"/>
  <c r="DM187" i="1"/>
  <c r="DQ280" i="1"/>
  <c r="DQ31" i="1"/>
  <c r="DQ111" i="1"/>
  <c r="DN6" i="1"/>
  <c r="DN299" i="1"/>
  <c r="DN145" i="1"/>
  <c r="DN20" i="1"/>
  <c r="DN326" i="1"/>
  <c r="DM166" i="1"/>
  <c r="DM427" i="1"/>
  <c r="DM487" i="1"/>
  <c r="DM485" i="1"/>
  <c r="DM235" i="1"/>
  <c r="DM8" i="1"/>
  <c r="DM265" i="1"/>
  <c r="DM223" i="1"/>
  <c r="DM242" i="1"/>
  <c r="DM268" i="1"/>
  <c r="DM33" i="1"/>
  <c r="DM344" i="1"/>
  <c r="DM132" i="1"/>
  <c r="DM49" i="1"/>
  <c r="DM193" i="1"/>
  <c r="DQ7" i="1"/>
  <c r="DN250" i="1"/>
  <c r="DN123" i="1"/>
  <c r="DM142" i="1"/>
  <c r="DM404" i="1"/>
  <c r="DM272" i="1"/>
  <c r="DM288" i="1"/>
  <c r="DM69" i="1"/>
  <c r="DM373" i="1"/>
  <c r="DM410" i="1"/>
  <c r="DM437" i="1"/>
  <c r="DM473" i="1"/>
  <c r="DM64" i="1"/>
  <c r="DM182" i="1"/>
  <c r="DM106" i="1"/>
  <c r="DM379" i="1"/>
  <c r="DM418" i="1"/>
  <c r="DM474" i="1"/>
  <c r="DM47" i="1"/>
  <c r="DM126" i="1"/>
  <c r="DM54" i="1"/>
  <c r="DM89" i="1"/>
  <c r="DM68" i="1"/>
  <c r="DQ305" i="1"/>
  <c r="DQ398" i="1"/>
  <c r="DQ319" i="1"/>
  <c r="DM483" i="1"/>
  <c r="DN141" i="1"/>
  <c r="DN7" i="1"/>
  <c r="DM11" i="1"/>
  <c r="DM36" i="1"/>
  <c r="DM200" i="1"/>
  <c r="DQ394" i="1"/>
  <c r="DQ171" i="1"/>
  <c r="DM60" i="1"/>
  <c r="DQ271" i="1"/>
  <c r="DQ294" i="1"/>
  <c r="DN137" i="1"/>
  <c r="DM204" i="1"/>
  <c r="DQ232" i="1"/>
  <c r="DM14" i="1"/>
  <c r="DQ198" i="1"/>
  <c r="DN11" i="1"/>
  <c r="DN60" i="1"/>
  <c r="DN265" i="1"/>
  <c r="DM209" i="1"/>
  <c r="DQ227" i="1"/>
  <c r="DQ208" i="1"/>
  <c r="DM284" i="1"/>
  <c r="DM367" i="1"/>
  <c r="DM164" i="1"/>
  <c r="DM80" i="1"/>
  <c r="DN404" i="1"/>
  <c r="DQ196" i="1"/>
  <c r="DQ141" i="1"/>
  <c r="DQ364" i="1"/>
  <c r="DQ137" i="1"/>
  <c r="DN367" i="1"/>
  <c r="DN164" i="1"/>
  <c r="DM105" i="1"/>
  <c r="DM162" i="1"/>
  <c r="DN162" i="1"/>
  <c r="DM206" i="1"/>
  <c r="DM415" i="1"/>
  <c r="DM312" i="1"/>
  <c r="DM137" i="1"/>
  <c r="DQ265" i="1"/>
  <c r="DN292" i="1"/>
  <c r="DN105" i="1"/>
  <c r="DQ145" i="1"/>
  <c r="DQ80" i="1"/>
  <c r="DM141" i="1"/>
  <c r="DM15" i="1"/>
  <c r="DM398" i="1"/>
  <c r="DN201" i="1"/>
  <c r="DM271" i="1"/>
  <c r="DQ11" i="1"/>
  <c r="DQ85" i="1"/>
  <c r="DN305" i="1"/>
  <c r="DM319" i="1"/>
  <c r="DM109" i="1"/>
  <c r="DM18" i="1"/>
  <c r="DN347" i="1"/>
  <c r="DQ404" i="1"/>
  <c r="DQ105" i="1"/>
  <c r="DQ162" i="1"/>
  <c r="DN271" i="1"/>
  <c r="DN398" i="1"/>
  <c r="DN109" i="1"/>
  <c r="DM340" i="1"/>
  <c r="DM394" i="1"/>
  <c r="DM171" i="1"/>
  <c r="DM210" i="1"/>
  <c r="DQ367" i="1"/>
  <c r="DQ312" i="1"/>
  <c r="DN203" i="1"/>
  <c r="DN483" i="1"/>
  <c r="DQ292" i="1"/>
  <c r="DQ207" i="1"/>
  <c r="DN210" i="1"/>
  <c r="DM227" i="1"/>
  <c r="DM198" i="1"/>
  <c r="DM280" i="1"/>
  <c r="DM309" i="1"/>
  <c r="DQ450" i="1"/>
  <c r="DQ470" i="1"/>
  <c r="DQ399" i="1"/>
  <c r="DQ460" i="1"/>
  <c r="DQ449" i="1"/>
  <c r="DQ498" i="1"/>
  <c r="DQ430" i="1"/>
  <c r="DQ432" i="1"/>
  <c r="DQ471" i="1"/>
  <c r="DQ400" i="1"/>
  <c r="DQ496" i="1"/>
  <c r="DQ321" i="1"/>
  <c r="DQ481" i="1"/>
  <c r="DQ334" i="1"/>
  <c r="DQ357" i="1"/>
  <c r="DQ458" i="1"/>
  <c r="DQ501" i="1"/>
  <c r="DQ213" i="1"/>
  <c r="DQ279" i="1"/>
  <c r="DQ251" i="1"/>
  <c r="DQ433" i="1"/>
  <c r="DQ492" i="1"/>
  <c r="DQ165" i="1"/>
  <c r="DQ119" i="1"/>
  <c r="DQ143" i="1"/>
  <c r="DQ115" i="1"/>
  <c r="DQ127" i="1"/>
  <c r="DQ263" i="1"/>
  <c r="DQ114" i="1"/>
  <c r="DQ140" i="1"/>
  <c r="DN450" i="1"/>
  <c r="DN470" i="1"/>
  <c r="DN399" i="1"/>
  <c r="DN397" i="1"/>
  <c r="DN460" i="1"/>
  <c r="DN449" i="1"/>
  <c r="DN430" i="1"/>
  <c r="DN432" i="1"/>
  <c r="DN471" i="1"/>
  <c r="DN400" i="1"/>
  <c r="DN496" i="1"/>
  <c r="DN321" i="1"/>
  <c r="DN481" i="1"/>
  <c r="DN357" i="1"/>
  <c r="DN458" i="1"/>
  <c r="DN501" i="1"/>
  <c r="DN213" i="1"/>
  <c r="DN251" i="1"/>
  <c r="DN433" i="1"/>
  <c r="DN461" i="1"/>
  <c r="DN492" i="1"/>
  <c r="DN165" i="1"/>
  <c r="DN452" i="1"/>
  <c r="DN143" i="1"/>
  <c r="DN263" i="1"/>
  <c r="DM450" i="1"/>
  <c r="DM129" i="1"/>
  <c r="DM470" i="1"/>
  <c r="DM399" i="1"/>
  <c r="DM397" i="1"/>
  <c r="DM460" i="1"/>
  <c r="DM449" i="1"/>
  <c r="DM498" i="1"/>
  <c r="DM430" i="1"/>
  <c r="DM432" i="1"/>
  <c r="DM471" i="1"/>
  <c r="DM400" i="1"/>
  <c r="DM496" i="1"/>
  <c r="DM321" i="1"/>
  <c r="DM481" i="1"/>
  <c r="DM357" i="1"/>
  <c r="DM458" i="1"/>
  <c r="DM501" i="1"/>
  <c r="DM213" i="1"/>
  <c r="DM251" i="1"/>
  <c r="DM433" i="1"/>
  <c r="DM461" i="1"/>
  <c r="DM492" i="1"/>
  <c r="DM165" i="1"/>
  <c r="DM452" i="1"/>
  <c r="DM143" i="1"/>
  <c r="DM263" i="1"/>
  <c r="DQ147" i="1"/>
  <c r="DQ146" i="1"/>
  <c r="DQ304" i="1"/>
  <c r="DQ403" i="1"/>
  <c r="DQ210" i="1"/>
  <c r="DQ397" i="1"/>
  <c r="DQ144" i="1"/>
  <c r="DQ253" i="1"/>
  <c r="DQ254" i="1"/>
  <c r="DQ77" i="1"/>
  <c r="DQ98" i="1"/>
  <c r="DQ252" i="1"/>
  <c r="DQ29" i="1"/>
  <c r="DQ100" i="1"/>
  <c r="DQ396" i="1"/>
  <c r="DQ461" i="1"/>
  <c r="DQ452" i="1"/>
  <c r="DQ122" i="1"/>
  <c r="DQ286" i="1"/>
  <c r="DQ19" i="1"/>
  <c r="DQ269" i="1"/>
  <c r="DQ86" i="1"/>
  <c r="DQ15" i="1"/>
  <c r="DQ308" i="1"/>
  <c r="DQ363" i="1"/>
  <c r="DQ184" i="1"/>
  <c r="DQ337" i="1"/>
  <c r="DQ388" i="1"/>
  <c r="DQ93" i="1"/>
  <c r="DQ14" i="1"/>
  <c r="DQ164" i="1"/>
  <c r="DQ71" i="1"/>
  <c r="DQ58" i="1"/>
  <c r="DQ131" i="1"/>
  <c r="DN337" i="1"/>
  <c r="DN147" i="1"/>
  <c r="DN146" i="1"/>
  <c r="DN92" i="1"/>
  <c r="DN388" i="1"/>
  <c r="DN85" i="1"/>
  <c r="DN93" i="1"/>
  <c r="DN364" i="1"/>
  <c r="DN403" i="1"/>
  <c r="DN14" i="1"/>
  <c r="DN269" i="1"/>
  <c r="DN144" i="1"/>
  <c r="DN253" i="1"/>
  <c r="DN254" i="1"/>
  <c r="DN61" i="1"/>
  <c r="DN71" i="1"/>
  <c r="DN334" i="1"/>
  <c r="DN77" i="1"/>
  <c r="DN86" i="1"/>
  <c r="DN98" i="1"/>
  <c r="DN15" i="1"/>
  <c r="DN4" i="1"/>
  <c r="DN252" i="1"/>
  <c r="DN308" i="1"/>
  <c r="DN363" i="1"/>
  <c r="DN29" i="1"/>
  <c r="DN58" i="1"/>
  <c r="DN100" i="1"/>
  <c r="DN279" i="1"/>
  <c r="DN396" i="1"/>
  <c r="DN119" i="1"/>
  <c r="DN131" i="1"/>
  <c r="DN115" i="1"/>
  <c r="DN127" i="1"/>
  <c r="DN286" i="1"/>
  <c r="DN184" i="1"/>
  <c r="DN114" i="1"/>
  <c r="DN236" i="1"/>
  <c r="DN140" i="1"/>
  <c r="DM6" i="1"/>
  <c r="DM337" i="1"/>
  <c r="DM147" i="1"/>
  <c r="DM10" i="1"/>
  <c r="DM146" i="1"/>
  <c r="DM92" i="1"/>
  <c r="DM388" i="1"/>
  <c r="DM93" i="1"/>
  <c r="DM364" i="1"/>
  <c r="DM403" i="1"/>
  <c r="DM7" i="1"/>
  <c r="DM269" i="1"/>
  <c r="DM144" i="1"/>
  <c r="DM253" i="1"/>
  <c r="DM254" i="1"/>
  <c r="DM61" i="1"/>
  <c r="DM71" i="1"/>
  <c r="DM334" i="1"/>
  <c r="DM77" i="1"/>
  <c r="DM98" i="1"/>
  <c r="DM252" i="1"/>
  <c r="DM308" i="1"/>
  <c r="DM363" i="1"/>
  <c r="DM94" i="1"/>
  <c r="DM29" i="1"/>
  <c r="DM58" i="1"/>
  <c r="DM349" i="1"/>
  <c r="DM100" i="1"/>
  <c r="DM279" i="1"/>
  <c r="DM396" i="1"/>
  <c r="DM119" i="1"/>
  <c r="DM131" i="1"/>
  <c r="DM95" i="1"/>
  <c r="DM115" i="1"/>
  <c r="DM127" i="1"/>
  <c r="DM286" i="1"/>
  <c r="DM184" i="1"/>
  <c r="DM114" i="1"/>
  <c r="DM140" i="1"/>
  <c r="DQ356" i="1"/>
  <c r="DQ205" i="1"/>
  <c r="DQ129" i="1"/>
  <c r="DQ168" i="1"/>
  <c r="DQ429" i="1"/>
  <c r="DQ406" i="1"/>
  <c r="DQ138" i="1"/>
  <c r="DQ102" i="1"/>
  <c r="DQ332" i="1"/>
  <c r="DQ493" i="1"/>
  <c r="DQ183" i="1"/>
  <c r="DQ163" i="1"/>
  <c r="DQ407" i="1"/>
  <c r="DQ97" i="1"/>
  <c r="DQ434" i="1"/>
  <c r="DQ368" i="1"/>
  <c r="DQ116" i="1"/>
  <c r="DQ499" i="1"/>
  <c r="DQ457" i="1"/>
  <c r="DQ412" i="1"/>
  <c r="DQ293" i="1"/>
  <c r="DQ130" i="1"/>
  <c r="DQ121" i="1"/>
  <c r="DQ191" i="1"/>
  <c r="DQ239" i="1"/>
  <c r="DQ411" i="1"/>
  <c r="DQ464" i="1"/>
  <c r="DQ355" i="1"/>
  <c r="DQ392" i="1"/>
  <c r="DQ287" i="1"/>
  <c r="DQ153" i="1"/>
  <c r="DQ61" i="1"/>
  <c r="DQ104" i="1"/>
  <c r="DQ438" i="1"/>
  <c r="DQ233" i="1"/>
  <c r="DQ73" i="1"/>
  <c r="DQ120" i="1"/>
  <c r="DQ345" i="1"/>
  <c r="DQ341" i="1"/>
  <c r="DQ423" i="1"/>
  <c r="DQ215" i="1"/>
  <c r="DQ212" i="1"/>
  <c r="DQ202" i="1"/>
  <c r="DQ110" i="1"/>
  <c r="DQ180" i="1"/>
  <c r="DQ301" i="1"/>
  <c r="DQ467" i="1"/>
  <c r="DQ497" i="1"/>
  <c r="DQ4" i="1"/>
  <c r="DQ315" i="1"/>
  <c r="DQ87" i="1"/>
  <c r="DQ35" i="1"/>
  <c r="DQ370" i="1"/>
  <c r="DQ67" i="1"/>
  <c r="DQ320" i="1"/>
  <c r="DQ350" i="1"/>
  <c r="DQ27" i="1"/>
  <c r="DQ150" i="1"/>
  <c r="DQ465" i="1"/>
  <c r="DQ495" i="1"/>
  <c r="DQ18" i="1"/>
  <c r="DQ25" i="1"/>
  <c r="DQ361" i="1"/>
  <c r="DQ261" i="1"/>
  <c r="DQ274" i="1"/>
  <c r="DQ238" i="1"/>
  <c r="DQ322" i="1"/>
  <c r="DQ391" i="1"/>
  <c r="DQ336" i="1"/>
  <c r="DQ246" i="1"/>
  <c r="DQ466" i="1"/>
  <c r="DQ346" i="1"/>
  <c r="DQ360" i="1"/>
  <c r="DQ52" i="1"/>
  <c r="DQ248" i="1"/>
  <c r="DQ96" i="1"/>
  <c r="DQ420" i="1"/>
  <c r="DQ390" i="1"/>
  <c r="DQ402" i="1"/>
  <c r="DQ476" i="1"/>
  <c r="DQ260" i="1"/>
  <c r="DQ500" i="1"/>
  <c r="DQ23" i="1"/>
  <c r="DQ378" i="1"/>
  <c r="DQ197" i="1"/>
  <c r="DQ177" i="1"/>
  <c r="DQ277" i="1"/>
  <c r="DQ40" i="1"/>
  <c r="DQ343" i="1"/>
  <c r="DQ380" i="1"/>
  <c r="DQ185" i="1"/>
  <c r="DQ255" i="1"/>
  <c r="DQ468" i="1"/>
  <c r="DQ12" i="1"/>
  <c r="DQ409" i="1"/>
  <c r="DQ502" i="1"/>
  <c r="DQ79" i="1"/>
  <c r="DQ112" i="1"/>
  <c r="DQ443" i="1"/>
  <c r="DQ358" i="1"/>
  <c r="DQ494" i="1"/>
  <c r="DQ270" i="1"/>
  <c r="DQ74" i="1"/>
  <c r="DQ375" i="1"/>
  <c r="DQ413" i="1"/>
  <c r="DQ101" i="1"/>
  <c r="DQ226" i="1"/>
  <c r="DQ117" i="1"/>
  <c r="DQ225" i="1"/>
  <c r="DQ393" i="1"/>
  <c r="DQ217" i="1"/>
  <c r="DQ188" i="1"/>
  <c r="DQ421" i="1"/>
  <c r="DQ26" i="1"/>
  <c r="DQ229" i="1"/>
  <c r="DQ330" i="1"/>
  <c r="DQ349" i="1"/>
  <c r="DQ475" i="1"/>
  <c r="DQ24" i="1"/>
  <c r="DQ90" i="1"/>
  <c r="DQ103" i="1"/>
  <c r="DQ352" i="1"/>
  <c r="DQ482" i="1"/>
  <c r="DQ113" i="1"/>
  <c r="DQ295" i="1"/>
  <c r="DQ354" i="1"/>
  <c r="DQ219" i="1"/>
  <c r="DQ99" i="1"/>
  <c r="DQ9" i="1"/>
  <c r="DQ84" i="1"/>
  <c r="DQ91" i="1"/>
  <c r="DQ236" i="1"/>
  <c r="DQ78" i="1"/>
  <c r="DQ194" i="1"/>
  <c r="DQ456" i="1"/>
  <c r="DQ125" i="1"/>
  <c r="DQ82" i="1"/>
  <c r="DQ118" i="1"/>
  <c r="DQ454" i="1"/>
  <c r="DQ28" i="1"/>
  <c r="DQ95" i="1"/>
  <c r="DQ290" i="1"/>
  <c r="DQ5" i="1"/>
  <c r="DQ108" i="1"/>
  <c r="DQ422" i="1"/>
  <c r="DQ94" i="1"/>
  <c r="DQ284" i="1"/>
  <c r="DN356" i="1"/>
  <c r="DN205" i="1"/>
  <c r="DN429" i="1"/>
  <c r="DN406" i="1"/>
  <c r="DN138" i="1"/>
  <c r="DN102" i="1"/>
  <c r="DN332" i="1"/>
  <c r="DN493" i="1"/>
  <c r="DN183" i="1"/>
  <c r="DN206" i="1"/>
  <c r="DN163" i="1"/>
  <c r="DN407" i="1"/>
  <c r="DN97" i="1"/>
  <c r="DN434" i="1"/>
  <c r="DN368" i="1"/>
  <c r="DN116" i="1"/>
  <c r="DN499" i="1"/>
  <c r="DN457" i="1"/>
  <c r="DN412" i="1"/>
  <c r="DN293" i="1"/>
  <c r="DN130" i="1"/>
  <c r="DN121" i="1"/>
  <c r="DN191" i="1"/>
  <c r="DN239" i="1"/>
  <c r="DN411" i="1"/>
  <c r="DN464" i="1"/>
  <c r="DN355" i="1"/>
  <c r="DN136" i="1"/>
  <c r="DN392" i="1"/>
  <c r="DN287" i="1"/>
  <c r="DN153" i="1"/>
  <c r="DN438" i="1"/>
  <c r="DN233" i="1"/>
  <c r="DN73" i="1"/>
  <c r="DN120" i="1"/>
  <c r="DN345" i="1"/>
  <c r="DN341" i="1"/>
  <c r="DN423" i="1"/>
  <c r="DN215" i="1"/>
  <c r="DN212" i="1"/>
  <c r="DN202" i="1"/>
  <c r="DN110" i="1"/>
  <c r="DN180" i="1"/>
  <c r="DN301" i="1"/>
  <c r="DN467" i="1"/>
  <c r="DN497" i="1"/>
  <c r="DN315" i="1"/>
  <c r="DN87" i="1"/>
  <c r="DN35" i="1"/>
  <c r="DN370" i="1"/>
  <c r="DN67" i="1"/>
  <c r="DN320" i="1"/>
  <c r="DN350" i="1"/>
  <c r="DN27" i="1"/>
  <c r="DN150" i="1"/>
  <c r="DN465" i="1"/>
  <c r="DN495" i="1"/>
  <c r="DN18" i="1"/>
  <c r="DN25" i="1"/>
  <c r="DN349" i="1"/>
  <c r="DN31" i="1"/>
  <c r="DN361" i="1"/>
  <c r="DN261" i="1"/>
  <c r="DN274" i="1"/>
  <c r="DN238" i="1"/>
  <c r="DN322" i="1"/>
  <c r="DN391" i="1"/>
  <c r="DN336" i="1"/>
  <c r="DN246" i="1"/>
  <c r="DN466" i="1"/>
  <c r="DN346" i="1"/>
  <c r="DN360" i="1"/>
  <c r="DN52" i="1"/>
  <c r="DN248" i="1"/>
  <c r="DN96" i="1"/>
  <c r="DN420" i="1"/>
  <c r="DN390" i="1"/>
  <c r="DN402" i="1"/>
  <c r="DN476" i="1"/>
  <c r="DN260" i="1"/>
  <c r="DN500" i="1"/>
  <c r="DN23" i="1"/>
  <c r="DN378" i="1"/>
  <c r="DN197" i="1"/>
  <c r="DN177" i="1"/>
  <c r="DN277" i="1"/>
  <c r="DN40" i="1"/>
  <c r="DN343" i="1"/>
  <c r="DN380" i="1"/>
  <c r="DN185" i="1"/>
  <c r="DN255" i="1"/>
  <c r="DN468" i="1"/>
  <c r="DN12" i="1"/>
  <c r="DN409" i="1"/>
  <c r="DN502" i="1"/>
  <c r="DN122" i="1"/>
  <c r="DN79" i="1"/>
  <c r="DN112" i="1"/>
  <c r="DN443" i="1"/>
  <c r="DN358" i="1"/>
  <c r="DN494" i="1"/>
  <c r="DN270" i="1"/>
  <c r="DN74" i="1"/>
  <c r="DN375" i="1"/>
  <c r="DN413" i="1"/>
  <c r="DN101" i="1"/>
  <c r="DN226" i="1"/>
  <c r="DN117" i="1"/>
  <c r="DN225" i="1"/>
  <c r="DN393" i="1"/>
  <c r="DN217" i="1"/>
  <c r="DN188" i="1"/>
  <c r="DN421" i="1"/>
  <c r="DN26" i="1"/>
  <c r="DN168" i="1"/>
  <c r="DN229" i="1"/>
  <c r="DN330" i="1"/>
  <c r="DN475" i="1"/>
  <c r="DN24" i="1"/>
  <c r="DN90" i="1"/>
  <c r="DN103" i="1"/>
  <c r="DN352" i="1"/>
  <c r="DN482" i="1"/>
  <c r="DN113" i="1"/>
  <c r="DN295" i="1"/>
  <c r="DN354" i="1"/>
  <c r="DN219" i="1"/>
  <c r="DN99" i="1"/>
  <c r="DN9" i="1"/>
  <c r="DN84" i="1"/>
  <c r="DN91" i="1"/>
  <c r="DN19" i="1"/>
  <c r="DN78" i="1"/>
  <c r="DN194" i="1"/>
  <c r="DN456" i="1"/>
  <c r="DN125" i="1"/>
  <c r="DN82" i="1"/>
  <c r="DN118" i="1"/>
  <c r="DN454" i="1"/>
  <c r="DN28" i="1"/>
  <c r="DN290" i="1"/>
  <c r="DN5" i="1"/>
  <c r="DN108" i="1"/>
  <c r="DN422" i="1"/>
  <c r="DN284" i="1"/>
  <c r="DM305" i="1"/>
  <c r="DM356" i="1"/>
  <c r="DM205" i="1"/>
  <c r="DM85" i="1"/>
  <c r="DM429" i="1"/>
  <c r="DM406" i="1"/>
  <c r="DM138" i="1"/>
  <c r="DM102" i="1"/>
  <c r="DM332" i="1"/>
  <c r="DM493" i="1"/>
  <c r="DM183" i="1"/>
  <c r="DM163" i="1"/>
  <c r="DM407" i="1"/>
  <c r="DM97" i="1"/>
  <c r="DM434" i="1"/>
  <c r="DM368" i="1"/>
  <c r="DM116" i="1"/>
  <c r="DM499" i="1"/>
  <c r="DM457" i="1"/>
  <c r="DM412" i="1"/>
  <c r="DM293" i="1"/>
  <c r="DM130" i="1"/>
  <c r="DM121" i="1"/>
  <c r="DM191" i="1"/>
  <c r="DM239" i="1"/>
  <c r="DM411" i="1"/>
  <c r="DM464" i="1"/>
  <c r="DM355" i="1"/>
  <c r="DM136" i="1"/>
  <c r="DM392" i="1"/>
  <c r="DM287" i="1"/>
  <c r="DM153" i="1"/>
  <c r="DM438" i="1"/>
  <c r="DM233" i="1"/>
  <c r="DM73" i="1"/>
  <c r="DM120" i="1"/>
  <c r="DM345" i="1"/>
  <c r="DM341" i="1"/>
  <c r="DM423" i="1"/>
  <c r="DM86" i="1"/>
  <c r="DM215" i="1"/>
  <c r="DM212" i="1"/>
  <c r="DM202" i="1"/>
  <c r="DM110" i="1"/>
  <c r="DM180" i="1"/>
  <c r="DM301" i="1"/>
  <c r="DM467" i="1"/>
  <c r="DM497" i="1"/>
  <c r="DM4" i="1"/>
  <c r="DM315" i="1"/>
  <c r="DM87" i="1"/>
  <c r="DM35" i="1"/>
  <c r="DM370" i="1"/>
  <c r="DM67" i="1"/>
  <c r="DM320" i="1"/>
  <c r="DM350" i="1"/>
  <c r="DM27" i="1"/>
  <c r="DM150" i="1"/>
  <c r="DM465" i="1"/>
  <c r="DM495" i="1"/>
  <c r="DM25" i="1"/>
  <c r="DM361" i="1"/>
  <c r="DM261" i="1"/>
  <c r="DM274" i="1"/>
  <c r="DM238" i="1"/>
  <c r="DM322" i="1"/>
  <c r="DM391" i="1"/>
  <c r="DM336" i="1"/>
  <c r="DM246" i="1"/>
  <c r="DM466" i="1"/>
  <c r="DM346" i="1"/>
  <c r="DM360" i="1"/>
  <c r="DM52" i="1"/>
  <c r="DM248" i="1"/>
  <c r="DM96" i="1"/>
  <c r="DM420" i="1"/>
  <c r="DM390" i="1"/>
  <c r="DM402" i="1"/>
  <c r="DM476" i="1"/>
  <c r="DM260" i="1"/>
  <c r="DM500" i="1"/>
  <c r="DM378" i="1"/>
  <c r="DM197" i="1"/>
  <c r="DM177" i="1"/>
  <c r="DM277" i="1"/>
  <c r="DM40" i="1"/>
  <c r="DM343" i="1"/>
  <c r="DM380" i="1"/>
  <c r="DM185" i="1"/>
  <c r="DM255" i="1"/>
  <c r="DM468" i="1"/>
  <c r="DM12" i="1"/>
  <c r="DM409" i="1"/>
  <c r="DM502" i="1"/>
  <c r="DM122" i="1"/>
  <c r="DM79" i="1"/>
  <c r="DM112" i="1"/>
  <c r="DM443" i="1"/>
  <c r="DM358" i="1"/>
  <c r="DM494" i="1"/>
  <c r="DM270" i="1"/>
  <c r="DM74" i="1"/>
  <c r="DM375" i="1"/>
  <c r="DM413" i="1"/>
  <c r="DM101" i="1"/>
  <c r="DM226" i="1"/>
  <c r="DM117" i="1"/>
  <c r="DM225" i="1"/>
  <c r="DM393" i="1"/>
  <c r="DM217" i="1"/>
  <c r="DM188" i="1"/>
  <c r="DM421" i="1"/>
  <c r="DM26" i="1"/>
  <c r="DM168" i="1"/>
  <c r="DM229" i="1"/>
  <c r="DM330" i="1"/>
  <c r="DM475" i="1"/>
  <c r="DM24" i="1"/>
  <c r="DM90" i="1"/>
  <c r="DM103" i="1"/>
  <c r="DM352" i="1"/>
  <c r="DM482" i="1"/>
  <c r="DM113" i="1"/>
  <c r="DM295" i="1"/>
  <c r="DM354" i="1"/>
  <c r="DM219" i="1"/>
  <c r="DM99" i="1"/>
  <c r="DM9" i="1"/>
  <c r="DM84" i="1"/>
  <c r="DM91" i="1"/>
  <c r="DM236" i="1"/>
  <c r="DM78" i="1"/>
  <c r="DM194" i="1"/>
  <c r="DM456" i="1"/>
  <c r="DM125" i="1"/>
  <c r="DM82" i="1"/>
  <c r="DM118" i="1"/>
  <c r="DM454" i="1"/>
  <c r="DM28" i="1"/>
  <c r="DM290" i="1"/>
  <c r="DM5" i="1"/>
  <c r="DM108" i="1"/>
  <c r="DM422" i="1"/>
  <c r="DP407" i="1"/>
  <c r="DP196" i="1"/>
  <c r="DP241" i="1"/>
  <c r="DP339" i="1"/>
  <c r="DP485" i="1"/>
  <c r="DO75" i="1"/>
  <c r="DO401" i="1"/>
  <c r="DO395" i="1"/>
  <c r="DP493" i="1"/>
  <c r="C36" i="8"/>
  <c r="C37" i="8"/>
  <c r="C38" i="8"/>
  <c r="C39" i="8"/>
  <c r="C40" i="8"/>
  <c r="C41" i="8"/>
  <c r="C42" i="8"/>
  <c r="C43" i="8"/>
  <c r="C44" i="8"/>
  <c r="C45" i="8"/>
  <c r="C46" i="8"/>
  <c r="C47" i="8"/>
  <c r="C48" i="8"/>
  <c r="AF4" i="5"/>
  <c r="AF301" i="5"/>
  <c r="AJ6" i="5"/>
  <c r="AJ4" i="5"/>
  <c r="BC6" i="5"/>
  <c r="BC7" i="5"/>
  <c r="BC8" i="5"/>
  <c r="BC9" i="5"/>
  <c r="BC10" i="5"/>
  <c r="BC11" i="5"/>
  <c r="BC12" i="5"/>
  <c r="BC13" i="5"/>
  <c r="BC14" i="5"/>
  <c r="BC15" i="5"/>
  <c r="BC16" i="5"/>
  <c r="BC17" i="5"/>
  <c r="BC18" i="5"/>
  <c r="BC19" i="5"/>
  <c r="BC20" i="5"/>
  <c r="BC21" i="5"/>
  <c r="BC22" i="5"/>
  <c r="BC23" i="5"/>
  <c r="BC24" i="5"/>
  <c r="BC25" i="5"/>
  <c r="BC26" i="5"/>
  <c r="BC27" i="5"/>
  <c r="BC28" i="5"/>
  <c r="BC29" i="5"/>
  <c r="BC30" i="5"/>
  <c r="BC31" i="5"/>
  <c r="BC32" i="5"/>
  <c r="BC33" i="5"/>
  <c r="BC34" i="5"/>
  <c r="BC35" i="5"/>
  <c r="BC36" i="5"/>
  <c r="BC37" i="5"/>
  <c r="BC38" i="5"/>
  <c r="BC39" i="5"/>
  <c r="BC40" i="5"/>
  <c r="BC41" i="5"/>
  <c r="BC42" i="5"/>
  <c r="BC43" i="5"/>
  <c r="BC44" i="5"/>
  <c r="BC45" i="5"/>
  <c r="BC46" i="5"/>
  <c r="BC47" i="5"/>
  <c r="BC48" i="5"/>
  <c r="BC49" i="5"/>
  <c r="BC50" i="5"/>
  <c r="BC51" i="5"/>
  <c r="BC52" i="5"/>
  <c r="BC53" i="5"/>
  <c r="BC54" i="5"/>
  <c r="BC55" i="5"/>
  <c r="BC56" i="5"/>
  <c r="BC57" i="5"/>
  <c r="BC58" i="5"/>
  <c r="BC59" i="5"/>
  <c r="BC60" i="5"/>
  <c r="BC61" i="5"/>
  <c r="BC62" i="5"/>
  <c r="BC63" i="5"/>
  <c r="BC64" i="5"/>
  <c r="BC65" i="5"/>
  <c r="BC66" i="5"/>
  <c r="BC67" i="5"/>
  <c r="BC68" i="5"/>
  <c r="BC69" i="5"/>
  <c r="BC70" i="5"/>
  <c r="BC71" i="5"/>
  <c r="BC72" i="5"/>
  <c r="BC73" i="5"/>
  <c r="BC74" i="5"/>
  <c r="BC75" i="5"/>
  <c r="BC76" i="5"/>
  <c r="BC77" i="5"/>
  <c r="BC78" i="5"/>
  <c r="BC79" i="5"/>
  <c r="BC80" i="5"/>
  <c r="BC81" i="5"/>
  <c r="BC82" i="5"/>
  <c r="BC83" i="5"/>
  <c r="BC84" i="5"/>
  <c r="BC85" i="5"/>
  <c r="BC86" i="5"/>
  <c r="BC87" i="5"/>
  <c r="BC88" i="5"/>
  <c r="BC89" i="5"/>
  <c r="BC90" i="5"/>
  <c r="BC91" i="5"/>
  <c r="BC92" i="5"/>
  <c r="BC93" i="5"/>
  <c r="BC94" i="5"/>
  <c r="BC95" i="5"/>
  <c r="BC96" i="5"/>
  <c r="BC97" i="5"/>
  <c r="BC98" i="5"/>
  <c r="BC99" i="5"/>
  <c r="BC100" i="5"/>
  <c r="BC101" i="5"/>
  <c r="BC102" i="5"/>
  <c r="BC103" i="5"/>
  <c r="BC104" i="5"/>
  <c r="BC105" i="5"/>
  <c r="BC106" i="5"/>
  <c r="BC107" i="5"/>
  <c r="BC108" i="5"/>
  <c r="BC109" i="5"/>
  <c r="BC110" i="5"/>
  <c r="BC111" i="5"/>
  <c r="BC112" i="5"/>
  <c r="BC113" i="5"/>
  <c r="BC114" i="5"/>
  <c r="BC115" i="5"/>
  <c r="BC116" i="5"/>
  <c r="BC117" i="5"/>
  <c r="BC118" i="5"/>
  <c r="BC119" i="5"/>
  <c r="BC120" i="5"/>
  <c r="BC121" i="5"/>
  <c r="BC122" i="5"/>
  <c r="BC123" i="5"/>
  <c r="BC124" i="5"/>
  <c r="BC125" i="5"/>
  <c r="BC126" i="5"/>
  <c r="BC127" i="5"/>
  <c r="BC128" i="5"/>
  <c r="BC129" i="5"/>
  <c r="BC130" i="5"/>
  <c r="BC131" i="5"/>
  <c r="BC132" i="5"/>
  <c r="BC133" i="5"/>
  <c r="BC134" i="5"/>
  <c r="BC135" i="5"/>
  <c r="BC136" i="5"/>
  <c r="BC137" i="5"/>
  <c r="BC138" i="5"/>
  <c r="BC139" i="5"/>
  <c r="BC140" i="5"/>
  <c r="BC141" i="5"/>
  <c r="BC142" i="5"/>
  <c r="BC143" i="5"/>
  <c r="BC144" i="5"/>
  <c r="BC145" i="5"/>
  <c r="BC146" i="5"/>
  <c r="BC147" i="5"/>
  <c r="BC148" i="5"/>
  <c r="BC149" i="5"/>
  <c r="BC150" i="5"/>
  <c r="BC151" i="5"/>
  <c r="BC152" i="5"/>
  <c r="BC153" i="5"/>
  <c r="BC154" i="5"/>
  <c r="BC155" i="5"/>
  <c r="BC156" i="5"/>
  <c r="BC157" i="5"/>
  <c r="BC158" i="5"/>
  <c r="BC159" i="5"/>
  <c r="BC160" i="5"/>
  <c r="BC161" i="5"/>
  <c r="BC162" i="5"/>
  <c r="BC163" i="5"/>
  <c r="BC164" i="5"/>
  <c r="BC165" i="5"/>
  <c r="BC166" i="5"/>
  <c r="BC167" i="5"/>
  <c r="BC168" i="5"/>
  <c r="BC169" i="5"/>
  <c r="BC170" i="5"/>
  <c r="BC171" i="5"/>
  <c r="BC172" i="5"/>
  <c r="BC173" i="5"/>
  <c r="BC174" i="5"/>
  <c r="BC175" i="5"/>
  <c r="BC176" i="5"/>
  <c r="BC177" i="5"/>
  <c r="BC178" i="5"/>
  <c r="BC179" i="5"/>
  <c r="BC180" i="5"/>
  <c r="BC181" i="5"/>
  <c r="BC182" i="5"/>
  <c r="BC183" i="5"/>
  <c r="BC184" i="5"/>
  <c r="BC185" i="5"/>
  <c r="BC186" i="5"/>
  <c r="BC187" i="5"/>
  <c r="BC188" i="5"/>
  <c r="BC189" i="5"/>
  <c r="BC190" i="5"/>
  <c r="BC191" i="5"/>
  <c r="BC192" i="5"/>
  <c r="BC193" i="5"/>
  <c r="BC194" i="5"/>
  <c r="BC195" i="5"/>
  <c r="BC196" i="5"/>
  <c r="BC197" i="5"/>
  <c r="BC198" i="5"/>
  <c r="BC199" i="5"/>
  <c r="BC200" i="5"/>
  <c r="BC201" i="5"/>
  <c r="BC202" i="5"/>
  <c r="BC203" i="5"/>
  <c r="BC204" i="5"/>
  <c r="BC205" i="5"/>
  <c r="BC206" i="5"/>
  <c r="BC207" i="5"/>
  <c r="BC208" i="5"/>
  <c r="BC209" i="5"/>
  <c r="BC210" i="5"/>
  <c r="BC211" i="5"/>
  <c r="BC212" i="5"/>
  <c r="BC213" i="5"/>
  <c r="BC214" i="5"/>
  <c r="BC215" i="5"/>
  <c r="BC216" i="5"/>
  <c r="BC217" i="5"/>
  <c r="BC218" i="5"/>
  <c r="BC219" i="5"/>
  <c r="BC220" i="5"/>
  <c r="BC221" i="5"/>
  <c r="BC222" i="5"/>
  <c r="BC223" i="5"/>
  <c r="BC224" i="5"/>
  <c r="BC225" i="5"/>
  <c r="BC226" i="5"/>
  <c r="BC227" i="5"/>
  <c r="BC228" i="5"/>
  <c r="BC229" i="5"/>
  <c r="BC230" i="5"/>
  <c r="BC231" i="5"/>
  <c r="BC232" i="5"/>
  <c r="BC233" i="5"/>
  <c r="BC234" i="5"/>
  <c r="BC235" i="5"/>
  <c r="BC236" i="5"/>
  <c r="BC237" i="5"/>
  <c r="BC238" i="5"/>
  <c r="BC239" i="5"/>
  <c r="BC240" i="5"/>
  <c r="BC241" i="5"/>
  <c r="BC242" i="5"/>
  <c r="BC243" i="5"/>
  <c r="BC244" i="5"/>
  <c r="BC245" i="5"/>
  <c r="BC246" i="5"/>
  <c r="BC247" i="5"/>
  <c r="BC248" i="5"/>
  <c r="BC249" i="5"/>
  <c r="BC250" i="5"/>
  <c r="BC251" i="5"/>
  <c r="BC252" i="5"/>
  <c r="BC253" i="5"/>
  <c r="BC254" i="5"/>
  <c r="BC255" i="5"/>
  <c r="BC256" i="5"/>
  <c r="BC257" i="5"/>
  <c r="BC258" i="5"/>
  <c r="BC259" i="5"/>
  <c r="BC260" i="5"/>
  <c r="BC261" i="5"/>
  <c r="BC262" i="5"/>
  <c r="BC263" i="5"/>
  <c r="BC264" i="5"/>
  <c r="BC265" i="5"/>
  <c r="BC266" i="5"/>
  <c r="BC267" i="5"/>
  <c r="BC268" i="5"/>
  <c r="BC269" i="5"/>
  <c r="BC270" i="5"/>
  <c r="BC271" i="5"/>
  <c r="BC272" i="5"/>
  <c r="BC273" i="5"/>
  <c r="BC274" i="5"/>
  <c r="BC275" i="5"/>
  <c r="BC276" i="5"/>
  <c r="BC277" i="5"/>
  <c r="BC278" i="5"/>
  <c r="BC279" i="5"/>
  <c r="BC280" i="5"/>
  <c r="BC281" i="5"/>
  <c r="BC282" i="5"/>
  <c r="BC283" i="5"/>
  <c r="BC284" i="5"/>
  <c r="BC285" i="5"/>
  <c r="BC286" i="5"/>
  <c r="BC287" i="5"/>
  <c r="BC288" i="5"/>
  <c r="BC289" i="5"/>
  <c r="BC290" i="5"/>
  <c r="BC291" i="5"/>
  <c r="BC292" i="5"/>
  <c r="BC293" i="5"/>
  <c r="BC294" i="5"/>
  <c r="BC295" i="5"/>
  <c r="BC296" i="5"/>
  <c r="BC297" i="5"/>
  <c r="BC298" i="5"/>
  <c r="BC299" i="5"/>
  <c r="BC300" i="5"/>
  <c r="BC301" i="5"/>
  <c r="BC302" i="5"/>
  <c r="BC303" i="5"/>
  <c r="BC304" i="5"/>
  <c r="BC305" i="5"/>
  <c r="BC306" i="5"/>
  <c r="BC307" i="5"/>
  <c r="BC308" i="5"/>
  <c r="BC309" i="5"/>
  <c r="BC310" i="5"/>
  <c r="BC311" i="5"/>
  <c r="BC312" i="5"/>
  <c r="BC313" i="5"/>
  <c r="BC314" i="5"/>
  <c r="BC315" i="5"/>
  <c r="BC316" i="5"/>
  <c r="BC317" i="5"/>
  <c r="BC318" i="5"/>
  <c r="BC319" i="5"/>
  <c r="BC320" i="5"/>
  <c r="BC321" i="5"/>
  <c r="BC322" i="5"/>
  <c r="BC323" i="5"/>
  <c r="BC324" i="5"/>
  <c r="BC325" i="5"/>
  <c r="BC326" i="5"/>
  <c r="BC327" i="5"/>
  <c r="BC328" i="5"/>
  <c r="BC329" i="5"/>
  <c r="BC330" i="5"/>
  <c r="BC331" i="5"/>
  <c r="BC332" i="5"/>
  <c r="BC333" i="5"/>
  <c r="BC334" i="5"/>
  <c r="BC335" i="5"/>
  <c r="BC336" i="5"/>
  <c r="BC337" i="5"/>
  <c r="BC338" i="5"/>
  <c r="BC339" i="5"/>
  <c r="BC340" i="5"/>
  <c r="BC341" i="5"/>
  <c r="BC342" i="5"/>
  <c r="BC343" i="5"/>
  <c r="BC344" i="5"/>
  <c r="BC345" i="5"/>
  <c r="BC346" i="5"/>
  <c r="BC347" i="5"/>
  <c r="BC348" i="5"/>
  <c r="BC349" i="5"/>
  <c r="BC350" i="5"/>
  <c r="BC351" i="5"/>
  <c r="BC352" i="5"/>
  <c r="BC353" i="5"/>
  <c r="BC354" i="5"/>
  <c r="BC355" i="5"/>
  <c r="BC356" i="5"/>
  <c r="BC357" i="5"/>
  <c r="BC358" i="5"/>
  <c r="BC359" i="5"/>
  <c r="BC360" i="5"/>
  <c r="BC361" i="5"/>
  <c r="BC362" i="5"/>
  <c r="BC363" i="5"/>
  <c r="BC364" i="5"/>
  <c r="BC365" i="5"/>
  <c r="BC366" i="5"/>
  <c r="BC367" i="5"/>
  <c r="BC368" i="5"/>
  <c r="BC369" i="5"/>
  <c r="BC370" i="5"/>
  <c r="BC371" i="5"/>
  <c r="BC372" i="5"/>
  <c r="BC373" i="5"/>
  <c r="BC374" i="5"/>
  <c r="BC375" i="5"/>
  <c r="BC376" i="5"/>
  <c r="BC377" i="5"/>
  <c r="BC378" i="5"/>
  <c r="BC379" i="5"/>
  <c r="BC380" i="5"/>
  <c r="BC381" i="5"/>
  <c r="BC382" i="5"/>
  <c r="BC383" i="5"/>
  <c r="BC384" i="5"/>
  <c r="BC385" i="5"/>
  <c r="BC386" i="5"/>
  <c r="BC387" i="5"/>
  <c r="BC388" i="5"/>
  <c r="BC389" i="5"/>
  <c r="BC390" i="5"/>
  <c r="BC391" i="5"/>
  <c r="BC392" i="5"/>
  <c r="BC393" i="5"/>
  <c r="BC394" i="5"/>
  <c r="BC395" i="5"/>
  <c r="BC396" i="5"/>
  <c r="BC397" i="5"/>
  <c r="BC398" i="5"/>
  <c r="BC399" i="5"/>
  <c r="BC400" i="5"/>
  <c r="BC401" i="5"/>
  <c r="BC402" i="5"/>
  <c r="BC403" i="5"/>
  <c r="BC404" i="5"/>
  <c r="BC405" i="5"/>
  <c r="BC406" i="5"/>
  <c r="BC407" i="5"/>
  <c r="BC408" i="5"/>
  <c r="BC409" i="5"/>
  <c r="BC410" i="5"/>
  <c r="BC411" i="5"/>
  <c r="BC412" i="5"/>
  <c r="BC413" i="5"/>
  <c r="BC414" i="5"/>
  <c r="BC415" i="5"/>
  <c r="BC416" i="5"/>
  <c r="BC417" i="5"/>
  <c r="BC418" i="5"/>
  <c r="BC419" i="5"/>
  <c r="BC420" i="5"/>
  <c r="BC421" i="5"/>
  <c r="BC422" i="5"/>
  <c r="BC423" i="5"/>
  <c r="BC424" i="5"/>
  <c r="BC425" i="5"/>
  <c r="BC426" i="5"/>
  <c r="BC427" i="5"/>
  <c r="BC428" i="5"/>
  <c r="BC429" i="5"/>
  <c r="BC430" i="5"/>
  <c r="BC431" i="5"/>
  <c r="BC432" i="5"/>
  <c r="BC433" i="5"/>
  <c r="BC434" i="5"/>
  <c r="BC435" i="5"/>
  <c r="BC436" i="5"/>
  <c r="BC437" i="5"/>
  <c r="BC438" i="5"/>
  <c r="BC439" i="5"/>
  <c r="BC440" i="5"/>
  <c r="BC441" i="5"/>
  <c r="BC442" i="5"/>
  <c r="BC443" i="5"/>
  <c r="BC444" i="5"/>
  <c r="BC445" i="5"/>
  <c r="BC446" i="5"/>
  <c r="BC447" i="5"/>
  <c r="BC448" i="5"/>
  <c r="BC449" i="5"/>
  <c r="BC450" i="5"/>
  <c r="BC451" i="5"/>
  <c r="BC452" i="5"/>
  <c r="BC453" i="5"/>
  <c r="BC454" i="5"/>
  <c r="BC455" i="5"/>
  <c r="BC456" i="5"/>
  <c r="BC457" i="5"/>
  <c r="BC458" i="5"/>
  <c r="BC459" i="5"/>
  <c r="BC460" i="5"/>
  <c r="BC461" i="5"/>
  <c r="BC462" i="5"/>
  <c r="BC463" i="5"/>
  <c r="BC464" i="5"/>
  <c r="BC465" i="5"/>
  <c r="BC466" i="5"/>
  <c r="BC467" i="5"/>
  <c r="BC468" i="5"/>
  <c r="BC469" i="5"/>
  <c r="BC470" i="5"/>
  <c r="BC471" i="5"/>
  <c r="BC472" i="5"/>
  <c r="BC473" i="5"/>
  <c r="BC474" i="5"/>
  <c r="BC475" i="5"/>
  <c r="BC476" i="5"/>
  <c r="BC477" i="5"/>
  <c r="BC478" i="5"/>
  <c r="BC479" i="5"/>
  <c r="BC480" i="5"/>
  <c r="BC481" i="5"/>
  <c r="BC482" i="5"/>
  <c r="BC483" i="5"/>
  <c r="BC484" i="5"/>
  <c r="BC485" i="5"/>
  <c r="BC486" i="5"/>
  <c r="BC487" i="5"/>
  <c r="BC488" i="5"/>
  <c r="BC489" i="5"/>
  <c r="BC490" i="5"/>
  <c r="BC491" i="5"/>
  <c r="BC492" i="5"/>
  <c r="BC493" i="5"/>
  <c r="BC494" i="5"/>
  <c r="BC495" i="5"/>
  <c r="BC496" i="5"/>
  <c r="BC497" i="5"/>
  <c r="BC498" i="5"/>
  <c r="BC499" i="5"/>
  <c r="BC500" i="5"/>
  <c r="BC501" i="5"/>
  <c r="BC502" i="5"/>
  <c r="BC503" i="5"/>
  <c r="BC5" i="5"/>
  <c r="BC4" i="5"/>
  <c r="AF7" i="5"/>
  <c r="AF8" i="5"/>
  <c r="AF9" i="5"/>
  <c r="AF10" i="5"/>
  <c r="AF11" i="5"/>
  <c r="AF12" i="5"/>
  <c r="AF13" i="5"/>
  <c r="AF14" i="5"/>
  <c r="AF15" i="5"/>
  <c r="AF16" i="5"/>
  <c r="AF17" i="5"/>
  <c r="AF18" i="5"/>
  <c r="AF19" i="5"/>
  <c r="AF20" i="5"/>
  <c r="AF21" i="5"/>
  <c r="AF22" i="5"/>
  <c r="AF23" i="5"/>
  <c r="AF24" i="5"/>
  <c r="AF25" i="5"/>
  <c r="AF26" i="5"/>
  <c r="AF27" i="5"/>
  <c r="AF28" i="5"/>
  <c r="AF29" i="5"/>
  <c r="AF30" i="5"/>
  <c r="AF31" i="5"/>
  <c r="AF32" i="5"/>
  <c r="AF33" i="5"/>
  <c r="AF34" i="5"/>
  <c r="AF35" i="5"/>
  <c r="AF36" i="5"/>
  <c r="AF37" i="5"/>
  <c r="AF38" i="5"/>
  <c r="AF39" i="5"/>
  <c r="AF40" i="5"/>
  <c r="AF41" i="5"/>
  <c r="AF42" i="5"/>
  <c r="AF43" i="5"/>
  <c r="AF44" i="5"/>
  <c r="AF45" i="5"/>
  <c r="AF46" i="5"/>
  <c r="AF47" i="5"/>
  <c r="AF48" i="5"/>
  <c r="AF49" i="5"/>
  <c r="AF50" i="5"/>
  <c r="AF51" i="5"/>
  <c r="AF52" i="5"/>
  <c r="AF53" i="5"/>
  <c r="AF54" i="5"/>
  <c r="AF55" i="5"/>
  <c r="AF56" i="5"/>
  <c r="AF57" i="5"/>
  <c r="AF58" i="5"/>
  <c r="AF59" i="5"/>
  <c r="AF60" i="5"/>
  <c r="AF61" i="5"/>
  <c r="AF62" i="5"/>
  <c r="AF63" i="5"/>
  <c r="AF64" i="5"/>
  <c r="AF65" i="5"/>
  <c r="AF66" i="5"/>
  <c r="AF67" i="5"/>
  <c r="AF68" i="5"/>
  <c r="AF69" i="5"/>
  <c r="AF70" i="5"/>
  <c r="AF71" i="5"/>
  <c r="AF72" i="5"/>
  <c r="AF73" i="5"/>
  <c r="AF74" i="5"/>
  <c r="AF75" i="5"/>
  <c r="AF76" i="5"/>
  <c r="AF77" i="5"/>
  <c r="AF78" i="5"/>
  <c r="AF79" i="5"/>
  <c r="AF80" i="5"/>
  <c r="AF81" i="5"/>
  <c r="AF82" i="5"/>
  <c r="AF83" i="5"/>
  <c r="AF84" i="5"/>
  <c r="AF85" i="5"/>
  <c r="AF86" i="5"/>
  <c r="AF87" i="5"/>
  <c r="AF88" i="5"/>
  <c r="AF89" i="5"/>
  <c r="AF90" i="5"/>
  <c r="AF91" i="5"/>
  <c r="AF92" i="5"/>
  <c r="AF93" i="5"/>
  <c r="AF94" i="5"/>
  <c r="AF95" i="5"/>
  <c r="AF96" i="5"/>
  <c r="AF97" i="5"/>
  <c r="AF98" i="5"/>
  <c r="AF99" i="5"/>
  <c r="AF100" i="5"/>
  <c r="AF101" i="5"/>
  <c r="AF102" i="5"/>
  <c r="AF103" i="5"/>
  <c r="AF104" i="5"/>
  <c r="AF105" i="5"/>
  <c r="AF106" i="5"/>
  <c r="AF107" i="5"/>
  <c r="AF108" i="5"/>
  <c r="AF109" i="5"/>
  <c r="AF110" i="5"/>
  <c r="AF111" i="5"/>
  <c r="AF112" i="5"/>
  <c r="AF113" i="5"/>
  <c r="AF114" i="5"/>
  <c r="AF115" i="5"/>
  <c r="AF116" i="5"/>
  <c r="AF117" i="5"/>
  <c r="AF118" i="5"/>
  <c r="AF119" i="5"/>
  <c r="AF120" i="5"/>
  <c r="AF121" i="5"/>
  <c r="AF122" i="5"/>
  <c r="AF123" i="5"/>
  <c r="AF124" i="5"/>
  <c r="AF125" i="5"/>
  <c r="AF126" i="5"/>
  <c r="AF127" i="5"/>
  <c r="AF128" i="5"/>
  <c r="AF129" i="5"/>
  <c r="AF130" i="5"/>
  <c r="AF131" i="5"/>
  <c r="AF132" i="5"/>
  <c r="AF133" i="5"/>
  <c r="AF134" i="5"/>
  <c r="AF135" i="5"/>
  <c r="AF136" i="5"/>
  <c r="AF137" i="5"/>
  <c r="AF138" i="5"/>
  <c r="AF139" i="5"/>
  <c r="AF140" i="5"/>
  <c r="AF141" i="5"/>
  <c r="AF142" i="5"/>
  <c r="AF143" i="5"/>
  <c r="AF144" i="5"/>
  <c r="AF145" i="5"/>
  <c r="AF146" i="5"/>
  <c r="AF147" i="5"/>
  <c r="AF148" i="5"/>
  <c r="AF149" i="5"/>
  <c r="AF150" i="5"/>
  <c r="AF151" i="5"/>
  <c r="AF152" i="5"/>
  <c r="AF153" i="5"/>
  <c r="AF154" i="5"/>
  <c r="AF155" i="5"/>
  <c r="AF156" i="5"/>
  <c r="AF157" i="5"/>
  <c r="AF158" i="5"/>
  <c r="AF159" i="5"/>
  <c r="AF160" i="5"/>
  <c r="AF161" i="5"/>
  <c r="AF162" i="5"/>
  <c r="AF163" i="5"/>
  <c r="AF164" i="5"/>
  <c r="AF165" i="5"/>
  <c r="AF166" i="5"/>
  <c r="AF167" i="5"/>
  <c r="AF168" i="5"/>
  <c r="AF169" i="5"/>
  <c r="AF170" i="5"/>
  <c r="AF171" i="5"/>
  <c r="AF172" i="5"/>
  <c r="AF173" i="5"/>
  <c r="AF174" i="5"/>
  <c r="AF175" i="5"/>
  <c r="AF176" i="5"/>
  <c r="AF177" i="5"/>
  <c r="AF178" i="5"/>
  <c r="AF179" i="5"/>
  <c r="AF180" i="5"/>
  <c r="AF181" i="5"/>
  <c r="AF182" i="5"/>
  <c r="AF183" i="5"/>
  <c r="AF184" i="5"/>
  <c r="AF185" i="5"/>
  <c r="AF186" i="5"/>
  <c r="AF187" i="5"/>
  <c r="AF188" i="5"/>
  <c r="AF189" i="5"/>
  <c r="AF190" i="5"/>
  <c r="AF191" i="5"/>
  <c r="AF192" i="5"/>
  <c r="AF193" i="5"/>
  <c r="AF194" i="5"/>
  <c r="AF195" i="5"/>
  <c r="AF196" i="5"/>
  <c r="AF197" i="5"/>
  <c r="AF198" i="5"/>
  <c r="AF199" i="5"/>
  <c r="AF200" i="5"/>
  <c r="AF201" i="5"/>
  <c r="AF202" i="5"/>
  <c r="AF203" i="5"/>
  <c r="AF204" i="5"/>
  <c r="AF205" i="5"/>
  <c r="AF206" i="5"/>
  <c r="AF207" i="5"/>
  <c r="AF208" i="5"/>
  <c r="AF209" i="5"/>
  <c r="AF210" i="5"/>
  <c r="AF211" i="5"/>
  <c r="AF212" i="5"/>
  <c r="AF213" i="5"/>
  <c r="AF214" i="5"/>
  <c r="AF215" i="5"/>
  <c r="AF216" i="5"/>
  <c r="AF217" i="5"/>
  <c r="AF218" i="5"/>
  <c r="AF219" i="5"/>
  <c r="AF220" i="5"/>
  <c r="AF221" i="5"/>
  <c r="AF222" i="5"/>
  <c r="AF223" i="5"/>
  <c r="AF224" i="5"/>
  <c r="AF225" i="5"/>
  <c r="AF226" i="5"/>
  <c r="AF227" i="5"/>
  <c r="AF228" i="5"/>
  <c r="AF229" i="5"/>
  <c r="AF230" i="5"/>
  <c r="AF231" i="5"/>
  <c r="AF232" i="5"/>
  <c r="AF233" i="5"/>
  <c r="AF234" i="5"/>
  <c r="AF235" i="5"/>
  <c r="AF236" i="5"/>
  <c r="AF237" i="5"/>
  <c r="AF238" i="5"/>
  <c r="AF239" i="5"/>
  <c r="AF240" i="5"/>
  <c r="AF241" i="5"/>
  <c r="AF242" i="5"/>
  <c r="AF243" i="5"/>
  <c r="AF244" i="5"/>
  <c r="AF245" i="5"/>
  <c r="AF246" i="5"/>
  <c r="AF247" i="5"/>
  <c r="AF248" i="5"/>
  <c r="AF249" i="5"/>
  <c r="AF250" i="5"/>
  <c r="AF251" i="5"/>
  <c r="AF252" i="5"/>
  <c r="AF253" i="5"/>
  <c r="AF254" i="5"/>
  <c r="AF255" i="5"/>
  <c r="AF256" i="5"/>
  <c r="AF257" i="5"/>
  <c r="AF258" i="5"/>
  <c r="AF259" i="5"/>
  <c r="AF260" i="5"/>
  <c r="AF261" i="5"/>
  <c r="AF262" i="5"/>
  <c r="AF263" i="5"/>
  <c r="AF264" i="5"/>
  <c r="AF265" i="5"/>
  <c r="AF266" i="5"/>
  <c r="AF267" i="5"/>
  <c r="AF268" i="5"/>
  <c r="AF269" i="5"/>
  <c r="AF270" i="5"/>
  <c r="AF271" i="5"/>
  <c r="AF272" i="5"/>
  <c r="AF273" i="5"/>
  <c r="AF274" i="5"/>
  <c r="AF275" i="5"/>
  <c r="AF276" i="5"/>
  <c r="AF277" i="5"/>
  <c r="AF278" i="5"/>
  <c r="AF279" i="5"/>
  <c r="AF280" i="5"/>
  <c r="AF281" i="5"/>
  <c r="AF282" i="5"/>
  <c r="AF283" i="5"/>
  <c r="AF284" i="5"/>
  <c r="AF285" i="5"/>
  <c r="AF286" i="5"/>
  <c r="AF287" i="5"/>
  <c r="AF288" i="5"/>
  <c r="AF289" i="5"/>
  <c r="AF290" i="5"/>
  <c r="AF291" i="5"/>
  <c r="AF292" i="5"/>
  <c r="AF293" i="5"/>
  <c r="AF294" i="5"/>
  <c r="AF295" i="5"/>
  <c r="AF296" i="5"/>
  <c r="AF297" i="5"/>
  <c r="AF298" i="5"/>
  <c r="AF299" i="5"/>
  <c r="AF300" i="5"/>
  <c r="AF302" i="5"/>
  <c r="AF303" i="5"/>
  <c r="AF304" i="5"/>
  <c r="AF305" i="5"/>
  <c r="AF306" i="5"/>
  <c r="AF307" i="5"/>
  <c r="AF308" i="5"/>
  <c r="AF309" i="5"/>
  <c r="AF310" i="5"/>
  <c r="AF311" i="5"/>
  <c r="AF312" i="5"/>
  <c r="AF313" i="5"/>
  <c r="AF314" i="5"/>
  <c r="AF315" i="5"/>
  <c r="AF316" i="5"/>
  <c r="AF317" i="5"/>
  <c r="AF318" i="5"/>
  <c r="AF319" i="5"/>
  <c r="AF320" i="5"/>
  <c r="AF321" i="5"/>
  <c r="AF322" i="5"/>
  <c r="AF323" i="5"/>
  <c r="AF324" i="5"/>
  <c r="AF325" i="5"/>
  <c r="AF326" i="5"/>
  <c r="AF327" i="5"/>
  <c r="AF328" i="5"/>
  <c r="AF329" i="5"/>
  <c r="AF330" i="5"/>
  <c r="AF331" i="5"/>
  <c r="AF332" i="5"/>
  <c r="AF333" i="5"/>
  <c r="AF334" i="5"/>
  <c r="AF335" i="5"/>
  <c r="AF336" i="5"/>
  <c r="AF337" i="5"/>
  <c r="AF338" i="5"/>
  <c r="AF339" i="5"/>
  <c r="AF340" i="5"/>
  <c r="AF341" i="5"/>
  <c r="AF342" i="5"/>
  <c r="AF343" i="5"/>
  <c r="AF344" i="5"/>
  <c r="AF345" i="5"/>
  <c r="AF346" i="5"/>
  <c r="AF347" i="5"/>
  <c r="AF348" i="5"/>
  <c r="AF349" i="5"/>
  <c r="AF350" i="5"/>
  <c r="AF351" i="5"/>
  <c r="AF352" i="5"/>
  <c r="AF353" i="5"/>
  <c r="AF354" i="5"/>
  <c r="AF355" i="5"/>
  <c r="AF356" i="5"/>
  <c r="AF357" i="5"/>
  <c r="AF358" i="5"/>
  <c r="AF359" i="5"/>
  <c r="AF360" i="5"/>
  <c r="AF361" i="5"/>
  <c r="AF362" i="5"/>
  <c r="AF363" i="5"/>
  <c r="AF364" i="5"/>
  <c r="AF365" i="5"/>
  <c r="AF366" i="5"/>
  <c r="AF367" i="5"/>
  <c r="AF368" i="5"/>
  <c r="AF369" i="5"/>
  <c r="AF370" i="5"/>
  <c r="AF371" i="5"/>
  <c r="AF372" i="5"/>
  <c r="AF373" i="5"/>
  <c r="AF374" i="5"/>
  <c r="AF375" i="5"/>
  <c r="AF376" i="5"/>
  <c r="AF377" i="5"/>
  <c r="AF378" i="5"/>
  <c r="AF379" i="5"/>
  <c r="AF380" i="5"/>
  <c r="AF381" i="5"/>
  <c r="AF382" i="5"/>
  <c r="AF383" i="5"/>
  <c r="AF384" i="5"/>
  <c r="AF385" i="5"/>
  <c r="AF386" i="5"/>
  <c r="AF387" i="5"/>
  <c r="AF388" i="5"/>
  <c r="AF389" i="5"/>
  <c r="AF390" i="5"/>
  <c r="AF391" i="5"/>
  <c r="AF392" i="5"/>
  <c r="AF393" i="5"/>
  <c r="AF394" i="5"/>
  <c r="AF395" i="5"/>
  <c r="AF396" i="5"/>
  <c r="AF397" i="5"/>
  <c r="AF398" i="5"/>
  <c r="AF399" i="5"/>
  <c r="AF400" i="5"/>
  <c r="AF401" i="5"/>
  <c r="AF402" i="5"/>
  <c r="AF403" i="5"/>
  <c r="AF404" i="5"/>
  <c r="AF405" i="5"/>
  <c r="AF406" i="5"/>
  <c r="AF407" i="5"/>
  <c r="AF408" i="5"/>
  <c r="AF409" i="5"/>
  <c r="AF410" i="5"/>
  <c r="AF411" i="5"/>
  <c r="AF412" i="5"/>
  <c r="AF413" i="5"/>
  <c r="AF414" i="5"/>
  <c r="AF415" i="5"/>
  <c r="AF416" i="5"/>
  <c r="AF417" i="5"/>
  <c r="AF418" i="5"/>
  <c r="AF419" i="5"/>
  <c r="AF420" i="5"/>
  <c r="AF421" i="5"/>
  <c r="AF422" i="5"/>
  <c r="AF423" i="5"/>
  <c r="AF424" i="5"/>
  <c r="AF425" i="5"/>
  <c r="AF426" i="5"/>
  <c r="AF427" i="5"/>
  <c r="AF428" i="5"/>
  <c r="AF429" i="5"/>
  <c r="AF430" i="5"/>
  <c r="AF431" i="5"/>
  <c r="AF432" i="5"/>
  <c r="AF433" i="5"/>
  <c r="AF434" i="5"/>
  <c r="AF435" i="5"/>
  <c r="AF436" i="5"/>
  <c r="AF437" i="5"/>
  <c r="AF438" i="5"/>
  <c r="AF439" i="5"/>
  <c r="AF440" i="5"/>
  <c r="AF441" i="5"/>
  <c r="AF442" i="5"/>
  <c r="AF443" i="5"/>
  <c r="AF444" i="5"/>
  <c r="AF445" i="5"/>
  <c r="AF446" i="5"/>
  <c r="AF447" i="5"/>
  <c r="AF448" i="5"/>
  <c r="AF449" i="5"/>
  <c r="AF450" i="5"/>
  <c r="AF451" i="5"/>
  <c r="AF452" i="5"/>
  <c r="AF453" i="5"/>
  <c r="AF454" i="5"/>
  <c r="AF455" i="5"/>
  <c r="AF456" i="5"/>
  <c r="AF457" i="5"/>
  <c r="AF458" i="5"/>
  <c r="AF459" i="5"/>
  <c r="AF460" i="5"/>
  <c r="AF461" i="5"/>
  <c r="AF462" i="5"/>
  <c r="AF463" i="5"/>
  <c r="AF464" i="5"/>
  <c r="AF465" i="5"/>
  <c r="AF466" i="5"/>
  <c r="AF467" i="5"/>
  <c r="AF468" i="5"/>
  <c r="AF469" i="5"/>
  <c r="AF470" i="5"/>
  <c r="AF471" i="5"/>
  <c r="AF472" i="5"/>
  <c r="AF473" i="5"/>
  <c r="AF474" i="5"/>
  <c r="AF475" i="5"/>
  <c r="AF476" i="5"/>
  <c r="AF477" i="5"/>
  <c r="AF478" i="5"/>
  <c r="AF479" i="5"/>
  <c r="AF480" i="5"/>
  <c r="AF481" i="5"/>
  <c r="AF482" i="5"/>
  <c r="AF483" i="5"/>
  <c r="AF484" i="5"/>
  <c r="AF485" i="5"/>
  <c r="AF486" i="5"/>
  <c r="AF487" i="5"/>
  <c r="AF488" i="5"/>
  <c r="AF489" i="5"/>
  <c r="AF490" i="5"/>
  <c r="AF491" i="5"/>
  <c r="AF492" i="5"/>
  <c r="AF493" i="5"/>
  <c r="AF494" i="5"/>
  <c r="AF495" i="5"/>
  <c r="AF496" i="5"/>
  <c r="AF497" i="5"/>
  <c r="AF498" i="5"/>
  <c r="AF499" i="5"/>
  <c r="AF500" i="5"/>
  <c r="AF501" i="5"/>
  <c r="AF502" i="5"/>
  <c r="AF503" i="5"/>
  <c r="AF6" i="5"/>
  <c r="AF5" i="5"/>
  <c r="AY5" i="5"/>
  <c r="AY6" i="5"/>
  <c r="AY4" i="5"/>
  <c r="AN15" i="5"/>
  <c r="AN16" i="5"/>
  <c r="AN17" i="5"/>
  <c r="AN18" i="5"/>
  <c r="AN19" i="5"/>
  <c r="AN20" i="5"/>
  <c r="AN21" i="5"/>
  <c r="AN22" i="5"/>
  <c r="AN23" i="5"/>
  <c r="AN24" i="5"/>
  <c r="AN25" i="5"/>
  <c r="AN26" i="5"/>
  <c r="AN27" i="5"/>
  <c r="AN28" i="5"/>
  <c r="AN29" i="5"/>
  <c r="AN30" i="5"/>
  <c r="AN31" i="5"/>
  <c r="AN32" i="5"/>
  <c r="AN33" i="5"/>
  <c r="AN34" i="5"/>
  <c r="AN35" i="5"/>
  <c r="AN36" i="5"/>
  <c r="AN37" i="5"/>
  <c r="AN38" i="5"/>
  <c r="AN39" i="5"/>
  <c r="AN40" i="5"/>
  <c r="AN41" i="5"/>
  <c r="AN42" i="5"/>
  <c r="AN43" i="5"/>
  <c r="AN44" i="5"/>
  <c r="AN45" i="5"/>
  <c r="AN46" i="5"/>
  <c r="AN47" i="5"/>
  <c r="AN48" i="5"/>
  <c r="AN49" i="5"/>
  <c r="AN50" i="5"/>
  <c r="AN51" i="5"/>
  <c r="AN52" i="5"/>
  <c r="AN53" i="5"/>
  <c r="AN54" i="5"/>
  <c r="AN55" i="5"/>
  <c r="AN56" i="5"/>
  <c r="AN57" i="5"/>
  <c r="AN58" i="5"/>
  <c r="AN59" i="5"/>
  <c r="AN60" i="5"/>
  <c r="AN61" i="5"/>
  <c r="AN62" i="5"/>
  <c r="AN63" i="5"/>
  <c r="AN64" i="5"/>
  <c r="AN65" i="5"/>
  <c r="AN66" i="5"/>
  <c r="AN67" i="5"/>
  <c r="AN68" i="5"/>
  <c r="AN69" i="5"/>
  <c r="AN70" i="5"/>
  <c r="AN71" i="5"/>
  <c r="AN72" i="5"/>
  <c r="AN73" i="5"/>
  <c r="AN74" i="5"/>
  <c r="AN75" i="5"/>
  <c r="AN76" i="5"/>
  <c r="AN77" i="5"/>
  <c r="AN78" i="5"/>
  <c r="AN79" i="5"/>
  <c r="AN80" i="5"/>
  <c r="AN81" i="5"/>
  <c r="AN82" i="5"/>
  <c r="AN83" i="5"/>
  <c r="AN84" i="5"/>
  <c r="AN85" i="5"/>
  <c r="AN86" i="5"/>
  <c r="AN87" i="5"/>
  <c r="AN88" i="5"/>
  <c r="AN89" i="5"/>
  <c r="AN90" i="5"/>
  <c r="AN91" i="5"/>
  <c r="AN92" i="5"/>
  <c r="AN93" i="5"/>
  <c r="AN94" i="5"/>
  <c r="AN95" i="5"/>
  <c r="AN96" i="5"/>
  <c r="AN97" i="5"/>
  <c r="AN98" i="5"/>
  <c r="AN99" i="5"/>
  <c r="AN100" i="5"/>
  <c r="AN101" i="5"/>
  <c r="AN102" i="5"/>
  <c r="AN103" i="5"/>
  <c r="AN104" i="5"/>
  <c r="AN105" i="5"/>
  <c r="AN106" i="5"/>
  <c r="AN107" i="5"/>
  <c r="AN108" i="5"/>
  <c r="AN109" i="5"/>
  <c r="AN110" i="5"/>
  <c r="AN111" i="5"/>
  <c r="AN112" i="5"/>
  <c r="AN113" i="5"/>
  <c r="AN114" i="5"/>
  <c r="AN115" i="5"/>
  <c r="AN116" i="5"/>
  <c r="AN117" i="5"/>
  <c r="AN118" i="5"/>
  <c r="AN119" i="5"/>
  <c r="AN120" i="5"/>
  <c r="AN121" i="5"/>
  <c r="AN122" i="5"/>
  <c r="AN123" i="5"/>
  <c r="AN124" i="5"/>
  <c r="AN125" i="5"/>
  <c r="AN126" i="5"/>
  <c r="AN127" i="5"/>
  <c r="AN128" i="5"/>
  <c r="AN129" i="5"/>
  <c r="AN130" i="5"/>
  <c r="AN131" i="5"/>
  <c r="AN132" i="5"/>
  <c r="AN133" i="5"/>
  <c r="AN134" i="5"/>
  <c r="AN135" i="5"/>
  <c r="AN136" i="5"/>
  <c r="AN137" i="5"/>
  <c r="AN138" i="5"/>
  <c r="AN139" i="5"/>
  <c r="AN140" i="5"/>
  <c r="AN141" i="5"/>
  <c r="AN142" i="5"/>
  <c r="AN143" i="5"/>
  <c r="AN144" i="5"/>
  <c r="AN145" i="5"/>
  <c r="AN146" i="5"/>
  <c r="AN147" i="5"/>
  <c r="AN148" i="5"/>
  <c r="AN149" i="5"/>
  <c r="AN150" i="5"/>
  <c r="AN151" i="5"/>
  <c r="AN152" i="5"/>
  <c r="AN153" i="5"/>
  <c r="AN154" i="5"/>
  <c r="AN155" i="5"/>
  <c r="AN156" i="5"/>
  <c r="AN157" i="5"/>
  <c r="AN158" i="5"/>
  <c r="AN159" i="5"/>
  <c r="AN160" i="5"/>
  <c r="AN161" i="5"/>
  <c r="AN162" i="5"/>
  <c r="AN163" i="5"/>
  <c r="AN164" i="5"/>
  <c r="AN165" i="5"/>
  <c r="AN166" i="5"/>
  <c r="AN167" i="5"/>
  <c r="AN168" i="5"/>
  <c r="AN169" i="5"/>
  <c r="AN170" i="5"/>
  <c r="AN171" i="5"/>
  <c r="AN172" i="5"/>
  <c r="AN173" i="5"/>
  <c r="AN174" i="5"/>
  <c r="AN175" i="5"/>
  <c r="AN176" i="5"/>
  <c r="AN177" i="5"/>
  <c r="AN178" i="5"/>
  <c r="AN179" i="5"/>
  <c r="AN180" i="5"/>
  <c r="AN181" i="5"/>
  <c r="AN182" i="5"/>
  <c r="AN183" i="5"/>
  <c r="AN184" i="5"/>
  <c r="AN185" i="5"/>
  <c r="AN186" i="5"/>
  <c r="AN187" i="5"/>
  <c r="AN188" i="5"/>
  <c r="AN189" i="5"/>
  <c r="AN190" i="5"/>
  <c r="AN191" i="5"/>
  <c r="AN192" i="5"/>
  <c r="AN193" i="5"/>
  <c r="AN194" i="5"/>
  <c r="AN195" i="5"/>
  <c r="AN196" i="5"/>
  <c r="AN197" i="5"/>
  <c r="AN198" i="5"/>
  <c r="AN199" i="5"/>
  <c r="AN200" i="5"/>
  <c r="AN201" i="5"/>
  <c r="AN202" i="5"/>
  <c r="AN203" i="5"/>
  <c r="AN204" i="5"/>
  <c r="AN205" i="5"/>
  <c r="AN206" i="5"/>
  <c r="AN207" i="5"/>
  <c r="AN208" i="5"/>
  <c r="AN209" i="5"/>
  <c r="AN210" i="5"/>
  <c r="AN211" i="5"/>
  <c r="AN212" i="5"/>
  <c r="AN213" i="5"/>
  <c r="AN214" i="5"/>
  <c r="AN215" i="5"/>
  <c r="AN216" i="5"/>
  <c r="AN217" i="5"/>
  <c r="AN218" i="5"/>
  <c r="AN219" i="5"/>
  <c r="AN220" i="5"/>
  <c r="AN221" i="5"/>
  <c r="AN222" i="5"/>
  <c r="AN223" i="5"/>
  <c r="AN224" i="5"/>
  <c r="AN225" i="5"/>
  <c r="AN226" i="5"/>
  <c r="AN227" i="5"/>
  <c r="AN228" i="5"/>
  <c r="AN229" i="5"/>
  <c r="AN230" i="5"/>
  <c r="AN231" i="5"/>
  <c r="AN232" i="5"/>
  <c r="AN233" i="5"/>
  <c r="AN234" i="5"/>
  <c r="AN235" i="5"/>
  <c r="AN236" i="5"/>
  <c r="AN237" i="5"/>
  <c r="AN238" i="5"/>
  <c r="AN239" i="5"/>
  <c r="AN240" i="5"/>
  <c r="AN241" i="5"/>
  <c r="AN242" i="5"/>
  <c r="AN243" i="5"/>
  <c r="AN244" i="5"/>
  <c r="AN245" i="5"/>
  <c r="AN246" i="5"/>
  <c r="AN247" i="5"/>
  <c r="AN248" i="5"/>
  <c r="AN249" i="5"/>
  <c r="AN250" i="5"/>
  <c r="AN251" i="5"/>
  <c r="AN252" i="5"/>
  <c r="AN253" i="5"/>
  <c r="AN254" i="5"/>
  <c r="AN255" i="5"/>
  <c r="AN256" i="5"/>
  <c r="AN257" i="5"/>
  <c r="AN258" i="5"/>
  <c r="AN259" i="5"/>
  <c r="AN260" i="5"/>
  <c r="AN261" i="5"/>
  <c r="AN262" i="5"/>
  <c r="AN263" i="5"/>
  <c r="AN264" i="5"/>
  <c r="AN265" i="5"/>
  <c r="AN266" i="5"/>
  <c r="AN267" i="5"/>
  <c r="AN268" i="5"/>
  <c r="AN269" i="5"/>
  <c r="AN270" i="5"/>
  <c r="AN271" i="5"/>
  <c r="AN272" i="5"/>
  <c r="AN273" i="5"/>
  <c r="AN274" i="5"/>
  <c r="AN275" i="5"/>
  <c r="AN276" i="5"/>
  <c r="AN277" i="5"/>
  <c r="AN278" i="5"/>
  <c r="AN279" i="5"/>
  <c r="AN280" i="5"/>
  <c r="AN281" i="5"/>
  <c r="AN282" i="5"/>
  <c r="AN283" i="5"/>
  <c r="AN284" i="5"/>
  <c r="AN285" i="5"/>
  <c r="AN286" i="5"/>
  <c r="AN287" i="5"/>
  <c r="AN288" i="5"/>
  <c r="AN289" i="5"/>
  <c r="AN290" i="5"/>
  <c r="AN291" i="5"/>
  <c r="AN292" i="5"/>
  <c r="AN293" i="5"/>
  <c r="AN294" i="5"/>
  <c r="AN295" i="5"/>
  <c r="AN296" i="5"/>
  <c r="AN297" i="5"/>
  <c r="AN298" i="5"/>
  <c r="AN299" i="5"/>
  <c r="AN300" i="5"/>
  <c r="AN301" i="5"/>
  <c r="AN302" i="5"/>
  <c r="AN303" i="5"/>
  <c r="AN304" i="5"/>
  <c r="AN305" i="5"/>
  <c r="AN306" i="5"/>
  <c r="AN307" i="5"/>
  <c r="AN308" i="5"/>
  <c r="AN309" i="5"/>
  <c r="AN310" i="5"/>
  <c r="AN311" i="5"/>
  <c r="AN312" i="5"/>
  <c r="AN313" i="5"/>
  <c r="AN314" i="5"/>
  <c r="AN315" i="5"/>
  <c r="AN316" i="5"/>
  <c r="AN317" i="5"/>
  <c r="AN318" i="5"/>
  <c r="AN319" i="5"/>
  <c r="AN320" i="5"/>
  <c r="AN321" i="5"/>
  <c r="AN322" i="5"/>
  <c r="AN323" i="5"/>
  <c r="AN324" i="5"/>
  <c r="AN325" i="5"/>
  <c r="AN326" i="5"/>
  <c r="AN327" i="5"/>
  <c r="AN328" i="5"/>
  <c r="AN329" i="5"/>
  <c r="AN330" i="5"/>
  <c r="AN331" i="5"/>
  <c r="AN332" i="5"/>
  <c r="AN333" i="5"/>
  <c r="AN334" i="5"/>
  <c r="AN335" i="5"/>
  <c r="AN336" i="5"/>
  <c r="AN337" i="5"/>
  <c r="AN338" i="5"/>
  <c r="AN339" i="5"/>
  <c r="AN340" i="5"/>
  <c r="AN341" i="5"/>
  <c r="AN342" i="5"/>
  <c r="AN343" i="5"/>
  <c r="AN344" i="5"/>
  <c r="AN345" i="5"/>
  <c r="AN346" i="5"/>
  <c r="AN347" i="5"/>
  <c r="AN348" i="5"/>
  <c r="AN349" i="5"/>
  <c r="AN350" i="5"/>
  <c r="AN351" i="5"/>
  <c r="AN352" i="5"/>
  <c r="AN353" i="5"/>
  <c r="AN354" i="5"/>
  <c r="AN355" i="5"/>
  <c r="AN356" i="5"/>
  <c r="AN357" i="5"/>
  <c r="AN358" i="5"/>
  <c r="AN359" i="5"/>
  <c r="AN360" i="5"/>
  <c r="AN361" i="5"/>
  <c r="AN362" i="5"/>
  <c r="AN363" i="5"/>
  <c r="AN364" i="5"/>
  <c r="AN365" i="5"/>
  <c r="AN366" i="5"/>
  <c r="AN367" i="5"/>
  <c r="AN368" i="5"/>
  <c r="AN369" i="5"/>
  <c r="AN370" i="5"/>
  <c r="AN371" i="5"/>
  <c r="AN372" i="5"/>
  <c r="AN373" i="5"/>
  <c r="AN374" i="5"/>
  <c r="AN375" i="5"/>
  <c r="AN376" i="5"/>
  <c r="AN377" i="5"/>
  <c r="AN378" i="5"/>
  <c r="AN379" i="5"/>
  <c r="AN380" i="5"/>
  <c r="AN381" i="5"/>
  <c r="AN382" i="5"/>
  <c r="AN383" i="5"/>
  <c r="AN384" i="5"/>
  <c r="AN385" i="5"/>
  <c r="AN386" i="5"/>
  <c r="AN387" i="5"/>
  <c r="AN388" i="5"/>
  <c r="AN389" i="5"/>
  <c r="AN390" i="5"/>
  <c r="AN391" i="5"/>
  <c r="AN392" i="5"/>
  <c r="AN393" i="5"/>
  <c r="AN394" i="5"/>
  <c r="AN395" i="5"/>
  <c r="AN396" i="5"/>
  <c r="AN397" i="5"/>
  <c r="AN398" i="5"/>
  <c r="AN399" i="5"/>
  <c r="AN400" i="5"/>
  <c r="AN401" i="5"/>
  <c r="AN402" i="5"/>
  <c r="AN403" i="5"/>
  <c r="AN404" i="5"/>
  <c r="AN405" i="5"/>
  <c r="AN406" i="5"/>
  <c r="AN407" i="5"/>
  <c r="AN408" i="5"/>
  <c r="AN409" i="5"/>
  <c r="AN410" i="5"/>
  <c r="AN411" i="5"/>
  <c r="AN412" i="5"/>
  <c r="AN413" i="5"/>
  <c r="AN414" i="5"/>
  <c r="AN415" i="5"/>
  <c r="AN416" i="5"/>
  <c r="AN417" i="5"/>
  <c r="AN418" i="5"/>
  <c r="AN419" i="5"/>
  <c r="AN420" i="5"/>
  <c r="AN421" i="5"/>
  <c r="AN422" i="5"/>
  <c r="AN423" i="5"/>
  <c r="AN424" i="5"/>
  <c r="AN425" i="5"/>
  <c r="AN426" i="5"/>
  <c r="AN427" i="5"/>
  <c r="AN428" i="5"/>
  <c r="AN429" i="5"/>
  <c r="AN430" i="5"/>
  <c r="AN431" i="5"/>
  <c r="AN432" i="5"/>
  <c r="AN433" i="5"/>
  <c r="AN434" i="5"/>
  <c r="AN435" i="5"/>
  <c r="AN436" i="5"/>
  <c r="AN437" i="5"/>
  <c r="AN438" i="5"/>
  <c r="AN439" i="5"/>
  <c r="AN440" i="5"/>
  <c r="AN441" i="5"/>
  <c r="AN442" i="5"/>
  <c r="AN443" i="5"/>
  <c r="AN444" i="5"/>
  <c r="AN445" i="5"/>
  <c r="AN446" i="5"/>
  <c r="AN447" i="5"/>
  <c r="AN448" i="5"/>
  <c r="AN449" i="5"/>
  <c r="AN450" i="5"/>
  <c r="AN451" i="5"/>
  <c r="AN452" i="5"/>
  <c r="AN453" i="5"/>
  <c r="AN454" i="5"/>
  <c r="AN455" i="5"/>
  <c r="AN456" i="5"/>
  <c r="AN457" i="5"/>
  <c r="AN458" i="5"/>
  <c r="AN459" i="5"/>
  <c r="AN460" i="5"/>
  <c r="AN461" i="5"/>
  <c r="AN462" i="5"/>
  <c r="AN463" i="5"/>
  <c r="AN464" i="5"/>
  <c r="AN465" i="5"/>
  <c r="AN466" i="5"/>
  <c r="AN467" i="5"/>
  <c r="AN468" i="5"/>
  <c r="AN469" i="5"/>
  <c r="AN470" i="5"/>
  <c r="AN471" i="5"/>
  <c r="AN472" i="5"/>
  <c r="AN473" i="5"/>
  <c r="AN474" i="5"/>
  <c r="AN475" i="5"/>
  <c r="AN476" i="5"/>
  <c r="AN477" i="5"/>
  <c r="AN478" i="5"/>
  <c r="AN479" i="5"/>
  <c r="AN480" i="5"/>
  <c r="AN481" i="5"/>
  <c r="AN482" i="5"/>
  <c r="AN483" i="5"/>
  <c r="AN484" i="5"/>
  <c r="AN485" i="5"/>
  <c r="AN486" i="5"/>
  <c r="AN487" i="5"/>
  <c r="AN488" i="5"/>
  <c r="AN489" i="5"/>
  <c r="AN490" i="5"/>
  <c r="AN491" i="5"/>
  <c r="AN492" i="5"/>
  <c r="AN493" i="5"/>
  <c r="AN494" i="5"/>
  <c r="AN495" i="5"/>
  <c r="AN496" i="5"/>
  <c r="AN497" i="5"/>
  <c r="AN498" i="5"/>
  <c r="AN499" i="5"/>
  <c r="AN500" i="5"/>
  <c r="AN501" i="5"/>
  <c r="AN502" i="5"/>
  <c r="AN503" i="5"/>
  <c r="AN12" i="5"/>
  <c r="AN13" i="5"/>
  <c r="AN14" i="5"/>
  <c r="AN11" i="5"/>
  <c r="AN5" i="5"/>
  <c r="AN6" i="5"/>
  <c r="AN7" i="5"/>
  <c r="AN8" i="5"/>
  <c r="AN9" i="5"/>
  <c r="AN10" i="5"/>
  <c r="AN4" i="5"/>
  <c r="BX509" i="1" l="1"/>
  <c r="BX505" i="1"/>
  <c r="AG9" i="11"/>
  <c r="AG8" i="11" s="1"/>
  <c r="CG4" i="1"/>
  <c r="CB504" i="1"/>
  <c r="AH9" i="11" s="1"/>
  <c r="AH7" i="11"/>
  <c r="CG6" i="1"/>
  <c r="AH5" i="11"/>
  <c r="CG15" i="1"/>
  <c r="AH6" i="11"/>
  <c r="AI8" i="11"/>
  <c r="CG504" i="1"/>
  <c r="J12" i="11"/>
  <c r="U10" i="11"/>
  <c r="V9" i="11"/>
  <c r="J23" i="11"/>
  <c r="J22" i="11"/>
  <c r="J21" i="11"/>
  <c r="U5" i="11"/>
  <c r="DP450" i="1"/>
  <c r="DP257" i="1"/>
  <c r="DP419" i="1"/>
  <c r="DP441" i="1"/>
  <c r="DP355" i="1"/>
  <c r="DP474" i="1"/>
  <c r="DP390" i="1"/>
  <c r="DP463" i="1"/>
  <c r="DP312" i="1"/>
  <c r="DP137" i="1"/>
  <c r="DP254" i="1"/>
  <c r="DP244" i="1"/>
  <c r="DP322" i="1"/>
  <c r="DP195" i="1"/>
  <c r="DP472" i="1"/>
  <c r="DP428" i="1"/>
  <c r="DP274" i="1"/>
  <c r="DP348" i="1"/>
  <c r="DP188" i="1"/>
  <c r="DP432" i="1"/>
  <c r="DP478" i="1"/>
  <c r="DP179" i="1"/>
  <c r="DP482" i="1"/>
  <c r="DP253" i="1"/>
  <c r="DP145" i="1"/>
  <c r="DP412" i="1"/>
  <c r="DP476" i="1"/>
  <c r="DP170" i="1"/>
  <c r="DP197" i="1"/>
  <c r="DP243" i="1"/>
  <c r="DP147" i="1"/>
  <c r="DP271" i="1"/>
  <c r="DP352" i="1"/>
  <c r="DP233" i="1"/>
  <c r="DP273" i="1"/>
  <c r="DP58" i="1"/>
  <c r="DP213" i="1"/>
  <c r="DP246" i="1"/>
  <c r="DP12" i="1"/>
  <c r="DP371" i="1"/>
  <c r="DP295" i="1"/>
  <c r="DP327" i="1"/>
  <c r="DP207" i="1"/>
  <c r="DP350" i="1"/>
  <c r="DP120" i="1"/>
  <c r="DP32" i="1"/>
  <c r="DP139" i="1"/>
  <c r="DP451" i="1"/>
  <c r="DP115" i="1"/>
  <c r="DP97" i="1"/>
  <c r="DP146" i="1"/>
  <c r="DP130" i="1"/>
  <c r="DP499" i="1"/>
  <c r="DP219" i="1"/>
  <c r="DP57" i="1"/>
  <c r="DP72" i="1"/>
  <c r="DP118" i="1"/>
  <c r="DP177" i="1"/>
  <c r="DP22" i="1"/>
  <c r="DP298" i="1"/>
  <c r="DP96" i="1"/>
  <c r="DP23" i="1"/>
  <c r="DP64" i="1"/>
  <c r="DP398" i="1"/>
  <c r="DP357" i="1"/>
  <c r="DP256" i="1"/>
  <c r="DP315" i="1"/>
  <c r="DP112" i="1"/>
  <c r="DP367" i="1"/>
  <c r="DP107" i="1"/>
  <c r="DP80" i="1"/>
  <c r="DP376" i="1"/>
  <c r="DP70" i="1"/>
  <c r="DP421" i="1"/>
  <c r="DP173" i="1"/>
  <c r="DP415" i="1"/>
  <c r="DP290" i="1"/>
  <c r="DP152" i="1"/>
  <c r="DP126" i="1"/>
  <c r="DP199" i="1"/>
  <c r="DP200" i="1"/>
  <c r="DP457" i="1"/>
  <c r="DP242" i="1"/>
  <c r="DP391" i="1"/>
  <c r="DP108" i="1"/>
  <c r="DP396" i="1"/>
  <c r="DP302" i="1"/>
  <c r="DP430" i="1"/>
  <c r="DP503" i="1"/>
  <c r="DP479" i="1"/>
  <c r="DP131" i="1"/>
  <c r="DP438" i="1"/>
  <c r="DP240" i="1"/>
  <c r="DP171" i="1"/>
  <c r="DP293" i="1"/>
  <c r="DP329" i="1"/>
  <c r="DP212" i="1"/>
  <c r="DP320" i="1"/>
  <c r="DP379" i="1"/>
  <c r="DP235" i="1"/>
  <c r="DP418" i="1"/>
  <c r="DP359" i="1"/>
  <c r="DP397" i="1"/>
  <c r="DP250" i="1"/>
  <c r="DP296" i="1"/>
  <c r="DP91" i="1"/>
  <c r="DP270" i="1"/>
  <c r="DP297" i="1"/>
  <c r="DP330" i="1"/>
  <c r="DP445" i="1"/>
  <c r="DP373" i="1"/>
  <c r="DP301" i="1"/>
  <c r="DP208" i="1"/>
  <c r="DP114" i="1"/>
  <c r="DP402" i="1"/>
  <c r="DP66" i="1"/>
  <c r="DP467" i="1"/>
  <c r="DP38" i="1"/>
  <c r="DP328" i="1"/>
  <c r="DP78" i="1"/>
  <c r="DP413" i="1"/>
  <c r="DP425" i="1"/>
  <c r="DP360" i="1"/>
  <c r="DP15" i="1"/>
  <c r="DP50" i="1"/>
  <c r="DP255" i="1"/>
  <c r="DP51" i="1"/>
  <c r="DP158" i="1"/>
  <c r="DP41" i="1"/>
  <c r="DP267" i="1"/>
  <c r="DP92" i="1"/>
  <c r="DP116" i="1"/>
  <c r="DP387" i="1"/>
  <c r="DP232" i="1"/>
  <c r="DP172" i="1"/>
  <c r="DP181" i="1"/>
  <c r="DP143" i="1"/>
  <c r="DP245" i="1"/>
  <c r="DP39" i="1"/>
  <c r="DP446" i="1"/>
  <c r="DP443" i="1"/>
  <c r="DP333" i="1"/>
  <c r="DO8" i="1"/>
  <c r="DO57" i="1"/>
  <c r="DO438" i="1"/>
  <c r="DO436" i="1"/>
  <c r="DO170" i="1"/>
  <c r="DO62" i="1"/>
  <c r="DO291" i="1"/>
  <c r="DO302" i="1"/>
  <c r="DO333" i="1"/>
  <c r="DP442" i="1"/>
  <c r="DP287" i="1"/>
  <c r="DP211" i="1"/>
  <c r="DO283" i="1"/>
  <c r="DP46" i="1"/>
  <c r="DP157" i="1"/>
  <c r="DO288" i="1"/>
  <c r="DO124" i="1"/>
  <c r="DO324" i="1"/>
  <c r="DO410" i="1"/>
  <c r="DO306" i="1"/>
  <c r="DP159" i="1"/>
  <c r="DP354" i="1"/>
  <c r="DP484" i="1"/>
  <c r="DP259" i="1"/>
  <c r="DP44" i="1"/>
  <c r="DP55" i="1"/>
  <c r="DO56" i="1"/>
  <c r="DO448" i="1"/>
  <c r="DO307" i="1"/>
  <c r="DP266" i="1"/>
  <c r="DO382" i="1"/>
  <c r="DP238" i="1"/>
  <c r="DP133" i="1"/>
  <c r="DP194" i="1"/>
  <c r="DP151" i="1"/>
  <c r="DO488" i="1"/>
  <c r="DP285" i="1"/>
  <c r="DP124" i="1"/>
  <c r="DP56" i="1"/>
  <c r="DP75" i="1"/>
  <c r="DO151" i="1"/>
  <c r="DO303" i="1"/>
  <c r="DO316" i="1"/>
  <c r="DO472" i="1"/>
  <c r="DP76" i="1"/>
  <c r="DP316" i="1"/>
  <c r="DO325" i="1"/>
  <c r="DP448" i="1"/>
  <c r="DP374" i="1"/>
  <c r="DO166" i="1"/>
  <c r="DO374" i="1"/>
  <c r="DO318" i="1"/>
  <c r="DP400" i="1"/>
  <c r="DP306" i="1"/>
  <c r="DP334" i="1"/>
  <c r="DO484" i="1"/>
  <c r="DP401" i="1"/>
  <c r="DP375" i="1"/>
  <c r="DP210" i="1"/>
  <c r="DO377" i="1"/>
  <c r="DP94" i="1"/>
  <c r="DO453" i="1"/>
  <c r="DP338" i="1"/>
  <c r="DO83" i="1"/>
  <c r="DP426" i="1"/>
  <c r="DP440" i="1"/>
  <c r="DO211" i="1"/>
  <c r="DP377" i="1"/>
  <c r="DO76" i="1"/>
  <c r="DP341" i="1"/>
  <c r="DP283" i="1"/>
  <c r="DP424" i="1"/>
  <c r="DO154" i="1"/>
  <c r="DO44" i="1"/>
  <c r="DO128" i="1"/>
  <c r="DO431" i="1"/>
  <c r="DO81" i="1"/>
  <c r="DP488" i="1"/>
  <c r="DP237" i="1"/>
  <c r="DO261" i="1"/>
  <c r="DO111" i="1"/>
  <c r="DP82" i="1"/>
  <c r="DP337" i="1"/>
  <c r="DP356" i="1"/>
  <c r="DP456" i="1"/>
  <c r="DP6" i="1"/>
  <c r="DP84" i="1"/>
  <c r="DP502" i="1"/>
  <c r="DO215" i="1"/>
  <c r="DP404" i="1"/>
  <c r="DP286" i="1"/>
  <c r="DP117" i="1"/>
  <c r="DP411" i="1"/>
  <c r="DP465" i="1"/>
  <c r="DP423" i="1"/>
  <c r="DP28" i="1"/>
  <c r="DP113" i="1"/>
  <c r="DP498" i="1"/>
  <c r="DP434" i="1"/>
  <c r="DP141" i="1"/>
  <c r="DP294" i="1"/>
  <c r="DP95" i="1"/>
  <c r="DP20" i="1"/>
  <c r="DP202" i="1"/>
  <c r="DP363" i="1"/>
  <c r="DP31" i="1"/>
  <c r="DP364" i="1"/>
  <c r="DP185" i="1"/>
  <c r="DP215" i="1"/>
  <c r="DP236" i="1"/>
  <c r="DP494" i="1"/>
  <c r="DP361" i="1"/>
  <c r="DP111" i="1"/>
  <c r="DP399" i="1"/>
  <c r="DP34" i="1"/>
  <c r="DP27" i="1"/>
  <c r="DP280" i="1"/>
  <c r="DP475" i="1"/>
  <c r="DP104" i="1"/>
  <c r="DP186" i="1"/>
  <c r="DP203" i="1"/>
  <c r="DP103" i="1"/>
  <c r="DP162" i="1"/>
  <c r="DP71" i="1"/>
  <c r="DP106" i="1"/>
  <c r="DP261" i="1"/>
  <c r="DP394" i="1"/>
  <c r="DP125" i="1"/>
  <c r="DP410" i="1"/>
  <c r="DO21" i="1"/>
  <c r="DP331" i="1"/>
  <c r="DP386" i="1"/>
  <c r="DP239" i="1"/>
  <c r="DP26" i="1"/>
  <c r="DO159" i="1"/>
  <c r="DP336" i="1"/>
  <c r="DP45" i="1"/>
  <c r="DP326" i="1"/>
  <c r="DO425" i="1"/>
  <c r="DP304" i="1"/>
  <c r="DP164" i="1"/>
  <c r="DP166" i="1"/>
  <c r="DP263" i="1"/>
  <c r="DP204" i="1"/>
  <c r="DP81" i="1"/>
  <c r="DP453" i="1"/>
  <c r="DP431" i="1"/>
  <c r="DP260" i="1"/>
  <c r="DP18" i="1"/>
  <c r="DP284" i="1"/>
  <c r="DP278" i="1"/>
  <c r="DP193" i="1"/>
  <c r="DP275" i="1"/>
  <c r="DP218" i="1"/>
  <c r="DP187" i="1"/>
  <c r="DO133" i="1"/>
  <c r="DP167" i="1"/>
  <c r="DP382" i="1"/>
  <c r="DP74" i="1"/>
  <c r="DP325" i="1"/>
  <c r="DP83" i="1"/>
  <c r="DP307" i="1"/>
  <c r="DP388" i="1"/>
  <c r="DP308" i="1"/>
  <c r="DP303" i="1"/>
  <c r="DO50" i="1"/>
  <c r="DO430" i="1"/>
  <c r="DO480" i="1"/>
  <c r="DO315" i="1"/>
  <c r="DO376" i="1"/>
  <c r="DO311" i="1"/>
  <c r="DO54" i="1"/>
  <c r="DO97" i="1"/>
  <c r="DO139" i="1"/>
  <c r="DO272" i="1"/>
  <c r="DO217" i="1"/>
  <c r="DO276" i="1"/>
  <c r="DO297" i="1"/>
  <c r="DO13" i="1"/>
  <c r="DO371" i="1"/>
  <c r="DO312" i="1"/>
  <c r="DO240" i="1"/>
  <c r="DO47" i="1"/>
  <c r="DO327" i="1"/>
  <c r="DO178" i="1"/>
  <c r="DO158" i="1"/>
  <c r="DO182" i="1"/>
  <c r="DO474" i="1"/>
  <c r="DO234" i="1"/>
  <c r="DO220" i="1"/>
  <c r="DO132" i="1"/>
  <c r="DO486" i="1"/>
  <c r="DO268" i="1"/>
  <c r="DO289" i="1"/>
  <c r="DO223" i="1"/>
  <c r="DO384" i="1"/>
  <c r="DO373" i="1"/>
  <c r="DO346" i="1"/>
  <c r="DO142" i="1"/>
  <c r="DO183" i="1"/>
  <c r="DO389" i="1"/>
  <c r="DO32" i="1"/>
  <c r="DO221" i="1"/>
  <c r="DO68" i="1"/>
  <c r="DO222" i="1"/>
  <c r="DO49" i="1"/>
  <c r="DO161" i="1"/>
  <c r="DO249" i="1"/>
  <c r="DO173" i="1"/>
  <c r="DO69" i="1"/>
  <c r="DO190" i="1"/>
  <c r="DO264" i="1"/>
  <c r="DO228" i="1"/>
  <c r="DO89" i="1"/>
  <c r="DO489" i="1"/>
  <c r="DO279" i="1"/>
  <c r="DO66" i="1"/>
  <c r="DO43" i="1"/>
  <c r="DO379" i="1"/>
  <c r="DO64" i="1"/>
  <c r="AH8" i="11" l="1"/>
  <c r="V5" i="11"/>
  <c r="J25" i="11"/>
  <c r="J26" i="11"/>
  <c r="J27" i="11"/>
  <c r="DP268" i="1"/>
  <c r="DP67" i="1"/>
  <c r="DP40" i="1"/>
  <c r="DP370" i="1"/>
  <c r="DP220" i="1"/>
  <c r="DP192" i="1"/>
  <c r="DP462" i="1"/>
  <c r="DP65" i="1"/>
  <c r="DP299" i="1"/>
  <c r="DP362" i="1"/>
  <c r="DP119" i="1"/>
  <c r="DP19" i="1"/>
  <c r="DP461" i="1"/>
  <c r="DP289" i="1"/>
  <c r="DP340" i="1"/>
  <c r="DP460" i="1"/>
  <c r="DP24" i="1"/>
  <c r="DP403" i="1"/>
  <c r="DP405" i="1"/>
  <c r="DP229" i="1"/>
  <c r="DP224" i="1"/>
  <c r="DP349" i="1"/>
  <c r="DP149" i="1"/>
  <c r="DP420" i="1"/>
  <c r="DP178" i="1"/>
  <c r="DP345" i="1"/>
  <c r="DP489" i="1"/>
  <c r="DP249" i="1"/>
  <c r="DP228" i="1"/>
  <c r="DP269" i="1"/>
  <c r="DP52" i="1"/>
  <c r="DP343" i="1"/>
  <c r="DP427" i="1"/>
  <c r="DP123" i="1"/>
  <c r="DP99" i="1"/>
  <c r="DP88" i="1"/>
  <c r="DP458" i="1"/>
  <c r="DP209" i="1"/>
  <c r="DP281" i="1"/>
  <c r="DP69" i="1"/>
  <c r="DP150" i="1"/>
  <c r="DP144" i="1"/>
  <c r="DP205" i="1"/>
  <c r="DP309" i="1"/>
  <c r="DP264" i="1"/>
  <c r="DP501" i="1"/>
  <c r="DP378" i="1"/>
  <c r="DP491" i="1"/>
  <c r="DP140" i="1"/>
  <c r="DP160" i="1"/>
  <c r="DP429" i="1"/>
  <c r="DP346" i="1"/>
  <c r="DP265" i="1"/>
  <c r="DP492" i="1"/>
  <c r="DP292" i="1"/>
  <c r="DP452" i="1"/>
  <c r="DP406" i="1"/>
  <c r="DP332" i="1"/>
  <c r="DP49" i="1"/>
  <c r="DP169" i="1"/>
  <c r="DP59" i="1"/>
  <c r="DP389" i="1"/>
  <c r="DP33" i="1"/>
  <c r="DP454" i="1"/>
  <c r="DP497" i="1"/>
  <c r="DP182" i="1"/>
  <c r="DP223" i="1"/>
  <c r="DP247" i="1"/>
  <c r="DP63" i="1"/>
  <c r="DP86" i="1"/>
  <c r="DP105" i="1"/>
  <c r="DP77" i="1"/>
  <c r="DP189" i="1"/>
  <c r="DP319" i="1"/>
  <c r="DP444" i="1"/>
  <c r="DP439" i="1"/>
  <c r="DP318" i="1"/>
  <c r="DP251" i="1"/>
  <c r="DP127" i="1"/>
  <c r="DP190" i="1"/>
  <c r="DP73" i="1"/>
  <c r="DP68" i="1"/>
  <c r="DP100" i="1"/>
  <c r="DP60" i="1"/>
  <c r="DP368" i="1"/>
  <c r="DP222" i="1"/>
  <c r="DP449" i="1"/>
  <c r="DP61" i="1"/>
  <c r="DP226" i="1"/>
  <c r="DP43" i="1"/>
  <c r="DP466" i="1"/>
  <c r="DP206" i="1"/>
  <c r="DP231" i="1"/>
  <c r="DP468" i="1"/>
  <c r="DP347" i="1"/>
  <c r="DP409" i="1"/>
  <c r="DP138" i="1"/>
  <c r="DP183" i="1"/>
  <c r="DP121" i="1"/>
  <c r="DP459" i="1"/>
  <c r="DP369" i="1"/>
  <c r="DP142" i="1"/>
  <c r="DP168" i="1"/>
  <c r="DP422" i="1"/>
  <c r="DP248" i="1"/>
  <c r="DP132" i="1"/>
  <c r="DP165" i="1"/>
  <c r="DP221" i="1"/>
  <c r="DP29" i="1"/>
  <c r="DP227" i="1"/>
  <c r="DP380" i="1"/>
  <c r="DP79" i="1"/>
  <c r="DP129" i="1"/>
  <c r="DP89" i="1"/>
  <c r="DP487" i="1"/>
  <c r="DP9" i="1"/>
  <c r="DP252" i="1"/>
  <c r="DP225" i="1"/>
  <c r="DP5" i="1"/>
  <c r="DP470" i="1"/>
  <c r="DP471" i="1"/>
  <c r="DP344" i="1"/>
  <c r="DP93" i="1"/>
  <c r="DP87" i="1"/>
  <c r="DP384" i="1"/>
  <c r="DP198" i="1"/>
  <c r="DP279" i="1"/>
  <c r="DP392" i="1"/>
  <c r="DP109" i="1"/>
  <c r="DP305" i="1"/>
  <c r="DP90" i="1"/>
  <c r="DP464" i="1"/>
  <c r="DP469" i="1"/>
  <c r="DP8" i="1"/>
  <c r="DP148" i="1"/>
  <c r="DP7" i="1"/>
  <c r="DP321" i="1"/>
  <c r="DP324" i="1"/>
  <c r="DP161" i="1"/>
  <c r="DP486" i="1"/>
  <c r="DP163" i="1"/>
  <c r="DP201" i="1"/>
  <c r="DP85" i="1"/>
  <c r="DP62" i="1"/>
  <c r="DP25" i="1"/>
  <c r="DP323" i="1"/>
  <c r="DP184" i="1"/>
  <c r="DP4" i="1"/>
  <c r="DP481" i="1"/>
  <c r="DP13" i="1"/>
  <c r="DP122" i="1"/>
  <c r="DP300" i="1"/>
  <c r="DP30" i="1"/>
  <c r="DP435" i="1"/>
  <c r="DP351" i="1"/>
  <c r="DP42" i="1"/>
  <c r="DP277" i="1"/>
  <c r="DP16" i="1"/>
  <c r="DP214" i="1"/>
  <c r="DP416" i="1"/>
  <c r="DP437" i="1"/>
  <c r="DP500" i="1"/>
  <c r="DP372" i="1"/>
  <c r="DP477" i="1"/>
  <c r="DP291" i="1"/>
  <c r="DP258" i="1"/>
  <c r="DP217" i="1"/>
  <c r="DP276" i="1"/>
  <c r="DP490" i="1"/>
  <c r="DP216" i="1"/>
  <c r="DP153" i="1"/>
  <c r="DP417" i="1"/>
  <c r="DP358" i="1"/>
  <c r="DP10" i="1"/>
  <c r="DP175" i="1"/>
  <c r="DP156" i="1"/>
  <c r="DP54" i="1"/>
  <c r="DP110" i="1"/>
  <c r="DP155" i="1"/>
  <c r="DP272" i="1"/>
  <c r="DP230" i="1"/>
  <c r="DP311" i="1"/>
  <c r="DP48" i="1"/>
  <c r="DP14" i="1"/>
  <c r="DP180" i="1"/>
  <c r="DP314" i="1"/>
  <c r="DP234" i="1"/>
  <c r="DP483" i="1"/>
  <c r="DP176" i="1"/>
  <c r="DP11" i="1"/>
  <c r="DP436" i="1"/>
  <c r="DP480" i="1"/>
  <c r="DP98" i="1"/>
  <c r="DP102" i="1"/>
  <c r="DP47" i="1"/>
  <c r="DO259" i="1"/>
  <c r="DO413" i="1"/>
  <c r="DO414" i="1"/>
  <c r="DO490" i="1"/>
  <c r="DO292" i="1"/>
  <c r="DO397" i="1"/>
  <c r="DO444" i="1"/>
  <c r="DO191" i="1"/>
  <c r="DO408" i="1"/>
  <c r="DO88" i="1"/>
  <c r="DO440" i="1"/>
  <c r="DO314" i="1"/>
  <c r="DO459" i="1"/>
  <c r="DO442" i="1"/>
  <c r="DO450" i="1"/>
  <c r="DO216" i="1"/>
  <c r="DO285" i="1"/>
  <c r="DO134" i="1"/>
  <c r="DO245" i="1"/>
  <c r="DO419" i="1"/>
  <c r="DO337" i="1"/>
  <c r="DO174" i="1"/>
  <c r="DO435" i="1"/>
  <c r="DO14" i="1"/>
  <c r="DO210" i="1"/>
  <c r="DO172" i="1"/>
  <c r="DO17" i="1"/>
  <c r="DO369" i="1"/>
  <c r="DO463" i="1"/>
  <c r="DO198" i="1"/>
  <c r="DO347" i="1"/>
  <c r="DO335" i="1"/>
  <c r="DO41" i="1"/>
  <c r="DO231" i="1"/>
  <c r="DO157" i="1"/>
  <c r="DO60" i="1"/>
  <c r="DO359" i="1"/>
  <c r="DO241" i="1"/>
  <c r="DO109" i="1"/>
  <c r="DO460" i="1"/>
  <c r="DO394" i="1"/>
  <c r="DO189" i="1"/>
  <c r="DO112" i="1"/>
  <c r="DO156" i="1"/>
  <c r="DO244" i="1"/>
  <c r="DO286" i="1"/>
  <c r="DO424" i="1"/>
  <c r="DO426" i="1"/>
  <c r="DO348" i="1"/>
  <c r="DO455" i="1"/>
  <c r="DO293" i="1"/>
  <c r="DO467" i="1"/>
  <c r="DO330" i="1"/>
  <c r="DO344" i="1"/>
  <c r="DO381" i="1"/>
  <c r="DO152" i="1"/>
  <c r="DO339" i="1"/>
  <c r="DO387" i="1"/>
  <c r="DO175" i="1"/>
  <c r="DO342" i="1"/>
  <c r="DO266" i="1"/>
  <c r="DO192" i="1"/>
  <c r="DO298" i="1"/>
  <c r="DO313" i="1"/>
  <c r="DO491" i="1"/>
  <c r="DO26" i="1"/>
  <c r="DO70" i="1"/>
  <c r="DO135" i="1"/>
  <c r="DO33" i="1"/>
  <c r="DO353" i="1"/>
  <c r="DO317" i="1"/>
  <c r="DO258" i="1"/>
  <c r="DO39" i="1"/>
  <c r="DO20" i="1"/>
  <c r="DO295" i="1"/>
  <c r="DO51" i="1"/>
  <c r="DO101" i="1"/>
  <c r="DO262" i="1"/>
  <c r="DO40" i="1"/>
  <c r="DO7" i="1"/>
  <c r="DO72" i="1"/>
  <c r="DO55" i="1"/>
  <c r="DO181" i="1"/>
  <c r="DO447" i="1"/>
  <c r="DO197" i="1"/>
  <c r="DO148" i="1"/>
  <c r="DO46" i="1"/>
  <c r="DO140" i="1"/>
  <c r="DO195" i="1"/>
  <c r="DO356" i="1"/>
  <c r="DO503" i="1"/>
  <c r="DO432" i="1"/>
  <c r="DO63" i="1"/>
  <c r="DO27" i="1"/>
  <c r="DO176" i="1"/>
  <c r="DO296" i="1"/>
  <c r="DO114" i="1"/>
  <c r="DO155" i="1"/>
  <c r="DO224" i="1"/>
  <c r="DO320" i="1"/>
  <c r="DO237" i="1"/>
  <c r="DO147" i="1"/>
  <c r="DO300" i="1"/>
  <c r="DO282" i="1"/>
  <c r="DO338" i="1"/>
  <c r="DO477" i="1"/>
  <c r="DO441" i="1"/>
  <c r="DO473" i="1"/>
  <c r="DO417" i="1"/>
  <c r="DO446" i="1"/>
  <c r="DO265" i="1"/>
  <c r="DO361" i="1"/>
  <c r="DO310" i="1"/>
  <c r="DO429" i="1"/>
  <c r="DO24" i="1"/>
  <c r="DO483" i="1"/>
  <c r="DO323" i="1"/>
  <c r="DO219" i="1"/>
  <c r="DO30" i="1"/>
  <c r="DO107" i="1"/>
  <c r="DO53" i="1"/>
  <c r="DO451" i="1"/>
  <c r="DO130" i="1"/>
  <c r="DO125" i="1"/>
  <c r="DO65" i="1"/>
  <c r="DO416" i="1"/>
  <c r="DO478" i="1"/>
  <c r="DO390" i="1"/>
  <c r="DO501" i="1"/>
  <c r="DO169" i="1"/>
  <c r="DO160" i="1"/>
  <c r="DO273" i="1"/>
  <c r="DO121" i="1"/>
  <c r="DO465" i="1"/>
  <c r="DO281" i="1"/>
  <c r="DO236" i="1"/>
  <c r="DO420" i="1"/>
  <c r="DO247" i="1"/>
  <c r="DO201" i="1"/>
  <c r="DO145" i="1"/>
  <c r="DO31" i="1"/>
  <c r="DO305" i="1"/>
  <c r="DO90" i="1"/>
  <c r="DO208" i="1"/>
  <c r="DO246" i="1"/>
  <c r="DO116" i="1"/>
  <c r="DO343" i="1"/>
  <c r="DO200" i="1"/>
  <c r="DO443" i="1"/>
  <c r="DO497" i="1"/>
  <c r="DO226" i="1"/>
  <c r="DO250" i="1"/>
  <c r="DO396" i="1"/>
  <c r="DO476" i="1"/>
  <c r="DO433" i="1"/>
  <c r="DO25" i="1"/>
  <c r="DO141" i="1"/>
  <c r="DO398" i="1"/>
  <c r="DO471" i="1"/>
  <c r="DO301" i="1"/>
  <c r="DO457" i="1"/>
  <c r="DO127" i="1"/>
  <c r="DO203" i="1"/>
  <c r="DO294" i="1"/>
  <c r="DO423" i="1"/>
  <c r="DO71" i="1"/>
  <c r="DO138" i="1"/>
  <c r="DO207" i="1"/>
  <c r="DO196" i="1"/>
  <c r="DO73" i="1"/>
  <c r="DO104" i="1"/>
  <c r="DO82" i="1"/>
  <c r="DO475" i="1"/>
  <c r="DO393" i="1"/>
  <c r="DO61" i="1"/>
  <c r="DO206" i="1"/>
  <c r="DO122" i="1"/>
  <c r="DO34" i="1"/>
  <c r="DO496" i="1"/>
  <c r="DO227" i="1"/>
  <c r="DO461" i="1"/>
  <c r="DO102" i="1"/>
  <c r="DO15" i="1"/>
  <c r="DO105" i="1"/>
  <c r="DO119" i="1"/>
  <c r="DO95" i="1"/>
  <c r="DO149" i="1"/>
  <c r="DO238" i="1"/>
  <c r="DO18" i="1"/>
  <c r="DO350" i="1"/>
  <c r="DO352" i="1"/>
  <c r="DO232" i="1"/>
  <c r="DO251" i="1"/>
  <c r="DO267" i="1"/>
  <c r="DO409" i="1"/>
  <c r="DO415" i="1"/>
  <c r="DO98" i="1"/>
  <c r="DO321" i="1"/>
  <c r="DO186" i="1"/>
  <c r="DO12" i="1"/>
  <c r="DO284" i="1"/>
  <c r="DO153" i="1"/>
  <c r="DO136" i="1"/>
  <c r="DO108" i="1"/>
  <c r="DO212" i="1"/>
  <c r="DO117" i="1"/>
  <c r="DO213" i="1"/>
  <c r="DO375" i="1"/>
  <c r="DO204" i="1"/>
  <c r="DO205" i="1"/>
  <c r="DO143" i="1"/>
  <c r="DO340" i="1"/>
  <c r="DO290" i="1"/>
  <c r="DO404" i="1"/>
  <c r="DO6" i="1"/>
  <c r="DO163" i="1"/>
  <c r="DO194" i="1"/>
  <c r="DO257" i="1"/>
  <c r="DO280" i="1"/>
  <c r="DO412" i="1"/>
  <c r="DO168" i="1"/>
  <c r="DO357" i="1"/>
  <c r="DO388" i="1"/>
  <c r="DO309" i="1"/>
  <c r="DO322" i="1"/>
  <c r="DO367" i="1"/>
  <c r="DO85" i="1"/>
  <c r="DO129" i="1"/>
  <c r="DO171" i="1"/>
  <c r="DO123" i="1"/>
  <c r="DO334" i="1"/>
  <c r="DO177" i="1"/>
  <c r="DO269" i="1"/>
  <c r="DO380" i="1"/>
  <c r="DO10" i="1"/>
  <c r="DO492" i="1"/>
  <c r="DO494" i="1"/>
  <c r="DO254" i="1"/>
  <c r="DO498" i="1"/>
  <c r="DO434" i="1"/>
  <c r="DO308" i="1"/>
  <c r="DO456" i="1"/>
  <c r="DO84" i="1"/>
  <c r="DO399" i="1"/>
  <c r="DO164" i="1"/>
  <c r="DO499" i="1"/>
  <c r="DO92" i="1"/>
  <c r="DO358" i="1"/>
  <c r="DO355" i="1"/>
  <c r="DO406" i="1"/>
  <c r="DO252" i="1"/>
  <c r="DO449" i="1"/>
  <c r="DO454" i="1"/>
  <c r="DO274" i="1"/>
  <c r="DO493" i="1"/>
  <c r="DO180" i="1"/>
  <c r="DO23" i="1"/>
  <c r="DO422" i="1"/>
  <c r="DO260" i="1"/>
  <c r="DO402" i="1"/>
  <c r="DO277" i="1"/>
  <c r="DO87" i="1"/>
  <c r="DO78" i="1"/>
  <c r="DO91" i="1"/>
  <c r="DO229" i="1"/>
  <c r="DO233" i="1"/>
  <c r="DO184" i="1"/>
  <c r="DO74" i="1"/>
  <c r="DO188" i="1"/>
  <c r="DO255" i="1"/>
  <c r="DO29" i="1"/>
  <c r="DO96" i="1"/>
  <c r="DO103" i="1"/>
  <c r="DO319" i="1"/>
  <c r="DO118" i="1"/>
  <c r="DO468" i="1"/>
  <c r="DO165" i="1"/>
  <c r="DO502" i="1"/>
  <c r="DO115" i="1"/>
  <c r="DO144" i="1"/>
  <c r="DO225" i="1"/>
  <c r="DO464" i="1"/>
  <c r="DO481" i="1"/>
  <c r="DO341" i="1"/>
  <c r="DO79" i="1"/>
  <c r="DO248" i="1"/>
  <c r="DO368" i="1"/>
  <c r="DO162" i="1"/>
  <c r="DO131" i="1"/>
  <c r="DO263" i="1"/>
  <c r="DO482" i="1"/>
  <c r="DO58" i="1"/>
  <c r="DO100" i="1"/>
  <c r="DO495" i="1"/>
  <c r="DO304" i="1"/>
  <c r="DO452" i="1"/>
  <c r="DO428" i="1"/>
  <c r="DO421" i="1"/>
  <c r="DO363" i="1"/>
  <c r="DO385" i="1"/>
  <c r="DO187" i="1"/>
  <c r="DO485" i="1"/>
  <c r="DO500" i="1"/>
  <c r="DO110" i="1"/>
  <c r="DO199" i="1"/>
  <c r="DO332" i="1"/>
  <c r="DO278" i="1"/>
  <c r="DO370" i="1"/>
  <c r="DO193" i="1"/>
  <c r="DO466" i="1"/>
  <c r="DO366" i="1"/>
  <c r="DO462" i="1"/>
  <c r="DO349" i="1"/>
  <c r="DO439" i="1"/>
  <c r="DO287" i="1"/>
  <c r="DO479" i="1"/>
  <c r="DO391" i="1"/>
  <c r="DO364" i="1"/>
  <c r="DO470" i="1"/>
  <c r="DO230" i="1"/>
  <c r="DO299" i="1"/>
  <c r="DO93" i="1"/>
  <c r="DO99" i="1"/>
  <c r="DO445" i="1"/>
  <c r="DO331" i="1"/>
  <c r="DO354" i="1"/>
  <c r="DO202" i="1"/>
  <c r="DO427" i="1"/>
  <c r="DO179" i="1"/>
  <c r="DO487" i="1"/>
  <c r="DO383" i="1"/>
  <c r="DO59" i="1"/>
  <c r="DO405" i="1"/>
  <c r="DO243" i="1"/>
  <c r="DO239" i="1"/>
  <c r="DO271" i="1"/>
  <c r="DO275" i="1"/>
  <c r="DO67" i="1"/>
  <c r="DO38" i="1"/>
  <c r="DO242" i="1"/>
  <c r="DO9" i="1"/>
  <c r="DO4" i="1"/>
  <c r="DO36" i="1"/>
  <c r="DO329" i="1"/>
  <c r="DO400" i="1"/>
  <c r="DO209" i="1"/>
  <c r="DO16" i="1"/>
  <c r="DO386" i="1"/>
  <c r="DO253" i="1"/>
  <c r="DO45" i="1"/>
  <c r="DO28" i="1"/>
  <c r="DO378" i="1"/>
  <c r="DO52" i="1"/>
  <c r="DO19" i="1"/>
  <c r="DO407" i="1"/>
  <c r="DO365" i="1"/>
  <c r="DO86" i="1"/>
  <c r="DO345" i="1"/>
  <c r="DO137" i="1"/>
  <c r="DO214" i="1"/>
  <c r="DO80" i="1"/>
  <c r="DO35" i="1"/>
  <c r="DO458" i="1"/>
  <c r="DO146" i="1"/>
  <c r="DO336" i="1"/>
  <c r="DO270" i="1"/>
  <c r="DO48" i="1"/>
  <c r="DO235" i="1"/>
  <c r="DO37" i="1"/>
  <c r="DO22" i="1"/>
  <c r="DO411" i="1"/>
  <c r="DO469" i="1"/>
  <c r="DO256" i="1"/>
  <c r="DO326" i="1"/>
  <c r="DO167" i="1"/>
  <c r="DO77" i="1"/>
  <c r="DO328" i="1"/>
  <c r="DO218" i="1"/>
  <c r="DO11" i="1"/>
  <c r="DO403" i="1"/>
  <c r="DO5" i="1"/>
  <c r="DO126" i="1"/>
  <c r="DO42" i="1"/>
  <c r="DO106" i="1"/>
  <c r="DO150" i="1"/>
  <c r="DO120" i="1"/>
  <c r="DO392" i="1"/>
  <c r="DO362" i="1"/>
  <c r="DO437" i="1"/>
  <c r="DO113" i="1"/>
  <c r="DO360" i="1"/>
  <c r="DO94" i="1"/>
  <c r="DO418" i="1"/>
  <c r="DO351" i="1"/>
  <c r="DO185" i="1"/>
  <c r="DO372" i="1"/>
  <c r="J11" i="11" l="1"/>
  <c r="J9" i="11"/>
  <c r="J10" i="11"/>
  <c r="J6" i="11" s="1"/>
  <c r="J7" i="11" l="1"/>
  <c r="J5"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tc={7C5308B3-8010-4412-8F9F-86DE58AF798B}</author>
    <author>tc={E5538D4D-2978-41B0-9CFE-974DF5EDDBFB}</author>
  </authors>
  <commentList>
    <comment ref="Y7" authorId="0" shapeId="0" xr:uid="{7C5308B3-8010-4412-8F9F-86DE58AF798B}">
      <text>
        <t xml:space="preserve">[Threaded comment]
Your version of Excel allows you to read this threaded comment; however, any edits to it will get removed if the file is opened in a newer version of Excel. Learn more: https://go.microsoft.com/fwlink/?linkid=870924
Comment:
    14.4% missing have also been included in do not say 
</t>
      </text>
    </comment>
    <comment ref="J13" authorId="1" shapeId="0" xr:uid="{E5538D4D-2978-41B0-9CFE-974DF5EDDBFB}">
      <text>
        <t>[Threaded comment]
Your version of Excel allows you to read this threaded comment; however, any edits to it will get removed if the file is opened in a newer version of Excel. Learn more: https://go.microsoft.com/fwlink/?linkid=870924
Comment:
    @Aniya Bagheri , the column reference was incorrect for all the NZ summary. I fixed it.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tc={9A40FB59-887F-4F97-BFDF-5CBF55145791}</author>
    <author>tc={94C0E2EE-BAA9-462A-B366-E47344F48F4C}</author>
    <author>tc={AF64938D-DD4D-498B-A035-CD7C3331AFE3}</author>
    <author>tc={BA7A0564-D1F8-45E3-AD80-57E67456444F}</author>
    <author>tc={D982CF6D-BA7E-4BC2-9034-B776435A7035}</author>
    <author>tc={EC213703-2E05-4CDC-9762-8F002214FA21}</author>
    <author>tc={9A5B9A51-CACB-456A-B456-047448EEBA30}</author>
    <author>tc={1BB13312-C118-4B38-B5EF-6FFB98182381}</author>
    <author>tc={6DBAC23C-63F6-4B75-B561-A61996951E9F}</author>
    <author>tc={485323CC-F310-44C0-BBF4-2174445904D4}</author>
  </authors>
  <commentList>
    <comment ref="AV4" authorId="0" shapeId="0" xr:uid="{9A40FB59-887F-4F97-BFDF-5CBF55145791}">
      <text>
        <t xml:space="preserve">[Threaded comment]
Your version of Excel allows you to read this threaded comment; however, any edits to it will get removed if the file is opened in a newer version of Excel. Learn more: https://go.microsoft.com/fwlink/?linkid=870924
Comment:
    For the long term, we are targeting zero emissions across our global operations by 2040, without relying on carbon offsets. 
Walmart Policies and Guidelines </t>
      </text>
    </comment>
    <comment ref="C8" authorId="1" shapeId="0" xr:uid="{94C0E2EE-BAA9-462A-B366-E47344F48F4C}">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@Aniya Bagheri Are you using Petrochina’s info here?</t>
      </text>
    </comment>
    <comment ref="N32" authorId="2" shapeId="0" xr:uid="{AF64938D-DD4D-498B-A035-CD7C3331AFE3}">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@Aniya Bagheri , this cells was marked as “Y”. I changed it to “N”, since Chevron is not in the RE100 list.</t>
      </text>
    </comment>
    <comment ref="C47" authorId="3" shapeId="0" xr:uid="{BA7A0564-D1F8-45E3-AD80-57E67456444F}">
      <text>
        <t>[Threaded comment]
Your version of Excel allows you to read this threaded comment; however, any edits to it will get removed if the file is opened in a newer version of Excel. Learn more: https://go.microsoft.com/fwlink/?linkid=870924
Comment:
    Key Initiatives:
Science Based Target initiative (SBTi), - JD has SBTi validated targets for Scope 1, 2 and 3. Our targets are based on the 1.5°c target referenced within the Paris Agreement.
RE100,- we are among a number of the world’s most influential businesses committed to 100% renewable energy.
Our support for the United Nations ‘Race to Zero’– global campaign for a healthy, resilient, zero carbon recovery that prevents future threats and creates decent jobs and growth.
Reply:
    I think here you confused JD the fashion retailer with JD.com (Jingdong - a chinese retailer). I updated the data and linked the corresponding sustainability report.</t>
      </text>
    </comment>
    <comment ref="C124" authorId="4" shapeId="0" xr:uid="{D982CF6D-BA7E-4BC2-9034-B776435A7035}">
      <text>
        <t xml:space="preserve">[Threaded comment]
Your version of Excel allows you to read this threaded comment; however, any edits to it will get removed if the file is opened in a newer version of Excel. Learn more: https://go.microsoft.com/fwlink/?linkid=870924
Comment:
    Impossible to access the website. Used last year’s data.
</t>
      </text>
    </comment>
    <comment ref="C243" authorId="5" shapeId="0" xr:uid="{EC213703-2E05-4CDC-9762-8F002214FA21}">
      <text>
        <t>[Threaded comment]
Your version of Excel allows you to read this threaded comment; however, any edits to it will get removed if the file is opened in a newer version of Excel. Learn more: https://go.microsoft.com/fwlink/?linkid=870924
Comment:
    @Aniya Bagheri , I checked the company’s report and I think the Net Zero Tracker is mainly correct, the company has other emission reduction by 2030. The only thing is that they mention carbon credits in their report (Marked as Not Specified in NZ Tracker)</t>
      </text>
    </comment>
    <comment ref="S338" authorId="6" shapeId="0" xr:uid="{9A5B9A51-CACB-456A-B456-047448EEBA30}">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@Aniya Bagheri formulae are not working for this row, can you double check it and make sure it is not happening for any other row please?</t>
      </text>
    </comment>
    <comment ref="C343" authorId="7" shapeId="0" xr:uid="{1BB13312-C118-4B38-B5EF-6FFB98182381}">
      <text>
        <t xml:space="preserve">[Threaded comment]
Your version of Excel allows you to read this threaded comment; however, any edits to it will get removed if the file is opened in a newer version of Excel. Learn more: https://go.microsoft.com/fwlink/?linkid=870924
Comment:
    two subs are the ones with all the activities for the holding 
Reply:
    Yes, I changed the CN target to reflect the target of the 2 subsidiaries.
</t>
      </text>
    </comment>
    <comment ref="C451" authorId="8" shapeId="0" xr:uid="{6DBAC23C-63F6-4B75-B561-A61996951E9F}">
      <text>
        <t xml:space="preserve">[Threaded comment]
Your version of Excel allows you to read this threaded comment; however, any edits to it will get removed if the file is opened in a newer version of Excel. Learn more: https://go.microsoft.com/fwlink/?linkid=870924
Comment:
    has two neutrality 
</t>
      </text>
    </comment>
    <comment ref="AP456" authorId="9" shapeId="0" xr:uid="{485323CC-F310-44C0-BBF4-2174445904D4}">
      <text>
        <t>[Threaded comment]
Your version of Excel allows you to read this threaded comment; however, any edits to it will get removed if the file is opened in a newer version of Excel. Learn more: https://go.microsoft.com/fwlink/?linkid=870924
Comment:
    @Aniya Bagheri changed it to no, since could not find net zero target on the website/ESG report</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tc={0DE3721A-AD8C-4279-A214-B544780082B7}</author>
  </authors>
  <commentList>
    <comment ref="CZ1" authorId="0" shapeId="0" xr:uid="{0DE3721A-AD8C-4279-A214-B544780082B7}">
      <text>
        <t xml:space="preserve">[Threaded comment]
Your version of Excel allows you to read this threaded comment; however, any edits to it will get removed if the file is opened in a newer version of Excel. Learn more: https://go.microsoft.com/fwlink/?linkid=870924
Comment:
    how come we include expired target years?
</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tc={2B2CE4CF-B4B3-4550-8DA3-1795F6D0E26E}</author>
  </authors>
  <commentList>
    <comment ref="AY4" authorId="0" shapeId="0" xr:uid="{2B2CE4CF-B4B3-4550-8DA3-1795F6D0E26E}">
      <text>
        <t xml:space="preserve">[Threaded comment]
Your version of Excel allows you to read this threaded comment; however, any edits to it will get removed if the file is opened in a newer version of Excel. Learn more: https://go.microsoft.com/fwlink/?linkid=870924
Comment:
    For the long term, we are targeting zero emissions across our global operations by 2040, without relying on carbon offsets. 
Walmart Policies and Guidelines </t>
      </text>
    </comment>
  </commentList>
</comments>
</file>

<file path=xl/sharedStrings.xml><?xml version="1.0" encoding="utf-8"?>
<sst xmlns="http://schemas.openxmlformats.org/spreadsheetml/2006/main" count="56930" uniqueCount="7691">
  <si>
    <t>Profile (FG500)</t>
  </si>
  <si>
    <t>Details (FG500)</t>
  </si>
  <si>
    <t>RE100</t>
  </si>
  <si>
    <t>SBTi</t>
  </si>
  <si>
    <t>NZ Tracker Definition</t>
  </si>
  <si>
    <t>Carbon Neutral</t>
  </si>
  <si>
    <t>Net Zero</t>
  </si>
  <si>
    <t>Use of carbon credits</t>
  </si>
  <si>
    <t>Other reduction targets</t>
  </si>
  <si>
    <t>Other</t>
  </si>
  <si>
    <t>Binary</t>
  </si>
  <si>
    <t xml:space="preserve">Last year checks </t>
  </si>
  <si>
    <t xml:space="preserve">this year  </t>
  </si>
  <si>
    <t>2025 Rank</t>
  </si>
  <si>
    <t>2024 rank</t>
  </si>
  <si>
    <t>Company name</t>
  </si>
  <si>
    <t>Sector (Fortune)</t>
  </si>
  <si>
    <t>Sector (final classification)</t>
  </si>
  <si>
    <t>Country</t>
  </si>
  <si>
    <t>Region</t>
  </si>
  <si>
    <t>Revenue ($M) usable</t>
  </si>
  <si>
    <t>Profits ($M) usable</t>
  </si>
  <si>
    <t>Profits (% change)</t>
  </si>
  <si>
    <t>Assets ($M)</t>
  </si>
  <si>
    <t>Employees</t>
  </si>
  <si>
    <t>Years on list (2025)</t>
  </si>
  <si>
    <t>RE100 (Y/N)</t>
  </si>
  <si>
    <t>Joining year</t>
  </si>
  <si>
    <t>Target year</t>
  </si>
  <si>
    <t>Near Term SBT (Y = yes, N=no)</t>
  </si>
  <si>
    <t>Target status (T = target set, C = committed, N=No, R=Removed)</t>
  </si>
  <si>
    <t>Target classification (near term) - temp</t>
  </si>
  <si>
    <t xml:space="preserve">Target year (near term) (earlier of the two dates if there were two) </t>
  </si>
  <si>
    <t>Long term - Target Status</t>
  </si>
  <si>
    <t>Long term - Target Classification</t>
  </si>
  <si>
    <t>Long term - Target Year</t>
  </si>
  <si>
    <t>Net zero committed (SBTi) (Y = yes, N = no)</t>
  </si>
  <si>
    <t>SBTi NZ Target Status</t>
  </si>
  <si>
    <t>Net zero Target year (SBTi)</t>
  </si>
  <si>
    <t>notes</t>
  </si>
  <si>
    <t>NZ Tracker_End target (in their words)</t>
  </si>
  <si>
    <t>NZ Tracker Target Grouping</t>
  </si>
  <si>
    <t>Carbon neutral commitment (C = company, V = value chain, G= Government, S=Subsidiary,  U = unspecified, N=no)</t>
  </si>
  <si>
    <t>CN (Y/N)</t>
  </si>
  <si>
    <t>Scope 1</t>
  </si>
  <si>
    <t>Scope 2</t>
  </si>
  <si>
    <t>Scope 3</t>
  </si>
  <si>
    <t>Carbon neutral scope(s) - Scope 1,2,3 (NZ Tracker)</t>
  </si>
  <si>
    <t>Carbon neutral claim (in their words)</t>
  </si>
  <si>
    <t>Source</t>
  </si>
  <si>
    <t>Notes (including climate positive)</t>
  </si>
  <si>
    <t>Net zero commitment (V = value chain, C = company,  U = unclear, S=Subsidiary)</t>
  </si>
  <si>
    <t>NZ (Y/N)</t>
  </si>
  <si>
    <t>Primary net zero scope (in their words)</t>
  </si>
  <si>
    <t>Primary net zero claim (in their words)</t>
  </si>
  <si>
    <t>Net zero target year</t>
  </si>
  <si>
    <t>Notes</t>
  </si>
  <si>
    <t>Carbon credits (Y = yes, N = no, R = removals only, U = unclear).1</t>
  </si>
  <si>
    <t>Removals</t>
  </si>
  <si>
    <t>Separate Removal Target</t>
  </si>
  <si>
    <t>Other reduction target (Y = yes) (either companies w/ no SBT or w/ SBT "C")</t>
  </si>
  <si>
    <t>Target details (Text)</t>
  </si>
  <si>
    <t>Target Year</t>
  </si>
  <si>
    <t>Who did it?</t>
  </si>
  <si>
    <t>When?</t>
  </si>
  <si>
    <t>Oher Sources</t>
  </si>
  <si>
    <t>RE100&gt;2030</t>
  </si>
  <si>
    <t>SBTi ST &gt; 2030</t>
  </si>
  <si>
    <t>SBTi NZ &gt; 2030</t>
  </si>
  <si>
    <t>Other Emission Reduction &gt; 2030</t>
  </si>
  <si>
    <t>sbti</t>
  </si>
  <si>
    <t>nz-sbti</t>
  </si>
  <si>
    <t>nz</t>
  </si>
  <si>
    <t>cn</t>
  </si>
  <si>
    <t>cn-cc</t>
  </si>
  <si>
    <t>nz-cc</t>
  </si>
  <si>
    <t>Walmart</t>
  </si>
  <si>
    <t>$680,985</t>
  </si>
  <si>
    <t>$19,436</t>
  </si>
  <si>
    <t>$260,823</t>
  </si>
  <si>
    <t>CF</t>
  </si>
  <si>
    <t>State Grid</t>
  </si>
  <si>
    <t>$548,414.4</t>
  </si>
  <si>
    <t>$10,044.9</t>
  </si>
  <si>
    <t>$797,694</t>
  </si>
  <si>
    <t>G</t>
  </si>
  <si>
    <t>Y</t>
  </si>
  <si>
    <t>http://www.sgcc.com.cn/u/cms/sgcc_main/other/202012/20201217092925545833884.pdf</t>
  </si>
  <si>
    <t>China National Petroleum</t>
  </si>
  <si>
    <t>$412,645.3</t>
  </si>
  <si>
    <t>$22,424</t>
  </si>
  <si>
    <t>$607,615.1</t>
  </si>
  <si>
    <t>Berkshire Hathaway</t>
  </si>
  <si>
    <t>$371,433</t>
  </si>
  <si>
    <t>$88,995</t>
  </si>
  <si>
    <t>$1,153,881</t>
  </si>
  <si>
    <t>Ingka Group</t>
  </si>
  <si>
    <t>$45,215.7</t>
  </si>
  <si>
    <t>$870.9</t>
  </si>
  <si>
    <t>$63,700.5</t>
  </si>
  <si>
    <t>McKesson</t>
  </si>
  <si>
    <t>$359,051</t>
  </si>
  <si>
    <t>$3,295</t>
  </si>
  <si>
    <t>$75,140</t>
  </si>
  <si>
    <t>Alphabet</t>
  </si>
  <si>
    <t>$350,018</t>
  </si>
  <si>
    <t>$100,118</t>
  </si>
  <si>
    <t>$450,256</t>
  </si>
  <si>
    <t>Toyota Motor</t>
  </si>
  <si>
    <t>$315,110.2</t>
  </si>
  <si>
    <t>$31,257.9</t>
  </si>
  <si>
    <t>$624,466.9</t>
  </si>
  <si>
    <t>China State Construction Engineering</t>
  </si>
  <si>
    <t>$304,121.3</t>
  </si>
  <si>
    <t>$3,667.4</t>
  </si>
  <si>
    <t>$438,013.2</t>
  </si>
  <si>
    <t>ABB</t>
  </si>
  <si>
    <t>$32,850</t>
  </si>
  <si>
    <t>$3,935</t>
  </si>
  <si>
    <t>$40,357</t>
  </si>
  <si>
    <t>Cencora</t>
  </si>
  <si>
    <t>$293,958.6</t>
  </si>
  <si>
    <t>$1,509.1</t>
  </si>
  <si>
    <t>$67,101.7</t>
  </si>
  <si>
    <t>Costco Wholesale</t>
  </si>
  <si>
    <t>$254,453</t>
  </si>
  <si>
    <t>$7,367</t>
  </si>
  <si>
    <t>$69,831</t>
  </si>
  <si>
    <t>Accenture</t>
  </si>
  <si>
    <t>$64,896.5</t>
  </si>
  <si>
    <t>$7,264.8</t>
  </si>
  <si>
    <t>$55,932.4</t>
  </si>
  <si>
    <t>ACS</t>
  </si>
  <si>
    <t>$45,023.4</t>
  </si>
  <si>
    <t>$895</t>
  </si>
  <si>
    <t>$43,513.4</t>
  </si>
  <si>
    <t>This is to meet the targets that the ACS Group has set for itself, and to make good on its commitment in its 2025 Strategic Sustainability Plan to achieve the target of zero net emissions by 2045.</t>
  </si>
  <si>
    <t>Cigna</t>
  </si>
  <si>
    <t>$247,121</t>
  </si>
  <si>
    <t>$3,434</t>
  </si>
  <si>
    <t>$155,881</t>
  </si>
  <si>
    <t>Trafigura Group</t>
  </si>
  <si>
    <t>$243,201.8</t>
  </si>
  <si>
    <t>$2,771.8</t>
  </si>
  <si>
    <t>$76,426.5</t>
  </si>
  <si>
    <t>Glencore</t>
  </si>
  <si>
    <t>$230,944</t>
  </si>
  <si>
    <t>$-1,634</t>
  </si>
  <si>
    <t>$130,460</t>
  </si>
  <si>
    <t>Air France-KLM Group</t>
  </si>
  <si>
    <t>$33,996.7</t>
  </si>
  <si>
    <t>$322.7</t>
  </si>
  <si>
    <t>$326,031.2</t>
  </si>
  <si>
    <t>Airbus</t>
  </si>
  <si>
    <t>$74,867.5</t>
  </si>
  <si>
    <t>$4,576.6</t>
  </si>
  <si>
    <t>$133,788.6</t>
  </si>
  <si>
    <t>Cardinal Health</t>
  </si>
  <si>
    <t>$226,827</t>
  </si>
  <si>
    <t>$852</t>
  </si>
  <si>
    <t>$45,121</t>
  </si>
  <si>
    <t>Industrial &amp; Commercial Bank of China</t>
  </si>
  <si>
    <t>$221,461.3</t>
  </si>
  <si>
    <t>$50,848.5</t>
  </si>
  <si>
    <t>$6,688,551.8</t>
  </si>
  <si>
    <t>y</t>
  </si>
  <si>
    <t>yes</t>
  </si>
  <si>
    <t>committed to national peak and neutrality targets</t>
  </si>
  <si>
    <t>https://v.icbc.com.cn/userfiles/resources/icbcltd/download/2025/esg2024en.pdf</t>
  </si>
  <si>
    <t>Agricultural Bank of China</t>
  </si>
  <si>
    <t>$197,466.4</t>
  </si>
  <si>
    <t>$39,204.6</t>
  </si>
  <si>
    <t>$5,923,600.2</t>
  </si>
  <si>
    <t>https://finance.sina.com.cn/stock/relnews/cn/2025-04-08/doc-inesmepe5162164.shtml</t>
  </si>
  <si>
    <t xml:space="preserve">emission reduction </t>
  </si>
  <si>
    <t>https://ditchcarbon.com/organizations/agricultural-bank-of-china</t>
  </si>
  <si>
    <t>China Construction Bank</t>
  </si>
  <si>
    <t>$196,738.3</t>
  </si>
  <si>
    <t>$46,639.3</t>
  </si>
  <si>
    <t>$5,558,224.6</t>
  </si>
  <si>
    <t>https://ccb.com/chn/2025-04/22/article_2025042218375214433.shtml</t>
  </si>
  <si>
    <t>Centene</t>
  </si>
  <si>
    <t>$163,071</t>
  </si>
  <si>
    <t>$3,305</t>
  </si>
  <si>
    <t>$82,445</t>
  </si>
  <si>
    <t>https://www.centene.com/why-were-different/corporate-sustainability/healthy-environment/environmental-sustainability.html</t>
  </si>
  <si>
    <t>no usefull information</t>
  </si>
  <si>
    <t>China Railway Engineering Group</t>
  </si>
  <si>
    <t>$161,336.5</t>
  </si>
  <si>
    <t>$1,810.5</t>
  </si>
  <si>
    <t>$309,912.3</t>
  </si>
  <si>
    <t>JD.com</t>
  </si>
  <si>
    <t>$161,055.4</t>
  </si>
  <si>
    <t>$5,748.2</t>
  </si>
  <si>
    <t>$95,657.7</t>
  </si>
  <si>
    <t>Amazon</t>
  </si>
  <si>
    <t>$637,959</t>
  </si>
  <si>
    <t>$59,248</t>
  </si>
  <si>
    <t>$624,894</t>
  </si>
  <si>
    <t>China Life Insurance</t>
  </si>
  <si>
    <t>$160,276.8</t>
  </si>
  <si>
    <t>$1,329.2</t>
  </si>
  <si>
    <t>$1,024,671.4</t>
  </si>
  <si>
    <t>https://cn.chinadaily.com.cn/a/202505/09/WS681d94e5a3102053770324d2.html?</t>
  </si>
  <si>
    <t>American Airlines Group</t>
  </si>
  <si>
    <t>$54,211</t>
  </si>
  <si>
    <t>$846</t>
  </si>
  <si>
    <t>$61,783</t>
  </si>
  <si>
    <t>American Express</t>
  </si>
  <si>
    <t>$74,201</t>
  </si>
  <si>
    <t>$10,129</t>
  </si>
  <si>
    <t>$271,461</t>
  </si>
  <si>
    <t>Home Depot</t>
  </si>
  <si>
    <t>$159,514</t>
  </si>
  <si>
    <t>$14,806</t>
  </si>
  <si>
    <t>$96,119</t>
  </si>
  <si>
    <t>Ping An Insurance</t>
  </si>
  <si>
    <t>$158,627</t>
  </si>
  <si>
    <t>$17,596.1</t>
  </si>
  <si>
    <t>$1,775,215</t>
  </si>
  <si>
    <t>Mercedes-Benz Group</t>
  </si>
  <si>
    <t>$157,450</t>
  </si>
  <si>
    <t>$11,038.2</t>
  </si>
  <si>
    <t>$274,394.3</t>
  </si>
  <si>
    <t>ANZ Group Holdings</t>
  </si>
  <si>
    <t>$42,962.8</t>
  </si>
  <si>
    <t>$4,348.2</t>
  </si>
  <si>
    <t>$852,221.4</t>
  </si>
  <si>
    <t>Apple</t>
  </si>
  <si>
    <t>$391,035</t>
  </si>
  <si>
    <t>$93,736</t>
  </si>
  <si>
    <t>$364,980</t>
  </si>
  <si>
    <t>ArcelorMittal</t>
  </si>
  <si>
    <t>$62,441</t>
  </si>
  <si>
    <t>$1,339</t>
  </si>
  <si>
    <t>$89,385</t>
  </si>
  <si>
    <t>Fannie Mae</t>
  </si>
  <si>
    <t>$152,670</t>
  </si>
  <si>
    <t>$16,978</t>
  </si>
  <si>
    <t>$4,349,731</t>
  </si>
  <si>
    <t>https://capitalmarkets.fanniemae.com/mortgage-backed-securities/multifamily-mbs/fannie-mae-publishes-multifamily-green-mbs-energy-metrics-report</t>
  </si>
  <si>
    <t>Assicurazioni Generali</t>
  </si>
  <si>
    <t>$62,196.4</t>
  </si>
  <si>
    <t>$4,027.3</t>
  </si>
  <si>
    <t>$557,721.1</t>
  </si>
  <si>
    <t>AstraZeneca</t>
  </si>
  <si>
    <t>$54,073</t>
  </si>
  <si>
    <t>$7,035</t>
  </si>
  <si>
    <t>$104,035</t>
  </si>
  <si>
    <t>AT&amp;T</t>
  </si>
  <si>
    <t>$122,336</t>
  </si>
  <si>
    <t>$10,948</t>
  </si>
  <si>
    <t>$394,795</t>
  </si>
  <si>
    <t>AXA</t>
  </si>
  <si>
    <t>$98,686.1</t>
  </si>
  <si>
    <t>$8,528.2</t>
  </si>
  <si>
    <t>$676,912.4</t>
  </si>
  <si>
    <t>BAE Systems</t>
  </si>
  <si>
    <t>$33,547.6</t>
  </si>
  <si>
    <t>$30.9</t>
  </si>
  <si>
    <t>$28,874.3</t>
  </si>
  <si>
    <t>Banco Bilbao Vizcaya Argentaria</t>
  </si>
  <si>
    <t>$87,457.6</t>
  </si>
  <si>
    <t>$10,872.7</t>
  </si>
  <si>
    <t>$799,753.6</t>
  </si>
  <si>
    <t>R</t>
  </si>
  <si>
    <t>Yes</t>
  </si>
  <si>
    <t>Not Specified</t>
  </si>
  <si>
    <t>In April 2021 BBVA announced the Net Zero 2050 commitment, which takes both direct and indirect emissions into account, including among the latter those of clients who receive financing from the bank.</t>
  </si>
  <si>
    <t>No</t>
  </si>
  <si>
    <t>Banco Bradesco</t>
  </si>
  <si>
    <t>$51,104.2</t>
  </si>
  <si>
    <t>$3,201.6</t>
  </si>
  <si>
    <t>$334,651.4</t>
  </si>
  <si>
    <t>Banco do Brasil</t>
  </si>
  <si>
    <t>$60,802</t>
  </si>
  <si>
    <t>$4,891.4</t>
  </si>
  <si>
    <t>$387,891.2</t>
  </si>
  <si>
    <t>Banco Santander</t>
  </si>
  <si>
    <t>$146,326.4</t>
  </si>
  <si>
    <t>$13,597.9</t>
  </si>
  <si>
    <t>$1,902,134</t>
  </si>
  <si>
    <t>Bank of America</t>
  </si>
  <si>
    <t>$192,434</t>
  </si>
  <si>
    <t>$27,132</t>
  </si>
  <si>
    <t>$3,261,519</t>
  </si>
  <si>
    <t>Bank of China</t>
  </si>
  <si>
    <t>$176,142.5</t>
  </si>
  <si>
    <t>$33,055.7</t>
  </si>
  <si>
    <t>$4,803,378.3</t>
  </si>
  <si>
    <t>China Railway Construction</t>
  </si>
  <si>
    <t>$148,467.4</t>
  </si>
  <si>
    <t>$1,265.2</t>
  </si>
  <si>
    <t>$260,668.3</t>
  </si>
  <si>
    <t>Bank of New York (BNY)</t>
  </si>
  <si>
    <t>$39,914</t>
  </si>
  <si>
    <t>$4,530</t>
  </si>
  <si>
    <t>$416,064</t>
  </si>
  <si>
    <t>Bank of Nova Scotia</t>
  </si>
  <si>
    <t>$55,917.4</t>
  </si>
  <si>
    <t>$5,702.2</t>
  </si>
  <si>
    <t>$1,013,004.5</t>
  </si>
  <si>
    <t>Barclays</t>
  </si>
  <si>
    <t>$71,257.5</t>
  </si>
  <si>
    <t>$8,057.3</t>
  </si>
  <si>
    <t>$1,901,555.6</t>
  </si>
  <si>
    <t>BASF</t>
  </si>
  <si>
    <t>$70,574.2</t>
  </si>
  <si>
    <t>$1,403.7</t>
  </si>
  <si>
    <t>$83,262.6</t>
  </si>
  <si>
    <t>Bayer</t>
  </si>
  <si>
    <t>$50,401.2</t>
  </si>
  <si>
    <t>$-2,759.8</t>
  </si>
  <si>
    <t>$114,775.3</t>
  </si>
  <si>
    <t>Walgreens Boots Alliance</t>
  </si>
  <si>
    <t>$147,658</t>
  </si>
  <si>
    <t>$-8,636</t>
  </si>
  <si>
    <t>$81,037</t>
  </si>
  <si>
    <t>Kroger</t>
  </si>
  <si>
    <t>$147,123</t>
  </si>
  <si>
    <t>$2,665</t>
  </si>
  <si>
    <t>$52,616</t>
  </si>
  <si>
    <t>Phillips 66</t>
  </si>
  <si>
    <t>$145,496</t>
  </si>
  <si>
    <t>$2,117</t>
  </si>
  <si>
    <t>$72,582</t>
  </si>
  <si>
    <t>China Mobile Communications</t>
  </si>
  <si>
    <t>$145,239.9</t>
  </si>
  <si>
    <t>$14,698.8</t>
  </si>
  <si>
    <t>$350,174.2</t>
  </si>
  <si>
    <t>BHP Group</t>
  </si>
  <si>
    <t>$55,658</t>
  </si>
  <si>
    <t>$7,897</t>
  </si>
  <si>
    <t>$102,362</t>
  </si>
  <si>
    <t>BMW Group</t>
  </si>
  <si>
    <t>$153,974.3</t>
  </si>
  <si>
    <t>$7,883.6</t>
  </si>
  <si>
    <t>$277,212.7</t>
  </si>
  <si>
    <t>BNP Paribas</t>
  </si>
  <si>
    <t>$146,390.2</t>
  </si>
  <si>
    <t>$12,639.8</t>
  </si>
  <si>
    <t>$2,800,691.7</t>
  </si>
  <si>
    <t>Boeing</t>
  </si>
  <si>
    <t>$66,517</t>
  </si>
  <si>
    <t>$-11,817</t>
  </si>
  <si>
    <t>$156,363</t>
  </si>
  <si>
    <t>Bosch Group</t>
  </si>
  <si>
    <t>$97,702</t>
  </si>
  <si>
    <t>$850</t>
  </si>
  <si>
    <t>$116,759.2</t>
  </si>
  <si>
    <t>Marathon Petroleum</t>
  </si>
  <si>
    <t>$140,412</t>
  </si>
  <si>
    <t>$3,445</t>
  </si>
  <si>
    <t>$78,858</t>
  </si>
  <si>
    <t>BP</t>
  </si>
  <si>
    <t>$194,629</t>
  </si>
  <si>
    <t>$381</t>
  </si>
  <si>
    <t>$282,228</t>
  </si>
  <si>
    <t>Bristol-Myers Squibb</t>
  </si>
  <si>
    <t>$48,300</t>
  </si>
  <si>
    <t>$-8,948</t>
  </si>
  <si>
    <t>$92,603</t>
  </si>
  <si>
    <t>British American Tobacco</t>
  </si>
  <si>
    <t>$33,045.6</t>
  </si>
  <si>
    <t>$3,919.4</t>
  </si>
  <si>
    <t>$148,921.6</t>
  </si>
  <si>
    <t>China Communications Construction</t>
  </si>
  <si>
    <t>$139,229</t>
  </si>
  <si>
    <t>$937</t>
  </si>
  <si>
    <t>$371,057.2</t>
  </si>
  <si>
    <t>Brookfield</t>
  </si>
  <si>
    <t>$86,006</t>
  </si>
  <si>
    <t>$641</t>
  </si>
  <si>
    <t>$490,424</t>
  </si>
  <si>
    <t>CITIC Group</t>
  </si>
  <si>
    <t>$138,940.6</t>
  </si>
  <si>
    <t>$3,953.1</t>
  </si>
  <si>
    <t>$1,690,451.4</t>
  </si>
  <si>
    <t>Alibaba Group Holding</t>
  </si>
  <si>
    <t>$138,065</t>
  </si>
  <si>
    <t>$18,029.4</t>
  </si>
  <si>
    <t>$248,629.1</t>
  </si>
  <si>
    <t>Achieve Net Zero emissions in company operations by 2040.</t>
  </si>
  <si>
    <t>Engage top suppliers to set science-based carbon reduction targets by 2026.</t>
  </si>
  <si>
    <t>Caixa Econômica Federal</t>
  </si>
  <si>
    <t>$42,397.5</t>
  </si>
  <si>
    <t>$2,510.1</t>
  </si>
  <si>
    <t>$328,284.5</t>
  </si>
  <si>
    <t>https://cop30.br/en/news-about-cop30/caixa-launches-platform-to-cut-carbon-emissions-in-housing-projects</t>
  </si>
  <si>
    <t>Canadian Imperial Bank of Commerce</t>
  </si>
  <si>
    <t>$47,111.2</t>
  </si>
  <si>
    <t>$5,229.6</t>
  </si>
  <si>
    <t>$747,532.1</t>
  </si>
  <si>
    <t>Verizon Communications</t>
  </si>
  <si>
    <t>$134,788</t>
  </si>
  <si>
    <t>$17,506</t>
  </si>
  <si>
    <t>$384,711</t>
  </si>
  <si>
    <t>Nvidia</t>
  </si>
  <si>
    <t>$130,497</t>
  </si>
  <si>
    <t>$72,880</t>
  </si>
  <si>
    <t>$111,601</t>
  </si>
  <si>
    <t>China Resources</t>
  </si>
  <si>
    <t>$129,623.5</t>
  </si>
  <si>
    <t>$3,638.1</t>
  </si>
  <si>
    <t>$371,795.6</t>
  </si>
  <si>
    <t>Hyundai Motor</t>
  </si>
  <si>
    <t>$128,501.8</t>
  </si>
  <si>
    <t>$9,186.2</t>
  </si>
  <si>
    <t>$230,072.3</t>
  </si>
  <si>
    <t>CBRE Group</t>
  </si>
  <si>
    <t>$35,764</t>
  </si>
  <si>
    <t>$5,513.1</t>
  </si>
  <si>
    <t>$651,535.5</t>
  </si>
  <si>
    <t>Electricite de France</t>
  </si>
  <si>
    <t>$128,355.1</t>
  </si>
  <si>
    <t>$12,334.8</t>
  </si>
  <si>
    <t>$378,137.3</t>
  </si>
  <si>
    <t>Net zero</t>
  </si>
  <si>
    <t>Yes (nature-based and CCS-based removals)</t>
  </si>
  <si>
    <t xml:space="preserve"> offset residual emissions with negative emission projects_x000D_
"pioneer in Green Bonds" - https://www.edf.fr/en/the-edf-group/dedicated-sections/investors-shareholders/bonds/green-bonds_x000D_
_x000D_
"le groupe EDF est capable de rÃ©aliser une offre de service de dÃ©carbonation par la voie du captage-stockage de CO2"_x000D_
"En parallÃ¨le de ces actions, il existe des voies naturelles de Â« compensation par la nature Â» consistant Ã  mettre en place des actions en faveur de la neutralitÃ© carbone, par exemple en plantant des arbres."_x000D_
"Ã€ lâ€™issue dâ€™une dÃ©marche dâ€™Ã©vitement et de rÃ©duction des Ã©missions des de gaz Ã  effet de serre, la compensation constitue la derniÃ¨re Ã©tape dâ€™une dÃ©marche de neutralitÃ©. Il sâ€™agit de la sÃ©quence Â« ERC Â» : Ã‰viter-RÃ©duire-Compenser. Les dÃ©marches de compensation sur des solutions fondÃ©es sur la nature consistent Ã  favoriser la captation du CO2 par le dÃ©veloppement de puits naturels (sols, forÃªts, etc.), tout en sâ€™assurant que les Ã©missions Ã©vitÃ©es ou nÃ©gatives gÃ©nÃ©rÃ©es par un projet de compensation soient rÃ©elles, pÃ©rennes, additionnelles, comptÃ©es de faÃ§on unique, mesurables et vÃ©rifiables par un organisme indÃ©pendant." - target will be met by avoid, reduce, compensate strategy. Projects must be real, permanent, addition, uniquely counted, measurable and independently verified. _x000D_
(https://archive.vn/3mSMa)</t>
  </si>
  <si>
    <t>Cenovus Energy</t>
  </si>
  <si>
    <t>$39,623.8</t>
  </si>
  <si>
    <t>$2,293.8</t>
  </si>
  <si>
    <t>$39,326</t>
  </si>
  <si>
    <t>Allianz</t>
  </si>
  <si>
    <t>$123,148.1</t>
  </si>
  <si>
    <t>$10,739.7</t>
  </si>
  <si>
    <t>$1,081,567.6</t>
  </si>
  <si>
    <t>State Farm Insurance</t>
  </si>
  <si>
    <t>$122,951</t>
  </si>
  <si>
    <t>$5,287.3</t>
  </si>
  <si>
    <t>$367,414</t>
  </si>
  <si>
    <t>Freddie Mac</t>
  </si>
  <si>
    <t>$122,052</t>
  </si>
  <si>
    <t>$11,858</t>
  </si>
  <si>
    <t>$3,386,692</t>
  </si>
  <si>
    <t>https://www.freddiemac.com/about/pdf/2023_Sustainability_Report.pdf</t>
  </si>
  <si>
    <t>Hengli Group</t>
  </si>
  <si>
    <t>$121,126</t>
  </si>
  <si>
    <t>$815.5</t>
  </si>
  <si>
    <t>$54,307.6</t>
  </si>
  <si>
    <t>https://global.hengli.com</t>
  </si>
  <si>
    <t>no information</t>
  </si>
  <si>
    <t>Chevron</t>
  </si>
  <si>
    <t>$202,792</t>
  </si>
  <si>
    <t>$17,661</t>
  </si>
  <si>
    <t>$256,938</t>
  </si>
  <si>
    <t>China Baowu Steel Group</t>
  </si>
  <si>
    <t>$125,112.5</t>
  </si>
  <si>
    <t>$2,497.3</t>
  </si>
  <si>
    <t>$183,117.2</t>
  </si>
  <si>
    <t>Carolina</t>
  </si>
  <si>
    <t>Shandong Energy Group</t>
  </si>
  <si>
    <t>$120,426</t>
  </si>
  <si>
    <t>$105</t>
  </si>
  <si>
    <t>$143,217.2</t>
  </si>
  <si>
    <t>committed to national peak and neutrality with their own timeline</t>
  </si>
  <si>
    <t>Shandong Energy Group ramps up clean energy network eyeing nation’s carbon emission reduction goal - Global Times</t>
  </si>
  <si>
    <t>Shandong Energy Group (SDE) is accelerating the construction of new energy-oriented productivity and has formed an electricity group, in a bid to implement China’s goal to achieve a peak in carbon dioxide emissions before 2030 and carbon neutrality before 2060</t>
  </si>
  <si>
    <t>Huawei Investment &amp; Holding</t>
  </si>
  <si>
    <t>$119,812.8</t>
  </si>
  <si>
    <t>$8,685.2</t>
  </si>
  <si>
    <t>$176,749.7</t>
  </si>
  <si>
    <t>China Southern Power Grid</t>
  </si>
  <si>
    <t>$118,607.5</t>
  </si>
  <si>
    <t>$2,500.7</t>
  </si>
  <si>
    <t>$184,827.1</t>
  </si>
  <si>
    <t xml:space="preserve">committed to national peak and neutrality </t>
  </si>
  <si>
    <t>https://doc.irasia.com/listco/hk/chinapower/annual/2023/esr.pdf</t>
  </si>
  <si>
    <t>Humana</t>
  </si>
  <si>
    <t>$117,761</t>
  </si>
  <si>
    <t>$1,207</t>
  </si>
  <si>
    <t>$46,479</t>
  </si>
  <si>
    <t>China Minmetals</t>
  </si>
  <si>
    <t>$115,805.6</t>
  </si>
  <si>
    <t>$923.7</t>
  </si>
  <si>
    <t>$183,860.4</t>
  </si>
  <si>
    <t>P020250828682365497503.pdf</t>
  </si>
  <si>
    <t>China Minmetals actively responds to China's carbon peaking and carbon neutrality strategy by integrating carbon peaking and carbon neutrality goals into the Company's overall development plan</t>
  </si>
  <si>
    <t>Societe Generale</t>
  </si>
  <si>
    <t>$110,647.8</t>
  </si>
  <si>
    <t>$4,542</t>
  </si>
  <si>
    <t>$1,629,265.9</t>
  </si>
  <si>
    <t>Rosneft Oil</t>
  </si>
  <si>
    <t>$109,254.3</t>
  </si>
  <si>
    <t>$11,680.8</t>
  </si>
  <si>
    <t>$182,191.1</t>
  </si>
  <si>
    <t>BYD</t>
  </si>
  <si>
    <t>$108,003.5</t>
  </si>
  <si>
    <t>$5,594.6</t>
  </si>
  <si>
    <t>$107,319.3</t>
  </si>
  <si>
    <t>China Energy Investment</t>
  </si>
  <si>
    <t>$107,690.2</t>
  </si>
  <si>
    <t>$6,901.5</t>
  </si>
  <si>
    <t>$307,073.2</t>
  </si>
  <si>
    <t>Life Insurance Corp. of India</t>
  </si>
  <si>
    <t>$104,970.8</t>
  </si>
  <si>
    <t>$5,716.2</t>
  </si>
  <si>
    <t>$662,566.2</t>
  </si>
  <si>
    <t>https://nsearchives.nseindia.com/corporate/LIC_BOARD_22082023172744_Business_Responsibility_and_Sustainability_Report_2022</t>
  </si>
  <si>
    <t>Xiamen C&amp;D</t>
  </si>
  <si>
    <t>$100,600.1</t>
  </si>
  <si>
    <t>$375.3</t>
  </si>
  <si>
    <t>$115,042.7</t>
  </si>
  <si>
    <t>https://www.hstong.com/news/detail/25010401125778230</t>
  </si>
  <si>
    <t>PowerChina</t>
  </si>
  <si>
    <t>$99,829.5</t>
  </si>
  <si>
    <t>$607</t>
  </si>
  <si>
    <t>$213,009.2</t>
  </si>
  <si>
    <t>https://www.powerchina.cn/col7440/art/2022/art_7440_1400881.html</t>
  </si>
  <si>
    <t>Tesla</t>
  </si>
  <si>
    <t>$97,690</t>
  </si>
  <si>
    <t>$7,091</t>
  </si>
  <si>
    <t>$122,070</t>
  </si>
  <si>
    <t>China Post Group</t>
  </si>
  <si>
    <t>$97,544.4</t>
  </si>
  <si>
    <t>$5,222.2</t>
  </si>
  <si>
    <t>$2,459,729.3</t>
  </si>
  <si>
    <t>https://www.chinapost.com.cn/xhtml1/report/2505/1808-1.htm</t>
  </si>
  <si>
    <t xml:space="preserve">no useful information </t>
  </si>
  <si>
    <t>2024 Green Post initiative and environmental protection priorities released - ChinaPost</t>
  </si>
  <si>
    <t>Carrefour</t>
  </si>
  <si>
    <t>$94,376.6</t>
  </si>
  <si>
    <t>$781.9</t>
  </si>
  <si>
    <t>$59,394.3</t>
  </si>
  <si>
    <t>Christian Dior</t>
  </si>
  <si>
    <t>$91,578.9</t>
  </si>
  <si>
    <t>$5,632.1</t>
  </si>
  <si>
    <t>$151,525.2</t>
  </si>
  <si>
    <t>https://www.dior.com/en_gb/beauty/page/our-commitments.html</t>
  </si>
  <si>
    <t>only subsidiary</t>
  </si>
  <si>
    <t>Zhejiang Rongsheng Holding Group</t>
  </si>
  <si>
    <t>$91,534</t>
  </si>
  <si>
    <t>$25</t>
  </si>
  <si>
    <t>$57,603.8</t>
  </si>
  <si>
    <t>Zhejiang Rongsheng Holding Group-Home</t>
  </si>
  <si>
    <t>China National Offshore Oil</t>
  </si>
  <si>
    <t>$130,832</t>
  </si>
  <si>
    <t>$14,772.8</t>
  </si>
  <si>
    <t>$231,744.6</t>
  </si>
  <si>
    <t>Sinopharm</t>
  </si>
  <si>
    <t>$91,485.7</t>
  </si>
  <si>
    <t>$643.9</t>
  </si>
  <si>
    <t>$80,401.4</t>
  </si>
  <si>
    <t>Pemex</t>
  </si>
  <si>
    <t>$91,376.5</t>
  </si>
  <si>
    <t>$-42,633.4</t>
  </si>
  <si>
    <t>$106,174.7</t>
  </si>
  <si>
    <t>United Parcel Service</t>
  </si>
  <si>
    <t>$91,070</t>
  </si>
  <si>
    <t>$5,782</t>
  </si>
  <si>
    <t>$70,070</t>
  </si>
  <si>
    <t>Credit Agricole</t>
  </si>
  <si>
    <t>$90,552.6</t>
  </si>
  <si>
    <t>$7,664.1</t>
  </si>
  <si>
    <t>$2,391,573.8</t>
  </si>
  <si>
    <t>Johnson &amp; Johnson</t>
  </si>
  <si>
    <t>$88,821</t>
  </si>
  <si>
    <t>$14,066</t>
  </si>
  <si>
    <t>$180,104</t>
  </si>
  <si>
    <t>Toronto-Dominion Bank</t>
  </si>
  <si>
    <t>$88,304.2</t>
  </si>
  <si>
    <t>$6,499</t>
  </si>
  <si>
    <t>$1,479,124</t>
  </si>
  <si>
    <t>COFCO</t>
  </si>
  <si>
    <t>$88,260</t>
  </si>
  <si>
    <t>$143</t>
  </si>
  <si>
    <t>$95,897.7</t>
  </si>
  <si>
    <t>China Telecommunications</t>
  </si>
  <si>
    <t>$87,996.5</t>
  </si>
  <si>
    <t>$2,552.9</t>
  </si>
  <si>
    <t>$154,143.6</t>
  </si>
  <si>
    <t>https://www.eco.gov.cn/news_info/48274.html</t>
  </si>
  <si>
    <t>FedEx</t>
  </si>
  <si>
    <t>$87,693</t>
  </si>
  <si>
    <t>$4,331</t>
  </si>
  <si>
    <t>$87,007</t>
  </si>
  <si>
    <t>SAIC Motor</t>
  </si>
  <si>
    <t>$87,223.9</t>
  </si>
  <si>
    <t>$231.6</t>
  </si>
  <si>
    <t>$131,128.1</t>
  </si>
  <si>
    <t>E.ON</t>
  </si>
  <si>
    <t>$86,643.2</t>
  </si>
  <si>
    <t>$4,900</t>
  </si>
  <si>
    <t>$115,304.4</t>
  </si>
  <si>
    <t>People's Insurance Co. of China</t>
  </si>
  <si>
    <t>$86,477.6</t>
  </si>
  <si>
    <t>$5,858.2</t>
  </si>
  <si>
    <t>$241,985</t>
  </si>
  <si>
    <t>https://m.picc.com/home/news/wapmtjj/202206/t20220620_50364.html</t>
  </si>
  <si>
    <t>Archer Daniels Midland</t>
  </si>
  <si>
    <t>$85,530</t>
  </si>
  <si>
    <t>$1,800</t>
  </si>
  <si>
    <t>$53,271</t>
  </si>
  <si>
    <t>Lowe's</t>
  </si>
  <si>
    <t>$83,674</t>
  </si>
  <si>
    <t>$6,957</t>
  </si>
  <si>
    <t>$43,102</t>
  </si>
  <si>
    <t>Wuchan Zhongda Group</t>
  </si>
  <si>
    <t>$83,322.6</t>
  </si>
  <si>
    <t>$427.9</t>
  </si>
  <si>
    <t>$24,095.3</t>
  </si>
  <si>
    <t>Energy Transfer</t>
  </si>
  <si>
    <t>$82,671</t>
  </si>
  <si>
    <t>$4,814</t>
  </si>
  <si>
    <t>$125,380</t>
  </si>
  <si>
    <t>Chubb</t>
  </si>
  <si>
    <t>$55,753</t>
  </si>
  <si>
    <t>$9,272</t>
  </si>
  <si>
    <t>$246,548</t>
  </si>
  <si>
    <t>Groupe BPCE</t>
  </si>
  <si>
    <t>$81,716.2</t>
  </si>
  <si>
    <t>$3,806.6</t>
  </si>
  <si>
    <t>$1,640,668.9</t>
  </si>
  <si>
    <t>Cisco Systems</t>
  </si>
  <si>
    <t>$53,803</t>
  </si>
  <si>
    <t>$10,320</t>
  </si>
  <si>
    <t>$124,413</t>
  </si>
  <si>
    <t>RTX</t>
  </si>
  <si>
    <t>$80,738</t>
  </si>
  <si>
    <t>$4,774</t>
  </si>
  <si>
    <t>$162,861</t>
  </si>
  <si>
    <t>Citigroup</t>
  </si>
  <si>
    <t>$170,757</t>
  </si>
  <si>
    <t>$12,682</t>
  </si>
  <si>
    <t>$2,352,945</t>
  </si>
  <si>
    <t>Albertsons</t>
  </si>
  <si>
    <t>$80,390.9</t>
  </si>
  <si>
    <t>$958.6</t>
  </si>
  <si>
    <t>$26,755.7</t>
  </si>
  <si>
    <t>https://www.albertsonsmediacollective.com/pr-details/2022/Albertsons-Companies-Announces-ESG-Goals-and-Long-Term-Strategies-to-Support-a-More-Sustainable-Future/default.aspx</t>
  </si>
  <si>
    <t>Zhejiang Geely Holding Group</t>
  </si>
  <si>
    <t>$79,890.6</t>
  </si>
  <si>
    <t>$835.1</t>
  </si>
  <si>
    <t>$99,153.2</t>
  </si>
  <si>
    <t>U.S. Postal Service</t>
  </si>
  <si>
    <t>$79,547</t>
  </si>
  <si>
    <t>$-9,520</t>
  </si>
  <si>
    <t>$45,567</t>
  </si>
  <si>
    <t>Reduce Scope 1 and 2 emission by 40%. Reduce Scope 3 emissions by 20%</t>
  </si>
  <si>
    <t>Climate action - Sustainability - What we do - About.usps.com</t>
  </si>
  <si>
    <t>Comcast</t>
  </si>
  <si>
    <t>$123,731</t>
  </si>
  <si>
    <t>$16,192</t>
  </si>
  <si>
    <t>$266,211</t>
  </si>
  <si>
    <t>Commonwealth Bank of Australia</t>
  </si>
  <si>
    <t>$42,945.7</t>
  </si>
  <si>
    <t>$6,157.6</t>
  </si>
  <si>
    <t>$836,831.7</t>
  </si>
  <si>
    <t>Compass Group</t>
  </si>
  <si>
    <t>$42,002</t>
  </si>
  <si>
    <t>$1,404</t>
  </si>
  <si>
    <t>$24,349</t>
  </si>
  <si>
    <t>ConocoPhillips</t>
  </si>
  <si>
    <t>$56,953</t>
  </si>
  <si>
    <t>$9,245</t>
  </si>
  <si>
    <t>$122,780</t>
  </si>
  <si>
    <t>Sysco</t>
  </si>
  <si>
    <t>$78,844</t>
  </si>
  <si>
    <t>$1,955</t>
  </si>
  <si>
    <t>$24,917</t>
  </si>
  <si>
    <t>Kia</t>
  </si>
  <si>
    <t>$78,795</t>
  </si>
  <si>
    <t>$7,166.8</t>
  </si>
  <si>
    <t>$62,803.6</t>
  </si>
  <si>
    <t>Vinci</t>
  </si>
  <si>
    <t>$78,692.6</t>
  </si>
  <si>
    <t>$5,259</t>
  </si>
  <si>
    <t>$134,076.4</t>
  </si>
  <si>
    <t>COSCO Shipping</t>
  </si>
  <si>
    <t>$64,863.1</t>
  </si>
  <si>
    <t>$5,866.1</t>
  </si>
  <si>
    <t>$156,110.1</t>
  </si>
  <si>
    <t>Targets set</t>
  </si>
  <si>
    <t>1.5°C</t>
  </si>
  <si>
    <t>Carbon neutral(ity)</t>
  </si>
  <si>
    <t>COSCO  SHIPPING  has  fully  implemented  the  national  strategy  of  "carbon  peak  and  carbon  neutrality",  actively  promoted  the  upgrading  of  digital  management,  accelerated  the  green  and  intelligent  ship  technology  revolution  and  industrialization,  and  supported  and  driven  the  active  and  prudent  evolution  of  the  industry  toward  a  green  and  low-carbon  direction,  thus  contributing  the  "power of Chinese shipping" to the green and zero-carbon shipping</t>
  </si>
  <si>
    <t>Shenghong Holding Group</t>
  </si>
  <si>
    <t>$78,611.7</t>
  </si>
  <si>
    <t>$401.4</t>
  </si>
  <si>
    <t>$34,109.5</t>
  </si>
  <si>
    <t>Seven &amp; I Holdings</t>
  </si>
  <si>
    <t>$78,509.4</t>
  </si>
  <si>
    <t>$1,134.9</t>
  </si>
  <si>
    <t>$75,569.9</t>
  </si>
  <si>
    <t>CPC</t>
  </si>
  <si>
    <t>$32,768.9</t>
  </si>
  <si>
    <t>$-1,028.9</t>
  </si>
  <si>
    <t>$33,926.5</t>
  </si>
  <si>
    <t>N</t>
  </si>
  <si>
    <t>Annually conduct greenhouse gas emissions inventory and disclosure through ISO 14064-1.
•Set CPC’ s interim target of reducing emissions by 50.2% by 2032 compared to 2005 levels, striving to 
achieve net-zero emissions through measures such as improving energy efficiency, using low-carbon 
fuels, recovering and utilizing energy, adopting renewable energy, carbon capture and storage, hydrogen energy, and carbon-neutral natural gas</t>
  </si>
  <si>
    <t>1,2</t>
  </si>
  <si>
    <t>Annually conduct greenhouse gas emissions inventory and disclosure through ISO 14064-1. •Set CPC’ s interim target of reducing emissions by 50.2% by 2032 compared to 2005 levels, striving to achieve net-zero emissions through measures such as improving energy efficiency, using low-carbon fuels, recovering and utilizing energy, adopting renewable energy, carbon capture and storage, hydro_x0002_gen energy, and carbon-neutral natural gas</t>
  </si>
  <si>
    <t>https://ws.cpc.com.tw/CPCCSREN/2025_EN_CPC_CSR.pdf</t>
  </si>
  <si>
    <t>State Bank of India</t>
  </si>
  <si>
    <t>$78,472.4</t>
  </si>
  <si>
    <t>$9,175.4</t>
  </si>
  <si>
    <t>$856,121.1</t>
  </si>
  <si>
    <t>China FAW Group</t>
  </si>
  <si>
    <t>$77,736.8</t>
  </si>
  <si>
    <t>$835.9</t>
  </si>
  <si>
    <t>$89,346.5</t>
  </si>
  <si>
    <t>Jiangxi Copper</t>
  </si>
  <si>
    <t>$77,667.6</t>
  </si>
  <si>
    <t>$364.1</t>
  </si>
  <si>
    <t>$34,230</t>
  </si>
  <si>
    <t>Shandong Weiqiao Pioneering Group</t>
  </si>
  <si>
    <t>$77,626.2</t>
  </si>
  <si>
    <t>$2,013.8</t>
  </si>
  <si>
    <t>$41,794.8</t>
  </si>
  <si>
    <t>JBS</t>
  </si>
  <si>
    <t>$77,182.6</t>
  </si>
  <si>
    <t>$1,766.9</t>
  </si>
  <si>
    <t>$40,685.4</t>
  </si>
  <si>
    <t>CVS Health</t>
  </si>
  <si>
    <t>$372,809</t>
  </si>
  <si>
    <t>$4,614</t>
  </si>
  <si>
    <t>$253,215</t>
  </si>
  <si>
    <t>Bank of Communications</t>
  </si>
  <si>
    <t>$75,834.2</t>
  </si>
  <si>
    <t>$13,006.8</t>
  </si>
  <si>
    <t>$2,041,389.9</t>
  </si>
  <si>
    <t>Progressive</t>
  </si>
  <si>
    <t>$75,372</t>
  </si>
  <si>
    <t>$8,480</t>
  </si>
  <si>
    <t>$105,745</t>
  </si>
  <si>
    <t>Daimler Truck Holding</t>
  </si>
  <si>
    <t>$58,480.6</t>
  </si>
  <si>
    <t>$3,136.2</t>
  </si>
  <si>
    <t>$76,469.3</t>
  </si>
  <si>
    <t>Daiwa House Industry</t>
  </si>
  <si>
    <t>$35,572</t>
  </si>
  <si>
    <t>$3,492</t>
  </si>
  <si>
    <t>$50,613</t>
  </si>
  <si>
    <t>Pertamina</t>
  </si>
  <si>
    <t>$75,327</t>
  </si>
  <si>
    <t>$3,125.9</t>
  </si>
  <si>
    <t>$89,850.3</t>
  </si>
  <si>
    <t>Partial</t>
  </si>
  <si>
    <t>Aspiration: Scope 1 &amp; 2: Net Zero Emission by 2060 (or earlier)</t>
  </si>
  <si>
    <t>Aspiration: Scope 1 &amp; 2: Net Zero Emission by 2060 (or earlier</t>
  </si>
  <si>
    <t>Dell Technologies</t>
  </si>
  <si>
    <t>$95,567</t>
  </si>
  <si>
    <t>$4,592</t>
  </si>
  <si>
    <t>$79,746</t>
  </si>
  <si>
    <t>Delta Air Lines</t>
  </si>
  <si>
    <t>$61,643</t>
  </si>
  <si>
    <t>$3,457</t>
  </si>
  <si>
    <t>Denso</t>
  </si>
  <si>
    <t>$46,979.7</t>
  </si>
  <si>
    <t>$2,749.1</t>
  </si>
  <si>
    <t>$54,206.4</t>
  </si>
  <si>
    <t>Deutsche Bahn</t>
  </si>
  <si>
    <t>$50,972.2</t>
  </si>
  <si>
    <t>$-844.6</t>
  </si>
  <si>
    <t>$86,868.9</t>
  </si>
  <si>
    <t>Deutsche Bank</t>
  </si>
  <si>
    <t>$73,708.2</t>
  </si>
  <si>
    <t>$4,695.6</t>
  </si>
  <si>
    <t>$1,440,291</t>
  </si>
  <si>
    <t>Deutsche Telekom</t>
  </si>
  <si>
    <t>$125,196.3</t>
  </si>
  <si>
    <t>$12,121.8</t>
  </si>
  <si>
    <t>$315,732</t>
  </si>
  <si>
    <t>DHL Group</t>
  </si>
  <si>
    <t>$91,041.4</t>
  </si>
  <si>
    <t>$3,603.3</t>
  </si>
  <si>
    <t>$72,349.4</t>
  </si>
  <si>
    <t>Dollar General</t>
  </si>
  <si>
    <t>$40,612.3</t>
  </si>
  <si>
    <t>$1,125.3</t>
  </si>
  <si>
    <t>$31,132.7</t>
  </si>
  <si>
    <t>Uniper</t>
  </si>
  <si>
    <t>$75,306.6</t>
  </si>
  <si>
    <t>$321.2</t>
  </si>
  <si>
    <t>$39,851.9</t>
  </si>
  <si>
    <r>
      <t>Our goal is to be CO</t>
    </r>
    <r>
      <rPr>
        <sz val="8.25"/>
        <color rgb="FF29527A"/>
        <rFont val="Arial"/>
        <family val="2"/>
      </rPr>
      <t>2</t>
    </r>
    <r>
      <rPr>
        <sz val="11"/>
        <color rgb="FF29527A"/>
        <rFont val="Arial"/>
        <family val="2"/>
      </rPr>
      <t>-neutral at Group level by 2040* which is why we are investing around €8 billion in the transformation of our company until the early 2030s. ncl. offsetting, where economically viable. Scope 1 and 2 emissions are heading towards neutrality by 2040 as part of the EU Emissions Trading Scheme (EU ETS). Scope 3 emissions will decrease in line with market developments, customer behavior and political goals.</t>
    </r>
  </si>
  <si>
    <t>Climate | Uniper</t>
  </si>
  <si>
    <r>
      <t>Our goal is to be CO</t>
    </r>
    <r>
      <rPr>
        <sz val="8.25"/>
        <color rgb="FF29527A"/>
        <rFont val="Arial"/>
        <family val="2"/>
      </rPr>
      <t>2</t>
    </r>
    <r>
      <rPr>
        <sz val="11"/>
        <color rgb="FF29527A"/>
        <rFont val="Arial"/>
        <family val="2"/>
      </rPr>
      <t>-neutral at Group level by 2040* which is why we are investing around €8 billion in the transformation of our company until the early 2030s.</t>
    </r>
  </si>
  <si>
    <t>Japan Post Holdings</t>
  </si>
  <si>
    <t>$75,230</t>
  </si>
  <si>
    <t>$2,430.8</t>
  </si>
  <si>
    <t>$1,982,451.5</t>
  </si>
  <si>
    <t>Orlen</t>
  </si>
  <si>
    <t>$74,121.3</t>
  </si>
  <si>
    <t>$369.1</t>
  </si>
  <si>
    <t>$61,826.5</t>
  </si>
  <si>
    <t>Shaanxi Coal &amp; Chemical Industry</t>
  </si>
  <si>
    <t>$73,683.6</t>
  </si>
  <si>
    <t>$1,358.9</t>
  </si>
  <si>
    <t>$99,261.3</t>
  </si>
  <si>
    <t>Ecopetrol</t>
  </si>
  <si>
    <t>$32,736.3</t>
  </si>
  <si>
    <t>$3,398.4</t>
  </si>
  <si>
    <t>$67,752.1</t>
  </si>
  <si>
    <t>Edeka Zentrale</t>
  </si>
  <si>
    <t>$58,493.6</t>
  </si>
  <si>
    <t>$379.8</t>
  </si>
  <si>
    <t>$11,845.1</t>
  </si>
  <si>
    <t>Lukoil</t>
  </si>
  <si>
    <t>$72,270.3</t>
  </si>
  <si>
    <t>$9,143.3</t>
  </si>
  <si>
    <t>$81,772.1</t>
  </si>
  <si>
    <t>Elevance Health</t>
  </si>
  <si>
    <t>$177,011</t>
  </si>
  <si>
    <t>$5,980</t>
  </si>
  <si>
    <t>$116,889</t>
  </si>
  <si>
    <t>Eli Lilly</t>
  </si>
  <si>
    <t>$45,042.7</t>
  </si>
  <si>
    <t>$10,590</t>
  </si>
  <si>
    <t>$78,714.9</t>
  </si>
  <si>
    <t>Nippon Life Insurance</t>
  </si>
  <si>
    <t>$72,181</t>
  </si>
  <si>
    <t>$2,856.6</t>
  </si>
  <si>
    <t>$642,755.6</t>
  </si>
  <si>
    <t>ING Group</t>
  </si>
  <si>
    <t>$71,973.6</t>
  </si>
  <si>
    <t>$5,768.4</t>
  </si>
  <si>
    <t>$1,060,111.8</t>
  </si>
  <si>
    <t>Enbridge</t>
  </si>
  <si>
    <t>$39,036.9</t>
  </si>
  <si>
    <t>$3,972.1</t>
  </si>
  <si>
    <t>$152,307.9</t>
  </si>
  <si>
    <t>Enel</t>
  </si>
  <si>
    <t>$85,375.8</t>
  </si>
  <si>
    <t>$7,587.3</t>
  </si>
  <si>
    <t>$193,765.8</t>
  </si>
  <si>
    <t>ENEOS Holdings</t>
  </si>
  <si>
    <t>$72,819.3</t>
  </si>
  <si>
    <t>$1,483</t>
  </si>
  <si>
    <t>$58,638.9</t>
  </si>
  <si>
    <t>Energie Baden-Wurttemberg</t>
  </si>
  <si>
    <t>$37,335.8</t>
  </si>
  <si>
    <t>$1,345</t>
  </si>
  <si>
    <t>$66,553.8</t>
  </si>
  <si>
    <t>Lockheed Martin</t>
  </si>
  <si>
    <t>$71,043</t>
  </si>
  <si>
    <t>$5,336</t>
  </si>
  <si>
    <t>$55,617</t>
  </si>
  <si>
    <t>Engie</t>
  </si>
  <si>
    <t>$79,822.7</t>
  </si>
  <si>
    <t>$4,440.4</t>
  </si>
  <si>
    <t>$196,256</t>
  </si>
  <si>
    <t>ENI</t>
  </si>
  <si>
    <t>$98,641.7</t>
  </si>
  <si>
    <t>$2,837.7</t>
  </si>
  <si>
    <t>$152,142.3</t>
  </si>
  <si>
    <t>HCA Healthcare</t>
  </si>
  <si>
    <t>$70,603</t>
  </si>
  <si>
    <t>$5,760</t>
  </si>
  <si>
    <t>$59,513</t>
  </si>
  <si>
    <t>GHG reduction</t>
  </si>
  <si>
    <t>https://www.hcadam.com/api/public/content/a02e1a713e7b46ba9bc08e4b9acd9658?v=83b2b1e1</t>
  </si>
  <si>
    <t>Equinor</t>
  </si>
  <si>
    <t>$103,774</t>
  </si>
  <si>
    <t>$8,806</t>
  </si>
  <si>
    <t>$131,141</t>
  </si>
  <si>
    <t>Exxon Mobil</t>
  </si>
  <si>
    <t>$349,585</t>
  </si>
  <si>
    <t>$33,680</t>
  </si>
  <si>
    <t>$453,475</t>
  </si>
  <si>
    <t>Koc Holding</t>
  </si>
  <si>
    <t>$70,543.2</t>
  </si>
  <si>
    <t>$39.8</t>
  </si>
  <si>
    <t>$110,532.5</t>
  </si>
  <si>
    <t>Prudential Financial</t>
  </si>
  <si>
    <t>$70,405</t>
  </si>
  <si>
    <t>$2,727</t>
  </si>
  <si>
    <t>$735,587</t>
  </si>
  <si>
    <t>a partial Scope 1 &amp; 2 emissions reduction target to be net zero by 2050, limited to these core properties, with interim targets to reduce GHG emissions 55% by 2030 and 97% by 2040 from our 2017 baseline year, and to achieve carbon neutrality for these facilities by 2040</t>
  </si>
  <si>
    <t>C</t>
  </si>
  <si>
    <t>https://s204.q4cdn.com/830623074/files/doc_downloads/2024/v2/Prudential-s-2024-Sustainability-Report.pdf</t>
  </si>
  <si>
    <t>China Merchants Bank</t>
  </si>
  <si>
    <t>$70,384.7</t>
  </si>
  <si>
    <t>$20,623.7</t>
  </si>
  <si>
    <t>$1,664,822.1</t>
  </si>
  <si>
    <t>Petronas</t>
  </si>
  <si>
    <t>$69,973.9</t>
  </si>
  <si>
    <t>$10,738.9</t>
  </si>
  <si>
    <t>$171,592</t>
  </si>
  <si>
    <t>Yes (CCS-based removals e.g. BECCS, DACCS)</t>
  </si>
  <si>
    <t>Ford Motor</t>
  </si>
  <si>
    <t>$184,992</t>
  </si>
  <si>
    <t>$5,879</t>
  </si>
  <si>
    <t>$285,196</t>
  </si>
  <si>
    <t>Alimentation Couche-Tard</t>
  </si>
  <si>
    <t>$69,263.5</t>
  </si>
  <si>
    <t>$2,729.7</t>
  </si>
  <si>
    <t>$36,942.1</t>
  </si>
  <si>
    <t>Gazprom</t>
  </si>
  <si>
    <t>$115,457.7</t>
  </si>
  <si>
    <t>$13,130.6</t>
  </si>
  <si>
    <t>$270,425.8</t>
  </si>
  <si>
    <t>GE Vernova</t>
  </si>
  <si>
    <t>$34,916.8</t>
  </si>
  <si>
    <t>$79.9</t>
  </si>
  <si>
    <t>$15,690.5</t>
  </si>
  <si>
    <t>China Poly Group</t>
  </si>
  <si>
    <t>$67,617.7</t>
  </si>
  <si>
    <t>$552.6</t>
  </si>
  <si>
    <t>$234,343.1</t>
  </si>
  <si>
    <t>Poly Adds "Green" to the Motherland by Focusing on Green Development</t>
  </si>
  <si>
    <t>Poly Property Group has over 17 million square meters of certified green buildings, helping to achieve carbon peak and carbon neutrality.</t>
  </si>
  <si>
    <t>General Electric (GE Aerospace)</t>
  </si>
  <si>
    <t>$38,702</t>
  </si>
  <si>
    <t>$6,556</t>
  </si>
  <si>
    <t>$123,140</t>
  </si>
  <si>
    <t xml:space="preserve">net zero file </t>
  </si>
  <si>
    <t>General Motors</t>
  </si>
  <si>
    <t>$187,442</t>
  </si>
  <si>
    <t>$6,008</t>
  </si>
  <si>
    <t>$279,761</t>
  </si>
  <si>
    <t>Beijing Automotive Group</t>
  </si>
  <si>
    <t>$67,199.7</t>
  </si>
  <si>
    <t>$88</t>
  </si>
  <si>
    <t>$62,151.4</t>
  </si>
  <si>
    <t>To achieve operational carbon neutrality by 2050 (p.6 Report)</t>
  </si>
  <si>
    <t>https://www.baicgroup.com.cn/uploadfile/shezebaogao/szbg2022.pdf</t>
  </si>
  <si>
    <t>Goldman Sachs Group</t>
  </si>
  <si>
    <t>$126,853</t>
  </si>
  <si>
    <t>$14,276</t>
  </si>
  <si>
    <t>$1,675,972</t>
  </si>
  <si>
    <t>Aluminum Corp. of China</t>
  </si>
  <si>
    <t>$66,811.1</t>
  </si>
  <si>
    <t>$1,326.8</t>
  </si>
  <si>
    <t>$83,626.6</t>
  </si>
  <si>
    <t>AEON</t>
  </si>
  <si>
    <t>$66,457.7</t>
  </si>
  <si>
    <t>$188.7</t>
  </si>
  <si>
    <t>$91,812</t>
  </si>
  <si>
    <t>Xiamen ITG Holding Group</t>
  </si>
  <si>
    <t>$66,225.7</t>
  </si>
  <si>
    <t>$18.5</t>
  </si>
  <si>
    <t>$47,253.1</t>
  </si>
  <si>
    <t>英文版.indd</t>
  </si>
  <si>
    <t>". We serve the carbon peaking and carbon neutrality goals, and ensure the security, stability, agility, efficiency, intelligence and sustainability of industrial supply chains</t>
  </si>
  <si>
    <t>GSK</t>
  </si>
  <si>
    <t>$40,083.5</t>
  </si>
  <si>
    <t>$3,289.6</t>
  </si>
  <si>
    <t>$74,477.7</t>
  </si>
  <si>
    <t>Unilever</t>
  </si>
  <si>
    <t>$65,708.9</t>
  </si>
  <si>
    <t>$6,211.7</t>
  </si>
  <si>
    <t>$82,574</t>
  </si>
  <si>
    <t>Caterpillar</t>
  </si>
  <si>
    <t>$64,809</t>
  </si>
  <si>
    <t>$10,792</t>
  </si>
  <si>
    <t>$87,764</t>
  </si>
  <si>
    <t>Dai-ichi Life Holdings</t>
  </si>
  <si>
    <t>$64,766.4</t>
  </si>
  <si>
    <t>$2,818.2</t>
  </si>
  <si>
    <t>$464,293.6</t>
  </si>
  <si>
    <t>Allstate</t>
  </si>
  <si>
    <t>$64,106</t>
  </si>
  <si>
    <t>$4,667</t>
  </si>
  <si>
    <t>$111,617</t>
  </si>
  <si>
    <t>Pfizer</t>
  </si>
  <si>
    <t>$63,627</t>
  </si>
  <si>
    <t>$8,031</t>
  </si>
  <si>
    <t>$213,396</t>
  </si>
  <si>
    <t>Zhejiang Hengyi Group</t>
  </si>
  <si>
    <t>$62,792.3</t>
  </si>
  <si>
    <t>$35.4</t>
  </si>
  <si>
    <t>$18,651.7</t>
  </si>
  <si>
    <t>https://www.hengyi.com/news/html/?1316.html</t>
  </si>
  <si>
    <t>New York Life Insurance</t>
  </si>
  <si>
    <t>$62,639.2</t>
  </si>
  <si>
    <t>$250.2</t>
  </si>
  <si>
    <t>$431,944.2</t>
  </si>
  <si>
    <t>China North Industries Group</t>
  </si>
  <si>
    <t>$61,519.5</t>
  </si>
  <si>
    <t>$1,982.9</t>
  </si>
  <si>
    <t>$80,880.2</t>
  </si>
  <si>
    <t>https://static.sse.com.cn/disclosure/bond/announcement/company/c/new/2025-07-08/243307_20250708_4NCR.pdf</t>
  </si>
  <si>
    <t>Bouygues</t>
  </si>
  <si>
    <t>$61,423.2</t>
  </si>
  <si>
    <t>$1,144.2</t>
  </si>
  <si>
    <t>$65,317.9</t>
  </si>
  <si>
    <t>China Energy Engineering Group</t>
  </si>
  <si>
    <t>$61,099.5</t>
  </si>
  <si>
    <t>$559.9</t>
  </si>
  <si>
    <t>$121,726.1</t>
  </si>
  <si>
    <t>https://www1.hkexnews.hk/listedco/listconews/sehk/2024/0328/2024032803818.pdf</t>
  </si>
  <si>
    <t>Renault</t>
  </si>
  <si>
    <t>$60,811.1</t>
  </si>
  <si>
    <t>$813.2</t>
  </si>
  <si>
    <t>$133,947</t>
  </si>
  <si>
    <t>Hanwha</t>
  </si>
  <si>
    <t>$40,807.3</t>
  </si>
  <si>
    <t>$566.8</t>
  </si>
  <si>
    <t>$170,650.4</t>
  </si>
  <si>
    <t>Publix Super Markets</t>
  </si>
  <si>
    <t>$60,177</t>
  </si>
  <si>
    <t>$4,635</t>
  </si>
  <si>
    <t>$37,601</t>
  </si>
  <si>
    <t>https://corporate.publix.com/home/newsroom/news%20stories/the%20publix%20green%20routine</t>
  </si>
  <si>
    <t>Anheuser-Busch InBev</t>
  </si>
  <si>
    <t>$59,768</t>
  </si>
  <si>
    <t>$5,855</t>
  </si>
  <si>
    <t>$206,637</t>
  </si>
  <si>
    <t>HD Hyundai</t>
  </si>
  <si>
    <t>$49,694.3</t>
  </si>
  <si>
    <t>$373.3</t>
  </si>
  <si>
    <t>$50,014</t>
  </si>
  <si>
    <t>Chery Holding Group</t>
  </si>
  <si>
    <t>$59,693.9</t>
  </si>
  <si>
    <t>$458.7</t>
  </si>
  <si>
    <t>$43,927</t>
  </si>
  <si>
    <t>Heineken</t>
  </si>
  <si>
    <t>$32,249.4</t>
  </si>
  <si>
    <t>$538.6</t>
  </si>
  <si>
    <t>$55,368.6</t>
  </si>
  <si>
    <t>Mizuho Financial Group</t>
  </si>
  <si>
    <t>$59,237.3</t>
  </si>
  <si>
    <t>$5,808.3</t>
  </si>
  <si>
    <t>$1,890,188.8</t>
  </si>
  <si>
    <t>Hitachi</t>
  </si>
  <si>
    <t>$64,176.8</t>
  </si>
  <si>
    <t>$4,039</t>
  </si>
  <si>
    <t>$88,630.4</t>
  </si>
  <si>
    <t>Jinchuan Group</t>
  </si>
  <si>
    <t>$58,886</t>
  </si>
  <si>
    <t>$1,440.7</t>
  </si>
  <si>
    <t>$30,119.5</t>
  </si>
  <si>
    <t>Hon Hai Precision Industry</t>
  </si>
  <si>
    <t>$213,699.1</t>
  </si>
  <si>
    <t>$4,757.3</t>
  </si>
  <si>
    <t>$133,999.1</t>
  </si>
  <si>
    <t>Honda Motor</t>
  </si>
  <si>
    <t>$142,273.6</t>
  </si>
  <si>
    <t>$5,482.9</t>
  </si>
  <si>
    <t>$205,323</t>
  </si>
  <si>
    <t>Honeywell International</t>
  </si>
  <si>
    <t>$38,498</t>
  </si>
  <si>
    <t>$5,705</t>
  </si>
  <si>
    <t>$75,196</t>
  </si>
  <si>
    <t>HP</t>
  </si>
  <si>
    <t>$53,559</t>
  </si>
  <si>
    <t>$2,775</t>
  </si>
  <si>
    <t>$39,909</t>
  </si>
  <si>
    <t>HSBC Holdings</t>
  </si>
  <si>
    <t>$145,717</t>
  </si>
  <si>
    <t>$23,979</t>
  </si>
  <si>
    <t>$3,017,048</t>
  </si>
  <si>
    <t>Nationwide</t>
  </si>
  <si>
    <t>$58,645.9</t>
  </si>
  <si>
    <t>$2,062.2</t>
  </si>
  <si>
    <t>$307,070.9</t>
  </si>
  <si>
    <t>Bank of Montreal</t>
  </si>
  <si>
    <t>$58,295.1</t>
  </si>
  <si>
    <t>$5,378.8</t>
  </si>
  <si>
    <t>$1,011,297.1</t>
  </si>
  <si>
    <t>XMXYG</t>
  </si>
  <si>
    <t>$57,874.3</t>
  </si>
  <si>
    <t>$24.6</t>
  </si>
  <si>
    <t>$46,434.9</t>
  </si>
  <si>
    <t>https://static.cninfo.com.cn/finalpage/2024-07-20/1220688756.PDF</t>
  </si>
  <si>
    <t>Hyundai Mobis</t>
  </si>
  <si>
    <t>$41,973.4</t>
  </si>
  <si>
    <t>$2,974.1</t>
  </si>
  <si>
    <t>$45,091.8</t>
  </si>
  <si>
    <t>United Airlines Holdings</t>
  </si>
  <si>
    <t>$57,063</t>
  </si>
  <si>
    <t>$3,149</t>
  </si>
  <si>
    <t>$74,083</t>
  </si>
  <si>
    <t>Iberdrola</t>
  </si>
  <si>
    <t>$48,382.2</t>
  </si>
  <si>
    <t>$6,069</t>
  </si>
  <si>
    <t>$163,898.3</t>
  </si>
  <si>
    <t>IBM</t>
  </si>
  <si>
    <t>$62,753</t>
  </si>
  <si>
    <t>$6,023</t>
  </si>
  <si>
    <t>$137,175</t>
  </si>
  <si>
    <t>Midea Group</t>
  </si>
  <si>
    <t>$56,855.5</t>
  </si>
  <si>
    <t>$5,356.2</t>
  </si>
  <si>
    <t>$82,795.9</t>
  </si>
  <si>
    <t>https://finance.sina.com.cn/tech/2021-10-14/doc-iktzqtyu1368224.shtml</t>
  </si>
  <si>
    <t>Tsingshan Holding Group</t>
  </si>
  <si>
    <t>$56,515.8</t>
  </si>
  <si>
    <t>$960.7</t>
  </si>
  <si>
    <t>$22,251.4</t>
  </si>
  <si>
    <t>Ecological environmental protection | TSINGSHAN HOLDING GROUP</t>
  </si>
  <si>
    <t>Indian Oil</t>
  </si>
  <si>
    <t>$90,098.4</t>
  </si>
  <si>
    <t>$1,608.6</t>
  </si>
  <si>
    <t>$59,328.5</t>
  </si>
  <si>
    <t>Inditex</t>
  </si>
  <si>
    <t>$41,593.5</t>
  </si>
  <si>
    <t>$6,315.7</t>
  </si>
  <si>
    <t>$36,089</t>
  </si>
  <si>
    <t>AbbVie</t>
  </si>
  <si>
    <t>$56,334</t>
  </si>
  <si>
    <t>$4,278</t>
  </si>
  <si>
    <t>$135,161</t>
  </si>
  <si>
    <t>Industrial Bank</t>
  </si>
  <si>
    <t>$57,476.8</t>
  </si>
  <si>
    <t>$10,730.1</t>
  </si>
  <si>
    <t>$1,439,576.1</t>
  </si>
  <si>
    <t>Enterprise Products Partners</t>
  </si>
  <si>
    <t>$56,219</t>
  </si>
  <si>
    <t>$5,901</t>
  </si>
  <si>
    <t>$77,168</t>
  </si>
  <si>
    <t>China Pacific Insurance (Group)</t>
  </si>
  <si>
    <t>$56,161.2</t>
  </si>
  <si>
    <t>$6,248.7</t>
  </si>
  <si>
    <t>$388,380.7</t>
  </si>
  <si>
    <t>https://www.cpic.com.cn/c/2022-04-07/1633277.shtml</t>
  </si>
  <si>
    <t>Intel</t>
  </si>
  <si>
    <t>$53,101</t>
  </si>
  <si>
    <t>$-18,756</t>
  </si>
  <si>
    <t>$196,485</t>
  </si>
  <si>
    <t>International Airlines Group</t>
  </si>
  <si>
    <t>$34,513.9</t>
  </si>
  <si>
    <t>$207.1</t>
  </si>
  <si>
    <t>$23,254.3</t>
  </si>
  <si>
    <t>Intesa Sanpaolo</t>
  </si>
  <si>
    <t>$55,844.1</t>
  </si>
  <si>
    <t>$9,371.7</t>
  </si>
  <si>
    <t>$966,333.6</t>
  </si>
  <si>
    <t>Itau Unibanco Holding</t>
  </si>
  <si>
    <t>$66,620.1</t>
  </si>
  <si>
    <t>$7,624.1</t>
  </si>
  <si>
    <t>$461,590.4</t>
  </si>
  <si>
    <t>Itochu</t>
  </si>
  <si>
    <t>$96,587.7</t>
  </si>
  <si>
    <t>$5,774.3</t>
  </si>
  <si>
    <t>$100,969.1</t>
  </si>
  <si>
    <t>J. Sainsbury</t>
  </si>
  <si>
    <t>$42,261.3</t>
  </si>
  <si>
    <t>$308.6</t>
  </si>
  <si>
    <t>$31,767</t>
  </si>
  <si>
    <t>Guangzhou Automobile Industry Group</t>
  </si>
  <si>
    <t>$56,059.1</t>
  </si>
  <si>
    <t>$-234.9</t>
  </si>
  <si>
    <t>$54,421.5</t>
  </si>
  <si>
    <t>HBIS Group</t>
  </si>
  <si>
    <t>$55,879.7</t>
  </si>
  <si>
    <t>$40.9</t>
  </si>
  <si>
    <t>$75,881.6</t>
  </si>
  <si>
    <t>Anchoring the carbon peaking and neutrality goals, focusing on the“three major innovations”of energy technology, process technology, and material technology, release "6+2"low-carbon development technology roadmap in the industry for the first batch,striving to achieve the goal of carbon neutrality by 2050.</t>
  </si>
  <si>
    <t>Green and low-carbon</t>
  </si>
  <si>
    <t>HDFC Bank</t>
  </si>
  <si>
    <t>$55,708.6</t>
  </si>
  <si>
    <t>$8,374.6</t>
  </si>
  <si>
    <t>$514,129.9</t>
  </si>
  <si>
    <t>Jerónimo Martins</t>
  </si>
  <si>
    <t>$36,176.2</t>
  </si>
  <si>
    <t>$3,760.9</t>
  </si>
  <si>
    <t>$31,339.3</t>
  </si>
  <si>
    <t>carbon-footprint-indicators-2024.pdf</t>
  </si>
  <si>
    <t>Charter Communications</t>
  </si>
  <si>
    <t>$55,085</t>
  </si>
  <si>
    <t>$5,083</t>
  </si>
  <si>
    <t>$150,020</t>
  </si>
  <si>
    <t>State Power Investment</t>
  </si>
  <si>
    <t>$54,963.1</t>
  </si>
  <si>
    <t>$2,125.8</t>
  </si>
  <si>
    <t>$257,154.7</t>
  </si>
  <si>
    <t>PDD Holdings</t>
  </si>
  <si>
    <t>$54,736.3</t>
  </si>
  <si>
    <t>$15,626.4</t>
  </si>
  <si>
    <t>$69,189.4</t>
  </si>
  <si>
    <t>Performance Food Group</t>
  </si>
  <si>
    <t>$54,681.2</t>
  </si>
  <si>
    <t>$435.9</t>
  </si>
  <si>
    <t>$13,392.9</t>
  </si>
  <si>
    <t>China United Network Communications</t>
  </si>
  <si>
    <t>$54,146</t>
  </si>
  <si>
    <t>$1,255</t>
  </si>
  <si>
    <t>$92,178.3</t>
  </si>
  <si>
    <t>https://www.chinaunicom.com.hk/en/esg/reports/csr2022.pdf</t>
  </si>
  <si>
    <t xml:space="preserve">unicorn is their official name </t>
  </si>
  <si>
    <t>Capital One Financial</t>
  </si>
  <si>
    <t>$53,938</t>
  </si>
  <si>
    <t>$4,750</t>
  </si>
  <si>
    <t>$490,144</t>
  </si>
  <si>
    <t>JPMorgan Chase</t>
  </si>
  <si>
    <t>$278,906</t>
  </si>
  <si>
    <t>$58,471</t>
  </si>
  <si>
    <t>$4,002,814</t>
  </si>
  <si>
    <t>POSCO Holdings</t>
  </si>
  <si>
    <t>$53,869.8</t>
  </si>
  <si>
    <t>$825.3</t>
  </si>
  <si>
    <t>$70,040.2</t>
  </si>
  <si>
    <t>KDDI</t>
  </si>
  <si>
    <t>$38,820.5</t>
  </si>
  <si>
    <t>$4,497.9</t>
  </si>
  <si>
    <t>$112,590.7</t>
  </si>
  <si>
    <t>Bunge Global</t>
  </si>
  <si>
    <t>$53,108</t>
  </si>
  <si>
    <t>$1,137</t>
  </si>
  <si>
    <t>$24,899</t>
  </si>
  <si>
    <t>Idemitsu Kosan</t>
  </si>
  <si>
    <t>$53,004.8</t>
  </si>
  <si>
    <t>$682.6</t>
  </si>
  <si>
    <t>$31,860.6</t>
  </si>
  <si>
    <t>Korea Electric Power</t>
  </si>
  <si>
    <t>$67,890.1</t>
  </si>
  <si>
    <t>$2,560.6</t>
  </si>
  <si>
    <t>$167,109.8</t>
  </si>
  <si>
    <t>Oracle</t>
  </si>
  <si>
    <t>$52,961</t>
  </si>
  <si>
    <t>$10,467</t>
  </si>
  <si>
    <t>$140,976</t>
  </si>
  <si>
    <t>La Poste</t>
  </si>
  <si>
    <t>$37,384</t>
  </si>
  <si>
    <t>$1,524.8</t>
  </si>
  <si>
    <t>$794,638.6</t>
  </si>
  <si>
    <t>https://www.lapostegroupe.com/en/news/la-poste-groupe-publishes-its-2024-impact-report</t>
  </si>
  <si>
    <t>Tata Motors</t>
  </si>
  <si>
    <t>$52,753.9</t>
  </si>
  <si>
    <t>$3,292.2</t>
  </si>
  <si>
    <t>$44,319.8</t>
  </si>
  <si>
    <t>Lenovo Group</t>
  </si>
  <si>
    <t>$69,077</t>
  </si>
  <si>
    <t>$1,384.5</t>
  </si>
  <si>
    <t>$44,230.8</t>
  </si>
  <si>
    <t>Broadcom</t>
  </si>
  <si>
    <t>$52,432</t>
  </si>
  <si>
    <t>$5,895</t>
  </si>
  <si>
    <t>$165,645</t>
  </si>
  <si>
    <t>https://api.broadcomfoundation.org/wp-content/uploads/2023/09/ESG-Report-2022.pdf</t>
  </si>
  <si>
    <t>LG Electronics</t>
  </si>
  <si>
    <t>$64,333.5</t>
  </si>
  <si>
    <t>$269.5</t>
  </si>
  <si>
    <t>$44,436.8</t>
  </si>
  <si>
    <t>Bharat Petroleum</t>
  </si>
  <si>
    <t>$52,401</t>
  </si>
  <si>
    <t>$1,577.7</t>
  </si>
  <si>
    <t>$25,561.5</t>
  </si>
  <si>
    <t>VTB Bank</t>
  </si>
  <si>
    <t>$51,825.5</t>
  </si>
  <si>
    <t>$5,768.2</t>
  </si>
  <si>
    <t>$317,748.2</t>
  </si>
  <si>
    <t> The Bank is committed to achieving carbon neutrality in its operations by 2030.</t>
  </si>
  <si>
    <t>https://www.vtb.com/about/press-center/news/2021-11-19-utverzhdena-strategiya-ustoychivogo-razvitiya-banka-vtb-na-2022-2025-gody</t>
  </si>
  <si>
    <t>Deere</t>
  </si>
  <si>
    <t>$51,716</t>
  </si>
  <si>
    <t>$7,100</t>
  </si>
  <si>
    <t>$107,320</t>
  </si>
  <si>
    <t>Lithia Motors</t>
  </si>
  <si>
    <t>$36,610.6</t>
  </si>
  <si>
    <t>$802.1</t>
  </si>
  <si>
    <t>$23,127.9</t>
  </si>
  <si>
    <t>https://www.sustainabilityreports.com/lithia-motors/2024/sustainability-report</t>
  </si>
  <si>
    <t>no ufesu</t>
  </si>
  <si>
    <t>New-Hope-Group-Sustainability-Report-2025.pdf</t>
  </si>
  <si>
    <t>50% reduction target for Scope 1 &amp; 2 emissions by 2030 (baseline 2020).</t>
  </si>
  <si>
    <t>https://ditchcarbon.com/organizations/lithia-motors</t>
  </si>
  <si>
    <t>Lloyds Banking Group</t>
  </si>
  <si>
    <t>$73,085.6</t>
  </si>
  <si>
    <t>$5,647.9</t>
  </si>
  <si>
    <t>$1,135,642.5</t>
  </si>
  <si>
    <t>Jinneng Holding Group</t>
  </si>
  <si>
    <t>$51,443.4</t>
  </si>
  <si>
    <t>$-352.7</t>
  </si>
  <si>
    <t>$148,694.4</t>
  </si>
  <si>
    <t>L'Oréal</t>
  </si>
  <si>
    <t>$47,028</t>
  </si>
  <si>
    <t>$6,930.6</t>
  </si>
  <si>
    <t>$58,348.9</t>
  </si>
  <si>
    <t>Louis Dreyfus</t>
  </si>
  <si>
    <t>$50,589</t>
  </si>
  <si>
    <t>$726</t>
  </si>
  <si>
    <t>$24,739</t>
  </si>
  <si>
    <t>Nike</t>
  </si>
  <si>
    <t>$51,362</t>
  </si>
  <si>
    <t>$5,700</t>
  </si>
  <si>
    <t>$38,110</t>
  </si>
  <si>
    <t>Lufthansa Group</t>
  </si>
  <si>
    <t>$40,641.3</t>
  </si>
  <si>
    <t>$1,492.4</t>
  </si>
  <si>
    <t>$48,718.2</t>
  </si>
  <si>
    <t>Dongfeng Motor</t>
  </si>
  <si>
    <t>$51,309.3</t>
  </si>
  <si>
    <t>$318.4</t>
  </si>
  <si>
    <t>$63,972.3</t>
  </si>
  <si>
    <t>committed to national peak and neutrality targets with their own timeline</t>
  </si>
  <si>
    <t>https://etp.dfmc.com.cn/xydt/002002/20251022/d2f40072-fbc4-432c-a530-e1ff7f692c78.html</t>
  </si>
  <si>
    <t>Jingye Group</t>
  </si>
  <si>
    <t>$51,224.6</t>
  </si>
  <si>
    <t>$320.1</t>
  </si>
  <si>
    <t>$14,093.9</t>
  </si>
  <si>
    <t>Marubeni</t>
  </si>
  <si>
    <t>$51,101.8</t>
  </si>
  <si>
    <t>$3,299.3</t>
  </si>
  <si>
    <t>$61,391.5</t>
  </si>
  <si>
    <t>Maersk Group</t>
  </si>
  <si>
    <t>$55,482</t>
  </si>
  <si>
    <t>$6,109</t>
  </si>
  <si>
    <t>$87,697</t>
  </si>
  <si>
    <t>Magna International</t>
  </si>
  <si>
    <t>$42,836</t>
  </si>
  <si>
    <t>$1,009</t>
  </si>
  <si>
    <t>$31,039</t>
  </si>
  <si>
    <t>Shaanxi Yanchang Petroleum (Group)</t>
  </si>
  <si>
    <t>$51,062.7</t>
  </si>
  <si>
    <t>$1,026.1</t>
  </si>
  <si>
    <t>$69,286.3</t>
  </si>
  <si>
    <t>Mapfre Group</t>
  </si>
  <si>
    <t>$36,057.3</t>
  </si>
  <si>
    <t>$2,190</t>
  </si>
  <si>
    <t>$143,226.7</t>
  </si>
  <si>
    <t>Xiaomi</t>
  </si>
  <si>
    <t>$50,854.5</t>
  </si>
  <si>
    <t>$3,288.1</t>
  </si>
  <si>
    <t>$55,232.1</t>
  </si>
  <si>
    <t>Crédit Mutuel Group</t>
  </si>
  <si>
    <t>$50,619.7</t>
  </si>
  <si>
    <t>$4,264.1</t>
  </si>
  <si>
    <t>$965,219.5</t>
  </si>
  <si>
    <t>https://www.creditmutuel.com/en/deploying-our-csr-approach/our-csr-commitments.html</t>
  </si>
  <si>
    <t>Our CSR commitments | Crédit Mutuel group</t>
  </si>
  <si>
    <t>Led by the banking sector in coordination with the United Nations Environment Programme Finance Initiative (UNEP-FI), the Net-Zero Banking Alliance works to achieve the Paris Agreement carbon neutrality target, aiming to align bank portfolio-related emissions with pathways to net zero greenhouse gas emissions by 2050.</t>
  </si>
  <si>
    <t>Massachusetts Mutual Life Insurance</t>
  </si>
  <si>
    <t>$43,072</t>
  </si>
  <si>
    <t>$316.3</t>
  </si>
  <si>
    <t>$422,113.5</t>
  </si>
  <si>
    <t>Mazda Motor</t>
  </si>
  <si>
    <t>$32,922.8</t>
  </si>
  <si>
    <t>$748.3</t>
  </si>
  <si>
    <t>$27,287.2</t>
  </si>
  <si>
    <t>Liberty Mutual Insurance Group</t>
  </si>
  <si>
    <t>$50,429</t>
  </si>
  <si>
    <t>$4,383</t>
  </si>
  <si>
    <t>$166,695</t>
  </si>
  <si>
    <t>Medtronic</t>
  </si>
  <si>
    <t>$32,364</t>
  </si>
  <si>
    <t>$3,676</t>
  </si>
  <si>
    <t>$89,981</t>
  </si>
  <si>
    <t>Contemporary Amperex Technology</t>
  </si>
  <si>
    <t>$50,313.4</t>
  </si>
  <si>
    <t>$7,052.6</t>
  </si>
  <si>
    <t>$107,771.7</t>
  </si>
  <si>
    <r>
      <t>Carbon neutrality in core operations by 2025”</t>
    </r>
    <r>
      <rPr>
        <sz val="11"/>
        <color theme="1"/>
        <rFont val="Aptos Narrow"/>
        <family val="2"/>
        <scheme val="minor"/>
      </rPr>
      <t xml:space="preserve">; </t>
    </r>
    <r>
      <rPr>
        <i/>
        <sz val="11"/>
        <color theme="1"/>
        <rFont val="Aptos Narrow"/>
        <family val="2"/>
        <scheme val="minor"/>
      </rPr>
      <t>“across entire supply chain by 2035</t>
    </r>
  </si>
  <si>
    <t>https://www.catl.com/en/news/6014.html</t>
  </si>
  <si>
    <t>Plains GP Holdings</t>
  </si>
  <si>
    <t>$50,073</t>
  </si>
  <si>
    <t>$103</t>
  </si>
  <si>
    <t>$27,756</t>
  </si>
  <si>
    <t>UniCredit Group</t>
  </si>
  <si>
    <t>$49,962.2</t>
  </si>
  <si>
    <t>$10,510.4</t>
  </si>
  <si>
    <t>$811,766.4</t>
  </si>
  <si>
    <t>Shanghai Pudong Development Bank</t>
  </si>
  <si>
    <t>$48,944</t>
  </si>
  <si>
    <t>$6,289.9</t>
  </si>
  <si>
    <t>$1,296,272.3</t>
  </si>
  <si>
    <t>https://news.spdb.com.cn/about_spd/xwdt_1632/202503/t20250329_1109185.shtml</t>
  </si>
  <si>
    <t>Merck</t>
  </si>
  <si>
    <t>$64,168</t>
  </si>
  <si>
    <t>$17,117</t>
  </si>
  <si>
    <t>$117,106</t>
  </si>
  <si>
    <t>Meta Platforms</t>
  </si>
  <si>
    <t>$164,501</t>
  </si>
  <si>
    <t>$62,360</t>
  </si>
  <si>
    <t>$276,054</t>
  </si>
  <si>
    <t>MetLife</t>
  </si>
  <si>
    <t>$70,986</t>
  </si>
  <si>
    <t>$4,426</t>
  </si>
  <si>
    <t>$677,457</t>
  </si>
  <si>
    <t>USAA</t>
  </si>
  <si>
    <t>$48,560</t>
  </si>
  <si>
    <t>$3,885.4</t>
  </si>
  <si>
    <t>$220,582.6</t>
  </si>
  <si>
    <t>https://www.usaa.com/about/climate-environmental-stewardship</t>
  </si>
  <si>
    <t>Microsoft</t>
  </si>
  <si>
    <t>$245,122</t>
  </si>
  <si>
    <t>$88,136</t>
  </si>
  <si>
    <t>$512,163</t>
  </si>
  <si>
    <t>SK Hynix</t>
  </si>
  <si>
    <t>$48,541.1</t>
  </si>
  <si>
    <t>$14,511.6</t>
  </si>
  <si>
    <t>$81,152.1</t>
  </si>
  <si>
    <t>Migros Group</t>
  </si>
  <si>
    <t>$36,942.7</t>
  </si>
  <si>
    <t>$475.9</t>
  </si>
  <si>
    <t>$90,530.9</t>
  </si>
  <si>
    <t>Mitsubishi</t>
  </si>
  <si>
    <t>$122,127.4</t>
  </si>
  <si>
    <t>$6,236.4</t>
  </si>
  <si>
    <t>$143,412.5</t>
  </si>
  <si>
    <t>Landesbank Baden-Wurttemberg</t>
  </si>
  <si>
    <t>$48,028.6</t>
  </si>
  <si>
    <t>$943</t>
  </si>
  <si>
    <t>$368,973.9</t>
  </si>
  <si>
    <t>lbbw-sustainable-transformation-our-path-to-net-zero_afevaknnhg_m.pdf</t>
  </si>
  <si>
    <t>Ingram Micro Holding</t>
  </si>
  <si>
    <t>$47,983.7</t>
  </si>
  <si>
    <t>$264.2</t>
  </si>
  <si>
    <t>$18,779.7</t>
  </si>
  <si>
    <t>Mitsubishi UFJ Financial Group</t>
  </si>
  <si>
    <t>$89,409.8</t>
  </si>
  <si>
    <t>$12,220.5</t>
  </si>
  <si>
    <t>$2,756,111.2</t>
  </si>
  <si>
    <t>Mitsui</t>
  </si>
  <si>
    <t>$96,183.6</t>
  </si>
  <si>
    <t>$5,906.1</t>
  </si>
  <si>
    <t>$112,159</t>
  </si>
  <si>
    <t>General Dynamics</t>
  </si>
  <si>
    <t>$47,716</t>
  </si>
  <si>
    <t>$3,782</t>
  </si>
  <si>
    <t>$55,880</t>
  </si>
  <si>
    <t>China Vanke</t>
  </si>
  <si>
    <t>$47,695.5</t>
  </si>
  <si>
    <t>$-6,876.6</t>
  </si>
  <si>
    <t>$176,216.9</t>
  </si>
  <si>
    <t>https://www.vanke.com/upload/file/2024-03-27/c26e5c0a-a008-4560-b657-e58e99ed78ce.pdf</t>
  </si>
  <si>
    <t>Mondelez International</t>
  </si>
  <si>
    <t>$36,441</t>
  </si>
  <si>
    <t>$4,611</t>
  </si>
  <si>
    <t>$68,497</t>
  </si>
  <si>
    <t>Morgan Stanley</t>
  </si>
  <si>
    <t>$107,285</t>
  </si>
  <si>
    <t>$13,390</t>
  </si>
  <si>
    <t>$1,215,071</t>
  </si>
  <si>
    <t>America Movil</t>
  </si>
  <si>
    <t>$47,484.7</t>
  </si>
  <si>
    <t>$1,251.1</t>
  </si>
  <si>
    <t>$86,233.8</t>
  </si>
  <si>
    <t>Commitment removed</t>
  </si>
  <si>
    <t>Sustainability-Report-2024.pdf</t>
  </si>
  <si>
    <t>· Net-zero commitment, by setting a public goal to reach net-zero emissions by no later than 2050,</t>
  </si>
  <si>
    <t>Munich Re Group</t>
  </si>
  <si>
    <t>$67,118</t>
  </si>
  <si>
    <t>$6,147.9</t>
  </si>
  <si>
    <t>$296,660.8</t>
  </si>
  <si>
    <t>National Australia Bank</t>
  </si>
  <si>
    <t>$41,000.6</t>
  </si>
  <si>
    <t>$4,588.9</t>
  </si>
  <si>
    <t>$748,716.4</t>
  </si>
  <si>
    <t>Coca-Cola</t>
  </si>
  <si>
    <t>$47,061</t>
  </si>
  <si>
    <t>$10,631</t>
  </si>
  <si>
    <t>$100,549</t>
  </si>
  <si>
    <t>NatWest Group</t>
  </si>
  <si>
    <t>$37,460.7</t>
  </si>
  <si>
    <t>$6,134.7</t>
  </si>
  <si>
    <t>$886,754.8</t>
  </si>
  <si>
    <t>Nestlé</t>
  </si>
  <si>
    <t>$103,749.5</t>
  </si>
  <si>
    <t>$12,360.8</t>
  </si>
  <si>
    <t>$153,713</t>
  </si>
  <si>
    <t>Netflix</t>
  </si>
  <si>
    <t>$39,001</t>
  </si>
  <si>
    <t>$8,711.6</t>
  </si>
  <si>
    <t>$53,630.4</t>
  </si>
  <si>
    <t>Meituan</t>
  </si>
  <si>
    <t>$46,919.3</t>
  </si>
  <si>
    <t>$4,976.6</t>
  </si>
  <si>
    <t>$44,436.4</t>
  </si>
  <si>
    <t>https://www.meituan.com/</t>
  </si>
  <si>
    <t>SNCF Group</t>
  </si>
  <si>
    <t>$46,884.4</t>
  </si>
  <si>
    <t>$1,683.8</t>
  </si>
  <si>
    <t>$130,079.7</t>
  </si>
  <si>
    <t>https://www.groupe-sncf.com/medias-publics/2025-03/annual-sustainability-report-2024-sncf-group.pdf?VersionId=o5m4uSDiYZPPr8_o_L1_4Y2ls.fnf8gK</t>
  </si>
  <si>
    <t>Travelers</t>
  </si>
  <si>
    <t>$46,423</t>
  </si>
  <si>
    <t>$4,999</t>
  </si>
  <si>
    <t>$133,189</t>
  </si>
  <si>
    <t>Zhejiang Communications Investment Group</t>
  </si>
  <si>
    <t>$45,971.6</t>
  </si>
  <si>
    <t>$584</t>
  </si>
  <si>
    <t>$137,607.9</t>
  </si>
  <si>
    <t>https://www.zjec.com.cn/mtsc/uploads/single_file/E_2024_ESG_Report_20250331.pdf</t>
  </si>
  <si>
    <t>Nippon Steel</t>
  </si>
  <si>
    <t>$57,040.7</t>
  </si>
  <si>
    <t>$2,297.4</t>
  </si>
  <si>
    <t>$73,003.3</t>
  </si>
  <si>
    <t>Nissan Motor</t>
  </si>
  <si>
    <t>$82,871.1</t>
  </si>
  <si>
    <t>$-4,400.9</t>
  </si>
  <si>
    <t>$126,920.1</t>
  </si>
  <si>
    <t>Northrop Grumman</t>
  </si>
  <si>
    <t>$41,033</t>
  </si>
  <si>
    <t>$4,174</t>
  </si>
  <si>
    <t>$49,359</t>
  </si>
  <si>
    <t>Swiss Re</t>
  </si>
  <si>
    <t>$45,865</t>
  </si>
  <si>
    <t>$3,241</t>
  </si>
  <si>
    <t>$127,229</t>
  </si>
  <si>
    <t>Novartis</t>
  </si>
  <si>
    <t>$51,722</t>
  </si>
  <si>
    <t>$11,941</t>
  </si>
  <si>
    <t>$102,246</t>
  </si>
  <si>
    <t>Novo Nordisk</t>
  </si>
  <si>
    <t>$42,110.8</t>
  </si>
  <si>
    <t>$14,644.1</t>
  </si>
  <si>
    <t>$64,681.2</t>
  </si>
  <si>
    <t>NTT</t>
  </si>
  <si>
    <t>$89,900</t>
  </si>
  <si>
    <t>$6,559.9</t>
  </si>
  <si>
    <t>$200,563.6</t>
  </si>
  <si>
    <t>China South Industries Group</t>
  </si>
  <si>
    <t>$45,481.8</t>
  </si>
  <si>
    <t>$850.6</t>
  </si>
  <si>
    <t>$66,363.1</t>
  </si>
  <si>
    <t>https://www.csgc.com.cn/</t>
  </si>
  <si>
    <t>Oil &amp; Natural Gas</t>
  </si>
  <si>
    <t>$72,406.3</t>
  </si>
  <si>
    <t>$4,285.4</t>
  </si>
  <si>
    <t>$88,808.1</t>
  </si>
  <si>
    <t>Raizen</t>
  </si>
  <si>
    <t>$45,473.9</t>
  </si>
  <si>
    <t>$-758.3</t>
  </si>
  <si>
    <t>$24,562.3</t>
  </si>
  <si>
    <t>https://www.raizen.com.br/en/sustainability/climate-change</t>
  </si>
  <si>
    <t>OMV Group</t>
  </si>
  <si>
    <t>$36,748.1</t>
  </si>
  <si>
    <t>$1,571.3</t>
  </si>
  <si>
    <t>$50,541.5</t>
  </si>
  <si>
    <t>Taikang Insurance Group</t>
  </si>
  <si>
    <t>$45,456</t>
  </si>
  <si>
    <t>$2,115.6</t>
  </si>
  <si>
    <t>$291,482.9</t>
  </si>
  <si>
    <t>https://cn.chinadaily.com.cn/a/202408/23/WS66c834c9a310b35299d3828c.html</t>
  </si>
  <si>
    <t>Orange</t>
  </si>
  <si>
    <t>$44,781</t>
  </si>
  <si>
    <t>$2,541.4</t>
  </si>
  <si>
    <t>$107,552.3</t>
  </si>
  <si>
    <t>Susun Construction Group</t>
  </si>
  <si>
    <t>$45,003.8</t>
  </si>
  <si>
    <t>$924.2</t>
  </si>
  <si>
    <t>$34,018.5</t>
  </si>
  <si>
    <t>China Huadian</t>
  </si>
  <si>
    <t>$45,003.1</t>
  </si>
  <si>
    <t>$2,370.7</t>
  </si>
  <si>
    <t>$166,802.7</t>
  </si>
  <si>
    <t>Climate and Energy Benchmark - Electric Utilities</t>
  </si>
  <si>
    <t>Pacific Construction Group</t>
  </si>
  <si>
    <t>$75,359.8</t>
  </si>
  <si>
    <t>$4,897.5</t>
  </si>
  <si>
    <t>$63,162.2</t>
  </si>
  <si>
    <t>Panasonic Holdings</t>
  </si>
  <si>
    <t>$55,483.8</t>
  </si>
  <si>
    <t>$2,402.2</t>
  </si>
  <si>
    <t>$62,333.7</t>
  </si>
  <si>
    <t>George Weston</t>
  </si>
  <si>
    <t>$44,975.6</t>
  </si>
  <si>
    <t>$992.1</t>
  </si>
  <si>
    <t>$35,776.6</t>
  </si>
  <si>
    <t>ZF Friedrichshafen</t>
  </si>
  <si>
    <t>$44,746.4</t>
  </si>
  <si>
    <t>$-1,246.9</t>
  </si>
  <si>
    <t>$40,702</t>
  </si>
  <si>
    <t>Pegatron</t>
  </si>
  <si>
    <t>$34,935</t>
  </si>
  <si>
    <t>$1,552</t>
  </si>
  <si>
    <t>$51,485</t>
  </si>
  <si>
    <t>Tokyo Electric Power</t>
  </si>
  <si>
    <t>$44,674.7</t>
  </si>
  <si>
    <t>$1,058</t>
  </si>
  <si>
    <t>$99,986.6</t>
  </si>
  <si>
    <t>PepsiCo</t>
  </si>
  <si>
    <t>$91,854</t>
  </si>
  <si>
    <t>$9,578</t>
  </si>
  <si>
    <t>$99,467</t>
  </si>
  <si>
    <t>Fomento Económico Mexicano</t>
  </si>
  <si>
    <t>$43,800.7</t>
  </si>
  <si>
    <t>$1,460.5</t>
  </si>
  <si>
    <t>$40,933.3</t>
  </si>
  <si>
    <t>https://www.femsa.com/en/sustainability/focus-topics/our-planet/</t>
  </si>
  <si>
    <t>Integrated-report-results-in-2024.pdf</t>
  </si>
  <si>
    <t>MS&amp;AD Insurance Group Holdings</t>
  </si>
  <si>
    <t>$43,693.5</t>
  </si>
  <si>
    <t>$4,537.1</t>
  </si>
  <si>
    <t>$175,070.4</t>
  </si>
  <si>
    <t>China National Building Material Group</t>
  </si>
  <si>
    <t>$43,504.9</t>
  </si>
  <si>
    <t>$82.8</t>
  </si>
  <si>
    <t>$97,329.3</t>
  </si>
  <si>
    <t>https://finance.sina.com.cn/tech/2021-06-22/doc-ikqciyzk1148188.shtml</t>
  </si>
  <si>
    <t>Petrobras</t>
  </si>
  <si>
    <t>$91,416</t>
  </si>
  <si>
    <t>$7,528</t>
  </si>
  <si>
    <t>$181,645</t>
  </si>
  <si>
    <t>Sinomach</t>
  </si>
  <si>
    <t>$43,269.2</t>
  </si>
  <si>
    <t>$257.3</t>
  </si>
  <si>
    <t>$45,718.9</t>
  </si>
  <si>
    <t>We will accelerate the green trans_x0002_formation, and actively leverage our strengths in "carbon peaking and carbon neutrality" services and green engineering to promote green development.</t>
  </si>
  <si>
    <t>https://www.sinomach.com.cn/en/Sustainability/CSRReports/202501/P020250107355903214865.pdf</t>
  </si>
  <si>
    <t>DZ Bank</t>
  </si>
  <si>
    <t>$43,262.7</t>
  </si>
  <si>
    <t>$2,401.9</t>
  </si>
  <si>
    <t>$682,996.5</t>
  </si>
  <si>
    <t>Philip Morris International</t>
  </si>
  <si>
    <t>$37,878</t>
  </si>
  <si>
    <t>$7,057</t>
  </si>
  <si>
    <t>$61,784</t>
  </si>
  <si>
    <t>Dow</t>
  </si>
  <si>
    <t>$42,964</t>
  </si>
  <si>
    <t>$1,116</t>
  </si>
  <si>
    <t>$57,312</t>
  </si>
  <si>
    <t>Phoenix Pharma</t>
  </si>
  <si>
    <t>$53,536.8</t>
  </si>
  <si>
    <t>$342.8</t>
  </si>
  <si>
    <t>$15,700.6</t>
  </si>
  <si>
    <t>Continental</t>
  </si>
  <si>
    <t>$42,953.4</t>
  </si>
  <si>
    <t>$1,263.1</t>
  </si>
  <si>
    <t>$38,275</t>
  </si>
  <si>
    <t>U.S. Bancorp</t>
  </si>
  <si>
    <t>$42,712</t>
  </si>
  <si>
    <t>$6,299</t>
  </si>
  <si>
    <t>$678,318</t>
  </si>
  <si>
    <t>Fairfax Financial Holdings</t>
  </si>
  <si>
    <t>$42,282.3</t>
  </si>
  <si>
    <t>$3,874.9</t>
  </si>
  <si>
    <t>$96,777.3</t>
  </si>
  <si>
    <t>https://www.fairfax.ca/wp-content/uploads/2025/04/250407_ESG_Report_FINAL.pdf</t>
  </si>
  <si>
    <t>X5 Retail Group</t>
  </si>
  <si>
    <t>$42,111.8</t>
  </si>
  <si>
    <t>$1,113.3</t>
  </si>
  <si>
    <t>$16,236.5</t>
  </si>
  <si>
    <t>Olam Group</t>
  </si>
  <si>
    <t>$42,028.3</t>
  </si>
  <si>
    <t>$64.7</t>
  </si>
  <si>
    <t>$33,161.5</t>
  </si>
  <si>
    <t>Procter &amp; Gamble</t>
  </si>
  <si>
    <t>$84,039</t>
  </si>
  <si>
    <t>$14,879</t>
  </si>
  <si>
    <t>$122,370</t>
  </si>
  <si>
    <t>Abbott Laboratories</t>
  </si>
  <si>
    <t>$41,950</t>
  </si>
  <si>
    <t>$13,402</t>
  </si>
  <si>
    <t>$81,414</t>
  </si>
  <si>
    <t>Shanghai Construction Group</t>
  </si>
  <si>
    <t>$41,724.8</t>
  </si>
  <si>
    <t>$301.3</t>
  </si>
  <si>
    <t>$53,001.1</t>
  </si>
  <si>
    <t>https://www.gzw.sh.gov.cn/shgzw_gqzc_shzr/20230524/eacfbb8474b54a9eb14a3102dac79382.html</t>
  </si>
  <si>
    <t>PTT</t>
  </si>
  <si>
    <t>$87,638.5</t>
  </si>
  <si>
    <t>$2,554.3</t>
  </si>
  <si>
    <t>$100,490.5</t>
  </si>
  <si>
    <t>Best Buy</t>
  </si>
  <si>
    <t>$41,528</t>
  </si>
  <si>
    <t>$927</t>
  </si>
  <si>
    <t>$14,782</t>
  </si>
  <si>
    <t>Northwestern Mutual</t>
  </si>
  <si>
    <t>$41,445</t>
  </si>
  <si>
    <t>$560.7</t>
  </si>
  <si>
    <t>$378,324.1</t>
  </si>
  <si>
    <t>https://www.northwesternmutual.com/who-we-are/sustainability-impact/environment</t>
  </si>
  <si>
    <t>Qualcomm</t>
  </si>
  <si>
    <t>$38,962</t>
  </si>
  <si>
    <t>$10,142</t>
  </si>
  <si>
    <t>$55,154</t>
  </si>
  <si>
    <t>Quanta Computer</t>
  </si>
  <si>
    <t>$43,949.6</t>
  </si>
  <si>
    <t>$1,859.9</t>
  </si>
  <si>
    <t>$28,432.6</t>
  </si>
  <si>
    <t>KB Financial Group</t>
  </si>
  <si>
    <t>$41,086.5</t>
  </si>
  <si>
    <t>$3,724</t>
  </si>
  <si>
    <t>$513,125.7</t>
  </si>
  <si>
    <t>Molina Healthcare</t>
  </si>
  <si>
    <t>$40,650</t>
  </si>
  <si>
    <t>$1,179</t>
  </si>
  <si>
    <t>$15,630</t>
  </si>
  <si>
    <t>https://www.responsibilityreports.com/HostedData/ResponsibilityReportArchive/m/NYSE_MOH_2023.pdf</t>
  </si>
  <si>
    <t>Reliance Industries</t>
  </si>
  <si>
    <t>$114,121.6</t>
  </si>
  <si>
    <t>$8,239.3</t>
  </si>
  <si>
    <t>$228,260.5</t>
  </si>
  <si>
    <t>LyondellBasell Industries</t>
  </si>
  <si>
    <t>$40,302</t>
  </si>
  <si>
    <t>$1,360</t>
  </si>
  <si>
    <t>$35,746</t>
  </si>
  <si>
    <t>Repsol</t>
  </si>
  <si>
    <t>$55,571.5</t>
  </si>
  <si>
    <t>$1,899</t>
  </si>
  <si>
    <t>$65,423.5</t>
  </si>
  <si>
    <t>REWE Group</t>
  </si>
  <si>
    <t>$95,044.2</t>
  </si>
  <si>
    <t>$1,057</t>
  </si>
  <si>
    <t>$43,864.6</t>
  </si>
  <si>
    <t>Rio Tinto Group</t>
  </si>
  <si>
    <t>$53,658</t>
  </si>
  <si>
    <t>$11,552</t>
  </si>
  <si>
    <t>$102,786</t>
  </si>
  <si>
    <t>Roche Group</t>
  </si>
  <si>
    <t>$70,861.1</t>
  </si>
  <si>
    <t>$9,400.1</t>
  </si>
  <si>
    <t>$112,363.1</t>
  </si>
  <si>
    <t>China Minsheng Banking</t>
  </si>
  <si>
    <t>$40,217</t>
  </si>
  <si>
    <t>$4,488.6</t>
  </si>
  <si>
    <t>$1,070,646.4</t>
  </si>
  <si>
    <t>https://en.cmbc.com.cn/cmbc_en/2025-01/13/article_2025011313511819201.html</t>
  </si>
  <si>
    <t>Royal Ahold Delhaize</t>
  </si>
  <si>
    <t>$96,632.4</t>
  </si>
  <si>
    <t>$1,907.7</t>
  </si>
  <si>
    <t>$53,677.8</t>
  </si>
  <si>
    <t>Royal Bank of Canada</t>
  </si>
  <si>
    <t>$98,742.8</t>
  </si>
  <si>
    <t>$11,929.2</t>
  </si>
  <si>
    <t>$1,557,918.1</t>
  </si>
  <si>
    <t>Haier Smart Home</t>
  </si>
  <si>
    <t>$39,746.3</t>
  </si>
  <si>
    <t>$2,604.7</t>
  </si>
  <si>
    <t>$39,745.4</t>
  </si>
  <si>
    <t>S.F. Holding</t>
  </si>
  <si>
    <t>$39,529.4</t>
  </si>
  <si>
    <t>$1,413.5</t>
  </si>
  <si>
    <t>$29,293.8</t>
  </si>
  <si>
    <t>Coop Group</t>
  </si>
  <si>
    <t>$39,591.2</t>
  </si>
  <si>
    <t>$664.4</t>
  </si>
  <si>
    <t>$25,629.1</t>
  </si>
  <si>
    <t>Saint-Gobain</t>
  </si>
  <si>
    <t>$50,363.4</t>
  </si>
  <si>
    <t>$3,075.6</t>
  </si>
  <si>
    <t>$63,903.5</t>
  </si>
  <si>
    <t>Salesforce</t>
  </si>
  <si>
    <t>$37,895</t>
  </si>
  <si>
    <t>$6,197</t>
  </si>
  <si>
    <t>$102,928</t>
  </si>
  <si>
    <t>Samsung Electronics</t>
  </si>
  <si>
    <t>$220,636.7</t>
  </si>
  <si>
    <t>$24,655.4</t>
  </si>
  <si>
    <t>$348,381.7</t>
  </si>
  <si>
    <t>Sanofi</t>
  </si>
  <si>
    <t>$53,333</t>
  </si>
  <si>
    <t>$6,012.8</t>
  </si>
  <si>
    <t>$137,500.5</t>
  </si>
  <si>
    <t>SAP</t>
  </si>
  <si>
    <t>$36,959</t>
  </si>
  <si>
    <t>$3,378.4</t>
  </si>
  <si>
    <t>$76,746.7</t>
  </si>
  <si>
    <t>Saudi Aramco</t>
  </si>
  <si>
    <t>$480,193.5</t>
  </si>
  <si>
    <t>$104,982.3</t>
  </si>
  <si>
    <t>$645,097.2</t>
  </si>
  <si>
    <t>Sberbank</t>
  </si>
  <si>
    <t>$98,742.7</t>
  </si>
  <si>
    <t>$17,042.8</t>
  </si>
  <si>
    <t>$536,082.3</t>
  </si>
  <si>
    <t>Hangzhou Industrial Investment Group</t>
  </si>
  <si>
    <t>$39,495.9</t>
  </si>
  <si>
    <t>$371.4</t>
  </si>
  <si>
    <t>$12,792.8</t>
  </si>
  <si>
    <t>https://www.hziam.com/</t>
  </si>
  <si>
    <t>Schneider Electric</t>
  </si>
  <si>
    <t>$41,259.9</t>
  </si>
  <si>
    <t>$4,616.6</t>
  </si>
  <si>
    <t>$68,278.1</t>
  </si>
  <si>
    <t>CHS</t>
  </si>
  <si>
    <t>$39,261.2</t>
  </si>
  <si>
    <t>$1,102.3</t>
  </si>
  <si>
    <t>$18,715.1</t>
  </si>
  <si>
    <t>https://www.chsinc.com/news-and-stories/2024/11/21/sustainability-report</t>
  </si>
  <si>
    <t>Mercadona</t>
  </si>
  <si>
    <t>$38,505.3</t>
  </si>
  <si>
    <t>$1,496.6</t>
  </si>
  <si>
    <t>$15,532.8</t>
  </si>
  <si>
    <t>https://info.mercadona.es/document/en/download-report.pdf</t>
  </si>
  <si>
    <t>Hangzhou Iron and Steel Group</t>
  </si>
  <si>
    <t>$38,430.7</t>
  </si>
  <si>
    <t>$158.6</t>
  </si>
  <si>
    <t>$14,497</t>
  </si>
  <si>
    <t>https://www.hzsteel.com/</t>
  </si>
  <si>
    <t>Guangzhou Industrial Investment Holdings</t>
  </si>
  <si>
    <t>$38,344.6</t>
  </si>
  <si>
    <t>$85.1</t>
  </si>
  <si>
    <t>$48,023.2</t>
  </si>
  <si>
    <t>https://www.giihg.group/</t>
  </si>
  <si>
    <t>About Us - GIIHG</t>
  </si>
  <si>
    <t>Shanghai Pharmaceuticals Holding</t>
  </si>
  <si>
    <t>$38,255</t>
  </si>
  <si>
    <t>$632.7</t>
  </si>
  <si>
    <t>$30,305.6</t>
  </si>
  <si>
    <t>Not specified</t>
  </si>
  <si>
    <t>https://www.siic.com/news/press/82.html</t>
  </si>
  <si>
    <t>Shandong Hi-Speed Group</t>
  </si>
  <si>
    <t>$38,819.6</t>
  </si>
  <si>
    <t>$579.7</t>
  </si>
  <si>
    <t>$222,106.5</t>
  </si>
  <si>
    <t>2024 marked a pivotal year of fully implementing the guiding principles of the 20th CPC National Congress. It was also a tough year as SHNE deepened industrial revolution in green energy. As the flagship new energy company under Shandong Hi-Speed Group, we are firmly committed to the national strategy of achieving carbon peak and carbon neutrality. By harnessing shareholder support, we have built a new development paradigm. Through relentless innovation and strategic transformation, we are infusing fresh momentum into China’s green development.</t>
  </si>
  <si>
    <t>https://api2.aconnect.com.hk/Attachment/146689</t>
  </si>
  <si>
    <t>US Foods Holding</t>
  </si>
  <si>
    <t>$37,877</t>
  </si>
  <si>
    <t>$494</t>
  </si>
  <si>
    <t>$13,436</t>
  </si>
  <si>
    <t>Shenzhen Investment Holdings</t>
  </si>
  <si>
    <t>$37,717.2</t>
  </si>
  <si>
    <t>$818.1</t>
  </si>
  <si>
    <t>$167,092</t>
  </si>
  <si>
    <t>https://www.shenzheninvestment.com/upload/file/2023-05-11/27561847-47cd-4a85-b666-24cd5a765f72.pdf</t>
  </si>
  <si>
    <t>d0f1c87a-e935-42ef-9a76-12673e00d2f7.pdf</t>
  </si>
  <si>
    <t>Jiangsu Shagang Group</t>
  </si>
  <si>
    <t>$37,615.5</t>
  </si>
  <si>
    <t>$196.9</t>
  </si>
  <si>
    <t>$50,811.5</t>
  </si>
  <si>
    <t>https://www.cnfin.com/cmjj-lb/detail/20230110/3782912_1.html</t>
  </si>
  <si>
    <t>AIA Group</t>
  </si>
  <si>
    <t>$37,612</t>
  </si>
  <si>
    <t>$6,836</t>
  </si>
  <si>
    <t>$305,454</t>
  </si>
  <si>
    <t>Guangdong Guangxin Holdings</t>
  </si>
  <si>
    <t>$37,542.8</t>
  </si>
  <si>
    <t>$144.7</t>
  </si>
  <si>
    <t>$18,758.1</t>
  </si>
  <si>
    <t>https://www.gdghg.com/</t>
  </si>
  <si>
    <t>Shell</t>
  </si>
  <si>
    <t>$289,029</t>
  </si>
  <si>
    <t>$16,094</t>
  </si>
  <si>
    <t>$387,609</t>
  </si>
  <si>
    <t>QNB Group</t>
  </si>
  <si>
    <t>$37,472.7</t>
  </si>
  <si>
    <t>$4,584.8</t>
  </si>
  <si>
    <t>$356,091.2</t>
  </si>
  <si>
    <t>Siemens Energy</t>
  </si>
  <si>
    <t>$37,360.8</t>
  </si>
  <si>
    <t>$1,283.5</t>
  </si>
  <si>
    <t>$56,696.8</t>
  </si>
  <si>
    <t>https://www.siemens-energy.com/global/en/home/general/us-legal-notice-reports.html</t>
  </si>
  <si>
    <t>Luxshare Precision Industry</t>
  </si>
  <si>
    <t>$37,357.7</t>
  </si>
  <si>
    <t>$1,857.6</t>
  </si>
  <si>
    <t>$30,664.3</t>
  </si>
  <si>
    <t>Siemens</t>
  </si>
  <si>
    <t>$85,432.8</t>
  </si>
  <si>
    <t>$8,998.5</t>
  </si>
  <si>
    <t>$164,729.7</t>
  </si>
  <si>
    <t>Suncor Energy</t>
  </si>
  <si>
    <t>$37,329.3</t>
  </si>
  <si>
    <t>$4,391.9</t>
  </si>
  <si>
    <t>$62,449.8</t>
  </si>
  <si>
    <t>New Hope Holding Group</t>
  </si>
  <si>
    <t>$37,283.9</t>
  </si>
  <si>
    <t>$86.9</t>
  </si>
  <si>
    <t>$34,814.3</t>
  </si>
  <si>
    <t>https://newhopegroup.com.au/wp-content/uploads/2025/09/New-Hope-Group-Sustainability-Report-2025.pdf</t>
  </si>
  <si>
    <t>Sinopec Group</t>
  </si>
  <si>
    <t>$407,490.1</t>
  </si>
  <si>
    <t>$8,036.4</t>
  </si>
  <si>
    <t>$375,395.1</t>
  </si>
  <si>
    <t>China Electronics</t>
  </si>
  <si>
    <t>$37,030</t>
  </si>
  <si>
    <t>$1,989.8</t>
  </si>
  <si>
    <t>$65,274.9</t>
  </si>
  <si>
    <t>SK</t>
  </si>
  <si>
    <t>$92,973.3</t>
  </si>
  <si>
    <t>$-948</t>
  </si>
  <si>
    <t>$145,558.2</t>
  </si>
  <si>
    <t>LG Chem</t>
  </si>
  <si>
    <t>$37,021</t>
  </si>
  <si>
    <t>$-506.6</t>
  </si>
  <si>
    <t>$63,549.7</t>
  </si>
  <si>
    <t>Meiji Yasuda Life Insurance</t>
  </si>
  <si>
    <t>$36,877.7</t>
  </si>
  <si>
    <t>$1,007</t>
  </si>
  <si>
    <t>$356,656.7</t>
  </si>
  <si>
    <t>D.R. Horton</t>
  </si>
  <si>
    <t>$36,801.4</t>
  </si>
  <si>
    <t>$4,756.4</t>
  </si>
  <si>
    <t>$36,104.3</t>
  </si>
  <si>
    <t>https://investor.drhorton.com/~/media/Files/D/D-R-Horton-IR/documents/d-r-horton-inc-fy2024-sustainability-report.pdf</t>
  </si>
  <si>
    <t>SoftBank Group</t>
  </si>
  <si>
    <t>$47,517.4</t>
  </si>
  <si>
    <t>$7,565.6</t>
  </si>
  <si>
    <t>$300,311.9</t>
  </si>
  <si>
    <t>CFE</t>
  </si>
  <si>
    <t>$36,450.9</t>
  </si>
  <si>
    <t>$-15,081.6</t>
  </si>
  <si>
    <t>$127,433.8</t>
  </si>
  <si>
    <t>https://www.cfe.gob.mx/finanzas/financial-economic-information/ESG/SPO%20%E2%80%93%20Second%20Party%20Opinion/2024/2024%20CFE%20Sustainable%20Financing%20Framework%20Second-Party%20Opinion.pdf</t>
  </si>
  <si>
    <t>Emissions intensity reduction</t>
  </si>
  <si>
    <t>20250721 V1 Reporte CFE</t>
  </si>
  <si>
    <t>Sony</t>
  </si>
  <si>
    <t>$84,995.5</t>
  </si>
  <si>
    <t>$7,488.7</t>
  </si>
  <si>
    <t>$235,460.5</t>
  </si>
  <si>
    <t>St. James's Place</t>
  </si>
  <si>
    <t>$33,178.9</t>
  </si>
  <si>
    <t>$509</t>
  </si>
  <si>
    <t>$244,082</t>
  </si>
  <si>
    <t>Standard Chartered</t>
  </si>
  <si>
    <t>$41,928</t>
  </si>
  <si>
    <t>$4,050</t>
  </si>
  <si>
    <t>$849,688</t>
  </si>
  <si>
    <t>Schlumberger</t>
  </si>
  <si>
    <t>$36,289</t>
  </si>
  <si>
    <t>$4,461</t>
  </si>
  <si>
    <t>$48,935</t>
  </si>
  <si>
    <t>Ansteel Group</t>
  </si>
  <si>
    <t>$36,270.6</t>
  </si>
  <si>
    <t>$-1,382.2</t>
  </si>
  <si>
    <t>$69,392.9</t>
  </si>
  <si>
    <t>carbon neutrality</t>
  </si>
  <si>
    <t>http://en.ansteel.cn/upload/pdf/2021.pdf</t>
  </si>
  <si>
    <t>info from previous yr database</t>
  </si>
  <si>
    <t>Mitsubishi Electric</t>
  </si>
  <si>
    <t>$36,221.2</t>
  </si>
  <si>
    <t>$2,125.9</t>
  </si>
  <si>
    <t>$42,535.7</t>
  </si>
  <si>
    <t>Starbucks</t>
  </si>
  <si>
    <t>$36,166.5</t>
  </si>
  <si>
    <t>$-1.1</t>
  </si>
  <si>
    <t>$10,646.2</t>
  </si>
  <si>
    <t>Hailiang Group</t>
  </si>
  <si>
    <t>$36,102.7</t>
  </si>
  <si>
    <t>$1,046.3</t>
  </si>
  <si>
    <t>$58,714.9</t>
  </si>
  <si>
    <t>Stellantis</t>
  </si>
  <si>
    <t>$169,652.9</t>
  </si>
  <si>
    <t>$5,918.7</t>
  </si>
  <si>
    <t>$214,958.6</t>
  </si>
  <si>
    <t>StoneX Group</t>
  </si>
  <si>
    <t>$99,887.8</t>
  </si>
  <si>
    <t>$260.8</t>
  </si>
  <si>
    <t>$27,466.3</t>
  </si>
  <si>
    <t>Sumitomo</t>
  </si>
  <si>
    <t>$47,834.5</t>
  </si>
  <si>
    <t>$3,685.7</t>
  </si>
  <si>
    <t>$77,598</t>
  </si>
  <si>
    <t>Sumitomo Life Insurance</t>
  </si>
  <si>
    <t>$33,663.8</t>
  </si>
  <si>
    <t>$4,162</t>
  </si>
  <si>
    <t>$43,418.9</t>
  </si>
  <si>
    <t>Sumitomo Mitsui Financial Group</t>
  </si>
  <si>
    <t>$66,745.1</t>
  </si>
  <si>
    <t>$7,727.4</t>
  </si>
  <si>
    <t>$2,043,378.6</t>
  </si>
  <si>
    <t>CK Hutchison Holdings</t>
  </si>
  <si>
    <t>$35,945.7</t>
  </si>
  <si>
    <t>$-1,319.4</t>
  </si>
  <si>
    <t>$21,475.5</t>
  </si>
  <si>
    <t>ELO Group</t>
  </si>
  <si>
    <t>$35,926</t>
  </si>
  <si>
    <t>$19,743</t>
  </si>
  <si>
    <t>$94,511</t>
  </si>
  <si>
    <t>https://groupe-elo.com/en/responsability/</t>
  </si>
  <si>
    <t>ELO SA</t>
  </si>
  <si>
    <t>Suzuki Motor</t>
  </si>
  <si>
    <t>$38,211.8</t>
  </si>
  <si>
    <t>$2,729.2</t>
  </si>
  <si>
    <t>$39,987</t>
  </si>
  <si>
    <t>China Datang</t>
  </si>
  <si>
    <t>$35,876.1</t>
  </si>
  <si>
    <t>$788.4</t>
  </si>
  <si>
    <t>$80,710.4</t>
  </si>
  <si>
    <t>en.china-cdt.com/dtwz/content_file/xxgk/shzr/shzrbg/2025/1/fc3a6a0fd91a4662901a61ea9688a3a0.pdf</t>
  </si>
  <si>
    <t>CRRC Group</t>
  </si>
  <si>
    <t>$35,779</t>
  </si>
  <si>
    <t>$-468</t>
  </si>
  <si>
    <t>$86,779</t>
  </si>
  <si>
    <t>Jardine Matheson</t>
  </si>
  <si>
    <t>$35,775.5</t>
  </si>
  <si>
    <t>$2,774.3</t>
  </si>
  <si>
    <t>$100,273.6</t>
  </si>
  <si>
    <t>Taiwan Semiconductor Manufacturing</t>
  </si>
  <si>
    <t>$90,167</t>
  </si>
  <si>
    <t>$36,087.3</t>
  </si>
  <si>
    <t>$204,048.3</t>
  </si>
  <si>
    <t>Talanx</t>
  </si>
  <si>
    <t>$50,017.3</t>
  </si>
  <si>
    <t>$2,138</t>
  </si>
  <si>
    <t>$186,807.8</t>
  </si>
  <si>
    <t>Target</t>
  </si>
  <si>
    <t>$106,566</t>
  </si>
  <si>
    <t>$4,091</t>
  </si>
  <si>
    <t>$57,769</t>
  </si>
  <si>
    <t>Sompo Holdings</t>
  </si>
  <si>
    <t>$35,773.5</t>
  </si>
  <si>
    <t>$175.2</t>
  </si>
  <si>
    <t>$14,408.5</t>
  </si>
  <si>
    <t>TD Synnex</t>
  </si>
  <si>
    <t>$58,452.4</t>
  </si>
  <si>
    <t>$689.1</t>
  </si>
  <si>
    <t>$30,274.5</t>
  </si>
  <si>
    <t>Telefonica</t>
  </si>
  <si>
    <t>$44,679.4</t>
  </si>
  <si>
    <t>$-53</t>
  </si>
  <si>
    <t>$104,060.9</t>
  </si>
  <si>
    <t>Tencent Holdings</t>
  </si>
  <si>
    <t>$91,764.1</t>
  </si>
  <si>
    <t>$26,972.7</t>
  </si>
  <si>
    <t>$243,995.3</t>
  </si>
  <si>
    <t>Tesco</t>
  </si>
  <si>
    <t>$89,745.6</t>
  </si>
  <si>
    <t>$2,071</t>
  </si>
  <si>
    <t>$48,961.4</t>
  </si>
  <si>
    <t>TongLing Nonferrous Metals Group</t>
  </si>
  <si>
    <t>$35,767</t>
  </si>
  <si>
    <t>$968</t>
  </si>
  <si>
    <t>$24,383</t>
  </si>
  <si>
    <t>Thermo Fisher Scientific</t>
  </si>
  <si>
    <t>$42,879</t>
  </si>
  <si>
    <t>$6,335</t>
  </si>
  <si>
    <t>$97,321</t>
  </si>
  <si>
    <t>ThyssenKrupp</t>
  </si>
  <si>
    <t>$37,985.2</t>
  </si>
  <si>
    <t>$-1,632.5</t>
  </si>
  <si>
    <t>$32,690.3</t>
  </si>
  <si>
    <t>TIAA</t>
  </si>
  <si>
    <t>$46,945.8</t>
  </si>
  <si>
    <t>$-1,935.8</t>
  </si>
  <si>
    <t>$655,708.3</t>
  </si>
  <si>
    <t>TJX</t>
  </si>
  <si>
    <t>$56,360</t>
  </si>
  <si>
    <t>$4,864</t>
  </si>
  <si>
    <t>$31,749</t>
  </si>
  <si>
    <t>Tokio Marine Holdings</t>
  </si>
  <si>
    <t>$55,365.3</t>
  </si>
  <si>
    <t>$6,922.4</t>
  </si>
  <si>
    <t>$208,401.8</t>
  </si>
  <si>
    <t>Rabobank Group</t>
  </si>
  <si>
    <t>$35,732.8</t>
  </si>
  <si>
    <t>$533.9</t>
  </si>
  <si>
    <t>$205,533.5</t>
  </si>
  <si>
    <t>https://www.rabobank.com/about-us/impact/article/011407129/rabobanks-climate-plan-2022-summarized</t>
  </si>
  <si>
    <t>Rabobank engages with clients and business partners that meet or are working towards: • having a plan that captures actions to become 1.5 °C aligned; • capturing and sharing their actual GHG emissions data or alternative information about their progress to become 1.5°C aligned; and • if the client or business partner is required by law or if they are larger clients1 or business partners in the high-emitting sectors defined by the UN’s Net-Zero Banking Alliance (NZBA)2 : having science_x0002_based carbon emissions reduction targets for 2030 and beyond which are 1.5°C aligned3 .</t>
  </si>
  <si>
    <t>Climate-policy-Rabobank-Group.pdf</t>
  </si>
  <si>
    <t xml:space="preserve">Our Paris Alignment process is focused on delivering on our commitment to transition all operational and attributable GHG emissions from our lending and investment portfolios to align with 1.5°C pathways by mid-century or sooner, including CO2 emissions reaching net-zero at the latest by 2050, consistent with a maximum temperature rise of 1.5°C above pre- industrial levels by 2100. </t>
  </si>
  <si>
    <t>Shudao Investment Group</t>
  </si>
  <si>
    <t>$35,676</t>
  </si>
  <si>
    <t>$108.9</t>
  </si>
  <si>
    <t>$29,621.3</t>
  </si>
  <si>
    <t>https://www.shudaojt.com</t>
  </si>
  <si>
    <t>组织架构 - 蜀道投资集团有限责任公司</t>
  </si>
  <si>
    <t>Guangzhou Municipal Construction Group</t>
  </si>
  <si>
    <t>$35,651.2</t>
  </si>
  <si>
    <t>$2,132.3</t>
  </si>
  <si>
    <t>$47,030</t>
  </si>
  <si>
    <t>http://www.gzmcg.com/</t>
  </si>
  <si>
    <t>CRH</t>
  </si>
  <si>
    <t>$35,441.5</t>
  </si>
  <si>
    <t>$3,932.5</t>
  </si>
  <si>
    <t>$41,312.8</t>
  </si>
  <si>
    <t>TotalEnergies</t>
  </si>
  <si>
    <t>$195,610</t>
  </si>
  <si>
    <t>$15,758</t>
  </si>
  <si>
    <t>$285,487</t>
  </si>
  <si>
    <t>Lennar</t>
  </si>
  <si>
    <t>$35,164.1</t>
  </si>
  <si>
    <t>$316.5</t>
  </si>
  <si>
    <t>$12,607.3</t>
  </si>
  <si>
    <t>Toyota Tsusho</t>
  </si>
  <si>
    <t>$67,628.4</t>
  </si>
  <si>
    <t>$2,378</t>
  </si>
  <si>
    <t>$47,084.3</t>
  </si>
  <si>
    <t>Guangzhou Pharmaceutical Holdings</t>
  </si>
  <si>
    <t>$35,128.6</t>
  </si>
  <si>
    <t>$-4,563.5</t>
  </si>
  <si>
    <t>$141,909.9</t>
  </si>
  <si>
    <t>Country Garden Holdings</t>
  </si>
  <si>
    <t>$35,058.2</t>
  </si>
  <si>
    <t>$525.8</t>
  </si>
  <si>
    <t>$20,574.9</t>
  </si>
  <si>
    <t>https://www.sohu.com/a/675767707_116062</t>
  </si>
  <si>
    <t>GS Caltex</t>
  </si>
  <si>
    <t>$34,849.2</t>
  </si>
  <si>
    <t>$6,036.7</t>
  </si>
  <si>
    <t>$309,272.8</t>
  </si>
  <si>
    <t>Tyson Foods</t>
  </si>
  <si>
    <t>$53,309</t>
  </si>
  <si>
    <t>$800</t>
  </si>
  <si>
    <t>$37,100</t>
  </si>
  <si>
    <t>ICICI Bank</t>
  </si>
  <si>
    <t>$34,762.6</t>
  </si>
  <si>
    <t>$32.6</t>
  </si>
  <si>
    <t>$30,879.3</t>
  </si>
  <si>
    <t>Shandong Gold Group</t>
  </si>
  <si>
    <t>$34,714</t>
  </si>
  <si>
    <t>$2,954.5</t>
  </si>
  <si>
    <t>$45,355.2</t>
  </si>
  <si>
    <t>https://finance.sina.com.cn/stock/relnews/cn/2025-10-27/doc-infvixhi9633087.shtml</t>
  </si>
  <si>
    <t>Uber Technologies</t>
  </si>
  <si>
    <t>$43,978</t>
  </si>
  <si>
    <t>$9,856</t>
  </si>
  <si>
    <t>$51,244</t>
  </si>
  <si>
    <t>UBS Group</t>
  </si>
  <si>
    <t>$87,150</t>
  </si>
  <si>
    <t>$5,085</t>
  </si>
  <si>
    <t>$1,565,028</t>
  </si>
  <si>
    <t>Shanghai Delong Steel Group</t>
  </si>
  <si>
    <t>$34,440</t>
  </si>
  <si>
    <t>$5,889</t>
  </si>
  <si>
    <t>$560,038</t>
  </si>
  <si>
    <t>https://www.shanghaidelong.com/content.html?id=189&amp;menuid=122</t>
  </si>
  <si>
    <t>PNC Financial Services Group</t>
  </si>
  <si>
    <t>$34,437.3</t>
  </si>
  <si>
    <t>$1,118</t>
  </si>
  <si>
    <t>$110,153.8</t>
  </si>
  <si>
    <t>Perusahaan Listrik Negara</t>
  </si>
  <si>
    <t>$34,257.9</t>
  </si>
  <si>
    <t>$5,191.2</t>
  </si>
  <si>
    <t>$45,739.7</t>
  </si>
  <si>
    <t>At COP 26, PLN has announced its commitment to achieve Net Zero Emissions by 2060. PLN will focus on expanding power capacity using clean energy to support Indonesia’s economic and power demand growth. Under Net Zero Emission scenarios, emissions will peak in 2030 and then gradually decline until they reach Net Zero by 2060. This will reduce 1,057 million ton of greenhouse gas emission in 2060, compared to business as usual scenario.</t>
  </si>
  <si>
    <t>https://web.pln.co.id/en/sustainability/climate-change-management</t>
  </si>
  <si>
    <t>Emirates Group</t>
  </si>
  <si>
    <t>$34,238.5</t>
  </si>
  <si>
    <t>$188.6</t>
  </si>
  <si>
    <t>$27,206.1</t>
  </si>
  <si>
    <t>https://www.emirates.com/uk/english/about-us/our-planet</t>
  </si>
  <si>
    <t>https://www.emirates.com/english/about-us/our-planet/environmental-policy/</t>
  </si>
  <si>
    <t>Beijing Jianlong Heavy Industry Group</t>
  </si>
  <si>
    <t>$34,102</t>
  </si>
  <si>
    <t>$3,946</t>
  </si>
  <si>
    <t>$31,540</t>
  </si>
  <si>
    <t>https://global.chinadaily.com.cn/a/202205/06/WS62748aa8a310fd2b29e5b030.html</t>
  </si>
  <si>
    <t>UnitedHealth Group</t>
  </si>
  <si>
    <t>$400,278</t>
  </si>
  <si>
    <t>$14,405</t>
  </si>
  <si>
    <t>$298,278</t>
  </si>
  <si>
    <t>Cummins</t>
  </si>
  <si>
    <t>$34,057.9</t>
  </si>
  <si>
    <t>$2,206.1</t>
  </si>
  <si>
    <t>$76,754.8</t>
  </si>
  <si>
    <t>China National Coal Group</t>
  </si>
  <si>
    <t>$34,020.8</t>
  </si>
  <si>
    <t>$37,435.3</t>
  </si>
  <si>
    <t>The Company actively explored the optimal path to peak carbon emissions and advancing its carbon peaking initiatives in an orderly manner. Based on its business operations, the Company steadily reduced carbon emission intensity through energy efficiency improvements, green energy substitution, and industrial optimization, aiming to achieve peak carbon emissions before 2030 and striving for carbon neutrality before 2060. The Board of Directors provided full oversight of the Company's progress toward its climate targets, while responsible departments leverage the carbon emission management system to enhance monitoring and management, strengthen the data foundation for the "dual carbon" goals, and foster a solid foundation for green development.</t>
  </si>
  <si>
    <t>https://www.hkexnews.hk/listedco/listconews/sehk/2025/0415/2025041501111.pdf?utmChina%20National%20Coal%20Group</t>
  </si>
  <si>
    <t>https://www.hkexnews.hk/listedco/listconews/sehk/2025/0415/2025041501111.pdf?utmChina%20National%20Coal%20Group_source=chatgpt.com</t>
  </si>
  <si>
    <t>Vale</t>
  </si>
  <si>
    <t>$38,056</t>
  </si>
  <si>
    <t>$6,166</t>
  </si>
  <si>
    <t>$80,152</t>
  </si>
  <si>
    <t>Valero Energy</t>
  </si>
  <si>
    <t>$123,974</t>
  </si>
  <si>
    <t>$2,770</t>
  </si>
  <si>
    <t>$60,143</t>
  </si>
  <si>
    <t>Veolia Environnement</t>
  </si>
  <si>
    <t>$48,331.4</t>
  </si>
  <si>
    <t>$1,187.4</t>
  </si>
  <si>
    <t>$75,542.6</t>
  </si>
  <si>
    <t>Paccar</t>
  </si>
  <si>
    <t>$33,636.1</t>
  </si>
  <si>
    <t>$-130.1</t>
  </si>
  <si>
    <t>$13,079.2</t>
  </si>
  <si>
    <t>Metro</t>
  </si>
  <si>
    <t>$33,614.1</t>
  </si>
  <si>
    <t>$2,498.8</t>
  </si>
  <si>
    <t>$47,773.1</t>
  </si>
  <si>
    <t>Visa</t>
  </si>
  <si>
    <t>$35,901.4</t>
  </si>
  <si>
    <t>$891.2</t>
  </si>
  <si>
    <t>$126,435.1</t>
  </si>
  <si>
    <t>Vodafone Group</t>
  </si>
  <si>
    <t>$44,427.3</t>
  </si>
  <si>
    <t>$-4,473.1</t>
  </si>
  <si>
    <t>$138,731.7</t>
  </si>
  <si>
    <t>Volkswagen</t>
  </si>
  <si>
    <t>$351,093.3</t>
  </si>
  <si>
    <t>$12,275.3</t>
  </si>
  <si>
    <t>$655,316.8</t>
  </si>
  <si>
    <t>Volvo</t>
  </si>
  <si>
    <t>$49,826.5</t>
  </si>
  <si>
    <t>$4,765.8</t>
  </si>
  <si>
    <t>$64,681.6</t>
  </si>
  <si>
    <t>Tongwei Group</t>
  </si>
  <si>
    <t>$33,482</t>
  </si>
  <si>
    <t>$-2,161.5</t>
  </si>
  <si>
    <t>$150,686.8</t>
  </si>
  <si>
    <t xml:space="preserve"> achieve carbon neutrality in operations by 2030.</t>
  </si>
  <si>
    <t>https://en.tongwei.com/news/detail/169632.html</t>
  </si>
  <si>
    <t>Greenland Holding Group</t>
  </si>
  <si>
    <t>$33,447.8</t>
  </si>
  <si>
    <t>$381.9</t>
  </si>
  <si>
    <t>$10,591.7</t>
  </si>
  <si>
    <t>https://dataclouds.cninfo.com.cn/shgonggao/2024/2024-04-30/94890901062211ef809ffa163e26e5de.pdf</t>
  </si>
  <si>
    <t>China National Aviation Fuel Group</t>
  </si>
  <si>
    <t>$33,424</t>
  </si>
  <si>
    <t>$4,090</t>
  </si>
  <si>
    <t>$91,839</t>
  </si>
  <si>
    <t>http://www.sasac.gov.cn/n4470048/n26915116/n28283133/n28283138/c28305167/content.html</t>
  </si>
  <si>
    <t xml:space="preserve">no info for parent </t>
  </si>
  <si>
    <t>Walt Disney</t>
  </si>
  <si>
    <t>$91,361</t>
  </si>
  <si>
    <t>$4,972</t>
  </si>
  <si>
    <t>$196,219</t>
  </si>
  <si>
    <t>Warner Bros. Discovery</t>
  </si>
  <si>
    <t>$39,321</t>
  </si>
  <si>
    <t>$-11,311</t>
  </si>
  <si>
    <t>$104,560</t>
  </si>
  <si>
    <t>Wells Fargo</t>
  </si>
  <si>
    <t>$125,397</t>
  </si>
  <si>
    <t>$19,722</t>
  </si>
  <si>
    <t>$1,929,845</t>
  </si>
  <si>
    <t>Westpac Banking</t>
  </si>
  <si>
    <t>$37,701.4</t>
  </si>
  <si>
    <t>$4,608.7</t>
  </si>
  <si>
    <t>$746,842.3</t>
  </si>
  <si>
    <t>Wilmar International</t>
  </si>
  <si>
    <t>$67,379.1</t>
  </si>
  <si>
    <t>$1,169.8</t>
  </si>
  <si>
    <t>$59,572.2</t>
  </si>
  <si>
    <t>Wistron</t>
  </si>
  <si>
    <t>$32,687.7</t>
  </si>
  <si>
    <t>$543.5</t>
  </si>
  <si>
    <t>$17,985.7</t>
  </si>
  <si>
    <t>Woolworths Group</t>
  </si>
  <si>
    <t>$44,521.5</t>
  </si>
  <si>
    <t>$70.8</t>
  </si>
  <si>
    <t>$22,645.1</t>
  </si>
  <si>
    <t>World Kinect</t>
  </si>
  <si>
    <t>$42,168</t>
  </si>
  <si>
    <t>$67.4</t>
  </si>
  <si>
    <t>$6,731.8</t>
  </si>
  <si>
    <t>Amgen</t>
  </si>
  <si>
    <t>$36,189</t>
  </si>
  <si>
    <t>$647.8</t>
  </si>
  <si>
    <t>$15,838.7</t>
  </si>
  <si>
    <t>Hunan Iron &amp; Steel Group</t>
  </si>
  <si>
    <t>$33,366.8</t>
  </si>
  <si>
    <t>$639.1</t>
  </si>
  <si>
    <t>$27,356.9</t>
  </si>
  <si>
    <t>PBF Energy</t>
  </si>
  <si>
    <t>$33,115.3</t>
  </si>
  <si>
    <t>$-533.8</t>
  </si>
  <si>
    <t>$12,703.2</t>
  </si>
  <si>
    <t>https://www.pbfenergy.com/wp-content/uploads/2025/09/2024-PBF-Sustainability-Report.pdf</t>
  </si>
  <si>
    <t>Linde</t>
  </si>
  <si>
    <t>$33,005</t>
  </si>
  <si>
    <t>$6,565</t>
  </si>
  <si>
    <t>$80,147</t>
  </si>
  <si>
    <t>Mitsubishi Heavy Industries</t>
  </si>
  <si>
    <t>$32,977.2</t>
  </si>
  <si>
    <t>$1,610.1</t>
  </si>
  <si>
    <t>$44,425.4</t>
  </si>
  <si>
    <t>Guangxi Investment Group</t>
  </si>
  <si>
    <t>$32,974.6</t>
  </si>
  <si>
    <t>$28</t>
  </si>
  <si>
    <t>$118,053.7</t>
  </si>
  <si>
    <t>https://gx.cnr.cn/cnrgx/jingjishenghuo/20210519/t20210519_525490539.shtml</t>
  </si>
  <si>
    <t>GuideWell Mutual Holding</t>
  </si>
  <si>
    <t>$32,955</t>
  </si>
  <si>
    <t>$284.7</t>
  </si>
  <si>
    <t>$20,238.2</t>
  </si>
  <si>
    <t>https://www.guidewell.com/news/impact-report</t>
  </si>
  <si>
    <t>Magnit</t>
  </si>
  <si>
    <t>$32,795</t>
  </si>
  <si>
    <t>$475.2</t>
  </si>
  <si>
    <t>$13,776.8</t>
  </si>
  <si>
    <t>New China Life Insurance</t>
  </si>
  <si>
    <t>$32,293.1</t>
  </si>
  <si>
    <t>$-1,438.2</t>
  </si>
  <si>
    <t>$231,852.4</t>
  </si>
  <si>
    <t>China General Technology</t>
  </si>
  <si>
    <t>$32,282.4</t>
  </si>
  <si>
    <t>$-150.6</t>
  </si>
  <si>
    <t>$44,268.6</t>
  </si>
  <si>
    <t>China General Technology (Group) Holding Co., Ltd &gt; Social Responsibility &gt; CSR Report</t>
  </si>
  <si>
    <t>China Huaneng Group</t>
  </si>
  <si>
    <t>$55,760.2</t>
  </si>
  <si>
    <t>$2,718</t>
  </si>
  <si>
    <t>$233,942</t>
  </si>
  <si>
    <t>YES</t>
  </si>
  <si>
    <t>Huadian Power International has proactively incorporated the strategic goals of “carbon peak and carbon neutrality” and national energy structure transformation requirements into its 14th Five-Year Plan, in response to the latest domestic and international policy developments. We have established a dedicated carbon management position to spearhead climate change-related initiatives, coordinate planning, and implement sustainable development strategies, ensuring steady progress in the Company’s green and low-carbon transformation.</t>
  </si>
  <si>
    <t>0415华电2024ESG英文版</t>
  </si>
  <si>
    <t>Zijin Mining Group</t>
  </si>
  <si>
    <t>$42,200.6</t>
  </si>
  <si>
    <t>$4,454.5</t>
  </si>
  <si>
    <t>$54,335.5</t>
  </si>
  <si>
    <t>Zurich Insurance Group</t>
  </si>
  <si>
    <t>$65,801</t>
  </si>
  <si>
    <t>$5,814</t>
  </si>
  <si>
    <t>$358,005</t>
  </si>
  <si>
    <t>Company</t>
  </si>
  <si>
    <t>Target Type</t>
  </si>
  <si>
    <t>target specifics</t>
  </si>
  <si>
    <t xml:space="preserve">target level </t>
  </si>
  <si>
    <t>Target Description (in their words)</t>
  </si>
  <si>
    <t>Temperature Alignment (°C)</t>
  </si>
  <si>
    <t>Baseline Year</t>
  </si>
  <si>
    <t>scopes targetted</t>
  </si>
  <si>
    <t>Scopes measured</t>
  </si>
  <si>
    <t>Carbon Credits Used (Y/N)</t>
  </si>
  <si>
    <t>SBTi status</t>
  </si>
  <si>
    <t>RE100 Status</t>
  </si>
  <si>
    <t>Source / Link</t>
  </si>
  <si>
    <t>China</t>
  </si>
  <si>
    <t>Renewable Energy</t>
  </si>
  <si>
    <t>Committed to using 100% renewable electricity across operations by 2030 as part of RE100.</t>
  </si>
  <si>
    <t>1.5 °C (aligned with RE100 and IEA NZE pathway)</t>
  </si>
  <si>
    <t>–</t>
  </si>
  <si>
    <t>Scope 2 (electricity)</t>
  </si>
  <si>
    <t>1,2,3</t>
  </si>
  <si>
    <t>Tongwei Group ESG Report 2024 (EN–前言)</t>
  </si>
  <si>
    <t>Member of RE100 since 2024; goal covers all operational electricity consumption.</t>
  </si>
  <si>
    <t>Carbon Neutrality</t>
  </si>
  <si>
    <t>Achieve carbon neutrality in company operations by 2030.</t>
  </si>
  <si>
    <t>1.5 °C (aligned with IEA NZE)</t>
  </si>
  <si>
    <t>Scopes 1 &amp; 2</t>
  </si>
  <si>
    <t>Operational carbon neutrality through energy efficiency, electrification, and renewable energy use.</t>
  </si>
  <si>
    <t>Achieve carbon neutrality across the entire value chain by 2050.</t>
  </si>
  <si>
    <t>1.5 °C (IEA NZE scenario reference)</t>
  </si>
  <si>
    <t>Scopes 1, 2, and 3</t>
  </si>
  <si>
    <t>Value-chain net zero target aligned with China’s dual-carbon policy; covers all upstream and downstream emissions.</t>
  </si>
  <si>
    <t>Emission Reduction</t>
  </si>
  <si>
    <t>Reduce Scope 3 emission intensity by 55.8% by 2030 (baseline 2023).</t>
  </si>
  <si>
    <t>Explicit numerical reduction target; intensity-based, focused on product and supply-chain improvements.</t>
  </si>
  <si>
    <t xml:space="preserve">Magnit </t>
  </si>
  <si>
    <t>Russia</t>
  </si>
  <si>
    <t>Reduce Scope 1 and 2 greenhouse gas emissions by 25% by 2030 (baseline 2021).</t>
  </si>
  <si>
    <t>Magnit 2024 ESG &amp; CSR Impact Report</t>
  </si>
  <si>
    <t>Company target covering direct and indirect energy emissions; implemented via energy efficiency, refrigeration modernization, and renewable sourcing.</t>
  </si>
  <si>
    <t>Increase the share of renewable and low-carbon energy used in operations to 50% by 2030.</t>
  </si>
  <si>
    <t>Part of Magnit’s decarbonization roadmap; includes expansion of renewable procurement agreements and on-site solar projects.</t>
  </si>
  <si>
    <t>Strive toward carbon neutrality in own operations by 2050.</t>
  </si>
  <si>
    <t>Long-term ambition aligned with Russia’s national low-carbon strategy; no specific pathway or offset usage disclosed.</t>
  </si>
  <si>
    <t>Carbon Peak</t>
  </si>
  <si>
    <t>Governemnt</t>
  </si>
  <si>
    <t>Achieve peak carbon emissions before 2030 in line with national “dual carbon” goals.</t>
  </si>
  <si>
    <t>Scope 1 &amp; 2</t>
  </si>
  <si>
    <t>2025041501111.pdf</t>
  </si>
  <si>
    <t>National policy-aligned company target</t>
  </si>
  <si>
    <t>Achieve carbon neutrality before 2060 through clean energy substitution, energy efficiency, and carbon management.</t>
  </si>
  <si>
    <t>Scope 1, 2, and partially 3</t>
  </si>
  <si>
    <t>Aligned with China’s national dual-carbon strategy</t>
  </si>
  <si>
    <t>National</t>
  </si>
  <si>
    <t>Peak carbon emissions by 2025 as part of its green and low-carbon roadmap.</t>
  </si>
  <si>
    <t>Jianlong Group issues a roadmap for green and low-carbon development of iron and steel plate | SMM</t>
  </si>
  <si>
    <t>Corporate roadmap milestone preceding long-term neutrality goal.</t>
  </si>
  <si>
    <t>Achieve carbon neutrality by 2060; total emissions to be 20 % lower than peak level by 2033.</t>
  </si>
  <si>
    <t>Scopes 1 &amp; 2 (+ 3 implied)</t>
  </si>
  <si>
    <t>Aligned with China’s dual-carbon policy; no SBTi validation or offset details.</t>
  </si>
  <si>
    <t>UAE</t>
  </si>
  <si>
    <t>Supports IATA/ICAO net zero-carbon target for aviation by 2050; reviewing fleet renewal, SAF and operational efficiency pathways.</t>
  </si>
  <si>
    <t>1.5 °C (industry pathway)</t>
  </si>
  <si>
    <t>Scopes 1,2,3 (implied)</t>
  </si>
  <si>
    <t>Scopes 1 &amp; 2 reported</t>
  </si>
  <si>
    <t>Emirates “Our planet” page; 4th Environmental Report</t>
  </si>
  <si>
    <t>No company-specific % reduction or SBTi target publicly stated yet.</t>
  </si>
  <si>
    <t>PT Perusahaan Listrik Negara (Persero)</t>
  </si>
  <si>
    <t>Indonesia</t>
  </si>
  <si>
    <t>Achieve Net Zero Emission (NZE) by 2060.</t>
  </si>
  <si>
    <t>https://web.pln.co.id/en/sustainability/climate-change-management?utm_source=chatgpt.com</t>
  </si>
  <si>
    <t>Aligned with national NZE 2060 target; no detailed % cuts or SBTi affirmation found.</t>
  </si>
  <si>
    <t xml:space="preserve">no information </t>
  </si>
  <si>
    <t>Netherlands</t>
  </si>
  <si>
    <t xml:space="preserve">Company </t>
  </si>
  <si>
    <t>Net zero CO₂ emissions by 2050, substantially reducing non-CO₂ gases (CH₄, N₂O), aligned with IPCC 1.5 °C pathways and Net-Zero Banking Alliance commitments.</t>
  </si>
  <si>
    <t>1.5 °C</t>
  </si>
  <si>
    <t>Y (Committed; SBTi-aligned via NZBA and FLAG)</t>
  </si>
  <si>
    <t>2024-Addendum-to-Our-Road-to-Paris-2022-EN.pdf</t>
  </si>
  <si>
    <t>Targets cover agriculture, real estate, energy, and transport sectors; reductions aligned with SBTi FLAG and IEA NZE pathways.</t>
  </si>
  <si>
    <t>China Datang Corporation Ltd.</t>
  </si>
  <si>
    <t>Peak carbon emissions by 2025 in line with China’s national “dual-carbon” goals.</t>
  </si>
  <si>
    <t>Scope 1 &amp; 2 (generation)</t>
  </si>
  <si>
    <t>p. 43 – 44</t>
  </si>
  <si>
    <t>Achieve carbon neutrality by 2060; advancing green and low-carbon energy transition through renewables and supply-chain decarbonization.</t>
  </si>
  <si>
    <t>Scopes 1, 2 (+3 implied)</t>
  </si>
  <si>
    <t>Portugal</t>
  </si>
  <si>
    <t>Reduce Scope 1 and 2 GHG emissions (base year 2021) under SBTi- and Climate Transition Plan-aligned commitments; 19% reduction achieved by 2024.</t>
  </si>
  <si>
    <t>1.5 °C (SBTi-aligned)</t>
  </si>
  <si>
    <t>Y (Validated)</t>
  </si>
  <si>
    <t>Reduction due to renewable electricity use and low-GWP refrigerants; verified under SBTi.</t>
  </si>
  <si>
    <t>Implement Climate Transition Plan to reduce Scope 3 emission intensity; supplier engagement underway; targets aligned with SBTi pathways.</t>
  </si>
  <si>
    <t>Supplier engagement and data quality improvements; no offset use; 30% of suppliers have SBTi validation.</t>
  </si>
  <si>
    <t>Peak carbon emissions by 2025, implementing the dual-carbon strategy.</t>
  </si>
  <si>
    <t>2021.pdf</t>
  </si>
  <si>
    <t>p. 17, 'Strive to peak carbon by 2025.'</t>
  </si>
  <si>
    <t>Reduce total carbon emissions by 30% from peak levels by 2035.</t>
  </si>
  <si>
    <t>p. 18, '30% reduction by 2035 target.'</t>
  </si>
  <si>
    <t>Actively implementing China's dual-carbon policy; pursue carbon neutrality consistent with China's 2060 national goal.</t>
  </si>
  <si>
    <t>Scopes 1, 2, 3 (implied)</t>
  </si>
  <si>
    <t>p. 19, 'Align with China's carbon neutrality goal by 2060.'</t>
  </si>
  <si>
    <t>Report Not Found | SustainabilityReports.com</t>
  </si>
  <si>
    <t>New Hope Group</t>
  </si>
  <si>
    <t>government</t>
  </si>
  <si>
    <t>“Strive to achieve carbon peak before 2030, in alignment with China’s national ‘dual-carbon’ strategy.”</t>
  </si>
  <si>
    <t>Part of China’s national carbon peaking policy framework</t>
  </si>
  <si>
    <t>company</t>
  </si>
  <si>
    <t>“Commitment to achieve carbon neutrality by 2050 through continuous emission reduction, energy efficiency improvements, and adoption of renewable energy.”</t>
  </si>
  <si>
    <t>Scope 1,2 (progressive inclusion of 3)</t>
  </si>
  <si>
    <t>Corporate-level neutrality goal consistent with China’s 2060 national target</t>
  </si>
  <si>
    <t>La Poste Groupe</t>
  </si>
  <si>
    <t>France</t>
  </si>
  <si>
    <t xml:space="preserve">Renewable Energy </t>
  </si>
  <si>
    <t>Since 2016, all La Poste Groupe buildings have been supplied with 100% renewable electricity.</t>
  </si>
  <si>
    <t>2025 (achieved)</t>
  </si>
  <si>
    <t>Y (RE100 member since 2016)</t>
  </si>
  <si>
    <t>Committing to the climate and energy management | La Poste Groupe</t>
  </si>
  <si>
    <t>RE100 target achieved ahead of 2025 goal.</t>
  </si>
  <si>
    <t>Achieve zero net emissions by 2040, validated by SBTi in March 2024.</t>
  </si>
  <si>
    <t>Y (SBTi validated)</t>
  </si>
  <si>
    <t>Net zero goal covers entire value chain; electrification of fleet and 100% renewable buildings since 2016.</t>
  </si>
  <si>
    <t>Shandong Hi-Speed New Energy Group</t>
  </si>
  <si>
    <t>Firmly committed to the national strategy of achieving carbon peak and carbon neutrality… contributing to the realization of national '3060' Carbon Peak and Carbon Neutrality goal.</t>
  </si>
  <si>
    <t>2030 (national goal)</t>
  </si>
  <si>
    <t>Scopes 1 &amp; 2 (exploring 3)</t>
  </si>
  <si>
    <t>2024 ESG Report</t>
  </si>
  <si>
    <t>Aligned with China’s national carbon peaking policy; no independent corporate peak year disclosed.</t>
  </si>
  <si>
    <t>2060 (national goal)</t>
  </si>
  <si>
    <t>Aligned with China’s national carbon neutrality target; no standalone company-level neutrality commitment.</t>
  </si>
  <si>
    <t>GE Aerospace</t>
  </si>
  <si>
    <t>United States</t>
  </si>
  <si>
    <t>“Our goal is to achieve net zero carbon for Scope 1 and 2 operational emissions by 2030.”</t>
  </si>
  <si>
    <t>1, 2, 3</t>
  </si>
  <si>
    <t>Not in SBTi independently (industry-aligned with ATAG/IATA)</t>
  </si>
  <si>
    <t>2024 Sustainability Report (Environment section p. 9–10)</t>
  </si>
  <si>
    <t>Operational decarbonization through energy efficiency and carbon-free electricity sourcing</t>
  </si>
  <si>
    <t>Value Chain</t>
  </si>
  <si>
    <t>“Our ambition is to achieve net zero by 2050 for Scope 3 carbon emissions from the use of sold products for commercial engines.”</t>
  </si>
  <si>
    <t>1.5 °C (IATA / ATAG alignment)</t>
  </si>
  <si>
    <t>Scope 3 (use of sold products)</t>
  </si>
  <si>
    <t>2024-sustainability-report.pdf</t>
  </si>
  <si>
    <t>Aligned with industry’s Fly Net Zero goal; technology innovation focus (RISE program, SAF, hybrid electric)</t>
  </si>
  <si>
    <t>GSK plc</t>
  </si>
  <si>
    <t>United Kingdom</t>
  </si>
  <si>
    <t>80% absolute reduction in greenhouse gas emissions from a 2020 baseline, across all scopes, by 2030.</t>
  </si>
  <si>
    <t>Scopes 1, 2, 3</t>
  </si>
  <si>
    <t>Approved</t>
  </si>
  <si>
    <t>https://www.gsk.com/en-gb/responsibility/environment/climate</t>
  </si>
  <si>
    <t>Science Based Targets initiative approved; intermediate 2030 reduction goal.</t>
  </si>
  <si>
    <t>100% imported renewable electricity by 2025 and 100% renewable electricity (imported and generated) by 2030 (Scope 2).</t>
  </si>
  <si>
    <t>RE100 Member</t>
  </si>
  <si>
    <t>RE100 target within company operations.</t>
  </si>
  <si>
    <t>value chain</t>
  </si>
  <si>
    <t>Net zero greenhouse gas emissions across our full value chain by 2045: 90% absolute reduction in emissions from a 2020 baseline, across all scopes and all residual emissions neutralised.</t>
  </si>
  <si>
    <t>SBTi-approved net zero target; residuals to be neutralised.</t>
  </si>
  <si>
    <t>Australia</t>
  </si>
  <si>
    <t xml:space="preserve">Emission Reduction </t>
  </si>
  <si>
    <t>Reduce our Scope 1 and Scope 2 market-based greenhouse gas emissions by 72% against a 2022 baseline by 2030.</t>
  </si>
  <si>
    <t>https://www.nab.com.au/about-us/sustainability/environment/performance</t>
  </si>
  <si>
    <t>Operates under 1.5°C-aligned SBTi pathway; includes 100% renewable electricity by 2025.</t>
  </si>
  <si>
    <t>Source 100% of our operational electricity from renewables by 2025.</t>
  </si>
  <si>
    <t>Y (Member)</t>
  </si>
  <si>
    <t>Targets reflect operational electricity only; financed emissions not included in this row.</t>
  </si>
  <si>
    <t>caixa.gov.br/Downloads/caixa-relatorio-sustentabilidade/relatorio-sustentabilidade-2024-EN.pdf?utm_source=chatgpt.com</t>
  </si>
  <si>
    <t>Continental AG</t>
  </si>
  <si>
    <t>Germany</t>
  </si>
  <si>
    <t>Reduce our own emissions to 0.7 million t CO₂ by 2030 (over 30% reduction vs 2021).</t>
  </si>
  <si>
    <t>continental-sustainability-report-2023.pdf</t>
  </si>
  <si>
    <t>Includes production emissions; renewable electricity since 2020.</t>
  </si>
  <si>
    <t>Achieve carbon neutrality in our own operations (Scopes 1 &amp; 2) by 2040.</t>
  </si>
  <si>
    <t>Operational neutrality target; own sites only.</t>
  </si>
  <si>
    <t xml:space="preserve">Carbon Neutrality </t>
  </si>
  <si>
    <t>Carbon neutrality of our entire value chain by 2050 at the latest.</t>
  </si>
  <si>
    <t>Long-term ambition covering products, suppliers, and use phase.</t>
  </si>
  <si>
    <t xml:space="preserve">Sinomach </t>
  </si>
  <si>
    <t>Telefónica, S.A.</t>
  </si>
  <si>
    <t>Spain</t>
  </si>
  <si>
    <t>Aim to achieve net zero emissions by 2040, reducing at least 90% of our emissions and neutralising the remaining via nature-based solutions.</t>
  </si>
  <si>
    <t>Scopes 1, 2 &amp; 3</t>
  </si>
  <si>
    <t>Y (Approved)</t>
  </si>
  <si>
    <t>Y (SBTi Validated)</t>
  </si>
  <si>
    <t>Telefónica,first telco in the world with Net-Zero targets validated by SBTi - Telefónica</t>
  </si>
  <si>
    <t>First telco worldwide with SBTi-validated net zero target; covers full value chain.</t>
  </si>
  <si>
    <t>100% renewable electricity consumption in all our markets by 2030.</t>
  </si>
  <si>
    <t>Y (RE100 Member)</t>
  </si>
  <si>
    <t>Energy and climate change - Telefónica</t>
  </si>
  <si>
    <t>Including markets Europe, Brazil, Chile, Peru; currently 82% global renewables share.</t>
  </si>
  <si>
    <t>Company (aligned with national policy)</t>
  </si>
  <si>
    <t>“Achieve carbon peaking by 2025, supporting China’s dual-carbon goals.”</t>
  </si>
  <si>
    <r>
      <t xml:space="preserve">Huadian declares it will achieve </t>
    </r>
    <r>
      <rPr>
        <b/>
        <sz val="11"/>
        <color theme="1"/>
        <rFont val="Aptos Narrow"/>
        <family val="2"/>
        <scheme val="minor"/>
      </rPr>
      <t>carbon peak by 2025</t>
    </r>
    <r>
      <rPr>
        <sz val="11"/>
        <color theme="1"/>
        <rFont val="Aptos Narrow"/>
        <family val="2"/>
        <scheme val="minor"/>
      </rPr>
      <t xml:space="preserve"> and raise non-fossil installed capacity to more than 50% by 2025</t>
    </r>
  </si>
  <si>
    <t>Government</t>
  </si>
  <si>
    <t>“Support national goal of carbon neutrality by 2060.”</t>
  </si>
  <si>
    <r>
      <t xml:space="preserve">does </t>
    </r>
    <r>
      <rPr>
        <i/>
        <sz val="11"/>
        <color theme="1"/>
        <rFont val="Aptos Narrow"/>
        <family val="2"/>
        <scheme val="minor"/>
      </rPr>
      <t>not</t>
    </r>
    <r>
      <rPr>
        <sz val="11"/>
        <color theme="1"/>
        <rFont val="Aptos Narrow"/>
        <family val="2"/>
        <scheme val="minor"/>
      </rPr>
      <t xml:space="preserve"> clearly publish its own independent net-zero year or detailed reduction percentages.</t>
    </r>
  </si>
  <si>
    <t>archive82-raizen-rs24-25-en-d11.pdf</t>
  </si>
  <si>
    <t xml:space="preserve">no clear plans or targets </t>
  </si>
  <si>
    <t>By 2030, reduce greenhouse gas (GHG) emissions by 30% in the transportation sector and by 50% in the property sector (vs 2015).</t>
  </si>
  <si>
    <t>Y (Validated by SBTi in July 2025)</t>
  </si>
  <si>
    <t>Cutting CO2e emissions: SNCF targets validated | SNCF Group</t>
  </si>
  <si>
    <t>SBTi-validated target covering Scopes 1-3; reduction targets vary by sector (transport vs property).</t>
  </si>
  <si>
    <t>Albertsons Companies Inc.</t>
  </si>
  <si>
    <t>Reduce carbon emissions from company operations by 47% by 2030 (versus 2019 baseline).</t>
  </si>
  <si>
    <t>Albertsons Companies, Inc. - Albertsons Companies Announces ESG Goals and Long-Term Strategies to Support a More Sustainable Future</t>
  </si>
  <si>
    <t>Achieved ~22% reduction between 2019-2023; operational emissions target.</t>
  </si>
  <si>
    <t>Reduce downstream carbon emissions from the use of sold goods by approx. 27% by 2030.</t>
  </si>
  <si>
    <t>Scope 3 (use of sold goods)</t>
  </si>
  <si>
    <t>Value chain target; part of broader “Recipe for Change” ESG framework.</t>
  </si>
  <si>
    <t>Net Zero – Operations</t>
  </si>
  <si>
    <t>“Achieve net-zero emissions in our own operations by 2040.”</t>
  </si>
  <si>
    <t>Long-term ambition; no comprehensive value-chain net-zero target clearly published yet.</t>
  </si>
  <si>
    <t>COFCO Corporation</t>
  </si>
  <si>
    <t>“COFCO International’s emissions-reduction targets have been validated by the Science Based Targets initiative (SBTi) as consistent with limiting global warming to 1.5 °C.”</t>
  </si>
  <si>
    <t>COFCO International’s Emissions Reduction Targets Approved by SBTi's ＂1.5°C-aligned＂ Criteria - 中粮集团有限公司</t>
  </si>
  <si>
    <t xml:space="preserve">Company-wide near-term reduction aligned with SBTi; targets cover all scopes including FLAG emissions. </t>
  </si>
  <si>
    <t>“87% of our global energy needs are now met from renewable sources.”</t>
  </si>
  <si>
    <t>COFCO International Releases 2024 Sustainability Report - 中粮集团有限公司</t>
  </si>
  <si>
    <t>Operational renewable-energy progress; no standalone RE100 target mentioned.</t>
  </si>
  <si>
    <t>Dior (Christian Dior/Couture)</t>
  </si>
  <si>
    <t>sub</t>
  </si>
  <si>
    <t>“Aligned with the carbon trajectory defined by the LVMH Group, validated by the Science Based Targets initiative. Reduce greenhouse gas emissions across the entire value chain.”</t>
  </si>
  <si>
    <t>1.5 °C (via SBTi alignment)</t>
  </si>
  <si>
    <t>Yes (via LVMH)</t>
  </si>
  <si>
    <t>Environment - news-savoir-faire - Fashion &amp; Accessories | DIOR</t>
  </si>
  <si>
    <t>Goal covers whole value chain; target including 46% reduction by 2030 vs 2019.</t>
  </si>
  <si>
    <t>“100% of electricity coming from renewable sources in self-operated sites by 2026.”</t>
  </si>
  <si>
    <t>Scope 2 (operational electricity)</t>
  </si>
  <si>
    <t>OUR MISSION: to leave a legacy of beauty and be fully committed | DIOR ID</t>
  </si>
  <si>
    <t>Specific operational renewable electricity target for self-operated sites.</t>
  </si>
  <si>
    <t>Achieve carbon peak before 2030 in line with national “dual-carbon” policy.</t>
  </si>
  <si>
    <t>Aligned with national dual-carbon policy; no separate corporate year or reduction %.</t>
  </si>
  <si>
    <t>Achieve carbon neutrality by 2060, supporting China’s national “dual-carbon” strategy through clean energy and grid modernization.</t>
  </si>
  <si>
    <t>Scope 1 &amp; 2 (and grid-supplied emissions)</t>
  </si>
  <si>
    <t>Supports national 2060 neutrality goal; not an independent corporate net-zero pledge.</t>
  </si>
  <si>
    <t>AB Volvo (Volvo Group)</t>
  </si>
  <si>
    <t>Sweden</t>
  </si>
  <si>
    <t>Volvo Group commits to reduce absolute scope 1 and 2 GHG emissions 50% by 2030 from a 2019 base year. Volvo Group commits to reduce absolute scope 3 GHG emissions from use of sold construction equipment 30% by 2030 and from use of sold industrial &amp; marine engines 37.5% by 2034 from a 2019 base year. Volvo Group also commits to reduce scope 3 GHG emissions from use of sold heavy duty trucks 40% per vehicle km by 2030 and from buses 40% per vehicle km by 2030 from a 2019 base year.</t>
  </si>
  <si>
    <t>2030–2034</t>
  </si>
  <si>
    <t>Y (Approved, SBTi Automakers pathway)</t>
  </si>
  <si>
    <t>SBTi Dataset</t>
  </si>
  <si>
    <t>Targets fully validated by SBTi; no RE100 listing; includes multiple product-use categories.</t>
  </si>
  <si>
    <t>Volvo Car Group</t>
  </si>
  <si>
    <t>Volvo Car Group commits to reduce absolute scope 1 and 2 GHG emissions 60% by 2030 from a 2019 base year. Volvo Car Group commits to reduce scope 3 GHG emissions from use of sold products 52% per vehicle kilometer by 2030 from a 2019 base year.</t>
  </si>
  <si>
    <t>1.5 °C (Scopes 1–2) / Well-below 2 °C (Scope 3)</t>
  </si>
  <si>
    <t>SBTi-validated near-term targets; dual temperature alignment due to automotive use-phase treatment.</t>
  </si>
  <si>
    <t>New China Life Insurance Co., Ltd.</t>
  </si>
  <si>
    <t>Supports national carbon peaking (China “peak before 2030”); company states it will integrate peak/neutrality goals into strategy but does not publish an independent corporate peak year.</t>
  </si>
  <si>
    <t>Before/around 2030 (national)</t>
  </si>
  <si>
    <t>7fcb8fe6-bdde-4e3a-baba-e3c4fe6811b7.pdf</t>
  </si>
  <si>
    <t>Aligned with China “1+N” dual-carbon policy; company frames peak as national alignment rather than a separately stated corporate year.</t>
  </si>
  <si>
    <t>Company (operations)</t>
  </si>
  <si>
    <t>Company commits to achieve **operational carbon neutrality by 2050** (covering its own operations).</t>
  </si>
  <si>
    <t>Investment/portfolio</t>
  </si>
  <si>
    <t>Company commits to achieve **investment-portfolio carbon neutrality by 2060** (net-zero for assets under management / investment portfolio).</t>
  </si>
  <si>
    <t>Investment portfolio emissions (investment-related / financed emissions implied)</t>
  </si>
  <si>
    <t>Company has performed investment-portfolio emissions calculation</t>
  </si>
  <si>
    <t>Ecopetrol S.A.</t>
  </si>
  <si>
    <t>Colombia</t>
  </si>
  <si>
    <t>Net Zero (operations)</t>
  </si>
  <si>
    <t>Ecopetrol committed to achieve net-zero carbon emissions for Scopes 1 &amp; 2 (operations) by 2050.</t>
  </si>
  <si>
    <t>N (operational reductions + limited use of credits)</t>
  </si>
  <si>
    <t>https://www.ecopetrol.com.co/wps/portal/Home/tesg/environmental/climate-action/climate-ambition :contentReference[oaicite:0]{index=0}</t>
  </si>
  <si>
    <t>Company explicitly targets net-zero Scopes 1 &amp; 2 by 2050 and will use a mix of abatement and limited offsets for residual emissions. See notes on offset limit below.</t>
  </si>
  <si>
    <t>Reduce CO₂e emissions by 25% for Scopes 1 &amp; 2 versus 2019 baseline (intermediate target to 2030).</t>
  </si>
  <si>
    <t>Ecopetrol quantifies a 25% cut for Scopes 1&amp;2 (2019 baseline) and reports operational reduction programmes to hit it.</t>
  </si>
  <si>
    <t>Offsets / Carbon Credits</t>
  </si>
  <si>
    <t>Ecopetrol uses carbon credits to compensate residual emissions and has sold carbon-compensated crude cargos; it is developing a portfolio of Natural Climate Solutions and a carbon trading desk.</t>
  </si>
  <si>
    <t>Ongoing</t>
  </si>
  <si>
    <t>Operations &amp; supply-chain (residual)</t>
  </si>
  <si>
    <t>Supply-chain and company inventories</t>
  </si>
  <si>
    <t>Y (used by partners and company for compensation; company limits offsets to ~30% of required reductions)</t>
  </si>
  <si>
    <t>Ecopetrol states an internal offset ceiling (~30% of required reductions) and reports supplier/partner use of credits (e.g., 76,829 tCO₂e reductions in supply chain; some via supplier-purchased credits).</t>
  </si>
  <si>
    <t>Methane &amp; Flaring</t>
  </si>
  <si>
    <t>Reduce methane emissions 45% (upstream) by 2025 vs 2019 and 55% by 2030; eliminate routine flaring upstream by 2030.</t>
  </si>
  <si>
    <t>2025 / 2030</t>
  </si>
  <si>
    <t>Upstream operations</t>
  </si>
  <si>
    <t>Upstream methane &amp; flaring metrics</t>
  </si>
  <si>
    <t>Non-CO₂ specific targets (methane and flaring) are explicit and timebound; reported separately from CO₂e targets.</t>
  </si>
  <si>
    <t>Mazda Motor Corporation</t>
  </si>
  <si>
    <t>Japan</t>
  </si>
  <si>
    <t>Achieve carbon neutrality across the entire supply chain by 2050.</t>
  </si>
  <si>
    <t>Entire supply chain (Scopes 1, 2 &amp; 3)</t>
  </si>
  <si>
    <t>Lifecycle (well-to-wheel)</t>
  </si>
  <si>
    <t>Y (purchases J-Credits for CO₂ absorption FY 2023–FY 2030)</t>
  </si>
  <si>
    <t>https://www.mazda.com/en/sustainability/environment/climate/</t>
  </si>
  <si>
    <t>Main headline target; applies to all life-cycle stages (Creation, Logistics, Use, Return).</t>
  </si>
  <si>
    <t>2035: Achieve carbon neutrality at Mazda's global factories.</t>
  </si>
  <si>
    <t>Factory operations</t>
  </si>
  <si>
    <t>Mid-term milestone toward 2050 goal.</t>
  </si>
  <si>
    <t>FY March 2031: Reduction of CO₂ emissions from domestic factories and operating sites – new interim target of 46% or more compared with FY March 2014.</t>
  </si>
  <si>
    <t>Factories in Japan</t>
  </si>
  <si>
    <t>Updated Sept 2025; replaces previous 69% target.</t>
  </si>
  <si>
    <t>Mitsubishi Heavy Industries, Ltd.</t>
  </si>
  <si>
    <t xml:space="preserve">Carbon Neutrality / Net Zero </t>
  </si>
  <si>
    <t>“MHI Group’s MISSION NET ZERO targets carbon neutrality by 2040. The two core goals are: (1) Net zero CO₂ emissions from production (Scope 1 &amp; 2) by 2040, with an interim 50% reduction by FY2030 versus FY2014; (2) Net zero CO₂ emissions across the entire value chain (Scope 3) by 2040, with an interim 50% reduction by FY2030 versus FY2019. The Group advances decarbonization through energy efficiency, renewable electricity, electrification, CCUS, hydrogen, and next-generation fuels.”</t>
  </si>
  <si>
    <t>Aligned with Japan’s GX decarbonization strategy (not SBTi)</t>
  </si>
  <si>
    <t>2014 (Scope 1–2) / 2019 (Scope 3)</t>
  </si>
  <si>
    <t>SUSTAINABILITY DATABOOK 2024</t>
  </si>
  <si>
    <t>Unified global target covering production and value chain under “MISSION NET ZERO 2040”; no RE100 membership.</t>
  </si>
  <si>
    <t>“MHI aims for 100% renewable electricity use at major production sites by 2040. U.S. operations already procure 100% renewable electricity through RECs; other regions are increasing solar and low-carbon power procurement.”</t>
  </si>
  <si>
    <t>Scope 2 reported</t>
  </si>
  <si>
    <t>100% renewable electricity target embedded within MISSION NET ZERO; not a member of RE100.</t>
  </si>
  <si>
    <t>“CO₂ emissions intensity reduced 52.4% vs FY2014 in FY2023; on track toward 50% reduction by FY2030.”</t>
  </si>
  <si>
    <t>Scopes 1 &amp; 2 measured</t>
  </si>
  <si>
    <t>Performance-based interim progress disclosure; emissions measured via CDP and TCFD frameworks.</t>
  </si>
  <si>
    <t>2024-PBF-Sustainability-Report.pdf</t>
  </si>
  <si>
    <t xml:space="preserve">no target </t>
  </si>
  <si>
    <t>PNC Financial Services Group, Inc.</t>
  </si>
  <si>
    <t>“100 % purchased renewable electricity by end of 2025.”</t>
  </si>
  <si>
    <t>No (Not RE100-listed)</t>
  </si>
  <si>
    <t>https://web.archive.org/web/20250925182359/https://www.pnc.com/content/dam/pnc-com/pdf/aboutpnc/CorporateResponsibilityReports/PNC_Corporate_Responsibility_Report_2024.pdf</t>
  </si>
  <si>
    <t>Part of operational decarbonization program supporting 80 % emissions-reduction goal; achieved via PPAs, on-site solar, and RECs.</t>
  </si>
  <si>
    <t>https://www.sd-gold.com/cmscontent/4033.html?utm_source</t>
  </si>
  <si>
    <t>“Operational carbon neutrality by 2035 and full value-chain carbon neutrality by 2050 (‘35·50’ Carbon Neutrality Goal).”</t>
  </si>
  <si>
    <t>https://crrcgc.cc/Portals/73/Uploads/Files/2024/4-25/638496536538053810.pdf?utm_source</t>
  </si>
  <si>
    <t>Target covers operations by 2035; value-chain by 2050; no detailed baseline year publicly disclosed for full chain.</t>
  </si>
  <si>
    <t>“Achieve operational carbon neutrality by 2035; full value-chain carbon neutrality by 2050.”</t>
  </si>
  <si>
    <t>Scopes 1, 2 &amp; value chain (implied)</t>
  </si>
  <si>
    <t>Corporate “35·50” roadmap; no SBTi validation found; no RE100 membership found.</t>
  </si>
  <si>
    <t>China Minsheng Banking Corp., Ltd.</t>
  </si>
  <si>
    <t>“Actively support China’s ‘dual-carbon’ goals; promote carbon peaking through green finance and carbon-market services.”</t>
  </si>
  <si>
    <t>Scope 1 &amp; 2 (mainly operations)</t>
  </si>
  <si>
    <t>ESG Report _ CMBC</t>
  </si>
  <si>
    <t>Aligned with China’s national policy of reaching peak emissions before 2030; no company-specific numeric reduction disclosed.</t>
  </si>
  <si>
    <t>“Established Carbon Peak and Carbon Neutrality Office to coordinate low-carbon transition and promote achievement of national carbon-neutrality vision.”</t>
  </si>
  <si>
    <t>Scopes 1, 2 (+ 3 implied via financed emissions)</t>
  </si>
  <si>
    <t>Supports China’s 2060 carbon-neutrality target through financing and risk-management measures; no standalone corporate net-zero timeline.</t>
  </si>
  <si>
    <t>Shanghai Construction Group Co., Ltd.</t>
  </si>
  <si>
    <t>“By 2030 … the overall CO₂ emissions will reach the peak and stabilise.”</t>
  </si>
  <si>
    <t>Scopes 1 &amp; 2 (implied)</t>
  </si>
  <si>
    <t>https://www.scg.com.cn/uploadpath/2025/4/22/dfaa382d-c99e-4d80-b187-9ccf787ba3b1.pdf</t>
  </si>
  <si>
    <t>Focuses on reducing emissions per output value and improving low-carbon systems and materials. :contentReference[oaicite:1]{index=1}</t>
  </si>
  <si>
    <t>“Actively implementing the ‘carbon peaking and carbon neutrality goals’ strategy …”</t>
  </si>
  <si>
    <t>2060 (aligned with national goal)</t>
  </si>
  <si>
    <t>Shanghai Construction Group Sustainable Financing Framework</t>
  </si>
  <si>
    <t>No explicit value-chain baseline or interim reduction % disclosed. :contentReference[oaicite:2]{index=2}</t>
  </si>
  <si>
    <t>1,3</t>
  </si>
  <si>
    <t>cnbm.com.cn/upload/files/2024/12/1ae9d7e8d4a24d0.pdf</t>
  </si>
  <si>
    <t>1,2,4</t>
  </si>
  <si>
    <t>cnbm.com.cn/upload/files/2024/12/1ae9d7e8d4a24d0.pdf?</t>
  </si>
  <si>
    <t>George Weston Limited (via Loblaw Companies Limited)</t>
  </si>
  <si>
    <t>Canada</t>
  </si>
  <si>
    <t>“Achieve net-zero emissions across our full enterprise operations – including corporate, franchise, and associate-owned stores, corporate offices and distribution centres – by 2040. Plan focuses on refrigerants, heating, electricity, and decarbonizing fleet. Scope 3 net zero by 2050.”</t>
  </si>
  <si>
    <t>1.5 °C (SBTi validated)</t>
  </si>
  <si>
    <t>2040 (Scopes 1–2) / 2050 (Scope 3)</t>
  </si>
  <si>
    <t>Y (≤10% residuals)</t>
  </si>
  <si>
    <t>Y (Validated April 2024)</t>
  </si>
  <si>
    <t>weston.ca/GeorgeWeston/Assets/Documents/Governance/GWL-ESG-Report-2024-EN.pdf</t>
  </si>
  <si>
    <t>Net-zero target validated by SBTi April 2024; covers full enterprise; residuals ≤10%.</t>
  </si>
  <si>
    <t>“Reduce enterprise operating footprint by 50% from a 2020 baseline and operate a zero-emissions fleet by 2030.”</t>
  </si>
  <si>
    <t>Scopes 1 and 2</t>
  </si>
  <si>
    <t>Interim operational target under SBTi pathway; focuses on energy, refrigerants, fleet.</t>
  </si>
  <si>
    <t>Supply Chain (SBT Engagement)</t>
  </si>
  <si>
    <t>“By 2027, suppliers representing 70% of our volume by spend will set science-based targets.”</t>
  </si>
  <si>
    <t>Y (SBTi-aligned)</t>
  </si>
  <si>
    <t>Supplier engagement initiative for Scope 3 decarbonization.</t>
  </si>
  <si>
    <t>George Weston Limited (via Choice Properties REIT)</t>
  </si>
  <si>
    <t>“Commitment to decarbonize existing assets and new developments by 50% from a 2019 baseline for Scopes 1 and 2, and by 30% for Scope 3 emissions by 2030, on a pathway to net-zero.”</t>
  </si>
  <si>
    <t>2030 (interim), 2050 (net zero)</t>
  </si>
  <si>
    <t>Y (≤10% offsets)</t>
  </si>
  <si>
    <t>2030 interim goals validated for alignment; net-zero by 2050 with ≤10% offsets.</t>
  </si>
  <si>
    <t>“49 active solar photovoltaic installations across portfolio, generating 90 GWh since 2019. Exploring new on-site solar to support net-zero.”</t>
  </si>
  <si>
    <t>Supports RE decarbonization pathway; not RE100 member.</t>
  </si>
  <si>
    <t>Eli Lilly and Company</t>
  </si>
  <si>
    <t>“Achieve carbon neutrality in our own operations (Scope 1 and 2) by 2030.”</t>
  </si>
  <si>
    <t>1, 2</t>
  </si>
  <si>
    <t>https://sustainability.lilly.com/goals</t>
  </si>
  <si>
    <t>Operational target only; no SBTi validation or RE100 membership.</t>
  </si>
  <si>
    <t>“Source 100 % of purchased electricity from renewable sources by 2030.”</t>
  </si>
  <si>
    <t>No (not RE100)</t>
  </si>
  <si>
    <t>Internal renewable-electricity goal; not RE100-listed.</t>
  </si>
  <si>
    <r>
      <t xml:space="preserve">“We actively implement various environmental protection actions in response to … the </t>
    </r>
    <r>
      <rPr>
        <i/>
        <sz val="11"/>
        <color theme="1"/>
        <rFont val="Aptos Narrow"/>
        <family val="2"/>
        <scheme val="minor"/>
      </rPr>
      <t>Working Guidance for Carbon Dioxide Peaking and Carbon Neutrality</t>
    </r>
    <r>
      <rPr>
        <sz val="11"/>
        <color theme="1"/>
        <rFont val="Aptos Narrow"/>
        <family val="2"/>
        <scheme val="minor"/>
      </rPr>
      <t xml:space="preserve"> … and formulate short, medium, and long-term goals around green environmental protection.”</t>
    </r>
  </si>
  <si>
    <t>2030 (national target)</t>
  </si>
  <si>
    <t>Meituan ESG Report 2024</t>
  </si>
  <si>
    <t>Aligned with China’s national carbon-peaking policy; no company-specific quantitative target.</t>
  </si>
  <si>
    <r>
      <t xml:space="preserve">“We actively implement various environmental protection actions in response to … the </t>
    </r>
    <r>
      <rPr>
        <i/>
        <sz val="11"/>
        <color theme="1"/>
        <rFont val="Aptos Narrow"/>
        <family val="2"/>
        <scheme val="minor"/>
      </rPr>
      <t>Working Guidance for Carbon Dioxide Peaking and Carbon Neutrality</t>
    </r>
    <r>
      <rPr>
        <sz val="11"/>
        <color theme="1"/>
        <rFont val="Aptos Narrow"/>
        <family val="2"/>
        <scheme val="minor"/>
      </rPr>
      <t xml:space="preserve"> …”</t>
    </r>
  </si>
  <si>
    <t>2060 (national target)</t>
  </si>
  <si>
    <t>Scopes 1, 2 ,3</t>
  </si>
  <si>
    <t>Supports China’s national carbon-neutrality goal (2060); no independent corporate year or baseline disclosed.</t>
  </si>
  <si>
    <t>CIBC</t>
  </si>
  <si>
    <t>Net zero for operational and financing activities by 2050</t>
  </si>
  <si>
    <t>Multiple (2018, 2020, 2021)</t>
  </si>
  <si>
    <t>Scopes 1,2,3</t>
  </si>
  <si>
    <t>https://www.cibc.com/content/dam/about_cibc/corporate_responsibility/pdfs/climate-report-2024-en.pdf</t>
  </si>
  <si>
    <t>IEA NZE2050 scenario; 2030 interim targets set for oil &amp; gas, power generation, auto manufacturing</t>
  </si>
  <si>
    <t>Achieve carbon neutral operations by 2024 (100% renewable electricity and carbon removals)</t>
  </si>
  <si>
    <t>N/A</t>
  </si>
  <si>
    <t>2024 (achieved)</t>
  </si>
  <si>
    <t>Scopes 1,2</t>
  </si>
  <si>
    <t>Y (RECs + nature-based)</t>
  </si>
  <si>
    <t>Achieved via 167,286 RECs + 21,041 tonnes nature-based carbon removals</t>
  </si>
  <si>
    <t>35% reduction in oil &amp; gas operational emissions intensity by 2030</t>
  </si>
  <si>
    <t>Scope 1,2</t>
  </si>
  <si>
    <t>23.2% achieved by 2023; gCO2e/MJ metric</t>
  </si>
  <si>
    <t>27% reduction in oil &amp; gas end-use emissions intensity by 2030</t>
  </si>
  <si>
    <t>0.7% achieved by 2023; gCO2/MJ metric</t>
  </si>
  <si>
    <t>32% reduction in power generation emissions intensity by 2030</t>
  </si>
  <si>
    <t>21.3% achieved by 2023; kgCO2/MWh metric</t>
  </si>
  <si>
    <t>27% reduction in auto manufacturing emissions intensity by 2030</t>
  </si>
  <si>
    <t>4.8% achieved by 2022; gCO2/km metric; includes captive financing</t>
  </si>
  <si>
    <t>30% reduction in absolute Scope 1 &amp; 2 operational emissions by 2028</t>
  </si>
  <si>
    <t>31.4% achieved by 2024 (target already met); Canada &amp; US operations</t>
  </si>
  <si>
    <t>100% renewable electricity usage by 2024</t>
  </si>
  <si>
    <t>Y (RECs)</t>
  </si>
  <si>
    <t>167,286 RECs purchased covering &gt;100% of Scope 2 electricity</t>
  </si>
  <si>
    <t>Achieve peak carbon emissions before 2030 in line with national "dual carbon" goals</t>
  </si>
  <si>
    <t>https://vanke.com/en/mobile/responsibility/report_data?newsid=8443</t>
  </si>
  <si>
    <t>Real estate company; aligned with China's national carbon peaking goal</t>
  </si>
  <si>
    <t>Achieve carbon neutrality before 2060 in line with national "dual carbon" goals</t>
  </si>
  <si>
    <t>Scopes 1,2,3 (aligned with govt)</t>
  </si>
  <si>
    <t>Real estate company; aligned with China's national carbon neutrality goal; focuses on green intelligent manufacturing, green operations and green leasing</t>
  </si>
  <si>
    <t>Reduce Scope 1 and 2 greenhouse gas emissions by 40% by 2034 (from 2019 baseline)</t>
  </si>
  <si>
    <t>1.5-2°C (science-based)</t>
  </si>
  <si>
    <t>No (science-based but not SBTi validated)</t>
  </si>
  <si>
    <t>https://www.gd.com/responsibility</t>
  </si>
  <si>
    <t>CDP Score: B (2023); aerospace and defense company; diverse business units</t>
  </si>
  <si>
    <t>Achieve carbon neutrality before 2060</t>
  </si>
  <si>
    <t>On pathway to carbon neutrality; focuses on efficiency, sustainable aviation fuel, renewable energy</t>
  </si>
  <si>
    <t>Achieve net-zero emissions across all scopes by 2050</t>
  </si>
  <si>
    <t>DitchCarbon Score: 53/100; commits to SAF usage up to 80% CO2 reduction</t>
  </si>
  <si>
    <t>Achieve Net Zero emissions across Scopes 1, 2, and 3</t>
  </si>
  <si>
    <t>Y (SBTi approved - Net Zero commitment registered July 2024)</t>
  </si>
  <si>
    <t>Veolia 2024 ESG Report; Veolia Climate Report February 2024</t>
  </si>
  <si>
    <t>90% absolute reduction by 2050; residuals ≤10% to be neutralized; SBTi validated short-term targets</t>
  </si>
  <si>
    <t>Reduce absolute Scope 1 and 2 GHG emissions by 50% by 2032 (from 2021 baseline of 35.5 Mt CO2 eq.)</t>
  </si>
  <si>
    <t>Y (SBTi approved July 2024)</t>
  </si>
  <si>
    <t>Target: 17.8 Mt CO2 eq. by 2032; 2023 result: 33.6 Mt CO2 eq. (-5% vs 2021); Moody's NZ-2 rating</t>
  </si>
  <si>
    <t>Reduce Scope 3 GHG emissions by 30% by 2032 (across 67% of total Scope 3 in line with SBTi medium-term target)</t>
  </si>
  <si>
    <t>Covers 67% of Scope 3 total; supplier engagement: 30% of purchasing-related emissions suppliers must sign SBTi commitment by 2032</t>
  </si>
  <si>
    <t>Renewable Electricity (Operations)</t>
  </si>
  <si>
    <t>Source renewable electricity for operations (not RE100 member; target embedded in Net Zero pathway)</t>
  </si>
  <si>
    <t>No (nore100)</t>
  </si>
  <si>
    <t>Veolia 2024 ESG Report; Mitsubishi Heavy Industries comparison context</t>
  </si>
  <si>
    <t>U.S. operations already procure 100% renewable electricity via RECs; other regions increasing renewable procurement</t>
  </si>
  <si>
    <t>Achieve net zero emissions (Scopes 1, 2, and 3) by 2040 for developed economies and 2050 globally</t>
  </si>
  <si>
    <t>2040 (developed) / 2050 (global)</t>
  </si>
  <si>
    <t>Y (only for residual emissions &lt;10%)</t>
  </si>
  <si>
    <t>Y (Net Zero Standard validated)</t>
  </si>
  <si>
    <t>Consolidated Non-Financial Information Statement (NFIS) and the Sustainability Reporting 2024</t>
  </si>
  <si>
    <t>90% absolute reduction required; residual emissions &lt;10% neutralized via carbon removals; aligned with SBTi Net Zero Standard; covers entire value chain</t>
  </si>
  <si>
    <t>berdrola</t>
  </si>
  <si>
    <t>Reduce Scope 1 emissions by 92% by 2030 (vs 2020 baseline)</t>
  </si>
  <si>
    <t>Y (SBTi approved)</t>
  </si>
  <si>
    <t>Consolidated Non-Financial Information Statement (NFIS) and the Sustainability Reporting 2025</t>
  </si>
  <si>
    <t>Near-term science-based target; mainly from phasing out coal generation</t>
  </si>
  <si>
    <t>Reduce Scope 2 emissions by 90% by 2030 (vs 2020 baseline)</t>
  </si>
  <si>
    <t>Consolidated Non-Financial Information Statement (NFIS) and the Sustainability Reporting 2026</t>
  </si>
  <si>
    <t>Market-based accounting; via renewable electricity procurement</t>
  </si>
  <si>
    <t>Reduce Scope 3 emissions intensity by 30% per kWh delivered by 2030 (vs 2020 baseline)</t>
  </si>
  <si>
    <t>Well-below 2 °C (SBTi validated)</t>
  </si>
  <si>
    <t>Consolidated Non-Financial Information Statement (NFIS) and the Sustainability Reporting 2027</t>
  </si>
  <si>
    <t>Covers use of sold products (electricity generation value chain); intensity-based target</t>
  </si>
  <si>
    <t>Achieve 95% emission-free electricity generation by 2030</t>
  </si>
  <si>
    <t>Y (RE100 member)</t>
  </si>
  <si>
    <t>Consolidated Non-Financial Information Statement (NFIS) and the Sustainability Reporting 2028</t>
  </si>
  <si>
    <t>2024: 84% emission-free generation (renewables + nuclear); 2030 target: 95%; 2040 target: 100%; member of RE100 since 2018</t>
  </si>
  <si>
    <t>Renewable Energy Capacity</t>
  </si>
  <si>
    <t>Reach 60 GW of renewable installed capacity by 2025; 95 GW by 2030</t>
  </si>
  <si>
    <t>Consolidated Non-Financial Information Statement (NFIS) and the Sustainability Reporting 2029</t>
  </si>
  <si>
    <t>2024: 45.1 GW renewable capacity; 2025 target: 60 GW; 2030 target: 95 GW; focus on onshore/offshore wind, solar PV, hydro</t>
  </si>
  <si>
    <t>Renewable Energy Investment</t>
  </si>
  <si>
    <t>Invest €47 billion in renewable energy and grids 2024-2026</t>
  </si>
  <si>
    <t>Consolidated Non-Financial Information Statement (NFIS) and the Sustainability Reporting 2030</t>
  </si>
  <si>
    <t>Part of €75 billion total investment plan through 2026; focus: wind, solar, grids, storage</t>
  </si>
  <si>
    <t>Carbon Removals / Offsets</t>
  </si>
  <si>
    <t>Use carbon removals only for residual emissions (&lt;10%) after 90% absolute reduction by 2040/2050</t>
  </si>
  <si>
    <t>2040/2050</t>
  </si>
  <si>
    <t>Residual emissions</t>
  </si>
  <si>
    <t>Y (only for &lt;10% residuals)</t>
  </si>
  <si>
    <t>Y (SBTi Net Zero Standard)</t>
  </si>
  <si>
    <t>Consolidated Non-Financial Information Statement (NFIS) and the Sustainability Reporting 2031</t>
  </si>
  <si>
    <t>No offsets used for near-term targets; removals only for net zero residual emissions; nature-based solutions prioritized; SBTi Net Zero Standard compliant</t>
  </si>
  <si>
    <t>Science-Based Policy Advocacy</t>
  </si>
  <si>
    <t>Advocate for 1.5°C-aligned climate policies; member of key climate coalitions</t>
  </si>
  <si>
    <t>Policy influence</t>
  </si>
  <si>
    <t>Consolidated Non-Financial Information Statement (NFIS) and the Sustainability Reporting 2032</t>
  </si>
  <si>
    <t>Member: We Mean Business Coalition, RE100, EP100, EV100, UN Global Compact; lobbying aligned with Paris Agreement; supports EU Green Deal, US IRA, global renewable energy targets</t>
  </si>
  <si>
    <t>P020250825318921395888.pdf</t>
  </si>
  <si>
    <t>Dongfeng Motor Group</t>
  </si>
  <si>
    <t>“Reduce carbon emission intensity … by 15% by 2025” (Scopes 1 &amp; 2)</t>
  </si>
  <si>
    <t>Scopes 1 &amp; 2</t>
  </si>
  <si>
    <t>https://www.dfmg.com.cn/en/file/esg/en2023esg.pdf</t>
  </si>
  <si>
    <t>Short‑term intensity target; broader net‑zero roadmap mentioned but not yet fully quantified.</t>
  </si>
  <si>
    <t>Carbon Peak &amp; Neutrality</t>
  </si>
  <si>
    <t>“Developed a distinctive carbon peak and neutrality roadmap … contributing to national dual‑carbon goals”</t>
  </si>
  <si>
    <t>Scopes 1, 2 (+ supply chain) implied</t>
  </si>
  <si>
    <t>1,2,(3)</t>
  </si>
  <si>
    <t>No specific year disclosed for net‑zero; Scope 3 coverage unclear; no SBTi validation found.</t>
  </si>
  <si>
    <t>Sustainability report &amp; downloads</t>
  </si>
  <si>
    <t>no targets</t>
  </si>
  <si>
    <t>same as china</t>
  </si>
  <si>
    <t>Christian Dior SE (Maison Dior, part of LVMH)</t>
  </si>
  <si>
    <t>Emissions reduction</t>
  </si>
  <si>
    <t>GHG reduction / net-zero-aligned trajectory</t>
  </si>
  <si>
    <t>Group</t>
  </si>
  <si>
    <t>“UNQUESTIONABLE SCIENCE-BASED REDUCTION TARGETS … Our carbon reduction trajectory was approved … by the science based target initiative.” (Dior) “0 % of new virgin fossil plastics created by 2028 (excluding distribution systems)” (Dior) “50 % increase of low-carbon transportation by 2030” (Dior) “100 % of electricity coming from renewable sources in self-operated sites by 2026.” (Dior)</t>
  </si>
  <si>
    <t>1.5 °C-aligned (via SBTi)</t>
  </si>
  <si>
    <t>2026 (Scope 1 &amp; 2), 2030 (Scope 3 intensity), 2028 (plastic)</t>
  </si>
  <si>
    <t>Baseline 2019 for emissions (Scribd)</t>
  </si>
  <si>
    <t>Scope 1, 2, 3</t>
  </si>
  <si>
    <t>1,2, partial 3</t>
  </si>
  <si>
    <t>Not clearly stated that they rely on carbon credits for their SBTi targets; focus is on reduction and renewables</t>
  </si>
  <si>
    <t>https://www.dior.com/en_gb/beauty/page/our-commitments.html?utm_source=chatgpt.com#climate</t>
  </si>
  <si>
    <t>Dior’s targets are set within the broader LVMH “LIFE 360” climate program. The SBTi-approved trajectory is group-wide; Dior publishes its commitment to SBTi-aligned reductions. Dior also commits to eco-design (phase out virgin fossil plastic, increase low-carbon transport) and has clear renewable-energy goals in its operated sites. However, its public disclosures do not clearly state use of carbon credits.</t>
  </si>
  <si>
    <t xml:space="preserve">Emission reduction </t>
  </si>
  <si>
    <t>Reduce emissions intensity</t>
  </si>
  <si>
    <t>GRoup</t>
  </si>
  <si>
    <t>“Emirates supports IATA’s collective industry commitment and ICAO’s Long‑Term Aspirational Goal (LTAG) to reach net zero carbon emissions by 2050.” (emirates.com)</t>
  </si>
  <si>
    <t>Aligns with ICAO / IATA LTAG</t>
  </si>
  <si>
    <t>Scope 1, 2, some 3</t>
  </si>
  <si>
    <t xml:space="preserve"> 1 &amp; 2 , partial 3 </t>
  </si>
  <si>
    <t>Not clearly disclosed</t>
  </si>
  <si>
    <t>https://www.emirates.com/uk/english/about-us/our-planet/?utm_source=chatgpt.com</t>
  </si>
  <si>
    <t>Focuses on fuel efficiency, fleet renewal, SAF use, and operational intensity reductions. No clear absolute-emissions reduction target or verified net-zero commitment; interim targets not disclosed.</t>
  </si>
  <si>
    <t>Carbon peak</t>
  </si>
  <si>
    <t>Group-level</t>
  </si>
  <si>
    <r>
      <t>“到2030年 … 集团二氧化碳排放整体基本达到峰值”</t>
    </r>
    <r>
      <rPr>
        <sz val="11"/>
        <color theme="1"/>
        <rFont val="Aptos Narrow"/>
        <family val="2"/>
        <scheme val="minor"/>
      </rPr>
      <t xml:space="preserve"> (“by 2030 … the Group’s CO₂ emissions overall will basically reach peak”)</t>
    </r>
  </si>
  <si>
    <t>Aligned with China dual-carbon goals</t>
  </si>
  <si>
    <t>Operational emissions (Scope 1/2, not fully clear)</t>
  </si>
  <si>
    <t>Yes, for some business units</t>
  </si>
  <si>
    <t>Not mentioned</t>
  </si>
  <si>
    <t>No evidence of SBTi</t>
  </si>
  <si>
    <t>No evidence of re100</t>
  </si>
  <si>
    <t>ccedia.com</t>
  </si>
  <si>
    <t>Group-level target; broad ambition, not a strict hard cap.</t>
  </si>
  <si>
    <t>Carbon neutrality</t>
  </si>
  <si>
    <t>subsidiary</t>
  </si>
  <si>
    <r>
      <t>“2030年前实现运营排放碳中和”</t>
    </r>
    <r>
      <rPr>
        <sz val="11"/>
        <color theme="1"/>
        <rFont val="Aptos Narrow"/>
        <family val="2"/>
        <scheme val="minor"/>
      </rPr>
      <t xml:space="preserve"> (“Achieve operational emissions carbon neutrality by 2030”)</t>
    </r>
  </si>
  <si>
    <t>Operational emissions (Scope 1/2)</t>
  </si>
  <si>
    <t>Yes, reported for textile unit</t>
  </si>
  <si>
    <t>gzw.sc.gov.cn</t>
  </si>
  <si>
    <t>Only applies to textile subsidiary.</t>
  </si>
  <si>
    <r>
      <t>“2040年前实现供应链企业运营排放碳中和”</t>
    </r>
    <r>
      <rPr>
        <sz val="11"/>
        <color theme="1"/>
        <rFont val="Aptos Narrow"/>
        <family val="2"/>
        <scheme val="minor"/>
      </rPr>
      <t xml:space="preserve"> (“Achieve operational emissions carbon neutrality for supply-chain companies by 2040”)</t>
    </r>
  </si>
  <si>
    <t>Not fully specified</t>
  </si>
  <si>
    <t>Applies to supply-chain businesses under textile subsidiary.</t>
  </si>
  <si>
    <r>
      <t>“2050年前实现产品全生命周期碳中和”</t>
    </r>
    <r>
      <rPr>
        <sz val="11"/>
        <color theme="1"/>
        <rFont val="Aptos Narrow"/>
        <family val="2"/>
        <scheme val="minor"/>
      </rPr>
      <t xml:space="preserve"> (“Achieve product full life-cycle carbon neutrality by 2050”)</t>
    </r>
  </si>
  <si>
    <t>Product life-cycle emissions (Scope 3)</t>
  </si>
  <si>
    <t>Applies to textile products’ full life-cycle.</t>
  </si>
  <si>
    <t>Raízen S.A.</t>
  </si>
  <si>
    <t>Brazil</t>
  </si>
  <si>
    <t>other</t>
  </si>
  <si>
    <t>Renewable energy &amp; emissions intensity reduction</t>
  </si>
  <si>
    <t>Group‑level</t>
  </si>
  <si>
    <t>“Increase renewable energy production by 80% through second‑generation ethanol plants, biogas, and solar energy … by 2030.” (Raízen)</t>
  </si>
  <si>
    <t>Not explicitly 1.5 °C/SBTi referenced</t>
  </si>
  <si>
    <t>Not clearly stated</t>
  </si>
  <si>
    <t>Scope 1/2 for operations; related to renewable products</t>
  </si>
  <si>
    <t>Yes (Scope 1, 2, 3) (Raízen)</t>
  </si>
  <si>
    <t>Not disclosed</t>
  </si>
  <si>
    <t>No evidence of SBTi‑validated target found publicly</t>
  </si>
  <si>
    <t>No evidence of re100 membership found publicly</t>
  </si>
  <si>
    <t>Strategy &amp; financing framework PDF (Raízen)</t>
  </si>
  <si>
    <t>Broad renewable energy goal; emissions intensity rather than absolute reduction.</t>
  </si>
  <si>
    <t>Carbon footprint reduction (bio‑fuels)</t>
  </si>
  <si>
    <t>“Reduce the carbon footprint of our ethanol and sugar by 20% through innovation in agricultural practices, circularity, and greater productivity.” (Raízen)</t>
  </si>
  <si>
    <t>2018‑19 harvest basis mentioned (Mziq API)</t>
  </si>
  <si>
    <t>Operational emissions of ethanol &amp; sugar production</t>
  </si>
  <si>
    <t>Yes for those operations</t>
  </si>
  <si>
    <t>No evidence of SBTi‑validated target publicly</t>
  </si>
  <si>
    <t>No evidence of re100 membership</t>
  </si>
  <si>
    <t>ESG policy statement (Raízen)</t>
  </si>
  <si>
    <t>Focused on ethanol &amp; sugar operations (bio‑energy segment).</t>
  </si>
  <si>
    <t>Product‑use emissions intensity reduction (Scope 3)</t>
  </si>
  <si>
    <t>“Reduce Scope 3 emissions intensity by 10% before 2030, measured in gCO₂ per MJ of energy sold and focusing on ‘use of product’ category.” (Raízen)</t>
  </si>
  <si>
    <t>&lt;2030</t>
  </si>
  <si>
    <t>Scope 3 (use of sold products)</t>
  </si>
  <si>
    <t>Yes (Scope3 disclosures) (Tracenable)</t>
  </si>
  <si>
    <t>Sustainable Finance Framework PDF (Raízen)</t>
  </si>
  <si>
    <t>Product‑use emissions are dominant for their value chain; still intensity rather than absolute.</t>
  </si>
  <si>
    <t xml:space="preserve">company </t>
  </si>
  <si>
    <t>https://www.sdhsg.com/article/68727?utm_source=chatgpt.com</t>
  </si>
  <si>
    <t>CRRC Corporation Limited (CRRC Group)</t>
  </si>
  <si>
    <t>Carbon neutrality (operational)</t>
  </si>
  <si>
    <t>Group / operations</t>
  </si>
  <si>
    <t>“Operational carbon neutrality by 2035”</t>
  </si>
  <si>
    <t>2018 (carbon peak)</t>
  </si>
  <si>
    <t>Not stated</t>
  </si>
  <si>
    <t>No evidence</t>
  </si>
  <si>
    <t>ESG Report 2025</t>
  </si>
  <si>
    <t>Baseline year is 2018; uses ISO 14064 for GHG accounting.</t>
  </si>
  <si>
    <t>crrcgc.cc/en/attachDir/2025/05/2025051910270996484.pdf?utm_source=chatgpt.com</t>
  </si>
  <si>
    <t>Carbon neutrality (full value chain)</t>
  </si>
  <si>
    <t>Full value-chain</t>
  </si>
  <si>
    <t>“Full-value-chain carbon neutrality”</t>
  </si>
  <si>
    <t>—</t>
  </si>
  <si>
    <t>Scope 3 (value chain)</t>
  </si>
  <si>
    <t>Selected business units</t>
  </si>
  <si>
    <t>Aspirational; limited details on full Scope 3 coverage and interim targets.</t>
  </si>
  <si>
    <t>George Weston Limited</t>
  </si>
  <si>
    <t>Operational (Scope 1 &amp; 2)</t>
  </si>
  <si>
    <t>“50% reduction in absolute Scope 1 and 2 emissions from a 2019 base year”</t>
  </si>
  <si>
    <t>Aligned to 1.5°C via SBTi Corporate Net‑Zero Standard (weston.ca)</t>
  </si>
  <si>
    <t>Scope 1 &amp; 2</t>
  </si>
  <si>
    <t>Not explicitly stated</t>
  </si>
  <si>
    <t>Validated by SBTi (Corporate Net‑Zero Standard) (weston.ca)</t>
  </si>
  <si>
    <t>ESG Report 2022 (weston.ca)</t>
  </si>
  <si>
    <t>“Deep reductions … first” before neutralization via removals. (weston.ca)</t>
  </si>
  <si>
    <t>Value chain (Scope 3)</t>
  </si>
  <si>
    <t>“30% reduction in Scope 3 emissions from purchased goods &amp; services and downstream leased assets”</t>
  </si>
  <si>
    <t>Aligned to 1.5°C via SBTi</t>
  </si>
  <si>
    <t>Scope 3 (purchased goods &amp; services, downstream leased assets)</t>
  </si>
  <si>
    <t>Validated by SBTi (weston.ca)</t>
  </si>
  <si>
    <t>ESG Report 2023 (weston.ca)</t>
  </si>
  <si>
    <t>Reduction relies on supplier &amp; tenant engagement.</t>
  </si>
  <si>
    <t>GHG neutrality / net-zero</t>
  </si>
  <si>
    <t>Value chain + operations</t>
  </si>
  <si>
    <t>“Reduce Scope 1, 2, &amp; 3 emissions 90% from a 2019 base year”</t>
  </si>
  <si>
    <t>Scope 1, 2 &amp; 3</t>
  </si>
  <si>
    <t>Neutralization “by permanently removing and storing atmospheric GHG” (weston.ca)</t>
  </si>
  <si>
    <t>GF500</t>
  </si>
  <si>
    <t>SBTI</t>
  </si>
  <si>
    <t xml:space="preserve">Net_Zero_Tracker </t>
  </si>
  <si>
    <t>rank</t>
  </si>
  <si>
    <t>company_name</t>
  </si>
  <si>
    <t>normalized_name</t>
  </si>
  <si>
    <t>revenue_m</t>
  </si>
  <si>
    <t>revenue_change</t>
  </si>
  <si>
    <t>profit_m</t>
  </si>
  <si>
    <t>profit_change</t>
  </si>
  <si>
    <t>assets_m</t>
  </si>
  <si>
    <t>employees</t>
  </si>
  <si>
    <t>rank_change</t>
  </si>
  <si>
    <t>years_on_list</t>
  </si>
  <si>
    <t>sbti_id</t>
  </si>
  <si>
    <t>company_name_sbti</t>
  </si>
  <si>
    <t>isin</t>
  </si>
  <si>
    <t>lei</t>
  </si>
  <si>
    <t>organization_type</t>
  </si>
  <si>
    <t>location</t>
  </si>
  <si>
    <t>region</t>
  </si>
  <si>
    <t>sector</t>
  </si>
  <si>
    <t>near_term_status</t>
  </si>
  <si>
    <t>near_term_target_classification</t>
  </si>
  <si>
    <t>near_term_target_year</t>
  </si>
  <si>
    <t>long_term_status</t>
  </si>
  <si>
    <t>long_term_target_classification</t>
  </si>
  <si>
    <t>long_term_target_year</t>
  </si>
  <si>
    <t>net_zero_status</t>
  </si>
  <si>
    <t>net_zero_year</t>
  </si>
  <si>
    <t>full_target_language</t>
  </si>
  <si>
    <t>ba15_status</t>
  </si>
  <si>
    <t>ba15_date</t>
  </si>
  <si>
    <t>target_classification_long</t>
  </si>
  <si>
    <t>reason_for_extension_or_removal</t>
  </si>
  <si>
    <t>date_updated</t>
  </si>
  <si>
    <t>in_sbti</t>
  </si>
  <si>
    <t>company_name_netzero</t>
  </si>
  <si>
    <t>Geographic_region</t>
  </si>
  <si>
    <t>Entity_type</t>
  </si>
  <si>
    <t>Private_company</t>
  </si>
  <si>
    <t>End_target</t>
  </si>
  <si>
    <t>End_target_percentage_reduction</t>
  </si>
  <si>
    <t>End_target_baseline_year</t>
  </si>
  <si>
    <t>End_target_year</t>
  </si>
  <si>
    <t>Status_of_end_target</t>
  </si>
  <si>
    <t>Date_of_last_status_update</t>
  </si>
  <si>
    <t>End_target_text</t>
  </si>
  <si>
    <t>End_target_source_url</t>
  </si>
  <si>
    <t>Interim_target</t>
  </si>
  <si>
    <t>Interim_target_year</t>
  </si>
  <si>
    <t>Interim_target_percentage_reduction</t>
  </si>
  <si>
    <t>Interim_target_baseline_year</t>
  </si>
  <si>
    <t>Interim_target_text</t>
  </si>
  <si>
    <t>Targets_notes</t>
  </si>
  <si>
    <t>GHGs_covered</t>
  </si>
  <si>
    <t>Scope_1_coverage</t>
  </si>
  <si>
    <t>Scope_2_coverage</t>
  </si>
  <si>
    <t>Scope_3_coverage</t>
  </si>
  <si>
    <t>Coverage_notes</t>
  </si>
  <si>
    <t>Published_plan</t>
  </si>
  <si>
    <t>Published_plan_measures</t>
  </si>
  <si>
    <t>Reporting_mechanism</t>
  </si>
  <si>
    <t>International_equity_just_transition</t>
  </si>
  <si>
    <t>Accountability_delivery</t>
  </si>
  <si>
    <t>Governance_notes</t>
  </si>
  <si>
    <t>Carbon_credits</t>
  </si>
  <si>
    <t>Carbon_credits_conditions</t>
  </si>
  <si>
    <t>Max_emission_offset</t>
  </si>
  <si>
    <t>Carbon_credits_conditions_other</t>
  </si>
  <si>
    <t>Separate_removal_target</t>
  </si>
  <si>
    <t>Planning_removals</t>
  </si>
  <si>
    <t>Removals_and_credits_notes</t>
  </si>
  <si>
    <t>Territorial_emissions</t>
  </si>
  <si>
    <t>Consumption_emissions</t>
  </si>
  <si>
    <t>International_aviation</t>
  </si>
  <si>
    <t>International_shipping</t>
  </si>
  <si>
    <t>Historical_emissions</t>
  </si>
  <si>
    <t>Race_to_zero_member</t>
  </si>
  <si>
    <t>GDP</t>
  </si>
  <si>
    <t>GDP_year</t>
  </si>
  <si>
    <t>Population</t>
  </si>
  <si>
    <t>Population_year</t>
  </si>
  <si>
    <t>Company_annual_revenue</t>
  </si>
  <si>
    <t>Industry</t>
  </si>
  <si>
    <t>Employees2</t>
  </si>
  <si>
    <t>GHG_emissions</t>
  </si>
  <si>
    <t>GHG_emissions_year</t>
  </si>
  <si>
    <t>GHG_emissions_source</t>
  </si>
  <si>
    <t>End_target_intensity_unit</t>
  </si>
  <si>
    <t>end_target_baseyear_emissions</t>
  </si>
  <si>
    <t>End_target_target_emissions</t>
  </si>
  <si>
    <t>End_target_bau_emissions</t>
  </si>
  <si>
    <t>End_target_other</t>
  </si>
  <si>
    <t>Interim_target_intensity_unit</t>
  </si>
  <si>
    <t>Interim_target_baseyear_emissions</t>
  </si>
  <si>
    <t>Interim_target_target_emissions</t>
  </si>
  <si>
    <t>Interim_target_bau_emissions</t>
  </si>
  <si>
    <t>Interim_target_other</t>
  </si>
  <si>
    <t>in_netzero</t>
  </si>
  <si>
    <t>company_name_re100</t>
  </si>
  <si>
    <t>Joining Year</t>
  </si>
  <si>
    <t>Industry_re100</t>
  </si>
  <si>
    <t>Headquarters</t>
  </si>
  <si>
    <t>in_re100</t>
  </si>
  <si>
    <t>walmart</t>
  </si>
  <si>
    <t>-</t>
  </si>
  <si>
    <t>Walmart Inc.</t>
  </si>
  <si>
    <t>US9311421039</t>
  </si>
  <si>
    <t>Y87794H0US1R65VBXU25</t>
  </si>
  <si>
    <t>Corporate</t>
  </si>
  <si>
    <t>United States of America</t>
  </si>
  <si>
    <t>Northern America</t>
  </si>
  <si>
    <t>Food and Staples Retailing</t>
  </si>
  <si>
    <t xml:space="preserve">1.5°C </t>
  </si>
  <si>
    <t>Walmart commits to reduce absolute scopes 1 and 2 GHG emissions 35% by 2025 and 65% by 2030 from a 2015 base year. Walmart will also work to reduce CO2e emissions from upstream and downstream scope 3 sources by one billion tonnes between by 2030 from a 2015 base year.</t>
  </si>
  <si>
    <t>BA1.5 member</t>
  </si>
  <si>
    <t xml:space="preserve">The targets covering greenhouse gas emissions from company operations (scopes 1 and 2) are consistent with reductions required to keep warming to 1.5°C </t>
  </si>
  <si>
    <t>Expired commitment</t>
  </si>
  <si>
    <t>USA</t>
  </si>
  <si>
    <t>North America</t>
  </si>
  <si>
    <t>Zero emissions</t>
  </si>
  <si>
    <t>In corporate strategy</t>
  </si>
  <si>
    <t>"Goal: Achieve zero emissions across global operations by 2040 (Scopes 1 &amp; 2)" (Website, as of 14/08/2025: https://corporate.walmart.com/purpose/esgreport/environmental/climate-change)</t>
  </si>
  <si>
    <t>https://corporate.walmart.com/purpose/esgreport/environmental/climate-change</t>
  </si>
  <si>
    <t>Emissions reduction target</t>
  </si>
  <si>
    <t>"Sub-goal: Reduce absolute global Scope 1 &amp; 2 greenhouse gas (GHG) emissions 35% by 2025 and 65% by 2030 from 2015 base year" (Website, as of 14/08/2025: https://corporate.walmart.com/purpose/esgreport/environmental/climate-change)</t>
  </si>
  <si>
    <t>2024 ESG Report not yet available (as of 14/08/2025): https://corporate.walmart.com/purpose/esgreport/environmental-social-and-governance-report-archive ;
SBTi dashboard shows Walmart's net-zero status as "commitment removed", but near-term targets for 2025 &amp; 2030 published on 2020-09-17 still remain on the SBTi target dashboard (https://web.archive.org/web/20250807122818/https://sciencebasedtargets.org/target-dashboard) ;
Other Interim Target: "Power 50% of our global operations with renewable sources of energy by 2025 and 100% by 2035" (https://corporate.walmart.com/purpose/esgreport/environmental/climate-change) ;
The company said: "While we cannot predict the future, we anticipate challenges related to these factors will delay achievement of our interim emissions reduction targets (35% reduction in emissions by 2025; 65% reduction by 2030). We will continue to report progress and in 2025 will consider revising our targets based on the best available information and assumptions at that time." (https://corporate.walmart.com/purpose/esgreport/environmental/climate-change)</t>
  </si>
  <si>
    <t>Carbon dioxide and other GHGs</t>
  </si>
  <si>
    <t>The SBTi requires companies to include all Greenhouse Gases in their inventory and targets, ensuring a comprehensive approach to emissions reduction. (https://web.archive.org/web/20250807112259/https://files.sciencebasedtargets.org/production/legacy/2017/02/SBTi-criteria.pdf)
Regarding Scope 3 emissions, in 2016 "Walmart became the first retailer to set a Scope 3 target approved by the SBTi through our Project Gigaton, committing to engage suppliers to reduce, avoid, or sequester one billion metric tons of GHG emissions in their product value chains from 2015 to 2030. We announced achievement of this goal in February 2024." (https://corporate.walmart.com/purpose/esgreport/environmental/climate-change)</t>
  </si>
  <si>
    <t>Measures for all emission scopes that are covered by the target, Information on the emission reductions expected from these measures within a certain time period, Information on the extent to which measures will be applied (e.g. if switching to EVs, what share of the fleet; if installing an own solar PV installation, what is the installed capacity)</t>
  </si>
  <si>
    <t>Annual reporting</t>
  </si>
  <si>
    <t>On Plan: See https://corporate.walmart.com/purpose/sustainability/planet/climate-change ;
On Reporting: "We report annually to CDP, and make our most recent responses and third-party assurance statements public." - However, the last available report on CDP archive is the 2023 report (https://corporate.walmart.com/purpose/esgreport/environmental/climate-change) ;
On Leadership Accountability: "Performance on priority Walmart ESG issues is integrated into the annual performance objectives of relevant officers‚Äô roles. Officers have built ESG objectives into their individual goals and objectives, which form part of the basis on which their performance is evaluated. For example, our Operations leaders have goals and objectives relating to
energy transformation, including renewable energy." (2023 CDP Climate Submission: https://web.archive.org/web/20250814105116/https://corporate.walmart.com/content/dam/corporate/documents/esgreport/our-esg-priorities/2023%20CDP%20Climate%20Submission.pdf)</t>
  </si>
  <si>
    <t>On Offset: "We were the first U.S. retailer to make a zero emissions commitment that does not rely on carbon offsets."
(https://corporate.walmart.com/purpose/sustainability/planet/climate-change)</t>
  </si>
  <si>
    <t>6.81E+11</t>
  </si>
  <si>
    <t>Retail</t>
  </si>
  <si>
    <t>Walmart Stores Inc.</t>
  </si>
  <si>
    <t>amazon</t>
  </si>
  <si>
    <t>US0231351067</t>
  </si>
  <si>
    <t>ZXTILKJKG63JELOEG630</t>
  </si>
  <si>
    <t>Retailing</t>
  </si>
  <si>
    <t xml:space="preserve">In 2019, we co-founded and committed to The Climate Pledge‚Äîour goal to reach net-zero carbon emissions by 2040, 10 years ahead of the Paris Agreement. (sustainability report 2024 p. 6)
</t>
  </si>
  <si>
    <t>https://web.archive.org/web/20250922122220/https://sustainability.aboutamazon.com/2024-amazon-sustainability-report.pdf</t>
  </si>
  <si>
    <t>No target</t>
  </si>
  <si>
    <t>Carbon dioxide only</t>
  </si>
  <si>
    <t xml:space="preserve">Gases: "our goal to reach net-zero carbon emissions by 2040" (p. 9)
Because Scope 3 emissions are beyond our direct operational 
control, the efforts our suppliers take to reduce their 
emissions help us progress toward our ambition to achieve 
net-zero carbon emissions by 2040. We will prioritize working with suppliers who are also committed to decarbonization  and reaching net-zero carbon emissions. We have identified  a list of the highest-emitting suppliers directly supporting  our operations, and expect those suppliers, who collectively contribute more than 50% of emissions globally to Amazon‚Äôs  Scope 3 footprint, to provide a plan for how they will decarbonize their operations and demonstrate real progress over time. 
</t>
  </si>
  <si>
    <t>Measures for all emission scopes that are covered by the target, Schedule for regular review of measures</t>
  </si>
  <si>
    <t xml:space="preserve">The Climate Pledge:
Regular Reporting
Measure and report greenhouse gas emissions on a regular basis;
</t>
  </si>
  <si>
    <t>Avoid social harm, Avoid biodiversity harm, Must be high environmental integrity</t>
  </si>
  <si>
    <t>Yes (nature-based removals e.g. Forestation, soil carbon enhancement)</t>
  </si>
  <si>
    <t>Amazon is achieving our commitment to The Climate Pledge through two complementary actions: carbon elimination and, for remaining carbon impact that cannot be eliminated, carbon neutralization. First and foremost, we are innovating and investing to eliminate emissions within the value chain of our businesses. Second, we are driving meaningful and necessary actions outside of our value chain, through nature-based and technological solutions, to enable a credible carbon market for companies that will need to neutralize remaining emissions. As stated in The Climate Pledge, these solutions must be additional, quantifiable, real, permanent, and socially-beneficial. https://sustainability.aboutamazon.com/amazon-2021-carbon-neutralization.pdf
Various conditions set for offsetting projects https://sustainability.aboutamazon.com/amazon-2021-carbon-neutralization.pdf
We use nature-based solutions to mitigate carbon emissions outside of our value 
chain and supplement the carbon reduction efforts we‚Äôre driving across our operations.
In parallel to reducing and avoiding emissions throughout 
our business, we are also investing in carbon neutralization 
through additional, quantifiable, real, permanent, and 
socially beneficial offsets. As part of this effort, we are 
engaging in science-led collaborations to build credible 
neutralization initiatives that can be deployed at scale in 
the future.</t>
  </si>
  <si>
    <t>state grid</t>
  </si>
  <si>
    <t>saudi aramco</t>
  </si>
  <si>
    <t>SAU</t>
  </si>
  <si>
    <t>Western and Central Asia</t>
  </si>
  <si>
    <t>'We have an ambition to reach net-zero Scope 1 and Scope 2 GHG emissions by 2050 across all our wholly-owned operated assets. (see p22 of the 2024 Aramco Sustainability Report).</t>
  </si>
  <si>
    <t>https://web.archive.org/web/20250629163946/https://www.aramco.com/-/media/publications/corporate-reports/sustainability-reports/report-2024/english/2024-saudi-aramco-sustainability-report-full-en.pdf</t>
  </si>
  <si>
    <t>Emissions intensity target</t>
  </si>
  <si>
    <t>1. To support this ambition, we have set a new interim target for 2030 to reduce our upstream carbon intensity to 8.6 kg CO2e/boe or lower, and to achieve a 15% reduction by 2035 compared to our 2018 baseline.  (see p22 of the 2024 Aramco Sustainability Report)
2. See also at page 6 of 2024 Aramco Sustainability Report -  "As a signatory to the Oil &amp; Gas Decarbonization Charter (OGDC), we have a new interim target for 2030 to reduce our upstream carbon intensity to 8.6 kg CO2 e/boe".
3. We also have an ambition to mitigate 52 MMtCO2e annually by 2035 from our business-as-usual forecast emissions. (see p22 of the 2024 Aramco Sustainability Report).</t>
  </si>
  <si>
    <t>In 2024, Aramco reduced upstream methane intensity by 11.4% and maintained upstream carbon intensity at about 9.7 kg CO‚ÇÇe/boe, despite increased gas production. The company advanced the Jubail CCS hub, designed to capture and store up to 9 million tonnes of CO‚ÇÇ annually, and adopted the market-based methodology for Scope 2 emissions and upstream carbon intensity reporting in line with GHG Protocol standards, with third-party assurance applied. Aramco reiterated its 2050 net-zero ambition for Scope 1 and 2 emissions and set a new 2030 interim target of reducing upstream carbon intensity to 8.6 kg CO‚ÇÇe/boe, while also pursuing a 15% reduction by 2035 and aiming to mitigate 52 million tonnes of CO‚ÇÇe annually from business-as-usual projections.
In 2023, Aramco created the New Energies organization to drive lower-carbon solutions in line with its long-term strategy to meet GHG mitigation and abatement goals. Over the next few years, the company intends to channel about 10% of its capital investments into New Energies to accelerate progress in this area. see page 24 of 2023 Aramco Sustainability Report https://archive.org/details/2023-climate-change-and-the-energy-transition-en
And see also page 25 of the 2024 Aramco Sustainability Report 
https://web.archive.org/web/20250629163946/https://www.aramco.com/-/media/publications/corporate-reports/sustainability-reports/report-2024/english/2024-saudi-aramco-sustainability-report-full-en.pdf</t>
  </si>
  <si>
    <t>Aramco's ambition is to continue to mitigate GHG emissions from its operations and achieve net-zero Scope 1 and Scope 2 GHG emissions by 2050 across its wholly-owned operated assets. The Company‚Äôs GHG emissions management program monitors Scope 1 and Scope 2 emissions from wholly owned operated assets, in a manner consistent with the GHG Protocol. (p30)</t>
  </si>
  <si>
    <t>Information on the emission reductions expected from these measures within a certain time period, Information on the extent to which measures will be applied (e.g. if switching to EVs, what share of the fleet; if installing an own solar PV installation, what is the installed capacity)</t>
  </si>
  <si>
    <t>Aramco‚Äôs sustainability governance is overseen by the Board through the Sustainability, Risk &amp; HSE Committee, with implementation led by executive management and the Sustainability Steering Committee. The Company maintains its commitment to decarbonization by allocating ~10% of annual CAPEX to its New Energies unit (see page 24 of 2023 Aramco Sustainability Report -  https://archive.org/details/2023-climate-change-and-the-energy-transition-en) . Aramco pursues five key mitigation levers‚Äîenergy efficiency, methane and flaring reductions, renewables, CCS, and offsets‚Äîwith an 11.4% drop in methane intensity reported in 2024. Progress continues on the Jubail CCS hub. Executive remuneration remains linked to ESG performance via STIP and LTIP frameworks. Key ESG metrics are externally assured and aligned with GHG Protocol, ISO 31000, and GRI standards.
https://web.archive.org/web/20250629163946/https://www.aramco.com/-/media/publications/corporate-reports/sustainability-reports/report-2024/english/2024-saudi-aramco-sustainability-report-full-en.pdf</t>
  </si>
  <si>
    <t>Avoid biodiversity harm, Must be high environmental integrity</t>
  </si>
  <si>
    <t>Aramco‚Äôs approach to sinks and credits is anchored in carbon capture, renewable energy deployment, natural climate solutions, and biodiversity protection. On carbon capture and storage (CCS), the company continues to advance large-scale technologies with a goal of storing up to 14 million tonnes of CO‚ÇÇ annually by 2035, contributing to the Kingdom‚Äôs wider CCUS ambition of 44 million tonnes per year. In 2024, Aramco also procured 1.1 million tonnes of carbon credits from the Regional Voluntary Carbon Market and retired 0.51 million tonnes CO‚ÇÇe to offset its corporate emissions.
On renewables, Aramco is capitalizing on domestic solar and wind resources, targeting significant GHG reductions by 2035. By 2024, it had 4.2 GW of installed renewable capacity, including full-scale operations at the Sudair and Al Shuaibah solar projects, and secured financing for additional projects totaling 5.5 GW. - See page 31 of 2024 Sustainability Report.
Nature-based solutions (NbS) remain a cornerstone of Aramco‚Äôs climate and biodiversity strategy. The company has planted 12.5 million mangroves to date and is exploring both inland and international mangrove expansion. Complementary to these efforts, Aramco invests in high-quality carbon credits while ensuring adherence to robust frameworks for integrity. NbS initiatives also extend to coral reef conservation, exemplified by its support for the Okinawa Coral Reef Consortium and marine research in the Red Sea, as well as the Abu Ali Fish Hatchery, which will enhance marine biodiversity and be transferred to the Ministry of Environment, Water and Agriculture by 2025. - See page 31 of 2024 Sustainability Report.
Further, Aramco has strengthened wetland conservation, with 20 wetlands covering 130.9 km¬≤ designated as Biodiversity Protection Areas in 2024, including sites of global ecological significance such as Asfar Lake. The company has also undertaken an outcrop preservation initiative, protected 139 sites of scientific and cultural importance, and seeking UNESCO recognition for additional sites.
https://web.archive.org/web/20250629163946/https://www.aramco.com/-/media/publications/corporate-reports/sustainability-reports/report-2024/english/2024-saudi-aramco-sustainability-report-full-en.pdf</t>
  </si>
  <si>
    <t>4.80E+11</t>
  </si>
  <si>
    <t>Fossil Fuels</t>
  </si>
  <si>
    <t>(kg co2 e/boe)</t>
  </si>
  <si>
    <t>china national petroleum</t>
  </si>
  <si>
    <t>CHN</t>
  </si>
  <si>
    <t>East Asia</t>
  </si>
  <si>
    <t>Declaration / pledge</t>
  </si>
  <si>
    <t>The 2024 report frequently mentions ‚Äúcarbon neutrality,‚Äù ‚Äúzero-carbon,‚Äù and the global ‚Äúnet-zero‚Äù context (including NZE-2050), it does not specify a corporate-wide net-zero year target for PetroChina itself ‚Äî it frames the ambition as ongoing pursuit of the national carbon-peak and carbon-neutrality goals.</t>
  </si>
  <si>
    <t>https://www.petrochina.com.cn/petrochina/xhtml/images/shyhj/2024esgen.pdf</t>
  </si>
  <si>
    <t>‚ÄúBy 2025, methane emissions intensity to decrease by 50% as compared to 2019, to 0.25%.‚Äù 
‚ÄúBy 2035, methane emissions intensity to decrease by 20% as compared to 2025, to 0.20%.‚Äù</t>
  </si>
  <si>
    <t>The company states it has ‚Äúestablished climate-related performance targets‚Ä¶ broken down‚Ä¶ Progress‚Ä¶ is reviewed and assessed annually, and the targets are optimised and adjusted based on internal and external feedback.‚Äù 
Also, from 2024 the methane GWP used in accounting was adjusted to 28, ‚Äúwhich will affect the Company‚Äôs total GHG emissions by approximately 2 million tonnes.</t>
  </si>
  <si>
    <t>The report defines ‚ÄúGHG emissions‚Äù for metrics as Scope 1 and Scope 2 within the operational boundary and lists the national/industry accounting standards applied; it also highlights the GWP change for methane to 28 starting in 2024</t>
  </si>
  <si>
    <t>Schedule for regular review of measures, Measures for all emission scopes that are covered by the target, Information on the emission reductions expected from these measures within a certain time period</t>
  </si>
  <si>
    <t>1. The report commits to protecting community rights and supporting a just transition, with structured, ongoing community engagement (Related to equity)
2. The Board is the highest decision-making body for ESG; the Sustainable Development Committee (chaired by the President) supervises targets/measures; the ESG Management Working Committee (chaired by the President) implements and monitors progress.  
3. Multi-tier governance with clear roles and escalation from Board to specialised working groups; green &amp; low-carbon WG designs objectives/measures and manages performance. 
4. A formal Three-Year Action Plan for ESG Work is in place, with quarterly special meetings and ongoing enhancements to disclosure standards. 
5. The ESG Report is approved by the Board each year and supported by third-party assurance over selected indicators.</t>
  </si>
  <si>
    <t>The 2024 ESG Report does not refer to any offsetting, carbon trading, or removal mechanisms. Instead, ADCB‚Äôs climate strategy is anchored in:
1. Financed emissions reduction through portfolio alignment with NZBA/PCAF methodologies.
2. Operational emissions management through energy efficiency and renewable procurement.
3. Transition finance and client engagement to achieve real-economy decarbonisation.
Hence, there is no indication of offset usage, credit purchases, or carbon removals being applied toward ADCB‚Äôs decarbonisation targets.</t>
  </si>
  <si>
    <t>4.09E+11</t>
  </si>
  <si>
    <t>%</t>
  </si>
  <si>
    <t>sinopec</t>
  </si>
  <si>
    <t>Sinopec</t>
  </si>
  <si>
    <t>Strive to achieve carbon neutrality around 2050.</t>
  </si>
  <si>
    <t>http://www.sinopecgroup.com/u/cms/jtyw/202503/23174258xjq7.pdf</t>
  </si>
  <si>
    <t>"Peaking carbon emissions before 2030, limiting the increase to no more than 30% compared to 2020 level."
"By 2040, carbon emissions will be reduced by more than 25% compared to peak level."</t>
  </si>
  <si>
    <t>"We actively responded to climate change and set the goal of peaking carbon emissions before 2030, limiting the increase to no more than 30% compared to 2020 levels, reducing carbon
emissions by over 25% from peak levels by 2040, and striving to achieve carbon neutrality around 2050." (p1, 2024 Sustainability Report)</t>
  </si>
  <si>
    <t>"Both direct and indirect greenhouse gas emissions are calculated, including six types of gases: CO2, CH4, N2O, HFCs, PFCs and SF6." (p52, 2024 Sustainability Report)</t>
  </si>
  <si>
    <t>Measures for all emission scopes that are covered by the target, Information on the extent to which measures will be applied (e.g. if switching to EVs, what share of the fleet; if installing an own solar PV installation, what is the installed capacity)</t>
  </si>
  <si>
    <t>"The Board of Directors is the highest responsibility and decision-making agency, bearing the ultimate responsibility for Sinopec Corp.'s ESG governance. The Sustainability Committee under the Board of Directors is responsible for reporting to the Board on matters related to the Company's sustainability (including environmental, social, and governance aspects) related issues and making relevant recommendations, including overseeing and deliberating the implementation and progress of the Company's sustainability and ESG strategies and plans; overseeing the commitments and performances of the Company on key ESG issues such as climate change, safety and occupational health, technological innovation, and product quality management; overseeing key information regarding sustainability issues related to the Company's businesses and conducting relevant researches on sustainability related topics; and approving the Company's annual sustainability reports and reporting to the Board of Directors the sustainability performances of the Company." (p4, 2024 Sustainability Report)</t>
  </si>
  <si>
    <t>No conditions specified</t>
  </si>
  <si>
    <t>"Steadily intensify energy-saving and carbon reduction efforts, optimise energy structure, increase the utilisation of renewable energy, strengthen carbon assets management, actively participate in carbon trading, and effectively reduce carbon emission costs." (p46, 2024 Sustainability Report)
"The Company plays an active role in the national carbon emission trading market, formulating the Sinopec Carbon Trading Management Measures, establishing a dedicated carbon trading team, and implementing centralised management of carbon emission transactions." ". In 2024, the Company purchased a total of 4.22 million tonnes of carbon emission quotas, with a fulfilment rate of 100%."  (p60, 2024 Sustainability Report)
"The Company also participates in carbon trading, increases forest and grassland carbon sink capacity, continuously develops carbon neutrality demonstration projects, contributing China's enterprise best practice to global climate governance."  (p50, 2024 Sustainability Report)</t>
  </si>
  <si>
    <t>3.90E+11</t>
  </si>
  <si>
    <t>unitedhealth</t>
  </si>
  <si>
    <t>549300GHBMY8T5GXDE41</t>
  </si>
  <si>
    <t>Banks, Diverse Financials, Insurance</t>
  </si>
  <si>
    <t>Committed</t>
  </si>
  <si>
    <t>Near-Term Targets: UnitedHealth Group commits to reduce absolute scope 1 and 2 GHG emissions 60% by 2030 from a 2023 base year. UnitedHealth Group also commits that 77% of its suppliers by emissions covering purchased goods &amp; services and upstream transportation &amp; distribution will have science-based targets by 2030.</t>
  </si>
  <si>
    <t>Financial institutions net-zero commitment: deadline 24 months from Financial Institutions Net-Zero Standard launch</t>
  </si>
  <si>
    <t>UnitedHealth</t>
  </si>
  <si>
    <t>Achieving operational net-zero by 2035
We will continue to pursue our ambition to achieve net-zero emissions in scopes 1 and 2 by 2035 across our
global operations</t>
  </si>
  <si>
    <t>https://www.unitedhealthgroup.com/content/dam/UHG/PDF/About/UNH-enivronmental-impact-statement.pdf</t>
  </si>
  <si>
    <t xml:space="preserve">Our near-term operational net-zero target to achieve a 60% reduction in scope 1 and scope 2
emissions between 2021 and 2030 is consistent with reductions required to limit global warming to 1.5°C . </t>
  </si>
  <si>
    <t xml:space="preserve">Achieved our 2023 carbon emissions target of reducing our absolute scope 1 and scope 2 (market-based) GHG
emissions by 3%; goal being sunset
The baseline emissions year is 2017 for the integrated U.S. Administrative Portfolio and U.S. Large Pharmaceutical,
which equates to 95,079 mtCO2e, covering 55% of the 2017 scope 1 and scope 2 (market-based) emissions
reported. Annual performance is measured from directly managed sites including the integrated U.S.
Administrative Portfolio, U.S. Large Pharmaceutical and directly managed International Sites.
As of 2021, UnitedHealth Group met the intent of the multiyear market-based carbon reduction goal to reduce
3% of the 2017 scope 1 and scope 2 (market-based) GHG emissions. We achieved a year-over-year GHG emissions
reduction of 3.86%, which brings our total cumulative GHG emissions reduction to 14.0% over the 2017 baseline.
The final reporting year for this carbon reduction goal will be 2022. UnitedHealth Group will begin reporting in
2023 on the new objectives stated in the Environmental Commitments. </t>
  </si>
  <si>
    <t xml:space="preserve">Measuring our footprint
For 22 years, UnitedHealth Group has measured its greenhouse gas (GHG) footprint, and since 2011 we have set
emissions reduction goals. We are further advancing our emissions measurement and are proud to release our first-ever
comprehensive scope 1 and 2 inventory. Our reported emissions have increased in 2021 due to the following drivers:
‚Ä¢ Change in boundary: We reported all our global businesses and fleet data within our operational control for the
first time.
‚Ä¢ Change in methodology: Sites that were previously reported as scope 3 moved to scope 1 and 2.
‚Ä¢ Portfolio growth: Through business combinations.
Global operations that are not within UnitedHealth Group‚Äôs operational control include joint venture operations in Peru
and in the U.S.
We are currently assessing our scope 3 footprint, which we intend to complete in 2022. We plan to share our most
significant categories of scope 3 data in our 2022 Sustainability Report.
https://www.unitedhealthgroup.com/content/dam/UHG/PDF/About/UNH-enivronmental-impact-statement.pdf
Updates from 2022 and Sustainability Reports:
Completed first Scope 3 assessment, which identified the most significant categories of emissions from both upstream sources and downstream sources. 2023 report stated that "we plan to evaluate whether this category (Purchased goods and services &amp; Investments) remains applicable for our business model to make meaningful GHG reductions in the years to come".  (https://sustainability.uhg.com/content/dam/sustainability-report/2022/pdf/2023_CDP-Climate-Change.pdf) </t>
  </si>
  <si>
    <t>Information on the extent to which measures will be applied (e.g. if switching to EVs, what share of the fleet; if installing an own solar PV installation, what is the installed capacity)</t>
  </si>
  <si>
    <t>https://www.unitedhealthgroup.com/content/dam/UHG/PDF/About/UNH-enivronmental-impact-statement.pdf
Our environmental management efforts are overseen by UnitedHealth Group‚Äôs chief sustainability officer in partnership
with the chief financial officer. Together, they are responsible for developing and implementing a comprehensive
environmental strategy, and establishing annual and long-term goals, performance metrics and a governance structure
to achieve them.
The Governance Committee of our Board of Directors oversees UnitedHealth Group‚Äôs Corporate Environmental Policy
and environmental and climate change initiatives.
The Audit and Finance Committee of our Board of Directors oversees management‚Äôs processes to identify any
environment-related investment criteria and to ensure the accuracy of key environmental disclosures.
The senior vice president of Corporate Services has oversight of our Environmental Management Team (EMT). This
cross-functional working group includes representatives from Enterprise Real Estate Services (RES), Enterprise
Sourcing &amp; Procurement (ES&amp;P), Enterprise Health &amp; Safety (EH&amp;S), Enterprise Resiliency &amp; Response (ER&amp;R), the
Office of Sustainability, Finance, Human Capital, Legal and representatives from our Optum and UnitedHealthcare
lines of business.
The senior vice president of Corporate Services is accountable for incentivized Management by Objectives (MBOs) and
Key Performance Indicators (KPIs) related to emissions reduction and supply chain management.
These include:
‚Ä¢ A strategic scorecard to measure RES effectiveness in collaboratively supporting UnitedHealth Group‚Äôs
environmental, social and governance (ESG) strategy specific to environmental health.
1. Design and implement interim and long-term goals aligned with UnitedHealth Group‚Äôs net-zero
commitment, with supporting decarbonization levers.
2. Complete scope 3 inventory by year-end 2022 to support future goal commitments.
3. Build a next phase management and data system framework bridging to the future ideal state, aligned to
goal performance.
‚Ä¢ An MBO that reflects progress across all decarbonization levers to reduce in absolute terms the 2021 scope 1 + scope
2 global emissions by 60% by 2030.</t>
  </si>
  <si>
    <t>Our approach to achieving net-zero operations will rely on direct mitigation
of global emissions with minimal reliance on carbon offsets. 
https://sustainability.uhg.com/content/dam/sustainability-report/2021/pdf/2021-sustainability-report.pdf</t>
  </si>
  <si>
    <t>4.10E+11</t>
  </si>
  <si>
    <t>Services</t>
  </si>
  <si>
    <t>apple</t>
  </si>
  <si>
    <t>Apple, Inc.</t>
  </si>
  <si>
    <t>US0378331005</t>
  </si>
  <si>
    <t>HWUPKR0MPOU8FGXBT394</t>
  </si>
  <si>
    <t>Technology Hardware and Equipment</t>
  </si>
  <si>
    <t>FY2030</t>
  </si>
  <si>
    <t>Apple, Inc. commits to reduce absolute combined scope 1, 2 and 3 GHG emissions 62% by FY2030 from a FY2019 base year. Apple also commits to continue annually sourcing 100% renewable electricity through FY2030.* *The target boundary includes biogenic emissions and removals from bioenergy feedstocks.</t>
  </si>
  <si>
    <t>We‚Äôre committed to our ambitious, sciencebased Apple 2030 goal to reduce our collective scope 1, 2, and 3 emissions ‚ upstream and downstream ‚ by 75 percent
before balancing the remaining emissions with high-quality carbon removals. To achieve this goal, we're reducing emissions across our value chain and directing our efforts toward decarbonizing the largest sources of emissions. (pg 10)</t>
  </si>
  <si>
    <t>https://web.archive.org/web/20250629171352/https://www.apple.com/id/environment/pdf/Apple_Environmental_Progress_Report_2025.pdf</t>
  </si>
  <si>
    <t xml:space="preserve">Our goal is consistent with the Intergovernmental Panel on Climate Change‚Äôs (IPCC) recommendation for global carbon neutrality. We‚Äôre also committed to working toward reaching a 90 percent reduction in emissions from our 2015 baseline by 2050. Achieving deep decarbonization will require a collective, global effort across industries and economies. And while reaching a 90 percent reduction in emissions is outside Apple‚Äôs or any one company‚Äôs control, we‚Äôre committed to taking actions that support this goal. </t>
  </si>
  <si>
    <t>Other conditions, Must be high environmental integrity, Avoid social harm, Avoid biodiversity harm</t>
  </si>
  <si>
    <t>Support carbon removal credit schemes that set strict environmental, social, and governance standards for natural carbon removal solutions that deliver durable climate, community, and biodiversity benefits.</t>
  </si>
  <si>
    <t>We‚Äôre rapidly scaling up carbon removal solutions, beginning with naturebased solutions that are available today, while exploring the solutions of the future aligned with a 1.5¬∞ C pathway. Science shows that limiting the planet‚Äôs warming will require both deeply decarbonizing industrial emissions over the next 30 years and significantly ramping up carbon removal to address the surplus carbon dioxide (CO2) already in the atmosphere. Nature-based solutions are the only scalable and economically
viable opportunities to mitigate climate change between now and 2030, according to the current science. In addition to providing climate benefits, nature-based solutions offer multiple co-benefits, including enhanced employment and local livelihoods, improved biodiversity, soil carbon and nutrient cycling, and increased timber supply that can reduce the pressure on primary forests. https://web.archive.org/web/20250629171352/https://www.apple.com/id/environment/pdf/Apple_Environmental_Progress_Report_2025.pdf 
Apple claims carbon neutrality for its operations and for specific products through carbon credits from forestry projects, equivalent to less than 2% of its value chain emissions.
No support for durable CDR identified. Apple is transparent about its reasons to focus on support for non-durable CDR.
https://web.archive.org/web/20250723060744/https://newclimate.org/sites/default/files/2025-07/newclimate-publication-ccrm2025-tech-jun25_0.pdf</t>
  </si>
  <si>
    <t>3.96E+11</t>
  </si>
  <si>
    <t>Manufacturing</t>
  </si>
  <si>
    <t>cvs health</t>
  </si>
  <si>
    <t>US1266501006</t>
  </si>
  <si>
    <t>549300EJG376EN5NQE29</t>
  </si>
  <si>
    <t>CVS Health CVS Health commits to reach net-zero greenhouse gas emissions across the value chain by 2050. Near-term Target As part of this commitment, CVS commits to reduce absolute scope 1 and 2 GHG emissions 47% by 2030 from a 2019 base year. CVS also commits to reduce absolute scope 3 GHG emissions from purchased goods and services 47% by 2030 from a 2019 base year. Long-Term Target CVS commits to reduce absolute scope 1 and 2 GHG emissions 90% by 2050 from a 2019 base year. CVS also commits to reduce absolute scope 3 GHG emissions from purchased goods and services, business travel, and downstream transportation 90% by 2050 from a 2019 base year.</t>
  </si>
  <si>
    <t xml:space="preserve">*CVS health is one of the first companies in the world to have our net zero targets validated by the Science-Based Targets initiative's (SBTi) net zero methodology. This set us on the path to achieving net zero emissions from our direct operations by 2048 and across their value chain by 2050. They also committed to achieving carbon neutrality by 2030.
*Reduce absolute scope: 1, 2 and 3 (value chain) emissions by 90% by 2050. </t>
  </si>
  <si>
    <t>https://www.cvshealth.com/content/dam/enterprise/cvs-enterprise/pdfs/2023/Healthy-2030-Impact-Report.pdf</t>
  </si>
  <si>
    <t>*We‚Äôre also committed to achieving carbon neutrality by 2030. ¬†
*Reduce absolute scope: 1, 2 and 3 (value chain) emissions by 47% by 2030</t>
  </si>
  <si>
    <t>*Reduce absolute scope 1, 2 and 3 (value chain) emissions by 90% by 2050
*Source 50% of our total energy usage from renewable sources by 2040 
https://www.cvshealth.com/impact/healthy-planet.html</t>
  </si>
  <si>
    <t>Reduce absolute scope 1, 2 and 3 (value chain) emissions by 90% by 2050.</t>
  </si>
  <si>
    <t xml:space="preserve">Source 50% of our total energy usage from renewable sources by 2040. </t>
  </si>
  <si>
    <t>We are also pursuing opportunities to capture carbon from our tractor and trailer emissions. In 2023, we installed Rypos Diesel Particulate Filters on all of our TRUs, reducing black carbon soot emissions by up to 95 percent. We work with startups to pursue carbon capture technology for diesel tractor exhaust. These technologies are helping bridge the gap to full fleet electrification in the coming years.</t>
  </si>
  <si>
    <t>3.73E+11</t>
  </si>
  <si>
    <t>achieving carbon neutrality by 2030</t>
  </si>
  <si>
    <t>berkshire hathaway</t>
  </si>
  <si>
    <t>https://web.archive.org/web/20250814124127/https://www.berkshirehathaway.com/2024ar/2024ar.pdf</t>
  </si>
  <si>
    <t>No group-level overall target, targets only set for subsidiaries which make up 90% of the group's direct emissions: "[Burlington Northern Santa Fe, LLC (BNSF)] and [Berkshire Hathaway Energy Company (BHE)]...combined represent more than 90% of [Berkshire Hathaway Inc's] direct emissions..." (K26, 2024 Annual Report) "To the extent it is beneficial for customers and consistent with regulatory provisions, BHE plans to continue investing in renewable and other low-carbon generation and storage in the future and to cease coal operations at additional coal generation units in a reliable and cost-effective manner, thereby achieving a 50% reduction in GHG emissions from 2005 levels in 2030." (K-10, 2024 Annual Report) "Consumption of diesel fuel by locomotives accounted for approximately 80% of BNSF Railway‚Äôs greenhouse gas (‚ÄúGHG‚Äù) emissions in its baseline year of 2018. BNSF management has committed to a broad sustainability model, applying science-based approaches, that is anticipated to result in a 30% reduction in BNSF Railway‚Äôs GHG emissions by 2030 from its baseline year of 2018." (K-7, 2024 Annual Report) 
Additional reference: "The Warren Buffett approach to climate change" by FT - "At this year‚Äôs meeting, as in previous years, Buffett successfully resisted a shareholder proposal that would have required Berkshire to provide far more detailed disclosures around its climate risks" (FT article published on 7 May 2025: https://www.ft.com/content/71b1c9f9-8fc7-4577-b19e-8435013ff020)</t>
  </si>
  <si>
    <t>On Reporting: Berkshire Hathaway Inc issue annual and quarterly reports (https://www.berkshirehathaway.com/reports.html), in which some emission reduction data (of its subsidiaries) are disclosed.</t>
  </si>
  <si>
    <t>3.71E+11</t>
  </si>
  <si>
    <t>mckesson</t>
  </si>
  <si>
    <t>McKesson Corporation</t>
  </si>
  <si>
    <t>US58155Q1031</t>
  </si>
  <si>
    <t>549300WZWOM80UCFSF54</t>
  </si>
  <si>
    <t>Pharmaceuticals, Biotechnology and Life Sciences</t>
  </si>
  <si>
    <t>FY2032</t>
  </si>
  <si>
    <t>McKesson commits to reduce absolute scope 1 and 2 GHG emissions 50.4% by FY2032 from a FY2020 base year. McKesson commits that 70% of its suppliers by spend covering purchased goods and services will have science_x005F_x0002_based targets by FY2027</t>
  </si>
  <si>
    <t xml:space="preserve">Mckesson has established the strategy to reduce GHG emissions from 2021, but has not clearly described about their end target (net zero). </t>
  </si>
  <si>
    <t>https://wayback-api.archive.org/web/20240908163010/https://www.mckesson.com/about-mckesson/newsroom/press-releases/2024/mckesson-releases-fiscal-year-2024-impact-report/</t>
  </si>
  <si>
    <t>*Reduce 50.4% of direct GHG emissions (Scope 1 and Scope 2 (operational)) by FY32 from a FY20 base year
*Ensure 70% of McKesson suppliers, by spend covering purchased goods and services, will have their own SBTi-approved GHG reduction targets by FY27</t>
  </si>
  <si>
    <t xml:space="preserve">In FY24, we have been progressing our efforts to reduce GHG emissions across our value chain and to work with our suppliers in connection with our SBTi targets. McKesson is taking steps designed to reduce both our direct (Scope 1 and 2) GHG emissions and those produced in our upstream and downstream value chain (Scope 3). </t>
  </si>
  <si>
    <t>*Reduce 50.4% of direct GHG emissions (Scope 1 and Scope 2 (operational)) by FY32 from a FY20 base year
*Ensure 70% of McKesson suppliers, by spend covering purchased goods and services, will have their own SBTi-approved GHG reduction targets by FY27
*Reported greenhouse gases: Individual GHG emissions from carbon dioxide (CO2), methane(CH4), nitrous oxide (N2O), and F Gases (Hydrofluorocarbons (HFCs) are incorporated into our CO2 equivalent (CO2e) values by utilizing the 100-year Global Warming Potential (GWP) recommended by the Fourth Assessment Report of the Inter-governmental Panel on Climate Change (IPCC).</t>
  </si>
  <si>
    <t>Measures for all emission scopes that are covered by the target, Information on the extent to which measures will be applied (e.g. if switching to EVs, what share of the fleet; if installing an own solar PV installation, what is the installed capacity), Schedule for regular review of measures</t>
  </si>
  <si>
    <t>*The Governance Committee of our Board of Directors oversees climate issues through regular updates on Sustainability &amp; ESG matters. We have also created senior management level engagement and responsibility for implementing climate and other environmental impact efforts, and we are increasing our employee engagement and communications on the impacts of climate change and opportunities to take individual and community action. 
*The Board‚Äôs Governance and Sustainablility Committee regularly reviews McKesson‚Äôs ESG practices, including environmental sustainability and matters concerning our commitment to delivering value to customers, employees, suppliers, shareholders, and local communities. The Board, the Governance and Sustainablility Committee, and/or other committees periodically review the Company‚Äôs ESG strategy and practices, including environmental sustainability, pay equity, human capital management and diversity, equity and inclusion. The Global Impact Organization (GIO), led by the Chief Impact Officer, has Management-level oversight of McKesson‚Äôs climate-related risks and opportunities. Our Chief Impact Officer and VP of Environmental
Responsibility work with other employees across the company to develop our enterprise-wide strategies and monitor relevant metrics, aided by guidance from our Environmental Impact Council. The GIO meets bi-weekly to discuss our impact approaches and results.</t>
  </si>
  <si>
    <t>They have five working groups focusing on GHG emissions reduction: real estate (Expanding sustainability through innovation and green buildings),  fleet (Improving technology and efficiencies across our transportation network), operation (Enhancing operations with sustainable packaging and waste reduction),procurement (Using renewable energy sourcing to acquire emission reductions)</t>
  </si>
  <si>
    <t>3.45E+11</t>
  </si>
  <si>
    <t>Biotech, health care &amp; pharma</t>
  </si>
  <si>
    <t>greenhouse gas emissions reduction targets</t>
  </si>
  <si>
    <t>volkswagen</t>
  </si>
  <si>
    <t>Volkswagen AG</t>
  </si>
  <si>
    <t>DE0007664039</t>
  </si>
  <si>
    <t>529900NNUPAGGOMPXZ31</t>
  </si>
  <si>
    <t>Europe</t>
  </si>
  <si>
    <t>Automobiles and Components</t>
  </si>
  <si>
    <t>1.5Â°C/2Â°C</t>
  </si>
  <si>
    <t>Volkswagen AG commits to reduce absolute scope 1 and 2 GHG emissions 50.4% by 2030 from a 2018 base year. Volkswagen AG further commits to reduce scope 3 GHG emissions from use of sold products of light duty vehicles 30% per vehicle km by 2030 from a 2018 base year. Volkswagen subsidiary Scania CV commits to reduce scope 3 GHG emissions from use of sold products 20% per vehicle km by 2025 from a 2015 base year. Auto manufacturers have two near-term target temperature alignments for 1) scope 1 and 2 emissions and 2) scope 3 category 11 emissions from use of sold products.</t>
  </si>
  <si>
    <t>The targets covering greenhouse gas emissions from company operations (scopes 1 and 2) are consistent with reductions required to keep warming to 1.5Â°C. The targets covering greenhouse gas emissions from scope 3 category 11 emissions from use of sold products are consistent with reductions required to keep warming to 2Â°C</t>
  </si>
  <si>
    <t>21/04/2022 01:00</t>
  </si>
  <si>
    <t>DEU</t>
  </si>
  <si>
    <t>achieve net carbon neutrality by 2050 (pg 236)</t>
  </si>
  <si>
    <t>https://web.archive.org/web/20251005072519/https://uploads.vw-mms.de/system/production/documents/cws/002/940/file_en/dfed3f8c2cd2a5f5616e3371f8674356349e032e/Y_2024_e.pdf?1741784299</t>
  </si>
  <si>
    <t>The intermediate target: To reduce the carbon footprint per kilometer traveled during the use phase of our passenger cars and light commercial vehicles by 30% by 2030 (compared to 2018). (pg 236)</t>
  </si>
  <si>
    <t>Other targets:
- global production sites to achieve net carbon neutrality by 2040 ‚Äì ten years earlier than originally planned (greenhouse gas emissions are due to be reduced by 90% by 2040 compared to 2018, among other measures.) (pg 236)
The Volkswagen Group‚Äôs specific objective through the impact points method is to gradually reduce the absolute negative environmental impacts of its production sites for passenger cars and light commercial vehicles and components by 37.5% by 2030, by 68.8% by 2040, and ultimately towards net neutrality by 2050, all compared to 2018 levels.
 This target will replace the UEP target in 2025. Progress is monitored and reviewed on an annual basis, and will be publicly communicated from reporting year 2025.
Annual report 2024: https://web.archive.org/web/20251005072519/https://uploads.vw-mms.de/system/production/documents/cws/002/940/file_en/dfed3f8c2cd2a5f5616e3371f8674356349e032e/Y_2024_e.pdf?1741784299</t>
  </si>
  <si>
    <t>Scope 1 &amp; 2 coverage: "The target is based on the definitions for Scope 1 and Scope 2 emissions under the GHG Protocol and the ESRS. The reduction targets are accounted for using the market-based method and relate to the GHGs CO2, methane (CH4), nitrous oxide (N2O), sulfur hexafluoride (SF6), hydrofluorocarbons (HFCs), and chlorinated hydrocarbons (CHCs). The data for monitoring the target is collected annually via the EIS in accordance with the internal standard 98000, which is based on the current ESRS specifications. The data is part of the internal Decarbonization Report Production, which is also used for internal target tracking. This objective is aligned with the environmental mission statement goTOzero." (pg 275) 
Scope 3: we are reporting CO2e emissions for 13 out of a total of 15 Scope 3 categories in 2024. Category 9 (Downstream transportation and distribution) is included in the reporting on category 4. Additionally, category 10 (Processing of sold products) is included in the reporting on Scope 1 GHG emissions. Category 15 includes emissions from various types of investments and is not reported due to low materiality at Group level. Around 21.4% of all Scope 3 emissions fall under the emission category Purchased goods and services, while 72.7% arise during the use phase (well-to-wheel). (pg 290)</t>
  </si>
  <si>
    <t>Information on the emission reductions expected from these measures within a certain time period, Information on the extent to which measures will be applied (e.g. if switching to EVs, what share of the fleet; if installing an own solar PV installation, what is the installed capacity), Measures for all emission scopes that are covered by the target, Schedule for regular review of measures</t>
  </si>
  <si>
    <t xml:space="preserve">Plan: Climate change and transition plan - see 267-297
Equity not explicit but is a good corporate citizen: "the Volkswagen Group set up a Sustainability Impact Fund to achieve positive impacts on local communities and the local environment by supporting internal projects promoting environmental, social and economic sustainability at production sites. The Sustainability Impact Fund can promote not only positive environmental effects, such as the optimization of energy and water consumption, increased use of renewable energy, insulation of buildings and sustainable mobility, but also social advantages, such as local recycling programs and partnerships with NGOs. These actions strengthen social cohesion and reduce social inequalities" (pg 416)
Accountability: "Wherever this has already been decided, each focus area is linked to clear goals and milestones, KPIs and appropriate packages of measures. ESG-related KPIs such as the decarbonization index and the diversity index are already reflected in the remuneration of members of the Board of Management." (pg 141)
The level of ambition for the decarbonization targets is considered a minimum requirement for the Group brands, which are also free to set higher targets themselves. For example, Volkswagen wants to reduce its CO‚ÇÇ emissions per vehicle in the EU by 40% and significantly exceed the Group-wide target of 30% by 2030 (base year of 2018). Porsche aims to become a net carbon-neutral company by 2030. </t>
  </si>
  <si>
    <t>Must be high environmental integrity, Avoid biodiversity harm</t>
  </si>
  <si>
    <t>Offsets: "the Volkswagen Group is considering using climate action projects to offset them, for example to achieve net CO2e-neutral production (third priority lever). Emissions are considered to be hard to abate if avoiding them is either not currently technically possible or would be disproportionately expensive and therefore not economically feasible. As part of the net CO2e-neutral transition, the Volkswagen Group continues to offset unavoidable emissions from the life cycle phases, such as from the supply chain or production, through climate action projects with high certification standards. These include the VCS, the Climate Community and Biodiversity Standards (CCB Standards) and the Gold Standard. In addition to external certification standards, offsetting projects for quality assurance are also assessed in accordance with our own criteria. The Volkswagen Group intends to continue to observe the highest quality and certification standards in carbon offsetting (carbon credits) to achieve the long-term climate targets." (pg 295) 
Removals: "We consider protecting natural carbon sinks to be an important task. Measures in this area should be both scalable and able to ensure the additionality and permanence of atmospheric carbon sequestration. To underpin our commitment to climate protection projects and be able to develop our own projects in accordance with the highest standards, VW Kraftwerk GmbH and ClimatePartner GmbH have established the joint venture Volkswagen ClimatePartner GmbH. It develops and funds certified climate protection projects that serve the recognized offsetting of CO2 emissions. One key requirement for all projects is that they meet the highest quality standards. For this reason, the joint venture also takes control with regard to quality assurance. Core aspects include additionality, accuracy and permanence of the emission reductions, the socioeconomic and environmental advantageousness for the region and regular audit by independent third parties. The initial project standards are the VCS, CCBS and GS. The joint venture commenced its operational work in 2022 and is focusing on forest protection projects and nature based solutions. It is accompanied by a specially established independent project advisory board. In 2022, Volkswagen became the first automotive manufacturer to join the LEAF Coalition (Lowering Emissions by Accelerating Forest finance). Together with governments and companies around the world, the initiative supports the protection of tropical rain forests and thus makes an important contribution to achieving the Paris climate goals, protecting biodiversity and realizing sustainable development." [p. 7 of https://web.archive.org/web/20240408150458/https://www.volkswagen-group.com/de/publikationen/unternehmensberichte/association-climate-review-2023-englisch-1810/download?disposition=attachment]</t>
  </si>
  <si>
    <t>3.51E+11</t>
  </si>
  <si>
    <t>alphabet</t>
  </si>
  <si>
    <t>Alphabet Inc.</t>
  </si>
  <si>
    <t>US02079K1079</t>
  </si>
  <si>
    <t>5493006MHB84DD0ZWV18</t>
  </si>
  <si>
    <t>Software and Services</t>
  </si>
  <si>
    <t xml:space="preserve">Near-Term Targets: Alphabet, Inc. commits to reduce absolute scope 1, 2 and 3 GHG emissions 50% by 2030 from a 2019 base year.* 
*The target boundary included land-related emissions and removals from bioenergy feedstocks </t>
  </si>
  <si>
    <t>We aim to run on 24/7 carbon-free energy on every grid where we operate by 2030. 
Reduce 50% of our combined Scope 1, 2 (market-based), and 3 absolute emissions (versus our 2019 baseline) before 2030</t>
  </si>
  <si>
    <t>https://web.archive.org/web/20250000000000*/https://www.gstatic.com/gumdrop/sustainability/google-2025-environmental-report.pdf</t>
  </si>
  <si>
    <t>Alphabet‚Äôs target was reaffirmed in the Google 2025 Environmental Report (pp. 7-11). Consistent with the UN Race to Zero and Science Based Targets initiative (SBTi) Net-Zero Standard methodology, though not yet officially SBTi-validated. Achieved 64 % global average hourly carbon-free energy coverage in 2024. Direct emissions (Scope 1 + 2 MB) decreased ~23 % from 2019 to 2024; total Scope 3 emissions decreased ~11 %.</t>
  </si>
  <si>
    <t xml:space="preserve">24/7 CFE goal applies to Scope 2 electricity emissions worldwide. Target relies on grid decarbonization and advanced clean-firm sources (incl. geothermal, long-duration storage, and potentially nuclear/CCS projects under evaluation). All Sc 1-3 emissions tracked and audited annually per GHG Protocol.
https://web.archive.org/web/20250000000000*/https://newclimate.org/sites/default/files/2025-07/newclimate-publication-ccrm2025-tech-jun25_0.pdf
</t>
  </si>
  <si>
    <t>Information on the emission reductions expected from these measures within a certain time period, Measures for all emission scopes that are covered by the target, Information on the extent to which measures will be applied (e.g. if switching to EVs, what share of the fleet; if installing an own solar PV installation, what is the installed capacity), Schedule for regular review of measures</t>
  </si>
  <si>
    <t>Alphabet‚Äôs Audit and Compliance Committee has the primary responsibility for the oversight of a number of risks facing our businesses. It reviews and
discusses with management any major risk exposures, including sustainability risks, and the steps that Alphabet takes to detect, monitor, and actively
manage such exposures. Our Sustainability Focus Area, an internal management team led by our Chief Technologist, Learning and Sustainability, provides
centralized management oversight of sustainability and climate-related issues. The Sustainability Focus Area includes the Chief Sustainability Officer
and executives from across the company with diverse skills, from teams such as operations, products, finance, marketing, legal, communications, and
policy, among others. Through the Sustainability Focus Area, sustainability and climate ambitions are built into our company-wide goals, plans of action,
management policies, performance objectives, and how we monitor progress.
Net-zero governance
Our net-zero ambition is governed by a framework to ensure accountability at all levels. We‚Äôve launched a company-wide net-zero governance model
that includes cross-functional planning processes, a company-wide carbon reduction and net-zero approach, and central resourcing. A critical part of
the framework is our net-zero working group, a monthly forum of cross-functional leaders who convene and drive the execution and operationalization
of our carbon reduction and net-zero ambitions, primarily through advancing progress on key carbon reduction initiatives. In this forum, a central team
coordinating the cross-company efforts provides updates that help the working group align on priority areas, foster effective collaboration, and make
informed decisions. We also share quarterly updates and hold bi-annual engagement sessions across our senior leadership (which can include our VPs,
SVPs, CFO, and CEO), providing a direct line of communication between the leadership team and the teams responsible for executing our net-zero
strategy. This engagement enables senior leaders to provide guidance, remove roadblocks, and ensure that resources are allocated effectively to support
our net-zero initiatives. 
https://web.archive.org/web/20250000000000*/https://www.gstatic.com/gumdrop/sustainability/google-2025-environmental-report.pdf</t>
  </si>
  <si>
    <t>"Since 2007, we‚Äôve supported the capture and destruction of highly potent greenhouse gasses through the procurement of high-quality carbon credits" (p. 47)
"We primarily enter into long-term purchase agreements with carbon credit suppliers to secure future deliveries. Once carbon credits from a project under contract are verified by a third-party and issued by a carbon registry, per the agreement terms, ownership of the carbon credits is transferred from the project owner to Google. Our carbon credits are verified under the Climate
Action Reserve (CAR), American Carbon Registry (ACR), Verified Carbon Standard (VCS), or the UNFCCC Clean Development Mechanism." (p.88)
See: https://storage.googleapis.com/gweb-sustainability.appspot.com/pdf/google-carbon-offsets.pdf</t>
  </si>
  <si>
    <t xml:space="preserve">Alphabet no longer claims carbon neutrality via offsets. Instead, it invests in durable carbon-removal technologies. Through Frontier, a USD 200 million coalition (with Stripe, Shopify, and Meta), Google advances early-market support for engineered removals (DACCS, BECCS, mineralization). These are intended for neutralizing residual emissions post-2030.
https://web.archive.org/web/20250000000000*/https://newclimate.org/sites/default/files/2025-07/newclimate-publication-ccrm2025-tech-jun25_0.pdf
</t>
  </si>
  <si>
    <t>3.59E+11</t>
  </si>
  <si>
    <t>exxon mobil</t>
  </si>
  <si>
    <t xml:space="preserve">"In January 2022, we announced a 2050 net-zero GHG ambition for our operated assets, which requires new advancements in technology and practical government  policies." (covers Scopes 1 and 2) p7
</t>
  </si>
  <si>
    <t>https://corporate.exxonmobil.com/-/media/global/files/advancing-climate-solutions/2025/advancing-climate-solutions-report.pdf</t>
  </si>
  <si>
    <t>‚Ä¢ "20-30% reduction in corporate-wide greenhouse gas intensity"  
‚Ä¢ "40-50% reduction in upstream GHG intensity". 
‚Ä¢ "70-80% reduction in corporate-wide methane intensity."
‚Ä¢ "60-70% reduction in corporate-wide flaring intensity"
(p.7)</t>
  </si>
  <si>
    <t>Multiple emissions intensity targets provided. 
Now only reference to intensity, removal of absolute reduction targets and number of tons reduced. This text has been removed for corporate-wide GHG emissions 'and an absolute reduction of approximately 20% (or approximately 23 million metric tons).'
Removed this text for upstream GHG emissions 'and an absolute reduction of approximately 30% (or approximately 15 million metric tons).'</t>
  </si>
  <si>
    <t xml:space="preserve">"We do not set Scope 3 targets. Using the GHG Protocol to measure and manage company or sector-wide emissions is flawed and counterproductive. It also ignores growing energy 
demand, enabling no comparison of alternative ways to meet that demand. 
To meet a net-zero goal, it is essential that companies fully understand their net emissions and have a means of comparing themselves against others in their industry. Most importantly, the approach needs to equip and incentivize companies to make investments that will reduce their emissions or the emissions of their customers when providing low carbon solutions ‚Äì not simply encourage companies to back away from meeting society‚Äôs needs and pass portions of their carbon footprint to someone else." p66 </t>
  </si>
  <si>
    <t xml:space="preserve">Equity referred to is financial not societal.
"Strategic objectives are integrated into the corporate plan, which is reviewed and finalized by the Board each year. Accomplishments versus plan goals and objectives inform the level of compensation. This approach helps ensure accountability at all levels in the organization." (p. 62)
</t>
  </si>
  <si>
    <t>More than 100 mentions of CCS and its critical role in reducing emissions "The U.N. describes carbon capture and storage as a ‚Äúcritical‚Äù mitigation option. We have the only large-scale end-to-end CCS system." p5
"Both the International Energy Agency (IEA) and the United Nations Intergovernmental Panel on Climate Change  (IPCC) see carbon capture and storage as key to reaching global emissions goals." p16
"Carbon capture and storage: We have the largest CO‚ÇÇ pipeline network in the United States, and we have agreements with major industrial customers to transport and store up to 8.7 million metric tons of direct CO‚ÇÇ emissions per year. On our way to 30 million metric tons per year under contract by 2030." p6
"Direct air capture: Negative-emission solutions like direct air capture could play a big role in meeting the world‚Äôs net-zero goals. We‚Äôve launched a pilot project using our own unique design that has the potential to significantly lower costs." p6
"Our initial CCS activity is focused on the U.S. Gulf Coast.  This region has the critical drivers needed to provide a  lower-cost decarbonization solution for industrial applications: a high concentration of emitters, geologic storage space, and existing transportation infrastructure. These drivers, strengthened by policy like the IRA, are helping us build a carbon capture and storage network  that will help our industrial customers significantly reduce their emissions. " p16
"Hydrogen produced from natural gas with CCS is a cost-effective, scalable, and rapidly deployable alternative to other low carbon intensity options." p50
"Carbon offsets ‚Äì We continue to evaluate potential opportunities for high quality carbon credits that remove CO‚ÇÇ from the atmosphere, either directly or indirectly, and durably store the carbon. Our research includes developing science-based approaches for measuring, reporting, and verifying carbon credits. Our work in carbon reduction and removal technologies may also help supply high-quality credits to markets." p56</t>
  </si>
  <si>
    <t>3.40E+11</t>
  </si>
  <si>
    <t>corporate-wide greenhouse gas intensity</t>
  </si>
  <si>
    <t>toyota motor</t>
  </si>
  <si>
    <t>Toyota Motor Corporation</t>
  </si>
  <si>
    <t>5493006W3QUS5LMH6R84</t>
  </si>
  <si>
    <t>Asia</t>
  </si>
  <si>
    <t>1.5°C / Well-below 2°C</t>
  </si>
  <si>
    <t>TOYOTA MOTOR CORPORATION commits to reduce absolute scope 1 and 2 GHG emissions 68% by 2035 from a 2019 base year. TOYOTA MOTOR CORPORATION commits to reduce scope 3 use of sold products GHG emissions from passenger light duty vehicles and light commercial vehicles 33.3% per vehicle km by 2030 from a 2019 base year*. TOYOTA MOTOR CORPORATION commits to reduce scope 3 use of sold products GHG emissions from medium and heavy freight trucks 11.6% per vehicle km by 2030 from a 2019 base year*. *The target boundary includes biogenic emissions and removals from bioenergy feedstocks.</t>
  </si>
  <si>
    <t>The targets covering greenhouse gas emissions from company operations (scopes 1 and 2) are consistent with reductions required to keep warming to 1.5°C . The targets covering greenhouse gas emissions from scope 3 category 11 emissions from use of sold products are consistent with reductions required to keep warming to Well-below 2¬∞C</t>
  </si>
  <si>
    <t>JPN</t>
  </si>
  <si>
    <t>2050: Achieve CN for GHG emissions throughout the life cycle, for average GHG emissions for new vehicles, for GHG emissions from corporate activities (pg 21 &amp; 54)
** Applies to GHG emissions from the business activities of Toyota Motor Corporation and consolidated subsidiaries due to energy consumption and GHG emissions from business partners and customers in relation to vehicles under Toyota Motor Corporation and consolidated subsidiary brands. (Per vehicle, Scope1, 2, and 3) (Target for 2050 includes Toyota Motor Corporation and some consolidated subsidiaries.)</t>
  </si>
  <si>
    <t>https://web.archive.org/web/20240408145301/https://global.toyota/pages/global_toyota/sustainability/report/sdb/sdb23_en.pdf</t>
  </si>
  <si>
    <t>2030: Reduce GHG emission by 30% throughout the life cycle (compared to 2019 levels) &amp; Reduce average GHG emissions by 50% or more from the use of new vehicles by 2035 - pg 54-55
2035: Reduce GHG emissions from business activities by 68% by 2035 (from 2019 levels) - scope 1 &amp; 2</t>
  </si>
  <si>
    <t>- Our reduction targets for scope 1 and 2, and scope 3 category 11 were validated and approved by SBTi in September 2022, and we updated our medium-term targets in line with this. (pg 53)
- Emissions from Scope 1 and 2 increased temporarily due to higher production volumes and revisions in the coverage for statutory disclosures. However, Toyota remains committed to promoting efforts to reduce emissions.
Sustainability data book 2025: https://web.archive.org/web/20250804150038/https://global.toyota/pages/global_toyota/sustainability/report/sdb/sdb25_en.pdf</t>
  </si>
  <si>
    <t>p.56: GHGs include CO2, CH4, N2O, PFCs, HFCs, SF6, NF3
‚ñ† Aim to achieve scope 1, 2 and 3 to achieve carbon-neutral by 2050 by promoting the following challenges from the list of ‚ÄúSix challenges‚Äù.</t>
  </si>
  <si>
    <t>Information on the extent to which measures will be applied (e.g. if switching to EVs, what share of the fleet; if installing an own solar PV installation, what is the installed capacity), Measures for all emission scopes that are covered by the target, Information on the emission reductions expected from these measures within a certain time period, Schedule for regular review of measures</t>
  </si>
  <si>
    <t>public plan: see page 52-66
Detailed list of initiatives provided, e.g. developing CO2-free hydrogen, improving electric vehicle lineup and increasing sales, continuous improvement (kaizen) at plants to reduce GHG emissions from production etc. with details about extent of measures applied e.g. p.40 ‚ÄúLaunch 10 new models by 2026 and set the pace of selling 1.5 million BEV units by 2026 as our base volume to reach a target of 3.5 million vehicles sold globally each year by 2030.‚Äù
equity not explicit but has intentions of maximising contributions to local communities to reach its obligations as a corporate citizen: "Carrying out Toyota‚Äôs mission ‚ÄúProducing Happiness for All‚Äù and aiming to be the No. 1 company in the community, loved and relied on by local residents." - pg 11-12
Compensation: Toyota believes a skill to resolve environmental issues like climate change and social issues related to Toyota vehicles and value chains is necessary for our directors, and we appoint them according to this policy. To improve corporate value, we aim to more effective environmental initiatives with the executive compensation system linked to the financial and non-financial metrics. (pg 53)</t>
  </si>
  <si>
    <t>Carbon removal and neutralisation methods:
pg 23 diagram: Utilization of renewable energy/ hydrogen (including carbon offset
pg 21:  To reduce CO2 emissions, technologies for co-firing of hydrogen or ammonia is being considered. It includes a combined application of CCS (CO2 capture and storage), a process of separating and recovering CO2 in exhaust gas from plants or power stations, is expected, though there are challenges in the selection of proper locations, cost reduction and the development of laws.
- pg 27: We are accelerating collaboration in three areas (data, mobility and energy), improving logistical efficiency, and introducing equipment to produce hydrogen from biogas generated from poultry manure and food waste at sites in Thailand. Hydrogen will be used in FC trucks and race cars.
This may refer to the J-Credit system in Japan that allows companies to trade emissions reductions derived from consumption of renewable energy (source:  https://www.renewable-ei.org/pdfdownload/activities/REI_RE-Certificates_EN.pdf)</t>
  </si>
  <si>
    <t>3.09E+11</t>
  </si>
  <si>
    <t>china state construction engineering</t>
  </si>
  <si>
    <t>CSCEC will possess global core 
competitiveness in green, low
carbon development, with world
class capabilities in low-carbon 
industries, products, construction, 
and operations. We will secure a 
leading position in both domestic 
and global operations. The 
Company will realize the green 
transformation of production 
methods and play a pivotal role in 
the construction industry‚Äôs path 
to carbon neutrality, contributing 
significantly to China‚Äôs goal of 
carbon neutrality</t>
  </si>
  <si>
    <t>https://en.cscec.com/CorporateSocialResponsibility/CRSReports/202502/P020250610422209828125.pdf</t>
  </si>
  <si>
    <t xml:space="preserve"> By 2027, CSCEC aims to reduce carbon intensity 
per RMB 10,000 of revenue by an annual average of 
4.22%, representing a cumulative 12.14% reduction 
from 2024 levels.</t>
  </si>
  <si>
    <t>The China State Construction Engineering Corporation has issued a 'Carbon Peaking Action Plan'. This document does not specify targets for carbon neutrality or carbon peaking.
The China State Construction International Holdings Ltd (a subsidiary) has a sustainability roadmap that includes carbon neutrality targets and interim emissions intensity reduction targets:
(China State Construction International Holdings Ltd, 'Sustainability Roadmap' &lt;https://www.csci.com.hk/en/sus_roadmap.php&gt; accessed 16 Sep 2024)
- The end target is reaching carbon neutrality by 2050;
- The first interim target is to reduce carbon intensity by 59% (7.63 tonne/million HKD, Scope 1 and Scope 2) in 2025 compared to 2018;
- The second interim target is to reach peak carbon intensity in 2030, reducing carbon intensity by not less than 40% (5.48 tonne/million HKD, Scope 1 and Scope 2) compared to 2022</t>
  </si>
  <si>
    <t xml:space="preserve">CSCEC maintains ongoing tracking of GHG emissions 
with an interlinked carbon data management system 
covering headquarters, subsidiaries, and project sites. </t>
  </si>
  <si>
    <t>Measures for all emission scopes that are covered by the target, Information on the emission reductions expected from these measures within a certain time period, Schedule for regular review of measures, Information on the extent to which measures will be applied (e.g. if switching to EVs, what share of the fleet; if installing an own solar PV installation, what is the installed capacity)</t>
  </si>
  <si>
    <t>CSCEC has established a ‚Äúdual carbon‚Äù governance 
system and a Leadership Group on Carbon Peaking 
and Carbon Neutrality headed by the Chairman of 
the Board of Directors, with a subordinate Working 
Group on Carbon Peaking and Carbon Neutrality, 
responsible for driving progress towards the 
‚Äúdual carbon‚Äù goals and relevant tasks in every 
aspect. Each second-tier subsidiary has appointed 
dedicated leaders, departments, and personnel 
to oversee these efforts, with ‚Äúdual carbon‚Äù metrics and targets 
embedded into the evaluation systems of subsidiaries</t>
  </si>
  <si>
    <t>Infrastructure</t>
  </si>
  <si>
    <t>cencora</t>
  </si>
  <si>
    <t>US03073E1055</t>
  </si>
  <si>
    <t>AI8GXW8LG5WK7E9UD086</t>
  </si>
  <si>
    <t>Healthcare Providers and Services, and Healthcare Technology</t>
  </si>
  <si>
    <t>AmerisourceBergen commits to reduce absolute scope 1 and 2 GHG emissions 54.6% by FY2032 from a FY2019 base year. AmerisourceBergen also commits that 82% of its suppliers by spend, covering purchased goods and services, will have science-based targets by FY2027.</t>
  </si>
  <si>
    <t>Cencora Inc</t>
  </si>
  <si>
    <t xml:space="preserve">"Cencora has a fully verified science-based target to reduce absolute Scope 1 and 2 greenhouse gas emissions 54.6% by FY2032 from a FY2019 base year. Cencora also commits that 82% of its suppliers by spend, covering purchased goods and services, will have science-based targets by FY2027" (Page 7, Cencora FY23 ESG Reporting Index). 
</t>
  </si>
  <si>
    <t>https://esg.cencora.com/-/media/assets/esg-microsite/reports/cencora-fy23-reporting-index--updated.pdf</t>
  </si>
  <si>
    <t>"Cencora pledged to reduce our U.S. Scope 1 and Scope 2 emissions by 50% by 2030 as part of the U.S. Department of Health and Human Services Health Care Sector Climate Pledge. " https://web.archive.org/web/20241008153142/https://esg.cencora.com/resilient-and-sustainable-operations/environmentally-aware</t>
  </si>
  <si>
    <t>https://web.archive.org/web/20241008153142/https://esg.cencora.com/resilient-and-sustainable-operations/environmentally-aware</t>
  </si>
  <si>
    <t>"We track and manage our Scope 1 and Scope 2 greenhouse gas emissions and utilize this information to help identify opportunities to increase efficiencies across the business. We began reporting our total Scope 3 emissions in FY22 and are continuing to improve data quality and processes to increase the accuracy of our emissions across our global business" (Page 60, Cencora FY23 ESG Reporting Index). Pages 66-68 of the Cencora FY23 ESG Reporting Index details the reporting criteria of Scope 1, 2, and 3 GHG emissions, including sources and methods.</t>
  </si>
  <si>
    <t>Monetary rewards are not part of existing incentive plans for the management of climate-related issues as reported in the 2023 AmerisourceBergen Climate Change CDP Submission, with the exception of one that incorporates a broader ESG metric in a short-term incentive plan that is not entirely specific to climate-driven events (Page 5-7). https://s203.q4cdn.com/785768684/files/doc_downloads/2024/2023-amerisourcebergen-climate-change-cdp-submission_ir.pdf</t>
  </si>
  <si>
    <t>3.03E+11</t>
  </si>
  <si>
    <t>shell</t>
  </si>
  <si>
    <t>Shell plc</t>
  </si>
  <si>
    <t>GBR</t>
  </si>
  <si>
    <t>"Net-zero emissions by 2025 (Scope 1, 2 and 3)" p93 2024 report
Scope 3: "Reduce the net carbon intensity (NCI) of the energy products we sell by 100% by 2050 (2016 baseline)" (Annual Report 2024, p. 15; Energy Transition Strategy 2024, pp. 9 &amp; 10)</t>
  </si>
  <si>
    <t>https://archive.vn/https://www.shell.com/sustainability/climate.html</t>
  </si>
  <si>
    <t>Scope 1 &amp;2 :"Halve Scope 1 and 2 emissions by 2030 under operational control (2016 baseline)" (Annual Report 2024, p. 15; Energy Transition Strategy 2024, pp. 9 &amp; 10)
Scope 3: "Reduce NCI of the energy products we sell by 15‚Äì20% by 2030 (2016 baseline) and reduce customer emissions from the use of our oil products by 15‚Äì20% by 2030 (2021 baseline)" (Sustainability Report 2023, p. 22; Energy Transition Strategy 2024, pp. 9 &amp; 10)
2035 interim target was scrapped - "In March 2024, we set revised targets to reduce the NCI of the energy products we sell in 2024 by 9-13% by 2025, 15-20% by 2030 and 100% by 2050. In recognition of the uncertainty in the pace of change in the energy transition, we retired our 2035 target of a 45% reduction in NCI... Unlike Scope 1 and 2 emissions, reducing the NCI of the products we sell requires action by both Shell and our customers, with the support of governments and policymakers to create the right conditions for change." (Annual Report 2024, p. 102).
Lower growth in sales: "Our focus on value has led to a strategic shift in our power business towards select markets and segments. One example is selling more power to commercial customers, including renewable power, and less to retail customers. As a result, we expect lower growth in sales of power overall. We have updated our net carbon intensity target to reflect that change, with a 15-20% reduction by 2030 (2016 baseline)" - "Given this focus on value, we expect growth in total power sales to 2030 will be lower than previously planned. This has led to an update to our net carbon intensity target. We are now targeting a 15-20% reduction by 2030 in the net carbon intensity of the energy products we sell, compared with 2016, against our previous target of a 20% reduction. Acknowledging uncertainty in the pace of change in the energy transition, we have also chosen to retire our 2035 target of a 45% reduction in net carbon intensity" (Energy Transition Strategy 2024, p. 10 &amp; 49).
against 20% previously.
***
"In October 2021, we took an important step towards becoming a net-zero emissions business with a new target to reduce our absolute emissions from our operations (Scope 1 &amp; 2) by 50% by 2030 (2016 baseline) on a net basis, and reducing the carbon intensity of the energy products we sell by 6-8% by 2023, 9-12% by 2024, 9-13% by 2025, 20% by 2030, and 45% by 2035
(Sustainability Report 2021, pp. 21 &amp; 67; Sustainability Report 2022, pp. 22 &amp; 66; Energy Transition Progress Report 2022, p. 8)
"We have set short-term reduction targets of 2‚Äì3% by 2021, 3‚Äì4% by 2022, and 6‚Äì8% by 2023 (2016 baseline). Our medium- and long-term reduction targets are 20% by 2030, 45% by 2035" (Sustainability Report 2020, p. 35; Sustainability Report 2021, p. 21)
"In 2019, we set shorter-term targets for 2021 of 2‚Äì3% lower than our 2016 baseline Net Carbon Footprint (NCF). In early 2020, we set a NCF target for 2022 of 3‚Äì4% lower than our 2016 baseline" (Sustainability Report 2019, p. 5)</t>
  </si>
  <si>
    <t>Shell has maintained its 2050 net-zero target but, in March 2024, retired its 2035 target of a 45% reduction in NCI, citing recent market uncertainties. This update was announced in both the Shell Annual Report 2024 and the Energy Transition Strategy 2024. Initially, the company introduced its interim emissions intensity targets in 2019, outlining short-, medium-, and long-term targets (6-8% by 2023, 9-12% by 2024, 9-13% by 2025, 20% by 2030, and 45% by 2035) to attain its net-zero goal.
Scope 1 &amp; 2: "Eliminate routine flaring from Upstream operations by 2025, and achieve near-zero methane emissions by 2030" 
Sustainability Report Archive: https://www.shell.com/sustainability/reporting-centre/reporting-centre-archive.html#tab-2023
Annual Report 2024: https://web.archive.org/web/20250326083503/https://www.shell.com/investors/results-and-reporting/annual-report/_jcr_content/root/main/section/promo/links/item0.stream/1742873115632/6c20b8111738b9a590ba145f0d1c4fa0e530dae0/shell-annual-report-2024.pdf
Energy Transition Strategy 2024: https://web.archive.org/web/20250429164547/https://www.shell.com/sustainability/climate/shell-energy-transition-strategy/_jcr_content/root/main/section_321304972/promo_copy_copy/links/item0.stream/1726832326846/2c3f9065f2886e789ac196789f137dbca49473e8/shell-energy-transition-strategy-2024.pdf</t>
  </si>
  <si>
    <t xml:space="preserve">Following the GHG Protocol's Corporate Accounting and Reporting Standard defining the scope 1,2 &amp; 3 emissions, the company  detailed its absolute emissions from its own operations (production, processing, distribution and sales, acquisitions and/or divestments) to emissions from the end-use of all the energy products it sells. </t>
  </si>
  <si>
    <t xml:space="preserve">Equity: Shell has pledged $200 million as part of a broader initiative to help people get access to energy in the near and medium term. The initiative aims to help millions of people in underserved communities in sub-Saharan Africa, India and South-east Asia get access to electricity and improved cooking conditions. (Energy Transition Strategy 2024, p. 54) 
Linking Shell's emissions targets to remuneration - For LTIP and PSP awards granted in 2024, the energy transition performance condition had a weighting of 25% in the LTIP and 12.5% in the PSP. PSA will be awarded to Executive Directors and around 120 senior
executives. Circa 12,000 employees will receive PSA and/or Restricted Share Awards (RSA), which are time-based, based on seniority. (Annual Report 2024, p. 104) </t>
  </si>
  <si>
    <t>Must be high environmental integrity, Other conditions</t>
  </si>
  <si>
    <t>"We are clear that carbon credits need to have a robust carbon benefit and deliver a positive impact on ecosystems and communities. We work closely with local partners to ensure that the carbon credits projects we invest in are of a high quality. We select projects that are certified under credible and independent carbon credit standards. These include the Verified Carbon Standard, Gold Standard and the American Carbon Registry. We do this to ensure that the carbon credits are real and verifiable, and that issues such as permanence, additionality and leakage have been adequately considered. We also help develop and buy carbon credits generated by other nature-based projects and by technologies. We carefully source and screen the credits we purchase and retire from the market." p41 2024 strategy</t>
  </si>
  <si>
    <t>'If required, we may choose to use high-quality carbon credits to offset any remaining emissions from our operations, in line with the mitigation hierarchy of avoid, reduce, and compensate.' p 47 2024 strategy
'We see carbon capture and storage (CCS) as a core technology to further capture emissions from our facilities' p 26 2024 strategy (see p39 for more detail)</t>
  </si>
  <si>
    <t>2.84E+11</t>
  </si>
  <si>
    <t>gco2e/mj</t>
  </si>
  <si>
    <t>jpmorgan chase</t>
  </si>
  <si>
    <t>The goal of accelerating the low-carbon transition and encouraging near-term actions that set a path for global net-zero emissions by 2050. We are aligning key sectors of our financing portfolio with net-zero emissions by 2050.</t>
  </si>
  <si>
    <t>https://web.archive.org/web/20251023105936/https://www.jpmorganchase.com/content/dam/jpmc/jpmorgan-chase-and-co/documents/Climate-Report-2024.pdf</t>
  </si>
  <si>
    <t>"...we aim to continue reducing our operational GHG emissions...progress toward our target to reduce Scope 1 and Scope 2 (location-based) emissions by 40% by 2030 from a 2017 baseline." (P.31, 2023 Climate Report) "
"2021: Became the first large U.S. bank to set 2030 interim portfolio-level emissions intensity reduction targets [for key sectors of our financing portfolio]" (P.30, 2023 ESG Report)</t>
  </si>
  <si>
    <t>J.P. Morgan Chase‚Äôs end target remains net zero by 2050, with no new revisions between Sept 2024 and Aug 2025. In Nov 2024, the firm published its Climate Report 2024, reaffirming its 2050 goal and introducing the Energy Supply Financing Ratio (ESFR) under its Carbon Compass¬Æ framework to track the share of financing toward low-carbon activities. In Jan 2025, J.P. Morgan exited the Net-Zero Banking Alliance (NZBA) but stated it would pursue independent decarbonization efforts and sectoral portfolio alignment. The firm continued its long-term carbon-removal commitments and expanded reporting of durable removal purchases. No new targets or interim milestones were announced during this period.</t>
  </si>
  <si>
    <t>Targets cover Scope 1 and 2 emissions from operations and sector-based Scope 3 (financed emissions) for key industries. No specific quantification of consumption-based or historical emissions. Operational Scope 1 &amp; 2 reduction (40 % by 2030 vs 2017) and sectoral intensity targets remain active.</t>
  </si>
  <si>
    <t>The ESG committee and senior management oversee climate targets under the firm‚Äôs Carbon Compass¬Æ framework. Governance and reporting enhanced in 2024 with the ESFR launch and expanded TCFD-aligned disclosures. Following its NZBA exit (Jan 2025), external accountability reduced, but internal governance and annual reporting continue.</t>
  </si>
  <si>
    <t>Other conditions</t>
  </si>
  <si>
    <t>Our Approach to Carbon Offsets
 Carbon offsets are an important tool that enables companies to invest in projects that reduce GHG emissions and, in many cases,
 create valuable social and community co-benefits. At JPMorgan Chase, we purchase offset credits to address emissions that we are
 unable to abate through efficiency improvements or other measures. We purchase offset credits that have been certified by accredited
 third parties, which means they are real, additional and independently verified. We also strive to source offset credits that are
 generated from projects located in areas where JPMorgan Chase has a presence, and that have additional co-benefits.
 https://www.jpmorganchase.com/content/dam/jpmc/jpmorgan-chase-and-co/documents/jpmc-esg-report-2020.pdf</t>
  </si>
  <si>
    <t>At the time of reporting, the carbon-neutral end target still includes carbon offsets, while the emission reductions interim target does not. However, it is said in the 2023 ESG Report that JP Morgan Chase "plan to continue our efforts to reduce our GHG emissions and address our unabated operational emissions through the purchase and retirement of high-quality carbon credits, as outlined in our GHG Mitigation Hierarchy in page 34. However, going forward, we do not plan to refer to these efforts as "carbon neutrality" given the varying assumptions and debate related to that term." 
On Carbon Removal: 
"In 2023, our portfolio included credits from nature-based, hybrid and engineered removal projects, including improved forest management (‚ÄúIFM‚Äù), afforestation, blue carbon, biochar and bio-oil sequestration. By supporting different kinds of carbon removal projects, we aim to help develop the broader market and scale emerging solutions. Over time, we intend to progressively increase procurement of long-term or permanent carbon dioxide removals (‚ÄúCDR‚Äù) with the aim of helping to accelerate and scale the development of related technologies. To that end, in 2023, the Firm signed long-term agreements to purchase over $200 million in high-quality, durable29 CDR. The CDR from these agreements are intended to remove and store approximately 800,000 mtCO2e from the atmosphere and to enable us to match every ton of our unabated Scope 1 direct operational GHG emissions with durable carbon removal by 2030.
We remain dedicated to supporting a diverse range of project types, including nature-based projects that contribute to both carbon mitigation and the preservation of natural ecosystems."   (P.35, 2023 ESG Report)</t>
  </si>
  <si>
    <t>2.85E+11</t>
  </si>
  <si>
    <t>costco wholesale</t>
  </si>
  <si>
    <t xml:space="preserve">We have committed to an ambitious Scope 1 and Scope 2 emission reduction target: 39% absolute reduction by 2030 compared to our 2020 base year. </t>
  </si>
  <si>
    <t>https://web.archive.org/web/20250627235636/https://mobilecontent.costco.com/staging/resource/img/25w03130/5a_ClimateActionPlan_FY24.pdf</t>
  </si>
  <si>
    <t>Energy - Committed to power operations with 100% clean energy by 2035.
Refrigeration - Committed to accelerating the phase-out of HFCs and increase our investment in refrigeration retrofits to reduce refrigerant emission Global Warming Potential (GWP) by 30% 
___________________ 
SEC FORM 10-K 28aug2022
https://www.sec.gov/Archives/edgar/data/909832/000090983222000021/cost-20220828.htm
'As the economy transitions to lower carbon intensity we cannot guarantee that we will make adequate investments or successfully implement strategies that will effectively achieve our climate-related goals, which could lead to negative perceptions among members and other stakeholders and result in reputational harm.  ...We also sell a substantial amount of gasoline, the demand for which could be impacted by concerns about climate change and increased regulations.  p 16</t>
  </si>
  <si>
    <t>Current plan refers to CO2 equivalent. Plan also considers hydrofluorocarbons (i.e., HFCs). 
End target specifies Scope 1 and 2 only; Scope 3 is a separate intensity reduction target of 20% by 2030. "We have developed a comprehensive approach to our Scope 3 emissions that focuses on five key pillars: supplier energy transition, regenerative and deforestation-free agriculture, sustainable livestock, energy efficient items, and sustainable packaging...We estimate that our five-pillar plan will lead to a 20% reduction in our Scope 3 emissions intensity (inflation-adjusted) by 2030 from our baseline year of FY20, excluding fuel. We recognize that this Scope 3 reduction target is not fully aligned to a 1.5-degree pathway. That pathway is not currently achievable for us if we are to continue to provide for all of our stakeholders. However, we believe this is an ambitious yet achievable target based on existing technologies, and we continue to explore opportunities for further improvement."
Accounting methodology is not specified. They "actively consider SBTi‚Äôs Corporate Net Zero Standard as a framework for ambitious climate strategy and will continue to utilize SBTi‚Äôs guidance...Additional guidelines and frameworks we consider include the GHG Protocol Accounting &amp; Reporting Standard, TCFD, TNFD, IPCC, COP, SDGs, and CDP."</t>
  </si>
  <si>
    <t>Annual Reporting as per SASB guidelines and Annual Climate Risk Assessment. "We have aligned a portion of our executive compensation with ESG priorities and climate-related considerations through our Executive Bonus Plan." Pg 6 
https://web.archive.org/web/20250527182635/https://mobilecontent.costco.com/staging/resource/img/25w03130/5b_ClimateRiskStatement.pdf</t>
  </si>
  <si>
    <t>2.64E+11</t>
  </si>
  <si>
    <t>cigna</t>
  </si>
  <si>
    <t>The Cigna Group</t>
  </si>
  <si>
    <t>US1255231003</t>
  </si>
  <si>
    <t>549300VIWYMSIGT1U456</t>
  </si>
  <si>
    <t>Financial Institution</t>
  </si>
  <si>
    <t xml:space="preserve">We are committed to maintaining carbon-neutral operations after we achieve our initial goal set for 2040. Our commitment includes Scope 1 (direct) GHG emissions from building operations and company-owned aircraft and vehicles, as well as Scope 2 (indirect) GHG emissions from purchased electricity.
For the purposes of communicating progress towards our 2040 carbon neutrality goal, we calculate our total operational emissions by summing Scope 1 and Scope 2 (market-based) emissions. This market-based subtotal has been reduced by procuring EACs and market-based emission factors. As we get closer to 2040, we plan to evaluate the use of high-quality carbon offsets103 to achieve our goal. </t>
  </si>
  <si>
    <t>https://www.thecignagroup.com/static/www-thecignagroup-com/docs/2023-esg-report.pdf</t>
  </si>
  <si>
    <t xml:space="preserve">Since our 2019 baseline, we‚Äôve reduced our overall Scope 1 and 2 footprint by 49%, nearly achieving our goal of reducing Scope 1 and 2 emissions (market-based) 50% by 2030. 
</t>
  </si>
  <si>
    <t>In 2023, our combined Scope 1 and 2 location-based GHG emissions decreased by approximately 3% over 2022 and market-based decreased by approximately 8%. Our Scope 1 emissions decreased by approximately 3%.
99 Our location based Scope 2 emissions decreased by approximately 3% and market-based by approximately 10% over 2022. Since our 2019 baseline, we‚Äôve reduced our overall Scope 1 and 2 footprint by 49%, nearly achieving our goal of reducing Scope 1 and 2 emissions (market-based) 50% by 2030. 
Our Scope 3 GHG emissions are primarily made up of purchased goods and services and our investments. As a next step, we plan to set near-term science-based GHG reduction targets and receive validation from the Science Based Targets Initiative (SBTi). We formally committed to SBTi in early 2024.</t>
  </si>
  <si>
    <t xml:space="preserve">p. 9
To deliver on our ESG vision and strategy, we leverage a robust governance structure that promotes oversight and accountability.
The Cigna Group Board of Directors (the Board) has ultimate oversight responsibility for the company‚Äôs ESG strategy and initiatives and has delegated certain responsibilities to its committees - Corporate Governance Committe, Audit Committee, Compliance Committe &amp; People Resources Committee. 
At the management level, our ESG Advisory Committee comprises several senior leaders from across the company, including leaders from each of our growth platforms, to support our ongoing commitment to environmental stewardship, a sustainable and equitable healthcare system, our employees, corporate social responsibility, and corporate governance. Ultimately, this committee, with support from our ESG team, seeks to further integrate our ESG vision throughout the enterprise strategy and operations of The Cigna Group. </t>
  </si>
  <si>
    <t>2.44E+11</t>
  </si>
  <si>
    <t>microsoft</t>
  </si>
  <si>
    <t>Microsoft Corporation</t>
  </si>
  <si>
    <t>US5949181045</t>
  </si>
  <si>
    <t>INR2EJN1ERAN0W5ZP974</t>
  </si>
  <si>
    <t>American multinational technology company Microsoft commits to continue annually source 100% renewable electricity through 2030. Microsoft also commits to reduce scope 3 GHG emissions intensity per unit of revenue 30% by 2030 from a 2017 base year and to avoid growth in absolute scope 3 emissions.</t>
  </si>
  <si>
    <t>Carbon negative</t>
  </si>
  <si>
    <t>We are committed to being carbon negative by 2030 and by 2050 to remove from the atmosphere an equivalent amount of all the carbon dioxide our company has emitted either directly or by our electricity consumption since we were founded in 1975.
Our carbon negative commitment includes three primary areas: reducing carbon emissions, increasing use of carbon-free electricity, and carbon removal.
Reducing Direct Emissions: We will reduce our Scope 1 and 2 emissions to near zero by increasing energy efficiency, decarbonization of our operations, and reaching 100% renewable energy by 2025. 
Reducing Value Chain Emissions: By 2030, Microsoft will remove more carbon than it emits.
Replacing with 100/100/0 carbon-free energy: By 2030, we will reduce our Scope 3 emissions by more than half from a 2020 baseline. 
Removing the rest of our emissions: By 2030, 100% of our electricity consumption will be matched by zero carbon energy purchases 100% of the time.</t>
  </si>
  <si>
    <t>https://web.archive.org/web/20250000000000*/https://cdn-dynmedia-1.microsoft.com/is/content/microsoftcorp/microsoft/msc/documents/presentations/CSR/Microsoft-2024-Environmental-Sustainability-Report.pdf</t>
  </si>
  <si>
    <t>Microsoft's strategy to reach carbon negative by 2030 includes targets to reduce Scope 1 and 2 emissions to near zero by increasing energy efficiency, decarbonizing operations, and investing in renewable energy and carbon-free electricity. They are also engaging suppliers and their business groups to cut Scope 3 emissions by more than half from a 2020 baseline by 2030, relying on carbon removal to reach carbon negative targets that include historically-emitted emissions by 2050.</t>
  </si>
  <si>
    <t>Reporting disclosure: "A key principle of our work is transparency. This report, published annually, includes our strategy, progress against our goals, and key challenges and trends we see in this work. We also publish our environmental data, which is included in the separate Environmental Data Fact Sheet. Deloitte &amp; Touche LLP performed a review relating to specified information within Section 1 of the Environmental Data Fact Sheet."
Governance: "The Environmental, Social, and Public Policy Committee of Microsoft‚Äôs Board of Directors provides oversight and guidance on Microsoft‚Äôs environmental sustainability strategy and efforts. During at least one meeting each year and on an as-needed basis, our Vice Chair and President and our Chief Sustainability Officer present to this committee on our overall sustainability agenda, including our climate-related work, and solicit high-level input on new and emerging initiatives. Additional information on Microsoft‚Äôs corporate governance is available at microsoft.com/investor."
Equity is mentioned in Microsoft's larger sustainability plan, specifically through partnerships : "The Microsoft Datacenter Community Environmental Sustainability program responds to local needs in the communities that host Microsoft datacenters and where our employees live and work. We are actively working to protect the environmental health of these communities. We support science-informed nature-based solution projects, designed for human well-being, social equity, and environmental benefits. Through partnerships with local leaders and organizations, we aim to identify priority environmental issues, build local partnerships, and actively participate in supporting sustainable solutions to protect and restore our communities‚Äô natural environments... Our investment priorities have evolved to focus on specific sectors. We remain committed to optimizing climate impact in underfunded markets, with alignment to climate equity and our core business."</t>
  </si>
  <si>
    <t>"Our carbon removal contracts reflect general industry risks along with the specifics of individual projects to ensure we are buying additional, durable, measurable, and net negative carbon credits."</t>
  </si>
  <si>
    <t>Yes (unspecified)</t>
  </si>
  <si>
    <t xml:space="preserve">In FY23, we procured 5.015 million metric tons of carbon removal in support of our carbon neutral and negative targets.
At Microsoft, we continue to support the development of carbon removal. In FY23 we accelerated procurement of various pathways, building on our long-term agreement framework. We worked through the details in each of those agreements to make sure we are building this first generation of large-scale carbon dioxide removal projects to be as impactful as possible. These multi-year agreements draw on our renewable energy procurement experience and are structured to help projects obtain external financing. Our carbon removal contracts reflect general industry risks along with the specifics of individual projects to ensure we are buying additional, durable, measurable, and net negative carbon credits. As we fill our balanced portfolio of greater than 5 million metric tons a year starting in 2030, we are also buying novel solutions, for example enhanced rock weathering, to test what else will be ready for scale by 2030.
In FY23, we contracted 5,015,019 metric tons of carbon removal to be retired over the next 15 years. Many of these projects entail multi-year commitments to carbon removal. Altogether we expect our contracts signed as of December 2023 to provide 875,000 metric tons toward our 2030 goal of greater than 5 million metric tons. 
Carbon removal contracted each year includes credits retired in the same year and to be retired in future years, in support of our annual in-year carbon neutrality and 2030 carbon negative targets. 
Microsoft is by far the largest purchaser of biochar and durable CDR, while also investing in non-durable CDR. Microsoft plans to use the CDR to claim carbon negative emissions by 2030. https://newclimate.org/sites/default/files/2025-07/newclimate-publication-ccrm2025-tech-jun25_0.pdf </t>
  </si>
  <si>
    <t>2.62E+11</t>
  </si>
  <si>
    <t>trafigura</t>
  </si>
  <si>
    <t>SGP</t>
  </si>
  <si>
    <t>"We have also set out an indicative pathway to achieve operational carbon neutrality by 2050."
[url: https://web.archive.org/web/20250812213839/https://www.trafigura.com/sustainability/environment-and-climate/]</t>
  </si>
  <si>
    <t>https://web.archive.org/web/20250217050122/https://www.trafigura.com/media/2c1ovyh3/2024_trafigura_sustainability_report.pdf</t>
  </si>
  <si>
    <t>"Having achieved our short-term target of a 30 percent reduction against the FY2020 baseline year, we are now working towards our midterm target of a 50 percent reduction in our Scope 1 and 2 GHG emissions by FY2032." (p25)</t>
  </si>
  <si>
    <t>"We have a roadmap to achieve a 50 percent Scope 1 and 2 GHG emission reduction by FY2032, and operational carbon neutrality by 2050" (p25)</t>
  </si>
  <si>
    <t>"Reduced Scope 1 and 2 GHG emissions by 31 percent against a FY2020 baseline. We met our near-term target to reduce GHG emissions by 30 percent at the end of FY2023 and continue to make progress towards our mid‚Äëterm target of a 50 percent reduction in Scope 1 and 2 GHG emissions by FY2032." (p10)
"Continued to progress towards our Scope 3 GHG emission reduction targets against our baseline years, including the GHG intensity of owned and chartered shipping, and upstream emissions from sourcing and supplying non‚Äëferrous metals. "(p10)
[url: https://web.archive.org/web/20250217050122/https://www.trafigura.com/media/2c1ovyh3/2024_trafigura_sustainability_report.pdf]</t>
  </si>
  <si>
    <t>"Our shipping GHG intensity reduction target covers both our Scope 1 (owned fleet) and Scope 3 (chartered vessels), which represent an important share of our reported emissions, and those that are closer to our sphere of influence. In FY2024, we achieved a 23% percent reduction in GHG intensity for our shipping operations against the 2019 IMO normalised industry baseline (FY2023: 19 percent)." (p27)
[url: https://web.archive.org/web/20250217050122/https://www.trafigura.com/media/2c1ovyh3/2024_trafigura_sustainability_report.pdf]</t>
  </si>
  <si>
    <t>"We also invest in developing large-scale afforestation and reforestation carbon removals assets." (p11)
"Carbon removals: We have committed to purchase at least 50,000 tonnes of durable and scaleable net carbon dioxide removal credits by the end of 2030 generated through advanced carbon dioxide removal technologies." (p19)
[url: https://web.archive.org/web/20250217050122/https://www.trafigura.com/media/2c1ovyh3/2024_trafigura_sustainability_report.pdf]</t>
  </si>
  <si>
    <t>2.31E+11</t>
  </si>
  <si>
    <t>Materials</t>
  </si>
  <si>
    <t>glencore</t>
  </si>
  <si>
    <t>Glencore International</t>
  </si>
  <si>
    <t>CHE</t>
  </si>
  <si>
    <t>"In our 2024-2026 Climate Action Transition Plan, we outlined our responsible thermal coal decline strategy and holistic scope 1, 2 and 3 industrial emissions reduction targets of 15% by the end of 2026, 25% by the end of 2030 and 50% by the end of 2035 (all against a restated 2019 baseline). We also further reiterated our ambition of achieving net zero industrial emissions by the end of 2050, subject to a supportive policy environment. " (p. 45 of Annual Report 2024)</t>
  </si>
  <si>
    <t>https://web.archive.org/web/20250827000159/https://www.glencore.com/.rest/api/v1/documents/static/7a4295e4-3674-45e9-94c4-7d7fb285faff/GLEN-2024-Annual-Report.pdf</t>
  </si>
  <si>
    <t>see above</t>
  </si>
  <si>
    <t>2024 annual report</t>
  </si>
  <si>
    <t>Gases: CO2, CH4, N2O (from 2024 annual report) Scope: 1-3 covered</t>
  </si>
  <si>
    <t>Chairman said this "In 2024, we published our 2024-2026 Climate Action Transition Plan, which emphasised our responsible thermal coal decline strategy and outlined our approach to achieving our climate-related targets and objectives." (p. 4 of annual report)</t>
  </si>
  <si>
    <t>"There are increasing moves to introduce carbon import taxes, such as the European Union‚Äôs Carbon Border Adjustment Mechanism. These have the potential to affect our products‚Äô export markets and trade flows. Policies relating to cost of carbon and emissions may also have an impact on our operations, for instance those in Australia and Canada. In particular, earnings may be impacted by lack of availability, increased pricing or limitations on the use of carbon trading, as well as due to limits on absolute GHG emissions put in place as a result of government policies" (p. 28 of annual report 2024)</t>
  </si>
  <si>
    <t>cardinal health</t>
  </si>
  <si>
    <t>Cardinal Health, Inc.</t>
  </si>
  <si>
    <t>US14149Y1082</t>
  </si>
  <si>
    <t>CCU46N3GJMF4OK4N7U60</t>
  </si>
  <si>
    <t>Cardinal Health commits to reduce absolute scope 1 and 2 GHG emissions 50% by FY2030 from a FY2019 base year.* Cardinal Health also commits that 75% of its suppliers by spend, covering purchased goods and services and upstream transportation and distribution, will have science-based targets by FY2028.
*The target boundary includes land-related emissions and removals from bioenergy feedstocks.</t>
  </si>
  <si>
    <t>Target 1: Reduce absolute Scope 1 and 2 GHG emissions 50% by fiscal 2030 from a fiscal 2019 base year. The target boundary includes land-related emissions and removals from bioenergy feedstocks Target 2: 75% of its suppliers by spend, covering purchased goods and services and upstream transportation and distribution, will have science-based targets by fiscal 2028.</t>
  </si>
  <si>
    <t>https://web.archive.org/web/20250304141445*/https://www.cardinalhealth.com/content/dam/corp/web/documents/Report/cardinal-health-fy24-ESG-report.pdf</t>
  </si>
  <si>
    <t>These approved targets are more ambitious than our previous goals announced in September 2021 which focused on reducing Scope 1 and 2 GHG emissions because they now include Scope 3 emissions from our supply chain. By the end of fiscal 2024, Cardinal Health had reduced its Scope 1 and 2 emissions by 17% from a fiscal 2019 base year. The company continues to invest in energy efficiency opportunities in our distribution and manufacturing sites and is working to expand its use of renewable energy across the enterprise, which we describe in greater detail later in this section of the report. To address Scope 3 emissions, we completed a supplier maturity assessment and determined that in fiscal 2024, 66% of our top suppliers by spend had set a science-based target. Our supplier engagement strategy takes a segmented approach based on maturity level. For example, for the most mature suppliers who have science-based targets and disclose annual Scope 1, 2 and 3 emissions, our ESG team will connect with these suppliers to share best practices and to improve the calculation of Scope 3 emissions in our shared supply chain. For the least mature suppliers who do not yet calculate GHG emissions, we plan to build relationships with these suppliers and provide free resources and trainings on how to calculate GHG emissions and set science-based targets. We will be surveying suppliers to gather information on current and future plans related to GHG emissions disclosure, goal setting and climate strategy and we plan to engage with medium and low maturity suppliers regularly to provide continued support. We are also working collaboratively with peers across the healthcare industry through the Healthcare Distribution Alliance (HDA) and the National Academy of Medicine (NAM) to engage shared suppliers collectively, to reduce the burden on suppliers and to eliminate duplication of effort. Page 44 - https://www.cardinalhealth.com/content/dam/corp/web/documents/Report/cardinal-health-fy24-ESG-report.pdf</t>
  </si>
  <si>
    <t>We have restated our fiscal 2019 base year emissions for Scope 1 to include a previously omitted emissions source that was identified during this year‚Äôs assurance process. This restatement includes the emissions associated with diesel transportation used at a manufacturing site in Juarez, Mexico, and results in a 1% increase to the base year. We also elected to review our fiscal 2023 base year calculations for Scope 3 as part of our fiscal 2024 assurance process and identified opportunities to improve the precision of our source data and calculations.</t>
  </si>
  <si>
    <t>Information on the emission reductions expected from these measures within a certain time period</t>
  </si>
  <si>
    <t>The Board of Directors oversees the conduct of our businesses and management‚Äôs efforts to establish and maintain high standards of legal and ethical conduct; management‚Äôs accounting, financial reporting and controls; risk management policies and practices; and our ESG strategy, goal setting, performance, and disclosures, among other responsibilities.</t>
  </si>
  <si>
    <t>2.22E+11</t>
  </si>
  <si>
    <t>industrial commercial bank of china</t>
  </si>
  <si>
    <t>https://v.icbc.com.cn/userfiles/resources/icbcltd/download/2024/Announcement20230327_23.pdf</t>
  </si>
  <si>
    <t>The Bank keeps using terms like 'low-carbon' and 'carbon emission reduction' in its reports, as well as repeatedly mentioning the carbon peaking by 2030 and carbon neutrality by 2060 goals - which are China's national goals - but in no context did the Bank actually specified that it shares the same set of goals for the Bank itself. Like many major Chinese corporation, it seems the Bank has only committed to 'support', 'promote', 'follow' the route to help the nation achieve its goals, without committing itself to a roadmap/timeline to achieve the same by the same years. Up to its 2024 Interim CSR/Sustainable Finance Report (https://v.icbc.com.cn/userfiles/resources/icbcltd/download/2024/esg20240926en.pdf) and 2023 CSR/ESG Report (https://v.icbc.com.cn/userfiles/resources/icbcltd/download/2024/Announcement20230327_23.pdf), the Bank still only pledges its support to China's dual carbon goals, with no specific emission reduction targets set for the Bank itself. It seems the Bank does have many measures/projects/success cases in place where they are reducing their GHG emissions and supporting the nation in doing so, but there is just no target set/published, not in its reports, nor mentioned in news articles.</t>
  </si>
  <si>
    <t>ICBC publishes CSR/ESG reports half-yearly, with some emission data. 
The Bank mentioned "During the reporting period, the Bank took the lead in the industry to develop a "carbon peak and carbon neutrality" plan of the Group to devise investment and financing portfolio and its "carbon peak and carbon neutrality" route in a forward-looking manner" (P.13, 2023 CSR/ESG Report), but this plan seems not to be made public.</t>
  </si>
  <si>
    <t>samsung electronics</t>
  </si>
  <si>
    <t>Samsung Electronics Co</t>
  </si>
  <si>
    <t>KOR</t>
  </si>
  <si>
    <t xml:space="preserve">"At the heart of the new commitment is achieving net zero carbon emissions (Scope 1 &amp; Scope 2) ... across all global operations, including the Device Solutions (DS) Division, by 2050."
(Source: https://web.archive.org/web/20250821204128/https://news.samsung.com/global/samsung-electronics-announces-new-environmental-strategy (Sept 2022))
</t>
  </si>
  <si>
    <t>https://web.archive.org/web/20250821204128/https://news.samsung.com/global/samsung-electronics-announces-new-environmental-strategy</t>
  </si>
  <si>
    <t>- Announced strategy in 2022 to achieve net zero for Scope 1 and Scope 2 in all operations across the globe; there are no overarching interim targets, but there is a sectoral target (which is not recorded by the tracker): "At the heart of the new commitment is achieving net zero carbon emissions (Scope 1 &amp; Scope 2) for all operations in the Device eXperience (DX) Division by 2030" (Source: https://web.archive.org/web/20250821204128/https://news.samsung.com/global/samsung-electronics-announces-new-environmental-strategy)
As of the end of 2024, 93.4% of the DX Devisions total energy consumption has been transitioned to renewable energy (Sustainability Report 2025; https://web.archive.org/web/20250821203531/https://www.samsung.com/global/sustainability/media/pdf/Samsung_Electronics_Sustainability_Report_2025_ENG.pdf)</t>
  </si>
  <si>
    <t>- "At the heart of the new commitment is achieving net zero carbon emissions (Scope 1 &amp; Scope 2)" 
- Only reference to net zero in terms of the carbon budget
There is mention of reduction of external 'GHG emissions' numerous times throughout the sustainability report, but nowhere is it indicated what GHG covers - there is only direct reference to Carbon Dioxide (Sustainability Report 2025 - https://web.archive.org/web/20250821203531/https://www.samsung.com/global/sustainability/media/pdf/Samsung_Electronics_Sustainability_Report_2025_ENG.pdf)</t>
  </si>
  <si>
    <t>Information on the emission reductions expected from these measures within a certain time period, Information on the extent to which measures will be applied (e.g. if switching to EVs, what share of the fleet; if installing an own solar PV installation, what is the installed capacity), Measures for all emission scopes that are covered by the target</t>
  </si>
  <si>
    <t xml:space="preserve">On Plan:  In 2022, the Board resolved Samsung Electronics‚Äô New Environmental Strategy , which encompasses mid- to long-term climate change response and resource circularity goals.
Examples of emission reduction measures and extent of measures: 
- 2027:  100% RE transition for DX business sites; Replace all corporate vehicles in Korea with 100% zero-emission vehicles (EV, hydrogen)
- 2030: Improve power consumption of major models in seven product categories by 30%
(Source: P.12, Sustainability Report 2024)
On Reporting: The Company publishes annual sustainability reports, for latest report, go to: https://web.archive.org/web/20250821205549/https://www.samsung.com/global/sustainability/main/
On Leadership: As of the 2025 Sustainability Report;  The responsibility and authority for establishing climate change response strategies, identifying implementation tasks, and executing investments lie with the CEO. To ensure effective accountability, climate-related indicators are reflected in the KPIs of the management team. </t>
  </si>
  <si>
    <t>Avoid biodiversity harm, Avoid social harm, Must be high environmental integrity</t>
  </si>
  <si>
    <t>- "Samsung Electronics has secured approximately 1.42 million tonnes of carbon credits through participation in GHG reduction projects, including agroforestry and mangrove conservation initiatives....We will prioritize CDR (Carbon Dioxide Removal) projects centered on permanently removing GHGs and nature-based solution projects targeting countries where we operate, and are particularly vulnerable to the impacts of climate change." (Source: https://web.archive.org/web/20250821211203/https://www.samsung.com/global/sustainability/planet/climate-action/  - "Securing carbon credits globally") 
- "We are looking to engage in nature-based solution projects that can both help preserve biodiversity and reduce carbon emissions to contribute to carbon neutrality."
- "Inside and outside of Korea, we are securing carbon credits prior to operating businesses as part of our climate adaptation efforts."
Source: /web/20250821211203/https://www.samsung.com/global/sustainability/planet/climate-action/
- "Utilize carbon capture and airborne particulate matter reduction technology [in 2035]."
Source: https://web.archive.org/web/20250821211640/https://news.samsung.com/global/infographic-tackle-climate-change-through-its-innovative-technologies-samsungs-new-environmental-sustainability-strategy
'We prioritize Carbon Dioxide Removal (CDR) projects that can permanently remove GHG while also considering the improvement of local residents' quality of life and income, protection of terrestrial and marine ecosystems, and conservation of biodiversity, aligning with the UN Sustainable Development Goals (SDGs)' (Sustainability Report 2025 - https://web.archive.org/web/20250821203531/https://www.samsung.com/global/sustainability/media/pdf/Samsung_Electronics_Sustainability_Report_2025_ENG.pdf)</t>
  </si>
  <si>
    <t>2.21E+11</t>
  </si>
  <si>
    <t>Republic of Korea</t>
  </si>
  <si>
    <t>hon hai precision industry</t>
  </si>
  <si>
    <t>Hon Hai Precision Inc. Co., Ltd.</t>
  </si>
  <si>
    <t>TW0002317005</t>
  </si>
  <si>
    <t>30030004CM3GSZXX7O56</t>
  </si>
  <si>
    <t>Taiwan, Province of China</t>
  </si>
  <si>
    <t>1.5Â°C</t>
  </si>
  <si>
    <t>Overall Net-Zero Target
HON HAI PRECISION INDUSTRY CO., LTD. commits to reach net-zero greenhouse gas
emissions across the value chain by 2050 from a 2020 base year.
Near-Term Targets
HON HAI PRECISION INDUSTRY CO., LTD. commits to reduce absolute scope 1 and 2 GHG
emissions 42% by 2030 from a 2020 base year. HON HAI PRECISION INDUSTRY CO., LTD.
also commits to reduce absolute scope 3 GHG emissions 42% within the same timeframe.
Long-Term Targets
HON HAI PRECISION INDUSTRY CO., LTD. commits to reduce absolute scope 1 and 2 GHG
emissions 90% by 2050 from a 2020 base year. HON HAI PRECISION INDUSTRY CO., LTD.
also commits to reduce absolute scope 3 GHG emissions 90% within the same timeframe.</t>
  </si>
  <si>
    <t>28/01/2021 01:00</t>
  </si>
  <si>
    <t>The targets covering greenhouse gas emissions from company operations (scopes 1 and 2) are consistent with reductions required to keep warming to 1.5Â°C</t>
  </si>
  <si>
    <t>hon hai precision</t>
  </si>
  <si>
    <t>TWN</t>
  </si>
  <si>
    <t>'We became a founding member of the Taiwan Alliance for Net Zero Emission and pledged to achieve net zero emissions in our offices in Taiwan by 2030 and in our production bases by 2050' (p4)</t>
  </si>
  <si>
    <t>https://www.foxconn.com/s3/reports/CSR/EN/2021/HonHai_2021_Sustainability%20Report_EN.pdf</t>
  </si>
  <si>
    <t>'â€¢ Using 2020 as the base year, reduce emissions by 21% before 2025; reduce emissions by 42% before 2030; and reduce emissions by 63% before 2035' (p11)</t>
  </si>
  <si>
    <t>The Group formally responded to the three goals proposed by the Climate Action 100+ Steering Committee. We not only comply with Nationally Determined Contributions (NDCs) and carbon emission policies of local governments but also continue to strengthen climate change governance, implement actions on GHG emissions, and disclose information in accordance with Task Force on Climate-related Financial Disclosures (TCFD) recommendations to ensure that the GHG emissions throughout the Group's value chain remain consistent with the targets of the Paris Agreement, thereby realizing the goal of net zero GHG emissions by 2050._x000D_
https://www.foxconn.com/en-us/CSR</t>
  </si>
  <si>
    <t>Full coverage of value-chain emissions. 63% reductions by 2035 (2020 baseline). No reduction target alongside net-zero emissions target by 2050: https://newclimate.org/sites/default/files/2023-02/NewClimate_CorporateClimateResponsibilityMonitor2023_Feb23.pdf</t>
  </si>
  <si>
    <t>Less than annual reporting</t>
  </si>
  <si>
    <t>Plan: list of measures on p96, but lacks specificity, e.g. 'We continue to implement our â€œAction Plan for Evaluations of Green Campus Construction Projects,â€ promote establishment of key Campuses, and apply for national certifications relating to green Campuses, green supply chains, green Campuses, and green products.'_x000D_
_x000D_
Increased installation capacity by installing and purchasing rooftop- and ground-mounted solar stations while also directly purchasing other clean energies. Promoted a zero-waste disposal policy to ensure 100% waste conversion rates and 10% incineration rates. Actively engaged in recycling and reuse of inner and outer packaging materials. Required all suppliers to comply with local environmental protection regulations strictly and launched a green procurement policy. Established a management system for chemicals and hazardous substances._x000D_
https://www.foxconn.com/en-us/CSR</t>
  </si>
  <si>
    <t>Unclear to what extent Foxconn plans to rely on carbon offsets to reach its future targets.</t>
  </si>
  <si>
    <t>Chinese Taipei</t>
  </si>
  <si>
    <t>chevron</t>
  </si>
  <si>
    <t>"Chevron aspires to achieve net zero for upstream production Scope 1 and 2 GHG emissions on an equity basis by 2050"</t>
  </si>
  <si>
    <t>https://web.archive.org/web/20250819162547/https://www.chevron.com/newsroom/media/publications/annual-report</t>
  </si>
  <si>
    <t xml:space="preserve">
These metrics include Scope 1 (direct emissions) and Scope 2 (indirect emissions associated with imported electricity and steam) and are net of emissions from exported electricity and steam. The 2028 GHG emissions intensity targets on an equity ownership basis include: ‚Ä¢ Oil production GHG intensity of 24 kilograms (kg) carbon dioxide equivalent per barrel of oil-equivalent (CO2e/ boe), ‚Ä¢ Gas production GHG intensity of 24 kg CO2e/boe, ‚Ä¢ Methane intensity of 2 kg CO2e/boe, and ‚Ä¢ Flaring GHG intensity of 3 kg CO2e/boe. The company also targets zero routine flaring by 2030 as outlined in the World Bank‚Äôs ‚ÄúZero Routine Flaring by 2030‚Äù initiative.</t>
  </si>
  <si>
    <t>OGCI member Investing in Hydrogen. Their ACES Delta green hydrogen project in Utah is expected to begin commercial operation in 2025. This large-scale hydrogen project aims to convert water into hydrogen, using renewable energy and utilizing salt caverns for dispatchable energy storage for power generation.</t>
  </si>
  <si>
    <t>The net zero target covers scope 1 and 2. The portfolio carbon intensity (PCI) target (and emission reporting compliant with TCFD) includes partial Scope 3 but not absolute. The PCI target only goes up to 2028.</t>
  </si>
  <si>
    <t>Information on the emission reductions expected from these measures within a certain time period, Measures for all emission scopes that are covered by the target, Information on the extent to which measures will be applied (e.g. if switching to EVs, what share of the fleet; if installing an own solar PV installation, what is the installed capacity)</t>
  </si>
  <si>
    <t>Looks like leadership accountability was in earlier reports/disclosures, however, no mention of that in 2024 annual report.</t>
  </si>
  <si>
    <t>Must be high environmental integrity</t>
  </si>
  <si>
    <t xml:space="preserve">Updated (May 2025) PCI equations report https://web.archive.org/web/20250819164416/https://www.chevron.com/-/media/chevron/sustainability/documents/pci-equations.pdf: The following removals (j) are included in the PCI methodology calculation: ‚Ä¢ CCUS removes CO2 either directly from the atmosphere or from streams that would be released to the atmosphere. It does not include CO2 produced from naturally occurring reservoirs that is used for enhanced oil recovery. ‚Ä¢ High-integrity offsets include nature-based solutions. CCUS: Net GHG removal emissions associated with CCUS represent the emissions that would be sequestered underground or utilized in other products with a deduction for supply chain emissions associated with capture, transport or storage. CCUS projects that reduce direct emissions (Scope 1) and indirect emissions from imported energy (Scope 2) would reduce the production, manufacturing or other sectoral intensity and would not be double-counted as removals; for example, CO2 captured by an integrated CCS plant would already be accounted for in the facility‚Äôs direct emissions (Scope 1) intensity. </t>
  </si>
  <si>
    <t>1.93E+11</t>
  </si>
  <si>
    <t xml:space="preserve">gco2e/mj </t>
  </si>
  <si>
    <t>toronto dominion bank</t>
  </si>
  <si>
    <t>agricultural bank of china</t>
  </si>
  <si>
    <t>http://www.abchina.com/cn/AboutABC/CSR/CSRReport/202103/P020210625577554644627.pdf</t>
  </si>
  <si>
    <t>Agricultural Bank of China Corporate Social Responsibility Report (Environmental Social and Governance Report) 2022 -- produced March 2023. https://archive.vn/G81Rh</t>
  </si>
  <si>
    <t>No reporting mechanism</t>
  </si>
  <si>
    <t>1.98E+11</t>
  </si>
  <si>
    <t>china construction bank</t>
  </si>
  <si>
    <t>"The Group proactively implemented the strategic plan for green finance development, advanced the carbon peaking and carbon neutrality action plan" (Annual Report 2022, p.58).</t>
  </si>
  <si>
    <t>http://www.ccb.com/eng/attachDir/2023/04/2023042415455368473.pdf</t>
  </si>
  <si>
    <t>CCB has no target year and no specific carbon reduction goals in terms of % or else. 
This previous source used (http://www.ccb.com/eng/attachDir/2023/04/2023042415455368473.pdf) confuses the Bank (CCB) and China. It is China's goal to reach carbon neutrality by 2060. But that is not CCB's goal and not stated anywhere.
"In consideration of goals of achieving emissions peak before 2030 and carbon neutrality before 2060, CCB believes
that the direction for China to develop a green and low-carbon economy and society will become increasingly clear,
and the future climate and environmental policies, regulatory and market environment factors will result in more
severe challenges faced by traditional industries with high emissions. " http://www.ccb.com/en/investor/20220429_1651220226/20220429161349469824.pdf</t>
  </si>
  <si>
    <t>No plan, no target year, and no plan of coverage measures.</t>
  </si>
  <si>
    <t>China Construction Bank does not have a plan to achieve its target which lacks any target year or clear measures to achieve carbon neutrality.</t>
  </si>
  <si>
    <t>1.97E+11</t>
  </si>
  <si>
    <t>totalenergies</t>
  </si>
  <si>
    <t>FRA</t>
  </si>
  <si>
    <t>By 2050, TotalEnergies would produce about 10‚ÄØMt CO‚ÇÇe/year of Scope‚ÄØ1 residual emissions, with methane emissions aiming towards zero (below 0.1‚ÄØMt‚ÄØCO‚ÇÇe/year); Scope‚ÄØ3 emissions totaling about 100‚ÄØMt‚ÄØCO‚ÇÇe/year. To get to net‚Äëzero together with society, TotalEnergies would contribute to ‚Äòeliminate‚Äô the equivalent of 100‚ÄØMt/year of CO‚ÇÇ generated by our customers by developing carbon utilization (CCU) and carbon capture and storage (CCS) solutions of approximately 100‚ÄØMt CO‚ÇÇe/year.</t>
  </si>
  <si>
    <t>https://totalenergies.com/company/ambition</t>
  </si>
  <si>
    <t xml:space="preserve">By 2025, TotalEnergies aims to reduce methane emissions from our operated facilities by 60% compared to 2020, limit Scope‚ÄØ1+2 emissions to less than 37‚ÄØMt‚ÄØCO‚ÇÇe, and cut the lifecycle carbon intensity of energy products sold by 17% compared to 2015.‚Äù
</t>
  </si>
  <si>
    <t xml:space="preserve">TotalEnergies has committed to achieving net-zero greenhouse gas emissions by 2050, covering Scope 1, 2, and partially Scope 3 emissions. The strategy is built around three main milestones: 2025, 2030, and 2050, with a combination of absolute reductions, carbon intensity cuts, and technological offsets like carbon capture, utilization and storage (CCUS).
By 2025, the company aims to:
1.Reduce methane emissions by 60% (vs 2020)
2.Cap Scope 1+2 emissions at ‚â§‚ÄØ37 Mt CO‚ÇÇe (vs 46 Mt in 2015)
3.Reduce lifecycle carbon intensity by 17% (vs 2015)
By 2030, TotalEnergies targets:
1.A 40% absolute reduction in Scope 1+2 emissions (vs 2015)
2.An 80% reduction in methane emissions (vs 2020)
3.A 25% reduction in carbon intensity of energy products (vs 2015)
4.Achieving 100 TWh/year of low-carbon electricity output
5.Ending routine flaring across all operated assets
By 2050, the company aspires to:
1.Reach net-zero Scope 1+2 emissions
2.Limit Scope 3 emissions to ~100 Mt CO‚ÇÇe/year
3.Offset residual emissions using carbon sinks or CCUS, in collaboration with customers and society
Importantly, Scope 3 targets are focused on use-of-sold-products (Category 11) and are framed as intensity-based, with no full commitment to reduce all Scope 3 categories in absolute terms.
sources:
https://web.archive.org/web/20250603113236/https://totalenergies.com/system/files/documents/totalenergies_sustainability-climate-2025-progress-report_2025_en.pdf
https://web.archive.org/web/20250614143141/https://totalenergies.com/company/ambition
https://web.archive.org/web/20250614144056/https://totalenergies.com/sustainability/climate-and-sustainable-energy/reducing-our-emissions
https://web.archive.org/web/20250614144833/https://totalenergies.com/energy-transition
https://web.archive.org/web/20250614145142/https://totalenergies.com/sustainability/climate-and-sustainable-energy/improving-our-products-and-supporting-our-customers
https://web.archive.org/web/20250614145334/https://totalenergies.com/news/news/decarbonization-oil-gas-ogdc-commitments
</t>
  </si>
  <si>
    <t xml:space="preserve">TotalEnergies aims to achieve net-zero greenhouse gas emissions by 2050, covering Scope 1, Scope 2, and partially Scope 3 emissions. The company's climate strategy includes interim milestones for 2025 and 2030, focusing on reducing absolute operational emissions and the carbon intensity of its energy products. Specifically, by 2025, TotalEnergies targets a 60% cut in methane emissions (vs 2020), Scope 1+2 emissions capped at 37 Mt CO‚ÇÇe, and a 17% reduction in lifecycle carbon intensity (vs 2015). By 2030, it aims to reach a 40% absolute reduction in Scope 1+2, an 80% methane cut, and 25% lower carbon intensity, alongside producing 100 TWh of low-carbon electricity and ending routine flaring.
While TotalEnergies includes Scope 3 (Category 11: use of sold products) in its carbon intensity targets, it has not committed to reducing all Scope 3 categories in absolute terms. The company plans to address residual emissions via carbon capture, utilization and storage (CCUS) and nature-based solutions, working ‚Äútogether with society‚Äù to meet its net-zero ambition.
sources:
https://web.archive.org/web/20250614143141/https://totalenergies.com/company/ambition
https://web.archive.org/web/20250614144056/https://totalenergies.com/sustainability/climate-and-sustainable-energy/reducing-our-emissions
https://web.archive.org/web/20250614145142/https://totalenergies.com/sustainability/climate-and-sustainable-energy/improving-our-products-and-supporting-our-customers
</t>
  </si>
  <si>
    <t xml:space="preserve">TotalEnergies has embedded climate governance at the highest levels of leadership. The Board of Directors and the Chairman &amp; CEO are formally accountable for overseeing the company‚Äôs climate strategy, including its net-zero by 2050 ambition. Climate-related targets‚Äîsuch as reductions in Scope 1+2 emissions, methane, and carbon intensity‚Äîare directly linked to executive compensation, aligning corporate performance with sustainability outcomes. The company publishes a dedicated annual Sustainability &amp; Climate Progress Report, ensuring transparency and regular public updates.
In addition to governance structures, TotalEnergies acknowledges the importance of a ‚Äújust and orderly energy transition‚Äù, highlighting workforce and societal dimensions in its strategy, though this is not framed explicitly in terms of climate justice or equity frameworks. The governance framework aligns with best practices under TCFD and integrates risk and opportunity assessments into core decision-making.
sources:
https://web.archive.org/web/20250603113236/https://totalenergies.com/system/files/documents/totalenergies_sustainability-climate-2025-progress-report_2025_en.pdf
https://web.archive.org/web/20250614144056/https://totalenergies.com/sustainability/climate-and-sustainable-energy/reducing-our-emissions
https://web.archive.org/web/20250614143141/https://totalenergies.com/company/ambition
</t>
  </si>
  <si>
    <t>Must be high environmental integrity, Avoid social harm, Avoid biodiversity harm, Maximum percentage of emissions that can be offset, Other conditions</t>
  </si>
  <si>
    <t>TotalEnergies requires its carbon credits to come from certified voluntary markets that meet internationally recognized standards. The company aligns its offset strategy with the U.S. government's Voluntary Carbon Market Integrity principles, emphasizing transparency, additionality, permanence, and strong governance. It prioritizes credits that support nature-based solutions (like forest restoration) and emphasizes projects that deliver co-benefits for biodiversity and local communities.</t>
  </si>
  <si>
    <t xml:space="preserve">TotalEnergies plans to use nature-based carbon removals within its target boundary to offset residual Scope 1 and 2 emissions after 2030. In 2024, the company announced a $100 million annual investment in sustainable forestry operations across 300,000 hectares in the U.S. and Canada. These projects are expected to generate over 5 million tonnes of CO‚ÇÇe removals per year through improved forest management, afforestation, and reforestation. The resulting carbon credits will be retired by TotalEnergies, not sold, and are intended specifically to address residual operational emissions as part of its net-zero strategy.
The company has stated that these credits will follow U.S. Voluntary Carbon Market Integrity Principles, ensuring high environmental integrity and co-benefits for biodiversity and local communities.
While TotalEnergies is also involved in CCS development through industrial partnerships, these are not currently presented as a quantified removal pathway within the company‚Äôs net-zero target boundary. Therefore, its primary approach to internal carbon removals centers on nature-based solutions.
sources:
https://web.archive.org/web/20250614152216/https://totalenergies.com/news/press-releases/united-states-totalenergies-invests-sustainable-forestry-operations-preserve
</t>
  </si>
  <si>
    <t>1.96E+11</t>
  </si>
  <si>
    <t>bp</t>
  </si>
  <si>
    <t>Our aim is to reach net zero by 2050 or sooner for Scope 1 and 2 emissions within bp‚Äôs operational control (on a CO2e basis), including by maintaining ‚Äònear-zero‚Äô methane intensity across our operated producing assets, enabled by supportive government policies (see page 17 of bp's 2024 Sustainability Report).  
Removal of Scope 3 ambition
We have retired our aim related to the estimated Scope 3 (category 11) emissions from the carbon in our upstream oil and gas production. The estimated Scope 3 emissions from the carbon in our upstream oil and gas production were 322MtCO2 in 2024 ‚Äì an 11% reduction relative to our 2019 baseline and a slight increase from 315MtCO2 in 2023. This increase was mainly associated with an increase in underlying production due to the ramp-up of major projects and higher asset performance (see page 24).
https://web.archive.org/web/20250829133514/http://www.bp.com/content/dam/bp/business-sites/en/global/corporate/pdfs/sustainability/group-reports/bp-sustainability-report-2024.pdf</t>
  </si>
  <si>
    <t>https://web.archive.org/web/20250829133514/http://www.bp.com/content/dam/bp/business-sites/en/global/corporate/pdfs/sustainability/group-reports/bp-sustainability-report-2024.pdf</t>
  </si>
  <si>
    <t>Our interim target is a 20% reduction in Scope 1 and 2 emissions by the end of 2025, against the 2019 baseline.  Our current outlook for the end of 2030 is a reduction of around 45% against the 2019 baseline (see page p17 Sustainability Report 2024).
https://web.archive.org/web/20250829133514/http://www.bp.com/content/dam/bp/business-sites/en/global/corporate/pdfs/sustainability/group-reports/bp-sustainability-report-2024.pdf</t>
  </si>
  <si>
    <t>bp‚Äôs aim to reach net zero operational greenhouse gas (CO2 and methane) emissions by 2050 or sooner, on a gross operational control basis, in accordance with bp‚Äôs net zero operations aim, which relates to our reported Scope 1 and 2 emissions. Any interim target or aim in respect of bp‚Äôs net zero operations aim is defined in terms of absolute reductions relative to the baseline year of 2019 (see page 47 of 2024 Sustainability Report).</t>
  </si>
  <si>
    <t>Bp seeks to achieve 20% interim target reduction by 2025. It also aims to reduce operational emissions (scope 1 and scope 2 emissions) by of 45-50% against 2019 baseline by 2030. This includes a methane intensity target of 0.20% by the end of 2025 (see page 18)
https://web.archive.org/web/20250829133514/http://www.bp.com/content/dam/bp/business-sites/en/global/corporate/pdfs/sustainability/group-reports/bp-sustainability-report-2024.pdf</t>
  </si>
  <si>
    <t>Measures for all emission scopes that are covered by the target, Information on the emission reductions expected from these measures within a certain time period</t>
  </si>
  <si>
    <t>Indigenous peoples:
Bp operate in several countries where indigenous people live. We seek to apply the principles of free, prior and informed consent where practical when consulting and engaging with them about new projects, recognizing their human rights and respecting their sensitivities concerning livelihoods, land, environment and culture. Our internal requirements for projects and operations reflect this (see page 12).
We launched our global Health Equity Accelerator programme, which enables us to scale-up health support to local communities by directing help to those most in need. We provided grants to seven organizations. Our funding supported psychosocial assistance for domestic abuse survivors in Azerbaijan, psychosocial practitioner development in India and Oman, and improved access to primary healthcare in rural and indigenous communities in Indonesia, Australia, and wellbeing in India (see page 47).
https://web.archive.org/web/20250829133514/http://www.bp.com/content/dam/bp/business-sites/en/global/corporate/pdfs/sustainability/group-reports/bp-sustainability-report-2024.pdf</t>
  </si>
  <si>
    <t>Other conditions, Must be high environmental integrity</t>
  </si>
  <si>
    <t>- "We only originate and trade carbon credits certified to third-party standards." (p 49)</t>
  </si>
  <si>
    <t>1)	"Where conditions are suitable, extraction of CO2 from produced gas streams and reinjection underground can serve to reduce overall operational emissions. We believe this could be the case at our Tangguh LNG facility in Indonesia, where we are progressing the Tangguh Enhanced Gas Recovery and CCS scheme, designed to inject CO2 back into the reservoir.'
2)	"An activity relating to low carbon including ... carbon capture, use and storage (CCUS)." (see page 59)
3)	"Our aim 18 is championing nature-based solutions and enabling certified natural climate solutions" (see page 49)</t>
  </si>
  <si>
    <t>1.89E+11</t>
  </si>
  <si>
    <t>bank of america</t>
  </si>
  <si>
    <t>' Net Zero emissions before 2050 for our financing activities, operations and supply chain. ' p7</t>
  </si>
  <si>
    <t>https://about.bankofamerica.com/content/dam/about/report-center/esg/2024/Sustainability_at_Bank_of_America_2024_Report.pdf</t>
  </si>
  <si>
    <t>'Reduce GHG emissions by 75% by 2030 (Scopes 1 and 2, location-based) from 2010 baseline' p 19</t>
  </si>
  <si>
    <t xml:space="preserve">Other 2030 targets:
Maintain carbon neutrality (Scopes 1 and 2) and purchase 100% zero carbon electricity
 Goal that 70% of global suppliers, by spend, set GHG emissions reduction or renewable energy targets
Assess 90% of global suppliers, by spend, for ESG risks as outlined by our Supplier Code of Conduct
Utilize Sustainable Aviation Fuel (SAF) for at least 20% of the Company‚Äôs total annual corporate and commercial jet fuel usage, equivalent to 100% of corporate jet fuel and a significant percentage of fuel associated with employee travel on commercial airlines. 
Specific targets for financing activities in Auto Manufacturing, Cement, Iron and Steel, Maritime Shipping, Power Generation (see page 19 for details): </t>
  </si>
  <si>
    <t>Bank of America‚Äôs Net Zero goal is governed under its Responsible Growth framework, with Board-level oversight through the Corporate Governance, ESG and Sustainability Committee and management oversight by the Responsible Growth Council and Management Risk Committee (1). Progress is reported annually through the Sustainability Report (2) and TCFD Reports (3). The plan includes a Just Transition focus.
URLs
(1) https://web.archive.org/web/20251009122910/https://d1io3yog0oux5.cloudfront.net/_a02ddc7ee4a87d7487e953816ce71b28/bankofamerica/db/791/7247/file/BAC+CGESC+Charter+-+June+22%2C+2022+-+Final+-+IR+Website+Version.pdf
(2) https://web.archive.org/web/20250716162525/https://about.bankofamerica.com/content/dam/about/report-center/esg/2024/Sustainability_at_Bank_of_America_2024_Report.pdf
(3) https://web.archive.org/web/20240830013837/https://about.bankofamerica.com/en/making-an-impact/task-force-on-climate-related-financial-disclosures-report</t>
  </si>
  <si>
    <t>No conditions specified, Other conditions</t>
  </si>
  <si>
    <t>"These credits will have to meet specific criteria including certification by a credible body that follows leading industry guidance and use in combination with a science-aligned emission reduction commitment. We recognize this is an area where guidance on both the supply-side and demand-side (claims while using carbon credits) is rapidly evolving and will continue to track leading guidance on the application of carbon credits, including: Oxford University‚Äôs Net Zero Guiding Principles, ICVCM‚Äôs Core Carbon Principles, VCMI Carbon Credit Claim‚Äôs Guidance and IETA Guidelines for High Integrity Use of Carbon Credits." (p.25, talking about 2030 Financing Activity Targets which is part of the interim targets. No information is given on the conditions of credits used in other targets). 
URL - https://about.bankofamerica.com/content/dam/about/report-center/esg/2024/Sustainability_at_Bank_of_America_2024_Report.pdf</t>
  </si>
  <si>
    <t>Bank of America states that it will use credits to reach the 2030 Financing Activity Targets ("To reach our 2030 Financing Activity Targets, we intend to apply client use of carbon removal credits to our 2030 targets as the data is available.", p.25). It says it will use credits for other 2030 targets "To reach and maintain carbon neutrality for Scopes 1 and 2 GHG emissions, we
reduce our location-based emissions, purchase all of our electricity from renewable sources and acquire a small number of carbon credits for our residual emissions", p.20). They note "the important role that high-integrity carbon credits play in reducing global emissions, including for our clients" and that "carbon credits should always be a supplementary action that follows the emissions mitigation hierarchy of first avoiding activities that create emissions wherever possible, and second, switching to less carbon-intensive activities" (p.21). They also state the amount of carbon credits they have retired in 2021, 2022, 2023 (p.21).
URL - https://about.bankofamerica.com/content/dam/about/report-center/esg/2024/Sustainability_at_Bank_of_America_2024_Report.pdf</t>
  </si>
  <si>
    <t>1.02E+11</t>
  </si>
  <si>
    <t>general motors</t>
  </si>
  <si>
    <t>US37045V1008</t>
  </si>
  <si>
    <t>54930070NSV60J38I987</t>
  </si>
  <si>
    <t>General Motors commits to reduce absolute scope 1 and 2 GHG emissions 72% by 2035 from a 2018 base year*. General Motors Company commits to reduce scope 3 GHG emissions from use of sold products of light duty vehicles 51% per vehicle kilometer by 2035 from a 2018 base year. *The target boundary includes biogenic emissions and removals from bioenergy feedstocks. Auto manufacturers have two near-term target temperature alignments for 1) scope 1 and 2 emissions and 2) scope 3 category 11 emissions from use of sold products.</t>
  </si>
  <si>
    <t>General Motors Company</t>
  </si>
  <si>
    <t>GM has announced plans to become carbon neutral in our global products and operations by 2040
(source: https://web.archive.org/web/20250807000628/https://www.gm.com/content/dam/company/docs/us/en/gmcom/company/GM_2023_SR.pdf)</t>
  </si>
  <si>
    <t>https://web.archive.org/web/20250807000628/https://www.gm.com/content/dam/company/docs/us/en/gmcom/company/GM_2023_SR.pdf</t>
  </si>
  <si>
    <t>*General Motors commits to reduce absolute scope 1 and 2 GHG emissions 72% by 2035 from a 2018 base year. 
*GM aims to source 100% renewable electricity for our U.S. sites by the end of 2025 as well as source 100% renewable electricity globally and reduce Scope 1 and 2 GHG emissions from our operations by 72% against a 2018 baseline by 2035
*General Motors Company commits to reduce scope 3 GHG emissions from use of sold products of light duty vehicles 51% per vehicle kilometer by 2035 from a 2018 base year. Also, eliminate tailpipe emissions from new U.S. light-duty vehicles by 2035.
(source: https://web.archive.org/web/20250807000628/https://www.gm.com/content/dam/company/docs/us/en/gmcom/company/GM_2023_SR.pdf)</t>
  </si>
  <si>
    <t>To reach our goal of achieving carbon neutrality in global products and operations by 2040, we plan to continue creating a broad portfolio of electric vehicles (EVs) and enhancing the sustainability of our supply chain.
(source: https://web.archive.org/web/20250807000628/https://www.gm.com/content/dam/company/docs/us/en/gmcom/company/GM_2023_SR.pdf)</t>
  </si>
  <si>
    <t>Measures: Sourcing renewable energy and supporting the growth of renewable power generation through direct investments, on-site power generation, green tariffs and power purchase agreements (PPAs) have been central to our renewable energy goals. Other examples include continuing to expand battery production, continuing to explore opportunities for fuel reduction, alternative fuels and new technology, focusing on paint, foundry and heating, ventilation and air conditioning (HVAC) demand and others.
*Equity: The DEI (Diversity, Equity, Inclusion) Team is driving data-driven insights that will shape business priorities in the areas of talent equity, inclusive experiences, community, social impact and more.
*Leadership: In 2023, we showcased our industry leadership in sustainable energy among all manufacturing companies by becoming the leading buyer of renewable energy through power purchase agreements/ GM is a founding and Executive Committee member of the Global Platform for Sustainable Natural Rubber (GPSNR), which aims to enhance the sustainability of the natural rubber supply chain.</t>
  </si>
  <si>
    <t>We are committed to meeting our two bold goals of carbon neutral in products and operations by 2040 and
eliminating tailpipe emissions in new light-duty vehicles by 2035. We recognize we cannot achieve these bold goals alone, and other outside factors may result in remaining carbon emissions. We will assess this, and invest in carbon credits or offsets to achieve carbon neutrality in the coming years. We recognize that offsets must be used sparingly and should reflect a holistic view of mitigating the effects of climate change and helping people thrive around the world.
(source: https://web.archive.org/web/20250807000628/https://www.gm.com/content/dam/company/docs/us/en/gmcom/company/GM_2023_SR.pdf)</t>
  </si>
  <si>
    <t>1.87E+11</t>
  </si>
  <si>
    <t>ford motor</t>
  </si>
  <si>
    <t>Ford Motor Company</t>
  </si>
  <si>
    <t>US3453708600</t>
  </si>
  <si>
    <t>20S05OYHG0MQM4VUIC57</t>
  </si>
  <si>
    <t>Ford Motor Company commits to reduce absolute scope 1 and scope 2 GHG emissions 76% by 2035 from a 2017 base year. Ford Motor Company also commits to reduce scope 3 use of sold products GHG emissions 50% per vehicle kilometer by 2035 from a 2019 base year. Auto manufacturers have two near-term target temperature alignments for 1) scope 1 and 2 emissions and 2) scope 3 category 11 emissions from use of sold products.</t>
  </si>
  <si>
    <t>Achieve carbon neutrality by 2050
https://web.archive.org/web/20251010223020/https://corporate.ford.com//corporate/articles/sustainability/ford-expands-climate-change-goals/</t>
  </si>
  <si>
    <t>https://web.archive.org/web/20251010222505/https://esgnews.com/ford-announces-milestone-to-be-carbon-neutral-by-2050-vehicles-operations-and-supply-chain/</t>
  </si>
  <si>
    <t>*Reduce Scope 3 GHG emissions from use of sold products by 50% per vehicle kilometer by 2035 (Science Based Target initiative (SBTi) target, 2019 baseline)
*Operations, Reduce GHG emissions from 2017 baseline by: 46% by 2028 in global manufacturing &amp; 76% by 2035 in global operations, in line with our SBTi 1.5°C  pathway.
(source: 2025 INTEGRATED SUSTAINABILITY AND FINANCIAL REPORT: https://corporate.ford.com/social-impact/sustainability.html)
*Ford committed to reduce their global manufacturing Scope 1 and 2 GHG emissions by 18% by 2023 from a 2017 base year.
(source: 2023 Integrated Sustainability and Financial Report: https://corporate.ford.com/social-impact/sustainability/integrated-report-additional-documents.html)</t>
  </si>
  <si>
    <t>Ford has set a science-based intensity target, approved by SBTi, to reduce vehicle use emissions 50% per vehicle km by 2035, relative to a 2019 base year. Our absolute 2030 reference target is a 28% reduction relative to the same 2019 base year.</t>
  </si>
  <si>
    <t>*Reduce Scope 3 GHG emissions from use of sold products by 50% per vehicle kilometer by 2035 (Science Based Target initiative (SBTi) target, 2019 baseline)
*Operations, Reduce GHG emissions from 2017 baseline by: 46% by 2028 in global manufacturing &amp; 76% by 2035 in global operations, in line with our SBTi 1.5°C  pathway.</t>
  </si>
  <si>
    <t>Measures for all emission scopes that are covered by the target, Information on the extent to which measures will be applied (e.g. if switching to EVs, what share of the fleet; if installing an own solar PV installation, what is the installed capacity), Information on the emission reductions expected from these measures within a certain time period, Schedule for regular review of measures</t>
  </si>
  <si>
    <t>*Measures will be applied: Low-carbon fuels and carbon-free electricity, 100% carbon-free electricity for our global manufacturing by 2035, global onsite renewable projects (e.g., New solar installations), auto renewable electricity program (e.g., North America: Support suppliers by providing training and tools to explore and procure renewable electricity options)
*Equity: 2025 report demonstrated 'Human Capital Management and Diversity, Equity, and Inclusion ‚Äî Women in Management across regions' (pp.264)
*Leadership: This year marks our 26th annual sustainability report and fifth Integrated Sustainability and Financial Report, and we are committed to maintaining our leadership position in sustainability reporting. That‚Äôs why this year we are including a Sustainability Statement within our Integrated Report in accordance with the European Union Corporate Sustainability Reporting Directive (CSRD)
(source: 2025 INTEGRATED SUSTAINABILITY AND FINANCIAL REPORT: https://corporate.ford.com/social-impact/sustainability.html</t>
  </si>
  <si>
    <t>*Emissions reductions are Ford‚Äôs priority. Carbon offsetting will only be considered in limited cases, for example where viable solutions are unavailable or do not yet exist (source: Integrated Sustainability and Financial Report 2023)
*It is important to note that carbon neutrality can be achieved using emission reductions and carbon offsets. Our philosophy is to focus on emission reductions. We are not planning to use
carbon offsets for our light-duty vehicles, although they may be necessary for medium-/heavy-duty vehicles and in less developed regions of the world.
https://corporate.ford.com/microsites/integrated-sustainability-and-financial-report-2021/files/ir21-climate-change-scenario-2020.pdf
*Carbon removal: e intend to neutralize these emissions using carbon removals, i.e., natural or technical strategies that remove CO2 from the atmosphere and provide secure long-term storage.</t>
  </si>
  <si>
    <t>1.85E+11</t>
  </si>
  <si>
    <t>elevance health</t>
  </si>
  <si>
    <t>US0367521038</t>
  </si>
  <si>
    <t>8MYN82XMYQH89CTMTH67</t>
  </si>
  <si>
    <t>Elevance Health Inc. commits to reduce absolute scope 1 GHG emissions 46.2% by 2030 from a 2019 base year. Elevance Health Inc. also commits to continue active annual sourcing of 100% renewable electricity through 2030. Elevance Health Inc. further commits that 75% of its suppliers by spend, covering purchased goods and services, will have science-based targets by 2028.</t>
  </si>
  <si>
    <t>Develop and implement a long-term transition plan for the general account in line with net zero by 2050.</t>
  </si>
  <si>
    <t>http://archive.today/2025.07.16-170413/https://www.elevancehealth.com/content/dam/elevance-health/documents/Environmental_Policy_and_Commitments.pdf</t>
  </si>
  <si>
    <t>Elevance Health has the following approved near-term science-based target, aligned with a 1.5°C  trajectory: Elevance Health commits to reduce absolute scope 1 GHG emissions 46.2% by 2030 from a 2019 base year. We also commit to continue active annual sourcing of 100% renewable electricity through 2030. We further commit that 75% of our suppliers by spend, covering purchased goods and services, will have science-based targets by 2028.</t>
  </si>
  <si>
    <t xml:space="preserve">The inventory includes CO2, CH4, NF3, N2O, PFCs, HFCs, SF6 or NF3 for all relevant GHG emissions sources.
</t>
  </si>
  <si>
    <t xml:space="preserve">"Governance and Risk Management
Our Chief Sustainability Officer partners with the Chief Risk Officer (CRO) and Enterprise Risk Management (ERM) to identify potential climate related risks through ongoing assessments. Substantive risks are elevated to the Enterprise Risk Council (ERC), which meets at least quarterly. The ERC oversees the ERM program execution and reviews mitigation strategies and key-risk indicators. The ERC is led by the CRO and comprised of members of our leadership team including executives from Information Security, Corporate Security, Compliance, Internal Audit, Legal, Public Policy and Sustainability. If climate related issues were to meet the ERM risk appetite and thresholds, then mitigation and control strategies would be reported to the Audit Committee and the Board of Directors. The CRO reports directly to the Audit Committee of the Board, with administrative reporting to the Chief Financial Officer. The CRO provides an ERM update to the Audit Committee quarterly and to the full Board at least annually" (source: http://archive.today/2025.07.16-171854/https://www.elevancehealth.com/content/dam/elevance-health/documents/ELV_2024_Impact_Report.pdf)
Didn't refer to equity specifically in their climate plan, but refer several times to building resiliency. </t>
  </si>
  <si>
    <t>1. Supports biodiversity by purchasing carbon offsets to neutralize direct emissions that cannot be sourced renewably. Initiated in 2021, these offsets support the conservation of managed forestland and  outdoor recreation in an economically at-risk region of Tennessee (http://archive.today/2025.07.16-165432/https://www.elevancehealth.com/content/dam/elevance-health/documents/ELV_2023_Impact_Report.pdf).</t>
  </si>
  <si>
    <t>1.83E+11</t>
  </si>
  <si>
    <t>Elevance Health Inc.</t>
  </si>
  <si>
    <t>bank of china</t>
  </si>
  <si>
    <t>BOC actively aligned with the national strategy of carbon peaking and carbon neutrality, striving to become the preferred bank for green finance services. (pg 4 AR)
decarbonization targets of BOC's business strategy are in full alignment with China's goals of reaching carbon emissions peak before 2030, and achieving carbon neutrality before 2060. (pg 5 Bank of China Limited Transition Bonds Management Statement: https://web.archive.org/web/20251025060944/https://pic.bankofchina.com/bocappd/report/202310/P020231011315246686358.pdf#:~:text=,before%202030%2C%20and%20achieving</t>
  </si>
  <si>
    <t>https://web.archive.org/web/20251025060245/https://pic.bankofchina.com/bocappd/report/202503/P020250326686748448135.pdf</t>
  </si>
  <si>
    <t>Net zero or similar</t>
  </si>
  <si>
    <t>The decarbonization targets of BOC's business strategy are in full alignment with China's goals of reaching carbon emissions peak before 2030, and achieving carbon neutrality before 2060. (pg 5)
Bank of China Limited Transition Bonds Management Statement: https://web.archive.org/web/20251025060944/https://pic.bankofchina.com/bocappd/report/202310/P020231011315246686358.pdf#:~:text=,before%202030%2C%20and%20achieving</t>
  </si>
  <si>
    <t>Key Source: Bank of China 2024 CSR/ESG Report: https://web.archive.org/web/20251025060245/https://pic.bankofchina.com/bocappd/report/202503/P020250326686748448135.pdf
In 2024, the Board of Directors of the Bank reviewed and adopted the 14th Five-Year Plan of BOC for Green Finance (Revision in 2024), which sets out the Group's four key objectives for developing green finance. The plan raises the target values of existing quantitative indicators and introduces 10 key quantitative indicators related to green credit, green bonds, and more, forming a comprehensive set of development indicators for green finance. It also enhances various aspects, including top-level design, organisational management, green finance products and services, regional development and international cooperation, customer ESG risk management, green operations and information disclosure, talent development, incentives and constraints, and the establishment of a data verification system.
On 24 Sep 2021, Bank of China announced that it has issued the "Bank of China's Action Plan of the 'Carbon Peaking and Carbon Neutrality Target'" (‰∏≠ÂõΩÈì∂Ë°åÊúçÂä°‚ÄúÁ¢≥ËææÂ≥∞„ÄÅÁ¢≥‰∏≠Âíå‚ÄùÁõÆÊ†áË°åÂä®ËÆ°Âàí), but this Action Plan only laid out a roadmap of how BOC will *support China* in realizing its national dual-carbon goals, i.e. achieving peak carbon by 2030 and carbon neutrality by 2060. ("Âä©ÂäõÊé®Âä®ÊàëÂõΩÂÆûÁé∞‚Äú30‚Ä¢60ÁõÆÊ†á‚ÄùÁöÑ‰ΩìÁé∞"), without mentioning BOC's targets/commitment to reducing its own emissions
It is however worth noting that BOC's subsidiary, Bank of China (Hong Kong) Holdings Limited (BOCHK), has "formulated and announced the Group‚Äôs aim to achieve carbon neutrality in [its] own operations by 2030" (P.5). BOCHK even conducted a carbon footprint verification, where they gathered the operational environmental information of the Group from 2019 to 2022, including energy consumption, water consumption, paper consumption, waste, petrol and diesel, etc. to calculate its carbon emissions in different areas, and enhance the accuracy, timeliness and completeness of the environmental data "to meet the requirements of their Parent Bank, [BOC]" (P.70, BOCHK Sustainability Report 2022).
See: 
"Bank of China Unveils Carbon Emissions Action Plan": 
https://web.archive.org/web/20240204214814/https://www.chinabankingnews.com/2021/09/28/bank-of-china-unveils-carbon-emissions-action-plan/
"‰∏≠ÂõΩÈì∂Ë°åÂà∂ÂÆö„Ää‰∏≠ÂõΩÈì∂Ë°åÊúçÂä°‚ÄúÁ¢≥ËææÂ≥∞„ÄÅÁ¢≥‰∏≠Âíå‚ÄùÁõÆÊ†áË°åÂä®ËÆ°Âàí„Äã" (Available in Chinese only) : https://web.archive.org/web/20241206211150/https://www.boc.cn/aboutboc/bi1/202109/t20210924_20085963.html
BOC (Hong Kong) Holdings Limited - 2022 Sustainability Report:
https://www.bochk.com/dam/bochk/desktop/top/aboutus/esg/report/SustainabilityReport2022_en.pdf
Bank of China Limited Transition Bonds Management Statement: https://web.archive.org/web/20251025060944/https://pic.bankofchina.com/bocappd/report/202310/P020231011315246686358.pdf#:~:text=,before%202030%2C%20and%20achieving</t>
  </si>
  <si>
    <t>The greenhouse gas emissions from the Bank's own operations mainly include carbon dioxide, methane, and nitrous oxide. These greenhouse gas emissions are mainly incurred by energy consumption and waste disposal. They include the emissions within Scope 1, Scope 2, and Scope 3. Scope 1 refers to the direct emissions from combustion of fossil fuel such as gasoline, diesel oil, natural gas, liquefied natural gas, liquefied petroleum gas, fuel oil, and coal. Scope 2 refers to the indirect emissions embodied in purchased electric power and heat consumption. Category 5 within Scope 3 includes other indirect emissions from waste paper, office waste, and food waste disposal.
The Bank disclosed Scope 3 greenhouse gas emissions (category 5) data in 2024 and will expand the disclosure of Scope 3 greenhouse gas emissions data for other categories in an orderly manner in the future.
pg 45</t>
  </si>
  <si>
    <t>Measures for all emission scopes that are covered by the target</t>
  </si>
  <si>
    <t>Plan: pg 8-22 CSR report &amp; transition plan 
- The Bank has proactively explored carbon reduction pathways and methods for its daily operations and, in 2024, formulated the Carbon Neutrality Programme for BOC Head Office Building, BOCHK Building, and Office Buildings of Domestic Tier-1 Branches. The programme sets the goal of achieving carbon neutrality in these main office buildings and outlines both qualitative and quantitative targets, along with specific measures across eight areas. These include improving key energy management policies, enhancing water conservation and utilisation, promoting green office practices and travelling, and implementing energy-saving and carbon reduction renovations. (pg 44)
Not explicit on equity, but the Bank issued the world's first sustainability-linked, green, and social loans (SGS) bonds. This initiative represents another innovative step by the Bank to enhance the global ESG financial product and service ecosystem, contributing to the achievement of sustainable economic and social development. (pg 16)
On Accountability: The Board of Directors and its Personnel and Remuneration Committee considered and adopted the performance appraisal programme for senior management members, which sets indicators such as serving green finance in the appraisal and links the appraisal results with the allocation of remuneration. (pg 8)
"Incorporate environment (climate)- related target into the performance assessment of senior management members, linking the results to their remuneration" (pg 8)</t>
  </si>
  <si>
    <t>Must be high environmental integrity, Avoid social harm, Avoid biodiversity harm</t>
  </si>
  <si>
    <t xml:space="preserve">Credit:
- The Bank will specify credit extension requirements for biodiversity conservation and key points for the assessment of customer ESG risks in credit policies for key industries like forestry, crop seed, wind power generation, pumped-storage hydropower, and coal. (pg 14)
- The Bank's industry specific credit policies integrate national policies and regulatory requirements, outlining industry-standard technical indicators in the customer and project eligibility criteria. They also set out requirements for risk identification and prevention, credit management strategies, and other relevant areas. These credit policies are strictly binding for all credit activities of the Bank. In 2024, the Bank developed or revised the credit policies for green and low-carbon transition industries, including nuclear power generation and supply, thermal power generation, environmental governance, new energy vehicles, energy conservation and carbon reduction in key fields, compliance with ESG documents, and lists of compliance risk points.
More on conditions: 
BOC will apply the principle of "Do No Significant Harm", namely, to do no significant harm to other important environmental goals such as water and marine resources, pollution prevention and control, biodiversity, and meet the social safeguard requirements set by local laws and regulations of the countries or regions where the relevant projects are located.
** source: Bank of China Limited Transition Bonds Management Statement: (https://web.archive.org/web/20251025060944/https://pic.bankofchina.com/bocappd/report/202310/P020231011315246686358.pdf#:~:text=,before%202030%2C%20and%20achieving )
- Carbon allowance: As a major emitter in the city, the Head Office Tower in Beijing strictly adheres to the requirements of the Beijing Municipal Ecology and Environment Bureau for carbon emission accounting, verification, and carbon allowance compliance. In 2024, the building utilised 85,582 tonnes of Beijing's carbon allowances, successfully meeting the 2023 carbon emission target within the stipulated timeframe. (pg 24)
- Carbon capture: Carbon capture, utilisation, and storage (CCUS) technology is a crucial pathway for achieving large-scale carbon emission reductions in response to global climate change. A power plant's 1.5 million tonnes/year carbon dioxide capture project by China Huaneng Group is China's first one-million-tonne CO2 capture project for a coal-fired power plant and has been included in the NDRC List of Demonstration Projects for Green, Low-carbon, and Advanced Technologies (First Version). After learning about the project's financial service needs, BOC Gansu Branch carefully reviewed both domestic and international financing cases for carbon capture projects. It then provided a customised financial service solution, approving a credit line of RMB240 million, which effectively supported the project's implementation and associated scientific research. (pg 14)
</t>
  </si>
  <si>
    <t>1.77E+11</t>
  </si>
  <si>
    <t>citigroup</t>
  </si>
  <si>
    <t>In March 2021, Citi made a commitment to reach net zero greenhouse gas emissions by 2050, including our own operations by 2030.
https://www.citigroup.com/global/our-impact/sustainability/net-zero</t>
  </si>
  <si>
    <t>https://www.citigroup.com/rcs/citigpa/storage/public/2023-Citi-Climate-Report.pdf</t>
  </si>
  <si>
    <t>Scope 1 and 2: "Net zero emissions by 2030 commitment for operations"</t>
  </si>
  <si>
    <t>"Net zero emissions by 2050 commitment for financing" Pg 13
https://www.citigroup.com/rcs/citigpa/storage/public/2023-Citi-Climate-Report.pdf
"Citi continues to have a 2030 interim absolute reduction target of 29%, aligned with the IEA NZE 2050 reduction rate for the sector between 2020 and 2030. The 2020 baseline for this target has been restated to include both financed and facilitated emissions. To restate the baseline, 2020 facilitated emissions were added to the 2020 financed emissions. For a combined baseline of 168 M mt CO2e. Using the combined baseline, the 2030 interim target is 119.3 M mt CO2e." Pg 5
https://www.citigroup.com/rcs/citigpa/storage/public/2023-Citi-Climate-Report-Supplement-Net-Zero-Metrics-Methodology.pdf</t>
  </si>
  <si>
    <t>Gases: Types of GHGs included: CO2, N2O, CH4 (Assured, Pg 109
Scope: interim target covers scope 1&amp;2; 2050 net zero target covers scope 3</t>
  </si>
  <si>
    <t>Information on the extent to which measures will be applied (e.g. if switching to EVs, what share of the fleet; if installing an own solar PV installation, what is the installed capacity), Information on the emission reductions expected from these measures within a certain time period, Schedule for regular review of measures</t>
  </si>
  <si>
    <t xml:space="preserve">Equity: 'Just Transition: The term ‚Äújust transition‚Äù may be described in a variety of ways, but generally refers to the concept of minimizing the negative social impacts of the move toward a low-carbon economy and, if possible, providing positive benefits as well....As we engage with our clients, we have learned that each has different priorities that should be accounted for in the pursuit of a just transition. We have considered energy security and the needs of emerging markets in our initial net zero assessments and intend to continue building upon these efforts as our Net Zero Plan develops and we work toward our 2030 targets. '
Accountable: 'ESG-related goals are incorporated into several executive scorecards, which are key elements of performance management tied to the determination of incentive compensation for
these executives.' </t>
  </si>
  <si>
    <t xml:space="preserve">In 2022, we began purchasing voluntary thirdparty verified carbon credits. These consist of a portfolio of nature-based, energy efficiency and methane destruction credits in an amount equivalent to our Scope 1 real estate emissions. While we recognize the potential value of high-integrity voluntary carbon credits, we do not account for the use of carbon credits when measuring progress toward our 2025 operational footprint goals. 
The voluntary carbon credit market is evolving and we are therefore using our initial purchases as a learning opportunity to begin developing an effective, long-term approach for the use of carbon credits and removal of residual emissions as we approach our 2030 net zero commitment. </t>
  </si>
  <si>
    <t>1.69E+11</t>
  </si>
  <si>
    <t>stellantis</t>
  </si>
  <si>
    <t>"Our strategic plan currently sets a target to reduce absolute greenhouse gas emissions (scopes1, 2 and 3) by 30% by 2030 vs. our 2021 baseline, and achieve carbon net zero by 2038 with single digit percentage compensation of the remaining emissions"</t>
  </si>
  <si>
    <t>https://www.stellantis.com/content/dam/stellantis-corporate/investors/financial-reports/Stellantis-NV-20241231-Annual-Report.pdf</t>
  </si>
  <si>
    <t>The Dare Forward 2030 strategic plan proposes - 
*Reduction in absolute GHG emissions (%) across Scopes 1, 2, and 3 vs. 2021 base year: 30%
*Reduction in GHG emissions intensity per vehicle (%) across Scopes 1, 2, and 3 vs. 2021 base year: 50%
*Reduce GHG emissions by 75% on all Stellantis manufacturing and non-manufacturing sites (Scopes
1 and 2 of the GHG protocol) from 2021 levels.
*"100% decarbonised electricity by 2030."
*"Increase to 95% the share of APV from key suppliers with CO2 reduction targets compliant with the Paris Agreement by 2030."
*'Under our Dare Forward 2030 strategic plan, we aim to reduce our carbon footprint by developing and securing an advanced green materials supply by 2038"
*"Reducing CO2 emissions from steel is a key lever in achieving our 2030 targets"
"Many of the targets set forth in the Company‚Äôs Dare Forward 2030 strategic plan are dependent on external enablers including the pace of the industry‚Äôs transition to full electrification, conducive BEV policies (e.g., charging infrastructure, BEV purchasing incentives), and the availability of decarbonized energy.These targets have become increasingly challenging in light of the trends in market dynamics, government policy and regulation that have emerged since the plan‚Äôs introduction in March 2022."
(source: 2024 annual report, https://www.stellantis.com/content/dam/stellantis-corporate/investors/financial-reports/Stellantis-NV-20241231-Annual-Report.pdf)
(source  2024 Expanded Sustainability Statement, https://www.stellantis.com/content/dam/stellantis-corporate/sustainability/esg-disclosures/Stellantis-Expanded-Sustainability-Statement-2024.pdf)</t>
  </si>
  <si>
    <t>*"deep emission cuts to slash CO2 in half by 2030, benchmarking our 2021 metrics, and achieve carbon net zero by 2038 with single digit percentage compensation of the remaining emissions"
*Committed to limiting global warming by 1.5¬∞C in alignment with the "IPCC"
*Design manufacturing process that minimises the use of raw materials and achieve 100% waste recycling within local circular economy loops
* Carbon neutrally commitment by 2038 - reduce emissions intensity by more than 90% across scopes 1,2 and 3 by 2038
*Achieve significant fleet green house gas (GHG) emissions reductions based on full life cycle analysis
*Set voluntary targets to reduce GHG emissions and other polluntants across the comany's operations 
*Aim for zero water withdrawal in industrial processes by increasing water recycling
* Recognition of microplastics as a material issue within its value supply chain - 27th Feburary 2025 - but is yet to be established within specific net-zero policies or targets. 
*Stellantis uses GHG Protocol and SBTi framework to set its targets
*Stellantis' path to net-zero is built on three decarbonisation pillars - "low-carbon product portfolio, sustainable supply chain and efficiency of own operations."
*"The achievement of targets is conditioned by key external enablers: decarbonized energy (based on Announced Pledges Scenario from International Energy Agency), and conducive public policies for BEV (charging infrastructure, purchasing incentives)"
*Since the launch of the strategic plan, emerging trends in market dynamics, government policy and regulation have made the targets harder to achieve but they still remain in place
*"Our push to net zero addresses all sources of greenhouse gas emissions, from Vehicles to Supply Chain, and Industrial and Sites. We identified nine critical activities to reduce our carbon footprint across Scopes 1, 2 and 3, implementing different practices and technologies that limit compensation to the bare minimum."
(source - https://www.stellantis.com/en/responsibility/carbon-net-zero-strategy)
(source - Stellantis 2024/25 climate policy report - https://www.stellantis.com/content/dam/stellantis-corporate/sustainability/csr-disclosure/stellantis/2024/Stellantis-2024-Climate-Policy-Report.pdf)
(source - Stellantis Expanded Sustainability Statement 2024- https://www.stellantis.com/content/dam/stellantis-corporate/sustainability/esg-disclosures/Stellantis-Expanded-Sustainability-Statement-2024.pdf)</t>
  </si>
  <si>
    <t xml:space="preserve">Gases: 
*Historical emissions emitted by the company are not specified 
"Stellantis includes climate requirements in its purchasing agreements, using a CO2 ‚Äúcradle-to-gate‚Äù performance as a guideline for the contract assignments. This means that all CO2-equivalent emissions ‚Äì from the extraction of raw material to part production by the suppliers ‚Äì are considered." [https://www.stellantis.com/en/responsibility/carbon-net-zero-strategy/supply-chain]
*gases covered - carbon dioxide, methane, nitrous oxide
*Stellantis counts biogenic CO2 (electricity from biomass) as zero emissions, following GHG Protocol rules
*Stellantis track greenhouse gas emissions across its full value chain including raw material sourcing, company operations and how its products are produced.
(https://www.stellantis.com/content/dam/stellantis-corporate/sustainability/esg-disclosures/Stellantis-Expanded-Sustainability-Statement-2024.pdf)
Scopes: Carbon Net Zero of the whole value chain (scope 1, 2 and 3) with single digit % compensation of residual emissions vs 2021 level... Absolute greenhouse gas emissions reduced by
more than 90% for scope 1 and 2. </t>
  </si>
  <si>
    <t>Measures for all emission scopes that are covered by the target, Information on the emission reductions expected from these measures within a certain time period, Information on the extent to which measures will be applied (e.g. if switching to EVs, what share of the fleet; if installing an own solar PV installation, what is the installed capacity), Schedule for regular review of measures</t>
  </si>
  <si>
    <t xml:space="preserve">Stellantis 2024/2025 Climate Policy Report - https://www.stellantis.com/content/dam/stellantis-corporate/sustainability/csr-disclosure/stellantis/2024/Stellantis-2024-Climate-Policy-Report.pdf
*Public plan - all of the climate change ambitions, strategic KPIs, and commitments have been published in the previous 2023 CSR report and the current Sustainability Statement available to view on the website and the 2024 Stellantis Annual Report
*Regular review - A working project group meet weekly to review measures. Involves global contributors from corporate affairs, communications, ESG, investor relations, and CO2 offices within the company. It is overseen by the Chief Corporate Affairs and Communications Officer.
*Target roadmaps such as electrification of fleets may adapt in accordance with regulatory updates in markets where Stellantis operate 
Leadership accountable - Execution of strategies is the responsibility of the Chief Executive Officer, but currently under the leadership of the Chairman of the Interim Executive Committee (27/02/2025). 
[https://www.stellantis.com/content/dam/stellantis-corporate/sustainability/esg-disclosures/Stellantis-Expanded-Sustainability-Statement-2024.pdf]
Plan: within 2022 Corporate Social Responsibility Report [https://web.archive.org/web/20240430142549/https://www.stellantis.com/content/dam/stellantis-corporate/sustainability/csr-disclosure/stellantis/2022/Stellantis-2022-CSR-Report.pdf]
Regular review of measures: E.g., "The Strategy Council meets monthly, to direct the strategy regarding vehicle CO2 emissions and to review on a quarterly basis the overall carbon net zero roadmap with the Top Executive Team." [p. 82 of https://web.archive.org/web/20240430142549/https://www.stellantis.com/content/dam/stellantis-corporate/sustainability/csr-disclosure/stellantis/2022/Stellantis-2022-CSR-Report.pdf]
Reporting: see https://web.archive.org/web/20240430142845/https://www.stellantis.com/en/responsibility/csr-disclosures‚Ä∫
Equity: no reference
Accountability: "Climate being a key topic, the Board of Directors ensures that the strategy fits with Stellantis long-term vision and climate resilience, but also that related risks and opportunities stemming from the effects of climate change are properly identified and managed. The CEO and the Strategy Council are responsible for defining the overall environmental strategy, including Climate-related policies." [p. 80 of https://web.archive.org/web/20240430142549/https://www.stellantis.com/content/dam/stellantis-corporate/sustainability/csr-disclosure/stellantis/2022/Stellantis-2022-CSR-Report.pdf]. </t>
  </si>
  <si>
    <t>Avoid biodiversity harm, Avoid social harm</t>
  </si>
  <si>
    <t>Carbon credit conditions: "Stellantis‚Äô 2038 carbon neutrality commitment incorporates more than 90% reduction in emissions. For residual emissions that cannot be abated, Stellantis‚Äô position is to select carbon removal projects that strictly respect a set of robust quality criteria, which notably include additionality, no harm requirements for local ecosystems and communities, and environmental, social &amp; biodiversity co-benefits." [p. 36 of https://web.archive.org/web/20240408114015/https://www.stellantis.com/content/dam/stellantis-corporate/sustaibility/csr-disclosure/stellantis/2023/Stellantis-2023-CSR-Report.pdf]</t>
  </si>
  <si>
    <t xml:space="preserve">Carbon Credit conditions - Carbon removal projects must ensure additionality, permanence, accurate measurement, ongoing monitoring, transparent reporting and verification, prevention of leakage, protection of local ecosystems and communities and deliver environmental, social and biodiversity benefits.
Source - 2024 Expanded Sustainability Statement (https://www.stellantis.com/content/dam/stellantis-corporate/sustainability/esg-disclosures/Stellantis-Expanded-Sustainability-Statement-2024.pdf)
Offsets - Creation of carbon removal organisation and governance framework in 2024 to offset remaining emissions and achieve Stellantis' Carbon Net-Zero Targets
Offsets: "In order to contribute to the collective global carbon neutrality objective in the most efficient way, Stellantis‚Äô strategy is based on energy consumption reduction first, then carbon footprint reduction at the maximum, before balancing residual GHG emissions with carbon removal and additional other compensation solutions if relevant... Concurrently, Stellantis has engaged an in-depth screening of mature and emerging technologies- including Spot Source Capture, Direct Air Capture, Biochar, Mineral Storage, Reforestation &amp; Afforestation etc. - to assess the most reliable and impactful carbon removal and storage technologies. Stellantis is committed to investing in a portfolio of carbon removal technologies and projects across several continents. Key orientations on this topic are planned to be submitted to the Strategy Council consistently with the timeline of decisions to be made for the Stellantis Carbon Net Zero roadmap. In the Spring of 2023 Stellantis Ventures made a strategic investment in NetZero, a climate venture specializing in long-term carbon removal from the atmosphere by turning agriculture residues into biochar, a very stable form of carbon. Biochar can be mixed with agricultural soils, improving yields and reducing the need for fertilizers." [p. 36 of https://web.archive.org/web/20240408114015/https://www.stellantis.com/content/dam/stellantis-corporate/sustainability/csr-disclosure/stellantis/2023/Stellantis-2023-CSR-Report.pdf]
Carbon credit conditions: "Stellantis‚Äô 2038 carbon neutrality commitment incorporates more than 90% reduction in emissions. For residual emissions that cannot be abated, Stellantis‚Äô position is to select carbon removal projects that strictly respect a set of robust quality criteria, which notably include additionality, no harm requirements for local ecosystems and communities, and environmental, social &amp; biodiversity co-benefits." [p. 36 of https://web.archive.org/web/20240408114015/https://www.stellantis.com/content/dam/stellantis-corporate/sustainability/csr-disclosure/stellantis/2023/Stellantis-2023-CSR-Report.pdf]
</t>
  </si>
  <si>
    <t>1.70E+11</t>
  </si>
  <si>
    <t>meta platforms</t>
  </si>
  <si>
    <t>Meta Platforms, Inc.</t>
  </si>
  <si>
    <t>US30303M1027</t>
  </si>
  <si>
    <t>BQ4BKCS1HXDV9HN80Z93</t>
  </si>
  <si>
    <t>Media</t>
  </si>
  <si>
    <t>Meta commits to reduce absolute scope 1 and 2 GHG emissions 42% by
2031 from a 2021 base year. Meta also commits to continue annually
sourcing 100% renewable electricity through 2030. Meta further commits
that 76% of its suppliers by emissions covering purchased goods and
services and capital goods, will have science-based targets by 2026.</t>
  </si>
  <si>
    <t>Since 2020, we have maintained net zero emissions across our global operations. We have publicly committed to achieving net zero emissions across our value chain and becoming water positive in 2030. (pg 17)</t>
  </si>
  <si>
    <t>https://sustainability.atmeta.com/wp-content/uploads/2024/08/Meta-2024-Sustainability-Report.pdf</t>
  </si>
  <si>
    <t xml:space="preserve">Reduce Scope 1 and 2 emissions by 42% by 2031 from a 2021 baseline.
Enable at least two-thirds of suppliers to set science-aligned emissions reduction targets by 2026.
Not exceed 2021 baseline Scope 3 emissions by the end of 2031.
Restore 200% of water consumed in high water stress regions and 100% in medium water stress regions.
Continue to match 100% of electricity use with renewable energy.
Positively impact the communities and environment where operations occur.
Ensure supply chain partners uphold high human rights and environmental standards.
</t>
  </si>
  <si>
    <t>Meta achieved operational net zero in 2020 and continues to strengthen its climate strategy through science-aligned goals, supplier engagement, renewable energy commitments, and water restoration initiatives.</t>
  </si>
  <si>
    <t>According to the Meta 2023 Sustainability Report, the company accounts for emissions across all operational and value chain scopes (1, 2, and 3) following the GHG Protocol. The reports outline the inclusion of direct emissions, purchased electricity, and upstream and downstream activities such as product life cycles and supplier operations.</t>
  </si>
  <si>
    <t>The Audit and Risk Oversight Committee (AROC) of the Meta Board of Directors oversees sustainability strategy and progress.
AROC receives regular updates on climate change initiatives, supply chain management, and net zero progress from senior executives, including the Vice President of Infrastructure Data Centers, the Global Head of Net Zero and Sustainability, and the Director of Sustainability.
Sustainability programs, policies, and risk reviews occur at least annually. (Meta 2024 Sustainability Report, p.10)</t>
  </si>
  <si>
    <t>Meta uses high-quality carbon removal projects to balance remaining emissions as part of its net zero strategy. The company invests in nature-based solutions such as reforestation and supports technological carbon removal innovations (e.g., BECCS and DACCS) to advance global decarbonization capacity.</t>
  </si>
  <si>
    <t>1.65E+11</t>
  </si>
  <si>
    <t>centene</t>
  </si>
  <si>
    <t>https://www.centene.com/who-we-are/corporate-facts-reports.html?_gl=1*1c7f8r4*_ga*MTI3NTEwNDE0Ny4xNzQyOTEwODM1*_ga_HQB3VPSXQE*MTc0MjkxMDgzNC4xLjEuMTc0MjkxMzMyNi4wLjAuMA..</t>
  </si>
  <si>
    <t xml:space="preserve">(p. 118 &amp; 119) The Company has not published GHG targets or issued a climate transition plan as the Board does not believe it is in the best interests of the Company and its stockholders to adopt GHG reduction targets at this time. Rather, it is the Board's view that continuing the Company's initiatives described above (materially expanded its initiatives and disclosures to address climate change and summarized these efforts annually in its Sustainability Report, TCFD report and SASB report) is the best short-term path. </t>
  </si>
  <si>
    <t xml:space="preserve">Although the company does not have any GHG targets, it does report its scope 1-3 data in its sustainability report, TCFD report and SASB report with 2019 as baseline year. 
GHG Emissions (mtCO2e) 2019 2022 2023
Scope 1 18,879 13,694 9,998
Scope 2 (location-based) 100,041 77,574 54,959
Scope 2 (market-based) 90,236 73,121 54,646
Scope 3 2,756,367 1,861,003 1,337,192
(FY2023 Annual report, p. 119, TCFD report, p. 6) </t>
  </si>
  <si>
    <t>china railway engineering</t>
  </si>
  <si>
    <t>jd com</t>
  </si>
  <si>
    <t>https://ir.jd.com/static-files/74fbc608-ec31-47e9-8360-057148ada7d0</t>
  </si>
  <si>
    <t xml:space="preserve">Overall target: "In October 2019, JDL announced it would join the SBTi, becoming the first Chinese logistics company to commit to a science-based emissions reduction target. JDL also committed to reduce GHG emissions 50% by 2030 compared with 2019" (ESG Report 2020, p. 20). 
Scope 1 &amp; 2: "Our long-term goal is to achieve zero carbon emissions from our offices by 2030" (ESG Report 2022, p. 59). 
Scope 3: "Use 100% environmentally friendly and renewable packaging materials by 2030 (ESG Report 2022, p. 72), replace 100% of traditional logistics transport vehicles with new energy vehicles (NEVs) by 2030 (p. 52, 58 &amp; 77), promote 50% of JD Logistics' suppliers to join SBTi by 2025" (ESG Report 2022, p. 58 &amp;77), and collaborate with multiple industry partners on the Delivered with Original Package (DWOP) initiative, aiming for 80% of products sold through e-commerce channels to be shipped in their original packaging by 2030" (ESG Report 2022, p. 52 &amp; 73). </t>
  </si>
  <si>
    <t>Accessibility and materiality: JD.com published its first ESG report in 2020, released its sustainability manifesto to reduce GHG emissions by 50% by 2030. However, this target nor the progress has ever been mentioned in the company‚Äôs reporting over the past five years. In addition, the Scope 1, 2, and 3 emissions targets outlined in the 2022 ESG report received no follow-ups/updates in the 2023 report.
ESG Report 2023: https://ir.jd.com/static-files/74fbc608-ec31-47e9-8360-057148ada7d0 
ESG Report 2022: https://ir.jd.com/system/files-encrypted/nasdaq_kms/assets/2023/06/20/18-39-49/JD.com%2C%20Inc.%202022%20Environmental%2C%20Social%20and%20Governance%20Report.pdf
ESG Report 2021: https://ir.jd.com/system/files-encrypted/nasdaq_kms/assets/2022/05/24/11-43-02/2021%20JD.com%20Environmental%20Social%20and%20Governance%20Report.pdf
ESG Report 2020: https://ir.jd.com/system/files-encrypted/nasdaq_kms/assets/2021/04/19/2-46-41/2020%20JD.com%20Environmental%20Social%20and%20Governance%20Report.pdf</t>
  </si>
  <si>
    <t>1.61E+11</t>
  </si>
  <si>
    <t>china life insurance</t>
  </si>
  <si>
    <t>China Life Insurance Co</t>
  </si>
  <si>
    <t>'Carrying out energy conservation and emissions reduction for carbon emissions of Scope 1 and Scope 2 generated in its operation process and gradually reducing carbon emissions' (p43) - but doesn't actually contain any targets</t>
  </si>
  <si>
    <t>https://www.e-chinalife.com/c/2022-03-24/524701.shtml</t>
  </si>
  <si>
    <t>2021 ESG Report did not contain any targets</t>
  </si>
  <si>
    <t>home depot</t>
  </si>
  <si>
    <t>The Home Depot</t>
  </si>
  <si>
    <t>US4370761029</t>
  </si>
  <si>
    <t>QEKMOTMBBKA8I816DO57</t>
  </si>
  <si>
    <t>The Home Depot commits to reduce absolute scope 1 and 2 GHG emissions 42% by FY2030 from a FY2020 base year. The Home Depot commits to reduce absolute scope 3 GHG emissions from the use of sold products 42% within the same timeframe.</t>
  </si>
  <si>
    <t>28/03/2024 01:00</t>
  </si>
  <si>
    <t>- Reduce absolute Scopes 1 and 2 emissions 42% by 2030, from a 2020 base year (SBTi validated) - Reduce absolute Scope 3 Category 11 ‚ÄúUse of Sold Products‚Äù emissions 42% by 2030, from the 2020 base year (SBTi validated)</t>
  </si>
  <si>
    <t>https://corporate.homedepot.com/sites/default/files/2024-09/2024_Home_Depot_ESG_Report_8.15.24.2_vF.2.pdf</t>
  </si>
  <si>
    <t>- 90% of forklifts in our major U.S. distribution centers will be hydrogen-powered by 2029 - 85% of U.S. &amp; Canadian sales in push mowers and handheld outdoor lawn equipment (combined) in store and online (combined) will be in rechargeable battery technology by 2028 - Produce/procure 100% renewable electricity equivalent to the electricity needs for all Home Depot facilities worldwide by 2030</t>
  </si>
  <si>
    <t>Emissions from 2021 are included, but not previous years.</t>
  </si>
  <si>
    <t xml:space="preserve">
To facilitate oversight and coordination of our ESG efforts across our business, we have two management-level cross-functional committees. In addition, our Board provides oversight of our ESG strategy, activities and reporting, principally through our Nominating and Corporate Governance (NCG) Committee, with support from our Leadership Development and Compensation (LDC) and Audit Committees.</t>
  </si>
  <si>
    <t>1.60E+11</t>
  </si>
  <si>
    <t>sustainability targets</t>
  </si>
  <si>
    <t>ping an insurance</t>
  </si>
  <si>
    <t>'In 2021, Ping An fully upgraded its action in green finance, announced its five-year business goals, and committed to achieving carbon neutrality in operation by 2030' (p32)</t>
  </si>
  <si>
    <t>http://www.pingan.com/app_upload/images/info/upload/d4eec247-74e2-410a-b130-7f1ee51443ec.pdf</t>
  </si>
  <si>
    <t>2021 ESG Report</t>
  </si>
  <si>
    <t>Plan: lists several paths to achieve its target, but all quite vague, e.g. 'Ping An will increase investment in green assets and encourage innovation in the forms and fields of green financial products (e.g. carbon finance, etc.)' (p33)
Ping An publishes CSR reports bi-annually: https://www.pingan.cn/sustainability/reportsandnews/reports.shtml</t>
  </si>
  <si>
    <t>Nature-based and CCS-based removals: 'In July 2021, Ping An joined the Carbon Neutral Action Alliance, an initiative of the Shanghai Environmental and Energy Exchange, effectively supporting the development of clean technologies, clean energy, carbon capture, ecological carbon sinks, and carbon trading' (p23)</t>
  </si>
  <si>
    <t>1.58E+11</t>
  </si>
  <si>
    <t>mercedes benz</t>
  </si>
  <si>
    <t>Mercedes-Benz AG</t>
  </si>
  <si>
    <t>5299000W0HB7SX4P4882</t>
  </si>
  <si>
    <t>1.5Â°C/Well-below 2Â°C</t>
  </si>
  <si>
    <t>German global automobile marque Mercedes-Benz AG commits to reduce absolute scope 1 and 2 GHG emissions 50% by 2030 from a 2018 base year. Mercedes-Benz AG commits to reduce scope 3 GHG emissions from use of sold products 42% per vehicle kilometer by 2030 from a 2018 base year. Auto manufacturers have two near-term target temperature alignments for 1) scope 1 and 2 emissions and 2) scope 3 category 11 emissions from use of sold products.</t>
  </si>
  <si>
    <t>The targets covering greenhouse gas emissions from company operations (scopes 1 and 2) are consistent with reductions required to keep warming to 1.5Â°C. The targets covering greenhouse gas emissions from scope 3 category 11 emissions from use of sold products are consistent with reductions required to keep warming to Well-below 2Â°C</t>
  </si>
  <si>
    <t>22/11/2019 01:00</t>
  </si>
  <si>
    <t>The overall ambition of Mercedes-Benz is to achieve net carbon neutrality across its fleet, entire value chain and the vehicles‚Äô entire life cycle by 2039. It also aims to supply all production plants worldwide with 100% renewable energy by 2039 and reduce the carbon emissions of cars and vans by 60 % compared to 2021 by 2039. In support of the Paris Climate Agreement, they have identified decarbonisation as a key focus and core element to their sustainability strategy with a focus on actual avoidance and reduction of CO‚ÇÇ emissions through electrified fleets. 
sources - https://web.archive.org/web/20250928161623/https://group.mercedes-benz.com/documents/investors/reports/annual-report/mercedes-benz/mercedes-benz-climate-transition-action-plan-2025.pdf and https://web.archive.org/web/20250726210848/https://group.mercedes-benz.com/documents/investors/reports/annual-report/mercedes-benz/mercedes-benz-annual-report-2024-incl-combined-management-report-mbg-ag.pdf#page=112
- In 2022, Mercedes-Benz already achieved its originally set target of reducing CO‚ÇÇ emissions in its own plants (Scope 1 and 2) by 50 % by 2030 compared to 2018 and defined a new goal - see interim target</t>
  </si>
  <si>
    <t>https://web.archive.org/web/20250928161623/https://group.mercedes-benz.com/documents/investors/reports/annual-report/mercedes-benz/mercedes-benz-climate-transition-action-plan-2025.pdf</t>
  </si>
  <si>
    <t xml:space="preserve">Having met the target to reduce CO‚ÇÇ emissions in its own plants (Scope 1 and 2) by 50 % by 2030 compared to 2018 in 2022, Mercedes-Benz has defined a new goal that by 2030, it wants to achieve an 80 % reduction compared to 2018. 
Other goals include 
*Covering 70 % (Cars) and 80 % (Vans) of energy consumption in production with renewable energies by 2030
*aiming to reduce CO‚ÇÇ emissions per passenger car in the new vehicle fleet up to 50% across all stages of the value chain over the entire lifecycle within the next decade compared to 2020
*Reduction of the greenhouse gas emissions of the new vehicle fleet at Mercedes-Benz Cars &amp; Vans during the vehicle use phase (well-to-wheel) by more than 40 percent as compared to 2018 by 2030. 
*Reduce scope 3 GHG emissions from use of sold products 42 % per vehicle kilometre by 2030 from a 2018 base year.
*In 2023, the 2039 target - Mercedes-Benz new vehicle fleet is to become CO2-neutral in the net effect along the entire value chain and is no longer to have any impact on NO2 pollution in urban areas by 2025" was branded as an interim target is now the main target.
- source: slide 8, sustainability report 2023, https://group.mercedes-benz.com/documents/sustainability/reports/mercedes-benz-sustainability-report-2023.pdf </t>
  </si>
  <si>
    <t>'We continue to make strong progress on our ‚Äòroad to zero‚Äô by executing our sustainability plans'. 
(https://group.mercedes-benz.com/investors/events/2025-mercedes-benz-group-sustainability-update.html)
Updates include - 
* 'All locations of the Mercedes-Benz Group have been operating net carbon-neutral since 2022 in terms of Scope 1 and Scope 2.'
*'The Mercedes-Benz Group‚Äôs locations obtain 100 % of their external electricity from renewable sources.'
*'Carbon emissions have decreased by 75 percent in 2024'
(https://web.archive.org/web/20250928161623/https://group.mercedes-benz.com/documents/investors/reports/annual-report/mercedes-benz/mercedes-benz-climate-transition-action-plan-2025.pdf) (https://group.mercedes-benz.com/investors/events/2025-mercedes-benz-group-sustainability-update.html)
 *"Reduction of the greenhouse gas emissions of the new vehicle fleet at Mercedes-Benz Cars &amp; Vans during the vehicle use phase (well-to-wheel) by more than 40 percent as compared to 2018 by 2030. 
*50 percent reduction as compared to 2018 of CO2 emissions and energy purchases (Scope 1 &amp; 2) at our Mercedes-Benz Cars &amp; Vans plants worldwide by 2030."
 - By 2022, Mercedes-Benz will have battery electric vehicles (BEV) in all segments the company serves. 
 - From 2025 onwards, all newly launched vehicle architectures will be electric-only and customers will be able to choose an all-electric alternative for every model the company makes.
See also: https://www.esgtoday.com/mercedes-benz-pledges-to-reduce-emissions-from-production-by-80-by-2030/
- 2039 target of new fleet of vehicles that are net carbon-neutral along all stages of the value chain is not coded as a net zero target for the purpose of the Net Zero Tracker as it only covers a segment of the group's emissions.</t>
  </si>
  <si>
    <t>* 'The Group takes into account other greenhouse gases in addition to CO2 ... and aims to reduce greenhouse gas emissions in its own business activities and throughout the entire value chain'.
(https://group.mercedes-benz.com/documents/investors/reports/annual-report/mercedes-benz/mercedes-benz-annual-report-2024-incl-combined-management-report-mbg-ag.pdf#page=112)</t>
  </si>
  <si>
    <t>Reporting -
*Climate transition action plan has been reporting annually since 2023 - https://group.mercedes-benz.com/documents/investors/reports/annual-report/mercedes-benz/mercedes-benz-climate-transition-action-plan-2023-en.pdf
*Annual sustainability reports published since 2011: https://sustainabilityreport.mercedes-benz.com/2022/
Leadership -
*'* The Advisory Board for Integrity and Sustainability, which consists of independent external experts from various countries, has been an important source of input for our sustainability work since 2012 ... meet in regular intervals and holds discussions with members of the Board of Management and other executives from various departments.' 
(https://group.mercedes-benz.com/sustainability/society-governance/stakeholder-engagement/integrity-advisory-board.html)</t>
  </si>
  <si>
    <t>*'Since 2022, all greenhouse gas emissions (Scope 1 and Scope 2) of the Mercedes-Benz Group locations that could not previously be avoided have been compensated for by carbon offsets from qualified climate change mitigation projects.'
(https://group.mercedes-benz.com/documents/investors/reports/annual-report/mercedes-benz/mercedes-benz-climate-transition-action-plan-2025.pdf)
*'Furthermore, the Mercedes-Benz Group supports the development of CO2 removal solutions with high quality and integrity. Since the reporting year 2023, the Group has been making an annually increasing contribution to a high-quality biochar project and has since been expanding its portfolio of CO2 removal projects, among other things, through nature-based solutions.'
(https://group.mercedes-benz.com/documents/investors/reports/annual-report/mercedes-benz/mercedes-benz-annual-report-2024-incl-combined-management-report-mbg-ag.pdf#page=112)</t>
  </si>
  <si>
    <t>1.57E+11</t>
  </si>
  <si>
    <t xml:space="preserve">emissions reduction target and switch to renewable energy </t>
  </si>
  <si>
    <t>bmw</t>
  </si>
  <si>
    <t>DE0005190003</t>
  </si>
  <si>
    <t>YEH5ZCD6E441RHVHD759</t>
  </si>
  <si>
    <t>BMW Group commits to reduce scope 1 and 2 GHG emissions 80% per vehicle produced by 2030 from a 2019 base year. * BMW Group commits to reduce scope 3 GHG emissions from use of sold products 50% per vehicle kilometer by 2030 from a 2019 base year. BMW Group commits to reduce scope 3 GHG emissions from purchased goods &amp; services and upstream transportation &amp; distribution services 22% per vehicle sold by 2030 from a 2019 base year. *The target boundary includes biogenic emissions and removals from bioenergy feedstocks. Auto manufacturers have two near-term target temperature alignments for 1) scope 1 and 2 emissions and 2) scope 3 category 11 emissions from use of sold products.</t>
  </si>
  <si>
    <t>bmw ag</t>
  </si>
  <si>
    <t>The BMW Group is committed to the Paris Agreement: by 2050 at the latest, we intend to reduce our COâ‚‚e emissions by 90 percent compared with 2019.</t>
  </si>
  <si>
    <t>https://web.archive.org/web/20250804105050/https://www.bmwgroup.com/en/sustainability/circular-economy.html?s=08</t>
  </si>
  <si>
    <t>Absolute emissions target</t>
  </si>
  <si>
    <t>By 2050 at the latest, we want COâ‚‚e emissions from our value chain as a whole to fall by 90 percent, using 2019 as the baseline. As a milestone toward that ambition, we aim to cut emissions by at least 40 million tonnes of COâ‚‚e by 2030. That means a drop from 150.1 million tonnes a year in 2019 to 108.6 million tonnes a year in 2030. Source: - https://www.bmwgroup.com/en/sustainability/circular-economy.html</t>
  </si>
  <si>
    <t>To achieve our COâ‚‚e emissions reductions, we are working on every aspect of our value chain, from the supply chain and our production sites through to the usage of our vehicles. At the moment the greatest potential for cutting COâ‚‚e emissions lies in the electrification of our vehicle fleet. Fully electric vehicles are accounting for an ever-increasing share of our sales: in 2023 they made up 15 percent of our global sales, rising to 17.4 percent in 2024. Add in our plug-in hybrids, and electrified vehicles account for almost a quarter of our global sales. The BMW Group has made COâ‚‚e emissions reductions in the supply chain a key criterion in contract awards. Since 2021 green energy has been mandatory, not only for our direct (Tier 1) suppliers but also for energy-intensive processes further upstream in the value chain: the production of CO2e-intensive components and materials by our indirect (Tier n) suppliers. Our battery cell suppliers are already required to use 100 percent energy from regenerative sources, as stipulated in our contracts with them. In in-house production, the main factors in reducing our COâ‚‚e emissions are our energy efficiency measures and use of renewables. We are replacing fossil fuels with a range of technologies, including geothermal energy at certain sites, renewable district heating, and heat from electricity (power-to-heat). Since 2020 all the energy we purchase from providers to power our plants worldwide has been sourced from renewables.</t>
  </si>
  <si>
    <t>Gases: 'The BMW Group Report uses also the simplified term â€œcarbonâ€ or the abbreviation CO2 instead of CO2e. Since not only carbon dioxide, but also other gases such as methane (CH4) and nitrous oxide (N2O) contribute to climate warming to a varying extent, the impact is converted into so-called CO2 equivalents (CO2e).' (p7) Scope: 1-2 covered (p56)</t>
  </si>
  <si>
    <t>https://www.bmwgroup.com/content/dam/grpw/websites/bmwgroup_com/ir/downloads/en/2025/bericht/BMW-Group-Report-2024-en.pdf Managing sustainability The BMW Groupâ€™s long-term corporate strategies are determined by the Board of Management. Responsibility for implementing the Groupâ€™s sustainability goals also lies with the Board of Management. Significant decisions are therefore evaluated from the point of view of sustainability. This ensures that sustainability issues are systematically integrated in decision-making processes and to compensation at top management levels. As part of the procedures for managing sustainability on an integrated basis at corporate level, a Group target system has been created that addresses environmental, social and governance issues. The allocation of sub-targets to specific areas and products ensures consistency in the management and responsibility model. For example, carbon equivalent reduction targets have been set specifically for projects working on the development of new vehicles. The Board of Management is made aware of the latest developments relating to target management in the course of the year, at least once a quarter.</t>
  </si>
  <si>
    <t xml:space="preserve">Commitment to apply high-quality standards to purchased offset credits, but no specific information provided </t>
  </si>
  <si>
    <t>https://www.nature.com/articles/s41467-025-62970-w The negligible role of carbon offsetting in corporate climate strategies ....the BMW Group, which spent more on voluntary offsetting - 2.3â€‰times their compliance emission trading costs - since they could cover their emissions with excess allowances from past years Among oil and gas companies, Eni (1.4%) and BP (0.7%) offset the largest shares of their emissions, while in the automobile manufacturing sector, Volkswagen Group (1.1%) and BMW (0.7%) offset the most. The picture changes substantially when focusing solely on scope 1 and location-based scope 2 emissions. The three automobile manufacturers that offset their emissions, Volkswagen Group (50.3%), BMW (45.2%), and Mercedes-Benz Group (40.3%), emerge among the largest five offsetters of scope 1 and 2 emissions (see Fig. 5b). These offset shares rise further when considering market-based scope 2 emissions since BMW and Mercedes-Benz Group offset their full scope 1 and market-based scope 2 emissions. However, even limited to scope 1 and 2 emissions, oil and gas companies offset minor emission shares. Shell (9.8%) has the largest share of offset scope 1 and 2 emissions in the oil and gas sector, followed by Eni (7.5%) and BP (7%).</t>
  </si>
  <si>
    <t>fannie mae</t>
  </si>
  <si>
    <t>https://www.fanniemae.com/about-us/corp-responsibility</t>
  </si>
  <si>
    <t>The previous source url (https://www.fanniemae.com/about-us/esg/environmental) is now defunct. The current Fannie Mae Corporate Responsibility page does not show any entries related to ESG or emissions reduction.
According to Build Remote and HousingWire, Fannie Mae has dissolved its ESG department. (https://buildremote.co/esg/fannie-mae/ | https://web.archive.org/web/20250504101157/https://www.housingwire.com/articles/esg-team-at-fannie-mae-has-been-terminated-sources/)</t>
  </si>
  <si>
    <t>1.51E+11</t>
  </si>
  <si>
    <t>china railway construction</t>
  </si>
  <si>
    <t>Actively respond: "actively respond to the national ‚Äúdual carbon‚Äù strategy" (pg 42 Sustainability Report)
- "dual carbon goals" are China's national commitment to peak carbon dioxide emissions before 2030 and achieve carbon neutrality before 2060
It implements directives on ecological environmental protection and the dual goals of peaking carbon emissions and achieving carbon neutrality (pg 42 Sustainability Report)</t>
  </si>
  <si>
    <t>https://web.archive.org/web/20251027161050/https://www1.hkexnews.hk/listedco/listconews/sehk/2025/0328/2025032802228.pdf</t>
  </si>
  <si>
    <t>"CRCC has set specific targets: the comprehensive energy consumption per RMB10,000 of business revenue will decrease by 14%, and carbon dioxide emissions will reduce by 18%" (pg 47 Sustainability Report)</t>
  </si>
  <si>
    <t xml:space="preserve">2024 Sustainability Report:
https://web.archive.org/web/20251027161050/https://www1.hkexnews.hk/listedco/listconews/sehk/2025/0328/2025032802228.pdf
2024 Annual Report: https://web.archive.org/web/20251027161227/https://www.hkexnews.hk/listedco/listconews/sehk/2025/0403/2025040301538.pdf
</t>
  </si>
  <si>
    <t>"major emissions are CO2 and non-hazardous construction wastes in production and operation process"  (pg 147 Annual Report)</t>
  </si>
  <si>
    <t>Information on the extent to which measures will be applied (e.g. if switching to EVs, what share of the fleet; if installing an own solar PV installation, what is the installed capacity), Schedule for regular review of measures</t>
  </si>
  <si>
    <t xml:space="preserve">Plan: Responding to climate changes (see response/measures for each climate strategy risk/opportunity on pg 44-47 Sustainability Report)
- Type of carbon reduction measures: Use of clean energy such as PV power and wind power; advocation to purchase green electricity and use of self generated renewable energy electricity; use of lowcarbon technologies in production; development and production of purely electric digging, loading and transporting equipment; implementation of green and lowcarbon project construction, etc. (see pg 49-50 Sustainability Report)
- Specific explanation: "CRCC implemented ‚Äúdual control‚Äù management with a series of control measures. First, it strengthened organisational leadership and institutional construction, worked out its carbon peaking action plan, proposed ‚Äú1256‚Äù green and low-carbon development strategy, and specified the goal of carbon peaking before 2030. Second, it actively adjusted the structure of energy use to reduce the consumption of energy with high carbon dioxide content. Third, it actively used clean energy and implemented cleaner production strategy. Fourthly, it accelerated the elimination of backward production capacity and process and purchased energy-saving and advanced equipment. Fifth, it continued to optimise the construction plans, carried out technological innovation, and promoted the ‚ÄúFour New‚Äù results to save energy and reduce emissions and energy consumption. Sixth, it strengthened the management of materials and equipment, improved the service efficiency of turnover materials, promoted the recycling of resources, and reduced equipment vacancy rate and energy consumption. Seventh, it enhanced publicity and education, and actively participated in ‚ÄúNational Energy Conservation Awareness Week and Low Carbon Day‚Äù activities. The Company‚Äôs comprehensive energy consumption per RMB10,000 of operating income (at comparable prices) decreased by 2.14% compared with the same period last year; carbon dioxide emissions per RMB10,000 of operating income (at comparable prices) decreased by 4.57% compared with the same period last year." (pg 148 AR)
Review measures: "We closely monitor ‚Äúdual carbon‚Äù related policies and regulations, research market demand changes, evaluate customers‚Äô trends towards green buildings and sustainable infrastructure; organize internal cross-departmental discussions, and analyze industry transformation cases in combination." (pg 44 Sustainability Report)
Equity: CRCC adheres to a high sense of responsibility in aiding targeted rural revitalization areas. In 2024, the company organized and deployed rural revitalization efforts 14 times, effectively promoting development in assisted areas. (e.g. The company purchased RMB27,900,600 worth of agricultural products from poverty alleviation areas, aiding in the sale of RMB3,237,900 worth of agricultural products.) - pg 75 Sustainability Report
Leadership accountability: "We have established energy conservation and environmental protection leadership groups and carbon peaking and neutrality leadership groups, led by executive leaders." - pg 50 Sustainability Report
- "We have issued the CRCC Energy Conservation and Ecological Environmental Protection Supervision and Management Measures , fully cooperating with central environmental inspections and focusing on strengthening the assessment of energy conservation and environmental protection indicators. These indicators are incorporated as ‚Äúbinding indicators‚Äù in the performance evaluations of leaders at all levels." (pg 50 Sustainability Report)
- "The Board of Directors has established a social responsibility goal management mechanism that covers key indicators such as carbon emissions, pollutant emissions, energy consumption, water resource management, safety and health, employee development and training, and anti-corruption compliance. It reviews the progress of these goals annually, assessing challenges, strengths, and weaknesses, and formulates targeted control measures. Responsibilities for managing these indicators are clearly assigned, integrating them into the annual performance evaluation system for management and subsidiaries." (pg 11 Sustainability Report) </t>
  </si>
  <si>
    <t>Carbon Removal:
- "Utilizing its full industry chain advantages, CRCC has developed a comprehensive ‚Äúgreen environmental protection+‚Äù development plan centered on ‚ÄúEcology+‚Äù.... Through intensive afforestation and other measures, the project is expected to absorb 540,000 tons of carbon dioxide and release 390,000 tons of oxygen annually." (pg 61 SR)</t>
  </si>
  <si>
    <t>1.48E+11</t>
  </si>
  <si>
    <t>walgreens boots alliance</t>
  </si>
  <si>
    <t xml:space="preserve">"Reduce absolute Scope 1 and Scope 2 global carbon emissions by 30%, as compared with 2019 baseline."
</t>
  </si>
  <si>
    <t>https://web.archive.org/web/20250626192740/https://www.walgreensbootsalliance.com/sites/www/files/2025-01/Impact-Report-2024.pdf</t>
  </si>
  <si>
    <t>"WBA has continued to execute against its global emissions reduction targets, which include an ambition to reduce its total emissions by 30% by the end of fiscal 2030. At the end of fiscal 2024, WBA was able to reduce its Scope 1 and Scope 2 emissions"</t>
  </si>
  <si>
    <t>"Most of our Scope 1 emissions (directly from sources controlled by the Company) and Scope 2 emissions (resulting from purchased electricity, heat and steam consumed by the Company) are related to energy use for light and heat. We also report business travel and the portion of downstream transportation and distribution in our management of Scope 3 emissions (indirect  missions that are a consequence of Company activities but occur from sources not owned or controlled by the Company). The Company reports greenhouse gas (GHG) emissions for entities for which it has financial control, as defined by the Greenhouse Gas Protocol A Corporate Accounting and Reporting Standard, Revised Edition, published by the World Resources Institute/World Business Council for Sustainable Development (the ‚ÄúGHG Protocol‚Äù). WBA has set fiscal 2019 as the GHG baseline year for Scope 1, Scope 2 and Scope 3 emissions and intends to report emissions against this baseline year going forward"</t>
  </si>
  <si>
    <t xml:space="preserve">It does not specify whether it allows for credits to meet its 2030 emissions target. However, it does discuss using credits in order to meet the targets of 100% Roundtable for Sustainable Palm Oil (RSPO)-certified palm oil sourcing. "As an RSPO member, WBA is committed to implementing the RSPO Shared Responsibility requirements within its palm oil related operations. In calendar 2023, we prioritized purchasing RSPO smallholder credits to support smallholder farmers and their initiatives related to palm cultivation." </t>
  </si>
  <si>
    <t>1.39E+11</t>
  </si>
  <si>
    <t>kroger</t>
  </si>
  <si>
    <t>The Kroger Co.</t>
  </si>
  <si>
    <t>US5010441013</t>
  </si>
  <si>
    <t>6CPEOKI6OYJ13Q6O7870</t>
  </si>
  <si>
    <t>30/06/2022 01:00</t>
  </si>
  <si>
    <t>"Kroger‚Äôs current goal is to reduce GHG emissions from our operations by 30% by 2030, from a 2018 baseline. The goal was developed using climate science, supporting a well-below 2¬∞C climate scenario according to the absolute contraction method." (page 39)</t>
  </si>
  <si>
    <t>https://web.archive.org/web/20250601185251/https://www.thekrogerco.com/wp-content/uploads/2025/03/Kroger-Co-2024-ESG-Report.pdf</t>
  </si>
  <si>
    <t>Goal: 30% reduction in Scope 1 and 2 GHG emissions by 2030 (on 2018 baseline). Scope 3 emissions are not mentioned in the final goal, however they are tracked in the ESG report.</t>
  </si>
  <si>
    <t>"Scope 1 and 2 emissions reflect CO2, CH4, N2O and HFC gases" (page 77)
"Scope 3 emissions reflect the following categories: fuel- and energy-related activities (not included in Scope 1 or 2 emissions), waste generated in operations, business travel, employee commuting, processing of sold products and investments" (page 77)</t>
  </si>
  <si>
    <t>Kroger‚Äôs governance framework is multi-layered ‚Äî Board-level oversight through five committees (with a strong ESG role for the Public Responsibilities Committee), executive accountability through the Corporate Affairs/CSO function, and operational ownership across specialized departments (food safety, ethics, supply chain, technology, etc.). ESG risks and performance are embedded in enterprise risk management and disclosed via annual reports aligned with SASB and TCFD.</t>
  </si>
  <si>
    <t>Kroger‚Äôs emission reduction efforts span operations, supply chains, and customers. In operations, it has cut energy use through LED retrofits, refrigeration doors, and HVAC upgrades, transitioned over 15,000 cases to low-GWP refrigerants (CO‚ÇÇ, propane), generated 6.6M kWh of onsite solar power in 2023, purchased 97,500 MWh of renewable electricity via PPAs, replaced 200+ trucks with efficient models, and piloted EV vans, hybrid trailers, and SmartWay routing. Two anaerobic digestion facilities turn food waste into renewable biogas. On circularity, Kroger diverted 52% of food waste (via composting, AD, animal feed) and achieved 52% recyclable/compostable/reusable packaging with 10% recycled content. In its supply chain, it sourced 98% RSPO-certified palm oil, ensured beef and soy come from low/no-deforestation regions, required produce suppliers to adopt Integrated Pest Management (by 2028/2030), aligned 96% of seafood with sustainability standards, and launched biodiversity risk assessments with crop suppliers. For customers, Kroger has 110 stores with EV charging (target ~140 in 2024), piloted reusable bags through Closed Loop Partners, and expanded ‚ÄúBetter for You‚Äù product lines.</t>
  </si>
  <si>
    <t>1.47E+11</t>
  </si>
  <si>
    <t>Food, beverage &amp; agriculture</t>
  </si>
  <si>
    <t>bnp paribas</t>
  </si>
  <si>
    <t>FR0000131104</t>
  </si>
  <si>
    <t>R0MUWSFPU8MPRO8K5P83</t>
  </si>
  <si>
    <t>FINZ extension policy</t>
  </si>
  <si>
    <t>"Sustainability is at the core of the 2025 GTS strategic plan and is reinforced by the commitment of BNP Paribas to align its activities with a carbon neutrality trajectory by 2050" (2022 climate change report, p13).</t>
  </si>
  <si>
    <t>https://cdn-group.bnpparibas.com/uploads/file/bnp_paribas_2022_climate_report.pdf</t>
  </si>
  <si>
    <t>"At the same time, BNP Paribas remains firmly committed to deliver on the 2025 targets which were set last year for the reduction of its upstream Oil and Gas financing (vs. a December 2020 baseline). In 2022, the oil and gas portfolio emission intensity will be reduced to 67 gCO2e/MJ. BNP Paribas expects this reduction in intensity to accelerate as companies progress in the implementation of their emission reduction strategies. The Group‚Äôs 2025 target of &lt;61 gCO2e/MJ remains unchanged (2022 Climate Report, p39)."
"BNP Paribas Cardlf plans to "Reduce the carbon footprint (scopes 1 and 2) of equity and corporate bond portfolios held directly by 23% by 2024 compared to 2020 baseline" (2022 climate change report, p20 &amp; p53).</t>
  </si>
  <si>
    <t>Through the implementation of the French Duty of Care Law adopted in 2017, BNP Paribas considers GHG emissions from CO2, methane and other gas (2022 climate change report, pg8). In line with the TCFD framework, only scope 1, 2, 3.6 and 3.15 is being disclosed (see TCFD appendix, p56)</t>
  </si>
  <si>
    <t>Information on the extent to which measures will be applied (e.g. if switching to EVs, what share of the fleet; if installing an own solar PV installation, what is the installed capacity), Measures for all emission scopes that are covered by the target</t>
  </si>
  <si>
    <t>One of the original members of Net-Zero Banking Alliance, which implies annual reporting and interim targets.
Climate challenges: issues overseen at the highest levels of the company
Given their importance, climate-related issues are overseen by BNP Paribas' highest management bodies: the Board of Directors and the Group's General Management. The Group‚Äôs Director and Chief Executive, Jean-Laurent Bonnaf√©, also involves himself personally. Throughout 2020, the Board of Directors and its specialised committees directly addressed climate issues ten times.
A strategy for the climate has been integrated into all of the Group's processes and activities, both through the involvement of management, business lines and several support departments, such as the Company Engagement Department, the Corporate Social Responsibility Function and the Risk Function.</t>
  </si>
  <si>
    <t>Avoid biodiversity harm, Avoid social harm, Other conditions</t>
  </si>
  <si>
    <t xml:space="preserve">The credit is generated by the project will not be cancelled by future evolutions of the project. In addition, the impact of the project is measured and verified by an independent third party. The project is not double counted. </t>
  </si>
  <si>
    <t>https://cdn-group.bnpparibas.com/uploads/file/bnpparibas_csr_voluntary_carbon_credits_position.pdf</t>
  </si>
  <si>
    <t>1.67E+11</t>
  </si>
  <si>
    <t>interim emissions reduction target for different sectors (steel, oil and gas, etc) and division (investment portfolios). the target type also varies between reduction in emissions and reduction in emission intensity (climate change report, 2022, p52-53).</t>
  </si>
  <si>
    <t>banco santander</t>
  </si>
  <si>
    <t>ESP</t>
  </si>
  <si>
    <t xml:space="preserve">In order to be aligned with the Paris Agreement and with the aim of limiting global temperature increase to 1.5¬∞C, we have committed to be net zero in carbon emissions by 2050 also as part of the Net Zero Banking Alliance (NZBA).
This is done through:
- Contribute to limiting temperature increases to 1.5¬∫C in line with the NZBA and NZAMi
-Support our customers transition to a lowcarbon economy
- Remain carbon neutral and consume 100% electricity from renewable sources by 2025
-Manage climate and environmental risk according to regulatory and supervisory expectations &amp; setting sector portfolio alignment targets for 2030 in high-emissions portfolios. 
(https://www.santander.com/content/dam/santander-com/en/documentos/informe-anual-de-sostenibilidad/2024/sustainability_statement-2024-en.pdf )
</t>
  </si>
  <si>
    <t>https://www.santander.com/content/dam/santander-com/es/contenido-paginas/nuestro-compromiso/doc-responsible-banking-targets-2023-es.pdf</t>
  </si>
  <si>
    <t>starting with the climate-material sectors in our portfolio, we are committed to aligning our power generation portfolio with the paris agreement goals by 2030. in our finance operations, our two initial decarbonization targets set concerning high emitting activities are:
i) ending financial services to power generation customers with over 10% of revenues coming from thermal coal by 2030; and 
ii)cutting our exposure to thermal coal mining to zero by 2030.
in april 2021, we became a founding member of the net zero banking alliance (under the united nations environment programme finance initiative). it sets out to:
i) transition operational and attributable greenhouse gas (ghg) emissions from lending and investment portfolios towards pathways to net-zero by mid-century.
ii) set intermediate targets for 2030 (or sooner) in respect of priority ghg-emitting sectors.
iii) prioritize client engagement with products and services that facilitate their needed transition in the real economy.
this report sets out our initial specific decarbonization targets for the power generation sector, measured on ghg, and established in two timeframes, 2025 and 2030
2030 interim target to reduce net emissions by half for 50% of AUM in-scope(1); [AUM: Assets under management]
(1). assets in scope are assets with a defined net-zero methodology, which currently amount to 54% of total AUM. for c.50% of those, SAM has carbon metrics available today. this objective might be reviewed upwards depending on data availability (p.19 of https://www.santander.com/content/dam/santander-com/es/documentos/presentacion-esg/2024/do-esg-presentacion-s1-24-es.pdf).</t>
  </si>
  <si>
    <t>Other targets mentioned
Use 100% of energy from renewable sources in all Santander buildings (reached 97% in 2023);
-46% CO2e from Power generation industry in 2030 (baseline year 2019)
-29% CO2e from Energy (Oil &amp; Gas) industry in 2030 (baseline 2019)
-33% CO2e from Aviation industry "" ""
-32% CO2e from Steel industry "" ""
-31% CO2e from Auto manufacturing industry "" ""
-35-45% CO2e from Auto lending industry "" ""
Thermal Coal: Phase-out targets to eliminate exposure by 2030 to: Power generation customers with a revenue dependency on coal of over 10% &amp; Coal mining
(p.18 of https://www.santander.com/content/dam/santander-com/es/documentos/presentacion-esg/2024/do-esg-presentacion-s1-24-es.pdf)</t>
  </si>
  <si>
    <t>Net Zero Operations
Regarding our own operations, we disclose our direct and indirect emissions (scopes 1, 2 and 3) data as well as other climate relevant metrics such as energy consumption. We report on our targets for renewable electricity17 and the compensation of our scope 1 and scope 2 emissions. Since 2021, we have also been disclosing financed scope 3 emissions (category 15) related to our alignment objectives.
"We‚Äôve been measuring our environmental footprint since 2001. Since 2011, our energy efficiency and sustainability initiatives have helped us cut our scope 1 and 2 emissions by c.86%. Though such reductions achieved, we continue to find opportunities and new technologies to become more energy efficient. In this sense, in 2024 we revised our efficiency target with the ambition of achieving a reduction in emissions from our own operations of 74% compared to 2020. The additional reductions proposed by this review are 6% in scope 1 and 47% in scope 2 compared to 2024." 
(Pg 48 and 54 Annual Report 24
https://www.santander.com/content/dam/santander-com/en/documentos/informe-anual-de-sostenibilidad/2024/sustainability_statement-2024-en.pdf)
Portfolio Alignment
Aim to help portfolio transition by engaging with public bodies, monitor technological, economic, and geopolitical factors and help customers transition and contribute to their alignment. To do this, Santandar set our alignment targets and monitor the most crucial part of each sector‚Äôs value chain, focusing on those that are most emissions-intensive, actionable and where progress can be measured as well as considering the availability of quality data and market practices.
Alignment targets for Power generation (scope 1), Energy (Oil &amp; Gas) scope 1+2+3, Aviation (1+2), steel (1+2), Auto manufacturing (3), Auto lending (1+2) can be found on page 49 of Annual Report 2024. Specific of alignment targets details is on 118.
(https://www.santander.com/content/dam/santander-com/en/documentos/informe-anual-de-sostenibilidad/2024/sustainability_statement-2024-en.pdf)</t>
  </si>
  <si>
    <t xml:space="preserve">There is a publicly available plan for Santander including risk assessments, measures of scope covered and information of emissions reduced per sector within portfolio and schedule for regular review that can be found on the Annual Report 2024 and key milestones for operations and portfolio alignment
(See pg 11-13
https://www.santander.com/content/dam/santander-com/en/documentos/esg-presentation/2024/do-presentation-Sustainabilityfy-24-en.pdf)
It touches upon equity by provising tailored finance to those ffacing difficulties and leading numerous global intiatives to promote social progress. But more detail can be included.
(See pg 22-24
https://www.santander.com/content/dam/santander-com/en/documentos/esg-presentation/2024/do-presentation-Sustainabilityfy-24-en.pdf)
Especially after acknowledging the need sound public policy (especially for the residential portfolio) to support vulnerable groups and guarantee a just transition
(pg 58 Annual Report  https://www.santander.com/content/dam/santander-com/en/documentos/informe-anual-de-sostenibilidad/2024/sustainability_statement-2024-en.pdf)
Update: 
Include risk management into the strategic planning process that has different time horizons:
‚Ä¢ One year for the short term (this is the standard time horizon for
the short term in the Group).
‚Ä¢ One to five years for the medium term (financial planning).
‚Ä¢ More than five years for the long term (strategic plan).
</t>
  </si>
  <si>
    <t>Criteria on Internal carbon pricing: Grupo Santander‚Äôs strategy to lessen the environmental impact of our operations involves reducing CO2e emissions and offsetting the emissions that we‚Äôre unable to reduce. We follow a strict carbon credits selection process that includes due diligence on compliance and consistency with our environmental, social and climate change policy. Credits are certified under some of the industry's most wellknown standards. Moreover, the carbon credits we purchase are ratified by an independent rating agency to validate their integrity. We actively monitor the voluntary carbon credit market to adapt our offsetting strategy to best practice. Offsetting serves to internalize the cost of emissions (scopes 1 and 2) from our own operations.
p43 provides the list of offset schemes used, but it's not fully clear how they ensure the high environmental integrity of the offsets.
The only information provided is the following: "Los proyectos para compensar estas emisiones se seleccionan siguiendo un estricto proceso que incluye la debida diligencia y el cumplimiento de nuestras pol√≠ticas medioambientales. Los proyectos est√°n certificados por los est√°ndares m√°s reconocidos del mercado. Adicionalmente, todos los cr√©ditos adquiridos en 2023 fueron validados por al menos una agencia de evaluaci√≥n independiente que permite acreditar una mayor integridad de los cr√©ditos. Banco Santander monitoriza la evoluci√≥n del mercado voluntario de cr√©ditos de carbono para adaptar nuestra estrategia de compensaci√≥n a las mejores pr√°cticas.". Translated to English: "Projects to offset these emissions are selected following a strict process that includes due diligence and compliance with our environmental policies. The projects are certified by the most recognized standards in the market. In addition, all credits purchased in 2023 were validated by at least one independent evaluation agency, which allows us to accredit a higher integrity of the credits. Banco Santander monitors the evolution of the voluntary carbon credit market to adapt our offsetting strategy to best practices.". The "most recognized standards in the market" are not detailed in the report (p.43 of https://www.santander.com/content/dam/santander-com/es/documentos/informe-financiero-anual/2023/ifa-2023-informe-financiero-anual-consolidado-es.pdf)
Update: Moreover, all the carbon credits we purchased in 2024 were ratified by an independent rating agency to validate their integrity. In 2024, we used 59,858 credits22 (85% reduction credits and 15% removal credits), to offset our scope 1 and 2 emissions.
( pg 61 Annual Report https://www.santander.com/content/dam/santander-com/en/documentos/informe-anual-de-sostenibilidad/2024/sustainability_statement-2024-en.pdf)</t>
  </si>
  <si>
    <t>1.46E+11</t>
  </si>
  <si>
    <t>(p7) starting with the climate-material sectors in our portfolio, we are committed to aligning our power generation portfolio with the paris agreement goals by 2030. in our finance operations, our two initial decarbonization targets set concerning high emitting activities are:
i) ending financial services to power generation customers with over 10% of revenues coming from thermal coal by 2030; and 
ii)cutting our exposure to thermal coal mining to zero by 2030.
in april 2021, we became a founding member of the net zero banking alliance (under the united nations environment programme finance initiative). it sets out to:
i) transition operational and attributable greenhouse gas (ghg) emissions from lending and investment portfolios towards pathways to net-zero by mid-century.
ii) set intermediate targets for 2030 (or sooner) in respect of priority ghg-emitting sectors.
iii) prioritize client engagement with products and services that facilitate their needed transition in the real economy.
(p8) reduce our impact on the environment to remain carbon neutral and source electricity from renewable energy by 2025.
2030 interim target to reduce net emissions by half for 50% of aum in-scope(1);
(1). assets in scope are assets with a defined net-zero methodology, which currently amount to 54% of total aum. for c.50% of those, sam has carbon metrics available today. this objective might be reviewed upwards depending on data availability (p.19 of https://www.santander.com/content/dam/santander-com/es/documentos/presentacion-esg/2024/do-esg-presentacion-s1-24-es.pdf)</t>
  </si>
  <si>
    <t>hsbc</t>
  </si>
  <si>
    <t>HSBC</t>
  </si>
  <si>
    <t xml:space="preserve">We have revisited our ambition to take into account latest best practice guidance on carbon offsets. We are now focused on achieving net zero across our operations, travel and supply chain by 2050. [2024 Annual Report, p42] ....we are now focused on actions to cut emissions across these areas as part of our overall ambition to become net zero by 2050. [2024 Annual Report, p58].
"we expect to update our net zero transition plan in the second half of 2025, taking into consideration latest scientific methodologies, climate-related policy measures and real-world progress."
https://www.hsbc.com/who-we-are/our-climate-strategy/our-net-zero-transition-plan </t>
  </si>
  <si>
    <t>https://web.archive.org/web/20240607181945/https://www.hsbc.com/who-we-are/esg-and-responsible-business/esg-reporting-centre?tab=Latest%20reports</t>
  </si>
  <si>
    <t>As of Feb 2025:
In their 2020 plan, HSBC aimed to reach net zero in own operations and supply chain by 2030, and sectoral financed emissions by 2050. In 2024 they pushed back on their interim target of net zero by 2030 in their own emissions, and instead replaced this with an emissions reduction target in 'operations, business travel and supply chain, we expect to achieve a reduction of around 40 per cent in emissions by 2030'.
We expect to continue to report on our progress up to 2030 and beyond. Presently, across our operations, business travel and supply chain, we expect to achieve a reduction of around 40 per cent in emissions by 2030.
Europe's biggest bank said it was now aiming to reach the net-zero target 20 years later than planned, by 2050,
https://www.hsbc.com/who-we-are/our-climate-strategy/our-progress-towards-net-zero-targets#:~:text=We%20expect%20to%20continue%20to,cent%20in%20emissions%20by%202030.
https://www.reuters.com/sustainability/hsbc-pushes-back-climate-emissions-target-review-policies-2025-02-19/
We have begun a review of our interim 2030 financed emission targets and associated policies as part of the annual net zero transition plan review. [2024 annual report, p42]
HSBC formulates a suite of different 2030 interim targets for financed emissions related to different sectors (energy supply, transport, heavy industry, real estate, food/forest/other land use). some of these are (absolute) emission reduction targets, some are intensity targets. (p.18; https://web.archive.org/web/20240406145848/https://www.hsbc.com/-/files/hsbc/who-we-are/pdf/240123-our-net-zero-transition-plan.pdf)</t>
  </si>
  <si>
    <t>For each sector, our reported emissions now typically include all the major greenhouse gases, including carbon dioxide, methane and nitrous oxide, among others. These are reported as tonnes of CO2 equivalent, in line with NZBA guidelines (Annual report 2023, pg.53).
While the amount is immaterial, our current reporting also incorporates methane and nitrous oxide for completeness (Annual report 2023, pg.64).
We currently disclose four out of 15 categories of scope 3 greenhouse gas emissions including business travel, supply chain and financed emissions (Annual report 2023, pg.17).
EDIT: other catgories are not material to the firm and thus rightfully omitted</t>
  </si>
  <si>
    <t>Information on the extent to which measures will be applied (e.g. if switching to EVs, what share of the fleet; if installing an own solar PV installation, what is the installed capacity), Measures for all emission scopes that are covered by the target, Schedule for regular review of measures</t>
  </si>
  <si>
    <t>Regular Reviews: "We have chosen to embed ESG matters, including climate, as a standing item in each Board agenda instead of having a separate Board sub-committee. Therefore, progress against execution of our net zero ambitions and key outcomes is reviewed regularly by Board members."
(p.77; https://web.archive.org/web/20240406145848/https://www.hsbc.com/-/files/hsbc/who-we-are/pdf/240123-our-net-zero-transition-plan.pdf)
Equity: "We became a signatory to Just and Urgent Energy Transition (JUET) principles at the 2021 United Nations climate change conference (COP26) and we are working on how to embed just transition considerations into our approach to net zero. We are at an early stage, but our outline approach to incorporating just transition considerations is shown to the right."
(p.13; https://web.archive.org/web/20240406145848/https://www.hsbc.com/-/files/hsbc/who-we-are/pdf/240123-our-net-zero-transition-plan.pdf)
Accountability: 25% Long-term incentives are linked to achieving carbon reduction and sustainable financing targets. 
"Carbon reduction assessed on percentage reduction in total energy and travel emissions achieved by 31 December 2023 using 2019 as the baseline. Sustainable finance and investment assessed on cumulative financing provided over the performance period" (Annual report 2023, pg.287)</t>
  </si>
  <si>
    <t>"We have three elements to our strategy: reduce, replace and remove. We plan to first focus on reducing carbon emissions from consumption, and then replacing remaining emissions with low-carbon alternatives in line with the Paris Agreement. We plan to remove the remaining emissions that cannot be reduced or replaced by procuring, in accordance with prevailing regulatory requirements, high-quality offsets at a later stage. We are working on our carbon credits strategy by engaging with a range of market participants" (Annual report 2023, pg. 63)
"We do not plan to use carbon offsets to meet our net zero by 2050 portfolio financed emissions target or related interim 2030 sectoral financed emissions targets" (Net zero transition plan 2024, pg.76)
"Climate Asset Management, a joint venture between HSBC Asset Management and Pollination, is also already building a pipeline of carbon credits from high-quality carbon removals"
(p.76; https://web.archive.org/web/20240406145848/https://www.hsbc.com/-/files/hsbc/who-we-are/pdf/240123-our-net-zero-transition-plan.pdf)</t>
  </si>
  <si>
    <t>1.45E+11</t>
  </si>
  <si>
    <t>phillips 66</t>
  </si>
  <si>
    <t>MANUFACTURING EMISSIONS INTENSITY (Scope 1 and 2 Metric Tons of CO2e/MBOE): 50% reduction by 2050 with baseline year 2019
https://www.phillips66.com/sustainability/our-targets/ 
https://phillips66.widen.net/s/xrz9pvmmvh/eyassurance-review-report</t>
  </si>
  <si>
    <t>https://web.archive.org/web/20250730192149/https://www.phillips66.com/sustainability/our-targets/</t>
  </si>
  <si>
    <t xml:space="preserve">MANUFACTURING EMISSIONS INTENSITY (Scope 1 and 2 Metric Tons of CO2e/MBOE): 30% reduction by 2030 with baseline year 2019
PRODUCT EMISSIONS INTENSITY (Scope 3 Metric Tons of CO2e/MBOE): 15% reduction by 2030 with baseline year 2019
https://www.phillips66.com/sustainability/our-targets/
</t>
  </si>
  <si>
    <t>2050 target covers "Manufacturing-related emissions Scope 1 and 2 from operated assets".
The 2030 (interim) target covers "Manufacturing-related emissions Scope 1 and 2 from operated assets" and "Products manufactured and sold Scope 3 from operated assets"
Scope 3 is not covered in the 2050 target.
https://www.phillips66.com/sustainability/our-targets/
https://issuu.com/phillips66co/docs/2025_sustainability_and_people_report?fr=sY2FiNDg2NDIzNjQ</t>
  </si>
  <si>
    <t>Other gases are covered by the end target: We can refer to the Performance Data on Page 51 of 
https://issuu.com/phillips66co/docs/2025_sustainability_and_people_report?fr=sY2FiNDg2NDIzNjQ
"Emissions are inclusive of carbon dioxide (CO‚ÇÇ), methane (CH‚ÇÑ) and nitrous oxide (N‚ÇÇO). Other GHG emissions are not considered to be material to our operations and are, therefore, excluded. "</t>
  </si>
  <si>
    <t>Page 20 of 2025 sustainability report outlines a reduction road map. Also "we have set returns-based companywide targets to lower Scope 1, 2, and 3 emissions intensity" but does not specify any leadership incentives.</t>
  </si>
  <si>
    <t xml:space="preserve">"We are involved in projects that support the deployment of CCS technology. We are evaluating CCS projects in our Natural Gas Gathering and Processing (G&amp;P) assets and at the Humber Refinery in the United Kingdom" p13
https://issuu.com/phillips66co/docs/2025_sustainability_and_people_report?fr=sY2FiNDg2NDIzNjQ </t>
  </si>
  <si>
    <t>tonnes (co2e) emitted per mboe</t>
  </si>
  <si>
    <t>china mobile communications</t>
  </si>
  <si>
    <t>HKG</t>
  </si>
  <si>
    <t>‚ÄòBased on likely climate-related impact on our future operations, we pledge to reduce Scope 1 and Scope 2 GHG emission intensity by 20% by 2025 from the 2020 baseline.‚Äô p42</t>
  </si>
  <si>
    <t>https://www.chinamobileltd.com/en/ir/reports/ar2021/sd2021.pdf</t>
  </si>
  <si>
    <t>‚ÄòIn 2021, China Mobile upgraded its ‚ÄúGreen Action Plan‚Äù to the ‚ÄúC2 Three Energy ‚Äî Carbon Peaking and Carbon Neutrality Action Plan‚Äù and created the new ‚Äúthree-energy and six-green‚Äù green development model to contribute to the carbon peaking and carbon neutrality goals.‚Äô - peaking and neutrality refers to China's 2030 and 2060 targets
Emissions intensity on p60 is tCO2 e/RMB10,000 (10k yen)</t>
  </si>
  <si>
    <t>'Carbon dioxide (CO2 ) is the only type of GHGs generated in our operations'</t>
  </si>
  <si>
    <t>‚ÄòOur chairman is responsible for our environmental policies and performance, and leads our efforts in energy conservation, emission reduction and climate change.‚Äô
Reports: https://www.chinamobileltd.com/en/esg/sd.php
We ran the ‚ÄúGreen Action Plan‚Äù for the 15th consecutive year, and launched the ‚ÄúC2 Three Energy ‚Äî Carbon Peaking and Carbon Neutrality Action Plan‚Äù and the new green development model, based on three aspects of energy (energy saving, clean energy and empowerment) and six green initiatives (green networks, green energy consumption, green supply chain, green office, green empowerment and green culture). In 2021, our energy saving measures saved us over 4.3 TWh of electricity in total. We aim to cut energy consumption intensity and carbon emission intensity by no less than 20% by the end of the 14th FYP period. We endorsed green procurement, whereby over 80% of our newly procured major equipment in 2021 used green packaging, saving 262,000 cubic meters of timber resources. We also introduced digital-intelligent services, such as smart green factory and a set of environmental management solutions, to drive energy conservation, consumption reduction and resource recycling in the wider society. We were listed for the fourth time in the climate change ‚ÄúA List‚Äù of CDP (Carbon Disclosure Project).‚Äô</t>
  </si>
  <si>
    <t>1.44E+11</t>
  </si>
  <si>
    <t xml:space="preserve">tco2 e/rmb10,000 </t>
  </si>
  <si>
    <t>honda motor</t>
  </si>
  <si>
    <t>Honda Motor Company</t>
  </si>
  <si>
    <t>Our company aim for ‚Äúcarbon neutrality by 2050‚Äù across the entire product lifecycle, and is focusing on the four materialities and is prioritizing ‚Äúaddressing climate change‚Äù and ‚Äúaddressing energy issues."</t>
  </si>
  <si>
    <t>https://web.archive.org/web/20250716185459/https://global.honda/en/sustainability/cq_img/report/pdf/2025/honda-SR-2025-en-all.pdf</t>
  </si>
  <si>
    <t>Targets for 2030 (according to the 2024 ESG report p.34 https://web.archive.org/web/20250703170444/https://global.honda/en/sustainability/cq_img/report/pdf/2024/honda-SR-2024-en-all.pdf) - Reduction rate of total CO2 emissions from corporate activities (compared to FY2020): 46% - Sales ratio of electrified products: 15% (Motorcycles), 30% (Automobiles), 36% (Power Products) - Reduction rate of CO2 emissions intensity of product use (compared to FY2020): 34% (Motorcycles), 27.2% (Automobiles), 28.2% (Power Products) - Reduction rate of total water intake in corporate activities (compared to BAU*): 14.5% - Reduction rate of total waste generation in corporate activities (compared to BAU*): 14.5% 
According to the 2025 ESG Report p. 20: The previously disclosed management indicators (KGI and KPI) for the fiscal year ending March 31, 2031 are currently under review due to changes in the business environment. Honda is in the process of recalculating these targets and plans to disclose updated target figures in its integrated report, ‚ÄúHonda Report 2025.‚Äù</t>
  </si>
  <si>
    <t>In our efforts to achieve a ‚ÄúZero Environmental Impact Society,‚Äù we are working towards our vision by 2050 of net zero CO2 emissions, 100% utilization of carbon-free energy, and 100% use of sustainable materials. These visions are encapsulated in the concept of ‚ÄúTriple Action to ZERO,‚Äù a concept that consolidates three key initiatives: ‚ÄúCarbon Neutrality,‚Äù ‚ÄúClean Energy,‚Äù and ‚ÄúResource Circulation‚Äù. We position ‚ÄúTriple Action to ZERO‚Äù as the core concept guiding our efforts. (2025 ESG Report p.17) To realize a zero environmental impact society, Honda, in alignment with the Paris Agreement, aims to achieve carbon neutrality across all products and corporate activities involving Honda by 2050. As an approach to achieving carbon neutrality by 2050, we believe electrification is the most effective solution for small mobility, such as motorcycles and automobiles. To steadily promote the adoption and expansion of electric products, we are expanding our product lineup and providing attractive products and value that customers will choose. Additionally, in our corporate activities, we are addressing the entire lifecycle‚Äîfrom material and parts procurement to design, development, production, transportation, sales, use, and disposal‚Äînot only within our own operations but also in collaboration with numerous global partners to implement CO2 reduction initiatives. (2025 ESG Report p.34)</t>
  </si>
  <si>
    <t>Since 2012, Honda has been calculating GHG emissions across its entire supply chain and converting these emissions into CO2 equivalents for disclosure. (2025 ESG Report p.23) Honda aims to achieve carbon neutrality by 2050. To achieve this, the Company is prioritizing reductions in CO2 emissions from product use (Scope 3 Category 11) and from its own business activities (Scope 1 and 2), setting these as key milestones for its efforts. (2025 ESG Report p.23)</t>
  </si>
  <si>
    <t>- [Measures for all emission scopes] and [Information on the extent to which measures will be applied] can be found in "Initiatives for Carbon Neutrality and Clean Energy" and "Our Stance on Climate Change Policies: Renewable Energy" (2025 ESG Report p.23-34) - [Schedule for regular review of measures] can be found in "Environmental Management Structure" (2025 ESG Report p.21)</t>
  </si>
  <si>
    <t>[Traded credits (offsets) from outside the actor‚Äôs territory / value chain] can be found in "Utilization of Carbon Credits" (2025 ESG Report p.31): Honda is implementing various strategies and innovations to reduce and mitigate CO2 emissions. However, even with these efforts, we anticipate that achieving complete zero CO2 emissions may still be challenging. Therefore, we consider the use of high-quality carbon credits, among other options, as part of our strategy to achieve net-zero emissions.</t>
  </si>
  <si>
    <t>marathon petroleum</t>
  </si>
  <si>
    <t>30% reduction of scope 1 and 2 GHG emissions intensity by 2030 from 2014 levels; 15% reduction of scope 3 - category 11 GHG  emissions by 2030  from 2019 levels</t>
  </si>
  <si>
    <t>https://www.marathonpetroleum.com/content/documents/Responsibility/Sustainability_Report/2024_SustainabilityReport.pdf</t>
  </si>
  <si>
    <t>30% REDUCTION of Scope 1 and 2 GHG emissions intensity by 2030</t>
  </si>
  <si>
    <t>Reduce MPLX methane emissions intensity 50% by 2025  and 75% by 2030 from 2016 levels</t>
  </si>
  <si>
    <t xml:space="preserve">One target covers scope 1&amp;2 which is recorded here as the end and interim targets, they have separate targets for scope 3 emissions and methane emissions. </t>
  </si>
  <si>
    <t>Schedule for regular review of measures</t>
  </si>
  <si>
    <t>No clear plan for measures or accountability within governance structures</t>
  </si>
  <si>
    <t>Biodiversity targets a key point in their plan
CCS used at their sites.</t>
  </si>
  <si>
    <t>(tonnes co2 e/thousand boe input)</t>
  </si>
  <si>
    <t>tonnes co2 e/thousand boe input</t>
  </si>
  <si>
    <t>china communications construction</t>
  </si>
  <si>
    <t>CCCC will significantly reduce carbon emission in key areas, make significant breakthroughs in green and low-carbon technologies, significantly increase the scale of green and low-carbon industries, and reach peak carbon emissions in infrastructure construction by 2030 and in equipment manufacturing by 2028.</t>
  </si>
  <si>
    <t>http://en.ccccltd.cn/tzzgx/dxbg/</t>
  </si>
  <si>
    <t>No targets on CSR reports.</t>
  </si>
  <si>
    <t>1.07E+11</t>
  </si>
  <si>
    <t>citic</t>
  </si>
  <si>
    <t>CITIC</t>
  </si>
  <si>
    <t xml:space="preserve">
"2060: Achieve the comprehensive integration of a green, low-carbon and recycling industrial system and a clean, low-carbon, safe and efficient energy system, with energy utilization efficiency aligning with world-leading enterprises."</t>
  </si>
  <si>
    <t>https://web.archive.org/web/20250925094333/https://www.citic.com/uploadfile/2025/0417/20250417188784.pdf</t>
  </si>
  <si>
    <t>"2025: Achieve an 18% reduction in carbon emissions per unit of output by 2025, compared to 2020 levels..... 2030: Achieve significant results in comprehensive green and low-carbon transformation, with the overall carbon emissions peaking and decreasing steadily."</t>
  </si>
  <si>
    <t>Regarding the Plan and it's measures: CITIC has various measures across different business sectors that they operate in. Foe example 1. Steel: "CITIC Pacific Special Steel: By 2025, comprehensive energy consumption per ton of steel should reach 535kg of standard coal per ton of steel; energy consumption in main production processes should achieve the benchmark energy efficiency level. It pledges to realise carbon peaking by 2030. In order to achieve carbon neutrality by 2060, it plans to attain the technical ability to reduce carbon emissions by 20% by 2035." 2. Energy "CITIC Pacific Energy Investment: Continued to promote energy transformation, clean development and resource utilisation. In 2025, the carbon dioxide emissions of the subordinate thermal power plant will steadily decline, with a unit emissions intensity not exceeding 0.835 tons/MWh. In 2024, the subordinate Li Dian Group launched the clean and low-carbon renovation of coal power units, built 2 x 1 million kW units, and optimised coal consumption for power generation through machine unit maintenance and overhaul, thereby achieving an annual carbon dioxide emissions reduction of around 70,000 tons." etc. Please refer Pg 37 "Key Tasks in the 2024-2025 Action Plan for Energy Conservation and Carbon Reduction" for detailed measures. Regarding Leadership and Governance "We have set up a three-tier ESG governance system, comprising the Board of Directors, the management, and the executive departments. The Board of Directors provides guidance for our ESG work, while also supervising and evaluating the performance of the management. The management is in charge of coordinating all ESG-related efforts, and for guiding and overseeing its implementation. The functional departments of the headquarters and subsidiaries are responsible for implementing specific ESG tasks. In September 2024, the Company officially renamed the Strategy Committee of the Board of Directors as the Strategy and Sustainability Committee, revised the responsibilities of the Committee, set up relevant functions, and further improved the Company's ESG governance system."</t>
  </si>
  <si>
    <t xml:space="preserve">
Regarding emission reductions : "The carbon trade market is an important mechanism for achieving the goals of carbon peaking and carbon neutrality. Since the opening of the national carbon emissions trading market, the Company has actively participated in carbon trading, aiming to realise the value of ecological products, control and reduce greenhouse gas emissions, and jointly promote green and low-carbon development." ""As the first securities company to carry out carbon trading in China, the subsidiary was given approval to complete the first transactions on the day when the national greenhouse gas voluntary emissions reduction trading market was launched in 2024, closing the first nationally certified voluntary emissions reduction transaction used for voluntary carbon offset of non-emission control enterprises in China. It also completed the largest single carbon asset repurchase since the establishment of the national carbon market, and helped multiple local pilot carbon markets launch carbon repurchases and close their first deals. It regularly provides quotations and trading services in multiple local pilot carbon markets."</t>
  </si>
  <si>
    <t>1.05E+11</t>
  </si>
  <si>
    <t>alibaba</t>
  </si>
  <si>
    <t>Alibaba Group Holding Limited</t>
  </si>
  <si>
    <t>KYG017191068</t>
  </si>
  <si>
    <t>5493001NTNQJDH60PM02</t>
  </si>
  <si>
    <t>Alibaba</t>
  </si>
  <si>
    <t xml:space="preserve">In 2021, we set the goals of: (1) achieving carbon neutrality in our own operations by 2030; (2) halving the net emissions intensity in the value chain by 2030 (cf. 2024 Alibaba Group ESG Report, p. 9) Baseline year - Jan 2020 - Dec 2020 (cf. 2024 Alibaba Group ESG Report, p. 27). </t>
  </si>
  <si>
    <t>https://data.alibabagroup.com/ecms-files/1375187346/2afa4481-a31a-492f-83bf-7d1a4f66cc7c/2024%20Alibaba%20Group%20Environmental%2C%20Social%20and%20Governance%20Report-0809.pdf</t>
  </si>
  <si>
    <t>According to the company's 2021 Carbon Net Neutrality Action Report and 2024 ESG Report, it aimed to achieve carbon neutrality in its own operations and reduce net emissions intensity in the value chain (Scope 3) by 50% by 2030. The baseline year was January‚ÄìDecember 2020 (Alibaba Group 2024 ESG Report, p. 27). No interim target was set (Alibaba 2021 Carbon Net Neutrality Action Report, pp. 5, 9, 25; Alibaba 2024 ESG Report, pp. 9, 23).</t>
  </si>
  <si>
    <t>Alibaba's scope 1, 2 and 3 GHG inventory covered carbon dioxide (CO‚ÇÇ), methane (CH‚ÇÑ), nitrous oxide (N‚ÇÇO), hydrofluorocarbons (HFCs), perfluorocarbons (PFCs), nitrogen trifluoride (NF‚ÇÉ) and sulphur hexafluoride (SF‚ÇÜ). In FY2024, five greenhouse gases, namely, CO‚ÇÇ, N‚ÇÇO, CH‚ÇÑ, HFCs, and SF‚ÇÜ were found. (cf. Alibaba 2024 ESG report, pp. 169, 180) 
Calculations: Net GHG emissions equal to GHG emissions minus carbon offsets. This calculation method applies to Scope 1 emissions, Scope 2 emissions (market-based), and Scope 3 emissions (market-based). (cf. Alibaba 2024 ESG report, p. 169) 
Alibaba set a "Scope 3+ goal" in FY2021 to enable a low-carbon digital circular ecosystem. By using its digital platforms to reduce a cumulative reduction of 1.5 gigatons carbon emissions between 2021 and 2035 (cf. Alibaba 2021 Carbon Net Neutrality Action Report, pp. 5, 9, 37; Alibaba 2024 ESG report pp. 23, 38).
End target covers scope 1, 2 and 3 (cf. Alibaba 2021 Group Carbon Net Neutrality Action Report p. 9).</t>
  </si>
  <si>
    <t>Information on the extent to which measures will be applied (e.g. if switching to EVs, what share of the fleet; if installing an own solar PV installation, what is the installed capacity), Schedule for regular review of measures, Measures for all emission scopes that are covered by the target, Information on the emission reductions expected from these measures within a certain time period</t>
  </si>
  <si>
    <t xml:space="preserve">MEASURES: 
The company introduced a low-carbon digital circular ecosystem, Scope 3+, in FY2021 to achieve a cumulative reduction of 1.5 gigatons of carbon emissions between 2021 and 2035 (cf. Alibaba 2021 Carbon Net Neutrality Action Report, p. 5, 9, 37; Alibaba 2024 ESG Report p. 9, 23, 38), such as building data centres to improve power and water usage effectiveness, promoting low-carbon products to end consumers, developing and standardizing GHG reduction accounting system for value chain suppliers, and reducing packaging materials etc. 
2) The company's cloud computing system will be powered 100% by electricity generated from clean energy by 2030. (cf. Alibaba 2024 ESG report, p. 23, 32) 
EQUITY: 
The ‚ÄúScope 3+‚Äù is set to implement across the company's employees, customers, and enterprises using Alibaba's digital platforms through two major initiatives:  
a) Carbon Abatement Enablement: low-carbon cloud services, low-carbon office services, and low-carbon production, and b) Carbon Abatement Engagement: low-carbon products, reuse and recycling of idle goods, low-carbon mobility, and low-carbon catering (cf. Alibaba 2021 Carbon Net Neutrality Action Report, pp. 5, 9; Alibaba 2024 ESG Report pp. 10, 29).
ACCOUNTABILITY: 
In FY2024, the company launched an ESG metric-based scoring mechanism and internal ESG awards to evaluate ESG efforts across business units (cf. Alibaba 2024 ESG Report p. 149). It also linked the PUE values of its leased data centers to the reward mechanism for suppliers, incentivizing them to adopt greener energy practices (cf. Alibaba 2024 ESG Report p. 32).
</t>
  </si>
  <si>
    <t xml:space="preserve">In 2021, we proposed the principle that direct emissions reduction takes precedence over carbon removal, which takes precedence over carbon offsets. We have adhered to this principle ever since (Alibaba 2024 ESG report, p. 28). 
As stated in its 2024 ESG report, Alibaba has prioritized direct emissions reduction over carbon removal and offsets. Also, while the company planned to purchase carbon credits (plan to work with blockchain carbon credit providers), invest in natural climate solutions carbon removal projects focusing on forests, wetlands and agricultural carbon sinks, and provide financial support and explore technology-based carbon removal solutions, (cf. Alibaba 2021 carbon neutrality report, p. 22), nothing concrete is mentioned. </t>
  </si>
  <si>
    <t>1.36E+11</t>
  </si>
  <si>
    <t>mtco2e per million rmb of revenue</t>
  </si>
  <si>
    <t>verizon communications</t>
  </si>
  <si>
    <t>verizon</t>
  </si>
  <si>
    <t>Verizon has committed to set an SBTi-approved target to reach net-zero GHG emissions across our value chain (scopes 1, 2 and 3) by 2050._x000D_
_x000D_
From website (https://web.archive.org/web/20250713122219/https://www.verizon.com/about/responsibility/sustainability)</t>
  </si>
  <si>
    <t>https://web.archive.org/web/20250713121130/https://www.verizon.com/about/sites/default/files/Verizon-2023-ESG-Report.pdf</t>
  </si>
  <si>
    <t xml:space="preserve">Two Interim targets - 2030 and 2035_x000D_
_x000D_
Scope 1 and 2 emissions: Expect to achieve a 53% reduction in our scope 1 and 2 operational emissions to limit global warming to a 1.5Â°C scenario (over a 2019 baseline) by 2030 _x000D_
Renewable energy sourced: Expect to source renewable energy equivalent to 100% of our annual electricity usage by 2030 _x000D_
_x000D_
Scope 3 emissions: Expect to achieve a 40% reduction in our scope 3 emissions from our value chain to limit global warming to well-below 2Â°C (over a 2019 baseline) by 2035_x000D_
Renewable energy sourced: Expect to achieve net-zero operational emissions by 2035_x000D_
_x000D_
_x000D_
</t>
  </si>
  <si>
    <t xml:space="preserve">Current target status: _x000D_
As of year-end 2022, achieved a 23.3% reduction in our scope 1 and 2 emissions (market-based) _x000D_
As of year-end 2022, achieved a 15.1% reduction in our scope 3 emissions _x000D_
In 2022, sourced renewable energy equivalent to 13% of electricity usage </t>
  </si>
  <si>
    <t>Total energy consumed is calculated based on emissions sources included in scope 1 and 2 GHG emissions, namely natural gas, gasoline, diesel, jet fuel, propane, kerosene, compressed natural gas, B02, B05, B11, B20, E85, methanol, ethanol, electricity, steam and chilled water. (Page 61, 2023 ESG Report )</t>
  </si>
  <si>
    <t>Information on the extent to which measures will be applied (e.g. if switching to EVs, what share of the fleet; if installing an own solar PV installation, what is the installed capacity), Information on the emission reductions expected from these measures within a certain time period</t>
  </si>
  <si>
    <t xml:space="preserve">(Page 46, ESG 2023 Report) - Information on the emission reductions expected from these measures within a certain time period_x000D_
Verizon is one of the leading corporate buyers of renewable energy in the U.S. and a member of the Clean Energy Buyers Association. As of February 2024, we had in place 27 longterm REPAs for a total of approximately 3.6 gigawatts (GW) of anticipated renewable energy generating capacity. As of such date, 15 projects related to our REPAs were in commercial operation. We have contracted for approximately 1.8 GW of the generating capacity of these projects, which represents over 50% of the anticipated aggregate generating capacity of our REPA portfolio. The remaining projects are under development. The renewable energy capacity that we have contracted for is expected to enable the avoidance of over 4.7 million metric tons of COâ‚‚e annually.5_x000D_
_x000D_
(Page 9. ESG 2023 Report) - No schedule for regular review of measures but a statement saying - We proactively engage with our investors, customers and other key stakeholders on Verizonâ€™s ESG activities and priorities. Reports are also generated every 2 years. _x000D_
_x000D_
(Page 44, ESG 2023 Report)  _x000D_
We are purchasing these EVs at a rate aligned with available products and charging infrastructure suitable for our operations._x000D_
_x000D_
In 2023, across all of Verizon, we had 100% pay equity in salary for women and men. In the U.S., we also had 100% pay equity in salary with respect to race/ethnicity. Consistent with our Commitment to Pay Equity, we remain committed to: (Pg 17, ESG Report 2023) _x000D_
â€¢	 Identifying and promoting best practices in compensation, hiring, promotion and career development_x000D_
â€¢	 Making hiring, promotion and compensation decisions that promote pay equity_x000D_
_x000D_
(Page 53, ESG 2023 Report)_x000D_
At Verizon, digital equity and inclusion means:_x000D_
â€¢ Advocacy. Urging policymakers to create long-lasting solutions to address the digital divide_x000D_
â€¢ Access. Providing access to connectivity with sufficient speeds to communities in remote and underserved areas_x000D_
â€¢ Affordability. Making available devices and connectivity that offer quality service without significant cost or resource restrictions_x000D_
â€¢ Adoption. Leveraging connectivity to provide meaningful services and fostering the skills necessary to use those services </t>
  </si>
  <si>
    <t>(Page 44, ESG 2023 Report) To address residual emissions that we are ultimately unable to abate, we plan to pursue carbon removal solutions.</t>
  </si>
  <si>
    <t>Verizon Communications Inc.</t>
  </si>
  <si>
    <t>china national offshore oil</t>
  </si>
  <si>
    <t>CNOOC</t>
  </si>
  <si>
    <t>"From 2021 to 2025, we will reduce cumulative carbon reductions by over 1.5 million tons" (2020 ESG report, p.11)_x000D_
"By 2025, we plan to achieve a cumulative emission reduction of more than 1.5 million tons of carbon dioxide equivalent." (2023 ESG report, p.59)</t>
  </si>
  <si>
    <t>https://web.archive.org/web/20250625131552/https://www.cnoocltd.com/english/sustainability/environmentalsocialandgovernancereports/202504/P020250408542745334285.pdf</t>
  </si>
  <si>
    <t xml:space="preserve">GHG emission reduction targets (2023 ESG report, p.59):_x000D_
- By 2024, we plan to reduce emissions by 523 thousand tons of carbon dioxide equivalent through measures such as flare gas treatment, use of permanent magnet electric submersible pumps and distributed new energy replacement._x000D_
- In 2024, we plan to achieve 760 million kwh of green power replacement, which is expected to reduce carbon emissions by 650 thousand tons. </t>
  </si>
  <si>
    <t>Sources:_x000D_
1) 2020 ESG Report: https://web.archive.org/web/20250625132117/https://www.cnoocltd.com/english/sustainability/environmentalsocialandgovernancereports/202409/P020240925661396771350.pdf_x000D_
2) 2023 ESG Report: https://web.archive.org/web/20250403140632/https://www.cnoocltd.com/english/sustainability/environmentalsocialandgovernancereports/202409/P020241216473769449925.pdf_x000D_
_x000D_
Additional Info:_x000D_
CNOOC supports China's dual-carbon goals, but has not committed to the same targets so far._x000D_
"The Company makes continuous efforts to promote the construction of zero-carbon oil and gas fields"  (2023 ESG Report, P.58)_x000D_
"...upgrades the "Energy Control and Carbon Emission Data Management Information Platform" to the "Carbon Peak and Carbon Neutrality Platform", which covers all domestic branches and offshore platforms and terminals and supports carbon peak and carbon neutrality goals management, action tracking, comprehensive analysis and data control." (2023 ESG Report, P.58)</t>
  </si>
  <si>
    <t>targets only mentioned "CO2 equivalent"_x000D_
 CNOOC Limited is vigorously promoting the recovery and utilization of flare gas, strictly implementing the control target of keeping the average methane emission intensity in the natural gas production process below 0.25% by 2025. (ESG Report 2024, p72)</t>
  </si>
  <si>
    <t>On Accountability: senior managers' assessment KPI include carbon reduction, making them formally accountable for delivery of the targets: _x000D_
"The Company has incorporated ESG indicators such as carbon reduction and new energy output into the assessment mechanism of senior managers. Energy conservation and carbon reduction targets have been set for Executive Director/CEO and safety directors." (2023 ESG Report, P.26)_x000D_
_x000D_
"We have also set up a 'Carbon Peaking and Carbon Neutrality Goals' leading group headed by the CEO to guide the Company's top-level design, scheme review and implementation for energy conservation and carbon reduction work from 2021 to 2025. (2023 ESG Report, P.55)</t>
  </si>
  <si>
    <t>On Carbon Trading/Offset:_x000D_
"...the Company has established low carbon management organizations including Green Power and *Carbon Trading Division*, Carbon-Negative Office, new energy branch and regional companies, which are responsible for systematically managing green power and *carbon trading*, developing CCS/CCUS and new energy business, and comprehensively implementing the Company's workplan on carbon peak and carbon neutrality." (2023 ESG Report, P.58)_x000D_
"The Company strengthened the electricity-carbon linkage and promoted the policy on green power offsetting carbon emission in Tianjin. Tianjin Branch effectively utilized the policy and used 186 million kWh of green power in 2022 to offset 164,000 tons of carbon emission, completing the annual carbon compliance task." (2023 ESG Report, P.58)_x000D_
_x000D_
On Carbon Removal:_x000D_
"In addition, the Company takes active measures to develop the carbon sink business by promoting demonstration projects for carbon dioxide capture, storage and utilization, and strengthening the green power replacement, thus contributing to the achievement of the 2025 emission reduction target.  (2023 ESG Report, P.58)_x000D_
_x000D_
"CNOOC Limited accelerates the green and low-carbon transformation of oilfields. Fully utilising its competitive edge, the Company steadily_x000D_
promotes CCS/CCUS2  and develops carbon-negative technologies and sector through scientific and technological research and project_x000D_
demonstration. (2023 ESG Report, P.18)</t>
  </si>
  <si>
    <t xml:space="preserve">from 2021 to 2025, the company will reduce cumulative carbon reductions by over 1.5 million tons._x000D_
</t>
  </si>
  <si>
    <t>by 2024, the company plans to reduce ghg emissions by 523 thousand tons of carbon dioxide equivalent through measures such as flare gas treatment, use of permanent magnet electric submersible pumps and distributed new energy replacement.</t>
  </si>
  <si>
    <t>nvidia</t>
  </si>
  <si>
    <t>NVIDIA</t>
  </si>
  <si>
    <t>US67066G1040</t>
  </si>
  <si>
    <t>Semiconductors and Semiconductors Equipment</t>
  </si>
  <si>
    <t>Near-Term Targets: NVIDIA commits to reduce absolute scope 1 and 2 GHG emissions 50% by FY2030 from a FY2023 base year. NVIDIA also commits to reduce scope 3 GHG emissions from use of sold products 75% per PetaFLOP within the same timeframe.</t>
  </si>
  <si>
    <t>We commit to the following science-
based targets from a FY23 base year:
&gt; To reduce absolute scope 1 and 2 
emissions 50% by FY30</t>
  </si>
  <si>
    <t>https://web.archive.org/web/20250825192027/https://images.nvidia.com/aem-dam/Solutions/documents/NVIDIA-Sustainability-Report-Fiscal-Year-2025.pdf</t>
  </si>
  <si>
    <t>NVIDIA has committed to reducing absolute scope 1 and 2 emissions 50% by FY30. It also aim to reduce scope 3 emissions intensity from use of sold GPU products by 75% per PFLOP by FY30. The scope 3 target is measured in PFLOP, or PetaFLOP, which represents one quadrillion (10^15) floating-point operations per second. 
https://web.archive.org/web/20250825192027/https://images.nvidia.com/aem-dam/Solutions/documents/NVIDIA-Sustainability-Report-Fiscal-Year-2025.pdf</t>
  </si>
  <si>
    <t>: By FY26, engage manufacturing
suppliers comprising at least 67% of NVIDIA‚Äôs
scope 3 category 1 GHG emissions (GHG
Protocol-defined Purchased Goods and
Services), with the goal of effecting supplier
adoption of science-based targets aligned with
limiting temperature rise to 1.5 degrees Celsius.
https://web.archive.org/web/20250825192027/https://images.nvidia.com/aem-dam/Solutions/documents/NVIDIA-Sustainability-Report-Fiscal-Year-2025.pdf</t>
  </si>
  <si>
    <t>Schedule for regular review of measures, Information on the extent to which measures will be applied (e.g. if switching to EVs, what share of the fleet; if installing an own solar PV installation, what is the installed capacity)</t>
  </si>
  <si>
    <t>our dedicated
Environmental, Health, and Safety and
corporate responsibility teams work closely with employees globally to execute our
environmental policies and practices, which are
made actionable through goals and metrics
that are annually reviewed with executives.
https://web.archive.org/web/20250825192027/https://images.nvidia.com/aem-dam/Solutions/documents/NVIDIA-Sustainability-Report-Fiscal-Year-2025.pdf</t>
  </si>
  <si>
    <t>encourage suppliers on reporting energy baselines</t>
  </si>
  <si>
    <t>NVIDIA's target does not allow for traded credits.
https://web.archive.org/web/20250825192027/https://images.nvidia.com/aem-dam/Solutions/documents/NVIDIA-Sustainability-Report-Fiscal-Year-2025.pdf</t>
  </si>
  <si>
    <t>1.30E+11</t>
  </si>
  <si>
    <t>china resources</t>
  </si>
  <si>
    <t xml:space="preserve">Target for 2025 is to "lower the carbon dioxide emission intensity by 10% compared with that of 2020." </t>
  </si>
  <si>
    <t>https://www.crcgas.com/English/2025esg/2025-04-28/b9ba07c4-e554-462a-9058-4ba0657b2c9d.pdf</t>
  </si>
  <si>
    <t xml:space="preserve">n/a  </t>
  </si>
  <si>
    <t>No long term targets. Only target currently in corporate strategy is for 2025.
"While defining the long-term goals, the Group also set annual short-term emission reduction targets, continue to promote the implementation of emission reduction actions. By breaking down
energy conservation and emission reduction targets to subsidiaries at all levels, strictly tracking and assessing the achievement of targets, and incorporating relevant results into annual performance management system, the Group can achieve refined management on energy consumption."</t>
  </si>
  <si>
    <t>As above, the Group aim to reduce carbon emissions by 10% in 2025 compared to 2020 levels. 
No methane emissions reduction target but do have a methane management target: "reduce methane emission intensity in production to below 0.25% by 2025." (https://www.crcgas.com/English/2025esg/2025-04-28/b9ba07c4-e554-462a-9058-4ba0657b2c9d.pdf  - page 104)</t>
  </si>
  <si>
    <t>No info on sink, credits, offsets. 
Does have a CCU (carbon capture and utilisation) project at a gas plant facility. There is no information about any plans to roll out CCU project at other plants, or if they count to their emissions reduction target. (https://www.crcgas.com/English/2025esg/2025-04-28/b9ba07c4-e554-462a-9058-4ba0657b2c9d.pdf  - page 117.)</t>
  </si>
  <si>
    <t>hyundai motor</t>
  </si>
  <si>
    <t>Hyundai Motor Company</t>
  </si>
  <si>
    <t>KR7005380001</t>
  </si>
  <si>
    <t>9884004RQX8PRBXQ8S60</t>
  </si>
  <si>
    <t>Korea, Republic of</t>
  </si>
  <si>
    <t>Hyundai Motor Co</t>
  </si>
  <si>
    <t>At the IAA Mobility held in Munich in September 2021, we presented our strategies to become carbon neutral by 2045, focusing on electrification and hydrogen society. we have made it our goal to become carbon neutral across all stages including parts procurement, production, and vehicle operation by 2045. 
https://www.hyundai.com/content/dam/hyundai/ww/en/images/company/sustainability/carbon-neutrality-roadmap/hmc-2021-carbon-neutral-white-paper-en.pdf</t>
  </si>
  <si>
    <t>https://www.hyundai.com/content/dam/hyundai/ww/en/images/company/sustainability/carbon-neutrality-roadmap/hmc-2021-carbon-neutral-white-paper-en.pdf</t>
  </si>
  <si>
    <t xml:space="preserve">The company has used its platform at the event to highlight its plans for the future. Hyundai is aiming to reduce carbon emissions by 75% from its 2019 levels by 2040. </t>
  </si>
  <si>
    <t>2023 Sustainability Report reiterates the 2045 commitment as "2045 Net Zero" https://www.hyundai.com/content/hyundai/ww/data/csr/data/0000000051/attach/english/hmc-2023-sustainability-report-en-v7.pdf</t>
  </si>
  <si>
    <t>Includes supply chain management as stated in their 2023 Sustainability Report: "We believe supply chain management is extremely important for Hyundai to achieve net zero by 2045."  
https://www.hyundai.com/content/hyundai/ww/data/csr/data/0000000051/attach/english/hmc-2023-sustainability-report-en-v7.pdf</t>
  </si>
  <si>
    <t>Measures for all emission scopes that are covered by the target, Information on the extent to which measures will be applied (e.g. if switching to EVs, what share of the fleet; if installing an own solar PV installation, what is the installed capacity), Information on the emission reductions expected from these measures within a certain time period</t>
  </si>
  <si>
    <t>We plan to achieve 100% electrification (through battery electric vehicles and fuel cell electric vehicles) in the
European market by 2035 and to achieve 100% electrification of product vehicles in major markets by 2040.
 We will also encourage our partners to switch to electric vehicles and electric
transport vessels by 2040-50 to achieve zero carbon emissions across all our factories.</t>
  </si>
  <si>
    <t xml:space="preserve">Direct quote from 2023 Sustainability Report: 
"Lastly, for areas where direct reduction is difficult, we have sought ways to offset GHG emissions and achieve the net zero goal through carbon capture utilization &amp; storage (CCUS), a technology that captures and treats CO2 in the atmosphere; the Hyundai Green Zone Project, a global ecological restoration project; and the marine ecosystem restoration and upcycling project."
https://www.hyundai.com/content/hyundai/ww/data/csr/data/0000000051/attach/english/hmc-2023-sustainability-report-en-v7.pdf
</t>
  </si>
  <si>
    <t>1.28E+11</t>
  </si>
  <si>
    <t>electricite de france</t>
  </si>
  <si>
    <t>EDF Group</t>
  </si>
  <si>
    <t>FR0010242511</t>
  </si>
  <si>
    <t>549300X3UK4GG3FNMO06</t>
  </si>
  <si>
    <t>Electric Utilities and Independent Power Producers and Energy Traders (including Fossil, Alternative and Nuclear Energy)</t>
  </si>
  <si>
    <t>Well-below 2Â°C</t>
  </si>
  <si>
    <t>Integrated energy company, EDF group commits to reduce absolute scopes 1 and 2 GHG emissions 50% by 2030 from a 2017 base year*. EDF group commits to reduce absolute scopes 3 GHG emissions from use of sold product 28% by 2030 from a 2019 base year. *The target boundary includes biogenic emissions and removals from bioenergy feedstocks as well as emissions from electricity purchased and from non-controlled assets.</t>
  </si>
  <si>
    <t>27/02/2020 01:00</t>
  </si>
  <si>
    <t>The targets covering greenhouse gas emissions from company operations (scopes 1 and 2) are consistent with reductions required to keep warming to Well-below 2Â°C</t>
  </si>
  <si>
    <t>EDF</t>
  </si>
  <si>
    <t>edf</t>
  </si>
  <si>
    <t>As of its latest strategic documents (August 2024), EDF remains committed to achieving net zero emissions across all scopes by 2050_x000D_
"The goal to build a net zero energy future is in keeping with our raison dâ€™Ãªtre. EDF is committed to achieving carbon neutrality by 2050, across all scopes (1, 2 and 3)._x000D_
â€œMoodyâ€™s Ratings has confirmed that our COâ‚‚ emissions reduction trajectory is aligned with a global warming scenario limited to +1.5â€¯Â°C.â€_x000D_
â€” EDF (2024), Rapport Impact 2024,: (https://archive.org/details/edfgroup_rapport-impact-2024_20240830_fr)_x000D_
_x000D_
EDF intends to double its renewable energy generation capacity by 2030. _x000D_
_x000D_
EDF decides to definitively shutdown the Cordemais thermal power plant in 2027(the last coal power plant owned by EDF in France) and confirms plans to launch a new industrial activity (nuclear) on the site. (https://archive.vn/lyI1m)_x000D_
_x000D_
 To meet its objectives, the Groupâ€™s main commitments are to double its renewable capacity, phase out coal power, and support its customers in decarbonising their uses."_x000D_
"Notre objectif : atteindre le zÃ©ro Ã©mission nette sur lâ€™ensemble de nos activitÃ©s dâ€™ici Ã  2050" ("Our goal: to achieve net zero emissions across all our activities by 2050"), "AlignÃ© sur lâ€™Accord de Paris, le Groupe sâ€™engage Ã  atteindre le zÃ©ro Ã©mission nette dâ€™ici Ã  2050" ("In line with the Paris Agreement, the Group is committed to achieving net zero emissions by 2050"), found in https://archive.org/details/edfgroup_rapport-impact-2024_20240830_fr_x000D_
According to a recent Net Zero Assessment report made by the company Moodyâ€™s, "EDF's long-term target to reduce all scope emissions by at least 90% by 2050 (from a base year of 2017)" is "consistent with a 1.5 C ambition" (https://archive.org/details/edfgroup_moodys_nza-2_20240215_en)</t>
  </si>
  <si>
    <t>https://archive.org/details/2025-04-24-edf-urd-2024-en</t>
  </si>
  <si>
    <t xml:space="preserve">After reducing its direct CO2 emissions (scope 1) by 50% between 2017 and 2022, the Group has defined new strategic milestones to achieve zero net emissions_x000D_
by 2050: -60% in 2025(vs 2017), -70% in 2030 with a carbon intensity of 30 gCO2/kWh and -80% in 2035 with an intensity of 22 gCO2/kWh. The use of_x000D_
carbon contribution projects will be considered for residual emissions, beyond 2030 and up to a maximum of 10% (https://archive.org/details/edfgroup_rapport-impact-2024_20240830_fr)_x000D_
 _x000D_
 </t>
  </si>
  <si>
    <t xml:space="preserve">From the 2024 report (https://archive.org/details/2025-04-24-edf-urd-2024-en)_x000D_
With over 94% carbon-free electricity generation, EDF has one of the lowest carbon intensities in the world at 30gCO2/kWh, reduced by 19% compared to 2023._x000D_
â— Strong ambitions to cut CO2 emissions:_x000D_
&gt; for Scope 1, a new target of a 65% reduction by 2027 in addition to the targets of 70% by 2030 and 80% by 2035 (vs 2017 levels),_x000D_
&gt; for Scope 3, three new targets: reduction of 30% by 2027, 35% by 2030 and 45% by 2035 (vs 2019 levels)._x000D_
EDF does not have a separate, well-defined reduction target for Scope 2 emissions._x000D_
</t>
  </si>
  <si>
    <t>Different interim targets for different scopes (see above)_x000D_
https://archive.vn/SWXKW_x000D_
Interim targets seem to cover just CO2;_x000D_
EDF's target of a 63% decrease in carbon intensity by 2030 compared to 2017, which covers power and heat generation CO2_x000D_
emissions, is in line with a 1.5 C trajectory under the electric and gas utilities benchmark.This target does not cover scope 2 emissions and emissions from non-CO2 GHGs. However, based on EDF's historical reporting, they estimate that non-CO2 gases and scope 2 represent less than 5% of total scope 1 and 2 combined. In addition, non-CO2 gases are_x000D_
covered by other targets, in particular the target to reduce absolute emissions 70% by 2030 (https://archive.org/details/edfgroup_moodys_nza-2_20240215_en)</t>
  </si>
  <si>
    <t>Reporting: https://www.edf.fr/en/the-edf-group/taking-action-as-a-responsible-company/reports-and-indicators/non-financial-kpis_x000D_
_x000D_
" Our definition of the just transition is about placing people at the center stage and focusing on the wellbeing of all our stakeholders" &amp; "EDF believes that low carbon energy must be accessible to everyone in all regions, therefore will always invest to support the most fragile customers whether in developed or emerging countries." &amp; "EDF strives to mitigate the social impact of the low carbon transition on workers. We commit to provide access to low-carbon and decent jobs, while embedding gender balance and inclusion of vulnerable groups"_x000D_
(https://archive.org/details/edfgroup_rse_transition-juste-et-inclusive_principes_2022_va)_x000D_
_x000D_
"Point persons with responsibilty for the company's climate performance are identified both at the board and executive committee level", "The group seems to have clear board-level responsibility, reporting and scrutiny for its sustainability objectives", though "CEO pay does not vary based on achievement of emissions objectives" (https://archive.org/details/edfgroup_moodys_nza-2_20240215_en), This remuneration structure may not properly incentivise the CEO to pursue climate commitments. _x000D_
_x000D_
Also, Moody's has stated: "We score EDF's GHG governance to be tier 1, which is the top score in our four-point scale", since among others, they report carbon offsets seperately and "does not subtract any carbon offsets or avoided emissions from its GHG inventory" (https://archive.org/details/edfgroup_moodys_nza-2_20240215_en)</t>
  </si>
  <si>
    <t>Power generation</t>
  </si>
  <si>
    <t>emissions per unit of energy generated</t>
  </si>
  <si>
    <t>goldman sachs</t>
  </si>
  <si>
    <t>Goldman Sachs</t>
  </si>
  <si>
    <t>"2021: Committed to aligning our financing activities with a net zero by 2050 pathway and expanded our operational commitment to target net zero for our supply chain" (P.7, 2023 Sustainability Report)</t>
  </si>
  <si>
    <t>https://www.goldmansachs.com/our-commitments/sustainability/2023-sustainability-report/multimedia/report.pdf</t>
  </si>
  <si>
    <t>"Our Journey to Net Zero Carbon by 2030:  We have been carbon neutral across our operations and business travel since 2015.  In 2021, we expanded our operational carbon neutrality commitment with a goal to achieve net zero carbon emissions in our operations and supply chain by 2030." (Our Operational Impact, Corporate Website: https://www.goldmansachs.com/our-firm/sustainable-finance/our-operational-impact)</t>
  </si>
  <si>
    <t>- Previous achieved target:  In 2015, Goldman Sachs achieved carbon neutrality across our operations and business travel
- Also set other 'operational goals'. See: https://www.goldmansachs.com/our-firm/sustainable-finance/our-operational-impact/our-2025-operational-goals
By 2025: 
    Energy Efficiency ‚Äì Reduce energy intensity (kWh/sq. ft) across our operationally controlled facilities by 20%
    Renewable Electricity ‚Äì Source 80% renewable electricity from long-term Power Purchase Agreements (PPAs) and on-site projects
    Business Waste ‚Äì Continue to divert 100% of business waste from landfill
    Paper ‚Äì Reduce our paper consumption per capita by 30%
    Water ‚Äì Reduce water intensity (gal/occupied seat) by 15%
    Plastic ‚Äì Remove 100% of plastic beverage bottles and disposables from on-site cafeterias, micro-markets and vending machines globally
    Green Buildings ‚Äì Achieve LEED Gold or equivalent for all new builds and major renovations
    Certified Management ‚Äì Maintain 100% ISO 20121 certification for our on-site events and extend to off-site events 
And some 2030 Sectoral Targets - see P.68, 2023 Sustainability Report</t>
  </si>
  <si>
    <t>supply chain and financed emissions may cover all of scope three (not specified); already carbon neutral in scopes 1 and 2 and business travel: https://www.goldmansachs.com/media-relations/press-releases/2021/announcement-04-mar-2021.html</t>
  </si>
  <si>
    <t xml:space="preserve">Notes on public plan:
- Goldman lacks a publicly available plan (with concrete steps, measures, and timeframes) for their 2050 end target
- in their Sustainability Report, they primarily track progress on existing (and mostly interim 2030) targets
Annual reporting metrics: https://www.goldmansachs.com/our-commitments/sustainability/2023-sustainability-report/multimedia/report.pdf
Governance: https://www.goldmansachs.com/our-commitments/sustainability/tcfd-report-2023/report.pdf
‚Ä¢ various committees are responsible for overseeing climate change (alongside other risks) but do not mention accountability for the target directly </t>
  </si>
  <si>
    <t>"The firm purchases third-party verified carbon offsets (avoidance and/ or removal) with emission claims that are tracked on the registries of Verra, Green-e, Gold Standard or other similar platforms. For YE 2023, credits are sourced from a variety of projects" - Sustainability report 2023 (pg70). 
Projects include: REDD, Afforestation, Cooking Stoves, N20 Abatement</t>
  </si>
  <si>
    <t>1.20E+11</t>
  </si>
  <si>
    <t>wells fargo</t>
  </si>
  <si>
    <t>"Wells Fargo has set operational sustainability goals for 2030: Reducing GHG emissions (Scope 1 and Scope 2) from 2019 by 70%" (Wells Fargo Sustainability &amp; Governance Report, pg. 10: https://www08.wellsfargomedia.com/assets/pdf/about/corporate-responsibility/sustainability-and-governance-report.pdf).</t>
  </si>
  <si>
    <t>https://www.wellsfargo.com/about/responsibility-and-impact/sustainability/</t>
  </si>
  <si>
    <t>On February 28, 2025, Wells Fargo dropped its 2030 interim reduction targets for financed emissions and its 2050 net-zero target for financed emissions: "As of today, we are discontinuing our sector-specific 2030 interim financed emissions targets and our goal to achieve net zero by 2050 for financed emissions. We will maintain our 2030 sustainable finance goal; our 2030 operational sustainability goals; and our 2050 goal for Wells Fargo‚Äôs own operational emissions. Most importantly, we will continue to serve clients‚Äô energy needs, meeting them where they are in their chosen energy and transition strategies. And we will work to meet the rising energy demands of the clients, customers, and communities we serve." Wells Fargo states it is keeping its 2030 and 2050 targets for operational emissions. However, Wells Fargo does not list any specific 2050 target for its own operational emissions. There is no 2050 emissions reduction target stated in this February 2025 statement or in the 2024 Sustainability &amp; Governance Report (Statement on Wells Fargo's Climate Goals &amp; Targets (February 28, 2025): https://www.wellsfargo.com/about/responsibility-and-impact/sustainability/).</t>
  </si>
  <si>
    <t>Goal is to reduce GHG emissions (Scope 1 and 2) in its own operations from 2019 levels by 70% in 2030 (Statement on Wells Fargo's Climate Goals &amp; Targets (February 28, 2025): https://www.wellsfargo.com/about/responsibility-and-impact/sustainability/).</t>
  </si>
  <si>
    <t>- Annual reporting: https://www.wellsfargo.com/about/investor-relations/annual-reports/
- Equity - The Wells Fargo Innovation Incubator: "IN2 is a cleantech incubator that helps early-stage startups develop and deploy innovative, technology-based sustainability solutions. IN2 provides cleantech startups with technical assistance and access to labs and equipment, with the goal of demonstrating technical feasibility and market relevance for high-potential solutions in priority sectors (commercial and residential real estate and agriculture). IN 2 also engages a network of 60+ Channel Partners across the U.S. to support an accelerated, equity-focused climate transition. The IN2 portfolio now includes 72 companies that have raised more than $2.06 billion in external follow on funding, equivalent to an average of more than $101 for every $1 awarded through IN2" (Wells Fargo Sustainability &amp; Governance Report, pg. 27: https://www08.wellsfargomedia.com/assets/pdf/about/corporate-responsibility/sustainability-and-governance-report.pdf).
- Appointed first Chief Sustainability Officer in 2022 (source: https://www08.wellsfargomedia.com/assets/pdf/about/corporate-responsibility/climate-disclosure.pdf)</t>
  </si>
  <si>
    <t xml:space="preserve">Carbon Credit Conditions: "Wells Fargo offsets our residual Scope 1 and Scope 2 emissions (market-based) for reporting year 2023 through the purchase of carbon credits
registered on the Verra Registry (‚ÄúVerra‚Äù), certified under their Verified Carbon Standard (VCS) Program and the Climate Action Reserve Registry
(‚ÄúCAR Registry‚Äù), certified under their Voluntary Offset Program ( known as ‚ÄúCAR‚Äù)" (Information Relevant to the California Voluntary Carbon Market Disclosures Act, pg. 1: https://www.wellsfargo.com/assets/pdf/about/corporate-responsibility/california-voluntary-carbon-market-disclosure.pdf). These offset projects are </t>
  </si>
  <si>
    <t>Wells Fargo purchases carbon credits to offset residual scope 1 and scope 2 emissions: "For Scope 1 GHG emissions that remain after our reduction efforts and Scope 2 (market-based) GHG emissions, Wells Fargo works closely with third-party consultants with subject matter expertise to purchase carbon removal credits.4 With their support, we evaluate potential credit purchases against specific quality criteria" (Wells Fargo Sustainability &amp; Governance Report, pg. 10: https://www08.wellsfargomedia.com/assets/pdf/about/corporate-responsibility/sustainability-and-governance-report.pdf).</t>
  </si>
  <si>
    <t>1.24E+11</t>
  </si>
  <si>
    <t>deutsche telekom</t>
  </si>
  <si>
    <t>Deutsche Telekom AG</t>
  </si>
  <si>
    <t>DE0005557508</t>
  </si>
  <si>
    <t>549300V9QSIG4WX4GJ96</t>
  </si>
  <si>
    <t>Telecommunication Services</t>
  </si>
  <si>
    <t>Overall net-zero target:
Deutsche Telekom AG commits to reach net-zero greenhouse gas emissions across the value chain by 2040.
Near-term targets:
Deutsche Telekom AG commits to reduce absolute scope 1 and 2 GHG emissions 94% by
2030 from a 2020 base year. Deutsche Telekom AG also commits to reduce absolute scope 3 GHG emissions 47% within the same timeframe.
Long-term targets:
Deutsche Telekom AG commits to reduce absolute scope 1 and 2 GHG emissions 90% by
2040 from a 2020 base year. Deutsche Telekom AG also commits to reduce absolute scope 3 GHG emissions 90% within the same timeframe.</t>
  </si>
  <si>
    <t>deutsche telekom ag</t>
  </si>
  <si>
    <t xml:space="preserve">"By 2040 at latest, we want to achieve net zero emissions (climate neutral) along the entire value chain â€“ across Scope 1, 2 and 3 emissions. To achieve this, we aim to reduce total emissions by at least 90 % from a 2020 baseline; only up to 10 % may be offset." (under â€œESRS E1â€‘4 â€“ Targets related to climate change mitigation and adaptation." Link - https://report.telekom.com/annual-report-2024/sustainability-statement/environment/esrs-e1-climate-change.html?tabc=4e1) </t>
  </si>
  <si>
    <t>https://web.archive.org/web/20250614103504/https://report.telekom.com/cr-report/2024/environment/climate-protection.html</t>
  </si>
  <si>
    <t xml:space="preserve">Scope 1 &amp;2: "We will achieve net zero of our own emissions (Scopes 1 and 2) by the end of 2025. To achieve this, we will reduce emissions from our global operations by up to 95 % (2017 baseline)" _x000D_
Scope 1-3 (updated in 2023): "As an interim goal on our journey towards climate neutrality along the entire value chain, we aim to reduce CO2e emissions across Scopes 1 to 3 by 55 % in absolute terms by 2030 (2020 baseline)" vs  previous target: reduce scope 3 by 25% by 2030 (2017 baseline). </t>
  </si>
  <si>
    <t xml:space="preserve">Deutsche Telekom has progressively accelerated its climate goals to address the urgency of climate risks over the years. _x000D_
In March 2021, the company accelerated its net zero targets by ten years from 2050 to 2040 (scope 1-3). In 2024, the company set a new interim target in its 2023 CR report - reducing scope 1 to 3 emissions by 55% by 2030 (2020 baseline) vs previous target - reducing scope 3 by 25% by 2030 (2017 baseline).  Measures: offset through high-quality CCS, supply chain collaboration, and nature-based removal projects like reforestation and rewilding, and a full shift to renewable energy. (2024 CR  report: https://report.telekom.com/annual-report-2024/sustainability-statement/environment/esrs-e1-climate-change.html?tabc=4e1 _x000D_
_x000D_
2025 climate targets: https://report.telekom.com/cr-report/2024/environment/climate-protection.html _x000D_
2024 Corporate Responsibility Report: https://report.telekom.com/cr-report/2024/_x000D_
Archive Corporate Responsibility Report (2008-2023) : https://report.telekom.com/cr-report/2024/services/downloads.html </t>
  </si>
  <si>
    <t xml:space="preserve">Covered scope 1-3 and for Scope 3 emissions, they include both upstream and downstream emissions. </t>
  </si>
  <si>
    <t xml:space="preserve">Apart from CSRD and ESRS reporting standards that the company straightly follows, it also complies SBTi for its net zero targets. No direct reference to equity but link to 'Global Enabling Sustainability Initiative' which includes SDGs. Actions and info on which measures have applied: https://report.telekom.com/annual-report-2024/sustainability-statement/environment/esrs-e1-climate-change.html?search-highlight=GHG%20emissions%20Emission%20emission%20emissions%2C%20including%20Emissions%20includes%20included%20include%20(including%20(GHG%20emission%2C. _x000D_
Incentives/ management remuneration link to energy consumption and COâ‚‚ emissions (Scope 1 and 2) performance (EPIs), each weighted at 50% : https://report.telekom.com/annual-report-2024/sustainability-statement/general-information/esrs-2-general-disclosures.html?tabc=2e3 </t>
  </si>
  <si>
    <t xml:space="preserve">About  5-10% - By the end of 2024: Deutsche Telekom is confident to reduce emissions from its own operations (scope 1 &amp; 2) worldwide by 94% (CR report 2024, p. 41), the remaining emissions would be offset by "high-quality carbon sequestration (removal) projects" (no further details can be founded online though). _x000D_
To achieve our goal of climate neutrality by 2040 (net zero), we will offset up to a maximum of 10 % of our remaining total emissions using high-quality carbon offsets. We use internationally recognized standards (Oxford categories IV/V) for quality assurance. (CR Report 2024 online version - https://report.telekom.com/annual-report-2024/sustainability-statement/environment/esrs-e1-climate-change.html?search-highlight=carbon%20removals%20removal%20Carbon%20decarbonization%20removed%20remove%20removal%3A%20Decarbonization%20decarbonization%2C%20decarbonizing&amp;tabc=2e3) _x000D_
</t>
  </si>
  <si>
    <t>china baowu steel</t>
  </si>
  <si>
    <t>valero energy</t>
  </si>
  <si>
    <t>‚Ä¢ New 2050 ambition to reduce and displace
companywide GHG emissions for Scopes 1, 2, 3 and 4
by more than 45 million metric tons CO2e. (Based on 2011 base year, 32.3 mil metric tons CO2e)</t>
  </si>
  <si>
    <t>https://www.valero.com/sites/default/files/valero-documents/2020%20SRR_Web%20Version_Spreads%207-26.pdf</t>
  </si>
  <si>
    <t>To reduce and offset 63% of our global refining Scope 1 and 2 GHG emissions by 2025 through board-approved projects.     2035: ‚Ä¢ On track to achieve 100% global refinery Scope 1 and 2 GHG emissions reduction/displacement target by 2035.
New 2050 ambition to reduce and displace
companywide GHG emissions for Scopes 1, 2, 3 and 4
by more than 45 million metric tons CO2e. (Based on 2011 base year, 32.3 mil metric tons CO2e) /web/20250828113256/https://www.valero.com/sites/default/files/valero-documents/2025-08/2025 GPR FINAL DIGITAL Pages.pdf</t>
  </si>
  <si>
    <t>2021 Stewardship and Responsibility Report: /web/20250828110810/https://www.valero.com/sites/default/files/valero-documents/2020 SRR_Web Version_Spreads 7-26.pdf
2011 VLO Refining (scope 1 and 2) were 32.3 million tonnes 
Expected reduction to zero:
2.4 efficiency
4.2 offset bioethanol production
11.1 renewable diesel production
10.9 global blending of and credits from renewable fuels
3.7 CCS
59% Reduction and Offsets Achieved in 2020
Valero claim that their 'renewable' diesel emits less GHG than EV over lifetime and repeat this claim.  However this is based on the incorrect assumption that most of the electricity is generated by fossil fuels.  This is clearly not the case for most EVs and  will become less true as renewables expand.  Ref p12-13 of 2020 report below.
Also scaremongering re China for EV dominance and battery raw material use.  Strongly promotes PHEVs  over EVs.
Is 100% Electrification the Smartest and Fastest Climate Transportation Solution?
-Once in operation, an EV is still not ‚Äúzero emissions‚Äù as the   electricity that powers an EV often is generated by fossil fuels.</t>
  </si>
  <si>
    <t>Reporting: /web/20250828111849/https://www.valero.com/responsibility/esg-environmental-social-governance /web/20250828111941/https://www.valero.com/responsibility/environmental-stewardship
By 2050, Valero has an ambition to reduce and displace companywide GHG emissions for Scopes 1, 2, 3 and 4 by more than 45 million metric tons CO2e.
Independent Third-Party Verifications
‚Ä¢ Absolute Scope 1 &amp; 2 GHG emissions.
‚Ä¢ GHG emissions displaced by our own ethanol production and
renewable diesel production.
‚Ä¢ GHG emissions displaced by global blending of and credits from
low-carbon fuels.
‚Ä¢ Scope 3 intensity.
‚Ä¢ Validation of the 2035 GHG emissions target.
‚Ä¢ Copies of independent third-party verifications of Scope 1, Scope
2 and Scope 3 intensity as well as the validation of our 2035 GHG
emissions target can be found on our website at www.valero.com &gt;
Investors &gt; ESG &gt; Other Reports. Scope 3 intensity and our 2035 GHG
emissions target were found to be science-based and conform with
acceptable engineering practices.
2022</t>
  </si>
  <si>
    <t>"board-approved projects"
"credits from renewable fuels"</t>
  </si>
  <si>
    <t xml:space="preserve">See target notes for a breakdown of expected reductions
Some wishful thinking re CCS.
LARGE-SCALE CARBON CAPTURE AND STORAGE ‚Äî Our participation in Navigator's proposed large-scale carbon capture and sequestration pipeline system is expected to capture and remove nearly 3 million metric tons of biogenic CO2 annually from eight of our ethanol plants. Carbon sequestration further reduces the CI of ethanol and increases its market value.
STAND-ALONE CARBON CAPTURE AND STORAGE ‚Äî We are currently evaluating and developing stand-alone carbon sequestration projects at our eastern ethanol plants, which could sequester about 1 million metric tons of CO2 a year. Our ethanol plants represented in the map to the right are located near geology believed to be suitable for successful CCS projects, making them potentially attractive
for development
</t>
  </si>
  <si>
    <t>comcast</t>
  </si>
  <si>
    <t>US20030N1019</t>
  </si>
  <si>
    <t>51M0QTTNCGUN7KFCFZ59</t>
  </si>
  <si>
    <t xml:space="preserve">Near-Term Targets: 
Comcast commits to reduce absolute scope 1 and 2 GHG emissions 50% by 2030 from a 2019 base year.* Comcast also commits to reduce absolute scope 3 GHG emissions from fuel- and energy-related activities, business travel, employee commuting, use of sold products and downstream leased assets 27.5% within the same timeframe.* Comcast further commits that 36% of its suppliers by emissions covering purchased goods and services, capital goods, upstream transportation and distribution, waste generated in operations and upstream leased assets, will have science-based targets by 2029.
*The target boundary includes land-related emissions and removals from bioenergy feedstocks. </t>
  </si>
  <si>
    <t>Our goal to be carbon neutral by 2035 means reducing our Scope 1 and 2 emissions, or the direct and indirect emissions we own and control across our global operations</t>
  </si>
  <si>
    <t>https://update.comcast.com/wp-content/uploads/sites/33/dlm_uploads/2022/06/2022-Impact-Report.pdf</t>
  </si>
  <si>
    <t>https://corporate.comcast.com/stories/carbon-neutral-by-2035</t>
  </si>
  <si>
    <t>Gases: Comcast includes carbon dioxide (CO 2 ), methane (CH 4 ), nitrous oxide (N 2 O) and hydrofluorocarbons (HFCs) for Scope 1 and CO 2 , CH 4 and N 2 O for Scope 2. Sulfur hexafluoride (SF 6 ) is not present in Comcast‚Äôs operations.
 Scopes 1 &amp; 2: 71% -- Purchased electricity powering facilities, data centers, theme parks, and network. 18%: Emissions from our owned and operated fleet and vehicles. 11%: Generators, cooling systems, purchased steam, cooling and heating.</t>
  </si>
  <si>
    <t>We expect that, over time, our attention to sourcing renewable energy and honing efficiency across our global operations will bring us close to our carbon neutral goal. We will likely need to address any remaining emissions we cannot eliminate directly by purchasing carbon offsets (Impact Report 2022, Pg.53)</t>
  </si>
  <si>
    <t>allianz</t>
  </si>
  <si>
    <t>Allianz Investment Management SE</t>
  </si>
  <si>
    <t>DE0008404005</t>
  </si>
  <si>
    <t>529900K9B0N5BT694847</t>
  </si>
  <si>
    <t>Withdrawn commitment</t>
  </si>
  <si>
    <t xml:space="preserve">In september 2023, Allianz launched its 'Inaugural Net-Zero Transition Plan' which confirms previous commitments to at 230 target for GHG emissions from its own operations: "We are committed to...netzero GHG emissions by 2030 within our own operations"
In addition to this target, Allianz is "committed to transitioning our proprietary investment and P&amp;C underwriting portfolios to net-zero greenhouse gas (GHG) emissions by 2050 ‚Äì consistent with a maximum temperature rise by the end of the century of 1.5¬∞C, taking into account the best available scientific knowledge, including the findings of the IPCC" 
(source: Inaugural Net-Zero Transition Plan, p.2 - https://web.archive.org/web/20231114123625/https://www.allianz.com/content/dam/onemarketing/azcom/Allianz_com/sustainability/documents/Allianz_Inaugural-Net-Zero-Transition-Plan.pdf). 
</t>
  </si>
  <si>
    <t>https://www.allianz.com/content/dam/onemarketing/azcom/Allianz_com/sustainability/documents/Allianz_Inaugural-Net-Zero-Transition-Plan.pdf</t>
  </si>
  <si>
    <t>"In early 2021 we released our intermediary 2025 emission targets, which initially covered listed equities, corporate bonds, and real estate. Our absolute emission reduction target of -25% by 2025 vs. 2019 for listed equity and corporate bonds had already been overachieved by the end of last year with a -35% reduction. This can be attributed to -26%p due to portfolio re-allocations, overarchingly driven by intra-sector shifts to lower-emitting companies. A further -3%p came from a change in the denominator of the carbonfootprinting method, aligning with emerging regulatory standards. Real-world emission reductions by investee companies contributed -6%p, which shows that stronger short-term actions by investee companies on emission reductions are necessary...We have accelerated our climate targets for our own operations and by 2025 plan to reduce GHG emissions per employee by 50% versus a
2019 baseline across Scope 1, Scope 2, and relevant Scope 3 emissions."
(source: Inaugural Net-Zero Transition Plan, https://web.archive.org/web/20231114123625/https://www.allianz.com/content/dam/onemarketing/azcom/Allianz_com/sustainability/documents/Allianz_Inaugural-Net-Zero-Transition-Plan.pdf).
"We have accelerated our climate targets for our own operations and by 2025 plan to reduce GHG emissions per employee by 50% versus a 2019 baseline across Scope 1, Scope 2, and relevant Scope 3 emissions (currently energy-related emissions, business travel, and paper use). For year-end 2030, we target GHG emission reductions of 70% and for year-end 2029, -65%" (same source p. 8)</t>
  </si>
  <si>
    <t>Emissions derived from investments, classified under category 15 of the Greenhouse Gas Protocol, are not counted alongside other scope 3 emissions. For example, see page 106 of the 2020 sustainability report (https://www.allianz.com/content/dam/onemarketing/azcom/Allianz_com/sustainability/documents/Allianz_Group_Sustainability_Report_2020-web.pdf).</t>
  </si>
  <si>
    <t xml:space="preserve">Notes on Scope 1 and 2 Coverage: "To this end, we target to reduce GHG emissions arising from Allianz sites and operational activities in over 70 markets to net-zero by 2030, earlier than 2050 as originally planned." (https://web.archive.org/web/20231114123625/https://www.allianz.com/content/dam/onemarketing/azcom/Allianz_com/sustainability/documents/Allianz_Inaugural-Net-Zero-Transition-Plan.pdf)
Notes on Scope 3 Coverage: see Table 2 of the source document (heterogenous across sectors) 
Investee companies are also encouraged to reduce scope 3 emissions, e.g.: "As of January 1, 2025, we will only insure and invest in those oil and gas companies which have committed to achieving net-zero greenhouse gas emissions by 2050 in alignment with science-based 1.5¬∞C pathways, across all three greenhouse gas emission scopes." (https://www.allianz.com/en/press/news/commitment/environment/220429_Allianz-reinforces-its-commitment-to-net-zero-strategy.html). </t>
  </si>
  <si>
    <t>Public plan: Sustainability Report https://www.allianz.com/content/dam/onemarketing/azcom/Allianz_com/sustainability/documents/Allianz_Group_Sustainability_Report_2021-web.pdf. 
Information on the extent to which measures will be applied: e.g., 100% renewable electricity by 2023 (https://www.allianz.com/en/sustainability/climate-change.html). 
Regular review of measures: "...in 2021, the Supervisory Board of Allianz SE established its Sustainability Committee" which "supports with sustainability-related target setting and performance reviews for Board of Management remuneration" (page 105 of the 2021 Sustainability Report). The Supervisory Board meets at least twice per calendar half year (according to the Rules of Procedure under this webpage https://www.allianz.com/en/about-us/corporate-management/supervisory-board/committees.html#TabVerticalNegative61837222089). 
Formal accountability: page 8 of the Sustainability Report 2021 lists "Sustainability-related targets linked to the remuneration of the Board of Management". 
EDIT:
- transition plan primarily for 2030 interim targets
- for transition plan: no explicit mention that it is to be reviewed regularly
- management compensation in 2024 dependent on achievment of transition plan (sustainability report, p. 135; https://web.archive.org/web/20240605190304/https://www.allianz.com/content/dam/onemarketing/azcom/Allianz_com/sustainability/documents/Allianz_Group_Sustainability_Report_2023-web.pdf)</t>
  </si>
  <si>
    <t>The following information was provided directly to NZT by Allianz: 
 - 2030 targets "will not use offsetting credits"</t>
  </si>
  <si>
    <t>Own operations: 
- "For year-end 2030, we target GHG emission reductions of 70% and foryear-end 2029, -65% ... To address the remaining 30% of the emissions, we will use high-quality carbon removal solutions." (p. 8, https://web.archive.org/web/20231114123625/https://www.allianz.com/content/dam/onemarketing/azcom/Allianz_com/sustainability/documents/Allianz_Inaugural-Net-Zero-Transition-Plan.pdf)
Proprietary Investments:
- "For our 2030 targets for proprietary investments and P&amp;C underwriting, we do not see a role for carbon removal offsets. Our own operations seek net-zero by 2030; until then we will prioritize reducing our emissions and use removal-based offsetting only at the end of our net-zero journey." (p. 3, https://web.archive.org/web/20231114123625/https://www.allianz.com/content/dam/onemarketing/azcom/Allianz_com/sustainability/documents/Allianz_Inaugural-Net-Zero-Transition-Plan.pdf)
Long-term:
- "Our net-zero targets will likely require the use of atmospheric carbon removal in the respective net-zero targets year. For this, we expect to only use high-quality carbon removal. Our focus remains on GHG emission reductions" (p. 49, https://web.archive.org/web/20240605190304/https://www.allianz.com/content/dam/onemarketing/azcom/Allianz_com/sustainability/documents/Allianz_Group_Sustainability_Report_2023-web.pdf)
Allianz will use sinks/credits to realize its netzero goals. As stated above, these are required to be 'high-quality' although no defnition for 'high-quality has been provided yet. The following information was provided directly to NZT by Allianz: 
- 2030 targets  "will not use offsetting credits"
- "We will use only carbon removal for getting to net-zero state in the respective targets years (2030 for operations, 2050 for portfolios i.e. scope 3 - cat 15)"
- "We specify to use only high-quality removal credits, tech + natural (though we are not as detailled as your options)"</t>
  </si>
  <si>
    <t>Allianz Group</t>
  </si>
  <si>
    <t>state farm insurance</t>
  </si>
  <si>
    <t>‚ÄúReduce Scope 1 and Scope 2 greenhouse gas (GHG) emissions 50% by 2030 (baseline: 2019).‚Äù (as reported in the 2024 Impact Report).</t>
  </si>
  <si>
    <t>https://impact.statefarm.com/data/docs/2024/2024_Impact_Report_accessible.pdf</t>
  </si>
  <si>
    <t>N/A ‚Äî annual progress reported (year-on-year reductions and initiatives).</t>
  </si>
  <si>
    <t>Baseline = 2019. Reporting basis: Scope 1 and Scope 2 (market-based). Reported emissions fell from 202,004 tCO‚ÇÇe (2019) to under 90,523 tCO‚ÇÇe (2024). 
 *We engaged an independent third-party to perform an attest review engagement over our total Scope 1 greenhouse gas (GHG) emissions, Scope 2 GHG emissions (market-based) and Scope 2 GHG emissions 
(location-based), as represented in State Farm Mutual Automobile Insurance Company‚Äôs Management Assertion, for the years ending Dec. 31, 2019; Dec. 31, 2020; Dec. 31, 2021; Dec. 31, 2022; and Dec. 31, 2023.
 **Calculations for 2023 and 2024 are derived from prior year assurance procedures and historical data. We will publish an assurance statement for 2023 and 2024 when it is available</t>
  </si>
  <si>
    <t>The target measures reductions versus the 2019 baseline; it does not require remediation of historical emissions beyond the baseline accounting.</t>
  </si>
  <si>
    <t>Board and committees review climate risks and ERM integrates climate into risk processes; executive steering committee receives progress updates. Annual public reporting and attest reviews are part of governance/assurance.</t>
  </si>
  <si>
    <t>State Farm invests in climate tech / innovation programs (described in TCFD / prior reporting) and explores future pathways; however, current 2030 accounting is reductions + renewables, not offsetting with external traded credits or removals. Future net-zero planning may expand to removals; the reports state ongoing analysis.</t>
  </si>
  <si>
    <t>at t</t>
  </si>
  <si>
    <t>AT&amp;T Inc.</t>
  </si>
  <si>
    <t>US00206R1023</t>
  </si>
  <si>
    <t>549300Z40J86GGSTL398</t>
  </si>
  <si>
    <t>AT&amp;T commits* to reduce absolute scope 1 and scope 2 GHG emissions 63% by 2030 from a 2015 base year. AT&amp;T also commits that 50% of its suppliers by spend covering purchased goods and services, capital goods, and downstream leased assets will set science-based scope 1 and scope 2 targets by 2024. *The target boundary includes biogenic emissions and removals from bioenergy feedstocks.</t>
  </si>
  <si>
    <t>2035 TARGET: Achieve carbon neutrality (net zero Scope 1 and 2 GHG emissions1) by 2035.</t>
  </si>
  <si>
    <t>https://archive.ph/hGHf9</t>
  </si>
  <si>
    <t>" ...we set interim targets that were approved by the Science-Based Targets initiative. We aim to reduce our absolute Scope 1 and 2 GHG emissions by 63% from our 2015 base year by 2030 ‚Äî aligning with a 1.5-degree Celsius pathway"  (Page 5)
https://sustainability.att.com/ViewFile?fileGuid=01b84e21-1bbf-4696-98d8-3f9cbec733bd</t>
  </si>
  <si>
    <t>"We are committed to reaching carbon neutrality by 2035 across our entire global operations (Scopes 1 and 2). "  (Page 5)
https://sustainability.att.com/ViewFile?fileGuid=01b84e21-1bbf-4696-98d8-3f9cbec733bd 
https://about.att.com/csr/home/reporting/issue-brief/climate-change.html 
AT&amp;T web page covering priority topics related to emissions:
https://sustainability.att.com/priority-topics/efficiency-emissions</t>
  </si>
  <si>
    <t xml:space="preserve">
Scope 1: "We expect to reduce our fleet emissions by at least 76% by 2035 through reducing our overall fleet count and beginning our transition to electric vehicles."
Scope 1 "We aim to reduce these emissions by identifying hydrofluorocarbon-free refrigerant replacements, reducing fugitive emissions, and evaluating opportunities to use fuel cells and other power generation options."
Scope 2: " We have multiyear transition plans in place to reduce electricity consumption where possible and accelerate energy efficiency efforts. This includes implementing energy efficiency projects, such as building optimization modifications and repairs such as HVAC upgrades and lighting retrofits."
Scope 2: ", in addition to reducing our energy use, we are also focusing on purchasing renewable energy. "
Scope 3: " AT&amp;T‚Äôs approach to Scope 3 emissions is to develop reliable and accurate emissions accounting and then create strategies for Scope 3 emissions reductions to ensure we prioritize the most impactful initiatives"
Comments found in pages 5 and 6 
https://sustainability.att.com/ViewFile?fileGuid=01b84e21-1bbf-4696-98d8-3f9cbec733bd
Additional source: https://sustainability.att.com/cr/environment</t>
  </si>
  <si>
    <t>Measures/baseline  for emission scope can be found at: 
https://sustainability.att.com/ViewFile?fileGuid=ed9bf174-23b7-4251-93dc-00969a4110b4
Information on the emission reductions expected can be found at:
https://sustainability.att.com/progress/corporate-responsibility-kpis
Formal Governance roles are setup, but accountability not clearly stated. 
"Chief Sustainability Officer and Senior Vice President of Corporate Responsibility: Oversees AT&amp;T‚Äôs strategy, receiving weekly updates on cross-company activities and developments."
"Corporate Responsibility Governance Council: Led by our Chief Sustainability Officer and comprising senior executives and officers responsible for business areas most closely linked to our current corporate responsibility priorities. It meets multiple times annually and collaborates on initiatives, competencies and perspectives."
https://sustainability.att.com/priority-topics/efficiency-emissions</t>
  </si>
  <si>
    <t>Statement on investing in carbon offsets: "Though we aim to reduce emissions as much as possible, there may be some sources that cannot be eliminated. In these cases, we may, in the future, invest in carbon offsets. "
Statement on the quality of offsets and the fact that the offsets have not been included so far. :  "We are committed to pursuing only the most credible offsets and to being transparent in our approach. To date, offsets are not included in our carbon footprint."
Source: https://sustainability.att.com/ViewFile?fileGuid=01b84e21-1bbf-4696-98d8-3f9cbec733bd (pg. 6)
Additional source: https://sustainability.att.com/priority-topics/efficiency-emissions</t>
  </si>
  <si>
    <t>1.23E+11</t>
  </si>
  <si>
    <t>mitsubishi</t>
  </si>
  <si>
    <t>"Regarding 'action to climate change,' we have stated our commitment toward helping to shape a society resilient to the impact of climate change by achieving net-zero CO2 emissions. In September 2022, we revised Environmental Vision 2050, incorporating the goal of achieving carbon neutrality" (Mitsubishi Motors Corporation Sustainability Report 2024, pg. 23: https://www.mitsubishi-motors.com/en/sustainability/esg/report/pdf/report-2024/sustainability2024.pdf).</t>
  </si>
  <si>
    <t>https://www.mitsubishi-motors.com/en/sustainability/esg/report/pdf/report-2024/sustainability2024.pdf</t>
  </si>
  <si>
    <t>"Targets 2030: CO2 emissions from business activities (Total of Scope 1 Scope 2): -50% (compared with FY2018)" (Mitsubishi Motors Corporation Sustainability Report 2024, pg. 24).</t>
  </si>
  <si>
    <t>2030 Targets:
- Average CO2 emissions from new vehicles: -40% (compared with FY2010)
- Electrified vehicles sales ratio: 50% (100% by FY2035)
- CO2 emissions from business activities: -50% (compared with FY2018)
- Promoting CO2 reduction activities with major suppliers
- Promoting CO2 reduction activities in cooperation with logistics companies
- Providing energy management services utilizing electrified vehicles and used batteries
- Implementing measures to adapt to climate change
(Mitsubishi Motors Corporation Sustainability Report 2024, pg. 24)</t>
  </si>
  <si>
    <t>Ôºä1 The above figures represent the Scope 1 and Scope 2 emissions of MC and its consolidated companies</t>
  </si>
  <si>
    <t>More detailed plan yet to be completed.</t>
  </si>
  <si>
    <t>Carbon credits:
https://www.mitsubishicorp.com/jp/en/csr/management/theme/pdf/cdp_2020.pdf#page=39
https://mitsubishicorp.disclosure.site/en/themes/113#917
*3 Any residual emissions, after reduction efforts have been made, will be neutralized using internationally-accepted offsetting methods including carbon removal.</t>
  </si>
  <si>
    <t>freddie mac</t>
  </si>
  <si>
    <t>https://web.archive.org/web/20250702042857/https://www.freddiemac.com/about/pdf/2023_Sustainability_Report.pdf</t>
  </si>
  <si>
    <t>On Page 27, Freddie Mac states that they "are currently working to build [their] understanding of the impact climate change may have on housing, the factors that will worsen or improve outcomes, and the effectiveness of actions that [they] can take to address climate risk and realize climate opportunity".
Furthermore, in the appendix on Page 105 of the 2023 sustainability report, "Scope 1, Scope 2, and, if appropriate, Scope 3 GHG emissions, and the related risks", and "Descri[ption of] the targets used by the organization to manage climate-related risks and opportunities and performance against targets" metrics are not disclosed. However, the projected annual GHG emissions prevented from their project, "Green Bond", can be found on page 103 of the appendix.</t>
  </si>
  <si>
    <t>hengli</t>
  </si>
  <si>
    <t>https://www.hengligroupltd.net/sustainability/environmental</t>
  </si>
  <si>
    <t xml:space="preserve">only info on Hengli Petrochemical was found, nothing on Hengli Group.
</t>
  </si>
  <si>
    <t>shandong energy</t>
  </si>
  <si>
    <t>huawei investment holding</t>
  </si>
  <si>
    <t>Reduce the carbon emissions (Scope 1 and Scope 2 GHG emissions) per unit of sales revenue by 16% by 2025 compared with 2019.</t>
  </si>
  <si>
    <t>https://www-file.huawei.com/admin/asset/v1/pro/view/6a90d2a344344ca2a0521093167a5916.pdf</t>
  </si>
  <si>
    <t>Scope 3 is excluded. The target is intensity-based (per unit of sales revenue) rather than absolute emissions. Progress update: 11.6% reduction by 2023 vs. 2019 baseline.</t>
  </si>
  <si>
    <t>Huawei reports full GHG inventory (CO‚ÇÇe), but the 16% reduction target only applies to CO‚ÇÇ (Scope 1 and 2) relative to revenue. Scope 3 excluded.</t>
  </si>
  <si>
    <t>Huawei has a board-level sustainability committee responsible for climate targets; progress is reported annually in sustainability disclosures.</t>
  </si>
  <si>
    <t>Huawei‚Äôs reports do not reference offsets, removals, or credits. The company‚Äôs climate strategy focuses on emissions avoidance and reduction within operations and supply chain.</t>
  </si>
  <si>
    <t>1.37E+11</t>
  </si>
  <si>
    <t>china southern power grid</t>
  </si>
  <si>
    <t>humana</t>
  </si>
  <si>
    <t>Humana Inc.</t>
  </si>
  <si>
    <t>Headline target: Humana Inc.'s portfolio targets cover 30% of its total investment and lending by
assets under management as of 2022. As of that year, required activities made up 30% of Humana Inc.‚Äôs total investment and lending by assets under management while optional activities made up 6% and out of scope activities made up 64%.
https://files.sciencebasedtargets.org/production/files/Target-language-and-summary_Humana-Inc.pdf</t>
  </si>
  <si>
    <t>LOUISVILLE, Ky.--(BUSINESS WIRE)-- Humana Inc. (NYSE: HUM), one of the nation‚Äôs leading health and well-being companies, is committed to reducing greenhouse gas emissions 54.6 percent by 2032 from a 2019 base year. In line with a 1.5°C  trajectory, Humana‚Äôs near-term science-based emissions reduction targets have been approved by the Science Based Targets initiative (SBTi). https://press.humana.com/news/news-details/2023/Humana-Sets-Ambitious-Science-Based-Environmental-Targets-to-Reduce-Emissions-by-54.6-Percent/default.aspx#gsc.tab=0</t>
  </si>
  <si>
    <t>https://press.humana.com/news/news-details/2023/Humana-Sets-Ambitious-Science-Based-Environmental-Targets-to-Reduce-Emissions-by-54.6-Percent/default.aspx#gsc.tab=0</t>
  </si>
  <si>
    <t>07 Dec 2023 - Humana Sets Ambitious Science-Based Environmental Targets to Reduce Emissions by 54.6 Percent</t>
  </si>
  <si>
    <t>Among other strategies, Humana‚Äôs science-based target to reduce Scope 1 and Scope 2 greenhouse gas emissions includes continued investment and improvements to achieve energy-efficient buildings, transitioning our fleet and procurement of renewable energy. Humana will also address the approved Scope 3 target by engaging, educating and partnering with suppliers to set their own science-based targets. Humana‚Äôs environmental and sustainability efforts are rooted in science and designed to make a positive impact on climate change, pollution and other environmental factors that impact health. https://press.humana.com/news/news-details/2023/Humana-Sets-Ambitious-Science-Based-Environmental-Targets-to-Reduce-Emissions-by-54.6-Percent/default.aspx#gsc.tab=0</t>
  </si>
  <si>
    <t>‚ÄúAs Humana transforms healthcare, we focus on strategies that put health first, which include protecting the health of the planet and the health of those who enjoy the communities and environments we serve,‚Äù said Bruce Broussard, Humana President and Chief Executive Officer. ‚ÄúWe recognize an undeniable link between physical and emotional well-being and the health of the environment. We are pleased that SBTi has designated Humana as a Business Ambition for 1.5°C  company and approved our science-based target.‚Äù https://press.humana.com/news/news-details/2023/Humana-Sets-Ambitious-Science-Based-Environmental-Targets-to-Reduce-Emissions-by-54.6-Percent/default.aspx#gsc.tab=0</t>
  </si>
  <si>
    <t>1.18E+11</t>
  </si>
  <si>
    <t>china minmetals</t>
  </si>
  <si>
    <t>gazprom</t>
  </si>
  <si>
    <t>RUS</t>
  </si>
  <si>
    <t xml:space="preserve">In October 2023, the Board of Directors approved PJSC Gazprom‚Äôs Climate Strategy through 2050. The strategy is designed to reduce carbon intensity in the production, transportation, storage, and processing of natural gas and to set the stage for increasing the share of natural gas used in the energy, industry, and transportation sectors.
The Climate Strategy is integrated into PJSC Gazprom‚Äôs corporate planning system. It sets out plans for reducing GHG emissions, which are then incorporated into corporate programs on long-term and innovative development in the form of strategic targets and key performance indicators.
</t>
  </si>
  <si>
    <t>https://web.archive.org/web/20250718130302/https://sustainability.gazpromreport.ru/fileadmin/f/2023/gazprom-sustainability-report-en-2023.pdf</t>
  </si>
  <si>
    <t xml:space="preserve">"12.9% target reduction of¬†specific GHG emissions by¬†2033 (p178 of 2023 Social Impact Report)
Also mentions "5.45% reduction of GHG emissions in PJSC Gazprom compared to the 2018 baseline" </t>
  </si>
  <si>
    <t>Gazprom's board of directors, in support of the approved climate doctrine of the Russian Federation, approved PJSC Gazprom‚Äôs Climate Strategy in 2023 through 2050. The strategy is designed 
to reduce carbon intensity in the production, transportation, storage, and processing of natural gas and to set the stage for increasing the share of natural gas used in the energy, industry, and transportation sectors.
It also plans a 9 million tonne reduction in CO2 equivalent GHG emissions, thanks to new projects aiming to expand gas infrastructure and convert vehicles to natural gas between 2023 and 2035.
JSC Gazprom expects to prevent emission of 32.185 mmt of CO2 equivalent in 2025, 
including:
‚Ä¢ 2.942 mmt of –°–û2 equivalent in production;
‚Ä¢ 28.911 mmt of –°–û2 equivalent in transportation;
‚Ä¢ 0.183 mmt of –°–û2 equivalent in underground storage;
‚Ä¢ 0.059 mmt of –°–û2 equivalent in processing;
‚Ä¢ 0.043 mmt of –°–û2 equivalent in gas distribution.
https://web.archive.org/web/20250718130302/https://sustainability.gazpromreport.ru/fileadmin/f/2023/gazprom-sustainability-report-en-2023.pdf</t>
  </si>
  <si>
    <t>Gazprom plans for a 12.9% target reduction of specific GHG emissions by 2033 and a 5.45% reduction of GHG emissions in PJSC Gazprom compared to the 2018 baseline
https://web.archive.org/web/20250718130302/https://sustainability.gazpromreport.ru/fileadmin/f/2023/gazprom-sustainability-report-en-2023.pdf</t>
  </si>
  <si>
    <t>"PJSC Gazprom‚Äôs low-carbon development priorities through 2050
‚Ä¢ Gas infrastructure expansion in Russian regions and conversion of vehicles to natural gas;
‚Ä¢ reduction of direct (Scope 1) and indirect (Scopes 2 and 3) GHG emissions across the process chain;
‚Ä¢ improved energy efficiency of production operations, fullest possible prevention of methane emissions in line with best practices, and APG utilization;
‚Ä¢ development of a climate risk management system, implementation of measures to adapt PJSC Gazprom to potential climate changes;
‚Ä¢ improvement of the GHG accounting and monitoring methods, including by using space technologies; 
‚Ä¢ introduction of low-carbon development innovations and best available technologies;
‚Ä¢ responsible selection of suppliers and contractors, engagement with product manufacturers and consumers, and involvement of other stakeholders to reduce the carbon footprint;
participation in climate initiatives designed to reduce the carbon footprint, reliance on renewable and secondary energy resources, implementation of climate projects;
‚Ä¢ broader stakeholder engagement, bolstering of low-carbon development partnerships, participation in climate ratings;
‚Ä¢ digitalization and optimization of process management systems, development of IT-driven low-carbon development systems;
‚Ä¢ support for scientific research on climate and climate change adaptation, use and promotion of modern carbon footprint calculation methods, including the Global Temperature change Potential, to assess the role of methane in an unbiased manner;
‚Ä¢ implementation of educational and outreach projects on climate and climate change adaptation issues; 
‚Ä¢ implementation of initiatives to offset GHG emissions (reforestation, preservation of natural ecosystems, carbon capture, burial, and utilization, contribution to the carbon credit market);
‚Ä¢ creation of new sectors focused on the consumption of natural gas, 
including hydrogen energy" p176
"69 mmt of –°–û2 equivalent planned reduction in GHG emissions thanks to new projects aiming to expand gas infrastructure and convert vehicles to natural gas in 2023‚Äì2035" p176
The review of the corporate governance structure at Gazprom also encompasses Corporate Social Responsibility.
https://web.archive.org/web/20250718130302/https://sustainability.gazpromreport.ru/fileadmin/f/2023/gazprom-sustainability-report-en-2023.pdf</t>
  </si>
  <si>
    <t>Gazprom is committed to the  implementation of initiatives to offset GHG emissions (reforestation, preservation of natural ecosystems, carbon capture, burial, and utilization, contribution to the carbon credit market)
https://web.archive.org/web/20250718130302/https://sustainability.gazpromreport.ru/fileadmin/f/2023/gazprom-sustainability-report-en-2023.pdf</t>
  </si>
  <si>
    <t>1.17E+11</t>
  </si>
  <si>
    <t>mmt of co2 equivalent</t>
  </si>
  <si>
    <t>reliance industries</t>
  </si>
  <si>
    <t>IND</t>
  </si>
  <si>
    <t>South Asia</t>
  </si>
  <si>
    <t>RIL continues to make steady progress toward its Net Carbon Zero target by 2035, with a focused approach to reducing operational GHG emissions through energy conservations, renewable energy transition, carbon capture and utilisation, and industrial decarbonisation. To achieve its ambitious Net Carbon Zero target by 2035, Reliance announced plans to: ‚Ä¢ Establish and enable 100 GW of renewable energy by 2030 ‚Ä¢ Invest in the value chain, partnerships and future technologies, including upstream and downstream industries ‚Ä¢ Build giga factories to create and offer a fully integrated, end-to-end renewable energy ecosystem ‚Ä¢ Transform its business to Net Carbon Zero operation</t>
  </si>
  <si>
    <t>https://web.archive.org/web/20250820103520/https://www.ril.com/sites/default/files/2025-08/RIL-Integrated-Annual-Report-2024-25.pdf</t>
  </si>
  <si>
    <t>The entity has a goal of being Net Zero by 2035.</t>
  </si>
  <si>
    <t>The Board plays a key role in overseeing, reviewing and guiding the Company‚Äôs energy transition strategy through ongoing engagement with management and external experts. The Board is supported by the ESG Committee, which helps identify and assess emerging climate risks and opportunities, evaluates their potential impacts on the business and stakeholders, and proposes mitigation strategies or opportunities for growth. Additionally, the Board supervises overall risk management and internal controls through dedicated committees.</t>
  </si>
  <si>
    <t>-"Generating carbon credits and using them to offset hard-to-abate emissions"
- "The Company is taking strong strides in its journey to develop the next-gen Carbon Capture and Storage (CCS) technologies. It is also evaluating options to convert novel catalytic and electrochemical transformations to use CO2 as a valuable feedstock."
- "Using Carbon Dioxide (CO2) as a recyclable resource and adopting Carbon Capture Utilisation and Sequestration (CCUS) pathways such as but not limited to synthetic fuels and chemicals, mineral carbonation in construction materials, algae cultivation for biofuels and food supplements, and other technology-led solutions."
https://web.archive.org/web/20250820103520/https://www.ril.com/sites/default/files/2025-08/RIL-Integrated-Annual-Report-2024-25.pdf</t>
  </si>
  <si>
    <t>1.14E+11</t>
  </si>
  <si>
    <t>societe generale</t>
  </si>
  <si>
    <t>Soci√©t√© G√©n√©rale</t>
  </si>
  <si>
    <t>- commitment to align our portfolios with paths toward achieving carbon neutrality by 2050.</t>
  </si>
  <si>
    <t>http://web.archive.org/web/20251022115807/https://www.societegenerale.com/sites/default/files/documents/2024-07/integrated-report-2023-2024.pdf</t>
  </si>
  <si>
    <t xml:space="preserve">Reduction of fossil fuel financing
Oil &amp; Gas: -80% upstream exposure by 2030 vs. 2019, with an intermediary step of -50% in 2025
Thermal Coal: complete phase-out by 2030 for EU and OECD countries, by 2040 elsewhere
Decarbonisation of financing portfolios
‚Ä¢ Oil &amp; Gas: -70% absolute carbon emissions by 2030 vs. 2019
‚Ä¢ Power: -43% carbon emission intensity by 2030 vs. 2019
‚Ä¢ Automotive: -51% carbon emission intensity by 2030 vs. 2021
‚Ä¢ Steel: alignment score target of 0 by 2030
‚Ä¢ Cement: -20% carbon emission intensity by 2030 vs. 2022
‚Ä¢ Commercial Real Estate: -63% carbon emission intensity by 2030 vs. 2022
‚Ä¢ Aluminium: -25% carbon emission intensity by 2030 vs. 2022
‚Ä¢ Shipping: -43% carbon emission intensity by 2030 vs. 2022
‚Ä¢ Aviation: -18% carbon emission intensity by 2030 vs. 2019
http://web.archive.org/web/20251022114930/https://www.societegenerale.com/sites/default/files/documents/2025-05/spif-reporting-as-of-2024-12-31.pdf (pg 5)
</t>
  </si>
  <si>
    <t xml:space="preserve">"Societe Generale is committed to a process of aligning its financing with trajectories compatible with the aim of carbon neutrality in 2050, starting with the most
CO2-emitting activities, as defined by the Net Zero Banking Alliance (NZBA). Having largely completed its withdrawal from the thermal coal sector, the Group is setting new targets, including a sharp increase in efforts to reduce exposure to upstream oil and gas, targeting an 80% reduction by 2030 vs 2019 and an intermediate milestone of 50% by 2025 (compared to the previous commitment of a 20% reduction)" (pg. 16) http://web.archive.org/web/20251022115807/https://www.societegenerale.com/sites/default/files/documents/2024-07/integrated-report-2023-2024.pdf
</t>
  </si>
  <si>
    <t>Information on the emission reductions expected from these measures within a certain time period, Measures for all emission scopes that are covered by the target</t>
  </si>
  <si>
    <t xml:space="preserve">"Since 2021, Societe Generale has also joined as a founding member the Net Zero Banking Alliance (NZBA) that brings together many banks around the objective of aligning their portfolios and activities with pathways consistent with a maximum temperature rise of 1.5 ¬∞C" (http://web.archive.org/web/20251022213557/https://www.societegenerale.com/sites/default/files/documents/2024-07/societe-generale-s-portfolios-alignment-strategy.pdfhttps://www.societegenerale.com/sites/default/files/documents/2024-07/societe-generale-s-portfolios-alignment-strategy.pdf)
</t>
  </si>
  <si>
    <t>Offset residual emissions via Carbon Dioxide Removals (CDR) (pg. 53) http://web.archive.org/web/20251022214653/https://www.societegenerale.com/sites/default/files/documents/CSR/nzba-progress-report-2024.pdf
"Carbon dioxide removals - To address residual emissions (e.g., direct air carbon capture)" http://web.archive.org/web/20251022215011/https://www.societegenerale.com/sites/default/files/documents/CSR/climate-and-alignment-report.pdf, p.74/75) (found in the Steel sector emissions reduction)
"Transition Investment Fund focused on: Energy transition, Nature-based solutions, Impact-driven investments for the UN SDGs" (p.89/90)
"We will also develop our expertise and invest in Nature-Based Solutions for CO‚ÇÇ sequestration and biodiversity" (p.13/14)</t>
  </si>
  <si>
    <t>rosneft oil</t>
  </si>
  <si>
    <t>In late 2021, the Company‚Äôs Board of Directors approved the Rosneft-2030: Reliable Energy and Global Energy Transition Strategy comprising a number of ambitious sustainability
goals. The key strategic focus for the Company is to reach carbon neutrality in terms of GHG emissions (Scope 1 and 2) by 2050. We also set relevant targets and KPIs to drive these improvements:
Growing the Company‚Äôs natural gas production to over 100 bcm per annum;
Reducing per unit GHG emissions by 5% by 2022;
Avoiding 8 mmt of –°–û2 equivalent emissions through the Gas Investment Program and the Energy Saving Program;
Achieving a top quartile indicator in GHG emissions‚Äô intensity (Upstream oil and gas production, t CO2 eq. /production, kt) comparable with leading global peers;
Developing and producing new products that allow consumers to reduce emissions through the use of the Company‚Äôs more eco-friendly products.
Source: Carbon Management Plan 2021: https://web.archive.org/web/20241214223743/https://www.rosneft.com/upload/site2/document_file/Rosneft_CSR2021_ENG.pdf UN SDGS Report 2023: https://web.archive.org/web/20250421052601/https://www.rosneft.com/upload/site2/attach/3/23/Rosneft_UN_en_2023.pdf</t>
  </si>
  <si>
    <t>https://web.archive.org/web/20250421052601/https://www.rosneft.com/upload/site2/attach/3/23/Rosneft_UN_en_2023.pdf</t>
  </si>
  <si>
    <t>Short-term targets: by 2025 ‚Äì 5% reduction in absolute greenhouse gases emissions Scope 1 and Scope 2. Mid-term targets: ‚Äì by 2030 ‚Äì zero routine flaring of associated petroleum gas (the goal is in line with the World Bank‚Äôs Zero Routine Flaring of Associated Petroleum Gas by 2030 initiative); ‚Äì by 2030 or earlier ‚Äì reduction of specific greenhouse gases emissions Scope 1 and Scope 2 in Upstream down to the level of less than 20 kg –°–û2-eq./boe; ‚Äì by 2030 ‚Äì decline in methane emissions intensity down to the level lower than 0.2%; ‚Äì by 2035 ‚Äì reducing absolute greenhouse gas emissions (Scope 1 and 2) by more than 25%.</t>
  </si>
  <si>
    <t xml:space="preserve">The Company reiterated these targets covered in the "Rosneft-2030 Strategy" in the latest sustainability report (https://www.rosneft.com/upload/site2/document_file/Rosneft_CSR_2023_ENG.pdf): "In 2023, the Company continued its progress towards the 2050 operational carbon neutrality targets" (P.7) To view all annual Sustainability Reports: https://www.rosneft.com/Development/Sustainability_Reports/
To view all annual Sustainability Reports: https://www.rosneft.com/Development/Sustainability_Reports/
</t>
  </si>
  <si>
    <t xml:space="preserve">Gases and scope: Rosneft is going to bring this ambitious plan to reality with the help of the following strategic initiatives: 
‚Ä¢ reducing absolute Scope 1 and Scope 2 GHG emissions by 5% and over 25% by 2025 and 2035, respectively
‚Ä¢ cutting methane emissions intensity to below 0.2% by 2030
</t>
  </si>
  <si>
    <t>Information on the extent to which measures will be applied (e.g. if switching to EVs, what share of the fleet; if installing an own solar PV installation, what is the installed capacity), Measures for all emission scopes that are covered by the target, Information on the emission reductions expected from these measures within a certain time period</t>
  </si>
  <si>
    <t xml:space="preserve">
(From 2021 Report) To propel the Company towards its strategic goals, the Board of Directors annually approves key performance indicators (KPIs) for the Management Board and top executives, including sustainability-related metrics: ‚Ä¢ implementing strategic objectives and initiatives ‚Ä¢ achieving environmental targets, including reduction of emissions and discharges, waste and the area of contaminated lands (From 2024 Report. Pg 18.) To ensure successful implementation of the Rosneft-2030: Strategy, its sustainability targets are linked to the key performance indicators (KPIs) and remuneration of the members of the Management Board and senior executives
</t>
  </si>
  <si>
    <t xml:space="preserve">
Tapping into the potential of forest absorption capacity in Russia and developing of forest and carbon management projects to offset GHG emissions... including net emission compensation by purchasing/monetising carbon units (p51, 2021 Sustainability Report) 
"The Company plans to reach operational carbon neutrality by reducing GHG emissions, using low-carbon electricity, introducing energy-saving tools, developing carbon capture and storage technologies, and tapping into the potential of natural CO2 absorption." (P.42, 2023 Sustainability Report) 
Advancement of the Company's technological capabilities, with a focus on carbon capture and storage innovations, alongside offsetting greenhouse gas emissions through natural absorption projects. (Pg 114-2024 Sustainability Report) In 2024, researchers from Rosneft‚Äôs R&amp;D institution, identified a 763 sq m underground reservoir potentially suitable for the injection and storage of over 300 million tonnes of carbon dioxide (CO2). (Pg 127-2024 Sustainability Report)</t>
  </si>
  <si>
    <t>1.11E+11</t>
  </si>
  <si>
    <t>byd</t>
  </si>
  <si>
    <t>BYD Company</t>
  </si>
  <si>
    <t>"In  2024,  we  set  the  goal  of  striving to  achieve  carbon  neutrality  across  the  whole  value  chain  by  2045" (P.43, 2024 Sustainability Report) ; 
"In  order  to  effectively  promote  the  implementation  of  the  target,  we  have  formulated  a  carbon  neutral  strategy  and implementation  path" (P.43, 2024 Sustainability Report)</t>
  </si>
  <si>
    <t>https://www.bydglobal.com/sitesresources/common/tools/generic/web/viewer.html?file=%2Fsites%2FSatellite%2FBYD%20PDF%20Viewer%3Fblobcol%3Durldata%26blobheader%3Dapplication%252Fpdf%26blobkey%3Did%26blobtable%3DMungoBlobs%26blobwhere%3D1638928504148%26ssbinary%3Dtrue</t>
  </si>
  <si>
    <t>"By 2030...a  50  per  cent  reduction  in  the  carbon  intensity of  the Group's own operations (With 2023 as the base year) (BYD scope 1 and scope 2)"(P.44, 2024 Sustainability Report)</t>
  </si>
  <si>
    <t>"Guided by  the Carbon  Peaking and Carbon Neutrality  Goals,  BYD  deeply integrates  the concept of  green  development  into   the  Company‚Äôs  strategies   and businesses.  We,  in  a  vigorous manner,  identify  climate  change-related risks  and opportunities,  and  formulate  targets  and action   plans   for   carbon   neutrality,   committed   to   driving   the   low-carbon   transition   of   the industrial  chain." (P.41, 2024 Sustainability Report)</t>
  </si>
  <si>
    <t>On Plan: See "Carbon Reduction Roadmap" on P.44, 2024 Sustainability Report
On Reporting: 
Annual sustainability reports: https://www.bydglobal.com/en/SocietyDevelopment.html
On Leadership Accountability: "...we  have  linked  10%  of  the  executive  directors‚Äô  remuneration  to sustainability-related indicators,  as  an  incentive to  motivate,  enhance,  and acknowledge their commitment  and contributions  towards  sustainability  governance." (P.23, 2024 Sustainability Report)
They even have an incentive &amp; punishment scheme for their employees:
"At the same time, performance assessment and reward and punishment measures are employed as key tools for enhancing  our  environmental  efforts.  We  have  developed  the  BYD  Safety  and Environmental  Protection  Reward  and Punishment  Regulations  to  guide  employees  through  incentives  and disciplinary measures,  thereby strengthening environmental  accountability." (P.53, 2024 Sustainability Report)</t>
  </si>
  <si>
    <t>BYD mentioned reducing emission through technological innovation, but did not mention CCS-based removals specifically: "BYD is committed to reducing carbon emissions through new energy vehicles and renewable energy technologies, and helping achieve the goal of global carbon neutrality. Through technological innovation, we promote the development of electric vehicles, solar energy and energy storage systems to support the global energy transition." (P.17, 2024 Sustainability Report)</t>
  </si>
  <si>
    <t>1.12E+11</t>
  </si>
  <si>
    <t>tco2e / rmb10,000 revenue</t>
  </si>
  <si>
    <t>china energy investment</t>
  </si>
  <si>
    <t>morgan stanley</t>
  </si>
  <si>
    <t>"In September 2020, Morgan Stanley became the first major U.S.-headquartered global financial services firm to commit to achieving net-zero financed emissions by 2050." (Pg 41)</t>
  </si>
  <si>
    <t>https://www.morganstanley.com/content/dam/msdotcom/en/assets/pdfs/MS_2024_Net-Zero_Methodology_Report_10.pdf</t>
  </si>
  <si>
    <t>We have moved our baseline year from 2019 to 2022 to use the most recent and highest quality data (as of October 2024). (Morgan Stanley's 2030 Interim Financed Emissions Targets, p4)
The interim targets are based on emission intensity reductions (for financed emissions), and range from 10% to 60% depending on sector. Each sector has its own metric for measuring emissions intensity.</t>
  </si>
  <si>
    <t>Update 12 May 2025
On 3 January 2025, Morgan Stanley announced that they were "exiting the Net-Zero Banking Alliance (NZBA), a UN-backed coalition of banks dedicated to advancing global net zero goals through their financing activities" but "remains committed to its climate goals, which includes an ambition to achieve net zero financed emissions by 2050." 
https://www.esgtoday.com/morgan-stanley-joins-peers-in-leaving-climate-group-maintains-commitment-to-net-zero/
Update October 2024
Our targets continue to be based on sector-specific emissions intensity. Using an intensity approach allows us to proactively work with our clients on climate transition opportunities instead of simply reducing our emissions by mwithdrawing capital from carbon-intensive sectors. However, going forward we are switching our target metric from financed emissions lending intensity (FELI) to physical 
 intensity
https://www.morganstanley.com/content/dam/msdotcom/en/assets/pdfs/MS_2024_Net-Zero_Methodology_Report_10.pdf</t>
  </si>
  <si>
    <t>Gases covered: CO2, CH4, N2O, HFCs, PFCs, SF6, NF3, i.e. all seven gases under the Kyoto Protocol (Pg 41)
"Our carbon neutrality covers direct scope 1 emissions from our operations, scope 2 location-based emissions from purchasing energy and scope 3 emissions from business travel and downstream leased assets." (Pg 45)
For financed emissions, only auto manufacturing and energy end-use sectors cover Scope 3 emissions. (Morgan Stanley's 2030 Interim Financed Emissions Targets, p5)</t>
  </si>
  <si>
    <t>Measures for emission scopes covered by target: refer to page 60 for example
Schedule for regular review: "On an annual basis, Morgan Stanley calculates the Firm‚Äôs GHG emissions inventory..." (Page 107)
Accountability: "Morgan Stanley board of directors (Board) committees have explicit oversight responsibilities for D&amp;I, climate and sustainability." (Page 8)</t>
  </si>
  <si>
    <t>"Our strategy focuses on removing carbon from the atmosphere, with removal credits accounting for approximately 70% of our portfolio in 2022." (Page 45)
"We remain committed to pursuing high-quality offsets and explore the use of offset purchases to spur development in new technology." (Page 45)</t>
  </si>
  <si>
    <t>1.01E+11</t>
  </si>
  <si>
    <t>variable</t>
  </si>
  <si>
    <t>target</t>
  </si>
  <si>
    <t>Target Corporation</t>
  </si>
  <si>
    <t>US87612E1064</t>
  </si>
  <si>
    <t>8WDDFXB5T1Z6J0XC1L66</t>
  </si>
  <si>
    <t>2¬∞C</t>
  </si>
  <si>
    <t>US retailer Target commits to reduce absolute scope 1 and 2 emissions and scope 3 GHG emissions from retail purchased goods and services 30% by 2030 from a 2017 base-year. Target also commits that 80% of its suppliers by spend covering all purchased goods and services will set science-based scope 1 and scope 2 targets by 2023.</t>
  </si>
  <si>
    <t>The targets covering greenhouse gas emissions from company operations (scopes 1 and 2) are consistent with reductions required to keep warming to 2¬∞C</t>
  </si>
  <si>
    <t xml:space="preserve">s. Aligned with our Target Forward ambitions, we commit to net zero GHG emissions across our enterprise by 2040 to reduce climate impacts across our operations and supply chain.  </t>
  </si>
  <si>
    <t>https://web.archive.org/web/20250929065711/https://corporate.target.com/sustainability-governance/climate</t>
  </si>
  <si>
    <t>In the near term, our goal is to reduce absolute scope 1, 2 and 3[3] greenhouse gas emissions by 30% below 2017 levels by 2030.	
[3] From retail purchased goods and services.</t>
  </si>
  <si>
    <t>Additional "Target Forward" goals are pledged for 2025 and 2030 that specify different absolute reductions in operations emissions and supply chain emissions for 2030, as well as GHG reduction target requirements for suppliers, renewable energy, and soil health practices (see "Reporting and progress" section). Target has joined the Business Ambition for 1.5 and Race to Zero.</t>
  </si>
  <si>
    <t>Target reports are based on operational control method outlined in the GHG Protocol Corporate Standard. Interim goal limits Scope 3 emissions to those from retail purchased goods and services, but 2040 target does not have a limit on Scope 3. Sustainability report states, "Net zero, as defined, is achieved when a company‚Äôs scope 1, 2 and 3 emissions are reduced to a level that is consistent with a 1.5°C  pathway, and any residual emissions are removed from the atmosphere through either nature-based or technological carbon removal solutions (e.g., forestry, regenerative agriculture, carbon capture technology), by no later than 2050, in alignment with the Paris Agreement."</t>
  </si>
  <si>
    <t>High-level measures related to operations and collaboration with suppliers are provided (https://web.archive.org/web/20240721230036/https://corporate.target.com/sustainability-governance/climate). Progress is updated annually through sustainability and governance reporting (https://web.archive.org/web/20240711090006/https://corporate.target.com/sustainability-governance/governance-and-reporting/reporting-progress). ESG goals include "[a]ccelerate opportunity and equity". Sustainability strategy states that Target is committed to a sustainable and inclusive supply chain that is just and equitable for all workers (https://web.archive.org/web/20240721232803/https://corporate.target.com/sustainability-governance/strategy-target-forward).</t>
  </si>
  <si>
    <t>Per definition of Net Zero used by Target, residual emissions may be removed either via nature-based or technological carbon removal solutions (e.g., forestry, regenerative agriculture, carbon capture technology). No additional conditions are specified.</t>
  </si>
  <si>
    <t>life insurance of india</t>
  </si>
  <si>
    <t>Life Insurance Corp of India</t>
  </si>
  <si>
    <t>https://web.archive.org/web/20250822110737/https://licindia.in/documents/20121/92529/LIC+of+India_AR_FY+2023_24.pdf/6c557500-d9db-bae6-429c-6bb3ca0082d8?t=1722077796687</t>
  </si>
  <si>
    <t>(Total Scope 1 and Scope 2 GHG emissions / Revenue from operations) (MT/INR Crores) = 0.0941</t>
  </si>
  <si>
    <t>On Reporting: Sustainability Report is including in their Annual Reports: https://licindia.in/annual-reports; The Corporation started to report Scope 1 and 2 GHG emissions since FY 2023-24 (see P.297 of 2023-24 Annual Report), but "The Corporation is presently not tracking Scope 3 emissions" (P.300, Annual Report 2023-24).</t>
  </si>
  <si>
    <t xml:space="preserve">The company has some carbon reduction practices: "As a part of Construction of Green Building projects &amp; ESG initiatives we have installed solar PV panels at 148 locations totaling 6575 KWp capacity resulting 5453.96 tons carbon reduction per year as on 31.03.2024.  Also, purchase of EVs for day-to-day usage is being encouraged amongst our marketing and administrative staff. Further, as a part of environment conservation, 29 lakh saplings have been planted across the country in this financial year." (P.297, Annual Report FY2023-24 ).
Other intiatives reported in the annual report
Energy-Efficient Infrastructure: We prioritize the use of energy-efficient infrastructure to minimize resource consumption. [ FY 2023-24, 30596 GJ, FY 2022-23 ,16005 GJ]
Electronic Waste Management: We have implemented a comprehensive e-waste management program, collaborating with certified disposal partners to ensure proper recycling and disposal of electronic waste.
Paperless Initiatives: We encourage paperless practices and taken up new initiatives to reduce reliance on physical materials in our day-to-day operations. (P.298,Annual Report FY2023-24)
</t>
  </si>
  <si>
    <t>equinor</t>
  </si>
  <si>
    <t>NOR</t>
  </si>
  <si>
    <t xml:space="preserve">"Equinor aims to achieve net zero by 2050 across scope 1, 2 and 3 emissions, and the goals of the Paris Agreement"
</t>
  </si>
  <si>
    <t>https://web.archive.org/web/20250515132123/https://cdn.equinor.com/files/h61q9gi9/global/16ccbc5a098c3b971979118420c4f83ddee18fb4.pdf?annual-report-2024-equinor.pdf</t>
  </si>
  <si>
    <t xml:space="preserve">1. Equinor‚Äôs ambition is to reduce operated (scope 1 and 2) greenhouse gas emissions by net 50% by 2030 relative to 2015.  (p=73)
2. Equinor‚Äôs group-level net carbon intensity will be reduced by 15-20% by 2030 and 30-40% by 2035. (p=73)
</t>
  </si>
  <si>
    <t>1. Operational control 100%, group wide, baseline year 2015 (p=73)
2. Scope 1+2 GHG emissions (equity basis). Scope 3 emissions categories 11 and 15, baseline year 2019 (p=73)
3. https://www.equinor.com/sustainability/reporting (pls refer 2024 Annual/ Integrated report)</t>
  </si>
  <si>
    <t>Greenhouse gas includes emissions of CO2 (scope 1, 2 and 3), CH4 and N2O (scope 1 and 2). (p=117)</t>
  </si>
  <si>
    <t>The BoD has adopted an annual plan for its work which is revised with regular intervals. Recurring items on the board's annual plan are: safety, security, corporate strategy, business plans and targets, quarterly and annual results, annual reporting, ethics and compliance, sustainability, management‚Äôs performance reporting, management leadership assessment and compensation and succession planning, project status review, people and organisation strategy and priorities, and an annual review of the board's governing documentation. The BoD has dedicated strategy sessions with the corporate executive committee twice a year to review strategy progress and align on forward plans. (Equinor Annual Report 2024, page 26)
Equity across society (just transition)- Equinor explicitly references a commitment to a just transition within its strategy: "Committed to a just transition." (p=16)
The report provides concrete examples of engagement with Indigenous and local communities, particularly:
1. Indigenous S√°mi communities in Norway regarding electrification projects. (p=162)
2. Local communities and fishermen in the U.S. related to offshore wind developments (p=161)
Formal Accountability Structure:
Board of Directors (BoD):
1. Has overarching responsibility for supervising management and operations, including climate targets and sustainability matters.
2. The BoD approves the Energy Transition Plan (ETP) and conducts dedicated strategy sessions with the Corporate Executive Committee (CEC) twice a year to review progress on the transition plan.
Corporate Executive Committee (CEC):
1. Led by the CEO who has overall responsibility for day-to-day operations, including execution of the Energy Transition Plan.
2. The CEC includes executives from key business areas and is responsible for the implementation, direction setting, and performance monitoring of climate and sustainability initiatives.
Remuneration Linked to Climate Targets:
1. Executives' variable remuneration includes a specific KPI tied to upstream CO‚ÇÇ intensity (‚â§ 7 kg/boe), which directly links climate performance to financial incentives
2. Behavioural performance also includes the goal to transform the organization to deliver on the energy transition.
Sustainability Committees: The Safety, Sustainability and Ethics Committee (SSEC) and the Compensation and Executive Development Committee (BCC) support the BoD in monitoring sustainability-related progress and leadership accountability</t>
  </si>
  <si>
    <t>Other conditions, Maximum percentage of emissions that can be offset, Must be high environmental integrity</t>
  </si>
  <si>
    <t>"Equinor was one of the largest buyers of Carbon Dioxide Removal credits. We have taken positions in BECCS, direct air and direct ocean capture, as well as bio-diversity restoration and will continue to explore opportunities."
"No more than 10% of the emissions reductions for our 2030 group-wide scope 1+2 ambition will be covered by credits. Our choice of carbon credits will be guided by the Oxford Principles for Net Zero Aligned Carbon Offsetting."
"We intend to achieve 90% of our 2030 ambition through absolute reductions, using high-quality credits to cover remaining residual emissions."
"We have established corporate principles to guide our use of credits, requiring the need for additionality, permanence, transparent disclosure, and third-party verification."</t>
  </si>
  <si>
    <t>Carbon Sinks / Removals:
Equinor plans to invest in high-quality carbon sinks, primarily through Carbon Capture and Storage (CCS) projects like Northern Lights, Northern Endurance Partnership, and Bayou Bend.
CCS is a core strategy for internal removals and is positioned as a key decarbonization lever.
Carbon Credits:
Carbon credits are used sparingly and are limited to specific applications, such as offsetting business flights outside Europe.
Credits used in 2024 were from Verra‚Äôs Verified Carbon Standard (VCS), focusing strictly on verified emission reductions.
Equinor plans to continue using carbon credits for limited, high-quality offsets outside its value chain.
Offset Limit:
Maximum 10% of the 2030 climate target can be met via carbon credits.
At least 90% must come from absolute emissions reductions.
Quality Standard: Only substantiated, verified, high-quality credits are permitted.</t>
  </si>
  <si>
    <t>1.03E+11</t>
  </si>
  <si>
    <t>nestl√©</t>
  </si>
  <si>
    <t>Nestl√©</t>
  </si>
  <si>
    <t>CH0038863350</t>
  </si>
  <si>
    <t>KY37LUS27QQX7BB93L28</t>
  </si>
  <si>
    <t>Switzerland</t>
  </si>
  <si>
    <t>Food and Beverage Processing</t>
  </si>
  <si>
    <t>Overall Net-Zero Target
Nestl√© commits to reach net-zero GHG emissions across the value chain by 2050 from a 2018 base year.
Near-Term Targets
Energy and industry:
Nestl√© commits to reduce absolute scope 1, 2 and scope 3 GHG emissions from purchased goods and services, fuel and energy related activities, waste generated in operations, upstream transportation and distribution, business travel, employee commuting, downstream transportation and distribution and end-of-life treatment of sold products 50.4% by 2030 from a 2018 base year*. Nestl√© also commits to
increase annual active sourcing of renewable electricity from 33.4% in 2018 to 100% by 2025 through 2030.
*The target boundary includes biogenic emissions and removals from bioenergy feedstocks
FLAG:
Nestl√© commits to reduce absolute scope 3 FLAG GHG emissions 50% by 2030 from a 2018 base year*.
Nestle also commits to no deforestation across its primary deforestation-linked commodities, with a target date of 2025.
*The target includes FLAG emissions and removals.
Long-Term Targets
Energy and industry:
Nestl√© commits to reduce absolute scope 1, 2 and 3 GHG emissions 90% by 2050 from a 2018 base year*.
*The target boundary includes biogenic emissions and removals from bioenergy feedstocks
FLAG:
Nestl√© commits to reduce absolute scope 3 FLAG GHG emissions 75% by 2050 from a 2018 base year*.
*The target includes FLAG emissions and removals.</t>
  </si>
  <si>
    <t xml:space="preserve">"Nestl√© aims to reduce its greenhouse gas (GHG) emissions by 20% by 2025 and 50% by 2030 from 2018 levels, on the road to net zero by 2050 at the latest. More specifically, on top of its net zero target, Nestl√© submitted its Forest, Land and Agriculture (FLAG) and energy/industry targets, which were approved by the Science Based Targets initiative (SBTi) in 2023. As per those targets, Nestl√© aims to reduce absolute Scope 3 FLAG GHG emissions by 50% by 2030 and 75% by 2050. Nestl√© aims to reduce absolute Scopes 1, 2 and 3 energy/industry GHG emissions by 50% by 2030 and 90% by 2050, compared to a 2018 baseline". (Source: Non Financial Statement 2024, pg28)
https://web.archive.org/web/20250926181044/https://www.nestle.com/sites/default/files/2025-02/non-financial-statement-2024.pdf
</t>
  </si>
  <si>
    <t>https://web.archive.org/web/20250926181044/https://www.nestle.com/sites/default/files/2025-02/non-financial-statement-2024.pdf</t>
  </si>
  <si>
    <t>"Nestl√© aims to reduce its greenhouse gas (GHG) emissions by 20% by 2025 and 50% by 2030 from 2018 levels, on the road to net zero by 2050 at the latest" (Source: Non Financial Statement 2024, pg28).</t>
  </si>
  <si>
    <t xml:space="preserve">The target does exclude two scope 3 categories: Consumer use of sold products and purchased services; leased assets, capital goods, investments. 
"As a company at the start of its net zero journey, following SBTi guidelines for now we have excluded the following emissions from our net zero commitment" (Source: net zero roadmao, pg8)
https://web.archive.org/web/20250926181138/https://www.nestle.com/sustainability/climate-change
https://web.archive.org/web/20250917220438/https://www.nestle.com/sites/default/files/2023-12/nestle-net-zero-roadmap-en.pdf
</t>
  </si>
  <si>
    <t>The target aims to reduce all CO2e and being approved by SBTi, it implies all greenhouse gases are included as corporate net zero based on SBTi includes all gases.  Additionally, Nestle's Net Zero Roadmap makes reference to reduction of methane from animals (Source: Net Zero Roadmap, Pg12,14,19,47)</t>
  </si>
  <si>
    <t xml:space="preserve">Nestl√©'s net-zero plan is detailed in https://web.archive.org/web/20250917220438/https://www.nestle.com/sites/default/files/2023-12/nestle-net-zero-roadmap-en.pdf. 
However, there is no specific mention of the leadership accountable for delivering its target. While there is a sustainability committee, they are only responsible for reviewing the sustainability strategy of Nestl√© (Source: Nestl√© Sustainability Committee Charter, pg1). Although the strategy is approved by the Board of Directors, there is no specific and clear reference to the board being accountable for delivering the target. However, 2.2 (a) of the Board Regulations of Nestl√© suggests that board is responsible for the ultimate direction of the company, which should include its net-zero roadmap (Source: Board of Regulations of Nestl√©, pg2-4)
Equity: The plan makes reference to just transition, especially within the context of a regenerative food system. There are also mentions of strengthening land rights for local communities. Additionally, there is reference to economic opportunities for young people and women in rural communities (Source: net zero roadmap, pg3, 16)
The plan is categorised not according to scope but according to Forest, Land, and Agriculture (FLAG) and its operations: dairy and livestock, soil and forests, transforming product portfolio, packaging, logistics, etc. Notably, it's not clear how Nestl√© plans to achieve its target beyond 2030, as the plan focuses on a detailed plan and estimated reduction by 2030 (Source: net zero roadmap, pg10-41)
https://www.nestle.com/sites/default/files/2025-04/corporate-governance-bod-board-regulations-2025.pdf
https://www.nestle.com/sites/default/files/2025-04/corporate-governance-sustainability-committee-charter-2025.pdf
https://www.nestle.com/sites/default/files/2023-12/nestle-net-zero-roadmap-en.pdf
</t>
  </si>
  <si>
    <t>"Nestl√© does not use offsets (carbon credits disconnected from Nestl√©‚Äôs value chain) to deliver against its Net Zero Roadmap, or short- and medium-term targets" (Source: Non-Financial Statement 2024, pg41)
"More than two-thirds of our emissions come from sourcing ingredients, so this is where we see the biggest opportunities. By 2030, we plan to remove 13 million tonnes of CO2e emissions from the atmosphere by prioritizing actions we can take now, while we develop projects that will pay off in the future" (Source: Net Zero Roadmap, pg39-41)</t>
  </si>
  <si>
    <t>1.04E+11</t>
  </si>
  <si>
    <t>Food beverage &amp; agriculture</t>
  </si>
  <si>
    <t>xiamen c d</t>
  </si>
  <si>
    <t>https://www.chinacnd.com/en/csr.html</t>
  </si>
  <si>
    <t>stonex</t>
  </si>
  <si>
    <t>'we have established a longer-term goal of pursuing carbon emission reduction measures with the aim of reaching net zero emissions by 2050'</t>
  </si>
  <si>
    <t>https://web.archive.org/web/20240908202600/https://ir.stonex.com/static-files/4d3a4cde-1f2b-4232-9d59-c323854c684f/</t>
  </si>
  <si>
    <t>'we have established the goal of achieving carbon neutrality within our own operations by the end of fiscal year 2025'</t>
  </si>
  <si>
    <t>'carbon emissions in fiscal year 2023 will serve as the base year for comparing to emissions in future years and for consideration of emission reduction targets'</t>
  </si>
  <si>
    <t>high-quality, reputable, relevant to operations and areas of geographic influence</t>
  </si>
  <si>
    <t>'To accomplish this goal [for 2025], we plan to offset our total Scope 1, 2, and 3 emissions by purchasing high-quality carbon credits from reputable sources according to international standards and carbon market practices, selected based on their relevance to the Company‚Äôs operations and areas of geographic influence. '</t>
  </si>
  <si>
    <t>1.08E+11</t>
  </si>
  <si>
    <t>powerchina</t>
  </si>
  <si>
    <t>http://www.chinadaily.com.cn/specials/2021ENVIRONMENTALSOCIALANDGOVERNANCEREPORT.pdf</t>
  </si>
  <si>
    <t>There is no specific target. Records of carbon reducing practices can be found in its CSR reports. https://www.powerchina.cn/module/download/downfile.jsp?classid=0&amp;filename=1effd4bfaae44719b5849059c88f4039.pdf</t>
  </si>
  <si>
    <t>Annual CSR reports: https://www.powerchina.cn/col/col7628/index.html</t>
  </si>
  <si>
    <t>royal bank of canada</t>
  </si>
  <si>
    <t>CAN</t>
  </si>
  <si>
    <t>"RBC has a goal to achieve net-zero in our lending by 2050." (Pg 5, RBC Climate Report 2023) [https://www.rbc.com/community-sustainability/_assets-custom/pdf/climate-report-2023.pdf]</t>
  </si>
  <si>
    <t>https://www.rbc.com/community-sustainability/_assets-custom/pdf/climate-report-2023.pdf</t>
  </si>
  <si>
    <t>"RBC‚Äôs goal is to reduce GHG emissions from our own global operations by 70% by 2025 relative to our baseline of 2018." (Pg 7, RBC Climate Report 2023)[https://www.rbc.com/community-sustainability/_assets-custom/pdf/climate-report-2023.pdf]</t>
  </si>
  <si>
    <t xml:space="preserve">"$500 billion in sustainable financing by 2025" (Pg 1, RBC Climate Blueprint) [http://www.rbc.com/community-sustainability/_assets-custom/pdf/RBC-Climate-Blueprint.pdf]
"This goal covers Scope 1, Scope 2 (market-based) and Scope 3 (business travel), also referred to in this section as operational emissions and total market-based emissions." (Pg 44, RBC Climate Report 2023) [https://www.rbc.com/community-sustainability/_assets-custom/pdf/climate-report-2023.pdf]
Additional Links
https://www.rbc.com/community-social-impact/_assets-custom/pdf/2022-ESG-Report.PDF
https://www.rbc.com/community-social-impact/_assets-custom/pdf/RBC-Climate-Report-2022.PDF
https://web.archive.org/web/20250921171221/https://www.rbc.com/climate-action-institute/_assets-custom/pdf/Climate-Report-2024.pdf
Note 2024 Report: offers industry updates and no further information about RBC's own climate commitments. </t>
  </si>
  <si>
    <t>"Early: Increase robustness of transition plans, including by setting emissions reduction targets, providing timelines for emissions reduction actions, and establishing a target for methane
emissions reductions." (Pg 15, RBC Climate Report 2023)[https://www.rbc.com/community-sustainability/_assets-custom/pdf/climate-report-2023.pdf]</t>
  </si>
  <si>
    <t>"The design of our CEO and Group Executive compensation incorporates ESG considerations in the short-, medium- and long-term programs to incentivize our business leaders in advancing positive change, progress towards our objectives, and create long-term sustainable value for our shareholders" (Pg 25, RBC Climate Report 2023)[https://www.rbc.com/community-sustainability/_assets-custom/pdf/climate-report-2023.pdf]</t>
  </si>
  <si>
    <t>"While the market for carbon offsets is still maturing, we believe purchasing offsets that can demonstrate key qualities, such as additionality and permanence, can provide an important market signal. We are also supportive of efforts to strengthen the voluntary carbon markets, including the work of the Integrity Council for the Voluntary Carbon Market, and we look to incorporate emerging best practices into our own assessment of offset purchases." (Pg 46, RBC Climate Report 2023) [https://www.rbc.com/community-sustainability/_assets-custom/pdf/climate-report-2023.pdf]</t>
  </si>
  <si>
    <t>sberbank</t>
  </si>
  <si>
    <t>In 2024, Sber started to implement its new Climate Strategy until 2026, which is aimed at implementing further measures to achieve carbon neutrality by Scopes 1 and 2 by 2030.</t>
  </si>
  <si>
    <t>https://www.sberbank.com/common/img/uploaded/files/pdf/normative_docs/en/sber_impact_report_for_2021.pdf</t>
  </si>
  <si>
    <t>43 %: The decrease of Scope 1 greenhouse gas emissions by Sberbank compared to the base year of 2019.
31 %: The decrease of Scope 2 greenhouse gas emissions by Sberbank compared to the base year of 2019.</t>
  </si>
  <si>
    <t>Scope: 1&amp;2 only</t>
  </si>
  <si>
    <t xml:space="preserve">The Supervisory Board, the Executive Board and the Group Risk Committee review the development of the ESG risk management system, including climate risks, at least once a year. </t>
  </si>
  <si>
    <t>axa</t>
  </si>
  <si>
    <t>AXA Group</t>
  </si>
  <si>
    <t>FR0000120628</t>
  </si>
  <si>
    <t>F5WCUMTUM4RKZ1MAIE39</t>
  </si>
  <si>
    <t>Commitment Compliance Policy transitory grace period. Targets to be submitted by July 31 2023.</t>
  </si>
  <si>
    <t>"We must now take steps to build out our roadmap to be consistent with our Net-Zero goal by 2050"</t>
  </si>
  <si>
    <t>https://web.archive.org/web/20250819175200/https://www-axa-com.cdn.axa-contento-118412.eu/www-axa-com/8b8dfa69-13e3-4c34-bae3-8fb939102a2d_axa_climate_and_biodiversity_report_2024_va.pdf</t>
  </si>
  <si>
    <t>pg 11: "Achieving carbon neutrality: reducing the carbon footprint of AXA Group‚Äôs own operations by 50% by 2030 for its GHG emissions related to energy consumption, car fleet and business travel compared to 2019, and offsetting the residual emissions."</t>
  </si>
  <si>
    <t>pg 4: In 2023, AXA Group achieved and surpassed most of its key AXA for Progress Index objectives [...] We also intend to trigger the transformation by dedicating ‚Ç¨5 billion each year in investments to the transition, and achieving ‚Ç¨6 billion of transition insurance in our key markets through the period 2024-2026.
pg 19: Following a first intermediate decarbonization target by 2025, AXA Group announced in June 2023 a second intermediate carbon intensity reduction objective in respect of AXA‚Äôs General Account (listed corporate debt and equity, and real estate equity where it is possible) of 50% by 2030, compared with a 2019 baseline. The carbon emissions covered in this objective are the Greenhouse Gases (GHG) emissions Scopes 1 and 2 according to the GHG Protocol. [...] The carbon intensity metric defined above does not cover Scope 3 GHG emissions considering the volatility and lack of availability pertaining to these emissions. These problems are arising for example when looking at financed emissions which are reported by financial institutions, which highly depends on the scope of assets and activities covered by the emissions.
    -&gt; it seems that only their interim targets cover scope 1 and scope 2 emissions  
from https://web.archive.org/web/20250819175820/https://www.axa.com/en/commitments/axa-and-climate-change: These activities support the Group intermediate targets for the most material commercial and retail motor portfolios of AXA, by 2030:
- a reduction in the carbon intensity (IAE*/vehicle) of the personal motor portfolio in selected geographies by 20%, using the baseline year 2019
- a reduction in the absolute carbon emissions (IAE) of AXA‚Äôs largest commercial insurance clients by 30%, using the baseline year 2021, and
- a reduction in the carbon intensity (IAE/GWP) of all other corporate clients within AXA‚Äôs largest markets by 20%, using the baseline year 2021**. 
On the iterim target from https://www.axa.com/en/commitments/axa-and-climate-change#:~:text=The%20intermediate%20transition%20targets%20have%20been%20set%20on%20a%20limited%20scope%20of%20AXA%E2%80%99s%20underwriting%20portfolio%20and%20only%20include%20client%E2%80%99s%20Scope%201%20and%202%20emissions.%20%C2%A0It%20is%20possible%20in%20the%20future%20that%20additional%20portfolios%20may%20be%20included%20and%20scope%203%20GHG%20emissions%20integrated: The intermediate transition targets have been set on a limited scope of AXA‚Äôs underwriting portfolio and only include client‚Äôs Scope 1 and 2 emissions.  It is possible in the future that additional portfolios may be included and scope 3 GHG emissions integrated.</t>
  </si>
  <si>
    <t>AXA are working towards their target as an insurer (pg 14-18), as an investor (pg 18-29) and on their own operations (pg 30-31)
On equity, pg 23 and 27: it seems that AXA is only supporting or contributing to their clients on their transition journey, instead of upholding equity directly "AXA Group unveiled a new ‚ÄúFinancing Transition‚Äù objective of ‚Ç¨5 billion per year through 2030. This new objective is part of a new version of the ‚ÄúAXA for Progress Index". This objective, in line with an internal framework, covers all assets from the AXA Group‚Äôs General Account and various investments." Also, they fund nature projects that create jobs "Mombak‚Äôs first project, Turmalina, was launched in April 2023 and consists in the reforestation of a 2,879-hectare farm that is forecast to remove up to 1.5 million tons of carbon dioxide from the atmosphere. The impact is much broader since the reforestation is contributing to the protection of endangered species and generates jobs for the local population."
On accountability, pg 40: "The Group has reinforced the importance of sustainability within its culture and values through short-term and long-term incentives:
‚Ä¢ The Global Leadership Network (top 250 executives) are assessed on qualitative climate and diversity objectives, which are included in their annual target letters;
‚Ä¢ A quantitative climate objective is included in the AXA Group performance grid (a reduction in the carbon footprint of the Group‚Äôs General Account assets, weighting for 15%, impacting around 2,000 employees‚Äô variable remuneration);
‚Ä¢ Long-term incentives (LTI) include ESG criteria covering a population of around 6,000 employees every year, (i) in performance shares plans, sustainability criteria weighting for 30%, including score AXA versus S&amp;P Global Corporate Sustainability Assessment (DJSI),</t>
  </si>
  <si>
    <t>pg 10: "Reducing by 50% AXA Group energy Scope 1 and 2, car fleet and business travel related GHG emissions between 2019 and 2030, and offsetting the remaining emissions in the scope with high quality carbon credits."</t>
  </si>
  <si>
    <t>"The objective is to sequestrate/avoid 25 Mt CO2e on an annual basis." pg 32 of https://www-axa-com.cdn.axa-contento-118412.eu/www-axa-com/6caad3e0-bf63-48b5-a3c4-78c904b26fbb_axa_climate_and_biodiversity_report_2023_va.pdf
pg 27: "Launched at the end of 2022, AXA IM Alts‚Äô Natural Capital &amp; Impact Fund, with a size of $400 million, will principally finance projects that aim to protect and restore natural capital, [...] the fund will invest in project developers to enhance their capacity to develop and deliver natural capital projects, solutions that enable faster and more accurate measurement of nature-based projects and marketplace solutions for carbon."
pg 30: "AXA Group offset residual emissions of its own operations for 2023 (150,458 tCO2 eq ) through five projects selected by the Group and focusing on: rural biogas development in China, a solar power project in Morocco, the restoration of the Mayan jungle of Calakmul, Mexico, as part of two community-based projects, and the improvement of forest management practices in San Jos√© del Rincon, Mexico."</t>
  </si>
  <si>
    <t>eni</t>
  </si>
  <si>
    <t>ITA</t>
  </si>
  <si>
    <t>We have set progressive targets to achieve net zero emissions from exploration activities by 2030 and from all of Eni by 2035 (Scope 1+2), reaching Net Zero for all GHG Scope 1, 2 and 3 emissions by 2050.</t>
  </si>
  <si>
    <t>https://archive.vn/Grf3E</t>
  </si>
  <si>
    <t>35% reduction (vs 2018)
of net Scope 1+2+3 emissions</t>
  </si>
  <si>
    <t xml:space="preserve">2050 Net Zero target covers Scope 1, 2 and 3 emissions. Eni also has separate interim targets for different emission scopes. </t>
  </si>
  <si>
    <t>The Board of Directors has a central role in managing the main issues related to climate change. On the issue of climate change, the BoD is mainly supported by three Directors' committees: Sustainability and Situations Committee, Control and Risk Committee and Remuneration Committee.
The Sustainability and Scenarios Committee examines the integration between strategy, future scenarios and the medium/long-term sustainability of the business of and examines scenarios for preparation of the Strategic Plan. During 2020, the SSC looked in depth at climate change issues in all its meetings, including the outcomes of the 2019 United Nations Climate Change Conference (COP25), energy scenarios, state-of-the-art research and development for the energy transition, Eni's decarbonization strategy, forestry activities and climate partnerships, Eni's responsible engagement in climate policies within trade associations, climate resolutions and assembly disclosure of peers.
The Control and Risk Committee supports the BoD in the periodic review of the main risks, including climate change, which takes place on a quarterly basis. The Remuneration Committee also plays an important role in this area, proposing the general criteria for the annual incentive plans for the CEO and executives with strategic responsibilities to the BoD, which include specific targets related to the reduction of GHG emissions.</t>
  </si>
  <si>
    <t xml:space="preserve">CO‚ÇÇ capture and storage projects will play a complementary role in reducing emissions that are difficult to abate with existing technologies, and only about 5% of the total reduction in supply chain emissions by 2050 will be related to compensation through offsetting, mainly from Natural Climate Solutions - https://www.eni.com/en-IT/low-carbon/strategy-climate-change.html
</t>
  </si>
  <si>
    <t>bosch</t>
  </si>
  <si>
    <t>Robert Bosch GmbH</t>
  </si>
  <si>
    <t>529900F0LT5OP4SV6122</t>
  </si>
  <si>
    <t>Near-Term Targets: Robert Bosch GmbH commits to reduce absolute scope 1 and 2 GHG emissions 85% by 2030 from a 2018 base year.* Robert Bosch GmbH also commits to increase active annual sourcing of renewable electricity from 14% in 2018 to 100% by 2030. Robert Bosch GmbH further commits to reduce absolute scope 3 GHG emissions 30% by 2030 from a 2018 base year.* *The target boundary includes land-related emissions and removals from bioenergy feedstocks.</t>
  </si>
  <si>
    <t>Climate neutral</t>
  </si>
  <si>
    <t>Achieved (self-declared)</t>
  </si>
  <si>
    <t>"Since 2020, the Bosch Group with its more than 450 locations worldwide has been climate neutral (scopes 1 and 2)."</t>
  </si>
  <si>
    <t>https://web.archive.org/web/20250517030929/https://assets.bosch.com/media/global/sustainability/reporting_and_data/2024/bosch-sustainability-report-2024.pdf</t>
  </si>
  <si>
    <t>"We want to shape climate action beyond our immediate sphere of influence (scopes 1 and 2) and, where possible, also systematically reduce upstream and downstream emissions (scope 3), which we aim to reduce by 30 percent by 2030 compared with the baseline year 2018.In this process, we are focusing on the categories that make up around 98 percent of our scope 3
emissions: upstream emissions in the Bosch value chain primarily concern purchased goods and services as well as logistics."</t>
  </si>
  <si>
    <t>Bosch has declared climate neutrality as of 2020, that has been validated by an unamed "independent auditing company." This was achieved by increasing energy efficiency, generating renewable energy, purchasing green electricity, and use of carbon credits.
Note regarding the usage of offset states that Bosch intends to reduce the usage of offsets to 15% by 2030 in comparison to the baseline 2018, by making progress in levers 1 to 3.</t>
  </si>
  <si>
    <t>Regarding Scope 1 and 2 emissions - 'Bosch claims to be carbon neutral since 2020. Bosch uses 4 levers to achieve this target increasing energy efficiency, generating own renewable energy, purchasing green energy and lastly carbon offsets'
Regarding Scope 3 emissions - 30% absolute reduction in 2030, in comparison to the 2018 baseline year. The progress reported until 2023 is around 27 percent.
Statement regarding other GHG emissions - "An internal analysis has shown that Bosch does not produce or emit any other greenhouse gases to any material extent that would be subject to disclosure requirements. This also applies to greenhouse gas emissions that are locked in products or key assets."</t>
  </si>
  <si>
    <t xml:space="preserve">Regarding the inclusion of equity - 'We adjusted the vision based on the results of our new double materiality assessment in 2024. The two topics ‚ÄúEmployer of choice‚Äù and
‚ÄúDiversity, equity, and inclusion‚Äù were integrated into the new ‚ÄúPeople‚Äù dimension'
The report mentions against equity - 'Globally, the proportion of female executives rose to 20.4 percent in 2024 (prior year: 20.0 percent) across all management levels'
</t>
  </si>
  <si>
    <t xml:space="preserve">In regard to project integrity: "When selecting carbon offset projects, we are guided by internationally recognised and independent certifications,such as the Gold Standard."
</t>
  </si>
  <si>
    <t>In regard to offset limits:  "In 2024, residual emissions of roughly 531,300 metric tons of CO‚ÇÇ were offset by carbon credits. This represents a decrease of 8.5 percent on the prior year‚Äôs level.As we make progress with levers 1 to 3, we want to further reduce the share that we offset to achieve carbon neutrality (scope 1 &amp; 2) to no more than 15 percent by 2030 (baseline year 2018)."
Regarding the type of project: "In the future we want to focus our carbon offset measures even more intensively on nature-based removals. The relevant projects involve sequestering CO‚ÇÇ in biomass, for example by afforestation."</t>
  </si>
  <si>
    <t>tesla</t>
  </si>
  <si>
    <t>Tesla Inc.</t>
  </si>
  <si>
    <t>US88160R1014</t>
  </si>
  <si>
    <t>54930043XZGB27CTOV49</t>
  </si>
  <si>
    <t>tesla motors</t>
  </si>
  <si>
    <t>https://web.archive.org/web/20250814155556/https://www.tesla.com/ns_videos/2024-tesla-impact-report.pdf</t>
  </si>
  <si>
    <t>Tesla stated that: "We strive to achieve net-zero GHG emissions. Our goal to reach net-zero emissions includes our products' supply chain, manufacturing, use and end-of-life." (P.7, 2024 Tesla Impact Report), but it did not state any target year in its reports.</t>
  </si>
  <si>
    <t xml:space="preserve">On Reporting: Tesla publishes impact reports annually (https://www.tesla.com/impact) but, it only reported "Emissions Avoided by a Tesla Vehicle Over Its Lifetime" in 2024 Impact Report (P.12, 2024 Tesla Impact Report)_x000D_
</t>
  </si>
  <si>
    <t>china post</t>
  </si>
  <si>
    <t>royal ahold delhaize</t>
  </si>
  <si>
    <t>NL0011794037</t>
  </si>
  <si>
    <t>724500C9GNBV20UYRX36</t>
  </si>
  <si>
    <t>Overall net-zero target:
Koninklijke Ahold Delhaize N.V. commits to reach net-zero greenhouse gas emissions across the value chain by 2050.
Near-term targets:
Energy &amp; Industry: Koninklijke Ahold Delhaize N.V. commits to reduce absolute scope 1 and 2 GHG emissions 50.4% by 2030 from a 2018 base year. Koninklijke Ahold Delhaize N.V. also commits to reduce absolute scope 3 GHG emissions covering purchased goods and services, capital goods, fuel and energy related activities, upstream transportation and distribution, waste generated in operations, business travel, employee commuting, use of sold products, and end-of-life treatment of sold products 42% by 2030 from a 2020 base year.
FLAG: Koninklijke Ahold Delhaize N.V. commits to reduce absolute scope 3 FLAG GHG emissions 30.3% by 2030 from a 2020 base year.* Koninklijke Ahold Delhaize N.V. also commits to no deforestation across its primary deforestation-linked commodities with a target date of December 31, 2025.
*The target includes FLAG emissions and removals.
Long-term targets:
Energy &amp; Industry: Koninklijke Ahold Delhaize commits to reduce absolute scope 1 and 2 GHG emissions 90% by 2040 from a 2018 base year. Koninklijke Ahold Delhaize also commits to reduce absolute scope 3 GHG emissions covering purchased goods and services, capital goods, fuel and energy related activities, upstream transportation and distribution, waste generated in operations, business travel, employee commuting, use of sold products, and end-of-life treatment of sold products 90% by 2050 from a 2020 base year.
FLAG: Koninklijke Ahold Delhaize commits to reduce absolute scope 3 FLAG GHG emissions 72% by 2050 from a 2020 base year.*
* The target includes FLAG emissions and removals.</t>
  </si>
  <si>
    <t>NLD</t>
  </si>
  <si>
    <t xml:space="preserve">Long-term targets: 
For Scope 1 &amp; Scope 2 - Reaching Net Zero by 2040: 90% reduction and 10% removals against the 2018 baseline.
For Scope 3 - Reaching Net Zero by 2050 (2020 baseline, submitted but not yet validated):
- "We commit to reduce absolute scope 3 FLAG GHG emissions by at least 72% by 2050 from the 2020 SBTi baseline".
- "We commit to reduce absolute scope 3 E&amp;I GHG emissions by 90% by 2050 from the 2020 SBTi baseline." (page 20 of the 2024 report)
In their 2024 report it is mentioned that: "We plan to reduce electricity emissions to zero by 2035." (page 34)
</t>
  </si>
  <si>
    <t>https://web.archive.org/web/20250811185419/https://www.aholddelhaize.com/media/z3lj1fkk/annual-report-2024-ahold-delhaize-sustainability-statements.pdf</t>
  </si>
  <si>
    <t>Their near and mid-term targets for reducing scope 1 and 2 GHG emissions are: 38% by 2025 and 50% by 2030 compared to their 2018 baseline.
Their near term target to "reduce absolute scope 3 forest, land and agriculture (FLAG) GHG emissions by 30.3% by 2030 from the 2020 SBTi baseline" and "[to] reduce absolute scope 3 Energy and Industrial (E&amp;I) GHG emissions by 42.0% by 2030 from the 2020 SBTi baseline (page 20). 
https://web.archive.org/web/20250811185419/https://www.aholddelhaize.com/media/z3lj1fkk/annual-report-2024-ahold-delhaize-sustainability-statements.pdf
"We have also committed to several targets focused on supply chain engagement, including:
1) Suppliers that represent 70% of our footprint will be asked to commit to SBTi by 2025.
2) All our suppliers will be asked to report on scope 3 by 2025. (https://web.archive.org/web/20250811185901/https://www.aholddelhaize.com/en/sustainability/climate/)</t>
  </si>
  <si>
    <t xml:space="preserve">"Scope 1 and 2 reduction of 36% against the 2018 baseline was achieved, a 2 percentage-point higher reduction than in 2023." (Page 20)
However, their "FLAG GHG emissions increased by 9.9% compared to the 2020 SBTi baseline, while the E&amp;I GHG emissions increased 0.2% against the 2020 SBTi baseline. Against our restated 2020 full scope 3 baseline of 60.4 MtCO2e, our full scope 3 footprint increased to 63.6 MtCO2e in 2024" (page 20). 
Other links: https://web.archive.org/web/20250811185901/https://www.aholddelhaize.com/en/sustainability/climate/
</t>
  </si>
  <si>
    <t>"There are four main greenhouse gases (GHG) that comprise our GHG inventory: carbon dioxide (CO‚ÇÇ), methane (CH4), nitrous oxide (N‚ÇÇO) and hydrofluorocarbons. We report these in carbon dioxide equivalents (CO‚ÇÇe)." (Source link: https://web.archive.org/web/20250811194424/https://www.aholddelhaize.com/en/sustainability/climate/)</t>
  </si>
  <si>
    <t>Governance covered in pages 5-7 in the 2024 plan.</t>
  </si>
  <si>
    <t>Must be high environmental integrity, Maximum percentage of emissions that can be offset, Other conditions</t>
  </si>
  <si>
    <t>17% of scope 3 and 10% of scopes 1&amp;2; effective in long-term; scalable; low environmental impact; avoid emissions displacement; reserve carbon-capture solutions as a last resort (page 21 of the 2023 report - https://web.archive.org/web/20250811205731/https://www.aholddelhaize.com/media/rxqkoynt/ahold-delhaize-climate-plan-december-2023.pdf) Same numbers are mentioned in the 2024 report.
To avoid social harm "In the summer of 2023, we kicked off our first global sustainability due diligence (SDD) process that identifies the Company‚Äôs salient social and environmental impacts. This process was the starting point for ‚Äì and reflects the ‚Äúdo no harm‚Äù aspect of ‚Äì our DMA." (page 6, report 2024)
For the biodiversity section pages 45-48 of the 2024.</t>
  </si>
  <si>
    <t>In their 2024 report they mention that they are currently "focused on emissions reductions and are not purchasing removals at scale. To prepare for future needs, we
are developing a sourcing strategy with a portfolio of solutions to:
- Secure the supply of high-quality removals necessary to meet our net-zero goals
- Incentivize the development and scaling of removal technologies
- Ensure that removals align with the durability and integrity standards required for our residual emissions (page 36)
One of the main net-zero strategy to be emphasised is that Aholddelhaize "excludes the use of avoidance offsets, as they do not contribute to the neutralization of residual emissions."  They continue: "Instead, we focus solely on carbon removal solutions that actively remove carbon from the atmosphere and store it in alignment with the characteristics of our residual emissions. Specifically:
- Fossil-based residual emissions: We aim to neutralize these with removal solutions offering high-permanence storage.
- Nature-based and short-lived residual emissions: We use removal solutions with lower-permanence requirements, appropriate to the emission source.
As for removals their "approach involves engaging with suppliers, particularly those in agriculture, to explore applying nature-based solutions in their operations. For fossil-based residuals, we aim to support suppliers in identifying appropriate removal solutions." (All in page 36 of the 2024 report)</t>
  </si>
  <si>
    <t>itochu</t>
  </si>
  <si>
    <t>Achieve net zero GHG emissions by 2050.</t>
  </si>
  <si>
    <t>https://www.itochu.co.jp/en/csr/pdf/25fulle-all.pdf</t>
  </si>
  <si>
    <t xml:space="preserve">Achieve 75% reduction from 2018 levels by 2040, aim for ‚Äúoffset zero‚Äù* through aggressive promotion of businesses with avoided emissions. </t>
  </si>
  <si>
    <t>Achieve 40% reduction from 2018 levels by 2030.</t>
  </si>
  <si>
    <t>In support of the Paris Agreement and Japanese government targets, the ITOCHU Group set a target to reduce GHG emissions in Scope 1/2/3 and promote initiatives such as complete withdrawal from thermal coal mining interests and clean-tech business. (ESG Report 2025, p28.)</t>
  </si>
  <si>
    <t>Information on the extent to which measures will be applied (e.g. if switching to EVs, what share of the fleet; if installing an own solar PV installation, what is the installed capacity), Information on the emission reductions expected from these measures within a certain time period, Measures for all emission scopes that are covered by the target, Schedule for regular review of measures</t>
  </si>
  <si>
    <t xml:space="preserve">"the ESG Officers and Managers in each unit carry out sustainability actions. The Sustainability Committee, one of the company‚Äôs key committees, holds deliberations and reviews policy formulation and important matters." "The chair also engages in decision-making based on the company‚Äôs impact on the environment and society by reporting regularly to the Board of Directors to brief them on our promotion of sustainability." (ESG Report 2025, p16) </t>
  </si>
  <si>
    <t xml:space="preserve">Carbon Credits: " Agreement was signed with KOKO Networks, a Climate Technology Company Operating in Kenya, to support the generation of high quality carbon credits. In 2024, the first credits from our project with KOKO have been produced, and joint sales have been promoted." (ESG Report 2025, p64) 
CCS: "Continue to invest in the development of technologies that contribute to the reduction of greenhouse gas emissions, such as CCS (CO2 storage) and CCU (CO2 utilization), and contribute to mitigating the effect of climate change." (ESG Report 2025, p22) 
</t>
  </si>
  <si>
    <t>mitsui</t>
  </si>
  <si>
    <t>Mitsui &amp; Co</t>
  </si>
  <si>
    <t xml:space="preserve">GHG Reduction Targets 1. Scope 1 and 2, and Scope 3 Category 15 (Investments) of the Company and its consolidated subsidiaries (including un-incorporated joint ventures): Formulating Mitsui's goal to achieve net-zero emissions as our Vision for 2050, and aiming to halve GHG Impact by 2030 compared to the fiscal year ended March 2020, as the pathway to achieve the above goal. 2. Scope 1 and 2 of the Company and its consolidated subsidiaries: Halving GHG emissions by 2030 compared to the fiscal year ended March 2020. 3. The ratio of renewable energy in our power generation portfolio: Raising the ratio of renewable energy to over 30% by 2030 </t>
  </si>
  <si>
    <t>https://www.mitsui.com/jp/en/sustainability/sustainabilityreport/2024/pdf/en_sustainability_2024.pdf</t>
  </si>
  <si>
    <t>"We will aim to achieve our goal of "halving GHG Impact by 2030" through a robust combination of emission reduction and reduction contribution projects."</t>
  </si>
  <si>
    <t>"The company decided to introduce a new performance-linked restricted stock remuneration plan from the fiscal year ended March 2023, which was approved at the Ordinary General Meeting of Shareholders on June 22, 2022. The renumeration plan has been introduced to incentivize the company to fulfill our social responsibilities and to continuously improve our medium-to long-term performance and corporate value. As one of the management evaluation indicators, ESG elements, including our response to climate change are included."</t>
  </si>
  <si>
    <t xml:space="preserve">Reduction Contribution Amount: 
Emission Credits: 979 thousand tons (FY March 2024) - baseline: Before project implementation 
Absorption Amount: Forests: 262 thousand tons (FY March 2024) - baseline: Before project implementation </t>
  </si>
  <si>
    <t>dell technologies</t>
  </si>
  <si>
    <t>US24703L1035</t>
  </si>
  <si>
    <t>549300TJB5YBRUPOG437</t>
  </si>
  <si>
    <t>FY2031</t>
  </si>
  <si>
    <t>FY2051</t>
  </si>
  <si>
    <t xml:space="preserve">Overall Net-Zero Target: Dell Technologies commits to reach net-zero greenhouse gas emissions across the value chain by FY2051. Near-Term Targets: Dell Technologies commits to reduce absolute scope 1 and 2 GHG emissions 50% by FY2031 from a FY2020 base year. Dell Technologies also commits to reduce absolute scope 3 GHG emissions from purchased goods and services 45% within the same timeframe. Dell Technologies further commits to reduce absolute scope 3 GHG emissions from use of sold products 30% within the same timeframe. Long-Term Targets: Dell Technologies commits to reduce absolute scope 1 and 2 GHG emissions 90% by FY2051 from a FY2020 base year. Dell Technologies also commits to reduce absolute scope 3 GHG emissions 90% within the same timeframe. 
</t>
  </si>
  <si>
    <t>dell</t>
  </si>
  <si>
    <t xml:space="preserve">Dellâ€™s long-term approach to managing our contribution to climate change is a commitment to reach net-zero carbon emissions across our full greenhouse gas inventory by 2050, inclusive of Scope 1, Scope 2 and Scope 3 carbon emissions._x000D_
</t>
  </si>
  <si>
    <t>https://web.archive.org/web/20250717111418/https://www.delltechnologies.com/asset/en-ca/solutions/business-solutions/briefs-summaries/delltechnologies-fy24-esg-report.pdf</t>
  </si>
  <si>
    <t xml:space="preserve">By 2050, we will achieve net zero greenhouse gas (GHG) emissions across scopes 1, 2 and 3. - Key Driver: By 2030, we will reduce scopes 1 and 2 greenhouse gas (GHG) emissions by 50% - Key Driver: By 2030, we will source 75% of electricity from renewable sources across all Dell Technologies facilities â€” and 100% by 2040 - Key Driver: By 2030, we will reduce absolute scope 3 GHG emissions from purchased goods and services by 45% - Key Driver: By 2030, we will reduce absolute scope 3 GHG emissions from use of sold products by 30% We will reduce Scopes 1 and 2 greenhouse gas emissions by 50% by 2030. </t>
  </si>
  <si>
    <t>_x000D_
They focus on reducing direct and indirect emissions in areas with the largest opportunity for impact. Their goal is aligned with the SBTi definition of net zero, inclusive of 90% reduction and 10% abatement, and they submitted their net zero goal for SBTi validation in FY24.</t>
  </si>
  <si>
    <t>Gases: "GHG emissions are calculated according to the GHG Protocol accounting standards and guidance. The GHG emissions are the sum of our Scope 1 emissions plus the Scope 2 â€œmarket-basedâ€ emissions." Scopes: End target covers all 3 scopes - "We will reach net zero greenhouse gas (GHG) emissions across Scopes 1, 2 and 3 by 2050" Interim target covers Scopes 1 and 2 - "We will reduce Scopes 1 and 2 greenhouse gas emissions by 50% by 2030"</t>
  </si>
  <si>
    <t>_x000D_
Dell includes ESG performance as part of its annual Strategy Cascade applicable to all employees. Execution of the Companyâ€™s strategy naturally plays a part in the performance review process for those teams and individuals that play a significant role in managing ESG related risks, opportunities and goals, including the Chief Corporate Affairs Officer. Additionally, the Company measures the performance of certain executive officers against an annual performance plan, with key performance indicators tied to achieving a set of strategic and operational goals. Among the factors that may be considered in making individual compensation decisions is the executive officerâ€™s performance, experience and contribution to the Companyâ€™s long-term strategic goals, including our ESG goals.</t>
  </si>
  <si>
    <t xml:space="preserve">Unlike the FY23 report, which clearly mentioned balancing remaining emissions via carbon removals, the FY24 report does not provide a clear or direct statement about carbon removal methods As of 2023, they appear to have rescinded the plan to use credits, as it is not included in the ESG report (FY23)._x000D_
_x000D_
As of 2023, they appear to have rescinded the plan to use credits, as it is not included in the ESG report (FY23). </t>
  </si>
  <si>
    <t>rewe</t>
  </si>
  <si>
    <t>"Our ambitious goal is to achieve net-zero emissions as a Group by 2050. This applies to all emissions along the entire value chain ‚Äì from our own operations to those of our suppliers and partners. We are aligning our climate targets with the Science Based Targets initiative (SBTi) and the 1.5 ¬∞C target of the Paris Agreement.
For our own company operations (Scope 1 and Scope 2), we aim to achieve climate neutrality by 2040. This includes reducing emissions in our stores, logistics, and administrative buildings as much as possible and offsetting any remaining unavoidable emissions."</t>
  </si>
  <si>
    <t>https://web.archive.org/web/20240601120037/https://www.rewe-group.com/en/sustainability/commitments-and-projects/climate-protection-for-our-future/</t>
  </si>
  <si>
    <t>"By 2030, REWE Group aims to reduce its absolute greenhouse gas emissions by 30 per cent compared with the baseline year 2019. This target covers emissions from our own operations (Scope 1 and Scope 2) and is an important milestone on the way to achieving our long-term climate goals. We are working to achieve this reduction by implementing energy efficiency measures, expanding the use of renewable energies, and optimizing our logistics processes.
Our climate targets are aligned with the Science Based Targets initiative (SBTi) and the 1.5 ¬∞C target of the Paris Agreement. In this way, we ensure that our reduction pathway is consistent with what climate science says is necessary to limit global warming."</t>
  </si>
  <si>
    <t xml:space="preserve">REWE Group has set a Group-wide net-zero emissions target by 2050, covering all three emission scopes (Scope 1, Scope 2, and Scope 3), aligned with the Science Based Targets initiative (SBTi) and the 1.5 ¬∞C pathway of the Paris Agreement.
They also have a company operations (Scope 1 &amp; 2) climate-neutrality target by 2040, focused on direct emissions and purchased energy.
Their earliest interim target is to reduce absolute Scope 1 and Scope 2 emissions by 30 % by 2030 compared to a 2019 baseline.
The 2050 goal includes full value chain decarbonization, while the 2040 target prioritizes operational efficiency, renewable energy use, and logistics optimization.
source:
https://web.archive.org/web/20240601120037/https://www.rewe-group.com/en/sustainability/commitments-and-projects/climate-protection-for-our-future/
https://web.archive.org/web/20240710111245/https://rewe-group-nachhaltigkeitsbericht.de/2023/en/assets/downloads/REWE_Group-Progress-report_2023.pdf
https://web.archive.org/web/20240710111830/https://rewe-group-nachhaltigkeitsbericht.de/2023/en/assets/downloads/A243182_REWE_Bericht_Englisch_RG_SBTi_2024_A4_V4.pdf
https://web.archive.org/web/20240710111525/https://www.rewe-group.com/en/press-and-media/newsroom/stories/working-as-equal-partners-for-climate-protection-rewe-groups-supplier-initiative/
https://web.archive.org/web/20240710112102/https://www.rewe-group.com/content/uploads/2023/09/rewe-group-sustainability-linked-bond-framework-en.pdf
https://web.archive.org/web/20240710112348/https://www.mckinsey.com/industries/retail/our-insights/building-the-future-focusing-on-digitalization-and-sustainability
</t>
  </si>
  <si>
    <t>REWE Group‚Äôs net-zero by 2050 target applies to all greenhouse gas emissions (CO‚ÇÇ and other GHGs) across Scope 1, Scope 2, and Scope 3, covering the entire value chain ‚Äî from company operations (stores, logistics, offices) to supplier and partner activities. The 2040 climate-neutral operations goal focuses on Scope 1 and Scope 2 emissions only. Targets are expressed in CO‚ÇÇe, meaning all relevant GHGs are included. The targets do not include the removal or offsetting of historical (previously emitted) emissions.
source:
https://web.archive.org/web/20240601120037/https://www.rewe-group.com/en/sustainability/commitments-and-projects/climate-protection-for-our-future/
https://web.archive.org/web/20240710111830/https://rewe-group-nachhaltigkeitsbericht.de/2023/en/assets/downloads/A243182_REWE_Bericht_Englisch_RG_SBTi_2024_A4_V4.pdf</t>
  </si>
  <si>
    <t>REWE Group‚Äôs climate governance is embedded in its corporate strategy and overseen at the highest executive level. The Management Board is formally accountable for delivering on the company‚Äôs net-zero by 2050 target and the 2040 climate-neutral operations target. Progress is reported annually in the Sustainability Report and Progress Report, with quantitative updates on emissions and interim targets provided through the SBTi 2024 report.
The public plan includes measures for all covered emission scopes, quantified reduction expectations, and extent-of-measure details (e.g., 100 % renewable electricity by 2030, phase-out of high-GWP refrigerants by 2030, and supplier engagement programs). However, no fixed schedule for reviewing individual measures is specified. The plan does not explicitly reference equity or climate justice principles.
source:
https://web.archive.org/web/20240601120037/https://www.rewe-group.com/en/sustainability/commitments-and-projects/climate-protection-for-our-future/
https://web.archive.org/web/20240710111830/https://rewe-group-nachhaltigkeitsbericht.de/2023/en/assets/downloads/A243182_REWE_Bericht_Englisch_RG_SBTi_2024_A4_V4.pdf
https://web.archive.org/web/20240710111245/https://rewe-group-nachhaltigkeitsbericht.de/2023/en/assets/downloads/REWE_Group-Progress-report_2023.pdf</t>
  </si>
  <si>
    <t>REWE Group‚Äôs 2040 climate-neutral operations target allows for the use of carbon offsets to address residual emissions after all feasible reductions have been achieved. Offsets must be of high environmental integrity and verified, but no additional conditions are specified regarding project type, geographic location, or maximum allowable percentage. There is no explicit policy restricting the inclusion of avoided emissions, biological sequestration, or specific technologies.
The company does not have separate quantified targets for emissions reductions and removals, and it does not specify whether internal carbon removal within its own value chain will be used to meet its goals. The 2050 net-zero target does not clarify the role of removals versus reductions.
Source:
https://web.archive.org/web/20240601120037/https://www.rewe-group.com/en/sustainability/commitments-and-projects/climate-protection-for-our-future/
https://web.archive.org/web/20240710111245/https://rewe-group-nachhaltigkeitsbericht.de/2023/en/assets/downloads/REWE_Group-Progress-report_2023.pdf</t>
  </si>
  <si>
    <t>carrefour</t>
  </si>
  <si>
    <t>FR0000120172</t>
  </si>
  <si>
    <t>549300B8P6MUJ1YWTS08</t>
  </si>
  <si>
    <t>Well-below 2¬∞C</t>
  </si>
  <si>
    <t>Carrefour Group commits to reduce absolute scope 1 and 2 GHG emissions of 30% by 2030 and 55% by 2040 from a 2019 base year. Carrefour Group also commits to reduce absolute scope 3 GHG emissions from purchased goods and services and use of sold products of 29% by 2030 from a 2019 base year.</t>
  </si>
  <si>
    <t>The targets covering greenhouse gas emissions from company operations (scopes 1 and 2) are consistent with reductions required to keep warming to Well-below 2¬∞C</t>
  </si>
  <si>
    <t>Carbon neutrality for the stores, scopes 1 &amp; 2 (https://web.archive.org/web/20250327173511/https://www.carrefour.com/sites/default/files/2022-05/Carrefour%20-%20Sustainability-Linked%20Bond%20Framework%20%282%29.pdf)
[From https://newclimate.org/wp-content/uploads/2022/02/CorporateClimateResponsibilityMonitor2022.pdf] : 'Carrefour‚Äôs carbon neutral by 2040 target appears to cover far less than 2% of the company‚Äôs emissions. Carrefour announced a new carbon neutrality target for 2040 on the eve of COP26 in October 2021, accompanied by the more specific target to reduce its scope 1 and 2 emissions by 70% by 2040, compared to 2019. This is a direct update of its existing SBTi approved 55% reduction by 2040 target. The significance of these targets is highly limited, since scope 1 and 2 emissions account for just 2% of Carrefour‚Äôs emissions. Carrefour‚Äôs separate interim target of 29% emission reductions from scope 3 emissions by 2030 is a far more significant target, given that scope 3 emissions account for 98% of the company‚Äôs footprint, but these emissions do not appear to be covered by the headline carbon neutrality target.'
-&gt; target by 2030 of 20% emission reductions from scope 3 emissions related to downstream transport vs.2019 according to their estimations in their 2023 DPEF p.87: https://web.archive.org/web/20250703095642/https://www.carrefour.com/sites/default/files/2024-07/DPEF.pdf
Carbon neutrality by 2040, this will involve using completely renewable electricity by 2030, Reducing the emissions resulting from the Group's  activities by 30% by 2025, by 39,5% by 2027 by 50% by 2030 and then by 70% by 2040 (compared with 2019 levels), a target aligned with the SBTi's 1.5°C  scenario.  Using 100% renewable electricity by 2030.</t>
  </si>
  <si>
    <t>https://web.archive.org/web/20250327173511/https://www.carrefour.com/sites/default/files/2022-05/Carrefour%20-%20Sustainability-Linked%20Bond%20Framework%20%282%29.pdf</t>
  </si>
  <si>
    <t>70% emission reduction S1&amp;2 by 2040, from 2019. Scope 1 and 2 account for less than 2% of company emissions. Reduce scope 3 by 29% by 2030 vs 20129 baseline
 ‚Ä¢ S1&amp;2: -50% by 2030 from 2019 
 ‚Ä¢ S3: -29% by 2030 from 2019</t>
  </si>
  <si>
    <t>Carrefour has pledged to increase its reduction target from 55% by 2040 to carbon neutral by this date. It has more specific targets for scope 1 &amp; 2 emissions, yet the value of this is severely limited by the fact that only 2% of total emissions are S1 &amp;2. S3 targets are more promising, with a pledge to reduce emissions by 29% in 2030 compared to 2019 levels, as well as planning to use only renewable energy by 2030. It is unclear whether reported emissions and targets may exclude emissions from administrative buildings, warehouses, and operations outside of the nine countries that Carrefour refers to as its integrated countries, since these emissions are excluded from the company‚Äôs GHG reporting in its annual report.
 (https://newclimate.org/wp-content/uploads/2022/02/CorporateClimateResponsibilityMonitor2022.pdf)
According to their DPEF (2023; https://web.archive.org/web/20250703095642/https://www.carrefour.com/sites/default/files/2024-07/DPEF.pdf) : the Group has committed to three main areas covering over 80% of Scope¬†3 emissions, with the following targets: 1) 30% reduction in emissions from purchases of products and services by 2030 (vs. 2019); 2) 27.5% reduction in emissions from product use by 2030 (vs. 2019); 3) 20% reduction in emissions from downstream transport by 2030 (vs. 2019) 4) overall 29% reduction in Scope 3 emissions by 2030 vs. 2019
Relating to scope 3 (extras): the group is also aiming for 100% of their suppliers to be (by 2026) 1) committed to a 1.5°C  trajectory; 2) committed to an agroecological approach (for the Carrefour Quality Lines products); 3) with a supplier commitment to sensitive raw materials covered by an action plan</t>
  </si>
  <si>
    <t xml:space="preserve">Coverage of emissions: 
[https://newclimate.org/sites/default/files/2022/02/CorporateClimateResponsibilityMonitor2022.pdf] 'Carrefour‚Äôs disclosure of emissions in its 2020 Annual Report includes only a small subset of the company‚Äôs emission sources and locations: emissions are reported for the company‚Äôs integrated stores within nine integrated countries. This includes less than 12% of Carrefour stores in France, and less than 20% of Carrefour stores worldwide; no other administrative buildings are included. All activities in the 21 other countries in which Carrefour operates are excluded. Although Carrefour acknowledges that scope 3 emissions account for 98% of the company‚Äôs emissions, and breaks these emissions down with reasonable detail in its CDP response, those emissions are not explicitly disclosed in the Annual Report GHG inventory. Accordingly, Carrefour reports total company emissions of 1.66 MtCO2e in its 2020 Annual Report, although full value chain emissions reported to CDP amount to 95.7 MtCO2e, excluding emissions data from activities outside of the nine ‚Äúintegrated countries‚Äù (21 other countries accounting for approximately 12% of Carrefour stores). (p. 62) </t>
  </si>
  <si>
    <t>The publicly available figures released by the organisation reflect intention to reduce emissions in line with pre-determined goals, however overall transparency and wider detail beyond these emissions goals are vague.
Plans address key emission sources but are limited in geographical coverage and lacking concrete commitments.</t>
  </si>
  <si>
    <t>Carrefour does not currently procure carbon offsets to offset its own emissions. It may however intend to do so for its recently announced carbon neutrality by 2040 pledge, which was accompanied by a 70% emission reduction target for the same year, but with no further details regarding the remaining emissions. There is very little detail surrounding offsetting mechanisms other than the possibility of intending to do so.
In their DPEF (p.91), it is mentioned but remains very vague: 'To combat the impact of emissions that could not be reduced, the Group plans to contribute over the long term to the fight against climate change through an offsetting strategy, prioritising projects in its supply chains.'</t>
  </si>
  <si>
    <t>sk</t>
  </si>
  <si>
    <t>SK Inc.</t>
  </si>
  <si>
    <t>KR7034730002</t>
  </si>
  <si>
    <t>SK Holdings</t>
  </si>
  <si>
    <t>Long-Term Target: Achieve Net Zero for Scope 1 and 2 by 2040 (based on 2023 as the base year) and 90% reduction in total Scope 3 emissions by 2050 compared to 2021 levels</t>
  </si>
  <si>
    <t>https://web.archive.org/web/20250821180829/https://www.sk-inc.com/_UPLOAD/SUST/ab30a504-b359-41ea-be95-db833cd6582a.pdf</t>
  </si>
  <si>
    <t>Target of a 60% reduction in emissions by 2030 compared to the 2023 base year (2025 ESG Report p.21)</t>
  </si>
  <si>
    <t>- In 2021, SK became the first Korean company to declare a group-wide Net Zero goal, committing to achieve net-zero greenhouse gas emissions ahead of the national 2050 carbon neutrality goal (2050-Œ±) (2025 ESG Report p.48) - Near-Term Target: Target to achieve 30% by 2025; Target to achieve 60% by 2030 (Near-Term) based on 2023 as the base year (2025 ESG Report p.47)</t>
  </si>
  <si>
    <t>Target includes all GHGs</t>
  </si>
  <si>
    <t>- [Measures for all emission scopes that are covered by the target] and [Information on the extent to which measures will be applied] can be found in the 2025 ESG Report p.45-48 - [Information on the emission reductions expected from these measures within a certain time period] can be found in the 2025 ESG Report p.47 - [Schedule for regular review of measures] can be found in the 2025 ESG Report p.26 - [Equity] can be found under "Employee Capacity Building" in the 2025 ESG Report p.57</t>
  </si>
  <si>
    <t>- [Does the target allow for traded credits (offsets) from outside the actor‚Äôs territory / value chain to meet the target?]: As Scope 3 reduction requirements (including supply chain emissions) continue to expand, managing carbon footprints based on life cycle assessment (LCA) and participating in carbon credit markets are emerging as key non-financial strategic priorities among global companies; In particular, SK Inc. is developing and providing end-to-end climate response services‚Äîfrom carbon emissions monitoring and reduction simulation to carbon credit- linked transactions‚Äîfrom the perspective of serving as a ‚ÄòGreen Digital Partner‚Äô to support customers in their Net Zero transition. (2025 ESG Report p.36) - [Does the actor use or plan to use carbon removal within its target boundary (ie not external offsets)?]: SK Inc. is expanding its businesses to support climate change response and the transition to eco-friendly practices, while actively investing in technologies that reduce carbon emissions and solutions that enable carbon removal (2025 ESG Report p.49)</t>
  </si>
  <si>
    <t>pepsico</t>
  </si>
  <si>
    <t>PepsiCo, Inc.</t>
  </si>
  <si>
    <t>US7134481081</t>
  </si>
  <si>
    <t>FJSUNZKFNQ5YPJ5OT455</t>
  </si>
  <si>
    <t>Overall net-zero target:
PepsiCo, Inc. commits to reach net-zero greenhouse gas emissions across the value chain by 2050.
Near-term targets:
Energy &amp; Industry: PepsiCo, Inc. commits to reduce absolute scope 1 and 2 GHG emissions 50% by 2030 from a 2022 base year.* PepsiCo,
Inc. also commits to reduce absolute scope 3 GHG emissions rom purchased goods and services, fuel and energy related activities, business
travel, downstream transportation and distribution and franchises 42% within the same timeframe.
*The target boundary includes land-related emissions and removals from bioenergy feedstocks.
FLAG: PepsiCo, Inc. commits to reduce absolute scope 3 FLAG GHG emissions 30.3% by 2030 from a 2022 base year.** PepsiCo, Inc. also
commits to no deforestation across its primary deforestation-linked commodities, with a target date of December 31, 2025.
**The target includes FLAG emissions and removals.
Long-term targets:
Energy &amp; Industry: PepsiCo, Inc. commits to reduce absolute scope 1 and 2 GHG emissions 90% by 2050 from a 2022 base year.* PepsiCo,
Inc. also commits to reduce absolute scope 3 GHG emissions 90% within the same timeframe.
*The target boundary includes land-related emissions and removals from bioenergy feedstocks.
FLAG: PepsiCo, Inc. commits to reduce absolute scope 3 FLAG GHG emissions 72% by 2050 from a 2022 base year.**
**The target includes FLAG emissions and removals.</t>
  </si>
  <si>
    <t>"Achieve net-zero emissions by 2050 or sooner" (P.2, PepsiCo Positive Goal Evolution Graphic)
"We have a vision to achieve net-zero emissions across our value chain by 2050, in line with the Paris Agreement." (P.5, PepsiCo Climate Transition Plan)</t>
  </si>
  <si>
    <t>https://web.archive.org/web/20250715125720/https://www.pepsico.com/docs/default-source/sustainability-and-esg-topics/pepsico-positive-goal-evolution-graphic.pdf</t>
  </si>
  <si>
    <t>"Achieve a 50% reduction in Scope 1 and 2 emissions by 2030 (vs 2022 baseline); 
Achieve a 42% reduction in Scope 3 Energy and Industry (E&amp;I) emissions by 2030 (vs 2022 baseline); 
Achieve a 30% reduction in Scope 3 Forest, Land and Agriculture (FLAG) emissions by 2030 (vs 2022 baseline)" 
(P.2, PepsiCo Positive Goal Evolution Graphic)</t>
  </si>
  <si>
    <t>On May 22, 2025, PepsiCo announced refined agriculture, climate, water and packaging goals. See the latest refined climate goals at: https://web.archive.org/web/20250715125720/https://www.pepsico.com/docs/default-source/sustainability-and-esg-topics/pepsico-positive-goal-evolution-graphic.pdf 
Other Sources:
PepsiCo ESG Topics A-Z Climate Change: https://web.archive.org/web/20250609013003/https://www.pepsico.com/our-impact/esg-topics-a-z/climate-change 
PepsiCo Climate Transition Plan: https://web.archive.org/web/20250603132415/https://www.pepsico.com/docs/default-source/sustainability-and-esg-topics/pepsico-climate-transition-plan.pdf</t>
  </si>
  <si>
    <t>"We complete an annual greenhouse gas (GHG) inventory to evaluate the global GHG footprint of our operations (Scope 1 and 2) and value chains (Scope 3). Our inventory follows leading industry guidance established by the GHG Protocol." (P.6, Climate Transition Plan)</t>
  </si>
  <si>
    <t xml:space="preserve">On Plan: 
- PepsiCo has a Climate Transition Plan (CTP): https://web.archive.org/web/20250603132415/https://www.pepsico.com/docs/default-source/sustainability-and-esg-topics/pepsico-climate-transition-plan.pdf, with details on measures and reduction expected per year, etc. under the 'taking action' pages in the plan.
- "...strategy and progress against our sustainability goals are reviewed during bi-monthly meetings of the Sustainability Committee ‚Äî an Executive Committee sub-committee comprised of members of our senior leadership management team..." (https://web.archive.org/web/20250609013003/https://www.pepsico.com/our-impact/esg-topics-a-z/climate-change#approach)
On Reporting:
- For latest progress, go to: https://web.archive.org/web/20250609013003/https://www.pepsico.com/our-impact/esg-topics-a-z/climate-change#progress
- For progress made against their prior pep+ climate goals in 2023, see 2023 ESG Performance Metrics: (https://web.archive.org/web/20250628082451/https://www.pepsico.com/docs/default-source/sustainability-and-esg-topics/2023-esg-summary/2023-esg-performance-metrics.pdf) 
On Leadership Accountability:
- According to a previous news report from 2022, PepsiCo's executive pay is linked to sustainability performance and progress: 'Progress on sustainability is reviewed by the Executive Council, which comprises members of the executive leadership team. "Our governance starts at the top of PepsiCo," Palazij said, adding that executive compensation is tied to sustainability performance and progress.' (https://web.archive.org/web/20250715132233/https://www.businessinsider.com/why-pepsico-is-an-industry-leader-in-esg-2022-6)
- And according to the Company's latest statement from 2025, their compensation program has been maintained since 2020: "The Compensation Committee decided to maintain the current compensation program established in 2020 as it aligns to our business strategy, as well as our core principles, and will continue to take shareholder feedback into consideration. (P.41, 2025 PepsiCo Proxy Statement: (https://web.archive.org/web/20250624213633/https://www.pepsico.com/docs/default-source/annual-reports/2025-pepsico-proxy-statement.pdf?sfvrsn=cef6b7a0_3)
</t>
  </si>
  <si>
    <t>On Carbon Offset: 
The Company only plans to balance residual emissions with limited use of carbon credits to reach end target: "Our strategy to achieve our 2030 emission reduction goals does not include the purchase of beyond value chain carbon credits ‚Äî we do purchase carbon credits generated from emission reduction projects within our value chain. We plan to achieve our 2050 net-zero goal by pursuing significant emission reductions within our value chain first, then balancing residual emissions with limited use of high-quality carbon removal credits."
On Carbon Removal:
- their "Agriculture" ESG page (https://web.archive.org/web/20250629065327/https://www.pepsico.com/our-impact/esg-topics-a-z/agriculture ) refers to using regenerative agricultural practices within their value chain and working with farmers to support soil carbon sequestration: "In line with the SBTi, we are aiming to achieve a 30% reduction in our Scope 3 FLAG emissions by 2030 (vs a 2022 baseline).2 FLAG emissions represent the largest individual category of our GHG footprint. Our regenerative agriculture ambition aims to equip farmers with tools to help them reduce emissions and sequester carbon."
- "PepsiCo has entered into a long-term collaboration with Yara to provide growers in our value chain with crop nutrition programs to help decarbonize the food value chain. Through the collaboration, Yara is expected to deliver up to 165,000 metric tons of fertilizer per year, covering around 25% of our sourcing needs in Europe by 2030. These include low-carbon fertilizers produced from either renewable ammonia, or from low carbon ammonia deriving from *carbon capture and storage (CCS)* projects currently under construction." (P.17, Climate Transition Plan)
-"In 2023, we announced a 7-year collaboration with Walmart to pursue $120 million worth of investments focused on supporting U.S. and
Canadian farmers in their pursuit to improve soil health and water quality. By establishing and scaling financial, agronomic
and social programs, the collaboration aims to enable and accelerate the adoption of regenerative agriculture practices on more than 2 million acres of farmland, with the potential to deliver approximately 4 million metric tons of GHG emission reduction and removal by 2030" (P.17, Climate Transition Plan)</t>
  </si>
  <si>
    <t>tencent</t>
  </si>
  <si>
    <t>Tencent Holdings Limited</t>
  </si>
  <si>
    <t>US88032Q1094</t>
  </si>
  <si>
    <t>254900N4SLUMW4XUYY11</t>
  </si>
  <si>
    <t>Overall Net-Zero Target: Tencent Holdings Limited commits to reach net-zero greenhouse gas emissions across the value chain by 2050.
Near-Term Targets: Tencent commits to reduce absolute scope 1 and 2 GHG emissions 70% by 2030 from a 2021 base year. Tencent also commits to increase annual sourcing renewable electricity from 2% in 2021 to 100% by 2030. Tencent further commits to reduce absolute scope 3 GHG emission 30% within the same timeframe.
Long-Term Targets: Tencent commits to reduce absolute scope 1, 2 and 3 GHG emissions 90% by 2050 from a 2021 base year.</t>
  </si>
  <si>
    <t>In January 2021, Tencent announced to start its planning for carbon neutrality and officially announced its carbon neutrality goal in Feburary 2022. (pp.15)
'To clarify our determination to reduce greenhouse gas emissions, we have further refined our decarbonization pathway based on carbon neutrality commitments. We have also established absolute emission reduction targets in line with the Paris Agreement, covering scopes 1, 2, and 3, and these targets have been verified by SBTi (Science-Based Targets initiative).' (pp.15)</t>
  </si>
  <si>
    <t>https://static.www.tencent.com/uploads/2023/04/06/0ca1d679732b1d0a1ca971521da66311.pdf</t>
  </si>
  <si>
    <t>Tencent made the promise to reach carbon neutrality no later than 2030, and upgrade 100% electricity use to green energy no later than 2030 in its published company strategy document.
(Source: Tencent ESG Development Report, 2022. published on 6th April 2023)</t>
  </si>
  <si>
    <t>Absolute Emission Reduction Targets:
Scope 1 and Scope 2
Based on the year 2021 as the baseline year, reduce absolute emissions by 70%.
Scope 3
Based on the year 2021 as the baseline year, reduce absolute emissions by 30%.</t>
  </si>
  <si>
    <t>The most updated report covers details about measures for all scope 1,2 and 3 emissions and includes measures for energy use, water use and waste management as supplementary information.
Identification of climate change related risks aligns with the guidance of TCFD.
Methodology: 
1. Applying the five scenario analyses of climate-related risks and opportunities released by the Intergovernmental Panel on Climate Change (IPCC) and the International Energy Agency (IEA).
2. Annual audit will be conducted on GHG emission of Tencent.
3. Proposed materiality assessment of ESG related issues, which covers carbon-neutral related issues.
Leadership: Established ESG Task Force within the firm, as a representative of Board of Directives. This ESG Task Force arches three executive work teams, i.e. instructive team, coordinative team, and professional service team. (pp.9 and 14 of Tencent ESG annual report 2022).</t>
  </si>
  <si>
    <t>christian dior</t>
  </si>
  <si>
    <t>969500SGNAORSUCY7W59</t>
  </si>
  <si>
    <t>Consumer Durables, Household and Personal Products</t>
  </si>
  <si>
    <t>Parfums Christian Dior commits to reduce absolute scopes 1 and 2 GHG emissions 46.2% by 2030 from a 2019 base year. Parfums Christian Dior also commits to reduce absolute scope 3 GHG emissions 46.2% within the same timeframe.</t>
  </si>
  <si>
    <t>zhejiang rongsheng holding</t>
  </si>
  <si>
    <t>sinopharm</t>
  </si>
  <si>
    <t xml:space="preserve">Realize a 10-15% reduction in carbon dioxide emissions per unit logistics throughput (million boxes) of major logistics parks compared to 2022 (cf. FY2023 ESG report, p. 59). </t>
  </si>
  <si>
    <t>http://ir.sinopharmgroup.com.cn/pdf/2023sr_en.pdf</t>
  </si>
  <si>
    <t>The company's carbon neutrality efforts specifically target logistical and transportation development. This includes integrating logistics, strengthening collaboration across the supply chain (upstream and downstream), and building a green logistics system through digital transformation to reduce Scope 3 indirect emissions during transportation. However, there is limited information regarding its strategy for reducing Scope 1 and 2 emissions.</t>
  </si>
  <si>
    <t xml:space="preserve">NOx, SOx, and particulate matter emissions were from vehicle use of the Group in 2023 (cf. FY2023 ESG report, p. 84). 
The company calculated its total GHG emissions by adding only Direct GHG emissions (Scope 1) and Indirect GHG emissions (Scope 2). </t>
  </si>
  <si>
    <t>Sinopharm has developed a green logistics strategy, aiming to build a greener, low-carbon pharmaceutical logistics infrastructure by organically integrating business development with low-carbon transformation. The company initiated its first carbon-neutral demonstration zone (cf. FY2023 report, p. 3) and, since 2022, established a Green and Low-carbon Development Working Group (cf. FY2023 report, p. 56). This group, led by the company's vice president and comprising heads of relevant departments (logistics, safety and environmental protection, board office, engineering management, technical service, and finance), is responsible for implementing green and low-carbon development objectives.</t>
  </si>
  <si>
    <t>petrobras</t>
  </si>
  <si>
    <t>BRA</t>
  </si>
  <si>
    <t>Latin America and the Caribbean</t>
  </si>
  <si>
    <t>The company commits to achieve net zero by 2050. [p. 50, Climate Change Supplement]</t>
  </si>
  <si>
    <t>https://web.archive.org/web/20250714220101/https://petrobras.com.br/en/sustentabilidade/mudancas-climaticas</t>
  </si>
  <si>
    <t>By 2030, the company aims to reduce its emissions by 30% compared to 2015 level. [p. 11, Climate Change Supplement]</t>
  </si>
  <si>
    <t>- upstream methane emission intensity: 0.25 by 2025 and 0.20 by 2030</t>
  </si>
  <si>
    <t>"For the 2025-2030 horizon, we reaffirm our six commitments to reduce our carbon footprint, focusing on climate change mitigation. These commitments cover 100% of emissions under our operational control (Scopes 1 and 2), including power generation, and encompass all greenhouse gases. Our absolute reduction indicators and emissions intensity encompass all inventoried greenhouse gases." [p. 11, Climate Change Supplement]
"As a basis for monitoring our performance in operational emissions, since 2002, we have had proprietary software for managing our emissions inventory, the Atmospheric Emissions
Management System (SIGEA¬Æ). This computerized system consolidates our inventory through the monthly processing of information from approximately 7,000 sources, ensuring traceable and reliable information. In SIGEA¬Æ GHG emissions are calculated: carbon dioxide (CO2), methane (CH4), nitrous oxide (N2O), sulfur hexafluoride (SF6) and hydrofluorocarbons (HFCs), in addition to emissions of atmospheric pollutants: nitrogen oxides (NOx), sulfur oxides (SOx) or sulfur dioxide (SO2), carbon monoxide (CO), particulate matter (PM), non-methane hydrocarbons (NMHC) and total hydrocarbons (TCH)." [p. 87, Climate Change Supplement]</t>
  </si>
  <si>
    <t>- equity: "Provide a return to society of at least 150% of the amount invested in voluntary socio-environmental projects by 2030." 
- leadership: "The Board of Directors is responsible for defining the general direction of the company‚Äôs business, establishing its mission and strategic objectives, including those related to sustainability; approving the company‚Äôs strategic plan and global policies, including those related to the environment and social responsibility; in addition to monitoring goals, results and business risks of greater severity, including those of a socio-environmental nature." [p. 44-45, Climate Change Supplement]</t>
  </si>
  <si>
    <t>Must be high environmental integrity, Other conditions, Avoid social harm</t>
  </si>
  <si>
    <t>"Strict criteria for credit selection of high quality and integrity: Priority for credits generated in Brazilian biomes, with socioeconomic cobenefits; Willingness to use credits for compensating corporate emissions (limited to 20% of the total), product neutralization, among others." [p. 89, Strategic Plan 2050 and Business Plan 2025-2029 - link below]
https://web.archive.org/web/20250714220843/https://api.mziq.com/mzfilemanager/v2/d/25fdf098-34f5-4608-b7fa-17d60b2de47d/636e93d5-0ecc-5244-1806-eda80d311500?origin=2 
"Emission offsets from carbon credits can be a complementary tool in our decarbonization journey. We seek high-quality, high-integrity credits to ensure climate, socioeconomic, and environmental benefits, taking advantage of Brazil‚Äôs potential to generate highly competitive, naturally based credits. This Supplement also describes other initiatives related to Nature-Based Solutions that involve our actions." [p. 15, Climate Change Supplement]</t>
  </si>
  <si>
    <t xml:space="preserve">"Exploring opportunities for CO2 reduction and removal through technological or natural pathways, focusing on Carbon Capture, Utilization, and Storage (CCUS) and Nature-Based Solutions
(NBS), leveraging our expertise and the Brazilian potential." [p. 88, Strategic Plan 2050 and Business Plan 2025-2029 - link below]
https://web.archive.org/web/20250714220843/https://api.mziq.com/mzfilemanager/v2/d/25fdf098-34f5-4608-b7fa-17d60b2de47d/636e93d5-0ecc-5244-1806-eda80d311500?origin=2 </t>
  </si>
  <si>
    <t>pemex</t>
  </si>
  <si>
    <t>walt disney</t>
  </si>
  <si>
    <t>the walt disney</t>
  </si>
  <si>
    <t>US2546871060</t>
  </si>
  <si>
    <t>549300GZKULIZ0WOW665</t>
  </si>
  <si>
    <t>The Walt Disney Company commits to reduce absolute scope 1 and 2 GHG emissions 46.2% by FY2030 from a FY2019 base year'. The Walt Disney Company also commits to reduce absolute scope 3 GHG emissions from purchased goods and services, capital goods, fuel and energy related activities, upstream transportation and distribution, waste generated in operations, business travel, employee commuting and franchises 27.5% within the same timeframe.The Walt Disney Company further commits that 20% of its suppliers by emissions covering purchased goods and services will have science-based targets by FY2027 The Walt Disney Company finally commits that 72% of its customers (licensees) by emissions covering franchises will have science-based targets by FY2027 'The target boundary includes biogenic land-related emissions and removals from bioenergy feedstocks.</t>
  </si>
  <si>
    <t>16/11/2023 01:00</t>
  </si>
  <si>
    <t>Walt Disney Co</t>
  </si>
  <si>
    <t>Disney has had a long-term goal to achieve net zero‚Ä° greenhouse gas (GHG) emissions from our direct operations (Scope 1 and 2) since 2009. As of the end of fiscal 2024, the company has a Science-Based Target to reduce Scope 1, 2, and 3 emissions in line with the Paris Agreement, and a goal to achieve net-zero emissions from our direct operations (Scope 1 and 2), by 2030. 2030 Emissions Goals‚Ä† EMISSIONS FROM OUR DIRECT OPERATIONS (SCOPE 1 &amp; 2) ‚Ä¢ Reduce absolute emissions from direct operations (Scope 1 &amp; 2) by 46.2%, against a fiscal 2019 baseline ‚Ä¢ Achieve net zero emissions for direct operations‚Ä° ‚Ä¢ Purchase or produce 100% zero carbon electricity ‚Ä¢ Invest in natural climate solutions EMISSIONS FROM OUR VALUE CHAIN (SCOPE 3) ‚Ä¢ Reduce Scope 3 emissions through absolute reduction and supplier and licensee engagement:‚ÄìReduce absolute Scope 3 GHG emissions from purchased goods and services, capital goods, fuel- and energy-related activities, upstream transportation and distribution, waste generated in operations, business travel, employee commuting, and franchises by a minimum of 27.5% against a fiscal 2019 baseline‚ÄìCommit that 20% of our suppliers, measured by emissions covering purchased goods and services, will have science-based targets by 2027‚ÄìCommit that 72% of our licensees, measured by emissions covering franchises, will have science based targets by 2027</t>
  </si>
  <si>
    <t>https://web.archive.org/web/20250929080852*/https://impact.disney.com/app/uploads/2025/05/2024-SSI-Report-1.pdf</t>
  </si>
  <si>
    <t>In line with criteria set by the Science Based Targets initiative (SBTi), The Walt Disney Company commits to reduce absolute scope 1 and 2 GHG emissions 46.2% by fiscal year 2030 from a fiscal year 2019 base year. Due to the diverse nature of our businesses, our target looks different for different sources of Scope 3 emissions. We employ two major strategies -absolute reduction and supplier and licensee engagement efforts. The Walt Disney Company also commits to reduce absolute scope 3 GHG emissions from purchased goods and services, capital goods, fuel and energy-related activities, upstream transportation and distribution, waste generated in operations, business travel, employee commuting, and franchises 27.5% within the same time frame. The Walt Disney Company commits that 20% of suppliers by emissions covering purchased goods and services will have science-based targets by fiscal year 2027. The Walt Disney Company commits that 72% of customers (licensees) by emissions covering franchises will have science-based targets by fiscal year 2027. Reference: 2030 Environmental Goals 2024, Pg.7)</t>
  </si>
  <si>
    <t>http://archive.today/sP8Jz 
https://impact.disney.com/app/uploads/Current/2030-Environmental-Goals-White-Paper-1.pdf</t>
  </si>
  <si>
    <t>In line with criteria set by the Science Based Targets initiative (SBTi), The Walt Disney Company commits to reduce absolute scope 1 and 2 GHG emissions 46.2% by fiscal year 2030 from a fiscal year 2019 base year. Due to the diverse nature of our businesses, our target looks different for different sources of Scope 3 emissions. We employ two major strategies ‚Äì absolute reduction and supplier and licensee engagement efforts.</t>
  </si>
  <si>
    <t>Page 7: Our Environmental Sustainability team oversees progress towards our 2030 environmental goals and nature-related work. The team reports to our Global Public Policy function, and ultimately, to our Chief Legal &amp; Compliance Officer. Leadership provides updates on our environmental goals and other topics to the Governance and Nominating Committee at least annually.</t>
  </si>
  <si>
    <t>Other conditions, Avoid biodiversity harm, Must be high environmental integrity, Not include avoided emissions (e.g. via renewable energy projects), Avoid social harm, Not include emissions reductions (e.g. via greater efficiency)</t>
  </si>
  <si>
    <t>"We seek projects in regions where we can support positive local change. Nevertheless, we prioritize natural climate solutions, which may not necessarily coincide with where our businesses are located. Projects we support must meet rigorous standards for quality established for carbon reduction projects, and be verified with a third-party audit. Projects must use peer-reviewed methodologies grounded in science, and result in emission reductions that are additional, quantifiable, verifiable, and permanent" (Natural Climate Solutions White Paper 2024, pg. 1). http://archive.today/QuvUd</t>
  </si>
  <si>
    <t>As one part of our overall mitigation strategy, we use natural climate solutions to provide emission reductions, for example to compensate for emissions in areas where technological solutions are not available, accessible, or affordable. When we invest in natural climate solutions, we help to protect, regenerate, and improve the management of forests and other natural ecosystems around the world (2030 Environmental Goals, pg.11)
https://impact.disney.com/app/uploads/Current/2030-Environmental-Goals-White-Paper-1.pdf</t>
  </si>
  <si>
    <t>united parcel service</t>
  </si>
  <si>
    <t>We have defined interim goals for 2025 and 2035 to demonstrate progress towards our overarching goal of achieving carbon neutrality by 2050. We are committed to providing updates on our progress towards achieving our goals. UPS's decarbonization transition plans enabled the Company to make progress during 2024 towards achieving our sustainability goals. In 2024, UPS's total gross scope 1, 2 and 3 CO2e emissions were 24,877 ('000) tonnes, which was 2.1% below 2023.</t>
  </si>
  <si>
    <t>https://web.archive.org/web/20250603081215/https://about.ups.com/content/dam/upsstories/images/our-impact/reporting/2024-UPS-GRI-Report.pdf</t>
  </si>
  <si>
    <t>25% renewable by 2025. 100% renewable by 2035. 40% alternative fuels used in UPS' ground operations by 2025. 30% sustainable aviation fuel in UPS air network by 2035. 50% reduction in CO2e per global small package by 2035 (2020 baseline)</t>
  </si>
  <si>
    <t>UPS intends to have 40% of alternative fuel used in its ground operations and 25% of its facilities powered by renewable electricity by 2025. By 2035, it intends to use 30% sustainable aviation fuel (SAF), achieve a 50% reduction in CO2e per global small package delivered for its global small package operations (from a 2020 baseline), and use 100% renewable electricity to power its facilities.</t>
  </si>
  <si>
    <t xml:space="preserve">
UPS measures total scope 1 and 2 emissions for its global operations. It use a carbon dioxide equivalent (CO2e) calculation which sums equivalent values of carbon dioxide (CO2), methane (CH4) and nitrous oxide (N2O). Progress: Its carbon intensity per package decreased in 2024 by 1.1% compared to 2023 but increased by 5.5% compared to the 2020 baseline. The year-over-year combined CO2e/package for ground, facility heat, and electricity decreased by 0.091 and offset air CO2e/package of 0.059. As a result, total scope 1 and 2 CO2e emissions per package decreased by 0.032, or 1.1%.</t>
  </si>
  <si>
    <t>Measures for all emission scopes that are covered by the target, Schedule for regular review of measures, Information on the extent to which measures will be applied (e.g. if switching to EVs, what share of the fleet; if installing an own solar PV installation, what is the installed capacity), Information on the emission reductions expected from these measures within a certain time period</t>
  </si>
  <si>
    <t>In 2024, UPS did not provide monetary incentives for the management of sustainability-related issues, including towards the achievement of targets. UPS also issue its sustainability reports on an annual basis. https://web.archive.org/web/20250603081215/https://about.ups.com/content/dam/upsstories/images/our-impact/reporting/2024-UPS-GRI-Report.pdf</t>
  </si>
  <si>
    <t>UPS's strategy is to decarbonize its own operations first, and it does not intend to use carbon offsets as a GHG reduction mechanism in the near term unless required through regulations or laws. https://web.archive.org/web/20250603081215/https://about.ups.com/content/dam/upsstories/images/our-impact/reporting/2024-UPS-GRI-Report.pdf</t>
  </si>
  <si>
    <t>Transportation services</t>
  </si>
  <si>
    <t>25% renewable by 2025. 100% renewable by 2035. 40% alternative fuels used in ups' ground operations by 2025. 30% sustainable aviation fuel in ups air network by 2035. 50% reduction in co2e per global small package by 2035 (2020 baseline)</t>
  </si>
  <si>
    <t>dhl</t>
  </si>
  <si>
    <t>DE0005552004</t>
  </si>
  <si>
    <t>8ER8GIG7CSMVD8VUFE78</t>
  </si>
  <si>
    <t>Air Freight Transportation and Logistics</t>
  </si>
  <si>
    <t xml:space="preserve">Overall Net-Zero Target: DHL Group commits to reach net-zero greenhouse gas emissions across the value chain by 2050. Near-Term Targets: DHL Group commits to reduce absolute scope 1 and 2 GHG emissions 42% by 2030 from a 2021 base year*. DHL Group also commits to reduce absolute scope 3 GHG emissions from fuel and energy related activities, upstream transportation and distribution and business travel 25% within the same timeframe*. *The target boundary includes land-related emissions and removals from bioenergy feedstocks. Long-Term Targets: DHL Group commits to reduce absolute scope 1 and 2 GHG emissions 90% by 2050 from a 2021 base year*. DHL Group also commits to reduce absolute scope 3 GHG emissions 90% within the same timeframe*. *The target boundary includes land-related emissions and removals from bioenergy feedstocks.
</t>
  </si>
  <si>
    <t>deutsche post dhl</t>
  </si>
  <si>
    <t>In 2017, the company announced its goal to reduce all logistics-related emissions to net zero by 2050.</t>
  </si>
  <si>
    <t>https://newclimate.org/wp-content/uploads/2022/02/CorporateClimateResponsibilityMonitor2022.pdf</t>
  </si>
  <si>
    <t>As previously announced, the company has committed to reduce the Group's annual greenhouse gas emissions in absolute terms from 39 million tonnes CO2e in 2021 to below 29 million tonnes CO2e in 2030 across the three scopes 1 to 3.https://group.dhl.com/en/media-relations/press-releases/2022/science-based-target-initiative-confirms-climate-targets-of-deutsche-post-dhl-group.html</t>
  </si>
  <si>
    <t xml:space="preserve">Strong overall target for net zero, however it remains unclear how Deutsche Post DHL define this. Interim targets appear messy, given the inconsistency of total 2020 baseline targets between multiple reports, although a 4 MTCO2e reduction is clearly stated. </t>
  </si>
  <si>
    <t>Increasing transparency over scope 1 &amp; 2, including the carbon neutral delivery - Transparent disclosure of scope 1 and 2, but incomplete reporting of scope 3 emissions. Deutsche Post excludes 35% of its upstream scope 3 emissions from its total reporting, which makes it seem as if total reported emissions are 12 Mt lower than is actually the case. _x000D_
discussion of possible scope 1 reductions - DHL states it will install on-site renewable energy installations to power its last-mile distribution centres; replace part of its fleet with e-vehicles and e-trikes and increase the share of renewable electricity; replace conventional aviation and maritime fuels with sustainable alternatives and shift a share of its long-haul transport to rail transport. Provided that these alternative transportation modes are based on renewable electricity or other sustainable energy sources, they will significantly reduce scope 1 emissions. Deutsche Post DHL states they could shift from domestic flights in Germany to road or rail transport if the government would relax the mandatory delivery speed for letters._x000D_
https://newclimate.org/wp-content/uploads/2022/02/CorporateClimateResponsibilityMonitor2022.pdf</t>
  </si>
  <si>
    <t>Sources:_x000D_
Leadership is accountable through corporate bonusses - "â€¢ 30% ESG-related targets in the Corporate Boardâ€™s annual bonus" . On August 5, 2025, DHL Group reported Q2 results showing a 5.7% increase in EBIT to â‚¬1.43 billion and reaffirmed full-year guidance for â‚¬6 billion EBIT and ~â‚¬3 billion free cash flow, despite lower year-on-year revenue. This highlights ongoing cost optimization and strategic resilience amid macroeconomic volatility. source: https://www.dpdhl.com/content/dam/dpdhl/en/media-center/responsibility/dpdhl-sustainability-roadmap-facts-figures.pdf https://group.dhl.com/content/dam/deutschepostdhl/en/media-relations/press-releases/2025/pr-h1-2025-2025-08-05.pdf_x000D_
https://www.dpdhl.com/en/sustainability/environment.html</t>
  </si>
  <si>
    <t>Avoid social harm, Must be high environmental integrity</t>
  </si>
  <si>
    <t>Support for planting over a million trees annually_x000D_
Provides climate neutral letter delivery service, however this only accounted for 0.9% (356 ktCO2) of total emissions in 2020. _x000D_
_x000D_
Information on contentious nature of offsetting projects involving Deutsche Post DHL:_x000D_
Deutsche Post has looked for some of the higher quality credits available on the voluntary carbon markets. The company has five minimum criteria for credits, related to third-party monitoring and verification; transparency and the avoidance of double counting; permanence; sustainable development; and leakage. In addition, the company aims to prioritise projects that centre around renewable energy, waste disposal and household appliances; are small and with co-benefits for local communities; and located in developing countries in Asia, Africa and Latin America. Finally, Deutsche Post states that it prioritises credits with more recent vintage dates over older ones and avoids credits older than five years.150Based on these criteria, Deutsche Post sourced offset credits from seven projects in 2020. Those include wind power projects in Aruba and in India, cookstove projects in Guatemala and Lesotho, a landfill gas project in Chile, and a biogas programme in Vietnam.151 The cookstove project in Lesotho was solely funded by Deutsche Post DHL and all projects are Gold Standard verified.152 All of these project types represent some of the higher quality ones available in recent years. Unlike the majority of projects that supply current voluntary carbon markets, there is a fair chance that these seven projects depend on revenue for continuation and that the support provided by Deutsche Post leads to some additional climate impact. However, in the context global governance framework of the Paris Agreement, which requires all countries to set ambitious emission reduction targets, the additionality of these types of projects is contentious, as they may be accessible to host countries and could be part of host countriesâ€™ own GHG emission abatement efforts. As such, the projects are not a credible equivalent to the reduction of Deutsche Post DHLâ€™s own emissions. The same is true for the eight projects that Deutsche Post DHL selected in early 2022. https://newclimate.org/wp-content/uploads/2022/02/CorporateClimateResponsibilityMonitor2022.pdf</t>
  </si>
  <si>
    <t>cr√©dit agricole</t>
  </si>
  <si>
    <t>FR0000045072</t>
  </si>
  <si>
    <t>969500TJ5KRTCJQWXH05</t>
  </si>
  <si>
    <t>Legacy extension</t>
  </si>
  <si>
    <t>25/05/2016 01:00</t>
  </si>
  <si>
    <t xml:space="preserve">credit agricole </t>
  </si>
  <si>
    <t>"A commitment to contribute to global carbon neutrality by 2050"</t>
  </si>
  <si>
    <t>https://www.credit-agricole.com/en/pdfPreview/194388</t>
  </si>
  <si>
    <t>Direct footprint: Reduced by half by 2030 -  Decrease of Cr√©dit Agricole S.A.‚Äôs absolute emissions linked to energy consumption (scopes 1 &amp; 2) and
business travels between 2019 and 2030</t>
  </si>
  <si>
    <t>We have already made a number of commitments to decarbonising our sector portfolios. In line with the International Energy Agency‚Äôs NZE scenario, the carbon emissions associated with our financing activities in the Oil and Gas sector will fall by 30% between 2020 and 2030. Over the same period, we will reduce the carbon intensity of our lending to the automotive sector by 50%. Our direct carbon footprint will also be halved by 2030.
 From 2022, the Group is committed to ceasing all financing for new projects that are directly related to unconventional hydrocarbons, and for new oil or gas projects in the Arctic.</t>
  </si>
  <si>
    <t>Cr√©dit Agricole has already mapped out its gradual withdrawal from the oil and gas sector by setting a target of drop in sector-financing-related CO2 emissions by 30% in absolute value between 2020 and 2030. We are also committed to supporting the decarbonisation of the automotive sector by reducing the carbon intensity of our sector portfolio by 50% over the same period (Cr√©dit Agricole CIB, Cr√©dit Agricole Consumer Finance and Cr√©dit Agricole Leasing &amp; Factoring France portfolios).  The target for the reduction of our own carbon footprint, scope 1 and 2 (energy, fleet and business travel) is also set at a minimum of 50% by 2030. 
In terms of Scope 3: "From 2022, the Group is committed to ceasing all financing for new projects that are directly related to unconventional hydrocarbons, and for new oil or gas projects in the Arctic." (https://www.credit-agricole.com/en/group/group-project-and-ambitions-2022/2025-mtp/credit-agricole-s.a.-s-ambitions-for-2025)
Some targets mention GHGs, others just CO2</t>
  </si>
  <si>
    <t>Schedule for regular review of measures, Information on the emission reductions expected from these measures within a certain time period, Information on the extent to which measures will be applied (e.g. if switching to EVs, what share of the fleet; if installing an own solar PV installation, what is the installed capacity)</t>
  </si>
  <si>
    <t xml:space="preserve">https://www.credit-agricole.com/en/group/group-project-and-ambitions-2022/2025-mtp/credit-agricole-s.a.-s-ambitions-for-2025
In practice, in addition to our achievements since 2019, we will publish in 2022 and 2023 our decarbonisation strategies for our portfolios in 10 economic sectors representing 75% of global emissions and around 60% of our assets under management.
These strategies will be framed by short-, medium- and long-term action plans and will provide significant support to renewable energy and carbon-free mobility as well as to new green sectors and technologies.
</t>
  </si>
  <si>
    <t>"Financing and investing capture and storage Hydrogen in carbon projects"
"Launch of the 1st  trading carbon credits platform for farmers "</t>
  </si>
  <si>
    <t>1.13E+11</t>
  </si>
  <si>
    <t>Cr√©dit Agricole Group</t>
  </si>
  <si>
    <t>taiwan semiconductor manufacturing</t>
  </si>
  <si>
    <t>What it looks like in practice:
- By 2030, we will further improve the energy management system to enhance energy efficiency
- By 2030, we will further strengthen waste management and reduce waste emission intensity
- By 2030, we will make efforts to reduce carbon emissions year by year.
- By 2030, we will increase investment in watersaving technologies and processes to improve water efficiency
(pg 36)</t>
  </si>
  <si>
    <t>https://www.smics.com/en/site/care_gases</t>
  </si>
  <si>
    <t>- - smic has constantly improved its esg management system according to the requirements of china's national plan on implementation of the 2030 agenda for sustainability 
- We keep focusing on improving energy efficiency in our operations, formulate relevant plans and targets every year, and monitor the progress of target implementation. 
ESG Report 2024: https://web.archive.org/web/20251022064356/https://www1.hkexnews.hk/listedco/listconews/sehk/2025/0327/2025032701587.pdf</t>
  </si>
  <si>
    <t xml:space="preserve">Coverage: Nitrogen oxides (NOx), sulfur oxides (SOx), and other significant air emissions (pg 91) 
The sources of direct GHG emissions include the direct combustion emissions from fuels such as natural gas and diesel, chemical vapor deposition and fluoride gas emission during dry etching process, organic waste gas emission from combustion, refrigerant gas leaks,
The sources of indirect GHG emissions include the emissions from outsourced energy such as electricity, steam, and heat.
(pg 32) </t>
  </si>
  <si>
    <t>Plan: 27-42
- extent of measures and information: To reduce Scope 1 GHG emissions, we have established a rigorous protocol for monitoring the operational efficiency of our refrigeration systems, ensuring the timely replacement of aging refrigerants that are susceptible to leakage. In tandem with these efforts, we are methodically transitioning to low-GWP (Global Warming Potential) refrigerants, replacing those with higher GWP values, thereby addressing GHG emissions at their inception. During the Reporting Period, we introduced a series of energy conservation initiatives aimed at optimizing our local natural gas-powered exhaust treatment infrastructure. which reduced approximately 689 tons of CO2 equivalent; we operated a total of 46 new energy vehicles, reducing diesel fuel consumption by 310.99 tons for the year. 
To mitigate Scope 2 GHG emissions, the Company reduces energy consumption in office areas by optimizing the office environment, such as using natural lighting and energy-efficient lighting systems. In addition, we have carried out several energy saving and emission reduction projects, such as the renewal of aging equipment, energy-saving technology upgrades, intelligent system loading, waste heat recovery, which have resulted in a reduction of GHG emissions by approximately 22,503 tons of CO2 equivalent. For more details, please see the subsection of "Energy Management". 
To mitigate Scope 3 GHG emissions, we have proactively championed the green office initiative, comprehensively implementing a paperless working environment. This strategic approach has significantly minimized our carbon footprint through optimized paper consumption, reduced printer energy usage, and decreased waste paper generation. (pg 31)</t>
  </si>
  <si>
    <t xml:space="preserve">Credits: "Company proactively responds to the national energy transition strategy, actively purchasing green electricity as well as China Certified Emission Reduction (CCER) credits. This strategic approach aims to optimize the energy structure, promote green and low-carbon production, and contribute to the realization of the country's dual-carbon goal" (pg 33) </t>
  </si>
  <si>
    <t>-in active response to the national call to address climate change, smic is committed to becoming a practitioner and promoter of the carbon peaking and carbon neutrality goal. (pg 31)</t>
  </si>
  <si>
    <t>indian oil</t>
  </si>
  <si>
    <t>IndianOil to go Net Zero by 2046</t>
  </si>
  <si>
    <t>https://web.archive.org/web/20250825081121/https://iocl.com/uploads/IOCL-Sustainability-Report-2023-24.pdf</t>
  </si>
  <si>
    <t xml:space="preserve">
In line with India‚Äôs Goal of achieving Net-Zero emissions by the year 2070, IndianOil has committed to achieving net-zero operational emissions by 2046. Net zero press release: https://iocl.com/NewsDetails/59330 https://iocl.com/pages/NetZeroone
Net zero press release: https://iocl.com/NewsDetails/59330</t>
  </si>
  <si>
    <t xml:space="preserve">
the company mitigated 4.5 million metric tons of carbon dioxide in year 2023-24</t>
  </si>
  <si>
    <t>ntt</t>
  </si>
  <si>
    <t>NTT Group</t>
  </si>
  <si>
    <t>JP3735400008</t>
  </si>
  <si>
    <t>353800VHQU5VIXVUA841</t>
  </si>
  <si>
    <t>FY2040</t>
  </si>
  <si>
    <t>Overall Net-Zero Target: 
Nippon Telegraph and Telephone Corporation commits to reach net-zero greenhouse gas emissions across the value chain by FY2040.
Near-Term Targets: 
NIPPON TELEGRAPH AND TELEPHONE CORPORATION commits to reduce absolute scope 1, 2 and 3 GHG emissions 40% by FY2030 from a FY2018 base year. Within this target, NIPPON TELEGRAPH AND TELEPHONE CORPORATION also commits to reduce absolute scope 1 and 2 GHG emissions 80% by FY2030 from a FY2018 base year. NIPPON TELEGRAPH AND TELEPHONE CORPORATION further commits to reduce absolute scope 3 GHG emissions 32% by FY2030 from a FY2018 base year.
Long-Term Targets: 
NIPPON TELEGRAPH AND TELEPHONE CORPORATION commits to reduce absolute scope 1, 2 and 3 GHG emissions 90% by FY2040 from a FY2018 base year.</t>
  </si>
  <si>
    <t>nippon telegraph telephone ntt</t>
  </si>
  <si>
    <t>'NTT has set targets for groupwide carbon neutrality by fiscal 2040 on its way to achieving zero environmental impact' (p19)</t>
  </si>
  <si>
    <t>https://group.ntt/en/csr/data/pdf/sustainability_report_2021_databook_all_20220701.pdf</t>
  </si>
  <si>
    <t>'The mobility communications (NTT DOCOMO) and data center business will be the first within the NTT Group to achieve carbon neutrality, as targets have been set to reduce greenhouse gas emissions by 80% of fiscal 2013 levels, by the fiscal year ending March 31, 2031.' (p19)</t>
  </si>
  <si>
    <t>2021 ESG Report_x000D_
Carbon neutral for scopes 1 + 2, net zero for scope 3</t>
  </si>
  <si>
    <t>Gases: covers CO2, CH4, N2O, HFC, PFC, SF6, NF3 (p50)_x000D_
Scope: 'The NTT Group has set the target of an 80% reduction in Scope 1 + 2 by fiscal 2030'  (p41)</t>
  </si>
  <si>
    <t>Plan: list of measures from p21 onwards, e.g. 'We will replace 50% of our general-purpose vehicles with EV by 2025 and 100% of our fleet by 2030'  (p25)_x000D_
Accountable: 'The Board of Directors made the decision in November 2021 to include non-financial KPIs such as GHG emissions into the business plans of each group company, with those attainment levels to be reflected in the compensation of directors as critical indicators.' (p41)</t>
  </si>
  <si>
    <t>tesco</t>
  </si>
  <si>
    <t>GB0008847096</t>
  </si>
  <si>
    <t>2138002P5RNKC5W2JZ46</t>
  </si>
  <si>
    <t>FY2050</t>
  </si>
  <si>
    <t>Overall Net-Zero Target
Tesco PLC commits to reach net-zero GHG emissions across the value chain by FY2050.
Near-Term Targets
Energy and industrial: Tesco PLC commits to reduce absolute scope 1 and 2 GHG emissions 82.6% by FY2032 from a FY2015 base year.* Tesco PLC also commits to reduce absolute scope 3 GHG emissions 55% by FY2032 from a FY2019 base year.
FLAG: Tesco PLC commits to reduce absolute scope 3 FLAG GHG emissions 39.4% by FY2032 from a FY2019 base year.** Tesco PLC also commits to no deforestation across its primary deforestation-linked commodities with a target date of FY2025.
Long-Term Targets
Energy and industrial: Tesco PLC further commits to reduce absolute scope 1 and 2 GHG emissions 90% by FY2050 from a FY2015 base year.* Tesco PLC also commits to reduce scope 3 emissions 90% by FY2050 from a FY2019 base year.
FLAG: Tesco PLC commits to reduce absolute scope 3 FLAG GHG emissions 72% by FY2050 from a FY2019 base year.**
*The target boundary includes land-related emissions and removals from bioenergy feedstocks.
**Target includes FLAG emissions and removals.</t>
  </si>
  <si>
    <t>"Carbon-neutral operations by 2035, with interim targets to: Reduce absolute Scope 1 and 2 emissions by 60% by December 2025 (baseline 2015/16). Reduce absolute Scope 1 and 2 emissions by 85% by 2030, (ahead of our SBTi target of 82% by 2032). Procure Group electricity demand increasingly via Power Purchase Agreements (PPAs) and onsite generation, at 45% of our electricity usage by December 2025 and 60% by December 2030. Fully electric Tesco home delivery fleet by 2030. Net zero supply chain by 2050, with interim targets to: Reduce absolute Scope 3 emissions from energy and industrial sources by 55% by 2032, 90% by 2050 (baseline 2019/20). Reduce absolute Scope 3 emissions from forests, land and agriculture by 39% by 2032, 72% by 2050 (baseline 2019/20). All scope 1, 2 and 3 carbon reduction targets have been validated by SBTi. (Tesco Sustainability Report 2025 P. No. 09)</t>
  </si>
  <si>
    <t>https://web.archive.org/web/20250729160252/https://www.tescoplc.com/media/wvkj1yic/tesco-sustainability-report-2025.pdf</t>
  </si>
  <si>
    <t xml:space="preserve">
"Carbon-neutral operations by 2035, with interim targets to: Reduce absolute Scope 1 and 2 emissions by 60% by December 2025 (baseline 2015/16). Reduce absolute Scope 1 and 2 emissions by 85% by 2030, (ahead of our SBTi target of 82% by 2032). Procure Group electricity demand increasingly via Power Purchase Agreements (PPAs) and onsite generation, at 45% of our electricity usage by December 2025 and 60% by December 2030. Fully electric Tesco home delivery fleet by 2030." (Tesco Sustainability Report 2025 Page No. 09)</t>
  </si>
  <si>
    <t>- Targets set against a 2015/2016 baseline.
- Upcoming procedural target is to Procure Group electricity demand increasingly via Power Purchase Agreements (PPAs) and onsite generation, at 45% of our electricity usage by December 2025 and 60% by December 2030. Fully electric Tesco home delivery fleet by 2030.
https://web.archive.org/web/20250729160252/https://www.tescoplc.com/media/wvkj1yic/tesco-sustainability-report-2025.pdf</t>
  </si>
  <si>
    <t>"Carbon-neutral operations by 2035, with interim targets to: Reduce absolute Scope 1 and 2 emissions by 60% by December 2025 (baseline 2015/16). Reduce absolute Scope 1 and 2 emissions by 85% by 2030, (ahead of our SBTi target of 82% by 2032). Procure Group electricity demand increasingly via Power Purchase Agreements (PPAs) and onsite generation, at 45% of our electricity usage by December 2025 and 60% by December 2030. Fully electric Tesco home delivery fleet by 2030. Net zero supply chain by 2050, with interim targets to: Reduce absolute Scope 3 emissions from energy and industrial sources by 55% by 2032, 90% by 2050 (baseline 2019/20). Reduce absolute Scope 3 emissions from forests, land and agriculture by 39% by 2032, 72% by 2050 (baseline 2019/20). All scope 1, 2 and 3 carbon reduction targets have been validated by SBTi."
"We‚Äôre prioritising absolute emissions reductions. Once we reach our reduction targets in 2050, any residual emissions within Scope 1,2 and 3 will be neutralised by carbon removals in line with SBTi guidance. On Scopes 1 and 2, we have pledged to reach carbon neutrality by 2035 and will offset unabated residual emissions (less than 10%) annually."
"Carbon neutral across our own operations by 2035, aligned to a 1.5 degree pathway Percentage reduction of Scope 1 and 2 market-based greenhouse gas emissions across the Group. Total Scope 1 and 2 (Market based) GHG emissions: 2,336,542 (tCO2e)"
"We‚Äôve reduced our Scope 1 and 2 greenhouse gas emissions (GHG) across the Group by 65%, exceeding our December 2025 target of 60%. We‚Äôve continued to add Power Purchase Agreements (PPAs) to generate homegrown, renewable electricity, with five wind and solar farms coming online across the UK in the last 18 months. We‚Äôve also agreed the largest UK corporate solar PPA, which will provide us with up to 10% of our UK electricity demand."
Page No. 4, 9, 10. - https://web.archive.org/web/20250729160252/https://www.tescoplc.com/media/wvkj1yic/tesco-sustainability-report-2025.pdf</t>
  </si>
  <si>
    <t>On Plan: - The Company has 6 pillars for its 'planet plan' (see Sustainability report) and more information on its approach/measures to reach its targets on their Climate Change factsheets: 
On Leadership accountability: "Our dedication to sustainability is evident in our approach to measuring performance. ESG factors are integrated into our PSP with a 25% weighting. These measures are assessed alongside earnings per share and free cash flow for our CEO, CFO, and senior leadership team. They comprise carbon reduction (8.3%), food waste reduction (8.3%) and diversity and inclusion (8.3%)." 
https://web.archive.org/web/20250729160252/https://www.tescoplc.com/media/wvkj1yic/tesco-sustainability-report-2025.pdf</t>
  </si>
  <si>
    <t>"Reduce absolute Scope 3 emissions from forests, land and agriculture by 39% by 2032, 72% by 2050 (baseline 2019/20). All scope 1, 2 and 3 carbon reduction targets have been validated by SBTi." (Page 09) 
"will offset unabated residual emissions (less than 10%) annually." 
Tesco has already surpassed its 2025 interim target for Scope 1 and 2 emissions, achieving a 65% reduction from its 2015/16 baseline, ahead of the 60% target. The company is advancing its renewable electricity strategy through Power Purchase Agreements (PPAs) and onsite generation, including five new wind and solar farms in the UK over the past 18 months and the largest UK corporate solar PPA, which will supply approximately 10% of its UK electricity demand. These efforts contribute to Tesco‚Äôs interim targets of sourcing 45% of its electricity from renewables by December 2025 and 60% by 2030. Collectively, these measures reinforce Tesco‚Äôs path toward carbon-neutral operations by 2035, with renewable energy adoption serving as a key Scope 2 reduction strategy aligned with its SBTi-verified pathway.</t>
  </si>
  <si>
    <t>mitsubishi ufj financial</t>
  </si>
  <si>
    <t>Mitsubishi UFJ Financial</t>
  </si>
  <si>
    <t>The first strategy, ‚ÄúReducing emissions from our own operations‚Äù, is on course to meet our 2026 interim target, a milestone on the path to achieving net-zero emissions by 2030</t>
  </si>
  <si>
    <t>https://web.archive.org/web/20251006202903/https://www.mufg.jp/dam/csr/report/progress/climate2025_en.pdf</t>
  </si>
  <si>
    <t>Roadmap to net zero emissions by 2030 and measures to achieve the interim target for FY2026</t>
  </si>
  <si>
    <t>Reducing emissions from own operations ÔÅ¨ Roadmap to net zero emissions by 2030 and measures to achieve the interim target for FY2026 ÔÅ¨ Introducing wireless power supply technology and AI-based energy saving Managing our financed portfolio ÔÅ¨ Managing transition support and monitoring the progress toward the interim targets based on the transition plan ÔÅ¨ FY2023 results of financed emission (FE) across the portfolio ÔÅ¨ Procuring renewable energy through storage batteries and agrivoltaic grazing systems; Joint pilot demonstration of film type perovskite solar cells ÔÅ¨ Collaborating with our clients in the Chubu region Engagement and support ÔÅ¨ FY2023 results and approaches toward the 2030 sector-specific interim targets ÔÅ¨ Incorporating facilitated emission (FaE) into the power and oil &amp; gas sector targets ÔÅ¨ Progress toward the 2030 sustainable finance target and result of project financing for renewable energy projects ÔÅ¨ Publication of the Transition Whitepaper 3.0 and transition support for clients in carbon intensive sectors Risk management and governance ÔÅ¨ Managing climate risks at credit portfolio, sector, client, and transaction levels ÔÅ¨ Updating scenario analysis and transition assessment ÔÅ¨ Policy engagement; Promoting blended finance ÔÅ¨ Supporting the implementation of new technologies; Delivering a wide range of solutions ÔÅ¨ Governance structure; Initiatives to enhance directors‚Äô competencies ÔÅ¨ Building and sharing knowledge and strengthening engagement measures to enhance relationship managers‚Äô capabilities</t>
  </si>
  <si>
    <t>Governance Structure / Equity: 
- "Established a governance structure in which the Board of Directors oversees initiatives related to sustainability promotion, including natural capital 
- Received recommendations for improving policies and initiatives from external advisors with expertise in environmental and social issues, including natural capital 
- Promoted governance and initiatives that respect human rights, including consideration for stakeholders such as indigenous peoples and local communities with close ties to natural capital" (MUFG Sustainability Report 2024, pg. 17). 
ESG Goals tied to Cash Bonuses for Executive Officers: "An overall qualitative evaluation of the President &amp; CEO, etc. is given on an eight-point scale after the separate evaluation of KPIs (Key Performance Indicators) regarding five or so evaluation areas, which may include, for example, ‚Äúprofitability improvements in customer departments,‚Äù ‚Äúpromotion of structural reform/enhancement of business foundation‚Äù, ‚Äúresponses to various risks‚Äù and ‚Äústrengthening efforts to ESG/the enhancement of sustainability management‚Äù. The bonus evaluations of executive officers will also incorporate ESG elements, depending on the business strategies and other factors of the operations for which they are responsible" (Corporate Governance of Mitsubishi UFJ Financial Group, pg. 19: https://www.mufg.jp/dam/profile/governance/report/pdf/report_en.pdf).</t>
  </si>
  <si>
    <t>"MUFG expands investment in renewable energy and invests in projects to generate and promote the adoption of carbon credits. We also invest in growing companies engaged in businesses that contribute to decarbonization and funds investing in this field. Through these activities, we aim to enhance the corporate value of our portfolio companies while contributing to realize a carbon neutral society" (MUFG Climate Report 2024, pg. 28: https://www.mufg.jp/dam/csr/report/progress/climate2024_en.pdf).</t>
  </si>
  <si>
    <t>johnson johnson</t>
  </si>
  <si>
    <t>US4781601046</t>
  </si>
  <si>
    <t>549300G0CFPGEF6X2043</t>
  </si>
  <si>
    <t>Johnson &amp; Johnson commits to reduce absolute scope 1 and 2 GHG emissions
44% by 2030 from a 2021 base year.* Johnson &amp; Johnson also commits that 80%
of its suppliers by emissions covering purchased goods and services and
upstream transportation and distribution, will have science-based targets by 2028.
* The target boundary includes biogenic land-related emissions and removals from
bioenergy feedstocks.</t>
  </si>
  <si>
    <t xml:space="preserve">"Current climate goals are:
‚Ä¢ By 2025, source 100% of our electricity needs from renewable sources
plus, "with an ambition to achieve net-zero emissions across our value chain by 2045" 
‚Ä¢ By 2028, 80% of our suppliers by emissions covering purchased goods and services and upstream transportation and distribution will have science-based targets" (https://www.jnj.com/about-jnj/policies-and-positions/position-on-climate-action) 
(https://www.jnj.com/our-societal-impact/global-environmental-sustainability/our-approach-to-climate-action) </t>
  </si>
  <si>
    <t>https://www.jnj.com/esg-resources</t>
  </si>
  <si>
    <t xml:space="preserve">2023 targets: "Reduce absolute Scope 1&amp;2 GHG emissions 44% by 2030 (2021 baseline), and 80% of J&amp;J suppliers by emissions covering Purchased Goods and Services and Upstream Transportation and Distribution (scope 3) by 2028." (2023 Health for Humanity Report, p. 34, https://www.responsibilityreports.com/HostedData/ResponsibilityReports/PDF/NYSE_JNJ_2023.pdf) 
2022 targets: "Reduce Scope 1 + Scope 2 GHG emissions by 60% and reduce absolute upstream scope 3 GHG emissions 20% from 2016 levels (SBTi validated) (2022 
Health for Humanity Report, p. 62, https://www.responsibilityreports.com/HostedData/ResponsibilityReportArchive/j/NYSE_JNJ_2022.pdf) </t>
  </si>
  <si>
    <t xml:space="preserve">JNJ updated its interim goal and end target scope 3 GHG emissions coverage. 
2022 Health for Humanity report: https://www.responsibilityreports.com/HostedData/ResponsibilityReportArchive/j/NYSE_JNJ_2022.pdf
2023 Health for Humanity report: https://www.responsibilityreports.com/HostedData/ResponsibilityReports/PDF/NYSE_JNJ_2023.pdf
2024 Health for Humanity report will be published in June 2025. 
</t>
  </si>
  <si>
    <t xml:space="preserve">"GHGs covered in these calculations include CO, and HFOs. Perfluorinated chemicals, suffur hexafluoride and nitrogen trifluoride do not result from our operations. Biogenic CO" (2023 Health for Humanity Report, p. 57 - https://www.responsibilityreports.com/HostedData/ResponsibilityReports/PDF/NYSE_JNJ_2023.pdf) </t>
  </si>
  <si>
    <t xml:space="preserve">Latest JNJ Health for Humanity Report: https://www.jnj.com/corporate-reports
Health for Humanity Report in the past (2010-2023): https://www.responsibilityreports.com/Company/johnson-johnson 
Measures in 2023 include increasing use of renewable electricity through on-site renewable energy systems, kicking start its geothermal plant in Belgium and enhancing upstream emissions reduction through suppliers engagement and education. (2023 Health for Humanity Report, p. 34-37, https://www.responsibilityreports.com/HostedData/ResponsibilityReports/PDF/NYSE_JNJ_2023.pdf)
</t>
  </si>
  <si>
    <t xml:space="preserve">Participated in forest stewardship and partnerships including 38,000 hectares of rainforest in Sumatra, Indonesia etc. (2023 Health for Humanity Report, p. 40, 2022 Health for Humanity Report, p. 74) 
2022: https://www.responsibilityreports.com/HostedData/ResponsibilityReportArchive/j/NYSE_JNJ_2022.pdf 
2023: https://www.responsibilityreports.com/HostedData/ResponsibilityReports/PDF/NYSE_JNJ_2023.pdf </t>
  </si>
  <si>
    <t>Biotech health care &amp; pharma</t>
  </si>
  <si>
    <t>"achieve net-zero greenhouse gas (GHG) emissions by 2050 across our operations and financing"</t>
  </si>
  <si>
    <t>https://www.td.com/document/PDF/ESG/2021-Climate-Action-Report.pdf</t>
  </si>
  <si>
    <t>"Interim Scope 1 and 2 GHG emissions reduction target of 25% by 2025, relation to a 2019 baseline"
2030 targets: -29% from 2019 baseline for energy and -58% for power generation</t>
  </si>
  <si>
    <t>Climate Action Plan announced in November 2020
"proud to join the Net-Zero Banking Alliance in 2021"
2030 targets set in 2022 are here: https://www.td.com/document/PDF/ESG/2021-TD-Methodology-Interim-Financed-Emissions-Targets.pdf</t>
  </si>
  <si>
    <t>set 2030 targets for scope 3 financed emissions for the Energy and Power Generation sectors in 2022, and are planning for other scope 3 emissions for carbon-intensive sectors
Target specifically refers to GHGs plural</t>
  </si>
  <si>
    <t>Measures for all emission scopes that are covered by the target, Information on the emission reductions expected from these measures within a certain time period, Schedule for regular review of measures</t>
  </si>
  <si>
    <t>2023-2040: will set additional scope 3 targets
2025: will set new scope 1 and 2 interim target
'Just transition' mentioned on page 20
"delivering on the objectives of our Climate Action Plan was incorporated into the compensation of senior executives"
Reporting: https://www.td.com/ca/en/about-td/for-investors/economic-social-governance-reporting/</t>
  </si>
  <si>
    <t>p4. https://www.td.com/document/PDF/ESG/2021-TD-Methodology-Interim-Financed-Emissions-Targets.pdf - not currently including offsets in target setting methology, but 'hope to contribute'
since 2025, they have purchased renewable energy certificates to offset 100% GHG emissions associated with scope 2 emissions, although this doesn't seem to be included in the target</t>
  </si>
  <si>
    <t>cofco</t>
  </si>
  <si>
    <t>COFCO International</t>
  </si>
  <si>
    <t>549300GAZG2C850J2830</t>
  </si>
  <si>
    <t>Food Production - Agricultural Production</t>
  </si>
  <si>
    <t>Energy &amp; Industry:
COFCO International commits to reduce absolute scope 1 and 2 GHG emissions 54.6% by 2033 from a 2021 base year.* COFCO International also commits to reduce absolute scope 3 GHG emissions from purchased goods and services, upstream transportation and distribution, and downstream transportation and distribution 32.5% within the same timeframe.*
*The target boundary includes land-related emissions and removals from bioenergy feedstocks.
FLAG:
COFCO International commits to reduce absolute scope 1 FLAG GHG emissions 39.4% by 2033 from a 2021 base year.* COFCO International also commits to reduce absolute scope 3 FLAG GHG emissions 46% per tonne of soybean within the same timeframe. COFCO further commits to reduce absolute scope 3 FLAG GHG emissions 45% per tonne of maize within the same timeframe.* COFCO International commits to no deforestation across its primary deforestation-linked commodities, with a target date of 2025.
*The target includes FLAG emissions and removals.</t>
  </si>
  <si>
    <t>china telecommunications</t>
  </si>
  <si>
    <t>In response to the national requirements of ‚Äúcarbon dioxide peaking and carbon neutrality‚Äù, China Telecom
established a special team for green development, formulated the Interim Measures for China Telecommunications
Corporation on the Management of Carbon Dioxide Peaking and Carbon Neutrality, the ‚Äú14th Five-Year‚Äù Special Plan
of China Telecom on Carbon Dioxide Peaking and Carbon Neutrality and other internal systems, and comprehensively
considered regulatory, compliance, market, finance and other factors to assess the main risks of climate change.</t>
  </si>
  <si>
    <t>https://www.chinatelecom-h.com/en/ir/report/csr2021/csr2021_08.pdf</t>
  </si>
  <si>
    <t>See:
https://www.scmp.com/business/china-business/article/3160160/e-commerce-giant-alibaba-group-promises-carbon-neutrality
https://www.networldeurope.eu/workshop-on-green-telecom-hybrid-on-march-02nd-2022-cet-900-1220-beijing-1600-1920/</t>
  </si>
  <si>
    <t>The company publishes annual CSR reports. Link: http://www.chinatelecom.com.cn/shzr/</t>
  </si>
  <si>
    <t>fedex</t>
  </si>
  <si>
    <t>FedEx Corporation</t>
  </si>
  <si>
    <t>https://www.fedex.com/content/dam/fedex/us-united-states/sustainability/gcrs/FedEx_2025_CR_Report.pdf</t>
  </si>
  <si>
    <t>By 2030, 100% of FedEx Express PUD fleet purchases will be electric, with an intermediary goal of 50% of purchases by 2025</t>
  </si>
  <si>
    <t>No announcement regarding specific percentage reduction in Scopes 1, 2, or 3, or targeted reduction goals, apart from the blackbox carbon neutrality as mentioned in "end target text" The data appendix in the 2025 ESG Report includes metric tons CO2e for Scope 1, 2, and 3.</t>
  </si>
  <si>
    <t xml:space="preserve">"The Governance, Safety, and Public Policy Committee oversees our Corporate Social Responsibility (CSR) goals, strategies, and programs, including the management of sustainability- and climate-related risks." (pg. 7) </t>
  </si>
  <si>
    <t>FedEx‚Äôs 2025 disclosures indicate a two-step approach: decarbonise what‚Äôs possible, then neutralize residual emissions in the latter half of the next decade using high-quality, durable carbon credits; they also fund R&amp;D on natural carbon capture. No explicit split between reductions and removals is specified.</t>
  </si>
  <si>
    <t xml:space="preserve">fedex outlines a path to carbon neutral operations which includes measures (e.g., vehicle electrification, sustainable fuels, fuel conservation &amp; aircraft modernization, energy efficient facilities, sustainable customer solutions) that will help in ghg reduction; however, exact ghg emissions reduction targets not mentioned. </t>
  </si>
  <si>
    <t>ptt</t>
  </si>
  <si>
    <t>THA</t>
  </si>
  <si>
    <t>"Long-term Targets - PTT: Achieve Carbon Neutrality by 2040 and Net Zero Emissions by 2050 for PTT‚Äôs owned
operations and PTT‚Äôs wholly owned subsidiaries" (Objectives/Targets, Climate Action, PPT plc corporate website)</t>
  </si>
  <si>
    <t>https://web.archive.org/web/20250922122314/https://www.pttplc.com/en/Sustainability/Environment/Climatechangemanagement.aspx</t>
  </si>
  <si>
    <t>"Short-term Targets 2024 - PTT: Direct and indirect greenhouse gas emissions not exceeding 11.5 million tons of CO2 equivalent" (Objectives/Targets, Climate Action, PPT plc corporate website)
The 2024 Sustainability Report indicates this target was reached with only 11.06 million tons of carbon dioxide equivalent released (Page 10, One Report, 2024)
https://web.archive.org/web/20250922122310/https://www.pttplc.com/en/Media/Publications/Sddownload/download/Annualreport2024.aspx</t>
  </si>
  <si>
    <t>The current Net Zero emission target for PTT was first published in the Company's 2021 Annual Report: "Clean Growth: 15% GHG emissions reduction compared to 2020, Carbon Neutrality of PTT by 2040 and Net Zero emission by PTT in 2050, Carbon Neutrality of PTT Group by 2050 and Net Zero by PTT Group in 2060." (P.40, PTT One Report 2021)
"Aligned with this vision and strategic directions, PTT has conducted the PTT Sustainability Management Framework, focusing on management of the investment portfolio along with decarbonization to achieve Net Zero Emissions target by 2050. The company has defined the ‚ÄúC3 Approaches‚Äù, which consist of C1: Climate-Resilience Business, C2: Carbon-Conscious Asset, and C3: Coalition, Co-Creation, and Collective Efforts for All, as a framework for PTT Group to formulate their strategies, business plans, master plan, and action plans." (P.49, PTT 4Q2024 Financial Report: https://core.shareinvestor.app/storage/downloads/ptt/mdna/200220251912210446E.pdf)
Scope 3 emissions are calculated as of 2024, but not yet included in the targets. "In 2024, PTT updated its greenhouse gas accounting and reporting guidelines to include the calculation methods for significant Scope 3 emissions" and "Additionally, PTT has explored frameworks for setting Scope 3 emissions reduction targets for key activities with potential to
significantly lower GHG emissions." (PPT plc corporate website, Annual report 2024 p. 168)
https://web.archive.org/web/20250922122314/https://www.pttplc.com/en/Sustainability/Environment/Climatechangemanagement.aspx 
https://web.archive.org/web/20250000000000*/https://www.pttplc.com/en/Media/Publications/Sddownload/download/Annualreport2024.aspx</t>
  </si>
  <si>
    <t>PTT manages other indirect greenhouse gas emissions (Scope 3) by setting reduction targets for both direct and indirect emissions (Scope 1 and 2) in alignment with the sales of PTT‚Äôs products, as partof State Enterprise Assessment Model (SE-AM). (PPT plc corporate website, Annual report 2024 p. 170)</t>
  </si>
  <si>
    <t>On Plan: PTT publicized its "Key Plans and Initiatives" for climate action on its website: https://www.pttplc.com/en/Sustainability/Environment/Climatechangemanagement.aspx;
On Reporting: "PTT systematically prepares accounting and reports on the emissions, absorption, and storage of greenhouse gases. This encompasses direct emissions (Scope 1), indirect emissions from energy consumption (Scope 2), other indirect emissions (Scope 3), and the sequestration of greenhouse gases through PTT‚Äôs reforestation efforts.";
On Leadership accountability: According to Climate Action 100, the company‚Äôs CEO and/or at least one other senior executive‚Äôs remuneration arrangements specifically incorporate climate change performance as a Key Performance Indicator determining performance-linked compensation (references to ‚ÄòEnvironmental, Social, and Governance (ESG)‚Äô or ‚Äòsustainability performance‚Äô are insufficient). (https://www.climateaction100.org/company/ptt/#:~:text=The%20company's%20CEO%20and/or%20at%20least%20one,and%20Governance%20(ESG)'%20or%20'sustainability%20performance'%20are)</t>
  </si>
  <si>
    <t xml:space="preserve">PTT Sustainability Management Framework stated 'carbon credit' as one of the carbon management tools (https://www.pttplc.com/en/Sustainability/SustainabilityGovernance/Sustainabilitystrategy.aspx); 
"Carbon Capture and Storage (CCS) Project: PTT is advancing its efforts to capture and store carbon dioxide (CO2) from production processes in the Gulf of Thailand, while exploring the potential for carbon dioxide storage in nearshore areas along the eastern coast." and "Collaborating with stakeholders as national leader in developing infrastructure and technologies  to reduce greenhouse gas emissions such as Carbon Capture and Storage (CCS), hydrogen utilization, and reforestation in collaboration with various organizations to absorb carbon dioxide  through nature-based solutions." (https://www.pttplc.com/en/Sustainability/Environment/Climatechangemanagement.aspx)
PTT has set a goal to plant an additional 1 million rai of forests ‚Äì both terrestrial and mangrove ‚Äì by 2030.  Efforts have begun with 8 completed reforestation projects covering a total area of 84,791.70 rai in 2023, and in 2024 successful reforestation efforts covered 62,696.3 rai across 17 provinces (Key Plans and Initiatives, Climate Action, PPT plc corporate website)
https://web.archive.org/web/20250922122314/https://www.pttplc.com/en/Sustainability/Environment/Climatechangemanagement.aspx </t>
  </si>
  <si>
    <t>banco bilbao vizcaya argentaria</t>
  </si>
  <si>
    <t>BBVA</t>
  </si>
  <si>
    <t>ES0113211835</t>
  </si>
  <si>
    <t>K8MS7FD7N5Z2WQ51AZ71</t>
  </si>
  <si>
    <t>25/01/2018 01:00</t>
  </si>
  <si>
    <t>bbva banco bilbao vizcaya</t>
  </si>
  <si>
    <t>https://archive.org/details/carlos-torres-vila-bbva-sustainability-is-a-core-part-of-our-strategy</t>
  </si>
  <si>
    <t>Goal: Reduction of C02 emissions Scope 1 &amp; 2 (2015-2025)=(68%) [https://shareholdersandinvestors.bbva.com/wp-content/uploads/2024/03/BBVAInformeTCFD_ENG_Dic23_v05-03-24.pdf]</t>
  </si>
  <si>
    <t>BBVA is  a neutral company in terms of CO2 emissions in both scope 1 and 2, and partially in scope 3 (waste, emissions from business travel and travel of headquarters employees) in the main geographies of the Group2 and aspires to be neutral in indirect emissions (customer which it finances) by 2050.</t>
  </si>
  <si>
    <t>The report update notes that the corporate variable remuneration model in 2021 includes a sustainability indicator (origination of sustainable financing) that applies to all employees.  The indicator will have a specific weighting of 10%, which reinforces the commitment of both the Chairman and the CEO to ensure that BBVA achieves its sustainable development objectives</t>
  </si>
  <si>
    <t>Offsets: ';As of January 1st, it has assigned an internal price for its emissions, thus incorporating this factor into decision-making processes, as BBVA Group Executive Chairman Carlos Torres Vila recently announced.'</t>
  </si>
  <si>
    <t>saic motor</t>
  </si>
  <si>
    <t xml:space="preserve">'During the reporting period, SAIC Motor established ambitious emission reduction targets based on the Company's development strategy, which is striving to achieve high-quality "Carbon Peaking" by 2025.'
</t>
  </si>
  <si>
    <t>https://www.saicmotor.com/english/download/esg/2023.pdf</t>
  </si>
  <si>
    <t>Note: subsidiary companies SAIC Volkswagen and SAIC General Motors-Wuling have set interim and end targets. SAIC Volkswagen has set a 2030 interim target to reduce the lifetime carbon emissions of its products by an average of 25% (compared to a baseline year of 2018), and an end target of carbon neutrality by 2050. SAIC General Motors-Wuling has set an interim target of carbon peaking by 2025, and an end target of carbon neutrality by 2050.</t>
  </si>
  <si>
    <t>SAIC Motor's 2023 ESG Report discloses Scope 1 and 2 emissions, calculated using the 'carbon conversion factor in Shanghai region'. (SAIC Motor 2023 ESG Report p91)</t>
  </si>
  <si>
    <t>SAIC Motors does not have a public plan to achieve its net zero targets. However, its 2023 ESG Report discloses the results of existing emissions reduction measures, such as implementing green production pipelines, developing low-carbon products, and developing recycling systems. (SAIC Motor 2023 ESG Report p44-47)</t>
  </si>
  <si>
    <t>carbon peaking, i.e. reaching peak carbon emissions.</t>
  </si>
  <si>
    <t>ubs</t>
  </si>
  <si>
    <t>UBS</t>
  </si>
  <si>
    <t>'Reducing our scope 1 and 2 emissions to net zero by 2035' p30
'We have replaced our original 2025 scope 1 and 2 target as disclosed in the UBS Group Sustainability Report 2023 with a new scope 1 and 2 net-zero target to be achieved by 2035 that is in line with net-zero guidelines. We aim to, at a minimum, reduce our emissions by 90% against our 2023 baseline of 46,278 metric tons of CO2e before neutralizing any residual emissions through the purchase of carbon removal credits. This target covers our scope 1 and market-based scope 2 emissions across all our global own operations.' p44</t>
  </si>
  <si>
    <t>https://www.ubs.com/content/dam/assets/cc/investor-relations/annual-report/2024/sustainability-report-2024.pdf</t>
  </si>
  <si>
    <t>By 2030: 'Reduce our scope 1 and net scope 2 emissions by 57% compared with our 2023 baseline' p31
'As part of the pathway toward 2035, we also defined a 2030 interim target to reduce our scope 1 and net scope 2 emissions by 57% against our 2023 baseline. This interim target does not include the use of any carbon removal credits.' p44</t>
  </si>
  <si>
    <t>They also have 2030 emissions intensity  targets associated with UBS in-scope lending from 2021 levels for certain sectors (see p31) and a 2030 target to reduce 'absolute energy consumption by 35% compared with our 2023 baseline' p31
p.44 for 2024 change: 'We have replaced our original 2025 scope 1 and 2 target as disclosed in the UBS Group Sustainability Report 2023 with a new scope 1 and 2 net-zero target to be achieved by 2035 that is in line with net-zero guidelines. The new target reflects our enlarged corporate real estate portfolio following the acquisition of the Credit Suisse Group and considers the latest definition of a ‚Äúnet-zero target‚Äù in the Commission Delegated Regulation (EU) 2023/2772 (CSRD).'</t>
  </si>
  <si>
    <t>The website (https://web.archive.org/web/20240903213542/https://www.ubs.com/global/en/sustainability-impact/our-approach/planet.html) had previously mentioned offsetting historical emissions back to 2000, but this does not appear in the 2024 report. 
'Scope 3: Addressing our financed emissions by aligning specified sectors to decarbonization pathways (*refer to the ‚ÄùSupporting our financing clients‚Äô low-carbon transition‚Äù section of this report for details about our lending sector decarbonization targets)' p30</t>
  </si>
  <si>
    <t>On Plan: UBS has a climate action plan, check out p46-47 for its 'decarbonization levers and key actions underpinning our own operations targets'
On Equity: 'just transition for workers exposed to climate change transition' p 82
p45 'We aim, at a minimum, to review our targets every five years and, from 2030 onward, to update the base year and target values after every five-year period to ensure consistency with the most recent climate science and best practices.'</t>
  </si>
  <si>
    <t>Maximum percentage of emissions that can be offset, Must be high environmental integrity</t>
  </si>
  <si>
    <t>'We aim to, at a minimum, reduce our emissions by 90% against our 2023 baseline of 46,278 metric tons of CO2e before neutralizing any residual emissions through the purchase of carbon removal credits. [...] As part of the pathway toward 2035, we also defined a 2030 interim target to reduce our scope 1 and net scope 2 emissions by 57% against our 2023 baseline. This interim target does not include the use of any carbon removal credits.' p44
'We plan to purchase technological carbon removal credits to neutralize residual emissions for our 2035 scope 1 and 2 net-zero target...Furthermore, since 2007, we have been committed to purchasing biogenic carbon reduction and removal credits that correspond to 100% of our air travel emissions for the Group. In 2024, we retired 75,211 credits from biogenic sinks for our voluntary air travel commitment, with an average ‚ÄúA‚Äù rating from third-party carbon ratings agency BeZero Carbon at the time of retirement. We only purchase credits from technological and biogenic sinks that are assessed against the Integrity Council for the Voluntary Carbon Market (ICVCM) Core Carbon Principles and verified against either the Gold Standard or Verra, among other international standards. Our carbon credit purchases are strictly aligned to our internal Carbon and Environmental Markets Guideline, which sets out minimum requirements for such market instruments.' - p48</t>
  </si>
  <si>
    <t>e on</t>
  </si>
  <si>
    <t>E.ON SE</t>
  </si>
  <si>
    <t>DE000ENAG999</t>
  </si>
  <si>
    <t>Q9MAIUP40P25UFBFG033</t>
  </si>
  <si>
    <t>E. ON SE commits to reduce absolute scope 1 and 2 GHG emissions 50% by 2030 from a 2019 base year*. E. ON SE also commits to reduce scope 3 GHG emissions covering fuel and energy related activities from purchased power sold to end-customers 75% per kWh by 2030 from a 2019 base year. E. ON SE commits to reduce absolute scope 3 GHG emissions covering use of sold products from fossil fuels distributed but not sold 42% by 2030 from a 2019 base year. E. ON SE commits to reduce all other absolute scope 3 GHG emissions 50% by 2030 from a 2019 base year. *The target boundary includes biogenic emissions and removals from bioenergy feedstocks</t>
  </si>
  <si>
    <t>25/03/2021 01:00</t>
  </si>
  <si>
    <t>26/05/2022 01:00</t>
  </si>
  <si>
    <t>E.ON has the target of achieving climate neutrality across Scope 1 and 2 emissions by 2040 and Scope 3 emissions by 2050 (On Course for Net Zero Fifth Edition, p. 13 &amp; 15).
Source: https://web.archive.org/web/20251001170848/https://www.eon.com/content/dam/eon/eon-com/eon-com-assets/documents/sustainability/en/climate-related-disclosures/EON_2025_On_course_for_net_zero.pdf</t>
  </si>
  <si>
    <t>https://web.archive.org/web/20251001170848/https://www.eon.com/content/dam/eon/eon-com/eon-com-assets/documents/sustainability/en/climate-related-disclosures/EON_2025_On_course_for_net_zero.pdf</t>
  </si>
  <si>
    <t>Scope 1: E.ON targets: we will reduce emissions by 50 percent by 2030 and by 100 percent a by 2040 (versus 2019)
Scope 2: E.ON targets: we intend to reduce emissions by 50 percent by 2030 and by 100 percent by 2040 (versus 2019)
(On Course for Net Zero Fifth Edition, p. 13 &amp; 15).
Source: https://web.archive.org/web/20251001170848/https://www.eon.com/content/dam/eon/eon-com/eon-com-assets/documents/sustainability/en/climate-related-disclosures/EON_2025_On_course_for_net_zero.pdf</t>
  </si>
  <si>
    <t>E.ON aims to reduce the emissions related to energy the company distribute to any consumer by 42%. In addition, they intend to reduce the Scope 3 emissions from purchased power resold to end-customers by 75% per kWh (intensity target). These targets are likewise by 2030 compared with a 2019 baseline (On Course for Net Zero Fifth Edition, p. 12).
Source: https://web.archive.org/web/20251001170848/https://www.eon.com/content/dam/eon/eon-com/eon-com-assets/documents/sustainability/en/climate-related-disclosures/EON_2025_On_course_for_net_zero.pdf</t>
  </si>
  <si>
    <t>Measures for all emission scopes that are covered by the target, Schedule for regular review of measures, Information on the emission reductions expected from these measures within a certain time period</t>
  </si>
  <si>
    <t>Measures: E.ON has planned measures to achieve their Scope 1, 2, and 3 emissions target (See On Course for Net Zero Fifth Edition, pp. 13-16). Emission reduction is reperted in their annual report (See On Course for Net Zero Fifth Edition, pp. 28-31)
Equity: The company have set measures to achieve just transition (See On Course for Net Zero Fifth Edition, pp. 33-37)
Accountability: "The E.ON Sustainability Index has been part of the E.ON Management Board‚Äôs compensation system since 2022. Under the system, one quarter of Management Board members‚Äô long-term variable incentive reflects the degree to which E.ON achieves its sustainability targets, including its (Scope 1 and 2) climate targets. The purpose is to further embed ESG aspects ‚Äì including reducing carbon emissions ‚Äì into how E.ON runs its business  (On Course for Net Zero Fifth Edition, p. 21).
Source: https://web.archive.org/web/20251001170848/https://www.eon.com/content/dam/eon/eon-com/eon-com-assets/documents/sustainability/en/climate-related-disclosures/EON_2025_On_course_for_net_zero.pdf</t>
  </si>
  <si>
    <t xml:space="preserve">We established the E.ON minimum carbon credit quality standard to ensure that our credits are of high integrity. E.ON units may only purchase credits that meet the guideline‚Äôs quality standards. </t>
  </si>
  <si>
    <t>E.ON aims to achieve their SBTI validated target by producing close to zero emissions and offsetting remaining residual emissions that cannot be eliminated (On Course for Net Zero Fifth Edition, p. 12). The company plans to use CCS, however, it is unclear what kind of CCS they plan on using (On Course for Net Zero Fifth Edition, p. 13 &amp; 15).
Offsetting strategy has four elements: 1. Establish full transparency, 2. Introduce a minimum quality standard, 3. Further fostering due diligence and transparency, 4. Help shape the voluntary carbon market (VCM) by joining initiatives such as the LEAF coalition, 5. Dialogue with relevant stakeholders about our carbon market activities (On Course for Net Zero Fifth Edition, p. 17).
Source: https://web.archive.org/web/20251001170848/https://www.eon.com/content/dam/eon/eon-com/eon-com-assets/documents/sustainability/en/climate-related-disclosures/EON_2025_On_course_for_net_zero.pdf</t>
  </si>
  <si>
    <t>people s insurance of china</t>
  </si>
  <si>
    <t>https://property.picc.com/m_property/cx_gywm/shzr/shzrbg/202204/W020220429651784765461.pdf</t>
  </si>
  <si>
    <t xml:space="preserve">PICC does not have explicit climate goals. There does seem to be a move towards carbon neutrality: "To advocate the low-carbon and energy-saving development and optimize the green operation, we formulated the Action Plan for Serving the Target of Carbon Peak and Carbon Neutrality, and continued to promote the electronic office operation, with annual electronic policies exceeding 250 million sheets... We are committed to supporting environmental improvement, responding to climate change, and promoting the efficient and efficient use of resources to help achieve the carbon peak and carbon neutrality goals." However, a target arising out of this has not yet been announced. </t>
  </si>
  <si>
    <t xml:space="preserve">PICC publishes annual ESG reports. </t>
  </si>
  <si>
    <t>brookfield</t>
  </si>
  <si>
    <t>Brookfield Corporation</t>
  </si>
  <si>
    <t xml:space="preserve">Reach net-zero emissions by 2050 or sooner across Operationally Managed investments, helping support our investors' own net zero goals. </t>
  </si>
  <si>
    <t>https://bn.brookfield.com/sites/brookfield-bn-v2/files/brookfield-bn/sustainability/bn-2024-sustainability-report.pdf</t>
  </si>
  <si>
    <t xml:space="preserve">We set an interim target for a portion of our AUM (otherwise referred to as "in-scope assets") with the ambition to reduce emissions consistent with a fair share of global emissions reductions as identified as a requirement in the IPCC special report on global warming. Our ambition includes an objective to increase the proportion of AUM covered until 100% of Operationally Managed investments are included. Our interim emissions target covers the scope 1 and 2 emissions of select assets across our business groups. </t>
  </si>
  <si>
    <t xml:space="preserve">Working toward net-zero pathway, Disclosure of scope 1, 2 and available/material 3 emissions. </t>
  </si>
  <si>
    <t xml:space="preserve">Business group heads, including operations executives, CEOs and Sustainability Leads, are responsible for decarbonization initiatives within their business groups, including setting decarbonization strategies and evaluating performance. </t>
  </si>
  <si>
    <t xml:space="preserve">Our approach to decarbonizing our real estate portfolio includes: 1) procuring clean energy, 2) implementing retrofits and operational energy reduction initiatives and 3) considering the procurement of carbon offsets (after exhausting other feasible means of lowering emissions). 
While we encourage our Operationally Managed portfolio companies to prioritize exhausting all means of commercially feasible emissions reductions and progress through our Achieving Net Zero Framework, there may be instances‚Äîincluding technological constraints and a lack of policy support, as examples‚Äî where portfolio companies may utilize high-quality carbon offsets to eliminate residual emissions. </t>
  </si>
  <si>
    <t>we set an interim target of a specific proportion of our assets to be managed in line with net zero, with targeted emissions reduction by 2030.</t>
  </si>
  <si>
    <t>archer daniels midland</t>
  </si>
  <si>
    <t>US0394831020</t>
  </si>
  <si>
    <t>549300LO13MQ9HYSTR83</t>
  </si>
  <si>
    <t>(Pg. 23&amp;25)
‚Äúwe are working with the Science-based Targets Initiative (SBTi) to obtain their approval that our sustainability targets align with ambitious goals to limit the average rise of global temperatures to 1.5 degrees Celsius‚Äù
(Pg. 3)
‚ÄúIn line with our commitment to align with ambitious goals to limit the average rise of global temperatures to 1.5 degrees Celsius, we submitted our Scope 1 + 2, Scope 3, and FLAG GHG emission reduction targets to the Science-based Targets Initiative.‚Äù</t>
  </si>
  <si>
    <t>https://web.archive.org/web/20250625202536/https://www.adm.com/globalassets/sustainability/sustainability-reports/final_archer-daniels-midland-adm_2023-corporate-sustainability-report_51424.pdf</t>
  </si>
  <si>
    <t>(Pg. 23&amp;25)
‚Äú25% Absolute reduction in Scope 1 + 2 GHG emissions over 2019 baseline by 2035‚Äù
‚Äú25% Absolute reduction in Scope 3 GHG emissions over 2021 baseline by 2035‚Äù</t>
  </si>
  <si>
    <t>- Additional source: https://www.adm.com/globalassets/sustainability/goals--programs/climate/adm-net-zero-aspiration.pdf
- ‚ÄúStrive 35‚Äù are internal interim goals (based on SDGs). They also include the 25% GHGs emission reduction of Scope 1 and 2 (over 2019 baseline), and Scope 3 (over 2021 baseline) by 2035.
- Since last review, they have changed the 25% Scope 3 emission reduction, now based on 2021 levels (previously was over 2019)
- ADM self-reports to have submitted their interim Scope 1, 2 and 3 target reduction goals to SBTi, however they have not yet been approved by the Science-based Target initiative.</t>
  </si>
  <si>
    <t>Includes all GHGs with no notable exception.
(Pg. 3)
‚ÄúIn line with our commitment to align with ambitious goals to limit the average rise of global temperatures to 1.5 degrees Celsius, we submitted our Scope 1 + 2, Scope 3, and FLAG GHG emission reduction targets to the Science-based Targets Initiative.‚Äù
(Pg. 23&amp;25)
‚ÄúCurrently, our Scope 3 inventory includes Categories 1-5 and 10: Purchased Goods and Services, Capital Goods, Fuel-and-energy-related Activities, Upstream Transportation and Distribution, Waste from Operations, and Processing of Sold Products.‚Äù</t>
  </si>
  <si>
    <t>Emission reduction targets are covered in the annual corporate sustainability report, however there isn't a formal plan declared, other than the interim 25% resuction targets by 2030 for scope 1, 2 and 3 GHGs emissions covered above</t>
  </si>
  <si>
    <t>(pg. 3) ‚ÄúCollectively, the farmers partnering with us on regenerative agriculture reduced their GHG emissions by 310,000 metric tons and sequestered over 263,000 metric tons of CO2e.‚Äù
(pg. 20) ‚ÄòIn 2023, our regenerative agriculture projects: ‚Ä¢ Reduced our Scope 3 GHG footprint by 310,000 metric tons of CO2e. ‚Ä¢ Sequestered 263,700 metric tons of CO2e.‚Äù
(pg.26) ‚ÄúA signed agreement with Warwick Carbon Solutions for the development of Broadwing Energy, a natural gas-fueled power plant that will provide lower-carbon steam and electricity to our Decatur complex. Leveraging ADM‚Äôs CCS expertise, this plant will utilize carbon capture technology and provide a significant increase to our overall low-carbon energy usage.‚Äù</t>
  </si>
  <si>
    <t>siemens</t>
  </si>
  <si>
    <t>DE0007236101</t>
  </si>
  <si>
    <t>W38RGI023J3WT1HWRP32</t>
  </si>
  <si>
    <t>Electrical Equipment and Machinery</t>
  </si>
  <si>
    <t>Overall Net-Zero Target: 
Siemens AG commits to reach net-zero greenhouse gas emissions across the value chain by FY2050.
Near-Term Targets: 
Siemens AG commits to reduce absolute scope 1 and 2 GHG emissions 90% by FY2030 from a FY2019 base year.* Siemens AG commits to reduce absolute scope 3 GHG emissions 30% within the same timeframe.
*The target boundary includes land-related emissions and removals from bioenergy feedstocks."
Long-Term Targets: 
Siemens AG commits to maintain a minimum of 90% absolute scope 1 and 2 GHG emissions reductions from FY2030 through FY2050 from a FY2019 base year.* Siemens AG commits to reduce absolute scope 3 GHG emissions 90% by FY2050 from a FY2019 base year.
*The target boundary includes land-related emissions and removals from bioenergy feedstocks.</t>
  </si>
  <si>
    <t>Support the 1.5°C  target to fight global warming
 Net Zero operations by 2030, with 55% emissions reduction by 2025 and 90% by 2030 (Scope 1 + 2)
 Net zero supply chain by 2050, 20% emissions reduction by 2030 (Scope 3)</t>
  </si>
  <si>
    <t>https://web.archive.org/web/20250929112429/https://assets.new.siemens.com/siemens/assets/api/uuid:c1088e4f-4d7f-4fa5-8e8e-33398ecf5361/sustainability-report-fy2022.pdf</t>
  </si>
  <si>
    <t>Net Zero operations by 2030, with 55%
emissions reduction by 2025 and 90% by 2030
 Net Zero supply chain by 2050, 20% emissions
reduction by 2030</t>
  </si>
  <si>
    <t>2021 ESG Report: https://web.archive.org/web/20250929112558/https://assets.new.siemens.com/siemens/assets/api/uuid:4806da09-01c7-40b1-af91-99af4b726653/sustainability2021-en.pdf
https://web.archive.org/web/20250929112730/https://assets.new.siemens.com/siemens/assets/api/uuid:64fb15dd-05fb-43c3-ab09-cfc7886ac169/hqcopr202212076616en.pdf
https://www.siemens.com/global/en/company/sustainability/carbonneutral.html</t>
  </si>
  <si>
    <t>Greenhouse gases considered
The accounting for Customer Avoided Emissions includes, where appropriate, all six greenhouse gases defined in the Kyoto Protocol (so-called Kyoto gases), including: carbon dioxide (CO2),
methane (CH4), nitrous oxide (N2O), sulfur hexafluoride (SF6), hydrofluorocarbons (HFCs), and perfluorocarbons (PFCs). To assess the relevance of GHG emissions other than CO2, they are converted into metric tons of CO2 equivalents (CO2e). This number is based on the global warming potential over 100 years of the respective greenhouse gas compared to the global warming potential of CO2. (pg 132, 145)
https://web.archive.org/web/20250929112429/https://assets.new.siemens.com/siemens/assets/api/uuid:c1088e4f-4d7f-4fa5-8e8e-33398ecf5361/sustainability-report-fy2022.pdf
Gases: "Net Zero 2030: Moving toward CO2 neutrality"
Scope: With regard to Scope 3 emissions, we are particularly focused on reducing emissions within our supply chain. Therefore, our ambition is to reduce our supply chain emissions for Siemens with-out SHS 20% by 2030 and eliminate them completely by 2050. This ambition is also part of our DEGREE sustainability frameworkp69</t>
  </si>
  <si>
    <t>Plan: list of measures on p78 onwards, e.g. 'Our goal is to use 100% green electricity by the year 2030 at the latest. In fiscal 2021, more than 78% of our company-wide purchased electricity consisted of electricity from renewable sources. Thus, we reduced emissions by a total of 518 thousand metric tons of CO2 per year compared to the average electricity mix.' (p78) Accountable: 'As part of the long-term variable component of compensation (Siemens Stock Awards), alongside a comparison of total shareholder return (TSR) against an international index (the MSCI World Industrials Index), a second performance criterion was introduced, in the form of an internal ESG/Sustainability index, weighted at 20%, with three equally weighted indicators.' (p42)Management of climate risks in our own operations The reduction of GHG emissions has been integrated into the Long-term Incentive (LTI) compensation as part of a Siemens internal ESG/Sustainability index, applicable for members of the Managing Board and Senior Management (p137)</t>
  </si>
  <si>
    <t>Offsets: 'We will then offset the remaining CO2 emissions with high-quality CO2 certificates to achieve our ‚ÄúNet Zero 2030‚Äù target.' (p77)
"Siemens aims to reach a balanced CO2 record by 2030. To achieve this, the largest possible reduction of emissions is the means of choice. The remaining amount of CO2 emissions will be compensated by carbon credits." https://www.siemens.com/global/en/company/sustainability/carbonneutral.html 
We will then offset the remaining greenhouse gas emissions with CO2 certificates that meet established standards in order to keep our Net Zero 2030 pledge. We have also issued an internal guideline defining parameters for the subsequently necessary procurement of CO2 certificates, with an emphasis on high-quality CO2 certificates that meet established standards and make a positive contribution to the achievement of our Sustainable Development Goals, including those that are not related to climate protection (p69) https://web.archive.org/web/20250929112429/https://assets.new.siemens.com/siemens/assets/api/uuid:c1088e4f-4d7f-4fa5-8e8e-33398ecf5361/sustainability-report-fy2022.pdf</t>
  </si>
  <si>
    <t>enel</t>
  </si>
  <si>
    <t>enel spa</t>
  </si>
  <si>
    <t>IT0003128367</t>
  </si>
  <si>
    <t>WOCMU6HCI0OJWNPRZS33</t>
  </si>
  <si>
    <t>Italy</t>
  </si>
  <si>
    <t>Overall Net-Zero Target Enel commits to reach net-zero GHG emissions across the value chain by 2040. Near-Term Targets Enel commits to reduce scope 1 from power generation GHG emissions 80% per kWh by 2030 from a 2017 base year.* Enel also commits to reduce scope 1 and 3 GHG emissions from fuel and energy related activities covering all sold electricity 78% per kWh by 2030 within the same timeframe. Enel further commits to reduce absolute scope 3 GHG emissions from the use of sold products 55% within the same timeframe. Enel finally commits to reduce absolute scope 1 and 2 non-power generation emissions and scope 3 GHG emissions covering purchased goods and services, capital goods, and all remaining fuel and energy related activities 55% within the same imeframe. *The target boundary includes land-related emissions and removals from bioenergy feedstocks. Long-Term Targets Enel commits to reach net-zero GHG emissions across the value chain by 2040. Enel commits to reduce scope 1 from power generation GHG emissions 100% per kWh by 2040 from a 2017 base year.* Enel also commits to reduce scope 1 and 3 GHG emissions from fuel and energy related activities overing all sold electricity 100% per kWh within the same timeframe. Enel further commits to reduce absolute scope 3 GHG emissions from use of sold products 100% within the same timeframe. Enel finally commits to reduce absolute scope 1 and 2 non-power generation emissions and scope 3 GHG emissions covering purchased goods and ervices, capital goods, and all remaining fuel and energy related activities 90% within the same timeframe. *The target boundary includes land-related emissions and removals from bioenergy feedstocks.</t>
  </si>
  <si>
    <t>Enel aims to achieve zero emissions by 2040, a more ambitious target than the global 2050 goal. The company is committed to eliminating emissions across all operations, including suppliers and customers, and will exit the natural gas sector to supply only renewable electricity.
Source: /web/20250630153054/https://www.enel.com/investors/sustainability/strategy-sustainable-progress/net-zero
https://web.archive.org/web/20250604213234/https://www.enel.com/content/dam/enel-com/documenti/investitori/informazioni-finanziarie/2024/annuali/en/integrated-annual-report_2024.pdf#page=96</t>
  </si>
  <si>
    <t>https://web.archive.org/web/20250604213234/https://www.enel.com/content/dam/enel-com/documenti/investitori/informazioni-finanziarie/2024/annuali/en/integrated-annual-report_2024.pdf#page=96</t>
  </si>
  <si>
    <t>Scope 1 GHG emissions Intensity relating to Power Generation, Scope 1 and 3 GHG emissions Intensity related to Integrated Power, Absolute Scope 3 GHG emissions relating to Gas Retail, and Additional Scope 1, 2 and 3 emissions are Enel‚Äôs GHG targets that have been SBTi-certified for the medium term (2030) and long term (2040). The first of these four targets was mentioned above as the interim target. Enel has also introduced new short-term GHG targets for 2027; however, these have not been certified by the SBTi. Therefore, the medium-term (2030) SBTi-certified GHG targets are highlighted in this section.
These interim targets concern specific areas of the business and are set for 2030, using 2017 as the baseline year:
Power Generation: 80% reduction in emissions intensity (gCO2eq/kWh generated) by 2030 (p. 129)
Integrated Power:  78% reduction in emissions intensity (gCO2eq/kWh generated) by 2030 (p. 131)
Gas Retail: 55% reduction in emissions (mtCO2eq) by 2030, and to convert all gas sales to electricity by 2040 (p. 133)
Additional Scope 1, 2 and 3 Emission Sources: 55% reduction in emissions (mtCO2eq) by 2030 (p. 135)
Source: Enel Integrated Annual Report, pp. 127-136 (https://web.archive.org/web/20250604213234/https://www.enel.com/content/dam/enel-com/documenti/investitori/informazioni-finanziarie/2024/annuali/en/integrated-annual-report_2024.pdf#page=96)</t>
  </si>
  <si>
    <t xml:space="preserve">Enel first announced its "Net Zero Ambition" strategy in 2020.
Source: It is accessible through the 2020 Net Zero Ambition document available at /web/20250630160242/https://www.enel.com/investors/sustainability 
Enel's Roadmap to Decarbonization includes four targets validated by SBTi cover more than 91% of Enel‚Äôs total reported direct and indirect GHG emissions in 2024, including approximately 96% of Scope 1, 100% of Scope 2 (location based) and approximately 89% of Scope 3. 
Source: Enel Integrated Annual Report, p. 127 </t>
  </si>
  <si>
    <t>Enel's major emission sources: Energy production (scope 1,  29%), sales of gas (scope 3, 17%), upstream fuel chain incl. electricity purchased (scope 3, 29%). 
Source: https://web.archive.org/web/20250630212917/https://newclimate.org/sites/default/files/2024-08/NewClimate_CCRM2024.pdf (p. 92)
The coverage of Scope 1, 2, and 3 emissions is explained in detail in the Enel Integrated Annual Report, pp. 142‚Äì145.
Source: https://web.archive.org/web/20250604213234/https://www.enel.com/content/dam/enel-com/documenti/investitori/informazioni-finanziarie/2024/annuali/en/integrated-annual-report_2024.pdf#page=96</t>
  </si>
  <si>
    <t>Enel has established its climate change governance structure through the Corporate Governance and Sustainability Committee, which operates under the Board of Directors. In addition, Enel has outlined its advocacy system on climate policies and a just energy transition. 
Source: Enel Integrated Annual Report, pp. 41-42, 123-125
The company has also described its incentive system in connection with ESRS 2 GOV-3. 
Source: Enel Integrated Annual Report, pp. 57-59</t>
  </si>
  <si>
    <t>"The Group‚Äôs targets are defined in terms of gross emissions and do not use GHG removals, carbon credits or avoided emissions to reach them."
Source: Enel Integrated Annual Report, p. 127
"In the future, however, the Group may directly and/ or indirectly purchase carbon removal credits purely for the purpose of offsetting residual emissions with a volume of less than 2.5 MtCO2eq while meeting the 1.5 ¬∞C target as defined by SBTi. No such credits were purchased in 2024."
Source: Enel Integrated Annual Report, p. 149
"It is estimated that any residual emissions remaining in 2040, in any case unrelated to direct emissions from power generation and indirect emissions from the sale of electricity and gas where all emissions are expected to be zero, will be less than 2.5 MtCO2eq annually. In this case, to achieve the target of net zero emissions certified by the SBTi, from 2040 onward the Group will
mitigate any impact by removing carbon equivalent volumes from the atmosphere, primarily by building a portfolio of credits related to high-quality natural and technological solutions with proven long-term durability, managing potential risks through portfolio diversification by technology and country."
Source: Enel Integrated Annual Report, p. 136</t>
  </si>
  <si>
    <t>co2e/kwh</t>
  </si>
  <si>
    <t>sony</t>
  </si>
  <si>
    <t>Sony Group Corporation</t>
  </si>
  <si>
    <t>JP3435000009</t>
  </si>
  <si>
    <t>529900R5WX9N2OI2N910</t>
  </si>
  <si>
    <t>FY2035</t>
  </si>
  <si>
    <t>Sony Group Corporation commits to reach net-zero greenhouse gas emissions across the value chain by FY2040 from a FY2018 base year. Near-Term Targets Sony Group Corporation commits to reduce absolute scope 1 and 2 GHG emissions 72% by FY2035 from a FY2018 base year. Sony Group Corporation commits to reduce absolute scope 3 GHG emissions covering use of sold products 45% over the same target period. Sony Corporation also commits that 10% of its suppliers by emissions covering purchased goods and services, will have science-based targets by FY2025. Long-Term Targets Sony Group Corporation commits to reduce absolute scope 1, 2, and 3 GHG emissions 90% by FY2040 from a FY2018 base year.</t>
  </si>
  <si>
    <t>"Accelerate initiatives to achieve net-zero targets across the value chain from scopes 1 to 3 by 2040 and a zero environmental footprint by 2050" (Sony Sustainability Report 2024, pg. 14).
"Sony‚Äôs net-zero target for 2040 was approved as the net-zero target for the Science Based Targets initiative (SBTi) in August 2022... By 2040, Sony aims to achieve net-zero emissions in all Scopes" (Sony Sustainability Report 2024, pg. 24: https://www.sony.com/en/SonyInfo/csr/library/reports/SustainabilityReport2024_E.pdf)
"Net zero for Scope 1+2+3, Reduce absolute emissions by 90% vs. FY2018 level - Removal of residual carbon emissions" (page 104 https://www.sony.com/en/SonyInfo/csr/library/reports/SustainabilityReport2025_E.pdf)</t>
  </si>
  <si>
    <t>https://web.archive.org/save/https://www.sony.com/en/SonyInfo/csr/library/reports/SustainabilityReport2025_E.pdf</t>
  </si>
  <si>
    <t>Reduce Sony Group-wide Scope 1+2 absolute emissions by 5% vs. FY2020 level Reduce absolute GHG emissions related to logistics between nations and within regions by 10% vs. FY2018 level (page 104 https://www.sony.com/en/SonyInfo/csr/library/reports/SustainabilityReport2025_E.pdf)</t>
  </si>
  <si>
    <t>Sony has various intermediary targets besides the 2025 reduction ones: 
- additional 2025: Percentage of renewable electricity in our own operations: 35%, Request suppliers of raw materials and components and contract manufacturers to monitor their GHG emissions, set medium and long-term targets for emissions reduction, and perform progress management, Have raw material and component suppliers and contract manufacturers equivalent to 10% of supply chain GHG emissions set and Reduce annual energy consumption per product unit by 5% vs. FY2018 level 
- 2030 targets: Reduce Sony Group-wide Scope 1+2 absolute emissions by 60% vs. FY2025 level, Remove carbon that is equivalent to the residual emissions, Percentage of renewable electricity in our own operations: 100%, Reduce Sony Group-wide Scope 3 absolute emissions by 25% vs. FY2025 level, Encourage raw materials and parts suppliers and contract manufacturers to monitor and reduce GHG emissions, Encourage major raw materials and parts suppliers to achieve 100% renewable electricity used in the manufacturing of products for Sony Group 
- 2035 targets: Reduce Sony Group-wide Scope 1+2 absolute emissions by 72% vs. FY2018 level and Reduce Sony Group-wide Scope 3 category 11 absolute emissions by 45% vs. FY2018 level</t>
  </si>
  <si>
    <t>Gases covered: "Sony reduces energy consumption and is striving to achieve zero GHG emissions* throughout the lifecycle of its products, service and business activities. *Gases that raise the temperature of the earth‚Äôs surface by absorbing infrared radiation from reflected sunlight. Carbon dioxide (CO2), methane, nitrous oxide, hydrofluorocarbon (HFC), perfluorocarbon (PFC), sulfur hexafluoride (SF6) and nitrogen trifluoride (NF3) are seven typical examples" (Sony Sustainability Report 2024, pg. 93 and page 99 https://www.sony.com/en/SonyInfo/csr/library/reports/SustainabilityReport2025_E.pdf) Scopes covered: "Specific targets for achieving the above net-zero target by 2040 are as follows: 1. By 2030, Sony aims to make direct and indirect GHG emissions (Scopes 1 and 2) of its own business operations net-zero. For other emissions originating from stages such as products, supply chains, and logistics (Scope 3), Sony aims to reduce GHG emissions during product use by 45% compared to the fiscal year ended March 31, 2019 by 2035. By 2040, Sony aims to achieve net-zero emissions in all Scopes. 2. By 2030, Sony aims to achieve 100% renewable electricity used at its own business sites. The percentage of electricity use derived from renewable energy targeted to be achieved as of 2025 has been set at 35%" (Sony Sustainability Report 2024, pg. 24). Sony aims to achieve zero greenhouse gas emissions in its business activities, as well as throughout the entire life cycle of its products and services. To achieve this, Sony needs to maximize energy-saving measures and introduce as much renewable energy as possible. In addition to such measures as reducing the amount of electricity used at business sites, promoting the installation of solar power generation equipment, and maximizing energy efficiency in Sony products and services, Sony also encourages similar measures in the supply chain, including at contract manufacturers and suppliers of raw materials and components, to reduce direct and indirect greenhouse gas emissions. Sony will also investigate ways to offset any greenhouse gas emissions that might remain.</t>
  </si>
  <si>
    <t>Remuneration is tied to environmental initiative results: - "Connecting Environmental Initiatives with Remuneration: For all businesses of the Sony Group (except for certain operations such as the financial services), the results of environmental initiatives are assessed as part of the annual review of business results, and the assessment is used to determine bonuses for employees of Sony‚Äôs main business units. Additionally, environment-related matters are taken into account as a factor in evaluating the remuneration linked to business results of Senior Executives and Senior Vice Presidents in charge of each business unit. Awards are given annually at the global level to recognize outstanding achievements in raising awareness and expanding initiatives" (Sony Sustainability Report 2024, pg. 100 and page 98 https://www.sony.com/en/SonyInfo/csr/library/reports/SustainabilityReport2025_E.pdf) - "Sustainability including environmental matters is taken into account as a factor in evaluating remuneration linked to business results of Senior Executives. Furthermore, KPIs for initiatives to address sustainability issues that each business emphasizes are set and incorporated into the performance evaluation of each business" (Sony Sustainability Report 2024, pg. 102). For more on governance structure: Sony Sustainability Report 2024, pg. 99-101 The Compensation Committee has the authority to determine the compensation policy on the content of individual compensation for Senior Executives and other officers, including CEO, and to determine or oversee the amount of individual compensation paid to Senior Executives. Environment related matters are taken into account as a factor in evaluating the remuneration linked to business results of Senior Executives and Senior Vice Presidents in charge of each business unit. (Plan: https://www.sony.com/en/SonyInfo/csr/eco/RoadToZero/gm_en.html)</t>
  </si>
  <si>
    <t>No conditions specified, Maximum percentage of emissions that can be offset</t>
  </si>
  <si>
    <t>Reduce absolute emissions by 90% vs. FY2018 level Removal of residual carbon emission (page 104 https://www.sony.com/en/SonyInfo/csr/library/reports/SustainabilityReport2025_E.pdf)</t>
  </si>
  <si>
    <t>procter gamble</t>
  </si>
  <si>
    <t>Procter &amp; Gamble Company</t>
  </si>
  <si>
    <t>US7427181091</t>
  </si>
  <si>
    <t>2572IBTT8CCZW6AU4141</t>
  </si>
  <si>
    <t>P&amp;G commits to reduce absolute scope 1 and 2 GHG emissions 63% by FY2030 from a FY2015 base year. P&amp;G commits to increase active annual sourcing of renewable electricity from 21% in FY2015 to 100% by FY2030.
P&amp;G also commits to reduce scope 3 GHG emissions from purchased goods and services 40% per unit of production by FY2030 from a FY2020 base year.
P&amp;G commits to reduce scope 3 GHG emissions from upstream transportation and distribution 50% per tonne-kilometer over the same timeframe</t>
  </si>
  <si>
    <t>"In September 2021, P&amp;G set a new ambition to achieve net zero greenhouse gas (GHG) emissions across its operations and supply chain, from raw material to retailer, by 2040. P&amp;G also shared a Climate Transition Action Plan which outlines a comprehensive approach to accelerating climate action and the key challenges ahead. In addition to the details of P&amp;G‚Äôs net zero ambition, the Climate Transition Action Plan covers the entire lifecycle emissions of our products and packaging, across supply chain, operations, consumer use of our products, and product end of life. P&amp;G also issued a TCFD aligned report and responded to CDP‚Äôs Climate Survey. "</t>
  </si>
  <si>
    <t>http://archive.today/2025.10.01-054834/https://us.pg.com/blogs/climate-initiatives-net-zero-ambition/</t>
  </si>
  <si>
    <t xml:space="preserve">"By 2030, we aim to reduce our Scope 1 and 2 emissions by 65% compared to a 2010 baseline, an increase from our previous goal of 50%."
(http://archive.today/2025.10.01-162609/https://www.pginvestor.com/esg/environmental/climate/%23climate-goals)
</t>
  </si>
  <si>
    <t>"P&amp;G's ambition is to reach net zero greenhouse gas (GHG) emissions across our supply chain and operations from raw material to retailer by 2040."
"Our focus is on significantly reducing our operational and supply chain absolute GHG emissions to reach our net zero ambition. We will balance any remaining emissions from our operations and supply chain by advancing natural or technical solutions that remove an equivalent amount of GHG emissions from the atmosphere."</t>
  </si>
  <si>
    <t>End Target: scope 1, 2 and scope 3: product materials and distribution
GHG: CO2, SF6, CH4, N2O, NF3, HFCs, PFCs
Climate Target Action Plan p.9 (https://s204.q4cdn.com/332108499/files/doc_downloads/PG_CTAP.pdf)</t>
  </si>
  <si>
    <t>plan: https://s204.q4cdn.com/332108499/files/doc_downloads/PG_CTAP.pdf
Governance
Given the broad scope of our efforts and the importance of this topic, governance of climate change efforts is critically important.
The full Board is involved in our long-term risk management and strategic planning. And while the Governance &amp; Public Responsibility Committee of the Board specifically oversees P&amp;G‚Äôs
climate-related efforts as an aspect of its environmental sustainability oversight, the other Board Committees also review climate and environmental issues as they impact matters such as
risk management, compensation, and innovation. The members of our Board have a broad range of industry experience and skills to help manage and assess relevant risks and opportunities. The
details of our governance process are outlined in the following public report, aligned with the Task Force on Climate Related Financial Disclosures (TCFD)
(p38)
equity:
"It is clear the impacts of climate change are not felt equally among people around the globe. Often it is the most vulnerable who are disproportionately impacted. As we advance our efforts, we will ensure the programs and projects we support help drive equitable solutions"
(p37)
http://archive.today/2025.10.01-164520/https://s204.q4cdn.com/332108499/files/doc_downloads/PG_CTAP.pdf</t>
  </si>
  <si>
    <t xml:space="preserve">For residual emissions that cannot be eliminated, </t>
  </si>
  <si>
    <t>interim target does not allow carbon credits
"In 2020, P&amp;G committed to advancing natural climate solutions that will balance any remaining Scope 1 and 2 emissions we cannot eliminate through 2030 ‚Äì effectively making our manufacturing operations carbon neutral for the decade. These include new projects that help protect and restore forests and other ecosystems essential to the people and wildlife that call
them home. Our commitment to natural climate solutions recognizes the power of nature to deliver meaningful carbon, community, and ecosystem benefits now."
https://s1.q4cdn.com/695946674/files/doc_downloads/esg/PG_CTAP.pdf</t>
  </si>
  <si>
    <t>lowe s</t>
  </si>
  <si>
    <t>Lowe's Companies, Inc.</t>
  </si>
  <si>
    <t>US5486611073</t>
  </si>
  <si>
    <t>WAFCR4OKGSC504WU3E95</t>
  </si>
  <si>
    <t>28/04/2022 01:00</t>
  </si>
  <si>
    <t xml:space="preserve">'Lowe's today announced its goal to reach net-zero emissions across the company's scope 1, 2 and 3 greenhouse gas emissions by 2050, in accordance with guidelines from the Science Based Targets initiative (SBTi), the global body enabling businesses to set emissions reduction targets in line with climate science.' </t>
  </si>
  <si>
    <t>https://corporate.lowes.com/newsroom/press-releases/lowes-sets-goal-reach-net-zero-emissions-across-scopes-1-2-and-3-2050-12-05-22#:~:text=The%20company%20is%20also%20working,more%20sustainable%20and%20energy%20efficient.</t>
  </si>
  <si>
    <t xml:space="preserve">'Lowe's has also committed to decreasing its scope 1 and scope 2 emissions by 40% and reducing scope 3 emissions by 22.5% below 2021 levels by 2030.'
Lowe's also stated a 2025 interim target, to reduce absolute Scope 1 and 2 emissions by 40% below 2016 levels by 2025 (previously 2030) - however this was achieved in 2022, four years early. </t>
  </si>
  <si>
    <t>Scope coverage: '....goal to reach net-zero emissions across the company's scope 1, 2 and 3 greenhouse gas emissions by 2050'(https://corporate.lowes.com/newsroom/press-releases/lowes-sets-goal-reach-net-zero-emissions-across-scopes-1-2-and-3-2050-12-05-22#:~:text=The%20company%20is%20also%20working,more%20sustainable%20and%20energy%20efficient.)</t>
  </si>
  <si>
    <t xml:space="preserve">Net zero progress detailed in annual Corporate Responsibility Reports. </t>
  </si>
  <si>
    <t>wuchan zhongda</t>
  </si>
  <si>
    <t>Previous draft had a target but I cannot find a viable target.</t>
  </si>
  <si>
    <t>nissan motor</t>
  </si>
  <si>
    <t>Nissan Motor Co., Ltd.</t>
  </si>
  <si>
    <t>JP3672400003</t>
  </si>
  <si>
    <t>353800DRBDH1LUTNAY26</t>
  </si>
  <si>
    <t>Well-below 2¬∞C/Well-below 2¬∞C</t>
  </si>
  <si>
    <t>Nissan Motor Co. , Ltd. commits to reduce absolute scope 1 and 2 GHG emissions 30% by 2030 from a 2018 base year. Nissan Motor Co. , Ltd. also commits to reduce scope 3 GHG emissions from use of sold products 32.5% per vehicle kilometer over the same time frame. Auto manufacturers have two near-term target temperature alignments for 1) scope 1 and 2 emissions and 2) scope 3 category 11 emissions from use of sold products.</t>
  </si>
  <si>
    <t>The targets covering greenhouse gas emissions from company operations (scopes 1 and 2) are consistent with reductions required to keep warming to Well-below 2¬∞C. The targets covering greenhouse gas emissions from scope 3 category 11 emissions from use of sold products are consistent with reductions required to keep warming to Well-below 2¬∞C</t>
  </si>
  <si>
    <t>Nissan Motor Co</t>
  </si>
  <si>
    <t>In January 2021, we announced a new goal for achieving carbon neutrality in 2050, throughout the vehicle lifecycle, such as material extraction, manufacturing, vehicle use and vehicle recycling or reuse at end-of-life. Nissan considers CO2 emissions not only when the vehicle is running, but throughout the value chain, including suppliers, from the procurement of raw materials to transportation. Interim: By 2030 every all-new Nissan vehicle offering in key markets will be electrified.</t>
  </si>
  <si>
    <t>https://www.nissan-global.com/EN/DOCUMENT/PDF/SR/2021/SR21_E_All.pdf</t>
  </si>
  <si>
    <t>By 2050 our plan is for every all-new  vehicles offered is key market to be electrified, and we believe the promotion of the NGP 2030 will be integral to the achievement of the carbon neutrality. Moreover, we will embrace the idea of 'just transition' and  aim to realise carbon neutral society  9 https://www.nissan-global.com/EN/SUSTAINABILITY/LIBRARY/SR/2025/ASSETS/PDF/DB25_E_All.pdf )</t>
  </si>
  <si>
    <t>NGP2030 Objectives
1. Reduce 30% CO2 globally from Lifecycle of products
2. Reduce 50% CO2 in 4 major regions (Japan, US, Europe, China)
3. Reduce 52% globally from manufacturing sites
4. Sustainable material ration 40% ( Japan, US, Europe, China)
5. Ration of new EV with energy management function 100%  ( Japan, US, Europe)</t>
  </si>
  <si>
    <t>Target covers product life cycle, but there is no mention of emissions from investments.</t>
  </si>
  <si>
    <t>The carbon tax impact of scope 1 and scope 2 emission can be kept to approximately 10 billion JPY</t>
  </si>
  <si>
    <t xml:space="preserve">the manufacturing activities account for approximately  90% of the emissions.  
 52% reduction per vehicle  in scope 1 and scope 2
 (compared  to 2018) is required by 2030 to achieve carbon neutrality 
</t>
  </si>
  <si>
    <t>energy transfer</t>
  </si>
  <si>
    <t>groupe bpce</t>
  </si>
  <si>
    <t>BPCE‚Äôs Net Zero target is fully embedded in its VISION 2030 strategic plan and detailed in its public sustainability report, with sectoral decarbonization trajectories, interim targets, governance structures, and financing commitments. The target is operationalized across financing, investment, insurance portfolios, and own operations
"In July 2021, Groupe BPCE joined the Net Zero Banking Alliance (NZBA), a financial initiative of the United Nations Environment Program (UNEP FI) covering more than 40% of the assets financed by banks worldwide. This alliance between banking institutions is a decisive step in the mobilization of the financial sector. In accordance with its commitment to align the trajectory of its portfolios with the objective of carbon neutrality by 2050, Groupe BPCE has published its ambitions for the eleven sectors with the highest carbon emissions" - Page 62 of the report linked below
https://web.archive.org/web/20250812194304/https://www.groupebpce.com/app/uploads/2025/03/bpce-sustainability-report-2024.pdf</t>
  </si>
  <si>
    <t>https://web.archive.org/web/20250812194304/https://www.groupebpce.com/app/uploads/2025/03/bpce-sustainability-report-2024.pdf</t>
  </si>
  <si>
    <t xml:space="preserve">‚ÄúMost of Groupe BPCE‚Äôs GHG emissions come from financed emissions and are subject to a normative calculation for category 15 of the emissions of the downstream ‚Äòinvestment‚Äô value chain, otherwise known as ‚Äòfinanced emissions‚Äô, aimed at attributing to the financial institution a portion of the CO‚ÇÇ emissions of its financed customers or securities in which it invests. This calculation takes into account the scopes 1-2-3 of customers, which therefore also include the emissions of their value chain..."
</t>
  </si>
  <si>
    <t xml:space="preserve">The plan contains actions for own operations (Scopes 1 &amp; 2 and upstream Scope 3) such as reducing real estate footprint, business travel, and purchases.
It also covers financed emissions (Scope 3 category 15) with sector-specific decarbonization trajectories and engagement measures.
The plan includes quantified interim targets, e.g. 40% reduction in carbon intensity of insurance portfolios by 2026 and 6% reduction in own footprint 2023‚Äì2026
2024 report : https://web.archive.org/web/20250812194304/https://www.groupebpce.com/app/uploads/2025/03/bpce-sustainability-report-2024.pdf
2023 report : https://web.archive.org/web/20250812203710/https://www.groupebpce.com/app/uploads/2024/05/240506-tcfd-version-uk.pdf
</t>
  </si>
  <si>
    <t>rtx</t>
  </si>
  <si>
    <t>'By 2050 we aspire to...Partner to achieve industrywide net-zero carbon emissions in civil aviation. To support the industry‚Äôs goals, we aim to directly address 30% of air transport carbon dioxide (CO2) emissions through the engines, aircraft systems and services in our 2050 civil fleet, relative to 2015 technology levels and the associated emissions baseline.' [emissions reduction target is a part of the industry net zero target, but it doesn't seem like Raytheon Technologies themselves will achieve net zero individually].  (p. 5, 2022 ESG report)</t>
  </si>
  <si>
    <t>https://prd-sc101-cdn.rtx.com/-/media/rtx/social-impact/our-esg-vision/esg-2023/report/2022-rtx-esg-report.pdf?rev=cae27cddad6c4202881503cc9aab57bb</t>
  </si>
  <si>
    <t>'By 2030 we aspire to... Decarbonize our operations by reducing our greenhouse gas emissions by 46% from 2019 levels, in line with the Paris Agreement.' (p.5)</t>
  </si>
  <si>
    <t>Five-year goals help drive continuous improvement in important areas. Both former companies had long histories of setting and achieving aggressive goals. Raytheon Technologies‚Äô 2025 EH&amp;S sustainability goals will drive significant improvement, build on our past achievements and represent ‚Äúbest of the best‚Äù ideas. In addition to these goals, our unwavering commitment to compliance with local regulations is a bedrock for the company. Greenhouse gas emission reduction continues to be a top priority for the company. The 10% reduction goal from 2019 levels is on top of 15 years of greenhouse gas reduction from our two former companies. The targeted goals are: 10% reduction in greenhouse gas emissions, 10% reduction in waste to landfill and incineration, 100% water, waste and energy/greenhouse gas best management practices.
https://www.rtx.com/social-impact/environment-health-and-safety/goals</t>
  </si>
  <si>
    <t xml:space="preserve">Interim target covers scopes 1 and 2 but it is not clear which scopes are covered by the end 2050 target. </t>
  </si>
  <si>
    <t>2021 ESG Plan: some measures listed on p48, e.g. 'To help drive our energy reductions, we established a goal to reduce energy consumption 2.5% by 2025 from 2019 levels.' Accountable: 'Our Board provides active and independent oversight and guidance to management. Given the importance of ESG to our values and strategy, the Board is also increasingly focused on our ESG positions, risks and initiatives.' (p7)</t>
  </si>
  <si>
    <t>albertsons</t>
  </si>
  <si>
    <t>US0130911037</t>
  </si>
  <si>
    <t>549300YKWOC0AOR16R51</t>
  </si>
  <si>
    <t>Albertsons Companies, Inc commits to reduce absolute scope 1 and 2 GHG emissions 47% by 2030 from the 2019 base year*. Albertsons Companies also commits to reduce scope 3 GHG emissions from the use of sold products 27.5% within the same timeframe. Furthermore, Albertsons Companies commits that 63% of its suppliers by emissions covering purchased goods and services will have science-based targets by 2026. *The target boundary includes biogenic emissions and removals from bioenergy feedstocks.</t>
  </si>
  <si>
    <t>zhejiang geely holding</t>
  </si>
  <si>
    <t>Geely Automobile Holdings Limited</t>
  </si>
  <si>
    <t>KYG3777B1032</t>
  </si>
  <si>
    <t>549300YS3T1KVQ2SNI84</t>
  </si>
  <si>
    <t>"Facing the historic opportunity of the global energy transition, Geely Holding remains firmly committed to its strategic goal of achieving full-chain carbon neutrality by 2045." (Eric Shufu Li, Geely Holding Group 2024 Sustainability Report p5 'Chairman's Message')</t>
  </si>
  <si>
    <t>https://web.archive.org/web/20250813033753/https://zgh.com/wp-content/uploads/Geely-Holding-Group-Sustainability-Report-2024-EN.pdf</t>
  </si>
  <si>
    <t>Geely's interim targets are 'operational carbon neutrality' by 2030 and 'operational zero carbon readiness' by 2040 (Geely Holding Group 2024 Sustainability Report. p33). Geely Holding is the first in the industry to advocate the concept of "zero-carbon-ready" concept, and pledges to achieve zero-carbon readiness at the operational level by 2040. We seek to transition to a cleaner energy mix to reduce dependence on fossil fuel from zero-carbon readiness of plants, operating vehicles, and buildings. (Geely Holding Group 2024 Sustainability Report. p42)</t>
  </si>
  <si>
    <t>"The Group is actively exploring solutions to the world's energy and carbon neutrality issues through green methanol and pursuing the goal of achieving carbon neutrality across its entire industry chain by 2045." (Geely Holding Group 2024 Sustainability Report. p7)</t>
  </si>
  <si>
    <t>The company is seeking to drive emission reduction across the upstream and downstream of the industrial chain through coordinated efforts in passenger vehicles, commercial vehicles, and shared mobility services. (2024 Sustainability Report p.26)</t>
  </si>
  <si>
    <t>"The Group has put in place a climate governance structure composed of the "Board of Directors, specialized committees, and task forces", and clarified the roles and functions of each level in strategic decision-making, overall coordination, and the implementation of climate-related matters." (2024 Sustainability Report p.31)
"The Joint ESG Task Force manages daily ESG implementation, comprising the Collaboration Steering Group and the ESG Working Group. It reports regularly to the Sustainability Committee on
ESG execution and target progress, ensuring the Sustainability Committee's decisions are translated into measurable actions and effectively implemented at the operational level." (2024 Sustainability Report p.13)</t>
  </si>
  <si>
    <t>"In 2024, Green Intelligent Link obtained the Verified Carbon Standard (VCS) certification from Verra, an internationally authoritative carbon credit registry, becoming the first company in the transportation sector in China to complete validation and verification and to get issued carbon credits. This is the first international carbon reduction certification obtained by Geely Holding and also its first officially issued carbon credits. By following the VCS methodologies and combining data from its NEVs in operation, Green Intelligent Link achieved a carbon emission reduction of 25,000 tons for its NEVs compared to traditional fuel vehicles during operations."(2024 Sustainability Report p.41)</t>
  </si>
  <si>
    <t>engie</t>
  </si>
  <si>
    <t>ENGIE</t>
  </si>
  <si>
    <t>FR0010208488</t>
  </si>
  <si>
    <t>LAXUQCHT4FH58LRZDY46</t>
  </si>
  <si>
    <t>ENGIE commits to reduce scope 1 and 2 GHG emissions 55% per MWh of electricity and heat generated by 2030 from a 2017 base year. ENGIE also commits to reduce scope 1 and scope 3 GHG emissions from fuel and energy related activities and investments covering all sold electricity and heat 56% per MWh within the same timeframe. ENGIE further commits to reduce absolute scope 3 GHG emissions from purchased goods and services, capital goods, fuel and energy related activities, and use of sold product emissions of gas distribution by 32.5% within the same timeframe.</t>
  </si>
  <si>
    <t xml:space="preserve">ENGIE has set a goal of reaching Net Zero Carbon (1) throughout its entire value chain (scope 1, 2 and 3) by 2045, following a well-below 2¬∞C trajectory certified by the Science Based Target initiative (SBTi) in February 2023.
*aiming for at least a 90% absolute reduction in greenhouse gas emissions from 2017 levels ( source - https://web.archive.org/web/20250824130356/https://www.engie.com/sites/default/files/assets/documents/2025-06/ENGIE_Brochure_Climat_2024-1906.pdf)
</t>
  </si>
  <si>
    <t>https://www.engie.com/sites/default/files/assets/documents/2023-03/ENGIE_RI23_VA_VDEF.pdf</t>
  </si>
  <si>
    <t>Already certified for a 2¬∞C trajectory by the SBTi since 2020, ENGIE earned its new well-below 2¬∞C certification early in 2023 with new targets for 2030 (see p. 79). ENGIE committed to reduce the carbon intensity related to energy generation and consumption (scope 1 and 2) that goes beyond the SBTi requirements with a commitment of -66% over the period from 2017-2030 instead of the -55% required by the SBTi.
2025 update - 
* 2025 Shareholders' Meeting - decision to 'raise all 2030 targets and set new intermediate milestones for 2035 and 2040'
* new target of 'reducing total greenhouse gas (GHG) emissions by 55% by 2030 compared to 2017, while simultaneously increasing the volume of avoided emissions for our clients through our green solutions (between 65 and 85 million tons of CO‚ÇÇe by 2030).'
* cutting GHG emissions by 55% by 2030 - matching EU‚Äôs "Fit for 55" goal. On track to 'achieve it in a third of the time (40 years for the EU, 13 years for ENGIE)'
(source - https://web.archive.org/web/20250824125200/https://www.engie.com/en/news/6-questions-julia-maris)</t>
  </si>
  <si>
    <t>other URL -&gt; https://www.engie.com/en/group/our-vision/our-strategy
https://www.engieimpact.com/insights/decarbonization-energy-sector#:~:text=In%20May%202021%2C%20ENGIE%20announced,emissions%20across%20its%20value%20chain.&amp;text=This%20long%2Dterm%20ambition%20is,well%20below%202%C2%B0C.
Net Zero 2045  -  Committed to achieve net zero CO2 emissions by 2045.
In a world racing to reach Net Zero, ENGIE wants to set the pace for decarbonization of the energy industry. In May 2021, ENGIE announced its ambition to become Net Zero by 2045, covering all emissions across its value chain. This long-term ambition is complemented by intermediary targets for 2025 and 2030 and the commitment to maintain a trajectory compatible with well below 2¬∞C.
Emissions related to energy generation and sales represent roughly 85% of ENGIE‚Äôs carbon footprint. Achieving Net Zero by 2045 will require a massive switch to decarbonized energy generation and green energy sales.
The procurement of goods and services accounts for 13% of ENGIE‚Äôs total footprint remains poorly understood. ENGIE had already set an objective of having all preferred suppliers with Science Based Targets by 2030 compared to 15% today. However, achieving net zero by 2045 will require engaging suppliers on a much greater scale. In a first step, ENGIE‚Äôs procurement organization across business entities globally is being upskilled on sector specific supply chain decarbonization opportunities and challenges, and how ENGIE can support suppliers in setting their own decarbonization goals and identifying collaboration projects.
2025 update - 
*on track to reach net zero by 2045
*ahead of schedule with its commitments - has 'reduced total greenhouse gas emissions by over 40% across its full carbon footprint since 2017.'
(source - https://web.archive.org/web/20250824125200/https://www.engie.com/en/news/6-questions-julia-maris)</t>
  </si>
  <si>
    <t xml:space="preserve">Gases: 
*separate target of 30% reduction in methane emissions between 2017 and 2030 worldwide - achieved in 2022.
*target for reduction in nitrogen oxide emissions related to energy production by 75% (i.e., 23,052 t) vs 2017 by 2030 = met in 2024 
*target for reduction in particulate matter emissions related to energy production -60% (i.e., 2,941 t) vs 2017 by 2030 =  nearly met in 2024 (2,636 t - PM)
*'For greenhouse gas (GHG) emission forecasts, the Group implements a medium-term CO2 plan extending to 2030, a key milestone in the Group‚Äôs climate targets and beyond the financial MTP horizon.'
(source - https://web.archive.org/web/20250824124750/https://www.engie.com/sites/default/files/assets/documents/2025-03/ENGIE_DEU_2024_US__PDF_MEL_v3.pdf)
Scopes: it covers scopes 1, 2 and 3 defined by the GHG Protocol, i.e. the direct and indirect emissions produced by the company, its subsidiaries and its value chain: suppliers, customers and companies in which ENGIE has a minority interest
</t>
  </si>
  <si>
    <t>Information on the emission reductions expected from these measures within a certain time period, Measures for all emission scopes that are covered by the target, Schedule for regular review of measures</t>
  </si>
  <si>
    <t>Reporting: GHG emissions are monitored quarterly during business reviews in the same way as operational and financial performance
Incentive compensation: The short- and medium-term variable compensation policy for the Executive Committee and senior managers includes annual decarbonization targets for energy production.
Reporting mechanism update - 
*‚Äòwe conduct an annual self‚Äëassessment of our internal climate policy engagement activities, complementing the broader climate governance framework outlined in ENGIE‚Äôs 2024 Universal Registration Document, particularly within its transition plan‚Äô
* ‚ÄòENGIE will continue to perform this assessment on an annual basis and will publish an updated version on its corporate website each year, or sooner in the event of changes that would justify earlier publication.‚Äô
(https://web.archive.org/web/20250824130356/https://www.engie.com/sites/default/files/assets/documents/2025-06/ENGIE_Brochure_Climat_2024-1906.pdf)
*2024 - 'first Sustainability Statement in compliance with the requirements of the Corporate Sustainability Reporting Directive (CSRD published.'
(https://web.archive.org/web/20250824124750/https://www.engie.com/sites/default/files/assets/documents/2025-03/ENGIE_DEU_2024_US__PDF_MEL_v3.pdf)
Leadership update -
*'2024 update explicitly links the variable remuneration of the CEO and Executive Committee to the reduction of emissions from energy production and commodity sales.‚Äô (https://web.archive.org/web/20250824130356/https://www.engie.com/sites/default/files/assets/documents/2025-06/ENGIE_Brochure_Climat_2024-1906.pdf)</t>
  </si>
  <si>
    <t>Other conditions, No conditions specified</t>
  </si>
  <si>
    <t>ENGIE will favor carbon offset projects close to its activities, which remove carbon from the atmosphere (e.g. nature-based solutions, CCUS), and which are of high quality in terms of carbon standards, co-benefits, and additionality. https://www.engieimpact.com/insights/decarbonization-energy-sector</t>
  </si>
  <si>
    <t>*At the same time, it plans to work on the development of carbon sinks in order to neutralize its residual emissions over the long term and thus contribute at the right level to planetary carbon neutrality. https://www.engie.com/sites/default/files/assets/documents/2023-03/ENGIE_RI23_VA_VDEF.pdf
*'Residual emissions will be neutralized through internal absorption initiatives and verified carbon removals, in compliance with the ten principles of the Integrity Council for the Voluntary Carbon Market, including transparency, additionality, and permanence.' (https://web.archive.org/web/20250824130356/https://www.engie.com/sites/default/files/assets/documents/2025-06/ENGIE_Brochure_Climat_2024-1906.pdf)</t>
  </si>
  <si>
    <t>carbon intensity</t>
  </si>
  <si>
    <t>u s postal service</t>
  </si>
  <si>
    <t>sysco</t>
  </si>
  <si>
    <t>Sysco Corporation</t>
  </si>
  <si>
    <t>US8718291078</t>
  </si>
  <si>
    <t>5RGWIFLMGH3YS7KWI652</t>
  </si>
  <si>
    <t>Sysco Corporation commits to reduce absolute scope 1 and 2 GHG emissions 27.5% by 2030 from a 2019 base year*. Sysco Corporation also commits that 67% of its suppliers by emissions covering purchased goods and services and upstream transportation and distribution, will have science_x005F_x0002_based targets by 2026. *The target boundary includes biogenic emissions and removals from bioenergy feedstocks.</t>
  </si>
  <si>
    <t xml:space="preserve">Our current sustainability goals include to reduce our Scope 1 &amp; 2 emissions by 27.5% by 2030 and strongly encourage suppliers representing 67% of Scope 3 emissions (focusing on purchased goods and services and upstream transportation suppliers) to set science-based targets by 2026.(p11) 
https://investors.sysco.com/~/media/Files/S/Sysco-IR/documents/annual-reports/Sysco_2024-Annual-Report_Web.pd
</t>
  </si>
  <si>
    <t>https://mediacdn.sysco.com/images/rendition?id=f293f1209005537a4705c8fc65adf2a7363eb0ca</t>
  </si>
  <si>
    <t xml:space="preserve">Ensure that suppliers covering 67% of Sysco‚Äôs Scope 3 emissions establish science-based targets by 2026. </t>
  </si>
  <si>
    <t>GOAL:  Reduce our Scope 1 and 2 emissions by  27.5% from a CY2019 base year by the end of 2030.
GOAL:  Ensure that suppliers covering 67% of our Scope 3 emissions establish science-based targets by the end of 2026.
Supported Scope 1 and 2 reductions by deploying an additional 110 EVs across our global fleets, completing our Riverside, California, EV Hub, sourcing 4.3 million gallons of renewable diesel for our fleets and signing a PPA to increase renewable electricity at Sysco sites. Sysco suppliers representing 35% of our CY2019 Scope 3 emissions have committed to setting SBTs.
https://mediacdn.sysco.com/images/rendition?id=f293f1209005537a4705c8fc65adf2a7363eb0ca
"We‚Äôve challenged ourselves to work with suppliers representing 67% of our Scope 3 emissions to support them in setting SBTs by 2026" (Page 40).</t>
  </si>
  <si>
    <t>Our current sustainability goals include to reduce our Scope 1 &amp; 2 emissions by 27.5% by 2030 and strongly encourage suppliers representing 67% of Scope 3 emissions (focusing on purchased goods and services and upstream transportation suppliers) to set science-based targets by 2026
https://investors.sysco.com/~/media/Files/S/Sysco-IR/documents/annual-reports/Sysco_2024-Annual-Report_Web.pd</t>
  </si>
  <si>
    <t>Sysco‚Äôs SVP of Corporate Affairs and Chief Administrative Officer has management-level responsibility for climate related issues. The Sustainability Committee of the Board receives regular updates, at least three times each year.  In addition, the full Board of Directors receives a sustainability update at least once a year. 
As sustainability is a priority for Sysco, director-level oversight of climate related issues is ensured by assigning responsibility to the Sustainability Committee, allowing dedicated time and expertise to address these issues. The Sustainability Committee of Sysco‚Äôs Board of Directors (the ‚ÄúCommittee‚Äù) provides review for, and acts in an advisory capacity to, the Board of Directors (the ‚ÄúBoard‚Äù) and management of Sysco Corporation (the ‚ÄúCorporation‚Äù or ‚ÄúSysco‚Äù) with respect to those policies and strategies of the Corporation that affect the Corporation‚Äôs long-term sustainability and its role as a socially and environmentally 6 responsible organization. In addition, the Committee annually reviews, evaluates and provides input on Sysco‚Äôs strategy, direction and policies related to sustainability, corporate social responsibility, and social and environmental issues. The Committee meets at least three times a year.
https://mediacdn.sysco.com/images/rendition?id=00c2988bf30c0a2c952595e9c10fdc4b9a42060d</t>
  </si>
  <si>
    <t>Grants awarded by NFWF through the Southern Plains Grassland Program strengthen the resilience of ranching communities by scaling up the implementation of rancher-led sustainable grazing practices. Examples include rotational grazing, improvements to infrastructure, control of invasive vegetation, or a combination of interventions appropriate for the landowner, wildlife, soil type and climate. Such operational improvements enhance the ability of soil to sequester additional carbon from the atmosphere. 
https://mediacdn.sysco.com/images/rendition?id=00c2988bf30c0a2c952595e9c10fdc4b9a42060d
Sweden Sysco subsidiary Menigo invests in carbon offsets: "Using guidance from ZeroMission to guide the company in offsetting its carbon emissions, with 10,000 metric tons offset in FY2023 alone. Menigo only invests in Plan Vivo, Fairtrade or Gold Standard certified offset projects" (Page 47).</t>
  </si>
  <si>
    <t>kia</t>
  </si>
  <si>
    <t>kia motors</t>
  </si>
  <si>
    <t>Kia aims to provide inspiring movement while reducing negative impacts on nature caused by movement._x000D_
In November 2021, Kia officially declared to achieve carbon neutrality by 2045. To this end, Kia plans to reduce_x000D_
its carbon emissions by 97% compared to 2019 by 2045 and seek ways to offset the remaining amount, making_x000D_
net emissions "zero" at all stages. This will be promoted with the goal of achieving the 3Ss: Sustainable Energy,_x000D_
Sustainable Mobility, and Sustainable Planet (Pg. 15).</t>
  </si>
  <si>
    <t>https://worldwide.kia.com/int/files/company/sr/sustainability-report/sustainability-report-2022-int.pdf</t>
  </si>
  <si>
    <t>Key Milestones for Carbon Neutrality (Pg. 65).</t>
  </si>
  <si>
    <t xml:space="preserve">Kia launched the Sustainability Committee under the Board of Directors through the amendment of the articles_x000D_
of incorporation in March 2021. Kia has enhanced its deliberative function on major environmental issues such as_x000D_
climate change response strategies. Kia reports its performance of company-wide carbon neutrality promotion_x000D_
once a year through the Sustainability Management Committee under the BOD. The Board of Directors decides a_x000D_
final approval related to climate change, and the CEO takes the final responsibility (Pg. 62). </t>
  </si>
  <si>
    <t>Kia Corporation</t>
  </si>
  <si>
    <t>vinci</t>
  </si>
  <si>
    <t>VINCI SA</t>
  </si>
  <si>
    <t>FR0000125486</t>
  </si>
  <si>
    <t>213800WFQ334R8UXUG83</t>
  </si>
  <si>
    <t>Construction and Engineering</t>
  </si>
  <si>
    <t>VINCI commits to reduce absolute scopes 1 and 2 GHG emissions 40% by 2030 from a 2018 base year. VINCI also commits to reduce absolute scope 3 GHG emissions 20% by 2030 from a 2019 base year.</t>
  </si>
  <si>
    <t>'2050 AMBITION NET ZERO GREENHOUSE GAS EMISSIONS' (p1, 2024)</t>
  </si>
  <si>
    <t>https://web.archive.org/web/20250808021112/https://www.vincifacilities.com/downloads/carbon-reduction-plan.pdf</t>
  </si>
  <si>
    <t>'40% REDUCTION IN GREENHOUSE GAS EMISSIONS' (p2, 2024)
also 'Reduce its indirect upstream and downstream emissions (Scope 3) by 20% by 2030 compared with 2019 levels, by taking action across the value chain of the Group‚Äôs businesses.' (p2, 2024)</t>
  </si>
  <si>
    <t>Scope: 1-3 (p2, 2024)</t>
  </si>
  <si>
    <t>Plan: list of measure on p25, 2021, e.g. 'More than 50%of revenue generated by VINCI Immobilier through urban recycling operations.'
June 2024 plan here: https://web.archive.org/web/20250808021112/https://www.vincifacilities.com/downloads/carbon-reduction-plan.pdf
Sustainability Report 2024 here: https://web.archive.org/web/20251014080414/https://www.vinci.com/publi/vinci/extract/2024_workforce_related_environmental_and_social_information.pdf</t>
  </si>
  <si>
    <t>shenghong holding</t>
  </si>
  <si>
    <t>seven i</t>
  </si>
  <si>
    <t>Seven &amp; i Holdings Co., Ltd.</t>
  </si>
  <si>
    <t>JP3422950000</t>
  </si>
  <si>
    <t>52990037G8JRM3TWGY86</t>
  </si>
  <si>
    <t>"Reduce emissions from group store operations to net-zero by 2050". (Pg. 5)</t>
  </si>
  <si>
    <t>https://www.7andi.com/library/dbps_data/_template_/_res/en/sustainability/sustainabilityreport/2024/pdf/2024_all_01.pdf</t>
  </si>
  <si>
    <t>Reduce emissions from group store operations by 50% by 2030 (compared to FY2013).
Note - Baseline emissions are indicative of the store operations from the US and Canada only. Baseline emissions are calculated 587,564/0.427 = 1376028 MTCO2e. Since the company is planning 50% emission cut compared to the baseline year, the target emission would be 1376028/2 = 688014 MTCO2e (Pg 251)</t>
  </si>
  <si>
    <t>The company introduces its "Green Challenge 2050" with net zero by 2050 as a end target and 30% emission reduction as an interim target. The company also mentions other goals relating to circular economy and living in harmony with nature. The company introduces its "Green Challenge 2050" with net zero by 2050 as a end target and 50% emission reduction as an interim target. The company also mentions other goals relating to the circular economy and living in harmony with nature. The company commits to reducing emissions across its entire supply chain (Scope 3), in addition to Scope 1 and 2, as these sources account for 90% of its CO2 emissions. To achieve this goal, the company plans to expand its solar panel installations to 11,000 stores by 2030 and to install energy-saving equipment. (Pg. 5, 66, 70)
/web/20250803202021/https://www.7andi.com/library/dbps_data/_template_/_res/en/sustainability/sustainabilityreport/2024/pdf/2024_all_01.pdf</t>
  </si>
  <si>
    <t xml:space="preserve">Reduce emissions across the entire supply chain (scope 3) in addition to the company's emissions (scopes 1 + 2). In May 2019, the organization announced the "GREEN CHALLENGE 2050" Environmental Declaration, which outlines Seven &amp; i Group's vision for an ideal society characterized by decarbonization, a circular economy, and harmony with nature. The organization set specific goals for 2030 and 2050 that focus on reducing CO emissions, addressing plastic waste, minimizing food loss and waste, implementing measures for organic waste recycling, and promoting sustainable procurement practices. (Pg. 6, 120) </t>
  </si>
  <si>
    <t>Seven &amp; I Holdings seeks to promote Group-wide sustainability activities that are both effective and efficient. To achieve this, the company holds regular, twice-yearly meetings of the CSR Management Committee, which is chaired by the President and Representative Director. During these meetings, guidance is offered, and improvements are made based on reports received from five subcommittees: the Compliance Subcommittee, Corporate Ethics and Culture Subcommittee, Supply Chain Subcommittee, Environment Subcommittee, and Social Value Creation Subcommittee. Additionally, these meetings help strengthen collaboration between the holding company and its operating companies. (Pg. 14)</t>
  </si>
  <si>
    <t>Seven &amp; i Holdings Co. Ltd.</t>
  </si>
  <si>
    <t>state bank of india</t>
  </si>
  <si>
    <t>https://web.archive.org/web/20250820070439/https://economictimes.indiatimes.com/industry/banking/finance/banking/sbi-announces-steps-to-go-carbon-neutral-by-2030/articleshow/65855255.cms?from=mdr</t>
  </si>
  <si>
    <t>https://bank.sbi/documents/17826/35696/Annual_Report_2023.pdf</t>
  </si>
  <si>
    <t>SBI commits to carbon neutrality by 2030 but has not specified coverage of all GHGs or treatment of historical emissions.</t>
  </si>
  <si>
    <t>SBI provides broad measures such as EV adoption, rooftop solar, and sustainable finance. However, it does not provide quantified reduction pathways, implementation shares, or scheduled review mechanisms. Accountability of leadership is not clearly documented.</t>
  </si>
  <si>
    <t>china faw</t>
  </si>
  <si>
    <t>jiangxi copper</t>
  </si>
  <si>
    <t>Jiangxi Copper Co</t>
  </si>
  <si>
    <t>carbon peaking in 2030 , carbon neutrality in 2060</t>
  </si>
  <si>
    <t>https://web.archive.org/web/20251023110403/https://www1.hkexnews.hk/listedco/listconews/sehk/2025/0327/2025032702747.pdf</t>
  </si>
  <si>
    <t>carbon peaking in 2030</t>
  </si>
  <si>
    <t>- [End Target Text]: "By 2060, we will fully realize green, low-carbon and circular development, reach the world's leading carbon emission levels, and become a leader in low-carbon development of the global nonferrous industry chain." (2024 ESG Report, p.51) 
- [Year When Current Target Status Was Reached]: The 2060 end target was first mentioned in the 2022 ESG Report (https://web.archive.org/web/20251023110917/https://www1.hkexnews.hk/listedco/listconews/sehk/2023/0324/2023032401733.pdf) 
- [Interim Target Text]: "By 2030, our smelting energy efficiency level and carbon emission intensity will reach the international advanced level, and we strive to achieve carbon peaking in 2029." (2024 ESG Report, p.51) 
- [Other Information]: Corporate Website: (https://web.archive.org/web/20251023111318/https://en.jxcc.com/); Hong Kong Stock Exchange Stock Code: 00358; Shanghai Stock Exchange Stock Code: 600362</t>
  </si>
  <si>
    <t>- [Measures for all emission scopes that are covered by the target]: Information on "Core Initiatives" can be found in the 2024 ESG Report (p.51-52) 
- [Schedule for regular review of measures]: "Review and propose, when necessary, the company's ESG-related targets/key performance indicators (KPIs), and monitor the progress of these targets/indicators at least annually." (2024 ESG Report, p.15)</t>
  </si>
  <si>
    <t>- [Nature-based removals]: "Ecological Carbon Sequestration and Carbon Sink Development: ‚óè Through measures such as mine ecological restoration and afforestation, carbon sink reserves can be increased and carbon emissions can be offset. ‚óè Develop forestry carbon sinks and tailings ponds ecological restoration project to achieve coordinated advancement of ecological environment improvement and carbon neutrality goals." (2024 ESG Report p.52)</t>
  </si>
  <si>
    <t>shandong weiqiao pioneering</t>
  </si>
  <si>
    <t xml:space="preserve">In their sustainability report they state this: "In our effort to achieve the goal of carbon neutrality, the Group expedited the implementation of the strategic plan of ‚ÄúCarbon Peak and Carbon Neutrality‚Äù. Through cooperation with the Office for Social Responsibility of China National Textile And Apparel Council, Weiqiao Textile participated in the Climate Stewardship 2030 Initiative initiated by China National Textile And Apparel Council and released its goals of ‚ÄúCarbon Peak and Carbon Neutrality‚Äù, aiming to achieve carbon peak by 2023 and carbon neutrality for its operation by 2049." But no other information was found. </t>
  </si>
  <si>
    <t>https://web.archive.org/web/20250829092652/http://www.wqfz.com/public/upload/files/20230414/1681466089.pdf</t>
  </si>
  <si>
    <t>jbs</t>
  </si>
  <si>
    <t>BRJBSSACNOR8</t>
  </si>
  <si>
    <t>529900RM0MTMZL9O5050</t>
  </si>
  <si>
    <t>"Achieve net-zero greenhouse gas (GHG) emissions by 2040"  (JBS sustainability report 2023, p. 29) 
"Reach 100% renewable electricity across our operations by 2040" (JBS sustainability report 2022, p. 39) (no update in 2023 sustainability report)
(JBS does not specify what share of its 2040 net-zero target will be based on emission reductions and what share will rely on offsetting.)
See also JBS (2025) Our Approach to Net Zero, JBS. Available at: https://web.archive.org/web/20250620083943/https://jbsfoodsgroup.com/our-purpose/net-zero
'We strive to achieve our goal to reduce the intensity of scope 3 emissions'</t>
  </si>
  <si>
    <t>https://web.archive.org/web/20250603132407/https://jbsesg.com/docs/JBS_Sustainability_Report_2023.pdf</t>
  </si>
  <si>
    <t>"Reduce scope 1 and 2 emissions intensity by 30% from a 2019 baseline" (JBS sustainability report 2023, p. 29) 
"Reach 60% renewable electricity by 2030" (JBS sustainability report 2023, p. 29) 
Forward-looking statements include, but are not limited to, statements and information regarding the JBS Group‚Äôs goals and strategy to reduce its
operational (Scope 1 &amp; 2) and value chain (Scope 3) emissions. (JBS sustainability report 2023, p. 102)</t>
  </si>
  <si>
    <t xml:space="preserve">Over the years, JBS has stepped up its efforts to address its scope 1, 2, and 3 emissions - covering live animal operations (scope 1), energy use (scope 2), and scope 3 emissions such as enteric methane from cattle and deforestation. Since 2021, JBS has begun reporting enteric fermentation emissions from animals raised on its own feedlots and farms (scope 1). By 2022, it started tracking enteric emissions across its broader live animal operations (both its own farms and across its supply chain). (2023 Sustainability report, pp. 37 &amp; 42) 
JBS has also improved Scope 3 reporting by enhancing monitoring and management systems for its direct and indirect suppliers. As of 2023, over 62% of cattle processed by JBS were enrolled in its traceability platform. The company aims for full (100%) participation by 2025 and has announced that, beginning in 2026, all direct suppliers must be on the platform to continue doing business with JBS. (2023 Sustainability report: p. 51) 
To tackle deforestation-related Scope 3 emissions, JBS has also committed to eliminating illegal deforestation across all biomes for both direct and Tier 1 indirect suppliers by the end of 2025. (2023 Sustainability report, p. 45-47). However, the company still lacks data-driven, evidence-based strategies to address emissions from manure and land use change. 
According to its 2023 Sustainability Report (p. 31), scope 3 emissions made up 97% of JBS‚Äôs total emissions inventory, with scope 1 &amp; 2 accounting for 2% and 1%, respectively. 
2023 Sustainability report: https://jbsesg.com/docs/JBS_Sustainability_Report_2023.pdf 
2022 Sustainability report: https://jbsesg.com/wp-content/uploads/2023/08/2022-JBS-SUSTAINABILITY-REPORT.pdf 
2021 Sustainability report: https://www.jbs.com.br/wp-content/uploads/2023/10/sustainability-in-report-jbs-2021.pdf 
2020 Sustainability report: https://jbsesg.com/wp-content/uploads/2023/10/sustainability-in-report-jbs-2020.pdf 
archive: https://ri.jbs.com.br/en/esg-investors/sustainability/  
Previous link: https://newclimate.org/wp-content/uploads/2022/02/CorporateClimateResponsibilityMonitor2022.pdf </t>
  </si>
  <si>
    <t>Over the years, JBS has scaled up its efforts to measure and report its scope 1, 2, and 3 emissions, covering (scope 1) stationary combustion, mobile combustion, agriculture sources (livestock operations), waste and effluent, and fugitive and process emissions at its own facilities, (scope 2) purchased electricity, steam, heat, and cooling.  Both location- and market-based methodologies are employed. (Purchased electricity is calculated using market-based methodology.) Scope 3: both upstream and downstream (transportation, distribution, processing and use of sold products etc.) of JBS' supply chain are covered but didn't include emissions associated with land use change. (2023 Sustainability report, p. 32)</t>
  </si>
  <si>
    <t>Equity: JBS Fund for the Amazon projects, crucial inclusion work of its Green Offices in the Amazon biome and the Cerrado, and JBS Responsible Cattle Purchasing Policy. (2023 Sustainability report, pp. 21, 34, 48, 49, 51, 53, 54, 63)
JBS still excludes emissions from land-use change related to meat
production in its emissions disclosure (p. 32). 
Reducing illegal deforestation in Amazon for some suppliers by 2025</t>
  </si>
  <si>
    <t xml:space="preserve">Mentions Land based CDR but is unclear/unspecified 
JBS Australia invested AU$11.1 million in bioenergy systems at its Scone and Beef City (Toowoomba) facilities, in partnership with Energy360, to improve wastewater treatment by capturing and reusing biogas‚Äîthereby creating a circular system and reducing reliance on fossil fuels. (2023 Sustainability report, p. 63). Although biogas itself is not classified as a GHG, but it contains methane. </t>
  </si>
  <si>
    <t>bank of communications</t>
  </si>
  <si>
    <t>'30% reduction in greenhouse gas emissions in 2025 compared to 2021' (p. 62)</t>
  </si>
  <si>
    <t>https://www.bankcomm.com/BankCommSite/shtml/jyjr/en/2600223/2600642/2656333.shtml?channelId=2600642</t>
  </si>
  <si>
    <t>2022 ESG Report</t>
  </si>
  <si>
    <t>Disclosed: 'Direct (Scope 1) and energy indirect (Scope 2) greenhouse gas emissions (in tonnes) and, where appropriate, intensity (e.g. per unit of production volume, per facility)' (p. 92)</t>
  </si>
  <si>
    <t>Accountable: 'The Board of Directors is the highest decision-making body for the Bank's corporate social responsibility work. The Environmental, Social, and Governance (ESG) and Consumer Protection Committee, in accordance with regulations governing their functioning and as authorized by the Board of Directors, assumes responsibility for shaping the Bank's corporate social responsibility strategy and policy. The committee also review the overall work of ESG every year and regularly reviews relevant objectives and implementation of ESG. The Senior Management, in charge of executing the strategy and policy as approved by the Board of Directors, conducts regular reporting to the Board and the Committee..' (p27)</t>
  </si>
  <si>
    <t>progressive</t>
  </si>
  <si>
    <t>Our ultimate goal [is to become] carbon neutral (in Scope 1 and 2 emissions) by 2025, with a goal of becoming net-zero in the following decade.</t>
  </si>
  <si>
    <t>https://www.progressive.com/about/corporate-responsibility/environment/</t>
  </si>
  <si>
    <t>"68% reduction in carbon emissions per million PIFs compared to 2008 levels by 2022" - ahcieved in 2021!</t>
  </si>
  <si>
    <t>"we recognize that COVID-19 impacts contributed significantly to achieving this milestone. Excluding COVID-19 related impacts, we believe we were on track to successfully achieve our goal by the stated 2022 timeframe"</t>
  </si>
  <si>
    <t>https://s24.q4cdn.com/447218525/files/doc_downloads/2021/Progressive_2020CSReport.pdf</t>
  </si>
  <si>
    <t>pacific construction</t>
  </si>
  <si>
    <t xml:space="preserve">"CO2 emission reduction (Scope 1,2) 2050 targets Net Zero" (p. 18) </t>
  </si>
  <si>
    <t>https://archive.vn/3vRLV</t>
  </si>
  <si>
    <t>"50% reduction (Scope 1,2) compared to FY 2019" (p.18)</t>
  </si>
  <si>
    <t>This target  from the 2024 report is the same from the 2022 report.</t>
  </si>
  <si>
    <t>Has been publishing reports since 2007
The Group recognizes that the impacts of the climate change transition will be extremely significant, including carbon pricing and customer requests to reduce CO2 emissions. In 2020, we formulated the PACIFIC Environmental Challenge 2050, which aims to become carbon neutrality in 2050, and we are promoting CO2 reduction throughout the group. We have raised our 2030 target to 50% of the fiscal 2019 level (scopes 1 and 2) in 2021, and are accelerating initiatives such as energy conservation, energy conversion, introduction of ICP, and introduction of renewable energy.
To achieve carbon neutrality (virtually zero CO2 emissions) in 2050 as set forth in PACIFIC Environmental Challenge 2050, we have revised our mid-term target for 2030 to a 50% reduction (compared to FY2019), 20% renewable energy use and we will strengthen our efforts to achieve carbon neutrality throughout the entire life cycle of products.
https://www.pacific-ind.co.jp/eng/sustainability/environment/climate/</t>
  </si>
  <si>
    <t>No conditions specified, Not include biological sequestration (e.g. via afforestation)</t>
  </si>
  <si>
    <t xml:space="preserve">Carbon offset
-Direct C02 reduction by offset 
-CO2 capture through forest-derived and other credits 
(p. 20)
</t>
  </si>
  <si>
    <t>pertamina</t>
  </si>
  <si>
    <t>uniper</t>
  </si>
  <si>
    <t>japan post</t>
  </si>
  <si>
    <t>JAPAN POST Co., Ltd.</t>
  </si>
  <si>
    <t>Ground Transportation - Trucking Transportation</t>
  </si>
  <si>
    <t>Japan Post Holdings Co</t>
  </si>
  <si>
    <t>"We are promoting climate change initiatives including GHG emission reductions, having the ultra-long-term target of achieving carbon neutrality by 2050 and the medium-term target for FY2030 as a milestone."</t>
  </si>
  <si>
    <t>https://archive.vn/0cPll#selection-1505.14-1511.205</t>
  </si>
  <si>
    <t>46% reduction by 2030 - these technically are targets of the group entity (Japan Post Group) not of this subsidiary Japan Post Holdings. Source: https://archive.vn/KtgdN</t>
  </si>
  <si>
    <t>Most disclosures and policies are at the group level, not at the subsidiary level such as Japan Post Holdings (this is a subsidiary of Japan Post Group, such as Japan Post Bank, Life Insurance, Logistics, etc...).</t>
  </si>
  <si>
    <t>https://archive.vn/U2l8m</t>
  </si>
  <si>
    <t>Plan: https://web.archive.org/web/20250720154214/https://www.japanpost.jp/sustainability/library/report/pdf/2023_all.pdf 
Note: sustainability report covers Japan Post Holdings and major group companies (Japan Post Co., Ltd., Japan Post Bank Co., Ltd., and Japan Post Insurance Co., Ltd.). 
Annual reporting: https://archive.ph/KhftY</t>
  </si>
  <si>
    <t>airbus</t>
  </si>
  <si>
    <t>NL0000235190</t>
  </si>
  <si>
    <t>MINO79WLOO247M1IL051</t>
  </si>
  <si>
    <t>Aerospace and Defense</t>
  </si>
  <si>
    <t>Airbus commits to reduce absolute scope 1 and 2 GHG emissions 63% by 2030 from a 2015 base year* **. Airbus also commits to reduce scope 3 GHG emissions from the use of sold products 46% per RPK by 2035 from a 2015 base year* **. *Non-CO2e effects which may also contribute to aviation induced warming are not included in this target. Airbus SE commits to report publicly on its collaboration with stakeholders to improve understanding of opportunities to mitigate the non-CO2e impacts of aviation annually over its target timeframe. **The target boundary includes biogenic emissions and removals from bioenergy feedstocks.</t>
  </si>
  <si>
    <t>-63%(2) in line with 1.5°C  pathway ‚Äúnet zero Scope 1&amp;2‚Äù by 2030'  (p61)</t>
  </si>
  <si>
    <t>https://www.airbus.com/sites/g/files/jlcbta136/files/2022-04/Airbus-SE-Full-Annual-Report-2021_0.pdf</t>
  </si>
  <si>
    <t>2021 report
Emissions reduction target: 60% reduction by 2030 (against 2015 baseline)
"Bolder targets have now been set for the Company‚Äôs industrial emissions with a new objective to reduce direct (Scope 1) and indirect (Scope 2) emissions by 63% by 2030 compared to a 2015 base line and within a 1.5°C  pathway and to neutralise residual emissions using permanent carbon removal solutions. Also targeted is a 20% reduction in energy consumption, a 20% reduction in waste produced and a zero percent increase in volatile organic compound air emissions." p13
2022 report: https://www.airbus.com/sites/g/files/jlcbta136/files/2023-05/Airbus_SE_2022_Annual_Report.pdf</t>
  </si>
  <si>
    <t>Scope: 1-2 (p61)
They report Scope 3, but it isn't covered by any of their targets</t>
  </si>
  <si>
    <t xml:space="preserve">Plan: list of measures from p68 onwards, e.g. 'The Company‚Äôs commercial aircraft portfolio includes the most efficient aircraft product line: ‚Äì A350 and A330neo offer 25% reduction in fuel burn and significantly reduced noise footprints versus the previous generation of aircraft;'
Governance: see pp58‚Äì59: "The Executive Committee has the responsibility to provide top level expectations and direction while overseeing and validating the sustainability strategy". Also remuneration incentives, but no formal accountability.
</t>
  </si>
  <si>
    <t>Other conditions, Must be high environmental integrity, Avoid social harm</t>
  </si>
  <si>
    <t>'As a minimum, the carbon offsets need to be certified by the Gold Standard or Verra or Verified Carbon Standard or Climate, Community and Biodiversity Standards and the supplier needs to show proof of how each one of the mentioned criteria were met... Moreover,
societal aspects were considered, such as prevention of child labour, respect of human rights and the relation with the communities surrounding the projects.' (p64)</t>
  </si>
  <si>
    <t>american express</t>
  </si>
  <si>
    <t>American Express Company</t>
  </si>
  <si>
    <t>US0258161092</t>
  </si>
  <si>
    <t>R4PP93JZOLY261QX3811</t>
  </si>
  <si>
    <t>Specialized Financial Services, Consumer Finance, Insurance Brokerage Firms</t>
  </si>
  <si>
    <t xml:space="preserve">Overall Net-Zero Target: American Express Company commits to reach net-zero greenhouse gas emissions across the value chain by 2050. Near-Term Targets: American Express Company commits to reduce absolute scope 1 and 2 GHG emissions 60% by 2033 from 2019 base year. American Express Company also commits to reduce absolute scope 3 emissions 35% within the same timeframe. 
American Express Company commits that 75% of membership rewards redemption partners and cobrand partners by emissions covering beyond the minimum boundary emissions from purchased goods and services will have science-based targets by 2028. Long-Term Targets: American Express Company commits to reduce absolute scope 1 and 2 GHG emissions 90% by 2050 from a 2019 base year. American Express Company commits to reduce absolute scope 3 GHG emissions 90% within the same timeframe. </t>
  </si>
  <si>
    <t>‚ÄúCommitted to net-zero emissions by 2035 in alignment with the SBTi‚Äù (2021-2022 ESG Report, P.40)</t>
  </si>
  <si>
    <t>https://www.americanexpress.com/en-us/company/corporate-sustainability/ESG/reporting-resources/</t>
  </si>
  <si>
    <t>Operational Environmental Goals by 2025: Remain carbon neutral across our operations‚Äù (2022-2023 ESG Report, P.102)</t>
  </si>
  <si>
    <t>Key Sources
- 2021-2022 ESG Report: https://www.americanexpress.com/content/dam/amex/en-us/newsroom/pdfs/AXP-2021-2022-ESG-Report.pdf
- 2022-2023 ESG Report: https://www.americanexpress.com/content/dam/amex/en-us/newsroom/pdfs/AXP_2022-2023_ESG_Report.pdf
2022-2023 ESG Report (P.32): 
"Progress: Submitted near- and long-term emissions reductions targets to the SBTi in 2022 for validation in 2023."
2022-2023 ESG Report (P.33):
"Since our operations are already carbon neutral, we will primarily focus on our supply chain and work with our vendors, encouraging them to establish their own science-based emissions reduction targets and track, reduce, and eventually neutralize their operational greenhouse gas (GHG) emissions."</t>
  </si>
  <si>
    <t>American Express is following the methodology of the SBTi for our commitment to net-zero by 2035, which covers all Scope 1 and 2 emissions and a minimum of two-thirds of total Scope 3 emissions in conformance with the GHG Protocol Corporate Value Chain (Scope 3) Accounting and Reporting Standard.‚Äù (2021-2022 ESG Report, P.40)
Target Notes: Submitted near- and long-term emissions reductions targets to the SBTi in 2022 for validation in 2023. (2022-2023 ESG Report, P.32-33)</t>
  </si>
  <si>
    <t xml:space="preserve">Net-Zero Working Group created to support implementation (2022-2023 ESG Report, P.7)
Climate Risk Management Working Group established in 2022 comprised of senior leaders with accountability to Enterprise Risk Management Committee (2022-2023 ESG Report, P.39)
</t>
  </si>
  <si>
    <t xml:space="preserve">On Carbon Offset (2022-2023 ESG Report, P.34): 
"To maintain CarbonNeutral¬Æ certified operations, we purchased 52,948 metric tons of carbon dioxide equivalent (MTCO2e) of carbon offsets in 2022, which included projects that support wind power development, reforestation, and forest conservation projects. These projects offset our emissions from Scope 1 and 2 emissions, such as fuel and steam consumption, and select categories of Scope 3 emissions, including emissions from certain activities related to colleague business travel and waste generated in our operations."
"The company‚Äôs goal to remain carbon neutral covers Scope 1 (direct emissions from sources owned or controlled by American Express), Scope 2 (indirect location-based and market-based emissions), Scope 3 emissions (Category 5 waste generated in operations and Category 6 business travel) through renewable energy credits, *carbon offsets*, and reduced GHG emissions." </t>
  </si>
  <si>
    <t>orlen</t>
  </si>
  <si>
    <t>POL</t>
  </si>
  <si>
    <t>"ORLEN Group aims to achieve Net Zero for emission scope 1, 2 and 3, in accordance with the Paris Agreement." (p. 7)</t>
  </si>
  <si>
    <t>https://web.archive.org/web/20250821142803/https://www.orlen.pl/content/dam/internet/orlen/pl/en/sustainable-development/sustainable-development-strategy/documents/Sustainability%20Strategy%20ORLEN%202025_2035%20EN%2020250416.pdf</t>
  </si>
  <si>
    <t xml:space="preserve">There are two Interim Target Years set out by ORLEN: 2030 and 2035. 
Reduce by 13% (by 2030) and by 25% (by 2035) emissions in absolute terms (Scope 1 and 2 [MtCO2e]); reduce by 40% (by 2030) and by 55% (by 2035) emission intensity in the Energy segment (Scope 1 [kgCO2e/MWh]; reduce by 10% (by 2030) and by 15% (by 2035) Net Carbon Intensity (NCI) (Scope 1+2+3 (Category 11) [gCO2e/MJ]
</t>
  </si>
  <si>
    <t xml:space="preserve">‚ÄùIn 2020, we declared the goal of achieving carbon neutrality by 2050.‚Äù
‚ÄúOur ambition to reduce emissions aligns with the roadmap to limit global warming to 1.5¬∞C by 2050. Achieving our long-term goals is contingent upon technological development and the regulatory and legal context. These factors may either facilitate or hinder the energy transition and can accelerate or restrict the pace of implementing our strategy.‚Äù
</t>
  </si>
  <si>
    <t>'In line with its ORLEN2030 business strategy and its decarbonization strategy until 2050, the ORLEN Group introduces scope 3 into its environmental reporting, which allows total greenhouse gas emissions to be calculated. We publish information on our own emissions, those generated by suppliers and emissions related to the use of products by end users.' https://www.orlen.pl/content/dam/internet/orlen/pl/en/sustainable-development/our-emissions/Orlen%20Group%20emissions%20for%202019-2021%20eng%20final.pdf</t>
  </si>
  <si>
    <t xml:space="preserve">Regarding equity, there are mentions such as: "Our path to Net-Zero by 2050 takes into account the socio-economic conditions of the region" and "just transition" as one of the goals in implementing the ORLEN Group's Sustainable Development Strategy. 
Governance section lays out: "In the pursuit of our Sustainability Strategy, we work closely with business partners, NGOs, central and local government units, and scientific institutions‚Ä®of science."  and "We have established the Sustainability and Energy Transition Office and appointed a member of the ORLEN Management Board as the Climate Commissioner. We have also created a Climate and Sustainability Council within the ORLEN Group."
https://web.archive.org/web/20250821142803/https://www.orlen.pl/content/dam/internet/orlen/pl/en/sustainable-development/sustainable-development-strategy/documents/Sustainability%20Strategy%20ORLEN%202025_2035%20EN%2020250416.pdf
</t>
  </si>
  <si>
    <t>‚ÄùORLEN is implementing projects for capturing, utilizing, and storing CO‚ÇÇ on the ORLEN Group's assets, as well as providing Carbon Management service to third parties. By 2035, ensuring the capacity to capture, transport, and store 4 mln tons of CO‚ÇÇ annually.‚Äù (p. 14)</t>
  </si>
  <si>
    <t xml:space="preserve">there are two interim target years set out by orlen: 2030 and 2035. 
reduce by 13% (by 2030) and by 25% (by 2035) emissions in absolute terms (scope 1 and 2 [mtco2e]); reduce by 40% (by 2030) and by 55% (by 2035) emission intensity in the energy segment (scope 1 [kgco2e/mwh]; reduce by 10% (by 2030) and by 15% (by 2035) net carbon intensity (nci) (scope 1+2+3 (category 11) [gco2e/mj]
</t>
  </si>
  <si>
    <t>deutsche bank</t>
  </si>
  <si>
    <t>"Our initial Transition Plan describes the progress made to date as well as our plan to reach net zero by 2050, and is part of Deutsche Bank's NZBA commitment."</t>
  </si>
  <si>
    <t>https://web.archive.org/web/20250815022625/https://investor-relations.db.com/files/documents/annual-reports/2024/In-house-ecology-update-2024.pdf</t>
  </si>
  <si>
    <t>"The bank has set a number of targets to reduce its environmental footprint, particularly with regard to carbon emissions, and aims for a 46% reduction vs 2019 baseline by 2030 in all Scope 1, 2 and disclosed categories 1 to 14 of Scope 3 emissions."</t>
  </si>
  <si>
    <t>Deutsche Bank‚Äôs targets of reducing its overall Scope 1, 2 and 3 (categories 1-14) by 46% by 2030 from a 2019 base year include the following: 
‚Äì Reduce total energy consumption by 30% by 2025 compared to 2019 (on target to achieve; revised up from 20%) 
‚Äì Source 100% renewable electricity by 2025 (on target to achieve) 
‚Äì Compensate for emissions of own operations (Scope 1 and 2) and business travel (achieved)
‚Äì Reduce Deutsche Bank car fleet gasoline consumption by 30% by 2025 and carbon zero by 2030 in Germany (on target to achieve)</t>
  </si>
  <si>
    <t xml:space="preserve">Deutsche Bank only clarifies coverage for the 2030 interim target but not for the 2050 end target. </t>
  </si>
  <si>
    <t>Schedule for regular review of measures, Measures for all emission scopes that are covered by the target, Information on the extent to which measures will be applied (e.g. if switching to EVs, what share of the fleet; if installing an own solar PV installation, what is the installed capacity), Information on the emission reductions expected from these measures within a certain time period</t>
  </si>
  <si>
    <t>Notes on public plan:
- Plan primarily addresses the 2030 interim target and steps toward it.
Notes for references to equity (see p. 88 ff.):
- "Deutsche Bank recognizes the concept of a socially just transition to net zero and the need to provide advisory services and financing for transition activities in a just and equitable manner."
- "Deutsche Bank is now in the early stages of incorporating socially just transition principles into its business activities and governance frameworks and processes."
- "With its presence in 58 countries across the world, Deutsche Bank is weil placed to contribute to the goal of socially just transition." [Examples follow]
Notes on Management Accountability:
- "For Management Board members, variable compensation is linked to ESG targets with the aim of closely aligning compensation with the bank's sustainability strategy and performance."
- "In 2022, scorecards including ESG KPls accounted for 10% of total variable compensation for Management Board members. We are currently working to embed further greenhouse gas emission related KPls in the balanced scorecards, in particular with regard to financed emissions."
- "The objectives for the long-term award are bundled in the ESG component and include factors such as the volumes of sustainable financing and investments, the reduction of electricity consumption in the bank's buildings, and concretely defined targets from the area of climate risk. In 2022, the ESG component corresponded to a further 20% of the total variable compensation."</t>
  </si>
  <si>
    <t>shaanxi coal chemical industry</t>
  </si>
  <si>
    <t>"Shaanxi Coal Group actively focuses on the national strategic goal of "carbon peaking and carbon neutrality" to provide customers in different industries with high-quality, green, safe, reliable and efficient smart energy services." 
(http://www.shccig.com/ProductService/list/1125) 
China submitted its Mid-Century Long-Term Low Greenhouse Gas Emission Development Strategy (LTS) on October 28, 2021 to the UNFCCC, which contains the country‚Äôs commitment to reach ‚Äúcarbon neutrality before 2060‚Äù. (https://climateactiontracker.org/countries/china/net-zero-targets/)</t>
  </si>
  <si>
    <t>http://www.shccig.com/ProductService/list/1125</t>
  </si>
  <si>
    <t>China has pledged it ‚Äúwill strive to peak carbon dioxide emissions before 2030 and achieve carbon neutrality before 2060‚Äù. (https://unctad.org/system/files/official-document/gds2023d6_en.pdf)</t>
  </si>
  <si>
    <t>Shaanxi Coal &amp; Chemical Industry doesn't have its own policy, but states it is focusing on the national goal listed above.</t>
  </si>
  <si>
    <t>The website has a social governance report, but it isn't in English so unsure if it includes emissions plans. Based on surrounding internet research, it does not seem to include climate-related goals. Report can be found at http://www.shccig.com/kind/attached/file/20230928/20230928151608_87714.pdf</t>
  </si>
  <si>
    <t>lloyds banking</t>
  </si>
  <si>
    <t>"We will achieve net zero carbon operations by 2030 and reduce our direct carbon emissions by at least 75%; Reduce the carbon emissions we generate through our supply chain by 50% by 2030 on the path to net zero by 2050 or sooner [from a 2021/2022 baseline]."  (P.9, 2022 Sustainability Report)
"We will aim to reduce the carbon intensity of our whole portfolio by 50 per cent by 2030 and achieve net zero by 2050." (P.28, 2023 Sustainability Report)
"2050: Net Zero by 2050 or sooner" (P.68, 2024 Sustainability Report)</t>
  </si>
  <si>
    <t>https://web.archive.org/web/20251009142442/https://www.lloydsbankinggroup.com/assets/pdfs/investors/financial-performance/lloyds-banking-group-plc/2024/q4/2024-lbg-sustainability-report.pdf</t>
  </si>
  <si>
    <t>"We will achieve net zero carbon operations by 2030 and reduce our direct carbon emissions by at least 75%; Reduce the carbon emissions we generate through our supply chain by 50% by 2030 on the path to net zero by 2050 or sooner [from a 2021/2022 baseline]."  (P.9, 2022 Sustainability Report)
"2030: 50 per cent reduction in bank financed emissions; Scottish Widows half carbon footprint of all investments; Net zero own operations [based on our 2018/19
baseline]..."(P.68-69, 2024 Sustainability Report)</t>
  </si>
  <si>
    <t>"Our ESG ambitions, targets and progress:
2020: Launched target to halve carbon footprint of our investments by 2050 or sooner;
2022: Launched ambition to achieve net zero operations by 2030;
2023: Launched ambition to reduce our supply chain emissions by 50% by 2030, on the path to net zero by 2050 or sooner" 
(https://www.lloydsbankinggroup.com/sustainability.html)
2022 Report: https://web.archive.org/web/20251009141909/https://www.lloydsbankinggroup.com/assets/pdfs/investors/financial-performance/lloyds-banking-group-plc/2022/full-year/2022-lbg-environmental-sustainability-report.pdf
2023 Report: https://web.archive.org/web/20251009142024/https://www.lloydsbankinggroup.com/assets/pdfs/investors/financial-performance/lloyds-banking-group-plc/2023/q4/2023-lbg-sustainability-report.pdf
2024 Report: https://web.archive.org/web/20251009142442/https://www.lloydsbankinggroup.com/assets/pdfs/investors/financial-performance/lloyds-banking-group-plc/2024/q4/2024-lbg-sustainability-report.pdf</t>
  </si>
  <si>
    <t>Reported as CO2e, indicating they are covering more than just CO2.</t>
  </si>
  <si>
    <t>Schedule for regular review of measures, Information on the emission reductions expected from these measures within a certain time period, Measures for all emission scopes that are covered by the target, Information on the extent to which measures will be applied (e.g. if switching to EVs, what share of the fleet; if installing an own solar PV installation, what is the installed capacity)</t>
  </si>
  <si>
    <t>On Plan: 
"Our 2023 Group climate transition plan sets out the steps we‚Äôll take to reduce emissions to net zero for our operations, supply chain and how we are addressing nature, Just Transition, engagement and data at the Group level. We outline specific activities happening in the Bank in the transition plan section. Our climate transition plan has been informed by guidance from the Glasgow Financial Alliance for Net Zero (GFANZ) and UK TPT, as well as guidance from the Task Force on Climate-related Financial Disclosures (TCFD), all of which continue to evolve. " (P.90, 2023 Sustainability Report)
"Our 2024 Group climate transition plan sets out the steps we‚Äôll take to reduce emissions to net zero for our operations, supply chain and Bank financed emissions as part of our strategy. Our transition plan is governed under the same structure and financial planning process as our wider environmental sustainability strategy" (P.68, 2024 Sustainability Report)
- See P.89-114 of the 2024 Sustainability Report for the latest "Transition plan by system" for more details.
On Leadership: "Our annual balanced scorecard provides transparency on how our performance aligns with 2024 executive director GPS outcomes. It also informs the wider 2024 GPS pool
for all colleagues and 2025 Long-Term Incentive Plan (LTIP) budget for our Group Executive Committee members. In 2024, the weighting related to sustainability performance measures in the Group balanced scorecard was 20 per cent, continuing our focus on climate change ambitions and our ongoing commitment to improving diversity and engagement within the Group." (P.140, 2024 Sustainability Report)</t>
  </si>
  <si>
    <t>Must be high environmental integrity, Avoid biodiversity harm, Avoid social harm</t>
  </si>
  <si>
    <t>"Our priority as a Group remains focused on reducing our emissions in a responsible way, before considering the use of carbon credits to offset emissions from our own operations. We have committed to achieve net zero carbon operations by 2030, reducing our direct Scope 1 and 2 emissions by at least 75 per cent (compared to 2018/19 levels). In 2030, we will purchase carbon credits to offset the remainder of our direct emissions. We will use certified neutralisation carbon credits from high-quality carbon removal projects." (P.13, 2022 ESG Report)
Below extracted from P.2, Carbon Offsetting Principles (2023 Report): https://web.archive.org/web/20251009144556/https://www.lloydsbankinggroup.com/assets/pdfs/who-we-are/responsible-business/downloads/group-codes-and-policies/2023-lbg-carbon-offsetting-principles.pdf
Principle 3.1: We will aim to ensure all carbon credits bought or sold by Lloyds Banking Group align with the International Carbon Reduction and Offsetting Alliance (ICROA) Standards Endorsement and align with the recommendations of the Integrity Council for the Voluntary Carbon Market (ICVCM) Core Carbon Principles and Assessment Framework. Further, independent third-party verification will be utilised as necessary to confirm project delivery and quality.
Principle 3.2:
We will aim to ensure all carbon credits bought or sold by Lloyds Banking Group will be supported by the appropriate safeguards to support benefits and manage impacts on indigenous groups, local communities and biodiversity. Further, third party verification will be utilised where we deem this necessary to confirm delivery of co-benefits and quality.</t>
  </si>
  <si>
    <t>eneos</t>
  </si>
  <si>
    <t>The ENEOS Group, in their 2025 roadmap, aims to achieve carbon neutrality for Scope 1 and 2 emissions by fiscal 2040, and for Scope 3 emissions by fiscal 2050.</t>
  </si>
  <si>
    <t>https://web.archive.org/web/20250729121130/https://www.hd.eneos.co.jp/english/about/carbon_neutral/pdf/index_01.pdf</t>
  </si>
  <si>
    <t>The ENEOS Group aims to achieve net-zero emissions for Scope 1 and 2 by fiscal 2040, with interim reduction targets of 38% to 46% by 2030, and 60% by 2035, based on fiscal 2013 levels page7. Scope 3 emissions are also addressed, with detailed targets and strategies laid out from pages 9 to 17, including a long-term goal of carbon neutrality by fiscal 2050.</t>
  </si>
  <si>
    <t xml:space="preserve">The ENEOS Group introduces their presumed societal scenarios (i.e. presumed emission reduction pathways) to prepare for uncertainties and updated goals and strategies related to emission reductions for their business and society (by 2040) [page 4].
</t>
  </si>
  <si>
    <t xml:space="preserve">In their previous report they mention about other GHG's but in the new roadmap (2025 edition) other gases are not mentioned. Other GHGs are mentioned here under the title: "Breakdown of GHG Emissions Other Than CO2 (Fiscal 2023)" -&gt; https://www.hd.eneos.co.jp/english/esgdb/environment/warming.html (https://web.archive.org/web/20250729123028/https://www.hd.eneos.co.jp/english/esgdb/environment/warming.html) Previous emissions only mentioned in their website for the past year under the title: "Changes in Total GHG Emissions (Scope 1+2)" Link: https://www.hd.eneos.co.jp/english/esgdb/environment/warming.html
</t>
  </si>
  <si>
    <t xml:space="preserve">There are measures mentioned in the report, however to what extend those measures will be applied ]Page 6]. See also "Sinks and Credits Notes". - Equity was mentioned only in their previous report as "Maintain rate of women among newly hired university graduates at 25% or higher" Link: https://web.archive.org/web/20250802202920/https://www.hd.eneos.co.jp/english/esgdb/management/
</t>
  </si>
  <si>
    <t>ENEOS Group measures includes: SCOPE 1 and SCOPE 2 - Mitigation of greenhouse gas emissions: - Appropriate processing of crude oil (according to demand) - Reduction of greenhouse gas emissions in manufacturing and business operations (energy saving, fuel conversion, utilization of renewable energies, etc.) - Utilization of carbon credits and other similar mechanisms Reduction through CO2 fixation: - CCS (Carbon dioxide capture and storage) (Including new methods such as BECCS and DACCS4) Enhancement of the biogenic CO2 removals: - Generating carbon credits through removal by forests and other similar methods SCOPE 3: Promotion of energy and materials transition Promotion of low-carbon fossil fuels and products: - (LNG and avoided emissions products) - Expansion of renewable energies (solar and wind power) - Utilization of resources such as biomass (biofuels and bio-based materials) - Decarbonization of fossil fuels (CCS for other companies and CDR) - Utilization of hydrogen (hydrogen and synthetic fuels) Promotion of a circular economy: - Promotion of resource recycling - Resource conservation, promoting environmental contributions' value, etc (Page 6) https://web.archive.org/web/20250802203139/https://www.hd.eneos.co.jp/english/about/carbon_neutral/pdf/index_01.pdf?m https://web.archive.org/web/20250802203300/https://www.eneos-xplora.com/english/aboutus/carbon_neutrality/</t>
  </si>
  <si>
    <t>oil natural gas</t>
  </si>
  <si>
    <t>ONGC commits to achieve carbon-neutral operations (Scope 1 &amp; 2) by 2038, announced Aug 2023 and reiterated in the 2023-24 Annual Report</t>
  </si>
  <si>
    <t>https://web.archive.org/web/20250610/https://ongcindia.com/uploads/annual_report_2023-24.pdf</t>
  </si>
  <si>
    <t xml:space="preserve">Operational net-zero (Scope 1 &amp; 2) by 2038 confirmed in:
1. Chairman‚Äôs AGM address, 29 Aug 2023.
2. ONGC Annual Report 2023-24, p 22.
3. Sustainability Report 2023, p 19 (states a decarbonisation roadmap is under preparation; Scope 3 SBTi target to follow).
No interim or Scope 3 target has been adopted as of 10 Jun 2025.
</t>
  </si>
  <si>
    <t xml:space="preserve">Operational net-zero (Scope 1 &amp; 2) by 2038 confirmed in:
1. Chairman‚Äôs AGM address, 29 Aug 2023.
2. ONGC Annual Report 2023-24, p 22.
3. Sustainability Report 2023, p 19 (road-map preparation; Scope 3 SBTi to follow).
No interim or Scope 3 target adopted as of 10 Jun 2025.
</t>
  </si>
  <si>
    <t>Covers CO‚ÇÇ and other Kyoto GHGs as per company‚Äôs sustainability reporting framework.</t>
  </si>
  <si>
    <t>No standalone transition plan yet; decarbonisation roadmap in development. ONGC provides annual disclosure via its Annual Report and Sustainability Report (latest FY 2023-24), which include emissions data and progress on Scope 1 &amp; 2 reductions. Oversight rests with the Board ESG &amp; Sustainability Committee and the CEO (Annual Report 2023-24, p 24)</t>
  </si>
  <si>
    <t>ONGC explores CCS / CO‚ÇÇ-EOR (MoU with IOCL) and voluntary offsets, but has not set quantitative offset limits or removals targets.</t>
  </si>
  <si>
    <t>lukoil</t>
  </si>
  <si>
    <t>LukOil</t>
  </si>
  <si>
    <t xml:space="preserve">LUKOIL Group‚Äôs voluntary goal to reduce GHG emissions was developed in 2021 by reference to forecasts prepared by the Intergovernmental Panel on Climate Change based on the goal specified in Article 2 of the Paris Agreement to keep the increase in the global average surface air temperature below 2¬∞C. It consists in reducing controlled GHG emissions (Scope 1 + Scope 2) by at least 20% by 2030 compared to the 2017 level. The Company also speaks up for the goals of the Oil &amp; Gas Decarbonization Charter to achieve zero GHG emissions for Scope 1 and Scope 2 by 2050, near-zero methane emissions and routine APG flaring in oil and gas production. </t>
  </si>
  <si>
    <t>https://web.archive.org/web/20250000000000*/https://www.lukoil.com/</t>
  </si>
  <si>
    <t>To reduce controlled GHG emissions (Scope 1 + Scope 2) by at least 20% compared to the 2017 level.</t>
  </si>
  <si>
    <t xml:space="preserve">Sustainability issues are consistently on the agenda of the Board of Directors meetings, ensuring due attention and timely responses to both risks and opportunities. </t>
  </si>
  <si>
    <t>Two meetings were held during the reporting period to consider operational and methodological issues, including:
- on available technologies for the production of sustainable and low-carbon jet fuels
- on the progress of pilot projects to offset the carbon footprint</t>
  </si>
  <si>
    <t>1.25E+11</t>
  </si>
  <si>
    <t>nippon life insurance</t>
  </si>
  <si>
    <t>Life has endorsed the Japanese government‚Äôs policy to target net zero emissions of Green-House Gasses (GHG) by fiscal 2050 and has set fiscal 2030 interim targets for GHG emission reduction in the investment portfolio* in order to achieve a net zero target by fiscal 2050.
*Target assets are domestic and foreign listed equities, domestic and foreign corporate bonds, and real estate.</t>
  </si>
  <si>
    <t>https://web.archive.org/web/20250721210953/https://www.nissay.co.jp/global/report/pdf/2024_Sustainability_Report.pdf</t>
  </si>
  <si>
    <t>FY2030 Interim Targets for GHG Emission Reduction in the Investment Portfolio
- Total Emissions: Reduce by more than or equal to 45% (compared to FY2010)
- Intensity (emissions per investment unit, total emissions/investment amount): Reduce by more than or equal to 49% (compared to FY2020)</t>
  </si>
  <si>
    <t>- 2021 - Establishment of our net-zero greenhouse gas emissions target by FY2050: In order to address climate change issues, we established our intermediary targets for FY2030 as well as our net-zero target for FY2050 concerning greenhouse gas emissions in the fields of our business activities and asset management. (Sustainability Report 2024 p.30)
- Roadmap to 2050 can be found in (Sustainability Report 2024 p.112)</t>
  </si>
  <si>
    <t>GHGs were mentioned as a whole (no mention of specific GHGs other than carbon dioxide)</t>
  </si>
  <si>
    <t>- [Measures for all emission scopes] and [Information on the extent to which measures will be applied] can be found in (Sustainability Report 2024 p.121-122): (Scope 1) Introduction and promotion of electric, plug-in hybrid and fuel cell vehicles, (Scope 2) Initiatives to conserve energy at sales offices and Nippon Life-owned buildings, (Scope 3) Initiatives aimed at fully shifting to paperless work and tightening logistics, initiatives to conserve energy and resources in offices.
- [Information on the emission reductions expected from these measures within a certain time period]: No clear information for expected emission reductions expected
- [Schedule for regular review of measures]: No direct mention other than "We continue to strengthen our initiatives by setting goals, taking action, and regularly reviewing results while making necessary adjustments." (Sustainability Report 2024 p.107)
- [Equity] can be found in (Sustainability Report 2024 p.84-106): Links with Community and People
- [Is the leadership of the entity formally accountable] can be found in Corporate Governance (Sustainability Report 2024 p.175-184)</t>
  </si>
  <si>
    <t>[Nature-based Removal] can be found in (Sustainability Report p.127): Nissay Planting and Nurturing Forests for Future Generations Campaign
Other CO2 absorption initiatives include: creation of forest-derived credits (Mori Town , Kayabe-gun, Hokkaido), and purchase of J-Blue Carbon Credits (Onomichi City, Hiroshima). (Sustainability Report 2024 p.112) (Note: no mention whether these are outside the actor's territory or value chain)</t>
  </si>
  <si>
    <t>ing</t>
  </si>
  <si>
    <t>ING</t>
  </si>
  <si>
    <t>NL0011821202</t>
  </si>
  <si>
    <t>3TK20IVIUJ8J3ZU0QE75</t>
  </si>
  <si>
    <t>Headline target: ING‚Äôs portfolio targets cover 63% of its total investment and lending by financed emissions as of 2021.(1) As of that year, required activities made up 90% of ING‚Äôs total investment and lending by financed emissions, while optional activities made up 10%. 
In terms of total assets, ING‚Äôs portfolio targets cover 5% of its total investment and lending as of 2021. As of that year, required activities made up 37% of ING‚Äôs total investment and lending by total assets, while optional activities made up 38% and out of scope activities made up 25%.
(1) These targets cover 67% or more of the financial institution‚Äôs Portfolio Target Boundary as required in FI-C15. These targets and coverage % do not include third-party asset management activities. Third-party asset management activities (discretionary mandates) made up 3% of total investment, lending and asset management activities by total assets and assets under management. ING notes that the total assets used in the financed emission calculation of the loan book cannot be reconciled to the financial reports values used in its Annual Report, as the former metric excludes the fair value adjustments on hedged items, deferred acquisition cost and some other reserves. 
Full target: https://sciencebasedtargets.org/resources/files/Target-language-and-summary_ING.pdf</t>
  </si>
  <si>
    <t>"Recently, we increased our ambition to align our lending portfolio with a net zero future by 2050 or sooner. This means we‚Äôll now evolve our Terra approach to steer our loan book towards keeping the rise in global temperatures to a maximum of 1.5 ¬∞C, rather than well below 2 ¬∞C." p.11 of 2021 report.
We use our Terra approach to steer the most carbon-intensive parts of our portfolio towards reaching net zero by 2050. We combine a portfolio-level approach to the carbon-intensive sectors we‚Äôre active in with client engagement that strives to support companies in accelerating their own net-zero transitions. With Terra, we measure the emissions associated with clients active in the most carbon-intensive parts of the sector value chains, and use this information to benchmark our clients‚Äô activities against the relevant decarbonisation scenarios. Additionally, by measuring the absolute financed emissions of our portfolio, we perform hotspot analyses to monitor our loan book, identify risks and opportunities, and define next steps for expansion of Terra's scope. (page 32)</t>
  </si>
  <si>
    <t>https://www.ing.com/web/file?uuid=636ae511-5626-479d-b2ae-feadcce9c483&amp;owner=b03bc017-e0db-4b5d-abbf-003b12934429&amp;contentid=64531</t>
  </si>
  <si>
    <t xml:space="preserve">Our ambition for our buildings worldwide, both owned and rented, is to reach net zero by 2035. We also have a scope 1 and scope 2 target of a 90% reduction by 2030 (compared to 2014), and in 2023, the scope 1 and 2 emissions related to our buildings were 14 kt CO2e (an 81% reduction compared to 2014). (page 90)
</t>
  </si>
  <si>
    <t>Sources: 
https://www.ing.com/Sustainability/The-world-around-us-1/Reporting.htm
https://www.ing.com/Sustainability/Sustainable-business/Terra-approach.htm
https://www.ing.com/Sustainability/Our-own-operations/Environmental-performance.htm</t>
  </si>
  <si>
    <t>Emission scope is in line with ANCA methodology, covering scope 1 emissions on each farm, e.g. CO2 from energy usage, methane from rumen and intestinal fermentation, as well as manure, nitrous oxide from fertilizer and soil. Next to that, scope 2 and upstream scope 3 CO2 emissions related to the production of 
concentrate, roughage and by-products, fertilizer, energy and other input materials are in scope. We only cover on farm and upstream emissions of dairy processors, which are their scope 3 upstream emissions. (page 102)</t>
  </si>
  <si>
    <t xml:space="preserve"> We therefore prioritise real decarbonisation efforts in our approach and do not currently use any offsetting when measuring our portfolio alignment, nor do we plan 
to use them to achieve our Terra targets in the future. Our data providers also do not account for offsets in measuring ING's clients' climate performance. (page 34)</t>
  </si>
  <si>
    <t>barclays</t>
  </si>
  <si>
    <t>Become a net zero bank by 2050: "work towards the milestone of 90% absolute GHG supply chain emissions reduction against a 2018 baseline" (pg 72)</t>
  </si>
  <si>
    <t>https://web.archive.org/web/20250915082148/https://home.barclays/our-sustainability-/barclays-approach-to-the-transition/achieving-net-zero-operations/#:~:text=We%20have%20a%20target%201,our%20global%20real%20estate%20portfolio</t>
  </si>
  <si>
    <t>- scope 1 &amp; 2: 90% absolute reduction in our Scope 1 and 2 market-based GHG emissions against a 2018 baseline by 2025 and 50% absolute reduction in our Scope 1 and 2 location-based GHG emissions against a 2018 baseline by 2030 (pg 72)
- for scope 3: work towards a milestone of 70% of our suppliers, by addressable spend, having science-based GHG emissions reduction targets in place (pg 72)</t>
  </si>
  <si>
    <t>progress:
- We have reached our target ahead of time for reducing our own Scope 1 and Scope 2 market-based absolute emissions, achieving a 95%  reduction as of the end of 2024, driven by a multi-year programme of real estate right-sizing, energy efficiency improvements and shift to renewable electricity sourcing across the Group‚Äôs real estate footprint.
- Reduced Scope 1 and 2 location-based absolute emissions by 56% against a 2018 baseline, tracking ahead of our target of 50% reduction by the end of 2030
key documents:
- Barclays Transition Update: https://web.archive.org/web/20251005054849/https://home.barclays/content/dam/home-barclays/documents/citizenship/Sustainability/Barclays-Transition-Update.pdf 
- Annual Report 2024: https://web.archive.org/web/20250820053210/https://home.barclays/content/dam/home-barclays/documents/investor-relations/reports-and-events/annual-reports/2024/Barclays-PLC-Annual-Report-2024.pdf
- FY2024 Sustainability and Corporate Responsibility Investor Presentation: https://web.archive.org/web/20250407152023/https://home.barclays/content/dam/home-barclays/documents/investor-relations/ResultAnnouncements/FullYear2024Results/20250213-FY24-Sustainability-and-Corporate-Responsibility.pdf
- Achieving net zero operations: https://web.archive.org/web/20250915082148/https://home.barclays/our-sustainability-/barclays-approach-to-the-transition/achieving-net-zero-operations/#:~:text=We%20have%20a%20target%201,our%20global%20real%20estate%20portfolio</t>
  </si>
  <si>
    <t xml:space="preserve">These targets cover Scope 1, 2 and 3 emissions, including methane, from upstream oil, gas, natural gas liquids, and coal. The targets cover pure play and integrated companies carrying out mining, exploration and production activities. (pg 22 Barclays Transition Update) </t>
  </si>
  <si>
    <t xml:space="preserve">Plan: see pg 70-124 of annual report
Equity: "Barclays aims to contribute to a just transition that seeks to manage the negative social impacts of the transition on people, maximise socioeconomic opportunities for people, and engage with affected people on these impacts and opportunities. Barclays undertook just transition assessments for high-emitting sectors where just transition is a consideration, for example, energy, power and utilities, and food and agriculture. We assessed social risks that could disrupt the cost or pace of the transition, potential adverse social or human rights impacts on people, and potential socioeconomic opportunities for people. These assessments will help inform our understanding of risks, impacts, and opportunities in the context of sustainable and transition finance." (pg 118)
Public climate dashboard as well
Executive remuneration: Sustainability-related measures are included as part of the Executive Directors‚Äô Long Term Incentive Plan (LTIP), reflecting the long-term nature of our strategy, and that progress is expected to be non-linear and is best assessed over a multi-year period. For the 2025-2027 LTIP, an overall weighting of 25% is allocated to the broader category of Sustainability, customers and clients. (pg 62 Transition plan). The Sustainability measures will include Financing the transition, reducing our financed emissions and achieving net zero operations, as well as supporting our communities. (Annual report) </t>
  </si>
  <si>
    <t>aim to develop our approach to counterbalance residual emissions as we near 2050, by evaluating latest technology and market practices on carbon credits.
- we are aiming to introduce an internal carbon pricing system from 2025. Our new internal carbon price will be linked to emissions generated from air business travel. We intend to use the proceeds of this pricing system to purchase carbon removal credits. (pg 35 Annual report)
CCS: 
- "focused on investing and scaling climate tech, the physical and digital technologies that will reduce or remove greenhouse gas emissions or improve resilience or adaptation to the physical impacts of climate change, for example, ‚Äì hydrogen, carbon capture, batteries, among others" (pg 62)... Therefore, During 2023 we developed a Transition Finance Framework, which we published in early 2024. The Transition Finance Framework sets out the criteria for the inclusion of transition financing in our $1trn target. The inclusion of transition financing reflects our recognition of the importance of lending and facilitating funding and investing in technologies and activities that support GHG emission reduction (directly or indirectly) in high-emitting and hard-to-abate sectors. (pg 67)
- examples: participated in the financing for the Northern Endurance Partnership (NEP), the CO2 transportation and storage provider for the East Coast Cluster. This will serve the Teesside-based carbon capture projects ‚Äì NZT Power, H2Teesside and Teesside Hydrogen CO2 Capture from 2027‚Äì that were selected for first connection to NEP by DESNZ in March 2023 as part of the UK‚Äôs cluster sequencing process for CCUS. (pg 93) 
"We expect to use some level of negative emissions to offset any residual gap-to-net-zero, although our approach is principally focused on emissions reduction."
https://home.barclays/society/our-position-on-climate-change/why-net-zero/</t>
  </si>
  <si>
    <t>lockheed martin</t>
  </si>
  <si>
    <t>Our updated commitment, which received executive-level approval, is to reduce our absolute Scope 1 and Scope 2 emissions by 36% from a 2020 baseline. This updated commitment is in line with the absolute contraction model well-below 2¬∞C scenario.</t>
  </si>
  <si>
    <t>https://web.archive.org/web/20230506103949/https://sustainability.lockheedmartin.com/sustainability/beyond-the-smp/carbon-strategy-and-climate-related-risk/</t>
  </si>
  <si>
    <t xml:space="preserve">Updated from previous commitment: Our updated carbon emissions reduction goal represents a shift from intensity-based emissions models to a commitment in absolute terms and from an updated baseline. Lockheed Martin was an early adopter of science-based carbon reduction goals. Our initial 2025 SMP emissions reduction goal aligned with the methodology of the Center for Sustainable Organizations (CSO), one of the first organizations to tie climate science to more tangible corporate goal-setting. At that time we selected an intensity-based goal that was established to outperform the CSO model criteria for aligning with a 1.5¬∞C outcome in the long-term. In updating our performance commitment, we included three transformational elements: a shift to an absolute carbon reduction measurement, an acceleration of the total carbon reduction to which we are committed, and an update of the baseline year from which we measure our performance to make that commitment more current, relevant and challenging. </t>
  </si>
  <si>
    <t>Scope 3 is being addressed by Lockheed Martin but not included in target: "Despite the complex and unique challenges faced by our industry, we are taking action to address Scope 3 emissions."</t>
  </si>
  <si>
    <t xml:space="preserve">Review of measures: Our executive leadership team and Board of Directors recognize the investment required to achieve these accelerated goals and the need to incorporate these commitments in our long-range business plans. Through these commitments, we also recognize that more ambitious targets are needed to continue progress beyond 2030. With this in mind, we have programs and governance structures in place to ensure that we regularly monitor performance and continue to evolve our carbon strategy and carbon reduction efforts over time. </t>
  </si>
  <si>
    <t>metlife</t>
  </si>
  <si>
    <t>MetLife, Inc.</t>
  </si>
  <si>
    <t>US59156R1086</t>
  </si>
  <si>
    <t>C4BXATY60WC6XEOZDX54</t>
  </si>
  <si>
    <t>In 2022, MetLife committed to achieve net zero GHG emissions for its global operations and general account investment portfolio by 2050 or sooner. Interim goals include:
50% reduction in Scope 1, 2, and 3 business travel emissions
50% reduction in GHG emissions from managed real estate equity investments
Engagement with emitters responsible for at least 50% of public corporate portfolio financed emissions annually</t>
  </si>
  <si>
    <t>https://www.metlife.com/sustainability/MetLife-sustainability/climate/energy-emissions/</t>
  </si>
  <si>
    <t>Reduce location-based GHG emissions by 30% from 2019 to 2030 across all owned and leased properties, fleet (Scope 1 and 2), and employee business travel (Scope 3).</t>
  </si>
  <si>
    <t>MetLife's 2030 Climate Goals include: 
 1. Maintain carbon neutrality annually for our global offices, fleet, and business travel (achieved for six consecutive years)
 2. Reduce location-based GHG emissions by 30% from 2019 to 2030
 3. Achieve green or healthy building certification for 40% of our global office portfolio (sq. ft)
 4. Mobilize 100 suppliers to set a GHG emissions reduction target by 2025
 MetLife's 2020 goals: 
 'By the end of 2019, we achieved all four of our global environmental targets. We achieved carbon neutrality for the fourth year in a row. We collaborated with 103 suppliers, who disclosed their GHG emissions and emissions reduction activities publicly. And we nearly tripled our public goals to reduce energy and emissions globally by 10% by 2020, reducing energy by 33% and emissions by 27% globally. ' (https://www.metlife.com/sustainability/MetLife-sustainability/climate/energy-emissions/)</t>
  </si>
  <si>
    <t>scope 1, 2 and scope 3:business travel</t>
  </si>
  <si>
    <t xml:space="preserve">public plan:https://sustainabilityreport.metlife.com/content/dam/metlifecom/us/sustainability/pdf/report/2020/2020-sustainability-report.pdf
"Achieve green or healthy
building certification for
40%
of our global office
portfolio by 2030 (sq. ft.)
</t>
  </si>
  <si>
    <t>MetLife currently uses carbon credits to achieve annual carbon neutrality. Interim emission reduction targets exclude the use of credits.</t>
  </si>
  <si>
    <t>roche</t>
  </si>
  <si>
    <t>CH0012032048</t>
  </si>
  <si>
    <t>549300U41AUUVOAAOB37</t>
  </si>
  <si>
    <t xml:space="preserve">Overall Net-Zero Target: F. Hoffmann-La Roche Ltd commits to reach net-zero greenhouse gas emissions across the value chain by 2045. Near-Term Targets: F. Hoffmann-La Roche Ltd commits to reduce absolute scope 1 and 2 GHG emissions 70% by 2029 from a 2022 base year.* F. Hoffmann-La Roche Ltd also commits to reduce absolute scope 3 GHG emissions from fuel- and energy-related activities, waste generated in operations, and business travel 22.5% within the same timeframe.* F. Hoffmann-La Roche Ltd further commits to reduce absolute scope 3 GHG emissions from use of sold products and end-of-life treatment of sold products 22.5% within the same timeframe. F. Hoffmann-La Roche Ltd finally commits that 70% of its suppliers by emissions covering purchased goods and services, capital goods, and upstream transportation and distribution will have science-based targets by 2029.
*The target boundary includes land-related emissions and removals from bioenergy feedstocks.  Long-Term Targets: F. Hoffmann-La Roche Ltd commits to reduce absolute scope 1 and 2 GHG emissions 90% by 2045 from a 2022 base year.* F. Hoffmann-La Roche Ltd also commits to reduce absolute scope 3 GHG emissions 90% within the same timeframe.*
*The target boundary includes land-related emissions and removals from bioenergy feedstocks.                         </t>
  </si>
  <si>
    <t>In October 2024, Roche submitted its greenhouse gas (GHG) reduction targets to the Science Based Targets initiative (SBTi), underscoring its commitment to addressing climate change. As part of its ongoing sustainability efforts, Roche has expanded its carbon reduction strategy to include nearand long-term targets. These targets seek to reduce GHG emissions across its operations (Scope 1 and 2) and throughout its up- and downstream value chain (Scope 3). The goal is to achieve net zero emissions across Roche‚Äôs entire value chain by 2045. SBTi validation of these targets is in progress, targets will be announced once validated. Roche‚Äôs commitment remains to achieve absolute zero Scope 1 and 2 emissions by 2050.
Last year, they refined their company-wide sustainability strategy. In the area of climate protection, they have set a target of achieving net-zero emissions throughout our value chain by 2045 and absolute zero emissions by 2050 as part of the Science Based Targets initiative</t>
  </si>
  <si>
    <t>https://assets.roche.com/f/176343/x/124e641cb6/scope-1-and-2-greenhouse-gas-emissions.pdf</t>
  </si>
  <si>
    <t>Reduce GHG emissions from business flights [t CO2/employee] ‚Äì18% 2019 and 2025
Reduce scope 1 &amp; 2 GHG emissions [t CO2/employee] by 40% between 2019 and 2025</t>
  </si>
  <si>
    <t>Our scope 1 &amp; 2 GHG reduction targets submitted to SBTi include:
‚óè Near-term: Reduce Scope 1&amp;2 GHG emissions by 75% by 2029 (base year: 2019). The
baseline year will be adjusted to align goals across scopes.
‚óè Long-term: Achieve net zero emissions across Roche‚Äôs value chain by 2045.
*Annual report 2024: https://assets.roche.com/f/176343/x/09457b2a19/ar24e.pdf or http://archive.today/nAjnr
*Greenhouse Gas Emissions Scope 1, 2 &amp; 3: https://assets.roche.com/f/176343/x/124e641cb6/scope-1-and-2-greenhouse-gas-emissions.pdf or http://archive.today/N7OZR
*SHE goals for the Roche Group: 2020 - 2025: https://assets.roche.com/f/176343/x/cd87761569/20200331-she-goals-2020-2025-communication.pdf or http://archive.today/E0PuS</t>
  </si>
  <si>
    <t>The target for achieving net zero in scope 3 is only described for 2025 (with an 18% reduction in Scope 3 GHG emissions, based on the 2019 baseline), while the targets for scopes 1 and 2 are set as interim and final goals extending to 2050.</t>
  </si>
  <si>
    <t>Reaching these goals is everyone‚Äôs responsibility
at Roche. Progress is tracked internally through
the cross-functional Corporate Sustainability
Steering Committee. This governance body reports
to the Corporate Governance and Sustainability
Committee of the Board of Directors, is chaired
by the Head Strategy and Sustainability and
comprises nominees from the Pharmaceuticals
and Diagnostics Divisions and Group functions.
Progress will be driven by sustainability teams in
the pharmaceuticals and diagnostics business
areas with our established Scope 3 Decarbonisation
Centre of Excellence acting as a cross-functional
coordination point for our value chain decarbonisation
efforts. Performance will continue to be reported
externally on an annual basis.
Policies, due diligence and risk assessment
across our value chain
Roche‚Äôs positions on GHGs and energy are
outlined in publicly available position papers on
our website.11 The Roche Group Policy on Safety,
Security, Health and Environmental Protection
(SHE)12 outlines our environmental protection
expectations for all sites and colleagues. The
Roche Group Code of Conduct13 further details
our SHE approach and expectations, and the
Roche Supplier Code of Conduct14 affirms our
expectations to our suppliers.
Roche‚Äôs long-term climate risk management
priorities, including physical risk adaptation and
transition risks, are covered in chapter 6. Task Force
on Climate-related Financial Disclosures (TCFD) of
this report.</t>
  </si>
  <si>
    <t>Aligned with the SBTi framework, our approach focuses on emissions reduction. Once the majority of our reductions are achieved, we plan to offset no more than 10% of our emissions (2022 baseline). There were no purchases associated with the voluntary carbon market in the reporting year or reductions claims made in relation to such projects.</t>
  </si>
  <si>
    <t>hca healthcare</t>
  </si>
  <si>
    <t>https://web.archive.org/web/20250526011153*/https://www.hcahealthcareimpact.com/wp-content/uploads/2025/03/hca-healthcare-impact-report-2025.pdf</t>
  </si>
  <si>
    <t xml:space="preserve">The 2025 Annual Impact Report does not state anything about the initiatives and target plans previously mentioned in 2024 and 2023 reports. This is quite a considerable roll back. Emissions reporting only stated up to end of 2023.
Worth noting HCA Healthcare UK have set net zero targets - Net Zero scope 1 &amp; 2 by 2035, Scope 3 by 2045. Interim targets of scope 1 &amp;2 30% reduction by 2030 vs 2020 baseline. 
The previous USA commitment was......
In the short term, HCA Healthcare is pursuing a plan to reduce its Scope 1 and 2 emissions by 2030 in line with the Paris Agreement‚Äôs 1.5ÀöC emissions reduction goal. HCA Healthcare also has an ambition of identifying a pathway to reach net-zero GHG emissions by 2050 as it relates to Scope 1 and 2 emissions (Annual Report 2023: https://www.hcahealthcareimpact.com/wp-content/uploads/2023/11/2023_AnnualSustainabilityReport.pdf).
In 2021, HCA Healthcare assessed its Scope 1 and Scope 2 greenhouse gas (GHG) emissions and water use for 2020. Based on this assessment, HCA Healthcare is implementing a plan to reduce Scope 1 and Scope 2 emissions over the next 3 to 5 years, and a strategy to improve environmental performance more broadly. (From TCFD reoprt: https://s23.q4cdn.com/949900249/files/doc_downloads/TCFD/2022.03.31_HCA_TCFD-Report-v2.pdf)
HCA Healthcare‚Äôs initiatives to reduce Scope 1 and 2 GHG emissions contemplate operational changes that reduce energy consumption, accelerating related capital investments, new technology pilots, renewable energy contracting and investments, and medical gas initiatives. Implementation of decarbonization initiatives will be governed by an Environmental Performance Steering Committee. Implementation progress will be monitored through digital dashboards that provide real-time data and benchmarking. 
In 2021, HCA Healthcare assessed its Scope 1 and Scope 2 greenhouse gas (GHG) emissions and water use for 2020. Based on this assessment, HCA Healthcare is implementing a plan to reduce Scope 1 and Scope 2 emissions over the next 3 to 5 years, and a strategy to improve environmental performance more broadly. (From TCFD reoprt: https://s23.q4cdn.com/949900249/files/doc_downloads/TCFD/2022.03.31_HCA_TCFD-Report-v2.pdf)
HCA Healthcare‚Äôs initiatives to reduce Scope 1 and 2 GHG emissions contemplate operational changes that reduce energy consumption, accelerating related capital investments, new technology pilots, renewable energy contracting and investments, and medical gas initiatives. Implementation of decarbonization initiatives will be governed by an Environmental Performance Steering Committee. Implementation progress will be monitored through digital dashboards that provide real-time data and benchmarking. </t>
  </si>
  <si>
    <t>Although approximate Scope 1 and 2 emissions for 2020, 2021 and 2022 were calculated in the 2023 annual report, the specific goals with detailed numbers were not provided. HCA Healthcare is exploring a process to measure Scope 3 GHG emissions in the future.</t>
  </si>
  <si>
    <t xml:space="preserve">HCA Healthcare conducts both an annual and 3- to 5-year strategy review that sets enterprise priorities and informs financial planning decisions. We link these strategy reviews to our annual ERM process. In addition, these reviews are linked to other processes and the work of committees across HCA Healthcare, for example by the EPEO team (HCA Healthcare TCFD Report: https://s23.q4cdn.com/949900249/files/doc_downloads/TCFD/2022.03.31_HCA_TCFD-Report-v2.pdf). 
We continue to implement our plan to manage energy use and reduce GHG emissions throughout the enterprise. This plan includes reducing energy consumption, investing in capital where necessary, piloting new technology, exploring renewable energy and working with physicians to implement medical gas initiatives and will be monitored through digital dashboards. The implementation and ongoing progress of our decarbonization initiatives are overseen by the ESG Steering Committee (Annual Sustainability Report 2023: https://www.hcahealthcareimpact.com/wp-content/uploads/2023/11/2023_AnnualSustainabilityReport.pdf). </t>
  </si>
  <si>
    <t>basf</t>
  </si>
  <si>
    <t>On our journey toward climate neutrality, we have set ourselves ambitious goals and are striving worldwide to achieve net zero CO2 emissions by 2050.</t>
  </si>
  <si>
    <t>https://web.archive.org/web/20230725102525/https://www.basf.com/global/en/who-we-are/sustainability/we-produce-safely-and-efficiently/energy-and-climate-protection/climate-protection-goal.html</t>
  </si>
  <si>
    <t>In addition, we want to reduce our greenhouse gas emissions worldwide by 25 percent by 2030 compared with 2018 ‚Äì and to achieve this despite targeted growth and the construction of a large Verbund site in South China. Excluding the effects of the planned growth, this means cutting CO2 emissions in half in the current business by the end of this decade. SCOPE 3 - reduce Scope 3.1 emissions by 15% by 2030 comapred to 2022</t>
  </si>
  <si>
    <t>https://www.basf.com/global/en/who-we-are/strategy/our-targets.html#text2102132081
https://www.basf.com/global/en/media/news-releases/2021/03/p-21-166.html
Target in annual report: https://web.archive.org/web/20230725104923/https://report.basf.com/2022/en/</t>
  </si>
  <si>
    <t xml:space="preserve">Gases; "Other greenhouse gases are converted into CO2 equivalents according to the Greenhouse Gas Protocol." [https://web.archive.org/web/20230725102525/https://www.basf.com/global/en/who-we-are/sustainability/we-produce-safely-and-efficiently/energy-and-climate-protection/climate-protection-goal.html]. 
Scopes: "The goal includes Scope 1 and Scope 2 emissions." [https://web.archive.org/web/20230725102525/https://www.basf.com/global/en/who-we-are/sustainability/we-produce-safely-and-efficiently/energy-and-climate-protection/climate-protection-goal.html]. </t>
  </si>
  <si>
    <t xml:space="preserve">Plan: There has been some identification of levers that will lead to achievement of target, but not a detailed plan. [see: /web/20230725104111/https://www.basf.com/global/en/who-we-are/sustainability/we-produce-safely-and-efficiently/energy-and-climate-protection/carbon-management.html]
Reporting: Annual integrated reports include reporting on progress towards the target. See 2022 iteration: https://web.archive.org/web/20230725104923/https://report.basf.com/2022/en/
Accountability: "The achievement of climate protection targets also influences the compensation of members of the Board of Executive Directors and senior executives." [https://web.archive.org/web/20230725104923/https://report.basf.com/2022/en/]
</t>
  </si>
  <si>
    <t>Offsets: "In addition, we will also consider temporarily taking external offsetting measures such as purchasing certificates if the technical or economic environment does not permit a stabilization of emissions at the 2018 level using the above approaches. Sharp increases due to the startup of large-scale plants will be progressively offset. When deciding on investments and acquisitions, we systematically consider the effects on greenhouse gas emissions." [https://web.archive.org/web/20230725102525/https://www.basf.com/global/en/who-we-are/sustainability/we-produce-safely-and-efficiently/energy-and-climate-protection/climate-protection-goal.html]
Carbon removal: Some evidence of CCS being used but not clear how it fits into target. E.g., at the Antwerp site, BASF is planning to invest in one of the largest carbon capture and storage (CCS) projects under the North Sea. Together with partners in the Antwerp@C consortium, this creates the opportunity to avoid more than 1 million metric tons of CO2 emissions per year from the production of basic chemicals. A final investment decision is targeted for 2022.</t>
  </si>
  <si>
    <t>ko√ß holding</t>
  </si>
  <si>
    <t>Ko√ß Holding</t>
  </si>
  <si>
    <t>TUR</t>
  </si>
  <si>
    <t>In line with the net-zero by 2050 target of the European Green Deal, we are currently developing a Group-wide plan that will illustrate our pathway to become carbon neutral in 2050.
They would carry out the Carbon Transition Program in three main stages:
 "The first stage consists of analyzing climate-related risks and opportunities and basing our action plans on the revealed output. Accordingly, we have taken one of our biggest steps in transitioning to a low-carbon economy by taking part in the ‚ÄòTask Force on Climate-related Financial Disclosures (TCFD),‚Äô a platform that brings together the world's leading organizations whose aim is to reach net-zero emissions. The second stage of our roadmap consists of setting the targets of Group companies in line with our commitment to become carbon neutral by 2050. The third and last stage of our roadmap consists of monitoring global and national climate policies and practices, especially the European Green Deal.
https://www.koc.com.tr/media-center/latest-news/2021/koc-holding-launches-carbon-transition-program</t>
  </si>
  <si>
    <t>https://www.kocbayi.com.tr/getmedia/a2219fa6-e494-41f1-b591-7d459b52c77e/koc-grup-surdurulebilirlik-raporu-2020.pdf.aspx?ext=.pdf</t>
  </si>
  <si>
    <t>We aim to reduce our Scope 1 and scope 2 greenhouse gas emissions by 27% in 2030 and 49% in 2040, compared to 2017 and become carbon-neutral by 2050</t>
  </si>
  <si>
    <t>See also: https://ungc-production.s3.us-west-2.amazonaws.com/attachments/cop_2022/515387/original/KOCGSP2021FINAL_07.07.2022.PDF?1657907848</t>
  </si>
  <si>
    <t>For all relevant greenhouse gases (e.g. carbon dioxide, methane, nitrous oxide, F-gases etc.), report in metric tonnes of carbon dioxide equivalent (tCO2e) GHG Protocol Scope 1 and Scope 2 emissions. Estimate and report material upstream and downstream (GHG Protocol Scope 3) emissions where appropriate.</t>
  </si>
  <si>
    <t>prudential financial</t>
  </si>
  <si>
    <t>US74251V1026</t>
  </si>
  <si>
    <t>CUMYEZJOAF02RYZ1JJ85</t>
  </si>
  <si>
    <t>china merchants bank</t>
  </si>
  <si>
    <t>China Merchants Bank Co</t>
  </si>
  <si>
    <t>carbon neutrality by 2060 (p7)</t>
  </si>
  <si>
    <t>http://s3gw.cmbchina.com/lb50.01-cmbweb-prd/CIOAManager/20220318/87666ece-fb37-4b6c-b0cc-1730132045c1.pdf</t>
  </si>
  <si>
    <t>carbon neutrality by 2060 in 2021 sustainability report. However in 2022 and 2023 sustainability report this has been removed as a target</t>
  </si>
  <si>
    <t>Info from https://s3gw.cmbimg.com/lb50.01-cmbweb-prd/cmbcms/20240627/d4a2d4a7-6e44-4ed9-b72f-c5d3f3369410.pdf (p66)</t>
  </si>
  <si>
    <t>Plan: focus is on green finance; there are a list of measures on p86, but most are vague, e.g. 'Improving supporting credit policies, strengthening policy guidance and helping adjust the asset structure' (
Equity: 'to promote social progress and social equity' (p21)
Accountable: 'The Board of Supervisors focused on the performance of the Board of Directors and senior management in inclusive finance, green finance, consumer rights protection, social responsibility, environmental protection, and other aspects, and put forward some targeted opinions and suggestions.' (p22)</t>
  </si>
  <si>
    <t>Info about carbon removal  from https://s3gw.cmbimg.com/lb50.01-cmbweb-prd/CIOAMananger/20240325/46e9e604-5282-45de-9ccd-a7378a14bec3.pdf (p41)</t>
  </si>
  <si>
    <t>petronas</t>
  </si>
  <si>
    <t>alimentation couche tard</t>
  </si>
  <si>
    <t xml:space="preserve">2024 sustainability report, p 49: Carbon neutral for Scope 1 and 2 net emissions from energy consumption including the use of carbon credits. </t>
  </si>
  <si>
    <t>https://web.archive.org/web/20250618220104/https://filecache.investorroom.com/mr5ircnw_alimentationcouchetard/403/ACT_Sustainability_Report_2024.pdf</t>
  </si>
  <si>
    <t xml:space="preserve">2024 sustainability report, p. 49: 50% reduction equivalent from 2020 baseline in net Scope 1 and 2 emissions from energy consumption, including the use of carbon credits. </t>
  </si>
  <si>
    <t>The company first introduced both interim and end targets for carbon neutrality in its 2024 sustainability report (published on June 26, 2024). In its 2023 sustainability report, the company only mentioned an interim goal to reduce the GHG footprint of its fuel operations by 12% (2023 sustainability report, pp  9 &amp; 47). As of June 17, 2025, no further updates have been found.</t>
  </si>
  <si>
    <t>2024 sustainability, p 41: As currently structured, ACT‚Äôs Board has the ultimate responsibility for the oversight of sustainability related issues, including climate change. Specifically, it is responsible for overseeing all risks material to the business and ensuring that effective mitigation strategies are in place. The Board also approves the company‚Äôs climate related goals, commitments, policies, management systems, and external disclosures.</t>
  </si>
  <si>
    <t>2024 sustainability, p. 49: 50% reduction equivalent from 2020 baseline in net Scope 1 and 2 emissions from energy consumption, including the use of carbon credits. 
https://web.archive.org/web/20250618220104/https://filecache.investorroom.com/mr5ircnw_alimentationcouchetard/403/ACT_Sustainability_Report_2024.pdf</t>
  </si>
  <si>
    <t>lenovo</t>
  </si>
  <si>
    <t>Lenovo Group Limited</t>
  </si>
  <si>
    <t>HK0992009065</t>
  </si>
  <si>
    <t>254900VUZRGD5U73RE46</t>
  </si>
  <si>
    <t>Overall Net-Zero Target Lenovo commits to reach net-zero GHG emissions across the value chain by FY2049/2050. Near-Term Targets Lenovo commits to reduce absolute scope 1 and scope 2 GHG emissions 50% by FY2029/2030 from a FY2018/2019 base year. Lenovo also commits to reduce scope 3 GHG emissions from use of sold products 35% on average for comparable products within the same timeframe. Lenovo commits to reduce scope 3 GHG emissions from purchased goods and services 66.5% per million US$ gross profit within the same timeframe. Lenovo further commits to reduce scope 3 GHG emissions from upstream transportation and distribution 25% per tonne-km of transported product by within the same timeframe. Long-Term Targets Lenovo commits to reduce absolute scope 1, 2, and 3 GHG emissions 90% by FY2049/50 from a FY2018/19 base year.</t>
  </si>
  <si>
    <t>Lenovo</t>
  </si>
  <si>
    <t>Net zero by 2050 across scopes 1,2,3, with a 90 percentage reduction across Scope 1, 2, and 3 emissions</t>
  </si>
  <si>
    <t>https://investor.lenovo.com/en/sustainability/reports/FY2023-lenovo-sustainability-report.pdf</t>
  </si>
  <si>
    <t>By FY 2029/30, (1) 'Reduce absolute Scope 1 + Scope 2 GHG emissions 50%', (2) 'Reduce Scope 3 GHG emissions from use of sold products 35% per comparable product (for notebooks, desktops and servers)', (3) 'Reduce Scope 3 GHG emissions (supply chain) from procured goods and services 66.5% per million US$ gross profit', (4) 'Reduce Scope 3 GHG emissions from global logistics operations 25% per tonne-km of transported product' (p22).</t>
  </si>
  <si>
    <t>'On January 19, 2023, the Company announced its SBTi validated target to reach net-zero greenhouse gas (GHG) emissions by 2050. The Company‚Äôs net-zero target is to achieve a 90 percentage reduction across Scope 1, 2, and 3 emissions.' "The Company‚Äôs long-term 2050 net-zero target coincides with its near-term, SBTi-validated 2030 emissions reduction targets." (p21)</t>
  </si>
  <si>
    <t xml:space="preserve">coverage of scope 1, scope 2, and scope 3 (both upstream and downstream). A few emissions are marked as "not relevant to the company" including leased assets (upstream), investments (upstream), transportation and distribution (downstream), processing of sold products (downstream), leased assets (downstream), and franchises (downstream) - (p.21) </t>
  </si>
  <si>
    <t>"The Company‚Äôs Chief Legal &amp; Corporate Responsibility Officer provides executive leadership for its ESG position, including climate change programs. In addition, the ESG Executive Oversight Committee (EOC), chaired by the Chief Legal &amp; Corporate Responsibility Officer, provides strategic direction and facilitates the coordination of ESG efforts across the Company, including proposing recommendations for the effective management of ESG programs. The ESG EOC is comprised of senior management from across the business and functional areas and is chartered to promote a culture that encourages strong ESG performance, including compliance and leadership activities. Regular updates on ESG issues, including updates on topics discussed by the ESG EOC, are also provided to the Board and its Committees from the Chief Legal &amp; Corporate Responsibility Officer." (p20).</t>
  </si>
  <si>
    <t>korea electric power</t>
  </si>
  <si>
    <t>"Korea Electric Power Corporation and six subsidiary power generation corporations declared a vision of 'Zero for Green' for carbon neutrality on November 10, 2021."(P.2, KEPCO CDP report 2022). "Goals &amp; Targets: By 2050 - Carbon neutrality, Zero for Green declaration" (P.13, 2023 KEPCO &amp; KEPCO Group Companies Sustainability Report)</t>
  </si>
  <si>
    <t>https://companiesmarketcap.com/sustainability-reports/7315.sar.en.2024.pdf</t>
  </si>
  <si>
    <t>"The government has prepared the carbon-neutral scenario 2050 and updated its NDC in an effort to keep the 1.5¬∞C within reach, as indicated by the IPCC Special Report on the Global Warming of 1.5‚ÑÉ...Accordingly, the new target of KEPCO reflects a 40% reduction target of emissions in 2018 by 2030 according to the national carbon neutrality scenario 2050 and the updated NDC." (P.63, KEPCO CDP report 2022)</t>
  </si>
  <si>
    <t>"KEPCO and KEPCO group companies are actively working toward achieving the 2050 carbon neutrality target through the ‚ÄúZERO for Green‚Äù strategy."</t>
  </si>
  <si>
    <t>"The new target covers scopes 1 and 2 of KEPCO's emissions based on the Korea emission trading scheme. KEPCO has reported all greenhouse gas emissions (Scope1 and Scope2) company-wide." (P.63, KEPCO CDP report 2022).
"SF6 emission reduction is the main key for KEPCO to achieve NDC target and the national carbon neutrality 2050 scenario...KEPCO will take care of internal SF6 emissions all by 2050." (P.64, KEPCO CDP report 2022).
KEPCO reported Scope 3 emissions on CDP in 2018. The company "has not yet established a base year for Scope3 but will consider it if necessary in the future". (P.76, KEPCO CDP report 2022).</t>
  </si>
  <si>
    <t>Re Public Plan for achieving its target: The company has a simple "Environment Management Action Plan" which stated action strategies including "reduce CO2 and SF6 emissions directly" and "cut down indirect emissions of greenhouse gas" posted on its company website's "Sustainability" page (https://home.kepco.co.kr/kepco/EN/D/htmlView/ENDCHP003.do?menuCd=EN040303). The 2023 KEPCO &amp; KEPCO Group Companies Sustainability Report also shows a simple "Roadmap for Reducing Greenhouse Gas Emissions" (P.31). Many strategic goals and plans are also mentioned in the various reports discussed. However, there isn't a technical document with a clear timeframe that outlines detailed steps the company will take  to achieve the targets.
Re Accountability: "Monetary incentives are provided to employees, including the CEO and other C-Suite officers, based on their performance in achieving emission reduction goals and energy saving goals."(P.10, KEPCO CDP report 2022)</t>
  </si>
  <si>
    <t>"KEPCO has participated in the Korea Emissions Trading Scheme (hereafter Korea ETS), which is now in the third phase (2021-2025). During the third phase (2021 to 2025), the government has strengthened aggressive greenhouse gas emission reduction targets and allocated 10% of the greenhouse gas emission allowances through an auction, and the uses of submitting offset credits were limited to 5% of greenhouse gas emission. KEPCO has established a target of greenhouse gas emissions (Scoep1 and 2) to comply with Korea ETS" (P.26, KEPCO CDP report 2022)
"KEPCO [was] assigned allocation carbon credit equivalent to 2.79 million tons from 2021 to 2023 from the government." (P.27-28, KEPCO CDP report 2022)
KEPCO has a pilot project to plant mangrove trees on 50 hectares of land (3,600 trees per ha) in Myanmar which will secure 170 thousand tonnes‚Äô worth of allowances for the next two decades. The company also plans to "carry out the CDM mangrove afforestation project 4 times in Myanmar to secure 113.02 billion tonnes‚Äô worth of allowances in the future. KEPCO earns additional emission credits through CDM projects abroad to cope with the shortage of allowances in domestic market." (P.16, KEPCO CDP report 2021).
"KEPCO will steadily reduce GHG emissions through recovery and purification of SF6 and carbon offset projects such as the distribution of the midnight heat pump boilers and the CDM mangrove afforestation project in Myanmar and intends to save expenses by procuring carbon credits home and abroad."(P.57, KEPCO CDP report 2022)</t>
  </si>
  <si>
    <t>toyota tsusho</t>
  </si>
  <si>
    <t>TOYOTA TSUSHO CORPORATION</t>
  </si>
  <si>
    <t>JP3635000007</t>
  </si>
  <si>
    <t>549300CEE2ENIUJNXB84</t>
  </si>
  <si>
    <t>Trading Companies and Distributors, and Commercial Services and Supplies</t>
  </si>
  <si>
    <t xml:space="preserve">Overall Net-Zero Target: Toyota Tsusho Corporation commits to reach net-zero greenhouse gas emissions across the value chain by 2050. Near-Term Targets: Toyota Tsusho Corporation commits to reduce absolute scope 1 and 2 GHG emissions 50% by 2030 from a 2019 base year.*
Toyota Tsusho Corporation also commits to reduce absolute scope 3 GHG emissions 27.5% within the same timeframe.*
*The target boundary includes land-related emissions and removals from bioenergy feedstocks.                       Long-Term Targets: Toyota Tsusho Corporation commits to reduce absolute scope 1 and 2 GHG emissions 95% by 2050 from a 2019 base year.*
Toyota Tsusho Corporation also commits to reduce absolute scope 3 GHG emissions 90% within the same timeframe.*
*The target boundary includes land-related emissions and removals from bioenergy feedstocks.                     </t>
  </si>
  <si>
    <t xml:space="preserve">The Toyota Tsusho Group supports the Paris Agreement and, in July 2021, formulated reduction targets for its own emissions (Scope 1 and 2) as a concrete policy toward contributing to the transition to a decarbonized society. Under these targets, we aim to reduce Scope 1 and 2 emissions by 50% and Scope 3 emissions by 27.5% by 2030 compared with 2019 levels, and to achieve net zero greenhouse gas emissions across the entire value chain, including our own operations and supply chain (Scope 1, 2, and 3), by 2050.
</t>
  </si>
  <si>
    <t>https://www.toyota-tsusho.com/english/sustainability/environment/climate-change.html?</t>
  </si>
  <si>
    <t xml:space="preserve">Toyota Tsusho Corporation announced group-wide greenhouse gas (GHG) reduction targets in July 2021 as part of its commitment to the Paris Agreement and the transition to a decarbonized society. The company aims to reduce Scope 1 and 2 emissions by 50% and Scope 3 emissions by 27.5% by 2030, compared with 2019 levels, and to achieve net-zero GHG emissions across the entire value chain (Scopes 1, 2, and 3) by 2050. These targets apply globally across all Toyota Tsusho Group operations and include its supply chain. The 2030 interim targets were established as concrete milestones toward the 2050 net-zero goal. Toyota Tsusho continues to promote renewable energy, circular economy initiatives, and decarbonization projects throughout its business sectors. source: https://web.archive.org/web/20240922/https://www.toyota-tsusho.com/english/sustainability/environment/climate-change.html
</t>
  </si>
  <si>
    <t xml:space="preserve">
Toyota Tsusho Corporation‚Äôs greenhouse gas (GHG) reduction and net-zero targets apply to the entire Toyota Tsusho Group, including its global operations, subsidiaries, and supply chain. The company‚Äôs targets cover Scope 1 (direct), Scope 2 (indirect from energy use), and Scope 3 (value chain) emissions. The 2030 interim targets include a 50% reduction in Scope 1 and 2 emissions and a 27.5% reduction in Scope 3 emissions, both compared with 2019 levels. The end target is to achieve net-zero GHG emissions across all scopes by 2050. The targets cover all greenhouse gases (not only CO‚ÇÇ), consistent with international GHG Protocol standards. They are forward-looking and do not include past (historical) emissions. sources: https://web.archive.org/web/20240922/https://www.toyota-tsusho.com/english/sustainability/environment/climate-change.html
</t>
  </si>
  <si>
    <t xml:space="preserve">Toyota Tsusho Corporation has a public governance framework supporting its climate-related targets. Oversight is provided by the Board of Directors through the Sustainability Management Committee and the Carbon Neutrality Promotion Committee, which are responsible for monitoring progress toward the company‚Äôs greenhouse gas (GHG) reduction and net-zero goals. Executive leadership, including the President and Chief Executive Officer, is formally accountable for achieving these targets. The company maintains a public plan describing actions to reach its targets, including expansion of renewable energy, promotion of circular-economy business models, low-carbon supply-chain initiatives, and technological innovation such as hydrogen and EV projects. These measures cover all relevant GHG scopes (1, 2, and 3). Toyota Tsusho provides annual reporting through its Integrated Report and Sustainability Data Book, which include updates on climate-related progress, governance, and emissions data. However, the plan does not explicitly reference equity or just-transition principles, and no fixed schedule for internal review of measures is published. source: https://web.archive.org/web/20240922/https://www.toyota-tsusho.com/english/sustainability/environment/climate-change.html https://web.archive.org/web/20240922/https://www.toyota-tsusho.com/english/ir/library/integrated.html
</t>
  </si>
  <si>
    <t xml:space="preserve">Toyota Tsusho Corporation‚Äôs climate targets focus primarily on direct and value-chain emissions reductions rather than carbon offsetting or removals. The company has not publicly stated that it will use traded carbon credits or offsets from outside its value chain to achieve its 2030 or 2050 targets. The targets aim for absolute reductions in greenhouse gas (GHG) emissions‚Äî50% for Scopes 1 and 2, and 27.5% for Scope 3 by 2030 (from 2019 levels)‚Äîand net-zero emissions across all scopes by 2050. Toyota Tsusho‚Äôs climate disclosures and integrated reports emphasize actions such as energy efficiency, renewable energy expansion, supply chain decarbonization, and circular economy initiatives, but they do not include separate numerical targets for carbon removals or describe the use of carbon capture or nature-based removal projects. In summary, Toyota Tsusho‚Äôs plan is centered on decarbonization within its own operations and supply chain, with no indication to date of reliance on external offsets or removals. source: https://web.archive.org/web/20240922/https://www.toyota-tsusho.com/english/sustainability/environment/climate-change.html https://web.archive.org/web/20240922/https://www.toyota-tsusho.com/english/ir/library/integrated.html
</t>
  </si>
  <si>
    <t>china poly</t>
  </si>
  <si>
    <t>wilmar</t>
  </si>
  <si>
    <t>Wilmar International Limited</t>
  </si>
  <si>
    <t>SG1T56930848</t>
  </si>
  <si>
    <t>549300H2EAI4YRLWBB20</t>
  </si>
  <si>
    <t>Singapore</t>
  </si>
  <si>
    <t xml:space="preserve">Overall net-zero target:
Wilmar International Limited commits to reach net-zero greenhouse gas emissions across the value chain by 2050.
Near-term targets:
Energy &amp; Industry: Wilmar International Limited commits to reduce absolute scope 1 and 2 GHG emissions 50.4% by 2032 from a 2022 base year.* Wilmar
International Limited also commits to reduce absolute scope 3 GHG emissions from purchased goods and services, fuel- and energy-related activities,
upstream transportation and distribution and processing of sold products 30% within the same timeframe.* *The target boundary includes land-related
emissions and removals from bioenergy feedstocks.
FLAG: Wilmar International Limited commits to reduce absolute scope 1 and 3 FLAG GHG emissions 36.4% by 2032 from a 2022 base year.**
**The target includes FLAG emissions and removals. Wilmar International Limited commits to no deforestation across its primary deforestation-linked commodities, with a target date of December 31, 2025.
Long-term targets:
Energy &amp; Industry: Wilmar International Limited commits to reduce absolute scope 1 and 2 GHG emissions 90% by 2050 from a 2022 base year.* Wilmar
International Limited also commits to reduce absolute scope 3 GHG emissions from purchased goods and services, fuel- and energy-related activities,
upstream transportation and distribution, downstream transportation and distribution and processing of sold products 90% within the same timeframe.* *The
target boundary includes land-related emissions and removals from bioenergy feedstocks.
FLAG: Wilmar International Limited commits to reduce absolute scope 1 and 3 FLAG GHG emissions 72% by 2050 from a 2022 base year.**
**The target includes FLAG emissions and removals.
</t>
  </si>
  <si>
    <t>Wilmar‚Äôs net-zero target was officially validated by the Science Based Targets initiative (SBTi) in March 2025. The Group is committed to a 90% absolute reduction in Scope 1‚Äì3 emissions and a 72% reduction in Forest, Land and Agriculture (FLAG) emissions (Scope 1 &amp; 3) by 2050 from a 2022 base year.
üìÑ Reference: p. 40, 2024 Sustainability Report</t>
  </si>
  <si>
    <t>https://web.archive.org/web/20250920115355/https://ir-media.wilmar-international.com/media/document/22ed848d-6aa3-4421-ad6e-5df50e959d1f/assets/24_0151_wilmar_2024_sr-v7-27-may.pdf?disposition=inline</t>
  </si>
  <si>
    <t>alidated by SBTi (2025), Wilmar commits to:
‚Äì 50.4% absolute reduction in Scope 1 &amp; 2 emissions
‚Äì 30.0% reduction in Scope 3 emissions
‚Äì 36.4% reduction in FLAG-related emissions (Scope 1 &amp; 3)
All targets use 2022 as the baseline year.
üìÑ p. 40</t>
  </si>
  <si>
    <t>These reductions form Wilmar‚Äôs near-term science-based targets, part of the SBTi validation. They represent the most ambitious targets Wilmar has publicly committed to.
Webarchived link: https://web.archive.org/web/20250731090723/https://ir-media.wilmar-international.com/media/document/22ed848d-6aa3-4421-ad6e-5df50e959d1f/assets/24_0151_wilmar_2024_sr-v7-27-may.pdf?disposition=inlinehttps://ir-media.wilmar-international.com/media/document/22ed848d-6aa3-4421-ad6e-5df50e959d1f/assets/24_0151_wilmar_2024_sr-v7-27-may.pdf?disposition=inline</t>
  </si>
  <si>
    <t>Wilmar‚Äôs GHG accounting aligns with the GHG Protocol, including CO‚ÇÇ, CH‚ÇÑ, N‚ÇÇO emissions across energy use, transport, deforestation, and agriculture. Only forward-looking reductions are counted.  p. 38‚Äì40</t>
  </si>
  <si>
    <t>‚Äì Wilmar‚Äôs Board Sustainability Committee (BSC) holds oversight responsibility for emissions targets.
‚Äì Progress is reviewed quarterly and integrated into executive KPIs.
‚Äì Chief Sustainability Officer leads a team of 90+ staff globally.
‚Äì Measures include solar PV expansion (105.3 MWp in 2024), biomass fuel use, and efficiency upgrades in mills.
üìÑ p. 18‚Äì19 (governance), p. 40 (roadmap), p. 48 (operational footprint)</t>
  </si>
  <si>
    <t>‚Äì No external carbon credits or offsets are used toward Wilmar‚Äôs targets.
‚Äì Nature-based removals include:
‚Ä¢ Riparian zone restoration: 681 ha as of 2024 (target: 1,000 ha by 2050)
‚Ä¢ Over 264,000 native trees planted (p. 25)
‚Ä¢ Biodiversity landscape projects in Ghana and Indonesia covering 2,783 ha (p. 25‚Äì27)
‚Äì These contribute to carbon sequestration under FLAG scope.</t>
  </si>
  <si>
    <t>beijing automotive</t>
  </si>
  <si>
    <t>munich re</t>
  </si>
  <si>
    <t>Munich Re</t>
  </si>
  <si>
    <t>By 2030: net-zero emissions in Own operations; 
By 2050: net-zero emissions in Assets (Financed GHG emissions) and Liabilities (Insurance-related GHG emissions)</t>
  </si>
  <si>
    <t>https://www.munichre.com/content/dam/munichre/contentlounge/website-pieces/documents/MunichRe-Sustainability-Report_2022.pdf/_jcr_content/renditions/original./MunichRe-Sustainability-Report_2022.pdf</t>
  </si>
  <si>
    <t>Operational emissions-  12% GHG emission reduction per employee by 2025-  own GHG emissions ambition to achieve carbon net-zero by 2030
By 2025: -25 to -29 % emissions (Assets), -35 % thermal coal emissions and -5% oil emissions (Liabilities), -12% employee-related emissions (own operations)</t>
  </si>
  <si>
    <t>Base year 2019, p99 from 2024 annual report. 
Munich Re follows decarbonization targets (both end and interim) along three dimensions: 1. Own Operations, 2. Assets (=financed emissions), and 3. Liabilities (=insured emissions). Along all three dimensions, the goal is to reach net zero by 2050 (own operations by 2030). Each dimension, however, has individual 2025, 2030, and 2040 interim targets (reflecting the differential challenges in decarbonizing each dimension). Own operations has been chosen there as the "key" dimension relevant for the interim target.</t>
  </si>
  <si>
    <t>Coverage of Scope 1+2+3 for own operations. Coverage of scope 1+2 for financed emissions.</t>
  </si>
  <si>
    <t>"The following targets have been applied for the 2024‚Äì2027 multi-year bonus: Define a climate ambition for 2030 in line with the 2050 net-zero target and deliver on climate commitments." (p.18, https://web.archive.org/web/20240612060906/https://www.munichre.com/content/dam/munichre/contentlounge/website-pieces/documents/MunichRe-Sustainability-Report_2023.pdf/_jcr_content/renditions/original./MunichRe-Sustainability-Report_2023.pdf)</t>
  </si>
  <si>
    <t>"When selecting certificates, we place value on internationally recognised certification standards, such as the Gold Standard." (p.70, https://web.archive.org/web/20240612060906/https://www.munichre.com/content/dam/munichre/contentlounge/website-pieces/documents/MunichRe-Sustainability-Report_2023.pdf/_jcr_content/renditions/original./MunichRe-Sustainability-Report_2023.pdf)</t>
  </si>
  <si>
    <t>"Group headquarters in Munich were brought to GHG net zero (through GHG emission removal certificates) and all of the Group‚Äôs other recognised GHG emissions from business activities were made GHG-neutral (through GHG emission reduction certificates)" (p.13, https://web.archive.org/web/20240612060906/https://www.munichre.com/content/dam/munichre/contentlounge/website-pieces/documents/MunichRe-Sustainability-Report_2023.pdf/_jcr_content/renditions/original./MunichRe-Sustainability-Report_2023.pdf)
"We endeavour to offset the remaining, unavoided GHG emissions by purchasing certificates from projects that aim to reduce GHG emissions (‚ÄúGHG neutral‚Äù) or respectively remove GHGs from the atmosphere (‚ÄúGHG net zero‚Äù)." (p.67, https://web.archive.org/web/20240612060906/https://www.munichre.com/content/dam/munichre/contentlounge/website-pieces/documents/MunichRe-Sustainability-Report_2023.pdf/_jcr_content/renditions/original./MunichRe-Sustainability-Report_2023.pdf)</t>
  </si>
  <si>
    <t>aluminum of china</t>
  </si>
  <si>
    <t>Aluminum of China</t>
  </si>
  <si>
    <t>As part of its ongoing strategy, Chalco will continue to establish environmental and social targets aligned with its business operations. The Board of Directors regularly reviews the development and attainment of these targets and ensures that the Company maintains sustained efforts to achieve carbon emission peaking by 2030 and carbon neutrality by 2060.</t>
  </si>
  <si>
    <t>https://www.chalco.com.cn/en/tzzgxen/tzggen/202404/P020240403374614701121.pdf</t>
  </si>
  <si>
    <t xml:space="preserve">carbon emission peaking </t>
  </si>
  <si>
    <t>sumitomo mitsui financial</t>
  </si>
  <si>
    <t>Sumitomo Mitsui Financial</t>
  </si>
  <si>
    <t>2021: Set net-zero targets for GHG emissions (by 2030 for SMBC‚Äôs own operations; by 2050 for investment and loan portfolio)</t>
  </si>
  <si>
    <t>https://web.archive.org/web/20250823052319/https://www.smfg.co.jp/english/sustainability/report/pdf/sustainability_report_e_2025.pdf</t>
  </si>
  <si>
    <t>Short term reduction target: Scope 1 and 2 -55% by FY2026 (vs. FY2021)</t>
  </si>
  <si>
    <t>Scopes 1 and 2 net zero by FY3/31, Scope 3 net zero (portfolio GHG emissions) by 2050 (Sustainability Report 2025 p.32)</t>
  </si>
  <si>
    <t>Scope 1, 2, and 3 are all covered (Sustainability Report 2025 p.23)</t>
  </si>
  <si>
    <t>- [Measures for all emission scopes that are covered by the target] and [Measures for all emission scopes that are covered by the target] can be found in (Sustainability Report 2025 p.21-33) - [Schedule for regular review of measures]: We are establishing the following governance and review framework for portfolio GHG reduction targets. In addition, we are working on establishing internal controls and discussing with an auditing firm to obtain third-party assurance.; Based on the opinions of the Board of Directors and the Sustainability Committee, we regularly review our reduction targets and transition plans, taking into account the latest developments in climate science, including those from the IPCC. (Sustainability Report 2025 p.136) - [Equity]: Information on the Diversity, Equity &amp; Inclusion Committee can be found in (Sustainability Report 2025 p.109)</t>
  </si>
  <si>
    <t>- [Does the target allow for traded credits (offsets) from outside the actor‚Äôs territory / value chain to meet the target?]: Expansion of decarbonization solutions: Carbon credits (Sustainability Report 2025 p.32) - [CCS-based removals]: Risk-taking in new energy and new technologies: Accelerating social implementation in new energy and new technologies; Actively providing risk capital for hydrogen, SAF, CCS, etc. (Sustainability Report 2025 p.7) - [Nature-based removals]: Securing carbon sinks through the conservation and restoration of forests and other natural areas (Sustainability Report 2025 p.18)</t>
  </si>
  <si>
    <t>itau unibanco holding</t>
  </si>
  <si>
    <t>we launched our Net
Zero Commitment, to become a Scope 1, 2 and 3
carbon neutral bank by 2050 (Pg4).</t>
  </si>
  <si>
    <t>https://www.itau.com.br/download-file/v2/d/42787847-4cf6-4461-94a5-40ed237dca33/7a718ece-6bf9-cab0-23e7-73989b665e4e?origin=2</t>
  </si>
  <si>
    <t>Ita√∫ Unibanco has emission targets for scope 1 and scope 2. In 2018, we revisited our emissions targets and started using the Science Based Targets methodology for Scopes 1 and 2 in order to contain global warming below 2¬∞ C. Therefore, we set public targets to reduce our absolute Scope 1 emissions by 4% between 2018 and 2021, and to reduce our absolute Scope 2 emissions by 6% over the same period (2018 and 2021).</t>
  </si>
  <si>
    <t>Updated the last entry by Elizabeth.</t>
  </si>
  <si>
    <t>offset 100% of their Scope 1 and 2emissions in 2019</t>
  </si>
  <si>
    <t>Pg. 60: Offsetting</t>
  </si>
  <si>
    <t>boeing</t>
  </si>
  <si>
    <t>Boeing Co</t>
  </si>
  <si>
    <t>For the goal "Reduce greenhouse gas (GHG) emissions from Boeing operations through conservation and renewable energy", the targets for 2030 includes:
‚Ä¢ Achieve 30% GHG reduction in Scope 1 and Scope 2 market-based emissions from 2023 base year
‚Ä¢ Achieve 100% renewable electricity
‚Ä¢ Achieve 3% reduction of natural gas intensity from 2023 base year
(pg 6)</t>
  </si>
  <si>
    <t>https://web.archive.org/web/20250914084536/https://www.boeing.com/content/dam/boeing/boeingdotcom/sustainability/pdf/2025-boeing-sustainability-report.pdf</t>
  </si>
  <si>
    <t>- Boeing achieved our 2025 GHG reduction goal from our 2017 baseline two years early in 2023. (2025 GHG Supplement)
Key docs:
2025 GHG supplement: https://web.archive.org/web/20251013034131/https://www.boeing.com/content/dam/boeing/boeingdotcom/principles/environment/pdf/GHG_Emissions_Supplement.pdf
TCFD report 2025 https://web.archive.org/web/20251013034658/https://www.boeing.com/content/dam/boeing/boeingdotcom/sustainability/pdf/tcfd-report.pdf
Offset:
https://web.archive.org/web/20251013035759/https://www.boeing.com/content/dam/boeing/boeingdotcom/principles/environment/pdf/Offsets-FactSheet.pdf
Sustainability Report 2025: https://web.archive.org/web/20250914084536/https://www.boeing.com/content/dam/boeing/boeingdotcom/sustainability/pdf/2025-boeing-sustainability-report.pdf</t>
  </si>
  <si>
    <t>The 2030 GHG and renewable electricity targets are set with an operational boundary of The Boeing Company, which includes all majority-owned subsidiaries. The GHG reduction target includes all Scope 1 and Scope 2 market-based emissions. (2025 Sustainability Report pg 27, see pg 34 for full GHG inventory)
- For Scope 1, the primary emissions source is the combustion of fossil fuels from stationary combustion sources. Data from these sources come from monthly utility bills, consumption data from meter readings or records provided by site focals, 
- Scope 2 GHG emissions covers indirect emissions associated with purchased electricity. Boeing does not purchase, or purchases negligible, heat, steam, or cooling, therefore these are excluded from our Scope 2 calculations.
- Scope 3 GHG emissions are from sources that are not under Boeing‚Äôs operational control, but instead occur in the value chain. There are 15 categories of Scope 3 emissions, and we currently have quantified, audited data for two categories as noted above: Category 6 (Employee Business Travel) and Category 11 (Use of Sold Products). We currently disclose Scope 3 ‚Äì Category 11 (Use of Sold Products) for both commercial and defense aircraft; other defense products have been excluded from the calculations including space, detonation emissions, land and marine vehicles in line with currently published International Aerospace Environmental Group (IAEG) guidance.
(information from GHG supplement)</t>
  </si>
  <si>
    <t>In 2024, Boeing evolved from using offsets for our Scope 1 and Scope 2 greenhouse gas (GHG) emissions to support our longer-view carbon management strategy of avoid first, remove second. Our strategy prioritizes avoiding Scope 1 and Scope 2 GHG emissions in the first place, including through increasing use of renewable electricity and sustainable aviation fuel (SAF) in our operations, as the most direct way to reduce our operational emissions. For emissions that are hard to abate, we plan to increase focus and investment in permanent carbon removal technologies. We continue to voluntarily offset our Scope 3, Category 6 ‚Äì Business Travel emissions with third-party verified offsets. To learn more about our offsetting principles</t>
  </si>
  <si>
    <t>aeon</t>
  </si>
  <si>
    <t>Aeon Co., Ltd.</t>
  </si>
  <si>
    <t>JP3388200002</t>
  </si>
  <si>
    <t>5299009MXFL34SA71416</t>
  </si>
  <si>
    <t>AEON commits to reduce absolute scope 1 and 2 GHG emissions 46.2% by 2030 from a 2019 base year. AEON also commits that 80% of its suppliers by emissions covering purchased goods and services will set science-based targets by 2021.</t>
  </si>
  <si>
    <t>Aeon Co</t>
  </si>
  <si>
    <t xml:space="preserve">Reduce total CO2 and other emissions from stores to net-zero by 2040 </t>
  </si>
  <si>
    <t>https://web.archive.org/web/20250916210334/https://ssl4.eir-parts.net/doc/8267/ir_material_for_fiscal_ym23/165526/00.pdf</t>
  </si>
  <si>
    <t xml:space="preserve">Halving CO2 emissions by 2030 
Switch energy used in stores to 50% renewable energy by 2030
</t>
  </si>
  <si>
    <t xml:space="preserve">‚ÄúAchieving carbon neutrality throughout the supply chain‚Äù is listed as a priority environmental measure, indicating Scope 3 coverage
"AEON aims to achieve net-zero greenhouse gas emission from its stores by focusing on both energy conservation and generation"
"We will arrange our efforts according to three perspectives: 'stores', 'logistics', and 'hand in hand with customers'"
</t>
  </si>
  <si>
    <t>Information on the extent to which measures will be applied (e.g. if switching to EVs, what share of the fleet; if installing an own solar PV installation, what is the installed capacity), Information on the emission reductions expected from these measures within a certain time period, Measures for all emission scopes that are covered by the target</t>
  </si>
  <si>
    <t xml:space="preserve">See page 48 for performance indicators: https://web.archive.org/web/20250916210334/https://ssl4.eir-parts.net/doc/8267/ir_material_for_fiscal_ym23/165526/00.pdf
Equity is mentioned elsewhere in the annual report, but not directly in relation to sustainability. </t>
  </si>
  <si>
    <t>AEON Co</t>
  </si>
  <si>
    <t>xiamen itg holding</t>
  </si>
  <si>
    <t>zurich insurance</t>
  </si>
  <si>
    <t>Zurich Insurance Group Ltd</t>
  </si>
  <si>
    <t>CH0011075394</t>
  </si>
  <si>
    <t>529900QVNRBND50TXP03</t>
  </si>
  <si>
    <t>Zurich Insurance</t>
  </si>
  <si>
    <t>"In 2019, Zurich Insurance Group (Zurich) committed to
becoming a net-zero business by 2050 across our
insurance, investments and operations. This is our first
climate transition plan (‚ÄòPlan‚Äô) which outlines how we
are executing on this commitment" pg4</t>
  </si>
  <si>
    <t>https://edge.sitecorecloud.io/zurichinsur6934-zwpcorp-prod-ae5e/media/project/zurich/dotcom/sustainability/docs/climate-transition-plan-2024.pdf</t>
  </si>
  <si>
    <t xml:space="preserve">"2025 - 60% reduction" pg20 </t>
  </si>
  <si>
    <t>"2030 Net-zero operational emissions" pg20</t>
  </si>
  <si>
    <t>In line with the guidance provided by these standards, we comply with mandatory Scope 1 and Scope 2 emissions reporting and include Scope 3 emissions where we have determined the sources to be material.
** see table in link for more details
https://web.archive.org/web/20240723121907/https://www.zurich.com/sustainability/planet/net-zero-in-operations</t>
  </si>
  <si>
    <t xml:space="preserve">Page 162 sustainability report 2023: "Within their assigned function or business, each ExCo member and CEO direct report is also accountable for sustainability, including climate and nature"
Reference to equity on page 197 of 2023 sustainability report.
Zurich Insurance published an annual sustainability report: https://www.zurich.com/sustainability/reporting
2023 Sustainability report: https://edge.sitecorecloud.io/zurichinsur6934-zwpcorp-prod-ae5e/media/project/zurich/dotcom/sustainability/docs/sustainability-report-2023.pdf
2024 Climate Transition plan pg 22: https://edge.sitecorecloud.io/zurichinsur6934-zwpcorp-prod-ae5e/media/project/zurich/dotcom/sustainability/docs/climate-transition-plan-2024.pdf </t>
  </si>
  <si>
    <t>can only be used after prioritizing emissions reductions
Page 178 of 2023 sustainability report: https://edge.sitecorecloud.io/zurichinsur6934-zwpcorp-prod-ae5e/media/project/zurich/dotcom/sustainability/docs/sustainability-report-2023.pdf</t>
  </si>
  <si>
    <t>"We have been carbon neutral since 2024 through the use of high quality offsets, which we apply only after prioritising emissions reductions."
Page 178 of 2023 sustainability report: https://edge.sitecorecloud.io/zurichinsur6934-zwpcorp-prod-ae5e/media/project/zurich/dotcom/sustainability/docs/sustainability-report-2023.pdf</t>
  </si>
  <si>
    <t>unilever</t>
  </si>
  <si>
    <t>Unilever plc</t>
  </si>
  <si>
    <t>GB00B10RZP78</t>
  </si>
  <si>
    <t>549300MKFYEKVRWML317</t>
  </si>
  <si>
    <t xml:space="preserve">Energy &amp; industrial: Unilever commits to reduce scope 1 and 2 GHG emissions 100% by
FY2030 from a FY2015 base year. Unilever also commits to reduce absolute scope 3 GHG
emissions from purchased goods and services, fuel and energy related activities, upstream
transport and distribution, use of sold products, end-of-life treatment of sold products, and
downstream leased assets 42% by FY2030 from a FY2021 base year.
FLAG: Unilever commits to reduce absolute scope 3 FLAG GHG emissions 30.3% by
FY2030 from a FY2021 base year. Unilever also commits to maintain no deforestation across its primary deforestation-linked commodities.
</t>
  </si>
  <si>
    <t>"achieve net zero GHG emissions covering Scope 1, 2 &amp; 3 (excluding indirect consumer use emissions) by 2039"</t>
  </si>
  <si>
    <t>https://archive.vn/https://www.unilever.com/files/ctap.pdf</t>
  </si>
  <si>
    <t xml:space="preserve">"to reduce in absolute terms our operational (Scope 1 &amp; 2) emissions by 70% by 2025 against a 2015 baseline" and "reduce in absolute terms our operational emissions (Scope 1 &amp; 2) by 100% by 2030 against a 2015 baseline"
</t>
  </si>
  <si>
    <t xml:space="preserve">Other targets for 2030:
"Reduce absolute Scope 3 energy and industrial GHG emissions from purchased goods and services (associated with ingredients, packaging), upstream transport and distribution, energy and fuel-related activities, direct emissions from use of sold products (associated with HFC propellants), end of life treatment of sold products, and downstream leased assets (associated with ice cream retail cabinets) by 42% by 2030, from a 2021 baseline" and "Reduce absolute Scope 3 forest, land and agriculture (FLAG) GHG emissions from purchased goods and services (associated with ingredients) by 30.3% by 2030, from a 2021 baseline"
</t>
  </si>
  <si>
    <t xml:space="preserve">"Achieve net zero GHG emissions covering Scope 1,2 &amp; 3 (excluding indirect consumer use emissions) by 2039"
Explanation for Scope 3 target: "Under the GHG Protocol, indirect consumer use-phase emissions are an optional part of a company's Scope 3 emissions. While the Science Based Targets initiative (SBTi) encourages companies to consider them, they are also clear that they are not required to be included in a company's Scope 3 emissions and that their inclusion is above and beyond a company's Scope 3 targets"
https://www.unilever.com/files/ctap.pdf </t>
  </si>
  <si>
    <t>For Scope 1 &amp; 2: "we plan to invest ‚Ç¨150m in our manufacturing decarbonisation programme focused on three key areas: 
- Decarbonise our thermal and electrical energy 
- Increase our use of renewable power
- Reduce emissions from refrigeration"
For Scope 3: "By the end of 2024, we aim to have reached 300 of our most emissions-intensive suppliers (who account for approximately 44% of our Scope 3 GHG emissions related to raw materials, ingredients and packaging), building their climate capabilities in support of these goals"
Equity: No direct reference in the Climate Transition Action Plan, but has extensive Responsible Partner Policy (2022, https://www.unilever.com/files/56455dcf-0f8f-41cb-a3a9 2f77bf8a6291/unilever-responsible-partner-policy.pdf) that ensures all workers are treated equally and fairly.</t>
  </si>
  <si>
    <t xml:space="preserve">"We will not use carbon credits to meet our near-term GHG reduction targets."
In terms of Scope 3 emissions: "Under SBTi rules, carbon removals within our value chain may be counted towards achieving our near-term Scope 3 GHG (FLAG) reduction target"
</t>
  </si>
  <si>
    <t>accenture</t>
  </si>
  <si>
    <t>IE00B4BNMY34</t>
  </si>
  <si>
    <t>Ireland</t>
  </si>
  <si>
    <t>Professional Services</t>
  </si>
  <si>
    <t xml:space="preserve">Overall Net-Zero Target: Accenture commits to reach net-zero greenhouse gas emissions across the value chain by FY2040. Near-Term Targets: Accenture commits to reduce absolute scope 1 and 2 GHG emissions 80% by FY2030 from a FY2019 base year. Accenture also commits to reduce scope 3 GHG emissions 55% per unit of revenue within the same timeframe. Long-Term Targets: Accenture commits to reduce absolute scope 1 and 2 GHG emissions 90% by FY2040 from a FY2019 base year. Accenture also commits to reduce absolute scope 3 GHG emissions 90% within the same timeframe.
</t>
  </si>
  <si>
    <t>IRL</t>
  </si>
  <si>
    <t>"We continue to work toward our 2025 carbon removal goal by first focusing on reductions across our Scope 1, 2 and 3 emissions and then removing any remaining emissions through nature-based carbon removal projects." (P.43, 360¬∞ Value Report 2024)</t>
  </si>
  <si>
    <t>http://archive.today/2025.09.25-203845/https://www.accenture.com/content/dam/accenture/final/corporate/company-information/document/Accenture-360-Value-Report-2024.pdf</t>
  </si>
  <si>
    <t>Additionally, by 2030 they aim to have an 80% reduction of absolute Scope 1 and 2 GHG emissions from fiscal 2019 base year, and a 55% reduction of Scope 3 GHG emissions per unit of revenue from fiscal 2019 base year. And by 2040, a 90% reduction of absolute Scope 1 and 2 GHG emissions from fiscal 2019 base year, and a 90% reduction of absolute Scope 3 GHG emissions from fiscal 2019 base year. (P.42, 360¬∞ Value Report 2024)</t>
  </si>
  <si>
    <t>Their plan mostly focuses on carbon reduction and removal, and whilst there is reference to 'GHG emissions' this is not defined anywhere on their public plans.
There are direct references to reducing carbon emissions across Scope 1, 2 and 3 throughout the plan; ie. ‚ÄòOur most significant aspects relate to indirect emissions from Scope 2 electricity usage in our locations and Scope 3 emissions from business travel and purchased goods and services.‚Äô (P.43, 360¬∞ Value Report 2024)</t>
  </si>
  <si>
    <t>On Plan: There is a Climate Transition Plan published back in July 2023 (before the new 'near-term' SBTi target was set in October 2023) with some descriptions on actions being taken and measures such as to power offices with 100% renewable electricity by 2023. (https://www.accenture.com/content/dam/accenture/final/accenture-com/document/Climate-Transition-Plan.pdf), though it does not include a detailed timeline specially on emissions reduction.
On Accountability: No formal accountability (e.g. incentive payment linked to ESG performance) for leadership specifically stated, but report mentioned "At Accenture, responsibility for ESG matters starts at the top, with our Board actively overseeing our ESG strategies and progress in meeting our ESG-related commitments, and cascades throughout the business. The Nominating, Governance &amp; Sustainability Committee is responsible for overseeing our overall ESG performance, disclosure, strategies, goals and objectives, and monitoring evolving ESG risks." (P.55, 360¬∞ Value Report 2024)</t>
  </si>
  <si>
    <t>On Carbon Removal:  "To address our remaining emissions, we are investing in nature-based carbon removal projects to remove carbon from the atmosphere...Our nature-based carbon removal projects are generally targeted to reforest land, improve biodiversity and the resilience of ecosystems, make agriculture more sustainable and help create green jobs‚Äîall while removing carbon from the atmosphere." (P.46, 360¬∞ Value Report 2024).</t>
  </si>
  <si>
    <t>cosco shipping</t>
  </si>
  <si>
    <t>COSCO SHIPPING LOGISTICS(CHONGQING) CO.,LTD</t>
  </si>
  <si>
    <t>SME</t>
  </si>
  <si>
    <t>Water Transportation - Water Transportation</t>
  </si>
  <si>
    <t>This target was approved using a streamlined target validation route exclusive to small and medium-sized enterprises (SMEs). https://sciencebasedtargets.org/faqs-for-smes/ COSCO SHIPPING LOGISTICS(CHONGQING) CO.,LTD commits to reduce scope 1 and scope 2 GHG emissions 42% by 2030 from a 2021 base year, and to measure and reduce its scope 3 emissions. COSCO SHIPPING LOGISTICS(CHONGQING) CO.,LTD commits to reduce scope 1+2+3 emissions 90% by 2050 from a 2021 base year.</t>
  </si>
  <si>
    <t>caterpillar</t>
  </si>
  <si>
    <t>"Scope 1 and 2 goal to reduce absolute greenhouse gas emissions from our operations by 30% from 2018 to 2030"</t>
  </si>
  <si>
    <t>https://web.archive.org/web/20231212084027/https://s7d2.scene7.com/is/content/Caterpillar/CM20230428-315ef-024e2</t>
  </si>
  <si>
    <t>Progress: Reduced our direct (Scope 1) emissions by nearly 21% from our 2018 base year</t>
  </si>
  <si>
    <t xml:space="preserve">Scopes are mentioned in target text
p8  'This year, we will begin disclosing our Scope 3 use of sold products emissions. We have also aligned with the TCFD framework as another step in identifying, analyzing and managing our climate-related opportunities and risks"
p16 'Caterpillar established a target to reduce absolute Scope 1 and 2 GHG emissions from operations by 30% between 2018 and 2030. Through 2022, we have reduced our emissions by 33% from our 2018 baseline. The table below contains our Scope 1 and Scope 2 GHG emissions.'
</t>
  </si>
  <si>
    <t>'We incorporated ESG into the 2022 incentive plan for executive officers.' p34 2023 proxy statement.
https://web.archive.org/web/20231212083259/https://s7d2.scene7.com/is/content/Caterpillar/CM20230502-f9997-9c892?_ga=2.228612316.1395841041.1702354717-942452202.1702354717&amp;_gl=1%2A111kvlg%2A_ga%2AOTQyNDUyMjAyLjE3MDIzNTQ3MTc.%2A_ga_HV64Y8JPBF%2AMTcwMjM2NzQ5OS4yLjEuMTcwMjM2ODU3NC42MC4wLjA.
* p14 increase in sales and revenues from 19% remanufactured products from 2018 
* p12 100% of new Caterpillar products through 2030 will be more sustainable than the previous generation through collaborating with customers, reduced waste, improved design for rebuild/ remanufacturing, lower emissions or improved efficiency.</t>
  </si>
  <si>
    <t xml:space="preserve">no mention </t>
  </si>
  <si>
    <t>dai ichi life</t>
  </si>
  <si>
    <t>In March 2021, we made a pledge to realize net-zero of Scope 1 and Scope2 of our entire Group by FY2040 and net-zero of supply chain and investment portfolio of Dai-ichi Life Insurance Company (‚ÄúDai-ichiLife‚Äù), the Group‚Äôs core insurance business entity in Japan, by FY2050. (Page 4, Net Zero Transition Plan, 2023)</t>
  </si>
  <si>
    <t>https://www.dai-ichi-life-hd.com/en/sustainability/environment/pdf/nztransitionplan_001.pdf</t>
  </si>
  <si>
    <t>Group CO2 emission reduction (Scope 1 and 2) : ‚Äì50% by fiscal 2025</t>
  </si>
  <si>
    <t>Archived source: https://archive.vn/qi0FS</t>
  </si>
  <si>
    <t>lg electronics</t>
  </si>
  <si>
    <t>LG Electronics Inc.</t>
  </si>
  <si>
    <t>KR7066570003</t>
  </si>
  <si>
    <t>988400RMQFTGZIOG0609</t>
  </si>
  <si>
    <t>LG Electronics Inc. commits to reduce absolute scope 1 and scope 2 GHG
emissions 54.6% by 2030 from a 2017 base year. LG Electronics Inc. also
commits to reduce scope 3 GHG emissions from use of sold products 20%
per functional unit sold by 2030 from a 2020 base year.</t>
  </si>
  <si>
    <t>We‚Äôve set ourselves the challenge of being ‚Äòcarbon neutral‚Äô by 2030.</t>
  </si>
  <si>
    <t>https://www.lg.com/uk/lg-experience/our-stories/carbon-neutrality/</t>
  </si>
  <si>
    <t>The two other targets laid out by LG are (p.94 of 2023 factbook):
"Reduce by 20% per functional unit compared to 2020 usage emissions by 2030" (Scope 3 emissions)
"Aim to completely switch to renewable energy by 2050" note that this includes the purchase of RECs</t>
  </si>
  <si>
    <t>Targets are laid out in detail in the sustainability report factbook for 2023: https://www.lg.com/global/sustainability/digital-library/</t>
  </si>
  <si>
    <t>Fully disclosed in annual filings in investor relations but also in a user-friendly link included in "Source URL".
Note that there are different reduction targets for Scopes 1&amp;2 and Scope 3: 
- Scope 1&amp;2: 54.6% absolute reduction of emissions, in comparison to 2017, by 2030
- Scope 3: Reduce by 20% per functional unit compared to 2020 usage emissions by 2030</t>
  </si>
  <si>
    <t>Their plan is disclosed in annual reporting of benchmarks, targets, and measurements of all emissions and their sources. This is down for all emission scopes and for various time periods. They report progress for all measures on a yearly basis.</t>
  </si>
  <si>
    <t xml:space="preserve">Specifies that CDM (Clean Development Mechanism) credits will be used (see p.9 of 2023 report) https://www.lg.com/global/sustainability/digital-library/
</t>
  </si>
  <si>
    <t>Emissions reduction target is: "Scope 1&amp;2: 54.6% absolute reduction of emissions, in comparison to 2017, by 2030"
Given that they also mention "carbon neutrality" by 2030 (see p.9) I would assume the remainder is from CDM credits - although there is no formal target for the use of credits</t>
  </si>
  <si>
    <t>hitachi</t>
  </si>
  <si>
    <t>Hitachi, Ltd.</t>
  </si>
  <si>
    <t>JP3788600009</t>
  </si>
  <si>
    <t>549300T6IPOCDWLKC615</t>
  </si>
  <si>
    <t>Overall Net-Zero Target: 
Hitachi, Ltd. commits to reach net-zero greenhouse gas emissions across the value chain by FY2050.
Near-Term Targets: 
Hitachi, Ltd. commits to reduce absolute scope 1 and 2 GHG emissions 83% by FY2030 from a FY2019 base year.* Hitachi, Ltd. also commits to reduce scope 3 GHG emissions from purchased goods and services, and use of sold products 52% per billion JPY value added by FY2030 from a FY2022 base year.
*The target boundary includes land-related emissions and removals from bioenergy feedstocks.
Long-Term Targets: 
Hitachi, Ltd. commits to reduce absolute scope 1 and 2 GHG emissions 90% by FY2050 from a FY2019 base year.* Hitachi, Ltd. also commits to reduce scope 3 GHG emissions from purchased goods and services, and use of sold products 97% per billion JPY value added by FY2050 from a FY2022 base year.
*The target boundary includes land-related emissions and removals from bioenergy feedstocks.</t>
  </si>
  <si>
    <t>Achieve carbon neutrality throughout our value chain by fiscal 2050 (compared to fiscal 2010)</t>
  </si>
  <si>
    <t>https://www.hitachi.com/sustainability/download/pdf/en_sustainability2023.pdf</t>
  </si>
  <si>
    <t>- Reduce CO2 emissions by 50% by fiscal 2030 (compared to fiscal 2010)
- Achieve carbon neutrality at business sites (factories and offices) by fiscal 2030</t>
  </si>
  <si>
    <t>Scope 3 downstream emissions from processing of sold products have not been disclosed in emissions disclosure for 2020, unclear whether covered by 2050 target's definition of "throughout value chain".</t>
  </si>
  <si>
    <t>merck</t>
  </si>
  <si>
    <t>Merck &amp; Co., Inc., Rahway, NJ USA, which is known as MSD outside the U.S. and Canada</t>
  </si>
  <si>
    <t>US58933Y1055</t>
  </si>
  <si>
    <t>4YV9Y5M8S0BRK1RP0397</t>
  </si>
  <si>
    <t xml:space="preserve">Overall Net-Zero Target: Merck &amp; Co., Inc., Rahway, New Jersey, U.S.A., which is known as MSD outside the U.S. and Canada commits to reach net-zero greenhouse gas emissions across the value chain by 2045. Near-Term Targets: Merck &amp; Co., Inc., Rahway, NJ, U.S.A., which is known as MSD outside the U.S. and Canada commits to reduce absolute scope 1 and 2 GHG emissions 46.2% by 2030 from a 2019 base year.* Merck &amp; Co., Inc., also commits to reduce absolute scope 3 GHG emissions 30% within the same timeframe.*
*The target boundary includes land-related emissions and removals from bioenergy feedstocks.  Long-Term Targets: Merck &amp; Co., Inc., Rahway, New Jersey, U.S.A., which is known as MSD outside the U.S. and Canada commits to reduce absolute scope 1, 2 and 3 GHG emissions 90% by 2045 from a 2019 base year.*
*The target boundary includes land-related emissions and removals from bioenergy feedstocks. </t>
  </si>
  <si>
    <t>16/03/2023 01:00</t>
  </si>
  <si>
    <t>Merck &amp; Co</t>
  </si>
  <si>
    <t>In 2024, we committed to a net-zero target for our greenhouse gas (GHG) emissions across our global operations (Scopes 1, 2, and 3) by 2045, aligned with the guidelines of the Science Based Targets initiative (SBTi).</t>
  </si>
  <si>
    <t>https://www.merck.com/wp-content/uploads/sites/124/2024/08/Merck_ImpactReport_2023-2024.pdf</t>
  </si>
  <si>
    <t>Reduce our operational greenhouse gas (GHG) emissions (i.e., Scopes 1 &amp; 2) 46% by 2030, from a 2019 baseline; Reduce our value chain (Scope 3) GHG emissions 30% by 2030,
from a 2019 baseline.</t>
  </si>
  <si>
    <t>Climate commitment advanced from carbon neutrality for Scopes 1 &amp; 2 by 2025 to net zero for Scopes 1, 2, and 3 by 2045.</t>
  </si>
  <si>
    <t>Our previous climate commitment was to be carbon neutral for Scopes 1 &amp; 2 by 2025. We have now increased our ambition and better aligned our approach with established guidelines by committing to be net zero by 2045 across Scopes 1, 2 &amp; 3, aligned with the SBTi criteria. Our near-term reduction targets (2030) have been approved by SBTi. https://www.merck.com/wp-content/uploads/sites/124/2024/08/Merck_ImpactReport_2023-2024.pdf (Page 75).</t>
  </si>
  <si>
    <t>Climate deliverables not among sustainability metrics reported in the 2023 Company Scorecard, which links to employee compensation, including executives. https://www.merck.com/wp-content/uploads/sites/124/2024/08/Merck_ImpactReport_2023-2024.pdf (Page 10).</t>
  </si>
  <si>
    <t>The carbon offsets are from Schneider Electric‚Äôs Ecomix Offsets and are Green-e Climate Certified. The carbon credits that we purchased are registered with American Carbon Registry (ACR) and Climate Action Reserve, each of which require independent, third-party verification of projects and corresponding emission reductions achieved. The carbon offsets were generated by a mix of projects, including nitrous oxide (N2O) abatement, industrial process efficiency and hydrofluorocarbon (HFC) abatement with carbon credit vintages ranging from 2017 to 2021. https://www.merck.com/wp-content/uploads/sites/124/2024/08/Merck_ImpactReport_2023-2024.pdf (Page 76).</t>
  </si>
  <si>
    <t>allstate</t>
  </si>
  <si>
    <t>As a service company, Allstate‚Äôs operational greenhouse gas emissions are relatively small compared to the size and scope of our business. We committed to reduce Scope 1 and 2 emissions to zero by 2030 since this will increase efficiency and supports engagement to mitigate the impact of severe weather on customers.</t>
  </si>
  <si>
    <t>https://delivery.contenthub.allstate.com/api/public/content/2024SR?v=26ce1bfb</t>
  </si>
  <si>
    <t>Allstate reports on Scope 3 greenhouse gas emissions which are indirect emissions
across our value chain, including companies in which we invest or use as suppliers. Allstate
has chosen not to make specific time bound commitments on Scope 3 emissions given lack of precision in measurement, limited control over third parties and unknown impacts on customers and shareholders.</t>
  </si>
  <si>
    <t>To support the transition to a low-carbon economy,
we‚Äôre working to achieve net zero Scope 1 and 2
greenhouse gas (GHG) emissions by 2030. We‚Äôll set a
separate target for Scope 3 emissions by 2025. (p40)</t>
  </si>
  <si>
    <t>In addition, the Sustainability team develops the annual Sustainability Report,
responds to ratings and rankings questionnaires, drives employee
awareness and engagement, and reports monthly to the ESG Steering
Committee. 
To hold ourselves accountable and drive progress on sustainability
initiatives, Allstate evaluates non-financial performance
against our Transformative Growth and Inclusive Diversity
&amp; Equity (IDE) strategies in our annual incentive plan.
Because IDE and Transformative Growth are part of
Allstate‚Äôs strategic priorities, their progress was linked to
executive compensation in 2023, with a total weighting of
10% for each. (p9)</t>
  </si>
  <si>
    <t>pfizer</t>
  </si>
  <si>
    <t>Pfizer Inc.</t>
  </si>
  <si>
    <t>US7170811035</t>
  </si>
  <si>
    <t>765LHXWGK1KXCLTFYQ30</t>
  </si>
  <si>
    <t>Pfizer Inc. commits to reduce absolute scope 1 and 2 GHG emissions 46% by 2030 from a 2019 base year. Pfizer Inc. commits to increase annual sourcing of renewable electricity from 9% in 2019 to 100% by 2030. Pfizer Inc. commits to reduce absolute scope 3 emissions 25% from business travel by 2025 from a 2019 base year. Pfizer Inc. commits to reduce absolute scope 3 emissions 10% from upstream transportation and distribution by 2025 from a 2019 base year. Pfizer Inc. also commits that 64% of its suppliers by spend covering purchased goods &amp; services, will have science-based targets by 2025. *The target boundary includes biogenic emissions and removals from bioenergy feedstocks.</t>
  </si>
  <si>
    <t>In 2022 Pfizer committed to further reducing GHG emissions by aiming to achieve the voluntary Net-Zero Standard4 by 2040
Pfizer aims to achieve a 95% reduction in company (Scope 1 and 2) GHG emissions and a 90% reduction in value chain (Scope 3) emissions by 2040, compared to their 2019 baseline</t>
  </si>
  <si>
    <t>https://web.archive.org/web/20250819171154/https://cdn.pfizer.com/pfizercom/Pfizer_2024_Impact_Report_06JUN2025.pdf</t>
  </si>
  <si>
    <t>Pfizer's near-term GHG emissions reduction goals:
‚Ä¢ reduce direct GHG emissions from sources that are controlled and owned by Pfizer
(Scope 1) and indirect emissions associated with the purchase of electricity, steam, heat, or cooling (Scope 2) 46 percent by 2030 from a 2019 baseline;
‚Ä¢ procure 100 percent of electricity from renewable sources by 2030;
‚Ä¢ reduce GHG emissions from business travel 25 percent by 2025 from a 2019 baseline;
‚Ä¢ reduce GHG emissions from upstream transportation and distribution 10 percent by 2025 from a 2019 baseline; and
‚Ä¢ catalyze 64 percent of our suppliers of goods and services by spend to set science-based targets by 2025.
Source: https://cdn.pfizer.com/pfizercom/about/Climate_Change_Position_Statement_December_2024.pdf
Archived link: https://web.archive.org/web/20250819171349/https://cdn.pfizer.com/pfizercom/about/Climate_Change_Position_Statement_December_2024.pdf</t>
  </si>
  <si>
    <t>Near term targets
1. Reducing Scope 1 and 2 GHG emissions by 46% from a 2019 baseline by 2030
2. Sourcing 80% of electricity from renewables by 2025, and 100% by 2030
3. Reducing emissions from upstream transportation and distribution by 10% and from business travel by 25% by 2025 from a 2019 baseline
4. Working to accelerate change across our supply chain, driving 64% of our suppliers of goods and services by spend to also set science-based GHG emission reduction goals by 2025
We continue to pursue their long-term ambition to reach net-zero emissions across their value chain by 2040. Due to business plans announced by Pfizer (see Pfizer's Current Report on Form 8-K dated May 22, 2024), they anticipate changes to their operations with potential to impact their GHG inventory and baseline and as such, they took the decision to pause our Science Based
Targets initiative (SBTi) validation application. This resulted in extension beyond their submission window, and SBTi has now reflected their net-zero status as ‚ÄòCommitment Removed.‚Äô It is important to note that Pfizer has not made any changes to our net-zero ambitions, and our SBTi near-term target remains validated.
Source: Pfizer 2024 Impact Report = https://cdn.pfizer.com/pfizercom/Pfizer_2024_Impact_Report-Performance_Data_06JUN2025.pdf
Archived link: https://web.archive.org/web/20250819171154/https://cdn.pfizer.com/pfizercom/Pfizer_2024_Impact_Report_06JUN2025.pdf</t>
  </si>
  <si>
    <t>Scope 1, 2 and 3: see ‚ÄúNotes‚Äù of ‚ÄúClimate Change‚Äù in https://web.archive.org/web/20250819171745/https://www.pfizer.com/about/responsibility/ehs-key-performance-indicators
Coverage: scope 1 emissions include CO2, CH4, N2O, FS6 , HFCs, and volatile organic emissions.</t>
  </si>
  <si>
    <t>Information on the extent to which measures will be applied (e.g. if switching to EVs, what share of the fleet; if installing an own solar PV installation, what is the installed capacity), Schedule for regular review of measures, Information on the emission reductions expected from these measures within a certain time period, Measures for all emission scopes that are covered by the target</t>
  </si>
  <si>
    <t>Pfizer is committed to:
‚Ä¢ collaborating to reduce GHG emissions across our value chain;
‚Ä¢ taking steps to safeguard the resiliency of our research, manufacturing, and commercial
activities;
‚Ä¢ reporting on our progress, and assess and disclose our climate-related risks and
opportunities aligned with Task Force on Climate-related Financial Disclosures;6
‚Ä¢ integrating impact reduction across the manufacturing lifecycle of our medicines and
vaccines;
‚Ä¢ engaging with stakeholders to explore markets for environmentally preferable products;
and
‚Ä¢ working through global trade associations and multi-stakeholder partnerships to encourage
reduction of GHG emissions voluntarily and, through support of regulations that use
market-based approaches and achieve reductions aligned with scientific consensus of the
IPCC and the Paris Agreement.
Source: https://cdn.pfizer.com/pfizercom/about/Climate_Change_Position_Statement_December_2024.pdf
Archived link: https://web.archive.org/web/20250819171349/https://cdn.pfizer.com/pfizercom/about/Climate_Change_Position_Statement_December_2024.pdf</t>
  </si>
  <si>
    <t>Pfizer uses a $200/mtCO2e internal carbon price to assess certain capital projects and opportunities. This price aligns with current and projected international tax
schemes that may apply to Pfizer based on its operational locations. (p. 112, Pfizer CDP Climate Corporate Questionnaire 2024)
However, they have not used carbon credits or offsets yet.
Pfizer has entered into virtual power purchase agreements
covering North America and the EU. These projects are coming online in 2025 and will generate renewable energy
credits (RECs) to cover approximately 100% of Pfizer‚Äôs purchased electricity needs in these jurisdictions. 
 Our calculation assumes that purchased
environmental attribute credits will not be allowed to be used to offset GHG emissions for the purposes of any federal carbon assessments, which is consistent with
the European Union ETS. Pfizer's combined total cost for US Scope 1&amp;2 emissions therefore could range from approximately $35M to $71M per year by 2030, an
increase of 11% to 23% over current global energy spend.
Source: https://web.archive.org/web/20250819171948/https://cdn.pfizer.com/pfizercom/2025-02/Pfizer_CDP_2024.pdf</t>
  </si>
  <si>
    <t>zhejiang hengyi</t>
  </si>
  <si>
    <t>ibm</t>
  </si>
  <si>
    <t xml:space="preserve">
Reach net-zero operational GHG emissions by 2030, using feasible technologies to remove emissions in an amount which equals or exceeds IBM‚Äôs residual emissions. Correspondingly, aim for residual emissions of 350,000 metric tons of CO2-equivalent (mtCO2e) or less by 2030. - With reference to the voluntary Greenhouse Gas Protocol, our GHG emissions goals address Scope 1 and Scope 2 (market-based) emissions, as well as Scope 3 emissions associated with IBM's electricity consumption at third-party co-location data centers.</t>
  </si>
  <si>
    <t>https://web.archive.org/web/20250930070354/https://www.ibm.com/downloads/documents/us-en/10a99803d62fd3a5?mhsrc=ibmsearch_a&amp;mhq=ESG%20report</t>
  </si>
  <si>
    <t>2. Reduce IBM‚Äôs greenhouse gas (GHG) emissions 65 percent by 2025 against base year 2010, adjusted for acquisitions and divestitures. 
‚Äì This covers our Scope 1 and Scope 2 emissions, as well as Scope 3 emissions associated with IBM‚Äôs electricity consumption at co-location data centers.
‚Äì This achieves a rate of reduction that equals or exceeds what scientific recommendations from the UN Intergovernmental Panel on Climate Change (IPCC) indicate is necessary to limit Earth‚Äôs warming to 1.5 degrees Celsius above pre-industrial levels.
‚Äì We challenge ourselves by not including the purchase of nature-based carbon offsets to comprise any emissions reduction</t>
  </si>
  <si>
    <t>end target also an absolute emissions reduction target</t>
  </si>
  <si>
    <t>Scope 3 emissions associated with IBM‚Äôs
electricity consumption at co-location data centers</t>
  </si>
  <si>
    <t>measures summarised in 21 goals:
https://www.ibm.com/ibm/environment/annual/IBMEnvReport_2020.pdf
reporting:
https://www.ibm.org/responsibility/2020/esg-metrics
Governance in CDP report: https://www.ibm.com/ibm/environment/annual/IBM_cdp_climatechange_2021.pdf and reports here: https://www.ibm.com/ibm/environment/annual/reporting.shtml</t>
  </si>
  <si>
    <t>Not include avoided emissions (e.g. via renewable energy projects), Not include emissions reductions (e.g. via greater efficiency)</t>
  </si>
  <si>
    <t>Interim target discludes credits, as does absolute emissions 2030 target. "The company's net zero goal is also accompanied by a specific, numerical target for residual emissions that are likely to remain after IBM has first done all it can across its operations to reduce... Use feasible technologies, such as carbon capture (in or by 2030) to remove emissions in an amount which equals or exceeds the level of IBM's residual emissions." https://newsroom.ibm.com/2021-02-16-IBM-Commits-To-Net-Zero-Greenhouse-Gas-Emissions-By-2030?lnk=hpv18nf1</t>
  </si>
  <si>
    <t>new york life insurance</t>
  </si>
  <si>
    <t>New York Life Insurance Company</t>
  </si>
  <si>
    <t>New York Life has committed to reducing its operational Scope 1 and 2 emissions by 30% by 2030, over a 2019 baseline.</t>
  </si>
  <si>
    <t>https://web.archive.org/web/20250813050447/https://www.newyorklife.com/assets/foundation/docs/pdfs/Corporate-Responsibility-Report.pdf</t>
  </si>
  <si>
    <t>Parts (affiliated businesses) of the group have net zero goals, but not the whole group: New York Life strives to reduce its GHG emissions across its operational footprint. In 2023,
we made a commitment to reduce our operational Scope 1 and 2 emissions by 30% by 2030, over a 2019 baseline.
https://web.archive.org/web/20250813050447/https://www.newyorklife.com/assets/foundation/docs/pdfs/Corporate-Responsibility-Report.pdf</t>
  </si>
  <si>
    <t>The gases covered by the target include carbon dioxide, methane, and nitrous oxide.
https://web.archive.org/web/20250813050447/https://www.newyorklife.com/assets/foundation/docs/pdfs/Corporate-Responsibility-Report.pdf</t>
  </si>
  <si>
    <t>Progress toward our target is reported annually to the Audit Committee of the Board of Directors and Risk Steering Committee, and twice annually to the Sustainability SteerCo.
https://web.archive.org/web/20250813050447/https://www.newyorklife.com/assets/foundation/docs/pdfs/Corporate-Responsibility-Report.pdf</t>
  </si>
  <si>
    <t>New York Life purchases renewable energy certificates for some sites.
https://web.archive.org/web/20250813050447/https://www.newyorklife.com/assets/foundation/docs/pdfs/Corporate-Responsibility-Report.pdf</t>
  </si>
  <si>
    <t>arcelormittal</t>
  </si>
  <si>
    <t>Arcelor Mittal</t>
  </si>
  <si>
    <t>LU1598757687</t>
  </si>
  <si>
    <t>2EULGUTUI56JI9SAL165</t>
  </si>
  <si>
    <t>Luxembourg</t>
  </si>
  <si>
    <t>Mining - Iron, Aluminum, Other Metals</t>
  </si>
  <si>
    <t>LUX</t>
  </si>
  <si>
    <t>Across our global portfolio our goal is to be net zero by 2050 and in Europe our target is to reduce our CO2 emissions by 30% by 2030 over 2018.
https://web.archive.org/web/20251004134240/https://corporate.arcelormittal.com/sustainability/approach/climate-change</t>
  </si>
  <si>
    <t>https://web.archive.org/web/20250925114524/https://corporate-media.arcelormittal.com/media/ob3lpdom/car_2.pdf</t>
  </si>
  <si>
    <t>by 2030, we are targeting a 25% reduction in our CO2e emissions intensity across scope 1 and 2. Europe target increased to 35% reduction in CO2e emissions intensity by 2030 (scopes 1 and 2)</t>
  </si>
  <si>
    <t>2021 and 2024 report: first stated ambition to achieve net zero by 2050 that we were unable to take final investment decisions on in our first Climate Action Report in 2019. This was followed constructing new DRI-EAF assets given European policy, by setting 2030 intensity reduction targets in 2021
Additional source:
https://corporate-media.arcelormittal.com/media/yw1gnzfo/climate-action-in-europe.pdf</t>
  </si>
  <si>
    <t>Scope: 1-2; 'Both targets cover Scopes 1 and 2 for steel and mining per tonne of crude steel.' (p26 - https://corporate.arcelormittal.com/media/bg1n545s/arcelor-mittal-integrated-annual-review-2021.pdf)
Over the past two years, we have undertaken substantial work to expand our analysis of Scope 3 emissions</t>
  </si>
  <si>
    <t>Plan: list of measures on p27 with chart; 'In 2021, we set out our roadmap to net-zero by 2050. The roadmap envisages five key levers that act as stepping stones toward the 2050 goal. These are: A. Steelmaking transformation B. Energy transformation C. Increased use of scrap D. Sourcing clean electricity E. Offsetting residual emissions'
Accountable: 'Reporting to the Board Sustainability Committee, the committee reports on and provides recommendations regarding the progress needed to maintain ArcelorMittal‚Äôs chosen leadership position on climate change, as well as guidance on its views and responses when engaging with external stakeholders on climate change and decarbonisation issues.' (p47) -
"There was no change to ArcelorMittal‚Äôs governance of business conduct in 2024"
Decarbonisation plan: https://web.archive.org/web/20250925114524/https://corporate-media.arcelormittal.com/media/ob3lpdom/car_2.pdf</t>
  </si>
  <si>
    <t>Offsets: 'E. Offsetting residual emissions' (p27
CCS-based: 'Carbon capture, utilisation and storage infrastructure will take time to be built at scale. While Europe is expected to take the lead, CCUS infrastructure has the potential to expand quickly in the US and Canada ‚Äì providing some potential upside to our assumptions' (p27)
"Plans to offset less than 5% of 2018 s1 and s2 emissions with 'high-additionality' credits, to achieve 2050 target." --&gt; https://web.archive.org/web/20251004143147/https://newclimate.org/sites/default/files/2023-02/NewClimate_CorporateClimateResponsibilityMonitor2023_Feb23.pdf</t>
  </si>
  <si>
    <t>assicurazioni generali</t>
  </si>
  <si>
    <t>Achievement of net-zero emissions by 2040 through financing of removal projects that will take into account the evolution
of sector-specific regulations.</t>
  </si>
  <si>
    <t>https://www.generalicee.com/article/news/generali-updates-its-strategy-for-climate-protection</t>
  </si>
  <si>
    <t>By the end of 2025, greenhouse gas emissions from offices, data centres and mobility will be reduced by 35% compared
to the base year 2019. The scope of this target includes scope 1, scope 2 and scope 3 for operational activities.</t>
  </si>
  <si>
    <t>End goal is stated to be climate-negative by 2040, with interim targets of achieving climate neutrality by 2023, and 25% reduction in certain GHGs by 2025 as well as 100% renewable energy sourcing (no end date specified).</t>
  </si>
  <si>
    <t>"This ambition is being renewed with a new science-based target of reducing by 2025 the carbon footprint related to scope 1 and scope 2 emissions of the Group offices, data centers and car fleet of at least 25% compared to the levels measured in 2019 using the GHG Protocol market-based method."</t>
  </si>
  <si>
    <t>Plan: "This ambition is being renewed with a new science-based target of reducing by 2025 the carbon footprint related to scope 1 and scope 2 emissions of the Group offices, data centers and car fleet of at least 25% compared to the levels measured in 2019 using the GHG Protocol market-based method."
Equity: Does not mention equity specifically but does mention just transition: "The aim of this initiative is to support a ‚Äòjust‚Äô transition towards a low-carbon economy, integrating the social dimension into the climate strategy to minimize the impact on affected workers and their communities through the adoption of protective measures."</t>
  </si>
  <si>
    <t>Other conditions, Avoid social harm</t>
  </si>
  <si>
    <t>"quantifiable, real, permanent and socially beneficial carbon removal projects"</t>
  </si>
  <si>
    <t>"The Group will take action to neutralize any remaining emissions and has set the ambitious goal to be climate negative by 2040, by reducing to zero its net carbon emissions through the financing of quantifiable, real, permanent and socially beneficial carbon removal projects. Generali will reach the intermediate goal of the climate neutrality by 2023 thanks to voluntary offsetting."</t>
  </si>
  <si>
    <t>delta air lines</t>
  </si>
  <si>
    <t>US2473617023</t>
  </si>
  <si>
    <t>Q2CCMS6R0AS67HJMBN42</t>
  </si>
  <si>
    <t>Air Transportation - Airlines</t>
  </si>
  <si>
    <t>Delta Air Lines commits to reduce well-to-wake scope 1 and 3 jet fuel GHG emissions 45% per revenue tonne kilometer by 2035 from a 2019 base year*. *Non-CO2e effects which may also contribute to aviation induced warming are not included in this target. Delta Air Lines commits to report publicly on its collaboration with stakeholders to improve understanding of opportunities to mitigate the non-CO2e impacts of aviation annually over its target timeframe.</t>
  </si>
  <si>
    <t>Delta has set medium- and long-term climate goals aligned with Science Based Targets initiative (SBTi) guidelines. Our ultimate goal is to achieve net-zero emissions for our airline operations by 2050.</t>
  </si>
  <si>
    <t>https://web.archive.org/web/20250920022741/https://www.delta.com/content/dam/delta-www/about-delta/corporate-responsibility/delta-difference-2024-report.pdf</t>
  </si>
  <si>
    <t>In 2022, SBTi validated Delta‚Äôs medium-term climate target ‚Äì to reduce well-to-wake Scope 1 and 3 jet fuel GHG emissions 45% per revenue ton kilometer by 2035 from a 2019 base year.</t>
  </si>
  <si>
    <t>- [End Target]: "Validation of our 2050 net-zero goal, however, has been delayed pending updated SBTi guidance for setting aviation sector targets aligned with limiting warming to 1.5°C . We have been reevaluating with SBTi whether we can continue to wait for updated aviation guidance or whether we must withdraw and reapply for 2050 net-zero validation in the future." (Annual Report, p.48) - More of Delta Air Line's sustainability targets can be found in the Annual Report (p.37-38)</t>
  </si>
  <si>
    <t>- Target covers Scope 1, 2, and 3. More information in the Annual Report (p. 48)</t>
  </si>
  <si>
    <t>Information on the emission reductions expected from these measures within a certain time period, Measures for all emission scopes that are covered by the target, Schedule for regular review of measures, Information on the extent to which measures will be applied (e.g. if switching to EVs, what share of the fleet; if installing an own solar PV installation, what is the installed capacity)</t>
  </si>
  <si>
    <t>- [Measures for all emission scopes that are covered by the target] and [Information on the extent to which measures will be applied]: Information can be found in the Annual Report (p. 36-46) - [Information on the emission reductions expected from these measures within a certain time period]: Information can be found in Delta‚Äôs Projected Net-Zero Roadmap in the Annual Report (p.38) - [Schedule for regular review of measures]: "The Corporate Governance Committee of the Board oversees our environmental sustainability strategy, goal setting and opportunities and risks, receiving updates on our progress through regular briefings ‚Äì which occurred twice in 2024." (Annual Report, p.47)</t>
  </si>
  <si>
    <t>- Carbon Removals can be found in Delta‚Äôs Projected Net-Zero Roadmap, but no further information is added. (Annual Report, p.38)</t>
  </si>
  <si>
    <t>rte</t>
  </si>
  <si>
    <t>china north industries</t>
  </si>
  <si>
    <t>bouygues</t>
  </si>
  <si>
    <t>Helping to achieve the net-zero goal by 2050 also means building long-term thinking into our approach. pg 38 2024 Integrated approach 
Bouygues has made a tangible pledge to reduce its carbon footprint and that of its customers by 2030. Its six business segments have had their decarbonisation targets endorsed by the Science Based Targets initiative (SBTi). 
SCOPES 1 &amp; 2
 Net Zero Carbon
 Target 2025 - change energy sources and reduce energy use (ISO 50 001, monitoring and management of energy use on worksites, energy efficiency, etc.).
SCOPE 3A (Upfront  embodied)
-20% (Target 2025)
 SCOPE 3B  (Operational)
-30% (Target 2030)
 Net Zero Carbon (Target 2040)
 SCOPE 3B  (Operational)
-30% (Target 2030)
General driver: actions include eco-design, more ‚Äòlow carbon‚Äô materials (low-carbon concrete, wood, etc.), greater circularity, redesigning current products and services to be more energy-efficient and better adapted to tomorrow‚Äôs climate, and supporting the Group‚Äôs suppliers and customers to collectively reduce their carbon footprint and use of resources.
(https://www.bouygues.com/en/climate-strategy/)</t>
  </si>
  <si>
    <t>https://www.bouygues.com/wp-content/uploads/2025/04/20250402-ri-va-tds.pdf#page=21</t>
  </si>
  <si>
    <t>Construction: By 2030, it is aiming to achieve a 40% reduction in emissions (in absolute terms) for scopes 1 and 2, a 30% reduction in emissions (in intensity terms) for its scope 3 buildings activities, and a 20% reduction in emissions (in absolute terms) for its scope 3 civil works activities. See specifics: https://mediaroom.bouygues-construction.com/the-science-based-targets-initiative-sbti-approves-bouygues-constructions-carbon-emission-reduction-targets/
Colas (transport): Endorsement by SBTi, in November 2024, of Colas‚Äô GHG emissions-reduction targets: a 46.5% reduction for scopes 1 and 2, and a 30% reduction for scope 3a. These targets are consistent with the Paris Agreement goal of limiting global warming to 1.5¬∞C (the previously endorsed targets were consistent with the ‚Äúwell-below 2¬∞C‚Äù level of ambition).
Bouygues Immobilier: By 2030, versus the reference year of 2021 and in absolute terms: 42% reduction in GHG emissions for scopes 1 and 2; 28% reduction in GHG emissions for scope 3
Equans (electrical engineering): 2% reduction in GHG emissions for scopes 1 and 2 from activities excluding energy production (in absolute terms); 68% reduction in GHG emissions for scopes 1 and 2 from the production of heat and electricity for customers (in relative terms); 52% reduction in GHG emissions for scope 3 (in relative terms)
Telecom: By 2027, versus the reference year of 2021 and in absolute terms: 29.4% reduction in GHG emissions for scopes 1 and 2; 17.5% reduction in GHG emissions for scope 3
TFI media: By 2030, versus the reference year of 2021 and in absolute terms: 42% reduction in GHG emissions for scopes 1 and 2; 25% reduction in GHG emissions for scope
(page 17: integrated report - https://www.bouygues.com/wp-content/uploads/2025/04/20250402-ri-va-tds.pdf#page=21)</t>
  </si>
  <si>
    <t>press release on 28/01/2021
 THE GROUP‚ÄôS COMMITMENTS IN FIGURES with regard to greenhouse gas emissions:
 - Scopes 1&amp;2 (1): 30% reduction
 - Scope 3A (2): 30% reduction
 (intensity calculation for 2030, base year 2019)
 - Scope 3B (3): A commitment to provide innovative solutions for all the Group‚Äôs markets, in order to reduce the environmental footprint of its projects when they are in use.
(https://www.bouygues-es.co.uk/sites/uk/files/Carbon-2022-Report%2B2023-Roadmap_8.23.pdf)</t>
  </si>
  <si>
    <t>The actions relates to the Scope 1&amp;2 ‚Äì associated with our fleet, reducing energy consumption and actions incorporated to reduce the carbon footprint on our projects.
 Commercial fleet &amp; business travel represent the vast majority of our Scope 1&amp;2 Carbon emissions (86%), the second category is fuel used to power projects and third category covers the electrification of our offices (14%)</t>
  </si>
  <si>
    <t>Plan: 
- Includes business segment-specific decarbonisation plans in pursuit of the SBTi-endorsed GHG emissions-reduction targets for 2030
- Disclose scope 1, scope 2 and, if appropriate, scope 3 greenhouse gas (GHG) emissions (see page 39 for scope breakdown), and the related risks on p. 39-55 
To act on scopes 1&amp;2 (11% of the Group‚Äôs carbon footprint), the principal actions taken by Bouygues Construction will be to operate a fleet of green vehicles (90% of green vehicles in 2030), to reduce travel by employees (50% fewer international flights and 80% fewer domestic flights) and to reduce the energy consumption of all its construction sites and other locations. To act on scope 3A upstream (89% of the carbon footprint), the Group‚Äôs principal measures will relate to reducing the impact of materials purchased (concrete, joinery, cables, etc.), working with local suppliers to reduce freight, and reducing the carbon footprint of its IT equipment by 15% by 2025. In order to reduce the carbon intensity of the cements it employs, roadmaps have been drawn up on a country-by-country basis to achieve an overall reduction of 40% in the carbon intensity of cement (kg CO2e/m3). Timber construction will also become a priority as Bouygues Construction has undertaken to carry out 30% of its European building projects in timber by 2030.
- Leadership accountability: Although not specified, the entity briefly described  the management‚Äôs role in assessing and managing climate-related risks and opportunities and the board's oversight of climate-related risks and opportunities: p. 20, p. 69-70, p. 66-71
(https://www.bouygues.com/wp-content/uploads/2025/04/20250402-ri-va-tds.pdf#page=21)</t>
  </si>
  <si>
    <t>Although not specified, one subsidiary (Bouygues Energies &amp; Services) does mention exploring offsets for residual emissions: "We are exploring the use of offsetting projects for residual emission sources that we are unable to immediately decarbonise... We are committed to ensuring that we only use the highest quality offsets that are as local to our operations as possible and add social value (https://www.bouygues-es.co.uk/sites/uk/files/bouygues_es_solutions_ltd._carbon_reduction_plan._ppn_06.21_fn_1_0.pdf)
Nature-based removals - the Construction group plans to use nature-based carbon removal solutions. this includes:
- "every FM contract or project where we are the principal contractor must undertake at least one biodiversity initiative (https://www.bouygues-es.co.uk/sites/uk/files/bouygues_es_solutions_ltd._carbon_reduction_plan._ppn_06.21_fn_0.pdf)
- Use of low-carbon concrete, recycled steel and bio-sourced materials (wood, straw, raw earth, etc.) and promoting forest restoration/rehabilitation projects as part of their decarbonisation strategy (https://mediaroom.bouygues-construction.com/the-science-based-targets-initiative-sbti-approves-bouygues-constructions-carbon-emission-reduction-targets/)</t>
  </si>
  <si>
    <t>china energy engineering</t>
  </si>
  <si>
    <t>China Energy Engineering</t>
  </si>
  <si>
    <t>China Energy Engineering Group's 2021 Corporate Social Responsibility (CSR) Report mentions carbon neutrality with no specific targets laid out on how to achieve it, p3.  
http://en.ceec.net.cn/module/download/down.jsp?i_ID=2510544&amp;colID=58609</t>
  </si>
  <si>
    <t>renault</t>
  </si>
  <si>
    <t>GROUPE RENAULT</t>
  </si>
  <si>
    <t>FR0000131906</t>
  </si>
  <si>
    <t>969500F7JLTX36OUI695</t>
  </si>
  <si>
    <t>Well-below 2Â°C/2Â°C</t>
  </si>
  <si>
    <t>Multinational automobile manufacturer GROUPE RENAULT commits to reduce scope 1 and 2 GHG emissions 60% per car produced by 2030 from a 2012 base-year. GROUPE RENAULT commits to reduce scope 3 GHG emissions from use of sold products 41% per vehicle kilometer by 2030 from a 2010 base-year. Auto manufacturers have two near-term target temperature alignments for 1) scope 1 and 2 emissions and 2) scope 3 category 11 emissions from use of sold products.</t>
  </si>
  <si>
    <t>The targets covering greenhouse gas emissions from company operations (scopes 1 and 2) are consistent with reductions required to keep warming to Well-below 2Â°C. The targets covering greenhouse gas emissions from scope 3 category 11 emissions from use of sold products are consistent with reductions required to keep warming to 2Â°C</t>
  </si>
  <si>
    <t>Following the Paris Climate Agreement (COP 21), Renault Group has adapted its strategy to reduce greenhouse gas emissions from its activities and help limit global warming to well below 2¬∞C and beyond, to continue its efforts to limit the rise in temperatures to 1.5¬∞C. For 2050, Renault Group's ambition is to converge towards net zero carbon emissions over the entire lifecycle worldwide (and as early as 2040 in Europe). (p8)</t>
  </si>
  <si>
    <t>https://assets.renaultgroup.com/uploads/2025/03/RENAULT_Rapport_Climat_2024_GB_1920x1080pix_V1_prol_MEL.pdf</t>
  </si>
  <si>
    <t>In 2024, Renault Group has set new decarbonization targets in absolute terms for 2030 compared with 2019: to reduce scope 1 &amp; 2 emissions by at least 62.5% and scope 3 emissions upstream (value chain) and downstream (vehicle use) by at least 27.5%. (p8)</t>
  </si>
  <si>
    <t>Renault Group has made its priority to reinvent mobility. The Renaulution strategic plan, unveiled in January 2021, ensures sustainable profitability and alignment with its ambition to achieve net-zero emissions in Europe by 2040 and worldwide by 2050. In order to reach its objectives, Renault Group has established a roadmap all along the vehicle‚Äôs life cycle, progressively deployed until 2030 as an interim milestone toward net-zero emissions in Europe by 2040 and worldwide by 2050. [Source: Climate Association Report 2025, p10 - https://assets.renaultgroup.com/uploads/2025/05/Renault_Climate_Association_report_2025.pdf]</t>
  </si>
  <si>
    <t>Climate Report 2024, p11:
- Since 2021, Renault Group has also fine‚Äêtuned its methodology for calculating its carbon footprint. Assumption for vehicle use was raised, a new multiplication factor was also introduced to reflect driving conditions, all of which has increased the standard vehicle calculation rate by 20%.
- The greenhouse gas (GHG) emissions that make up the company‚Äôs carbon footprint are categorized into three scopes. Renault Group reports its GHG emissions for each scope, following the Greenhouse Gas Protocol methodology. 
- Scope 1 accounts for 0.4% of Renault Group‚Äôs carbon footprint and covers emissions directly from production facilities and commercial sites. Scope 2 in 2024, represented 0.3 of their footprint and was majorly from indirect emissions from generation of energy purchased for business activities. In 2024, Scope 3 was responsible for 99.4% of Renault Group‚Äôs carbon footprint. This covers greenhouse gas emissions from the extraction of metals, their processing in the value chain, the production of fuels and electricity consumed while vehicles are in use, vehicle end of life and recycling.</t>
  </si>
  <si>
    <t>Plan: (Climate Association Report 2025, pg10)
- In order to reach its objectives, Renault Group has established a roadmap all along the vehicle‚Äôs life cycle, progressively deployed until 2030 as an interim milestone toward net-zero emissions in Europe by 2040 and worldwide by 2050. The group has implemented 3 main decarbonization axes across its operations to achieve its 2030 target:
1. In vehicle usage: Prioritizing low-carbon technologies like electric, hybrid, and hydrogen vehicles, adapted to diverse markets and regulations.
2. Raw material procurement: Collaborating across the supply chain to ensure responsible, low-carbon sourcing and recycling management.
3. Production processes: Improving site energy efficiency and increasing renewable energy use in operations.
Governance: (Climate Report 2024)
- "The drive for decarbonization is shared across the entire Group." Clea Martinet (Head of Sustainability)
- The Board of Directors oversees the Group‚Äôs climate strategy by reviewing climate risks and opportunities, monitoring regulatory impacts, tracking strategy implementation, and annually assessing progress on emissions reduction and electrification plans. (p.36)</t>
  </si>
  <si>
    <t>- Decarbonization Strategy: Net zero carbon achieved first through a 90% decrease of CO2e emissions and through emissions offsetting for the remaining 10%. (p8)
- To prevent climate change, it is also key to act in favor of ecosystem resilience and to preserve ecosystem services. Renault group has therefore assessed its biodiversity footprint across its entire value chain, quantifying the main pressure factors and prioritizing its biodiversity challenges. By acting to limit its contribution to climate change, the group is contributing to a more nature positive economy. (p25)
- Since 2018, Renault Group has been updating and renewing its voluntary commitments to preserving biodiversity as part of the act4nature international initiative. By the end of 2024, 88% of the act4nature commitments made in 2021 had been achieved: site diagnostics, plans to reduce the environmental footprint of sites. . The sites have action plans and objectives to mitigate the pressure factors exerted by Renault Group on biodiversity: less water, less discharge of pollutants, less non‚Äêrecycled waste. (p25)</t>
  </si>
  <si>
    <t>banco do brasil</t>
  </si>
  <si>
    <t>Banco do Brasil S.A.</t>
  </si>
  <si>
    <t>BRBBASACNOR3</t>
  </si>
  <si>
    <t>QE0Q0253K88YAGNPE356</t>
  </si>
  <si>
    <t>'emissions of ghg: compensate 100% from 2021 and reduce 30% by 2030. 90% renewable energy by 2024' (annual report, p31)</t>
  </si>
  <si>
    <t>https://api.mziq.com/mzfilemanager/v2/d/5760dff3-15e1-4962-9e81-322a0b3d0bbd/b36899d1-67c5-433f-8e79-326a31d18f0b?origin=1</t>
  </si>
  <si>
    <t>2020-21 reports contain the same targets
20 https://api.mziq.com/mzfilemanager/v2/d/5760dff3-15e1-4962-9e81-322a0b3d0bbd/22f3f814-cc25-4b66-d8ef-2c17811ade81?origin=1
21 https://api.mziq.com/mzfilemanager/v2/d/5760dff3-15e1-4962-9e81-322a0b3d0bbd/b36899d1-67c5-433f-8e79-326a31d18f0b?origin=1
Sustainability agenda (in Portuguese):
https://www.bb.com.br/docs/portal/pub/CadernoAgenda30BB.pdf?pk_vid=deb1bba087d34eba1655735354cde233</t>
  </si>
  <si>
    <t>"Among [our commitments] are compliance with the offset of 100% of greenhouse gas emissions in Scopes 1 or 2 in 2021, in addition to the target to reduce these emissions by 30% by 2030" (annual report, p5)</t>
  </si>
  <si>
    <t>Plan: list of measures on p51 onwards, e.g. 'In 2020, we made the commitment to expanding the share of renewable sources in our energy matrix: the goal is to achieve 90% of renewable energy supply by 2024. '
Governance: 'Board of Directors Monitors, half-yearly, the environmental and social performance and the initiatives in progress;' (p32, 21)</t>
  </si>
  <si>
    <t>Offsets: 'To back this strategy, we have purchased 523,900 renewable energy certificates, linked to the energy consumed in 2020, under the I-REC (International Renewable Energy Certificate) standard, an international transaction platform that allows consumers to purchase traced renewable energy certifications to offset emissions from the electrical energy consumed' (p51)</t>
  </si>
  <si>
    <t>90% renewable energy by 2024</t>
  </si>
  <si>
    <t>publix super markets</t>
  </si>
  <si>
    <t>33% reduction in emissions per sq. ft. since 2007 baseline. Initiatives include energy efficiency (e.g., LED lighting), fuel conservation, and waste reduction. 
"Since conducting our baseline greenhouse gas inventory in 2007, we‚Äôve added more than 21 million square feet to our overall operation. Concurrently, our carbon emissions per square foot have decreased by 33%" (pg. 14)
No targets declared.
Source: https://publix.widen.net/view/pdf/8xckqfj09d/CSR-Report.pdf</t>
  </si>
  <si>
    <t>https://archive.ph/SvhY0</t>
  </si>
  <si>
    <t xml:space="preserve">They have a Corporate Social Responsibility Report (https://publix.widen.net/view/pdf/8xckqfj09d/CSR-Report.pdf) and claim an emissions reduction of 33% over baseline year 2007, but do not have a target.
</t>
  </si>
  <si>
    <t>Greenhouse gas inventory includes CO‚ÇÇ and other refrigerants (page 14). No target scope defined.
Source: https://publix.widen.net/view/pdf/8xckqfj09d/CSR-Report.pdf</t>
  </si>
  <si>
    <t>The Publix Corporate Social Responsibility report outlines sustainability initiatives but lacks a formal climate strategy. No governance structure for target accountability.</t>
  </si>
  <si>
    <t>No emissions reduction or removal targets declared. No target set. Tree-planting partnerships (e.g., Arbor Day Foundation) are external offsets (page 15‚Äì16), not within Publix‚Äôs operational boundary.
Source: https://publix.widen.net/view/pdf/8xckqfj09d/CSR-Report.pdf</t>
  </si>
  <si>
    <t>anheuser busch inbev</t>
  </si>
  <si>
    <t>AB InBev</t>
  </si>
  <si>
    <t>BE0974293251</t>
  </si>
  <si>
    <t>5493008H3828EMEXB082</t>
  </si>
  <si>
    <t>Belgium</t>
  </si>
  <si>
    <t>Global Brewer AB InBev commits to reduce absolute scopes 1 and 2 GHG emissions 35% by 2025 from a 2017 base year. AB InBev commits to increase annual sourcing of renewable electricity from 7% in 2016 to 100% by 2025. AB InBev also commits to reduce emissions across the value chain (Scopes 1, 2 and 3) by 25% per beverage by 2025, from a 2017 base year. These commitments reinforce AB InBev's commitment towards mitigating the impacts of climate change.</t>
  </si>
  <si>
    <t>17/11/2022 01:00</t>
  </si>
  <si>
    <t>BEL</t>
  </si>
  <si>
    <t xml:space="preserve">"achieve net zero across our value chain by 2040"
</t>
  </si>
  <si>
    <t>https://www.ab-inbev.com/assets/pdfs/Net%20Zero%20Executive%20Summary_FINAL%2012pm.pdf</t>
  </si>
  <si>
    <t>2017 Baseline:
35% absolute emissions reduction (Scopes 1 and 2)
25% emissions reduction per hectoliter across value chain (Scopes 1, 2 and 3)
100% renewable energy</t>
  </si>
  <si>
    <t xml:space="preserve">https://sciencebasedtargets.org/companies-taking-action 
"We are proud to be one of the first 100 companies to have our climate action goal, which is consistent with a 1.5-degree pathway, validated by the Science Based Targets initiative"
Corporate Website - Sustainability/Climate Action Page: https://www.ab-inbev.com/climate "In 2021, we announced our ambition to achieve net zero across our value chain by 2040."
</t>
  </si>
  <si>
    <t>"In 2021, we estimated Scope 3 emissions represented over 85% of our total footprint which is why we aim to engage with our value chain partners to develop innovative solutions"
2025 target specifically states carbon dioxide only:  "we will reduce our carbon emissions by 25% across our value chain by 2025".
Unclear if net zero refers only to co2.</t>
  </si>
  <si>
    <t>Public reporting mechanism: "we will report progress and updates through our Annual and ESG Reports". While 2022 is the most recently available ESG report,  the 2023 Annual Report covered progress on the company's GHG emission reduction.
The Finance Committee (a Board-level committee of the Board of Directors) oversees legal and regulatory affairs as well as environmental and social responsibilities. In 2019 they met four times. The Finance Committee is composed of non-executive Board members, with at least one member qualifying as an independent director. The Committee oversees and approves the company‚Äôs Sustainability Goals and commitments, including those related to climate change. One of the Sustainability Goals overseen is the commitment to reduce ABI emissions by 25% across our value chain (Scopes 1, 2, and 3) as well as an absolute emission reduction of 35% in Scopes 1 and 2 by 2025 from a 2017 baseline. As climate is a top priority on their agenda, issues such as crop yield in Barley and implementation of Smart Barley across the world are discussed and approved during the Committee‚Äôs meeting. In 2019, topics discussed specifically were risk of barley yield losses due to climate change and physical risks such as water risk in geographies such as South America, where the majority of our business lies within. These discussions resulted in the Board of Director‚Äôs decision to increase funding towards mitigating the identified transition risks related to supply chain that may occur within the supply chain due to climate change. By performing climate scenarios, we are able to predict plausible crop yield loss in function of a Representative Concentration Pathway as per IPCC standards
"we aim to continue to improve our tracking and monitoring systems and we will report progress and updates through our Annual and ESG Reports"</t>
  </si>
  <si>
    <t xml:space="preserve"> In 2019, we adopted the Simmer and Strip technology, which was patented by us in 2018, helping increase energy efficiency in over 34 of our facilities across the world. In addition to this, we increase our efforts to implement low-carbon and net zero initiatives through R&amp;D. We are currently testing different technologies in 6 facilities across the world. The potential of reducing Scope 1 emissions through the implementation of these technologies is up to 3 million tons CO2e and close to 1 million Euros in ETS allowances.
"Underpinned by natural solutions: Engagement with farmers in our supply chain will help scale regenerative agriculture practices to enrich soil health while improving the ability to capture carbon. In addition, we believe that nature-based solutions to improve watershed health will help tackle climate change. " https://www.ab-inbev.com/news-media/sustainability/advancing-our-esg-journey-with-a-new-ambition-to-achieve-net-zero-across-our-value-chain-by-2040/
"nature based solutions for remaining emissions"
"Our plan focuses on decarbonization first, and we plan to follow SBTs guidelines, not relying on carbon offsets to reach our ambition. Offsets will be used as a compensation mechanism but not as neutralization or to claim net zero achievement. "
"We have set internal standards on criteria for carbon-neutral breweries that include thresholds for decarbonization and quality standards for certified credits"</t>
  </si>
  <si>
    <t>chery holding</t>
  </si>
  <si>
    <t>mizuho financial</t>
  </si>
  <si>
    <t>Mizuho Financial</t>
  </si>
  <si>
    <t>"In December 2020, Asset Management One became the only Japanese asset management firm to be an initial signatory of the Net Zero Asset Managers initiative, which is committed to achieving net zero greenhouse gas emissions." "we have included responding to climate change as a key pillar of our business strategy and will take the following actions in order to proactively fulfill our role as a financial services group in the effort to achieve a low-carbon society (achieve net-zero greenhouse gas emissions) and to develop a climate change resilient society by 2050." "‚Ä¢ Aim to become carbon neutral by FY2050"</t>
  </si>
  <si>
    <t>https://www.mizuhogroup.com/binaries/content/assets/pdf/mizuhoglobal/investors/financial-information/annual/2021-integrated-report/data2103_all.pdf</t>
  </si>
  <si>
    <t>Carbon neutral by FY2030
(maintaining carbon neutrality
thereafter)</t>
  </si>
  <si>
    <t>Mizuho Financial pledges to reach net zero emissions/carbon neutrality (they use both terms) by 2050; they pledged this in December 2020 and officially incorporated into corporate policy in April 2021. They have an interim target to reduce their Scope 1 and 2 GHG emissions by 35% by 2030 from a baseline year of 2019.</t>
  </si>
  <si>
    <t>Gases: Refers to "greenhouse gas emissions" but not specified what is covered under target boundary Scopes: "Scope 1 and Scope 2 greenhouse gas emissions" "Plan to set medium- to long-term targets for Scope 3 emissions by the end of fiscal 2022 and gradually expand scope of measurement"</t>
  </si>
  <si>
    <t>Annual Reports available: https://www.mizuhogroup.com/investors/financial-information/annual#archives Equity: "Sustainability is linked to the underlying issue of the expansion of economic disparity and social inequity, as well as to geopolitical issues and the destabilization of the global order."</t>
  </si>
  <si>
    <t>jinchuan</t>
  </si>
  <si>
    <t>nationwide</t>
  </si>
  <si>
    <t xml:space="preserve">'Nationwide is committed to a net-zero future; it is our ambition to support the UK in achieving its target to be net-zero by 2050.'
*' We have set intermediate (by 2030) science-based targets to support our net-zero ambition ... aiming to build a more sustainable world by supporting progress towards a greener society' (https://www.nationwide.co.uk/-/assets/nationwidecouk/documents/about/how-we-are-run/results-and-accounts/2024-2025/climate-related-financial-disclosures-2025.pdf?rev=2bf7b06fbe274cfcad725841dd60d0c0)
2022 - REDUCED OUR CARBON FOOTPRINT 41% per square foot since our 2010 baseline through actions that included installing LED lights and efficient heating and cooling equipment(https://www.nationwide.com/cps/cps-pdf/2022-Corporate-Sustainability-Report.pdf)
</t>
  </si>
  <si>
    <t>https://www.nationwide.co.uk/-/assets/nationwidecouk/documents/investor-relations/intermediate-by-2030-net-zero-aligned-transition-plan-2023.pdf?rev=7b00e8ee61fa4b70ab75e9e3760a6b71</t>
  </si>
  <si>
    <t xml:space="preserve">* 'The intermediate (by 2030) science-based targets within this transition plan to cover our scope 1, 2, and 3 carbon emissions, as per the Greenhouse Gas (GHG) Protocol6, and are aligned to a 1.5¬∞C pathway ‚Äì to limit global temperature rises to 1.5¬∞C above pre-industrial levels ‚Äì where possible.'
*' Our targets cover 100% of our emissions across scope 1, scope 2, and scope 3 downstream category 15 (investments) emissions, and around 91% of our upstream scope 3 emissions. Our scope 3 downstream category 15 (investments) targets cover the emissions from our residential mortgage, CRE, and RSL lending, which account for approximately 98% of loans and advances to customers'.
* scope 1 - reduce by 42% by 2030 
* scope 2 - continue to source 100% renewable electricity 
*scope 3 -  'reduce scope 3 emissions for our mortgages, business lending, other secured lending activity, and our supply chain, by taking steps to reduce emissions within our control and encouraging our customers, borrowers, and suppliers to do the same, in line with our 2030 scope 3 science-based targets.'
(https://www.nationwide.co.uk/-/assets/nationwidecouk/documents/about/how-we-are-run/results-and-accounts/2024-2025/climate-related-financial-disclosures-2025.pdf?rev=2bf7b06fbe274cfcad725841dd60d0c0)
(https://www.nationwide.co.uk/-/assets/nationwidecouk/documents/investor-relations/intermediate-by-2030-net-zero-aligned-transition-plan-2023.pdf?rev=7b00e8ee61fa4b70ab75e9e3760a6b71)
</t>
  </si>
  <si>
    <t>Aiming to achieve net zero by 2025, balancing GHG emissions with removals and ensuring targets are aligned with a 1.5¬∞C scenario for a sustainable and just future. So far scope 1 emissions have been reduced approximately 21% in 2024/25 compared to 2023/24, and by 45% compared to the 2021/22 baseline but is unlikely scope 3 mortgagas target will not be achieved by 2050. This is based upon recent (2024/5 report) internal modelling however the target will still be retained where feasible and will be under active review whilst monitoring the UK's progress towards net zero. 
"REDUCED OUR CARBON FOOTPRINT 37.8% per square foot since our 2010 baseline through actions that include installing LED lights, occupancy sensors, and new fan units and solar panels" for Scope 1 and Scope 2 emissions. No clear plan for future emissions reduction. (https://www.nationwide.com/cps/cps-pdf/2022-Corporate-Sustainability-Report.pdf)</t>
  </si>
  <si>
    <t>*'We calculate our scope 1 emissions by converting Greenhouse Gases (GHG) into carbon dioxide equivalent (CO2e). This includes fluorinated gases such as hydrofluorocarbons (HFCs), perfluorocarbons (PFCs), sulphur hexafluoride (SF6) and nitrogen trifluoride (NF3)' 
(https://www.nationwide.co.uk/-/assets/nationwidecouk/documents/investor-relations/intermediate-by-2030-net-zero-aligned-transition-plan-2023.pdf?rev=7b00e8ee61fa4b70ab75e9e3760a6b71)</t>
  </si>
  <si>
    <t xml:space="preserve">
Reporting mechanisms - 
*' Nationwide‚Äôs progress towards its scope 1, 2 and 3 upstream and downstream intermediate (by 2030) science-based targets is monitored on a quarterly basis as part of the Society‚Äôs Mutual Good Commitment, to support progress towards a greener society.'
* 'Nationwide will continue to track and report progress of its scope 1, 2 and 3 upstream and downstream intermediate (by 2030) science-based targets, and transition plan progress, as part of its annual Climate-related Financial Disclosures.'
*' To align to the best practice guidance of the Transition Plan Taskforce, it is our intention to review our transition plan, at a minimum, every three years. Progress against our transition plan targets will be reported on externally, on an annual basis, within our Climate-related Financial Disclosures.
* 'Nationwide is committed to reviewing its intermediate (by 2030) science-based targets, at a minimum, every five years.' 
(https://www.nationwide.co.uk/-/assets/nationwidecouk/documents/investor-relations/intermediate-by-2030-net-zero-aligned-transition-plan-2023.pdf?rev=7b00e8ee61fa4b70ab75e9e3760a6b71)
Leadership - 'The Board has ultimate accountability for all climate change-related matters at Nationwide and is supported by formal governance committees and working groups' (https://www.nationwide.co.uk/-/assets/nationwidecouk/documents/investor-relations/intermediate-by-2030-net-zero-aligned-transition-plan-2023.pdf?rev=7b00e8ee61fa4b70ab75e9e3760a6b71)</t>
  </si>
  <si>
    <t>*'We currently offset our scope 1 emissions through a pre-purchase agreement, which is made up of carbon avoidance and removal projects, such as community reforestation, validated and verified under either the Verified Carbon Standard (VCS) or the Clean Development Mechanism (CDM).'
*'Whilst Nationwide targets a reduction in absolute emissions across our scope 1 business operations of at least 42% by 2030, we will continue to use offsets to neutralise any scope 1 emissions that are not yet feasible to eliminate.' (https://www.nationwide.co.uk/-/assets/nationwidecouk/documents/investor-relations/intermediate-by-2030-net-zero-aligned-transition-plan-2023.pdf?rev=7b00e8ee61fa4b70ab75e9e3760a6b71)</t>
  </si>
  <si>
    <t>edeka zentrale</t>
  </si>
  <si>
    <t>EDEKA ZENTRALE Stiftung &amp;Co.KG (Netto Marken-Discount Stiftung &amp; Co. KG, BUDNI Handels &amp; Service GmbH)</t>
  </si>
  <si>
    <t>967600UO7SMTGQIG4852</t>
  </si>
  <si>
    <t>Overall net-zero target: 
EDEKA ZENTRALE Stiftung &amp; Co. KG (Netto Marken-Discount Stiftung &amp; Co. KG, BUDNI Handels &amp; Service GmbH) commits to reach net-zero greenhouse gas emissions across the value chain by 2045. 
Near-term targets: 
Energy &amp; Industry: EDEKA ZENTRALE Stiftung &amp; Co. KG commits to reduce absolute scope 1 and 2 GHG emissions 33.60% by 2028 from 2022 base year.* EDEKA ZENTRALE Stiftung &amp; Co. KG also commits that 85.33% of its suppliers by emissions covering purchased goods and services, upstream transportation and distribution, will have science-based targets by 2028. EDEKA ZENTRALE Stiftung &amp; Co. KG further commits to reduce absolute scope 3 GHG emissions from use of sold products 30% by 2032 from 2022 base year. EDEKA ZENTRALE Stiftung &amp; Co. KG finally commits to reduce all other absolute scope 3 GHG emissions from use of sold products 50.40% by 2032 from 2022 base year. *The target boundary includes land-related emissions and removals from bioenergy feedstocks. 
FLAG: EDEKA ZENTRALE Stiftung &amp; Co. KG commits to reduce absolute scope 3 FLAG GHG emissions 36.4% by 2032 from a 2022 base year.* EDEKA ZENTRALE Stiftung &amp; Co. KG (Netto Marken-Discount Stiftung &amp; Co. KG, BUDNI Handels &amp; Service GmbH) also commits to no deforestation across its primary deforestation-linked commodities, with a target date of December 31, 2025. 
*The target inlcudes FLAG emissions and removals. 
Long-term targets: 
Energy &amp; Industry: EDEKA ZENTRALE Stiftung &amp; Co. KG commits to reduce absolute scope 1, 2 and scope 3 GHG emissions by 90,00% by 2045 from 2022 base year.* 
*The target boundary includes land-related emissions and removals from bioenergy feedstocks. 
FLAG: EDEKA ZENTRALE Stiftung &amp; Co. KG commits to reduce absolute scope 3 FLAG GHG emissions 72% by 2045 from a 2022 base year. *The target inlcudes FLAG emissions and removals.</t>
  </si>
  <si>
    <t>17/02/2022 01:00</t>
  </si>
  <si>
    <t>29/08/2024 01:00</t>
  </si>
  <si>
    <t>From SBTi target dashboard: "Overall net-zero target: EDEKA ZENTRALE Stiftung &amp; Co. KG (Netto Marken-Discount Stiftung &amp; Co. KG, BUDNI Handels &amp; Service GmbH) commits to reach net-zero greenhouse gas emissions across the value chain by 2045."</t>
  </si>
  <si>
    <t>https://verbund.edeka/verbunds-website/gesch%C3%A4ftsberichte/edeka-group-company-report-2024.pdf</t>
  </si>
  <si>
    <t>SBTi Target Dashboard: "Near-term targets: Energy &amp; Industry: EDEKA ZENTRALE Stiftung &amp; Co. KG commits to reduce absolute scope 1 and 2 GHG emissions 33.60% by 2028 from 2022 base year."
They have multiple other targets (e.g. supplier engagement target, Scope 3 target, etc. listed separately)</t>
  </si>
  <si>
    <t>For source URL I have used their annual report which mentions the net zero target. Archived version: https://web.archive.org/web/20250712025341/https://verbund.edeka/verbunds-website/gesch%C3%A4ftsberichte/edeka-group-company-report-2024.pdf
Their annual report is very short and does not go into much detail, and the German version is the same length - I can't find any other sources for info. I've used 2024 as the target status date as this is the date when the targets were SBTi-validated. The field was empty before, and I didn't see a mention of earlier dates so I've used that for now.
More detailed information about their targets is available from the SBTi target dashboard (as their targets are all SBTi-validated) - https://sciencebasedtargets.org/target-dashboard
Archived version of this available here (though I'm not sure it works properly): https://web.archive.org/web/20250814130041/https://sciencebasedtargets.org/target-dashboard</t>
  </si>
  <si>
    <t>Given SBTi validation, all GHGs will be covered by the Net Zero target, along with all Scopes</t>
  </si>
  <si>
    <t>They report emissions details and progress on targets only in their progress reports with WWF - the last one being from 2022 so I have marked this as less than annual reporting.
Link: https://verbund.edeka/verbund/progress-report-edeka-wwf-2022.pdf
Archived: https://web.archive.org/web/20250814130447/https://verbund.edeka/verbund/progress-report-edeka-wwf-2022.pdf</t>
  </si>
  <si>
    <t>Could not see any info on credits, or removals anywhere. 
The one piece of relevant information was from the SBTi target dashboard: "*The target boundary includes land-related emissions and removals from bioenergy feedstocks." However, this is not enough to determine whether they actually plan to use them or not, and is instead just a default part of SBTi targets for their sector.</t>
  </si>
  <si>
    <t>daimler truck holding</t>
  </si>
  <si>
    <t xml:space="preserve">"Based on our CO2e reduction targets, we strive to continuously reduce emissions in our production processes. In addition, we are currently focusing on offsetting the remaining CO‚ÇÇe emissions...By 2039, all production sites worldwide should be carbon-neutral on the balance sheet." (P.84, 2024 Annual Report)
</t>
  </si>
  <si>
    <t>https://web.archive.org/web/20250505151911/https://www.daimlertruck.com/fileadmin/user_upload/documents/investors/reports/annual-reports/2024/daimler-truck-ir-annual-report-2024-incl-combined-management-report-dth-ag.pdf</t>
  </si>
  <si>
    <t>"As part of the ‚Äúgreen production 2030‚Äù initiative, we have set reduction targets for Scope 1 and Scope 2 CO‚ÇÇe emissions that apply to all of Daimler Truck Group‚Äôs own production sites. ...When the Board of Management adopted the targets in 2022, the most recent figures available were used, which did not convey a significant impact from the COVID-19 pandemic...We have set ourselves a Group-wide target for reducing CO‚ÇÇe emissions: The Scope 1 and Scope 2 emissions of all production sites of the Daimler Truck Group are to be reduced by 42% by 2030 compared to 2021 values." (P.84, 2024 Annual Report)</t>
  </si>
  <si>
    <t>"Daimler Truck also aims to reduce Scope 3 emissions. We focus particularly on the emissions that arise from the use of our vehicles by customers."  (P.84, 2024 Annual Report)</t>
  </si>
  <si>
    <t>"As part of the ‚Äúgreen production 2030‚Äù initiative, we have set reduction targets for Scope 1 and Scope 2 CO‚ÇÇe emissions that apply to all of Daimler Truck Group‚Äôs own production sites. In addition to CO2 emissions, emissions of CH4 (methane) and N2O (dinitrogen monoxide) are also taken into account." (P.84, 2024 Annual Report)</t>
  </si>
  <si>
    <t>On Plan: The Company is working on a transition plan: "We are currently working on a Climate Transition Plan (CTP) for Daimler Truck that which takes into account short- and long-term
climate risks and opportunities. In addition to Scope 1 and 2, it also includes strategic decarbonization targets for Scope 3 emissions." (P.85, 2024 Annual Report);
On Reporting: The sustainability report is part of the Company's annual report (See: https://www.daimlertruck.com/en/sustainability/reportings)
On Equity: Only mentioned fairness in the context of fair competition, compensation and working conditions.
On Leadership Accountability: Executive incentive pay includes sustainability-related performance: "In addition to incentives for the financial performance of the Board of Management and senior management in the short- and long-term variable remuneration, non-financial performance criteria relating to sustainability are also anchored in our compensation system." (P.75, 2024 Annual Report)</t>
  </si>
  <si>
    <t>On Carbon Offset: "...we are currently focusing on offsetting the remaining CO‚ÇÇe emissions. For our European production sites and some other sites, we are already offsetting all remaining CO‚ÇÇe emissions through qualified climate protection projects. From 2025, the production sites in India and Japan are expected to achieve CO‚ÇÇe neutrality on the balance sheet. We are also aiming to achieve CO‚ÇÇe neutrality on the balance sheet in the USA. By 2039, all production sites worldwide should be carbon-neutral on the balance sheet." (P.84, 2024 Annual Report)
 "Daimler Truck relies on the temporary use of CO‚ÇÇe compensation certificates, which are tradable units (carbon credits) that represent the right to emit one tonne of carbon dioxide or an equivalent quantity of another greenhouse gas." (Pg 219) (More offset-related language on Page 96)</t>
  </si>
  <si>
    <t>td synnex</t>
  </si>
  <si>
    <t>TD SYNNEX</t>
  </si>
  <si>
    <t>US87162W1009</t>
  </si>
  <si>
    <t>5493004HI6PFLF46NS53</t>
  </si>
  <si>
    <t>FY2045</t>
  </si>
  <si>
    <t xml:space="preserve">Overall Net-Zero Target: 
TD SYNNEX commits to reach net-zero greenhouse gas emissions across the value chain by FY2045. 
Near-Term Targets: 
TD SYNNEX commits to reduce absolute scope 1 and 2 GHG emissions 42% by FY2030 from a FY2022 base year. TD SYNNEX also commits that 90% of its suppliers by spend covering purchased goods and services, will have science-based targets by FY2028. TD SYNNEX further commits that 58% of its customers by revenue covering use of sold products, will have science-based targets by FY2028. 
Long-Term Targets: 
TD SYNNEX commits to reduce absolute scope 1, 2 and 3 GHG emissions 90% by FY2045 from a FY2022 base year. </t>
  </si>
  <si>
    <t>The company has committed to the Science-based Target initiative Business Ambition Pledge, and as part of this, plans to achieve net-zero greenhouse gas emissions in its global operations by 2045.
TD SYNNEX commits to reduce absolute scope 1, 2 and 3 GHG emissions 90% by FY2045 from a FY2022 base year.
https://s22.q4cdn.com/848111767/files/doc_news/TD-SYNNEX-Announces-Corporate-Citizenship-Program-2022.pdf</t>
  </si>
  <si>
    <t>https://news.tdsynnex.com/featured/td-synnex-net-zero-targets-approved-by-sbti/</t>
  </si>
  <si>
    <t xml:space="preserve">TD SYNNEX commits to reduce absolute scope 1 and 2 GHG emissions 42% by FY2030 from a FY2022 base year. </t>
  </si>
  <si>
    <t>TD SYNNEX commits to reach net-zero greenhouse gas emissions across the value chain by FY2045.</t>
  </si>
  <si>
    <t>The company stated that they are considering Scope 3 but they face challenge is calculating the value chain emissions, which account for most of our global carbon footprint. They are generated by the company vendors as they produce the goods and services that the company distribute, as well as through the transportation and use of the products the company bring to market. the company is currently refining their data collection and calculation tools to better quantify these.
https://www.tdsynnex.com/content/dam/tds-site/tds-site-shared/docs/corporate-citizenship/td-synnex-2022-corporate-citizenship-report.pdf</t>
  </si>
  <si>
    <t>https://www.tdsynnex.com/content/dam/tds-site/tds-site-shared/docs/corporate-citizenship/td-synnex-2022-corporate-citizenship-report.pdf
https://ir.synnex.com/news/press-release-details/2023/TD-SYNNEX-Unveils-First-Corporate-Citizenship-Report/default.aspx</t>
  </si>
  <si>
    <t>bank of montreal</t>
  </si>
  <si>
    <t>According to the news Bank of Montreal "have withdrawn from the United Nations-backed Net Zero Banking Alliance, which aims to accelerate climate action by financial institutions." (source: https://www.ledevoir.com/economie/834133/bmo-suit-banques-americaines-retire-alliance-climat &amp; https://web.archive.org/web/20250901192151/https://www.reuters.com/business/finance/bmo-becomes-first-canadian-bank-withdraw-net-zero-banking-alliance-2025-01-17/)</t>
  </si>
  <si>
    <t>https://web.archive.org/web/20250901164646/https://our-impact.bmo.com/wp-content/uploads/2025/03/BMO_2024_SCR_EN_interactive.pdf</t>
  </si>
  <si>
    <t>BOM's "Corporate Real Estate team implements an operational efficiency program that seeks to reduce GHG emissions in a way that makes economic sense and, where possible, reduces operational costs over time. In the period from 2020 to 2023, reductions relative to our 2019 baseline either met or came close to our target to reduce Scope 1 and 2 GHG emissions by 30% by 2030 as a result of investing over $40 million in energy reduction initiatives, such as LED upgrades, Smart Retail Controls and rooftop unit replacements." (page 50)
Their "financed emissions calculations for the oil and gas sector focus on the Scope 1 and 2 financed emissions of our global upstream oil and gas borrowers. After discussions with clients, we are targeting a 33% reduction in portfolio physical emissions intensity (tCO2 e/TJ) by 2030, that we are pursuing in partnership with our clients. Our calculations also include downstream Scope 3 financed emissions that result from the combustion of products produced by the same oil and gas borrowers. Our target to reduce absolute Scope 3 financed emissions by 24% by 2030 has been achieved. Details of our financed emissions methodology, including measurement approach, inputs and assumptions, can be found in our GHG Reporting Methodology ‚Äì Financed emissions." (page 85)</t>
  </si>
  <si>
    <t>BOM's "Scope 1 and 2 (location-based) GHG emissions decreased by 5% due to reduced natural gas consumption and investments in improved energy management such as Smart Retail Controls. Our Scope 1 and 2 GHG intensities, measured per square footage and per employee, remained relatively flat. In the period from 2023 to 2024, our Scope 3 category 1 GHG emissions from purchased goods and services decreased by 18% due to decreased spend as we realized efficiencies following our acquisition of Bank of the West, most notably related to spend on external labour; and our Scope 3 category 6 GHG emissions from business travel increased by 33% due to higher air travel activity driven by operational needs, as well as the inclusion of hotel stay emissions and enhanced data availability." (Page 78)
"As of 2023, the Scope 1 and 2 physical emissions intensity (tCO2 e/TJ) of our upstream oil and gas portfolio has decreased for both our Canadian (-5%) and Rest of World (-19%) portfolios from the 2019 baseline. The portfolio intensity has fluctuated year-over-year due to portfolio composition, actual borrower operational changes, and data availability. The strategies listed on page 55 support decarbonization of this portfolio. The absolute Scope 3 financed emissions of our upstream oil and gas portfolio have decreased by 86% since 2019, which mirrors a decrease in our loan exposure (-76%) over that period. We surpassed our target for reductions in Scope 3 financed emissions with a reduction of 50% in 2021." (page 85)</t>
  </si>
  <si>
    <t>"1) Reduce operational GHG emissions: Our Corporate Real Estate team implements its Global Energy Management Playbook with the aim of reducing energy use and GHG emissions. We focus on operational efficiency improvements and capital building upgrades that lead to decarbonization. We have analyzed energy use and GHG emissions performance of our sites and have taken action across our real estate portfolio to reduce GHG emissions at our data centres and in our retail branch network. Our operational decarbonization roadmap incorporates cooling technology improvements in our data centres, LED retrofit programs and HVAC system improvements in our retail branches, and initiatives to reduce natural gas consumption through fuel switching in regions where the carbon intensity of the electricity grid is low.
2) Neutralize Scope 2 GHG emissions from electricity: In 2025, we purchased unbundled Renewable Energy Certificates (RECs) or local equivalents sourced from regions in which we operate in volumes matching 100% of global electricity consumption for the reporting period August 1, 2023 to July 31, 2024. As a purchaser of RECs, we help stimulate the market for the
technologies that could support decarbonization.
3) Offset GHG emissions for Scope 1, market-based Scope 2, and Scope 3 (category 6 ‚Äì business travel): In 2025, we purchased and retired carbon credits to offset our Scope 1 and Scope 2 market-based GHG emissions and Scope 3 GHG emissions resulting from our employees‚Äô activities (category 6 ‚Äì business travel) for the reporting period August 1, 2023 to July 31, 2024. We have developed a diversified offset portfolio that includes an agreement to pre-purchase 1,000 tonnes of Direct Air Capture removals from Carbon Engineering, and a five-year commitment to
purchase CarbonCure mineralization removal offsets. We disclose the projects from which we purchase voluntary carbon offsets pursuant to the California Voluntary Carbon Market Disclosures Act, Section 1. 44475.1 on our website." (page 50)
* "GHGs other than CO2 are excluded. Emission factors are sourced from the IPCC Guidelines for National GHG Inventories (2006)."</t>
  </si>
  <si>
    <t>Information on the extent to which measures will be applied (e.g. if switching to EVs, what share of the fleet; if installing an own solar PV installation, what is the installed capacity), Schedule for regular review of measures, Measures for all emission scopes that are covered by the target</t>
  </si>
  <si>
    <t>Climate-related topics were included at their board meetings,  Audit and Conduct Review Committee (ACRC) meetings, and Risk Review Committee (RRC) at least once or twice annually, two to four times in 2024. (page 37-38) 
Climate Equity: "In 2024, BMO Capital Markets provided $8.6 billion in climate finance to clients pursuing environmental or climate transition objectives. This included $3.9 billion in labelled green bond underwriting, $32 million in climate-related equity and debt financing, $1.5 billion in climate-related lending and $3.2 billion in climate finance advisory services related to mergers and acquisitions." ( page 53)</t>
  </si>
  <si>
    <t>In 2025, BOM "purchased and retired carbon credits to offset our Scope 1 and Scope 2 market-based GHG emissions and Scope 3 GHG emissions resulting from [their] employees‚Äô activities (category 6 ‚Äì business travel) for the reporting period August 1, 2023 to July 31, 2024." 
They have developed a diversified offset portfolio that includes an agreement to pre-purchase 1,000 tonnes of Direct Air Capture removals from Carbon Engineering, and a five-year commitment to purchase CarbonCure mineralization removal offsets." 
They "disclose the projects from which we purchase voluntary carbon offsets pursuant to the California Voluntary Carbon Market Disclosures Act, Section 1. 44475.1 on our website." (page 50)</t>
  </si>
  <si>
    <t>xmxyg</t>
  </si>
  <si>
    <t>http://www.xiangyu.cn/UserFiles/202307/20230710160815417.pdf</t>
  </si>
  <si>
    <t>Xiamen Xiangyu publishes annual ESG reports with an established governance structure and reports logistics-related CO‚ÇÇ reductions, but it has not set any quantitative net-zero or emissions reduction targets.</t>
  </si>
  <si>
    <t>industrial bank</t>
  </si>
  <si>
    <t>"By 2035 - Achieve carbon neutrality in all upstream and downstream activities  (including Scope 3 emissions)." (P.72, Sustainability Report 2023)</t>
  </si>
  <si>
    <t>https://download.cib.com.cn/netbank/download/cn/Sustainable_Finance/Sustainability_Report_2023_en.pdf</t>
  </si>
  <si>
    <t>"By 2025 - Achieve a 20% reduction in carbon emission intensity compared to 2020; 
By 2030 - Achieve carbon neutrality in our operations (including Scope 1 and Scope 2 emissions)." 
(P.72, Sustainability Report 2023)</t>
  </si>
  <si>
    <t>Sustainability Report 2023 (ESG Report):
https://download.cib.com.cn/netbank/download/cn/Sustainable_Finance/Sustainability_Report_2023_en.pdf
Extracted from P.72, Sustainability Report 2023 (ESG Report): 
"In 2022, through carbon inventory, carbon verification, and other specialized work, the Bank developed carbon neutrality goals and phased timelines based on a comprehensive understanding of our carbon footprint.  The goals are:
By 2025 - Achieve a 20% reduction in carbon emission intensity compared to 2020;
By 2030 - Achieve carbon neutrality in our operations (including Scope 1 and Scope 2 emissions);
By 2035 - Achieve carbon neutrality in all upstream and downstream activities  (including Scope 3 emissions)."</t>
  </si>
  <si>
    <t>By 2030 - Achieve carbon neutrality in our operations (including Scope 1 and Scope 2 emissions);
By 2035 - Achieve carbon neutrality in all upstream and downstream activities  (including Scope 3 emissions).</t>
  </si>
  <si>
    <t>On Plan: Not public, only released internally
"In 2023, based on the carbon neutrality timeline, we issued the Notice on the Release of Bank-wide Carbon Reduction Goals and the Notice on Carrying out Carbon Inventory Work from January to August 2023 and Implementing Carbon Reduction Tasks. We formulated and released annual carbon reduction work tasks for branches and sub-branches, providing implementation pathways for energy conservation and emission reduction. This promoted the implementation of carbon neutrality goals." (P.72, Sustainability Report 2023)
On Accountability: The performance in meeting carbon emission targets is not specified as one of the KPIs in the "Comprehensive Evaluation System for Executive Remuneration Assessment" (P.28, Sustainability Report 2023)</t>
  </si>
  <si>
    <t>On Carbon Offsets: 
"In 2023, the Langya Road Sub-branch of Industrial Bank achieved carbon neutrality at the operational level through the purchase of carbon sinks, becoming the first carbon-neutral outlet in the Banking industry in Anhui Province... On August 15, 2023, Xiamen Jinhai Sub-branch officially opened. By entrusting Xiamen Property Rights Exchange Center (Âé¶Èó®‰∫ßÊùÉ‰∫§Êòì‰∏≠ÂøÉ) to calculate and apply marine fishery carbon sinks to offset the carbon emissions of the outlet's operation in the next year, Jinhai Sub-branch achieved carbon neutrality in advance for its operation and also became the first ‚Äúblue carbon carbon-neutral‚Äù financial outlet in Xiamen City... In 2023, Qingdao Branch signed an agreement with Qingdao Linyuan Seedling Co., Ltd. (ÈùíÂ≤õÂ∏ÇÊûóÊ∫êËãóÂúÉÊúâÈôêÂÖ¨Âè∏) to purchase 500 tons of carbon sink emission reduction to offset the estimated greenhouse gases generated by the outlet's own operating activities from January 1, 2021 to December 31, 2023, becoming the first carbon-neutral financial outlet in the city, achieving carbon neutrality in advance." (P.87, Sustainability Report 2023)
On Carbon Removal, the Banks engages in biodiversity conservation and supports its clients in nature-based carbon removal technology etc., but does not specify if it plans to use nature-based/CCS-based removals to meet its own targets.</t>
  </si>
  <si>
    <t>united airlines</t>
  </si>
  <si>
    <t>United Airlines, Inc.</t>
  </si>
  <si>
    <t>US9100471096</t>
  </si>
  <si>
    <t>98450079DA0B78DD6764</t>
  </si>
  <si>
    <t>United Airlines commits to reduce scope 1, 2, and well-to-wake jet fuel GHG emissions, including scope 3 category 4, upstream transportation and distribution 50% per revenue ton kilometer (RTK) by 2035 from a 2019 base year.***
*The target boundary includes biogenic emissions and removals from bioenergy feedstocks.
**Non-CO2e effects which may also contribute to aviation induced warming are not included in this target. United Airlines Inc. commits to report publicly on its collaboration with stakeholders to improve understanding of opportunities to mitigate the non-CO2e impacts of aviation annually over its target timeframe.</t>
  </si>
  <si>
    <t>Our commitment is to achieve net zero greenhouse gas emissions by 2050. We have set a Science-Based Target to reduce carbon intensity by 50% per revenue tonne kilometer by 2035, using 2019 as our baseline year. This goal covers Scope 1 and Scope 2 emissions, as well as certain Scope 3 categories, and is approved by the Science-Based Targets initiative (SBTi). Achieving net zero means eliminating all carbon emissions from our operations or balancing any remaining emissions through credible carbon removal technologies, without relying on voluntary carbon offsets.</t>
  </si>
  <si>
    <t>https://web.archive.org/save/https://www.united.com/en/us/fly/company/responsibility/our-environmental-commitment.htmlhttps://www.united.com/en/us/fly/company/responsibility/our-environmental-commitment.html</t>
  </si>
  <si>
    <t>"the Science-Based Targets initiative (SBTi) approved our 2035 near-term emissions reduction target...of reducing our carbon intensity 50% compared to 2019 by 2035"
 to reduce scope 1, 2, and well-to-wake jet fuel GHG emissions, including scope 3 category 4, upstream transportation and distribution 50% per revenue tonne kilometer (RTK) by 2035 from a 2019 base year</t>
  </si>
  <si>
    <t>Our carbon reduction targets are aligned with the latest climate science and include a 50% reduction in carbon intensity per revenue tonne kilometer by 2035 from a 2019 baseline, with a longer-term net zero goal by 2050. These targets encompass Scope 1, Scope 2, and select Scope 3 emissions categories related to fuel production and transportation. We emphasize achieving our targets through tangible emission reductions such as sustainable aviation fuel adoption, fleet modernization, and operational efficiencies rather than reliance on voluntary carbon offsets. Our approach is transparent, with annual reporting and third-party validation from the Science-Based Targets initiative to ensure accountability and industry leadership in environmental responsibility.</t>
  </si>
  <si>
    <t>Our targets use 2019 as the baseline year to measure progress and emissions reductions. We cover all direct emissions (Scope 1), indirect emissions from purchased electricity (Scope 2), and significant upstream emissions in Scope 3 related to jet fuel production and transportation. This boundary captures the majority of our operational and supply chain emissions. We exclude historical emissions prior to the baseline, focusing on future emission reductions and decarbonization pathways. Consistent annual reporting ensures transparent tracking of performance against this baseline</t>
  </si>
  <si>
    <t>Our climate goals are overseen by the company's senior leadership and are integrated into our corporate governance structure. The Board of Directors actively reviews our sustainability strategy and progress. The CEO has direct accountability for achieving these targets, supported by a dedicated sustainability team. We incorporate climate metrics into executive compensation to align leadership incentives. Regular progress reviews are conducted internally, and we publish annual sustainability and climate disclosures to ensure transparency and stakeholder engagement.</t>
  </si>
  <si>
    <t>United Airlines is committed to achieving net zero emissions without relying on voluntary carbon offsets. Our strategy focuses on concrete emissions reductions through fleet modernization, increased use of sustainable aviation fuels, and ongoing investments in clean technology and innovation. While carbon removal technologies are under research and development within the aviation sector, our current targets prioritize direct emission avoidance and reduction rather than offsetting through external credits. We emphasize transparency and accountability in all sustainability efforts, ensuring that our progress reflects real, measurable impacts on climate change.</t>
  </si>
  <si>
    <t>nippon steel</t>
  </si>
  <si>
    <t>Nippon Steel Corporation</t>
  </si>
  <si>
    <t>Vision 2050: Aim to be carbon neutral (Pg. 15)</t>
  </si>
  <si>
    <t>https://web.archive.org/web/20250924014328/https://www.nipponsteel.com/en/ir/library/pdf/20210330_ZC.pdf</t>
  </si>
  <si>
    <t>2030 Target: 30% or more reduction in total CO2 emissions vs 2013. (Pg. 15)</t>
  </si>
  <si>
    <t xml:space="preserve">In alignment with their aim to be carbon neutral, the company is pursuing its zero-carbon steel initiative. </t>
  </si>
  <si>
    <t>SCOPE I + II (Receipt of raw materials to product shipment) + (CO2at the time of purchase power production)</t>
  </si>
  <si>
    <t xml:space="preserve">The board and the management committee has the responsibility of Zero-Carbon Steel Initiative. </t>
  </si>
  <si>
    <t>The company mentions offsetting through CCUS to achieve carbon neutrality (Pg. 17).</t>
  </si>
  <si>
    <t>conocophillips</t>
  </si>
  <si>
    <t>https://archive.vn/sUyWf</t>
  </si>
  <si>
    <t xml:space="preserve">"Strengthened GHG intensity reduction target to 50-60% by 2030 from a 2016 baseline for both gross operated and net equity emissions."
</t>
  </si>
  <si>
    <t xml:space="preserve">ConocoPhillips has revised its original goal of reaching net-zero operational emissions by 2050. They still maintain an ‚Äúoperational net-zero ambition‚Äù, but without a fixed deadline. 
They are still committed to their 2030 target of reducing Scope 1 and 2 emissions intensity by 50‚Äì60%  from a 2016 baseline.
https://web.archive.org/web/20250801153150/https://static.conocophillips.com/files/resources/2024-sustainability-report.pdf
</t>
  </si>
  <si>
    <t>Information on the emission reductions expected from these measures within a certain time period, Schedule for regular review of measures, Information on the extent to which measures will be applied (e.g. if switching to EVs, what share of the fleet; if installing an own solar PV installation, what is the installed capacity)</t>
  </si>
  <si>
    <t>https://static.conocophillips.com/files/resources/2024-sustainability-report.pdf</t>
  </si>
  <si>
    <t xml:space="preserve"> Evaluated and executed purchases for offsets from a diversified range of projects. 
Our internal Biodiversity Offset Guideline provides direction to asset teams where a biodiversity offset is a regulatory requirement or a strategic business preference.  
</t>
  </si>
  <si>
    <t xml:space="preserve">From 2024 report (https://static.conocophillips.com/files/resources/2024-sustainability-report.pdf ): 'Our progress to date has not included the use of voluntary offsets.' ' Support effective incentives for emissions reductions, including tax and production credits and protocols for use of carbon credits 
and offsets.'    'Increased our investment in the Climate Asset Management Nature Based Carbon Fund.'
'Evaluated and executed purchases for offsets from a diversified range of projects.' GHG Mitigation on p83 shows no use of CCSU, offsets, credits etc.
https://www.conocophillips.com/sustainability/managing-nature-related-risks-and-impacts/managing-biodiversity-related-risks-and-impacts/  </t>
  </si>
  <si>
    <t>kg co2e/boe</t>
  </si>
  <si>
    <t>midea</t>
  </si>
  <si>
    <t>Midea</t>
  </si>
  <si>
    <t>https://www.midea.com/dam-cn/jcr:b127da51-cb78-492d-99fd-45f447507e01/%E7%BE%8E%E7%9A%84%E9%9B%86%E5%9B%A22020%E7%A4%BE%E4%BC%9A%E8%B4%A3%E4%BB%BB.PDF</t>
  </si>
  <si>
    <t xml:space="preserve">Midea does not have explicit climate goals. It publishes CSR reports on an annual basis and it reports the environmental actions they have taken. </t>
  </si>
  <si>
    <t>Midea publishes annual ESG reports.</t>
  </si>
  <si>
    <t>tsingshan holding</t>
  </si>
  <si>
    <t>tjx</t>
  </si>
  <si>
    <t xml:space="preserve">We have set science-based goals and defined initiatives that support a decarbonization pathway for our global operations, including our goal to achieve net zero greenhouse gas (GHG) emissions in our direct operations (Scopes 1 and 2) by 2040. Along the way, we intend to reach a 55% absolute reduction in GHG emissions from our direct operations (against a Fiscal 2017 baseline), as well as source 100% renewable energy1 for use in our operations by 2030. </t>
  </si>
  <si>
    <t>https://www.tjx.com/responsibility/environment/climate-and-energy</t>
  </si>
  <si>
    <t>By 2030:
We expect to reach a 55% absolute reduction in greenhouse gas (GHG) emissions from our direct operations (Scope 1 and Scope 2) by Fiscal 2030 (against a Fiscal 2017 baseline)
We intend to source 100% renewable energy1 in our operations
(https://www.tjx.com/responsibility/environment/climate-and-energy)</t>
  </si>
  <si>
    <t>Starting to look at Scope 3 emissions:
Our focus has historically been on the climate-related impact of our direct operations where we have the most control over our facilities energy and fuel usage (Scope 1 and Scope 2). In addition, we have begun to evaluate how our commitment to reduce our Scope 1 and 2 emissions might be extended to certain Scope 3 emissions sources as well. Through a high-level screening of all 15 Scope 3 emissions categories, we have begun to develop a preliminary understanding of which of those categories of Scope 3 emissions are relevant to our business. We are also making progress in collecting publicly available information about the climate strategies, reduction targets, and emissions data for some of our largest vendors. These efforts are intended to help us evaluate our ability to collect data and measure certain sources of emissions from Scope 3 categories.</t>
  </si>
  <si>
    <t>In certain geographies, we leverage carbon offsets2 to offset emissions resulting from our direct operations and business travel.
For example, TJX Canada has been carbon neutral for its Scope 1 and 2 and reported Scope 3 (business travel and waste) emissions from operations for its fourth consecutive year. The team reduced energy usage and purchased renewable energy credits as well as carbon offsets to support this strategy. In Fiscal 2022, from a combination of projects focused on forest conservation and small-scale hydro-electric generation in countries where we actively source merchandise, TJX Canada offset emissions associated with its operations, business travel, and waste, totaling 21,000 metric tons CO2e.
(https://www.tjx.com/responsibility/environment/climate-and-energy)</t>
  </si>
  <si>
    <t>abbvie</t>
  </si>
  <si>
    <t>US00287Y1091</t>
  </si>
  <si>
    <t>5493006BTKYVSIO64269</t>
  </si>
  <si>
    <t>AbbVie commits to reduce absolute scope 1 and 2 GHG emissions 42.0% by 2030 from a 2021 base year*. AbbVie also commits to increase active sourcing of renewable electricity from 29.5% in 2021 to 100.0% by 2030. AbbVie further commits that 79.1% of its suppliers by emissions covering purchased goods and services, capital goods, and upstream transportation and distribution, will have science-based targets by 2027. * The target boundary includes land-related emissions and removals from bioenergy feedstocks.</t>
  </si>
  <si>
    <t>(p.12) Emissions: Reduce absolute Scope 1 and 2 (market-based) GHG emissions by 42.0% by 2030 from a 2021 base year
Website: https://www.abbvie.com/content/dam/abbvie-com2/pdfs/abbvie-esg-action-report.pdf</t>
  </si>
  <si>
    <t>https://www.abbvie.com/content/dam/abbvie-com2/pdfs/abbvie-esg-action-report.pdf</t>
  </si>
  <si>
    <t>enterprise products partners</t>
  </si>
  <si>
    <t>china pacific insurance</t>
  </si>
  <si>
    <t>China Pacific Insurance  Co</t>
  </si>
  <si>
    <t>https://www.cpic.com.cn/upload/resources/file/2021/07/23/57847.pdf</t>
  </si>
  <si>
    <t>Establish a low-carbon, energy-saving operational mode, gradually reduce our own energy consumption, effectively lower carbon emissions of investment portfolios. +  Reduction of GHG emissions. Group headquarters and subsidiaries are required to implement ESG philosophies in office work and daily operation, lower energy consumption, promote green actions, and reduce GHG emissions. For example, CPIC P/C launched CL-01 Low Carbon Operation Project, scaled up the design of and established an integrated model of ‚Äúphysical objects+finance+carbon emissions‚Äù, the first of its kind in the insurance industry, which helps to fulfill its low-carbon objectives.</t>
  </si>
  <si>
    <t>guangzhou automobile industry</t>
  </si>
  <si>
    <t>To achieve green and sustainable development, GAC Group published "GLASS Plan (Green Low-carbon for Achieving Sustainable Success)" in 2021 and planned to reach the goal of carbon neutrality by 2050.
"GAC strive[s] to achieve carbon neutrality in the whole product lifecycle by 2050 (stretch goal: 2045)" (2022 GAC Group ESG Report p58)</t>
  </si>
  <si>
    <t>https://img.gac.com.cn/topic/file/2023-04-27/1682580737451-2022%20GAC%20Group%20ESG%20Report.pdf</t>
  </si>
  <si>
    <t>There is also a "stretch goal" of achieving carbon neutrality by 2045</t>
  </si>
  <si>
    <t xml:space="preserve">Annual CSR reports: https://www.gac.com.cn/en/csr/reportList
</t>
  </si>
  <si>
    <t>bank of nova scotia</t>
  </si>
  <si>
    <t>"Our climate goals comprise three pillars: (1) financing climate solutions, by providing climate-related financing to clients in all sectors, including certain 
carbon intensive sectors; (2) advancing to net-zero, by working with clients to reduce emissions associated with our lending portfolio and setting 2030 sectoral emissions intensity reduction targets to keep us on course to meet our goal of achieving net-zero financed emissions by 2050; and (3) reducing our own emissions, by introducing solutions to minimize the Bank‚Äôs direct impact on climate change" (Pg 12, Scotiabank 2023 ESG Report)</t>
  </si>
  <si>
    <t>https://web.archive.org/web/20250930161143/https://www.scotiabank.com/content/dam/scotiabank/corporate/Documents/2025/Scotiabank_2024_Sustainability_Report_Final.pdf</t>
  </si>
  <si>
    <t>"Target year for meeting our goals to:
‚Ä¢ Reduce physical emissions intensity within our Oil and Gas portfolio by 30% (Scope 1 and 2) and 15%‚Äì25% (Scope 3) 
‚Ä¢ Reduce Scope 1 and 2 physical emissions intensity within our Power and Utilities portfolio by 55%‚Äì60%
‚Ä¢ Reduce Scope 1, 2 and 3 downstream1
 physical emissions
intensity in our Automotive Manufacturing portfolio by 36%
‚Ä¢ Set additional interim net-zero targets for 2035 and beyond
‚Ä¢ Provide $25 million in funding to charitable organizations and think tanks focused on climate and net-zero, including $10 million via Scotiabank‚Äôs Net-Zero Research Fund
[...]
Target year for meeting our goals to:
‚Ä¢ Reduce own Scope 1 and 2 emissions by 40% by 2030 relative to 2016 base year
‚Ä¢ Achieve carbon neutrality in the Bank‚Äôs international operations by 2030" (Pg 48, Scotiabank 2023 ESG Report)</t>
  </si>
  <si>
    <t>https://www.scotiabank.com/content/dam/scotiabank/corporate/Documents/Scotiabank_2023_ESG_Report_Final.pdf
https://www.scotiabank.com/content/dam/scotiabank/corporate/Documents/Scotiabank_Net_Zero_Report_2022-EN.pdf
https://www.scotiabank.com/content/dam/scotiabank/corporate/Documents/Scotiabank_2021_ESG_Report_Final.pdf
https://www.scotiabank.com/ca/en/about/responsibility-impact/climate-commitments.html
 Climate scenarios:
 IEA Net Zero Roadmap, IEA Beyond 2¬∫C Scenario (B2DS), IEA Sustainable Development Scenario (SDS)</t>
  </si>
  <si>
    <t>"Greenhouse gas, or GHG, is defined in the Greenhouse Gas Protocol as including the six gases included in the Kyoto Protocol: carbon dioxide (CO2), methane (CH4), nitrous oxide (N2O), hydrofluorocarbons (HFCs), perfluorocarbons (PFCs) and sulphur hexafluoride (SF6). The Bank currently measures CO2, CH4 and N2O for our operational emissions." (Pg 14, Scotiabank 2023 ESG Report)</t>
  </si>
  <si>
    <t>"Established a Climate Transition Steering Committee, which assumed the Corporate ESG Committee‚Äôs mandate on climate-related matters, with accountability for compliance climate-related regulations, and design and execution of the Bank‚Äôs Climate Transition Plan" (Pg 48, Scotiabank 2023 ESG Report)
"Annual and quarterly reports, management proxy circular, annual information form, annual ESG report, news releases and website" (Pg 11, Scotiabank 2023 ESG Report)</t>
  </si>
  <si>
    <t>"Further to this reduction target, Scotiabank will use renewable energy certificates (RECs) and carbon offsets to become carbon neutral in our operations by 2030 after taking reasonable measures to reduce operational emissions. Our ability to meet these targets therefore assumes reasonable growth and liquidity of the carbon and REC markets, and the availability of high-quality offsets/RECs in these markets." (Pg 51, Scotiabank 2023 ESG Report)</t>
  </si>
  <si>
    <t>"Scotiabank defines carbon neutrality as compensating for emissions from our operations over a given time period with the retirement of verified carbon offset or renewable energy credits. This differs from our definition of net-zero, which first involves reducing the relevant emissions to the extent practicable, and then compensating for any residual emissions over a given time period by retiring verified carbon removal credits." (Pg 51, Scotiabank 2023 ESG Report)</t>
  </si>
  <si>
    <t>hbis</t>
  </si>
  <si>
    <t>intesa sanpaolo</t>
  </si>
  <si>
    <t>IT0000072618</t>
  </si>
  <si>
    <t>2W8N8UU78PMDQKZENC08</t>
  </si>
  <si>
    <t>Headline target: 
Intesa Sanpaolo S.p.A.'s portfolio targets cover 8% of its total investment and lending by total balance sheet assets as of 2022(1).
As of that year, required activities made up 16%(2) of Intesa Sanpaolo S.p.A's total investment and lending by total balance sheet assets while optional activities made up 30% and out of scope activities made up 54%.
(1) These targets and coverage percent do not include third-party asset management activities. Third-party asset management activities made up 0.1% of total investment, lending, and asset management activities by total assets and assets under management.
(2) The targets cover required activities for which the minimum coverage requirement is less than 100%.
Full target: https://sciencebasedtargets.org/resources/files/Target-language-and-summary_Intesa-Sanpaolo-S.p.A.pdf</t>
  </si>
  <si>
    <t>'Intesa Sanpaolo has chosen to pursue the ‚ÄúNet Zero‚Äù objective by 2050 for all its main business lines, including its own emissions, the lending and investment portfolios, the asset management and insurance divisions'. (p 27)</t>
  </si>
  <si>
    <t>https://web.archive.org/web/20250109073215/https://group.intesasanpaolo.com/content/dam/portalgroup/repository-documenti/sostenibilt%C3%A0/climate-report/2023/2023_Climate_Report.pdf</t>
  </si>
  <si>
    <t>Carbon neutrality (and purchase of 100% of electricity from renewable sources) by 2030 for own emissions p91
p94
2030 with 2019 baseline: Scope 1+2  (Market based) 53% reduction; Scope 3 paper 40% reduction</t>
  </si>
  <si>
    <t>'In the fourth quarter of 2021, in addition to joining the Net-Zero Banking Alliance (NZBA), Intesa Sanpaolo joined the Net Zero Asset Managers Initiative (NZAMI) through Eurizon Capital SGR, Fideuram ISPB Asset Management SGR and Fideuram Asset Management (Ireland), and the Net Zero Asset Owner Initiative (NZAOA) as well as the Net Zero Insurance Alliance (NZIA) through Intesa Sanpaolo Vita' -- 2023 report
'In 2022, Intesa Sanpaolo committed to obtain the validation of its emission reduction targets from the ‚ÄúScience Based Target initiative‚Äù (SBTi). The necessary documentation, mainly elaborated in 2023, is expected to be submitted in line with SBTi requirements, i.e. within March 2024.' -- 2023 report
2021: 'Intesa Sanpaolo publishes its commitment to Net Zero Emissions by 2050' -- 2023 report
TCDF report: https://web.archive.org/web/20230521160514/https://group.intesasanpaolo.com/content/dam/portalgroup/repository-documenti/sostenibilt%C3%A0/tcfd/tcfd-report-2022/TCFD%20Report%202022.pdf</t>
  </si>
  <si>
    <t>Very confusing language regarding GHG and CO2 (almost used interchangeably)
They report on all GHGs (https://group.intesasanpaolo.com/content/dam/portalgroup/repository-documenti/sostenibilt%C3%A0/inglese/2022/TabWEB_fattori_conversione_2022_eng.pdf)
But they talk about CO2 reduction mainly (https://group.intesasanpaolo.com/en/sustainability/environment/direct-environmental-impacts/greenhouse-gas-emissions/emission-factors):
The Bank's commitment to contain CO2 emissions is reflected in the implementation of the new Own Emissions Plan which identifies specific medium-long term actions aimed at reducing its consumption of natural gas, diesel and traditional electricity. This section summarizes the emissions of the main greenhouse gases produced by Intesa Sanpaolo and the transformation factors used to calculate them.
Use of CO2e and https://web.archive.org/web/20241105001507/https://group.intesasanpaolo.com/en/sustainability/environment/direct-environmental-impacts/greenhouse-gas-emissions/results-and-targets# suggest target includes more than just CO2</t>
  </si>
  <si>
    <t>'The Group considers it essential to make every member of the value chain aware of their responsibility for environmental issues, including climate change, also with a view to protecting those who have no ‚Äúvoice‚Äù and future generations.' p24 under heading 'equality and inclusion', but equity and just transition are not mentioned.
https://web.archive.org/web/20250207110036/https://group.intesasanpaolo.com/it/sostenibilita/reporting-di-sostenibilita/climate-report for reports
'[Remuneration] Policies regulate the annual Incentive System that includes the so-called ‚ÄúESG Group transversal KPI‚Äù assigned in the Performance Scorecards of Top and Middle Management, in Italy and abroad, for an overall total of approximately 3,000 resources [...] The ESG KPI takes into account several ESG factors and areas in line with specific activities and projects carried out by the Bank, including climate related factors'. (pag 18)</t>
  </si>
  <si>
    <t>https://web.archive.org/web/20241106213710/https://group.intesasanpaolo.com/en/editorial-section/a-year-of-sustainability/archive/a-year-of-sustainability-2022/targets-results-initiatives/climate-change/Emissions-plan#
Briefly mentions that offsetting used for remaining emissions</t>
  </si>
  <si>
    <t>china huaneng</t>
  </si>
  <si>
    <t>Proposed / in discussion</t>
  </si>
  <si>
    <t xml:space="preserve">"Future Planning: ...Targeting ‚Äúcarbon peak‚Äù and ‚Äúcarbon neutrality‚Äù, we promote green and low-carbon energy transformation, effectively reduce carbon emissions." (P.106, 2023 ESG Report)
</t>
  </si>
  <si>
    <t>https://www1.hkexnews.hk/listedco/listconews/sehk/2024/0419/2024041901222.pdf</t>
  </si>
  <si>
    <t>"Carbon Reduction Goals: The Company‚Äôs carbon reduction target is: through structural adjustment and energy saving and consumption reduction efforts, the Company will achieve carbon peaking as early as possible, and the Company‚Äôs full-caliber carbon emission intensity will gradually decline during the 14th Five-Year Plan period." (P.60, 2023 ESG Report)</t>
  </si>
  <si>
    <t>"In 2023, the Company kept reducing carbon emissions in line with the [national] goal of ‚Äúcarbon peaking and carbon neutrality‚Äù, carried out the rating work of units in an all-round way, and promoted the energy-saving upgrading and transformation of coal-fired power, and high-quality heat supply renovation." (P.51, 2023 ESG Report)
"Future Planning: ...Targeting ‚Äúcarbon peak‚Äù and ‚Äúcarbon neutrality‚Äù, we promote green and low-carbon energy transformation, effectively reduce carbon emissions." (P.106, 2023 ESG Report)
"At the 2023 annual board meeting...The Company sets five environmental performance targets in emission reduction, carbon reduction, waste reduction, energy saving and water conservation, covering Emissions Management, Energy Consumption Management, and Water Resources Management." (P.108, 2023 ESG Report) - details not found in the report or other board meeting announcements
Reference sources: Huaneng Power International (SEHK: 902) is listed on both the Shanghai Stock Exchange (SSE: 600011) and the Hong Kong Stock Exchange (SEHK: 0902). Its English ESG reports can be found on its corporate website (https://www.hpi.com.cn/sites/english/ESG2020/publish.aspx), or the Hong Kong Stock Exchange website.</t>
  </si>
  <si>
    <t>The Company reports its greenhouse gas emissions in its annual ESG reports under KPIs. (P.13, 2023 ESG Report)</t>
  </si>
  <si>
    <t>On carbon capture: "Through the project of verification of key technology improvement for carbon dioxide capture and utilization, we developed a new type of carbon capture solvents and process technologies and built and put into operation China‚Äôs first set of carbon dioxide capture equipment for fuel gas and flue gas with a capacity of 2,000 tons/year at Yangpu Thermal Power Station"(P.50, 2023 ESG Report)</t>
  </si>
  <si>
    <t>"the company will achieve carbon peaking as early as possible, and the company‚Äôs full-caliber carbon emission intensity will gradually decline during [china's] 14th five-year plan period"</t>
  </si>
  <si>
    <t>chubb</t>
  </si>
  <si>
    <t>Chubb‚Äôs short-term 20% absolute GHG reduction target (2016 baseline, 2025 goal) was met ahead of schedule in 2019 with a 22% reduction. The longer-term 40% reduction target for 2035 was achieved ahead of schedule in 2021 with a 49% reduction.</t>
  </si>
  <si>
    <t>https://web.archive.org/save/https://s201.q4cdn.com/471466897/files/doc_downloads/annualmeetingmat/2023/Chubb-Limited-2022-Annual-Report.pdf</t>
  </si>
  <si>
    <t>By 2019, Chubb reduced GHG emissions by 22% from a 2016 baseline, surpassing its 20% reduction goal for 2025. By the end of 2021, Scope 1 and 2 GHG emissions were reduced by 49%, achieving the company‚Äôs second goal ahead of schedule. Emission cuts were realized through real estate portfolio optimization, energy efficiency upgrades, and renewable electricity purchases.</t>
  </si>
  <si>
    <t xml:space="preserve">Chubb pledges to achieve carbon neutrality across its global operations (Scope 1 and 2) by the end of 2022, with its long-term 40% reduction goal aligned to a 2¬∞C pathway.
</t>
  </si>
  <si>
    <t>Scopes: specifies "(Scope 1 and Scope 2 emissions)" plus scope 3 - only business travel.</t>
  </si>
  <si>
    <t>Governance mechanisms and performance disclosures are outlined in Chubb‚Äôs sustainability and climate-related financial reports.</t>
  </si>
  <si>
    <t>Chubb supports reforestation through the American Forests Global ReLeaf¬Æ program. In 2020, it sponsored the planting of 33,000 trees, one for each new environmental insurance policy written globally. Over 14 years, Chubb has planted more than 233,000 trees through this initiative.</t>
  </si>
  <si>
    <t>hdfc bank</t>
  </si>
  <si>
    <t>Demonstrating our unwavering commitment to environmental sustainability, we have set an ambitious goal of achieving carbon neutrality for our Scope 1 &amp; 2 emissions by FY32.</t>
  </si>
  <si>
    <t>https://web.archive.org/web/20250714063904/https://www.hdfcbank.com/content/bbp/repositories/723fb80a-2dde-42a3-9793-7ae1be57c87f/?path=/Footer/About%20Us/Investor%20Relation/annual%20reports/pdf/2024/july/HDFC-Bank-IAR-FY24.pdf</t>
  </si>
  <si>
    <t>While our ultimate target for FY32 remains unchanged, recent, unanticipated changes in our organisational structure have necessitated a review of our carbon neutrality strategy and its various milestones and levers. Therefore, we will be realigning our interim targets to account for our enhanced organisational boundary (following the merger with eHDFC Limited as well as the enhanced operational boundary (new sources of Scope 1 emissions and increased physical footprint). - page 104</t>
  </si>
  <si>
    <t>Three years ago, the Bank set an ambitious goal of achieving carbon neutrality on emissions from its own operations by FY32. Their recent successful merger with eHDFC Limited and expansion has necessitated revisiting their strategy. While the FY32 target remains unchanged, the expansion has temporarily impacted data comparability between the current year and previous years ‚Äì necessitating a potential adjustment to the interim targets on energy and emissions. No formal interim targets have been mentioned in the document, except for a chart where Emission Projection is shown till FY32 (page 104 of the document).</t>
  </si>
  <si>
    <t>"Demonstrating our unwavering commitment to environmental sustainability, we have set an ambitious goal of achieving carbon neutrality for our Scope 1 &amp; 2 emissions by FY32." - page 104
Historical emissions is not specified anywhere in the document.</t>
  </si>
  <si>
    <t>Although the company has mentioned about its Actions Taken wrt. reducing emissions in FY24 and its Focus Areas for Future, no detailed/concrete plan has been laid out in terms of emission scopes.</t>
  </si>
  <si>
    <t>The company has Tree plantation targets under its CSR initiatives. 
"We have launched an ambitious tree plantation initiative and have successfully planted over 30 lakh trees to date. This program has not only resulted in significant reductions in our GHG emissions but has also served as a catalyst for enhancing our social and relationship capital." -page 106</t>
  </si>
  <si>
    <t>bhp</t>
  </si>
  <si>
    <t>AUS</t>
  </si>
  <si>
    <t>Oceania</t>
  </si>
  <si>
    <t xml:space="preserve">
BHP is committed to achieving net zero operational greenhouse-gas (GHG) emissions (Scopes 1 and 2) by FY2050. The company has also set a medium-term target to reduce operational GHG emissions by at least 30 percent by FY2030, using a FY2020 baseline. This target covers all BHP-operated assets and is supported by a publicly available Climate Transition Action Plan (CTAP 2024 - https://web.archive.org/web/20251005190858/https://www.bhp.com/sustainability/climate-change/climate-transition-action-plan), which details pathways and assumptions for reaching the goal. BHP is also ‚Äúworking towards‚Äù net-zero value-chain (Scope 3) emissions by 2050, but this is an ambition rather than a formally validated target.</t>
  </si>
  <si>
    <t>https://web.archive.org/web/20250917125820/https://www.bhp.com/-/media/documents/investors/annual-reports/2025/250819_bhpannualreport2025.pdf</t>
  </si>
  <si>
    <t>BHP‚Äôs medium-term target is to reduce operational (Scopes 1 and 2) GHG emissions by at least 30 % by FY2030 relative to the FY2020 baseline. The pathway relies primarily on structural abatement (e.g. renewable power procurement, energy efficiency, diesel replacement trials, and methane management) rather than voluntary offsets. As of FY2025, BHP reports remaining ‚Äúon track‚Äù for this goal and has already reduced operational emissions by ~32 % from the baseline (Annual Report 2025, Climate Change Section 9.8 and CTAP 2024).</t>
  </si>
  <si>
    <t>Medium-term reduction applies to operated assets only. Progress is monitored annually through emissions inventory updates and audited data. Use of voluntary offsets excluded except as a ‚Äúcontingency measure.‚Äù Post-2030 path will depend on technological maturity in diesel replacement and methane abatement.</t>
  </si>
  <si>
    <t xml:space="preserve">
Operational targets apply to BHP-operated assets only; joint-venture non-operated interests are excluded but monitored for Scope 3 reporting.</t>
  </si>
  <si>
    <t>The Board‚Äôs Sustainability Committee oversees climate strategy. Progress against climate targets affects executive scorecards and variable remuneration (Annual Report 2025, Remuneration Report Section 10.3).</t>
  </si>
  <si>
    <t xml:space="preserve">For offsets, BHP have specified the following conditions on use of offset credits in publicly available information (https://web.archive.org/web/20251005191826/https://www.bhp.com/sustainability/climate-change/carbon-offsetting): - High environmental integrity - Avoid social harm - Avoid biodiversity harm - Other conditions
</t>
  </si>
  <si>
    <t>Beyond 2030, the company is assessing carbon-capture and natural sequestration options to address hard-to-abate emissions.</t>
  </si>
  <si>
    <t>repsol</t>
  </si>
  <si>
    <t>The main goal is to become a net zero emissions company by 2050, in line with the targets set out in the Paris Agreement.</t>
  </si>
  <si>
    <t>https://www.repsol.com/en/sustainability/sustainability-pillars/climate-change/net-zero-emissions-by-2050/index.cshtml</t>
  </si>
  <si>
    <t>20% reduction by 2030 in scope 1, 2, and 3 net emissions compared to 2018. 55% reduction by 2030 in scope 1 and 2 emissions reduced in our operated assets compared to 2016.</t>
  </si>
  <si>
    <t>2021 report
Updated with integrated management report and global sustainability plan 2024: https://www.repsol.com/content/dam/repsol-corporate/en_gb/accionistas-e-inversores/informes-anuales/2023/integrated-management-report-2023.pdf &amp; https://www.repsol.com/content/dam/repsol-corporate/en_gb/sostenibilidad/reports/2024/global-sustainability-plan-2024.pdf
Additional sources: https://www.repsol.com/en/sustainability/sustainability-pillars/climate-change/net-zero-emissions-by-2050/index.cshtml</t>
  </si>
  <si>
    <t>Gases: CO2, CH4, N2O</t>
  </si>
  <si>
    <t>Plan: list of measures on p68, e.g. '‚Ä¢ Renewable electricity generation. This will be the business line that will see the most growth in the long term. By 2050 Repsol would reach an installed capacity of 40-45 GW under the SDS scenario and 50-55 GW under the NZE scenario' 
Accountable: The Board of Directors approves, subject to oversight by the Sustainability Committee, the Company‚Äôs sustainability strategy and policy proposed by senior management. Among other functions, it oversees and guides the policy, objectives and guidelines in the environmental, social and governance domains. In 2021, the committee held a total of four meetings' (p57)</t>
  </si>
  <si>
    <t>"Repsol's decarbonization strategy does not currently contemplate the use of carbon credits until 2030. Should offsetting become necessary in the future, Repsol will guarantee high quality and integrity of the carbon credits, sourced primarily from the development of natural climate solutions (NCS)."(p68 of https://www.repsol.com/content/dam/repsol-corporate/en_gb/accionistas-e-inversores/informes-anuales/2023/integrated-management-report-2023.pdf)</t>
  </si>
  <si>
    <t>Offsets and removals: 'By 2050, Repsol estimates that at least 90% of the CII reduction can be achieved through the technological progress currently envisioned for the future. It is committed to applying the best technologies available at that time to raise this figure, and, if this falls short, it will offset emissions through reforestation and other natural climate solutions.' (p76).
The company won't use carbon credits till 2030, as cited above.</t>
  </si>
  <si>
    <t>panasonic</t>
  </si>
  <si>
    <t>Panasonic Holdings Corporation</t>
  </si>
  <si>
    <t>JP3866800000</t>
  </si>
  <si>
    <t>254900GE1G59KGWPHX32</t>
  </si>
  <si>
    <t>Overall Net-Zero Target: 
Panasonic Holdings Corporation commits to reach net-zero greenhouse gas emissions across the value chain by FY2050.
Near-Term Targets: 
Panasonic Holdings Corporation commits to reduce absolute scope 1 and 2 GHG emissions 90% by FY2030 from a FY2019 base year. Panasonic Holdings Corporation also commits to reduce absolute scope 3 GHG emissions from use of sold products 30% within the same timeframe.
Long-Term Targets: 
Panasonic Holdings Corporation commits to maintain a minimum of 90% absolute scope 1 and 2 GHG emissions reduction from FY2030 through FY2050 from a FY2019 base year. Panasonic Holdings Corporation also commits to reduce absolute scope 3 GHG emissions 90% by FY2050 from a FY2019 base year.</t>
  </si>
  <si>
    <t>Panasonic</t>
  </si>
  <si>
    <t>"Aiming for net zero CO2 emissions at all factories by 2030‚Äã. We Aim to Achieve a Reduction of Approximately 110 million tons(*) in CO2 Emissions Within Our Own Value Chain. (*) CO2 emissions based on FY2021 results. As a milestone towards achieving Panasonic GREEN IMPACT, we are aiming to attain net zero CO2 emissions at all our companies, and to create approximately 100 million tons of avoided emissions, by fiscal 2031."</t>
  </si>
  <si>
    <t>https://web.archive.org/web/20250926162721/https://holdings.panasonic/global/corporate/sustainability/pdf/sdb2025e.pdf#page=17</t>
  </si>
  <si>
    <t>The Panasonic Group Aims to Create Impact1 that Reduces CO2 Emissions by at Least 300 Million Tons by 2050. Panasonic GREEN IMPACT PGI is the Panasonic Group's overall vision for our environmental strategies with an eye on the business reforms to be completed by 2050 in order to achieve both "better lives" and "a sustainable global environment." PGI comprises different fields of CO2 emissions reduction efforts. ‚ù∂ OWN IMPACT refers to efforts within our own value chain, ‚ù∑ CONTRIBUTION IMPACT and ‚ù∏ FUTURE IMPACT are extended effort of contribution, and + INFLUENCE is the positive impact on customers and society. PGI states that, through the above ‚ù∂, ‚ù∑, and ‚ù∏ actions, by 2050, we aim to create an impact that reduces CO2 emissions by at least 300 million tons*2 per year, equivalent to approximately 1% of global CO2 emissions (31.7 billion tons) in 2020. *2 Based on the total energy-related CO2 emissions of 31.7 billion tons in 2020 (source: IEA), when PGI started. The emissions factor of avoided CO2 emissions is based on the data of 2020.</t>
  </si>
  <si>
    <t>‚ù∂ OWN IMPACT (Reduced CO2 emissions compared with fiscal 2021) We aim to achieve net zero CO2 emissions within our own value chain*3 (110 million tons*4), along with the effect of the broader decarbonization of society*5. *3 Total of CO2 emissions from our business activities (Scopes 1 to 3) including emissions from our operating companies (Scopes 1 and 2), emissions from manufacturing components and materials (Scope 3, Category 1), and emissions in product use (Scope 3, Category 11) (Please refer here) *4 Fiscal 2021 actual results *5 Improvement in CO2 emissions factor for electricity by respective electric power suppliers. ‚ù∑CONTRIBUTION IMPACT (Avoided CO2 emissions in present business fields*6) We aim to achieve avoided CO2 emissions of at least 100 million tons per year among customers and society by 2050 through our present business fields. ‚ù∏FUTURE IMPACT (Avoided CO2 emissions by creating new technologies and businesses *6) We aim to achieve avoided CO2 emissions of at least 100 million tons per year among customers and society by creating new technologies and businesses. *6 Amount of our contribution as CO2 emissions reduction to society and customers through using our products and services (Please refer here).</t>
  </si>
  <si>
    <t xml:space="preserve">"We use calculation of the carbon footprint (CFP) as an index for identifying the environmental performance of a product. CFP is a method of quantitative analysis and assessment of the quantity of greenhouse gases (GHGs) released in the various phases of the product life cycle by converting it to CO2."
</t>
  </si>
  <si>
    <t>GREEN IMPACT PLAN 2024 
Our system to promote Panasonic Environmental Sustainability Management is headed by board of directors, so that
information on environmental sustainability management from all of the group companies are reported to the board of
directors (pg. 21)
Plan (Pg. 11)</t>
  </si>
  <si>
    <t>"Carbon offset by credit based on the certification system such as J-Credits, Verified Carbon Standard (VCS), and Clean Development Mechanism (CDM) are used." (Pg. 55) "In order to achieve practically zero CO2 emissions, verified that each site has achieved full renewable energy use through the use of renewable energy contracts or non-fossil certificates for electricity, and each site has achieved carbon neutrality by using available carbon credits for carbon offset." (Pg. 155)</t>
  </si>
  <si>
    <t xml:space="preserve">"Utilizing our knowhows and experience of electricity procurement and trading that we have accumulated to date, we procure 100% renewable electricity generated from wind, etc., as well as electricity with environmental value such as those with non-fossil fuel energy certificates and credits to offset CO2 emissions from fossil fuel." (Pg. 53)
</t>
  </si>
  <si>
    <t xml:space="preserve">panasonic plans to go net zero by 2030, but will also contribute up to 300 mtco2e in emissions reductions to go beyond their 'own impact' emissions by 2050. while this is not the standard interim target, since this is a unique case, their primary target has been described here, and their absolute emissions reduction target including their 'own impact' emissions has been mentioned as the interim target with more details in the interim target text.
</t>
  </si>
  <si>
    <t>maersk</t>
  </si>
  <si>
    <t>A.P. Moller - Maersk A/S</t>
  </si>
  <si>
    <t>DK0010244425</t>
  </si>
  <si>
    <t>549300D2K6PKKKXVNN73</t>
  </si>
  <si>
    <t>Denmark</t>
  </si>
  <si>
    <t>Overall Net-Zero Target
A.P. Moller Maersk commits to reach net-zero greenhouse gas emissions across the value
chain by 2040 from a 2022 base year.
Near-Term Targets
A.P. Moller-Maersk commits to reduce absolute scope 1 GHG emissions 34.7% by 2030 from a 2022 base year.* A.P. Moller Maersk also commits to reduce absolute scope 3 GHG emissions 21.9% within the same timeframe. Within these targets, A.P. Moller- Maersk commits to reduce absolute well-to-wake scope 1 and 3 GHG emissions from container shipping operations 34.7% by 2030 from a 2022 base year. A.P. Moller- Maersk also commits to reduce absolute scope 1 GHG emissions from all other sources 42% within the same timeframe. A.P. Moller-Maersk further commits to reduce absolute well-to-wake scope 3 GHG emissions from subcontracted container shipping operations 16.7% within the same timeframe. Furthermore, A.P. Moller- Maersk commits to reduce absolute scope 3 GHG emissions from use of sold products covering distributed fossil fuels 42% within the same timeframe. A.P. Moller- Maersk finally commits to reduce remaining absolute scope 3 GHG emissions from fuel and energy related activities and upstream transportation and distribution 25% within the same timeframe. A. P. Moller-Maersk also commits to increase annual sourcing of renewable electricity from 22.7% in 2022 to 100% by 2030.
* The target boundary includes biogenic land-related emissions and removals from bioenergy feedstocks
Long-Term Targets
AP. Moller-Maersk commits to reduce absolute scope 1 and 2 GHG emissions 96% by 2040.* A.P. Moller-Maersk also commits to reduce absolute scope 3 GHG emissions 90% within the same timeframe. Within these targets, A.P. Moller- Maersk commits to reduce absolute well-to-wake scope 1 and 3 GHG emissions from container shipping operations 96.2% by 2040 from a 2022 base year. A.P. Moller- Maersk also commits to reduce absolute scope 1 and scope 2 GHG emissions from all other sources 90% within the same timeframe. A.P. Moller- Maersk further commits to reduce absolute well-to-wake scope 1 and 3 GHG emissions from subcontracted container shipping operations 97.1% within the same timeframe. Furthermore, A.P. Moller-Maersk commits to reduce remaining absolute scope 3 GHG emissions 90% within the same timeframe.
* The target boundary includes biogenic land-related emissions and removals from bioenergy feedstocks</t>
  </si>
  <si>
    <t>Maersk</t>
  </si>
  <si>
    <t>DNK</t>
  </si>
  <si>
    <t>"Maersk‚Äôs greenhouse gas emission  targets were validated by the Science  Based Targets initiative (SBTi) to be in line with net-zero 2040 and the  Paris Agreement‚Äôs 1.5-degree pathway towards 2030 ‚Äì an industry first under  SBTi‚Äôs new Maritime Guidance." (Maersk Annual Report 2024, pg 4)</t>
  </si>
  <si>
    <t>https://investor.maersk.com/static-files/31bf05a1-6f0c-4fbd-a3c7-3f58e044f668</t>
  </si>
  <si>
    <t>"Targets by 2030:
‚Ä¢ 35% absolute reduction in total  scope 1 emissions 
‚Ä¢ 100% renewable electricity sourcing 
‚Ä¢ 22% absolute reduction in total  scope 3 emissions " (pg 76)</t>
  </si>
  <si>
    <t>"By 2040
‚Ä¢ 96% Reduction in total scope 1 and 2 emissions
‚Ä¢ 90% Reduction in total scope 3 emissions" (pg 76)</t>
  </si>
  <si>
    <t>"Maersk currently has near-term and net-zero climate targets for scope 1, 2, and 3, and complementary sub targets in line with the requirements of SBTi‚Äôs maritime sector decarbonisation guidance" (pg 92)
No explicit mention that non-GHG climate pollutants are covered, but these will decrease as Maersk makes the transition from fossil fuels to zero-carbon fuels.</t>
  </si>
  <si>
    <t xml:space="preserve">"Maersk‚Äôs climate transition plan outlines the key levers and scenarios to reach our science-based commitments for 2030 taking into consideration key uncertainties and complexities. The plan encompasses GHG emissions from our own operations and value chain, covering our end-to-end logistics customer offerings across ocean, land and air. " (see climate transition plan on pg 79)
"In August 2024, we announced our intention to add 50-60 newbuild dual-fuel vessels to our fleet as part of our ongoing fleet renewal programme. In December, Maersk executed on the fleet renewal plan, with the ordering of 20 owned vessels for our fleet. With these orders, Maersk concluded the intended owned newbuilding orders announced in the August update of the fleet renewal plan." (pg 85)
Equity: "Maersk‚Äôs transition plan is underpinned by policies and governance to address the social implications of our decarbonisation activities. These include, for example, the impact of electrification on our workforce, and the risks of adverse effects from green fuel market development on local communities." (pg 81)
Measures for "Embedding the transition plan into business strategy  and financial planning" can be found on page 81 </t>
  </si>
  <si>
    <t>"To meet our net-zero target by 2040, we plan to neutralise unabated emissions. According to our transition plan, we expect to have 6.2m tonnes of residual GHG emissions annually by 2040 that we will need to neutralise in accordance with SBTi Net-Zero criteria. The SBTi Corporate Net-Zero Standard is currently undergoing revision. While we await clearer guidance on beyond value chain mitigation and the neutralisation of residual emissions, we continue to evaluate opportunities for the use of carbon credits and Natural Climate Solutions (NCS). " (pg 80)</t>
  </si>
  <si>
    <t>tokio marine</t>
  </si>
  <si>
    <t>Tokio Marine Holdings, Inc.</t>
  </si>
  <si>
    <t>JP3910660004</t>
  </si>
  <si>
    <t>5299009QN2NZ191KLS29</t>
  </si>
  <si>
    <t>Tokio Marine has achieved net-zero in its business operations for eleven consecutive years since fiscal 2013. The company aims to reduce GHG emissions by 60% by 2030 relative to 2015 levels and transition to 100% renewable energy at its key business facilities, including the head office, by 2030.</t>
  </si>
  <si>
    <t>https://www.tokiomarinehd.com/en/sustainability/management/climate_change.html</t>
  </si>
  <si>
    <t>No interim target announced.</t>
  </si>
  <si>
    <t>They have achieved net-zero through offsetting and now want to reduce their GHG emissions by 60% by 2030 compared with the 2015 baseline,</t>
  </si>
  <si>
    <t>Applies to the company‚Äôs business activities across Scope 1, Scope 2, and selected Scope 3 categories (1, 3, 5, and 6).</t>
  </si>
  <si>
    <t>Tokio Marine integrates ESG indicators into its executive performance-linked compensation system. In FY2023, the ratio of non-financial indicators was increased to strengthen sustainability accountability.
Public plan reference: 2024 Sustainability Report (see page 57).
Leadership accountability reference: 2024 Sustainability Report (see page 163).</t>
  </si>
  <si>
    <t>Tokio Marine achieves annual net-zero operations through carbon offsets and nature-based projects, including mangrove planting initiatives to absorb CO‚ÇÇ (refer to Sustainability Report pages 57‚Äì58).</t>
  </si>
  <si>
    <t>charter communications</t>
  </si>
  <si>
    <t>"GOAL IN PROGRESS: Reach carbon neutrality in our operations (scope 1 and 2 GHG emissions) by 2035" (2023 Environmental, Social and  Governance Report, p. 4)
Source: https://web.archive.org/web/20251014160217/https://corporate.charter.com/esg-report.pdf</t>
  </si>
  <si>
    <t>https://web.archive.org/web/20251014160217/https://corporate.charter.com/esg-report.pdf</t>
  </si>
  <si>
    <t>"GHG accounted for across the inventory include: carbon dioxide (‚ÄúCO2‚Äù), methane (‚ÄúCH4‚Äù), nitrous oxide (‚ÄúN2O‚Äù) and hydrofluorocarbons (‚ÄúHFCs‚Äù). Charter calculates GHG emissions using carbon dioxide equivalents or ‚ÄúCO2e‚Äù methodology from reputable sources, including the U.S. Environmental Protection Agency" (2023 Environmental, Social and Governance Report, p. 20).
Source: https://web.archive.org/web/20251014160217/https://corporate.charter.com/esg-report.pdf</t>
  </si>
  <si>
    <t>Plan: Charter Communications reported its progress towards carbon neutrality (2023 Environmental, Social and Governance Report, p. 21-22). However, no plan has been explained publicly.
Reporting mechanism: No new report since 2023.
Equity: "Our carbon neutral goal helps us to manage transition risks and supports our operational efficiency objective and environmental responsibility to the communities we serve" (2023 Environmental, Social and Governance Report, p. 41). Details about the company's community service goals and strategy is laid out on the 2023 Environmental, Social and Governance Report, p 21.
Source: https://web.archive.org/web/20251014160217/https://corporate.charter.com/esg-report.pdf</t>
  </si>
  <si>
    <t>state power investment</t>
  </si>
  <si>
    <t>pdd</t>
  </si>
  <si>
    <t>https://web.archive.org/web/20250724161627/https://investor.pddholdings.com/static-files/45cbaffa-52fc-46de-ad07-4e162b27a46d</t>
  </si>
  <si>
    <t>PDD Holdings has two sales ‚Äúplatforms‚Äù subsidiaries - Pinduoduo and Temu.</t>
  </si>
  <si>
    <t>Link to annual reports: https://investor.pddholdings.com/financial-information/annual-reports</t>
  </si>
  <si>
    <t>performance food</t>
  </si>
  <si>
    <t xml:space="preserve">- Reduce Scope 1 and Scope 2 GHG emissions by 30% (using a per-case metric basis) by 2034 from a 2021 base year. 
- Evaluate and disclose Scope 3 emissions in the fiscal year </t>
  </si>
  <si>
    <t>https://web.archive.org/web/20250613235424/https://www.pfgc.com/-/media/PFGC/Files/PFG_Sustainability-Report-2024_FINAL.pdf</t>
  </si>
  <si>
    <t>No interim target set.</t>
  </si>
  <si>
    <t>PROGRESS - In fiscal year 2024, our Scope 1 and 2 emissions intensity was 10.4% lower compared to our fiscal year 2021 base year. This is in part due to resource investments in renewable energy infrastructure, zero-emission vehicles (ZEVs), and improving our internal data collection and accuracy processes. Fiscal year 2024 was also the first year that PFG evaluated and disclosed our Scope 3 emissions, with actions and goal oriented activity to be disclosed in FY25. (Pg 9 of PFG_Sustainability-Report-2024 Report)
2024 Sustainability Report: https://web.archive.org/web/20250613235424/https://www.pfgc.com/-/media/PFGC/Files/PFG_Sustainability-Report-2024_FINAL.pdf</t>
  </si>
  <si>
    <t xml:space="preserve">- PFG evaluates GHG emissions using both absolute and intensity-based metrics for Scope 1 and 2 while also assessing absolute energy intensity. For Scope 2 emissions, we also differentiate between market-based and location-based methodologies to ensure a comprehensive analysis. (pg 36)
The entity will also engage with its suppliers who represent 40% of their spend (Purchased Goods Sold and Distributed to our customers) to set Scope 1 &amp; 2 emissions targets by 2034 that are in line with the Paris Agreement‚Äôs 1.5 ¬∞C emissions reduction goal. </t>
  </si>
  <si>
    <t>accountability is not explicitly tied to pay. To maintain a strong focus on climate-related risks and opportunities, PFG has a dedicated senior-level executive who oversees sustainability initiatives daily. This leader coordinates multiple cross-functional sustainability committees ‚Äî Operations, Supply Chain, Communications, and Community Engagement ‚Äî each dedicated to specific sustainability priorities. These committees meet regularly to assess progress and refine action plans aimed at achieving PFG‚Äôs sustainability objectives. Through this structured approach, management continuously evaluates and advances the Company‚Äôs climate-related strategies, ensuring alignment with broader organizational goals. (pg 36)</t>
  </si>
  <si>
    <t>PFG are planning to offset their emissions internally:
In fiscal year 2024, PFG started our first roof-mounted solar project at our distribution center in Gilroy, Calif., with completion anticipated in the second half of fiscal year 2025. Additional solar projects will begin in fiscal year 2025, with completion anticipated over the next two fiscal years. We anticipate that by the end of fiscal year 2026 we will have seven or more solar projects operational and as a result will offset more than 1,000 MTCO2e. We have a robust pipeline of additional solar projects that we will evaluate for future periods. (Pg 11 of PFG_Sustainability-Report-2024 Report)</t>
  </si>
  <si>
    <t>american airlines</t>
  </si>
  <si>
    <t>American Airlines</t>
  </si>
  <si>
    <t>US02376R1023</t>
  </si>
  <si>
    <t>IWUQB36BXD6OWD6X4T14</t>
  </si>
  <si>
    <t>American Airlines Group Inc. commits to reduce well-to-wake GHG emissions related to jet fuel 45% per revenue ton kilometer from owned and subcontracted operations by 2035 from a 2019 base year. *The target boundary includes biogenic emissions and removals from bioenergy feedstocks. **Non-CO2e effects which may also contribute to aviation induced warming are not included in this target. American Airlines Inc. commits to report publicly on its collaboration with stakeholders to improve understanding of opportunities to mitigate the non-CO2e impacts of aviation annually over its target timeframe. American Airlines Group Inc. also commits to reduce absolute scope 2 GHG emissions by 40% over the same target timeframe</t>
  </si>
  <si>
    <t>Target net zero emissions by 2050 (P.13)</t>
  </si>
  <si>
    <t>https://web.archive.org/web/20251006192529/https://s202.q4cdn.com/986123435/files/images/esg/American-Airlines-Sustainability-Report-2024.pdf</t>
  </si>
  <si>
    <t>Reduce GHG emissions intensity by 45% - Includes Scopes 1 and 2 as well as Scope 3, Categories 3 and 4. This directional pathway does not reflect levers that are inherently more difficult to measure in terms of avoided CO2 e, such as the direction or pace of policy and regulatory changes.</t>
  </si>
  <si>
    <t>"American‚Äôs base year for Scope 1 and Scope 2 (location- and market-based) emissions is 2016. American‚Äôs base year for Scope 3 emissions is 2019. American selected 2019 as the Scope 3 base year because it is the first year the Company reported emissions data at a level of aggregation that allows for comparability." (pg. 86) 
Next Generation Aircraft: " Induct zero-emissions, hydrogen-powered aircraft into our fleet by 2032 or earlier" (pg. 13) SAF: "Replace 10% of our jet fuel with SAF in 2030" (pg. 14) Jet Fuel Production (upstream) " Target a 40% reduction in average emissions intensity from the production of the jet fuel we purchase by 2035" (pg. 14)</t>
  </si>
  <si>
    <t xml:space="preserve">(pg. 91)
Organizational Boundary: "American presents its emissions under the operational control approach, accounting for emissions from operations over which it has the full authority to introduce and implement its operating policies."
Operational Boundary: 
Scope 1 emissions include: Mobile Combustion; Stationary Combustion; Fugitive Emissions
Biogenic Emissions include: Sustainable Aviation Fuel; Renewable Diesel Fuel; Ethanol
Scope 2 emissions include: Purchase electricity; Purchased steam, heat, and cooling
American has elected to include two categories of Scope 3 emissions in its GHG emissions statement: Category 3, fuel- and energy-related activities (not included in Scope 1 or Scope 2 emissions); Category 4, upstream transportation and distribution (T&amp;D)
</t>
  </si>
  <si>
    <t>(pg. 8) "At the management level, the Board has formally assigned our CEO the responsibility for management of our climate change strategy. Our Vice President, Sustainability, coordinates and leads the development of American‚Äôs climate strategy, with input and guidance from the Climate Change Steering Committee, a cross-functional and cross- operational group of senior leaders charged with assessing the effectiveness of our sustainability strategy, its implementation and further integration of sustainability into American‚Äôs strategy and operations. In early 2024, at the request of the Climate Change Steering Committee, the Sustainability team established a cross-functional working group focused on preparing to implement emerging climate-related regulatory disclosure requirements applicable to American. Responsibility for specific climate-related issues is embedded in senior roles across our company."</t>
  </si>
  <si>
    <t>" Reducing emissions within our operations is and will remain American‚Äôs priority. To date, we have not purchased any offsets as part of advancing our net zero commitment, but we recognize that carbon offsets and removals will need to play a future role in eliminating aviation‚Äôs residual emissions. We are helping to accelerate and scale the CO2 removal market as the inaugural customer of Graphyte, whose innovative carbon casting process removes and stores CO2 permanently and cost-effectively.American also partners with Cool Effect, a leading nonprofit provider of carbon offsets, to give our customers the opportunity to purchase offsets." (Pg. 25)</t>
  </si>
  <si>
    <t>china united network communications</t>
  </si>
  <si>
    <t>'It made a positive contribution to the country‚Äôs 2030 targets to increase the proportion of non-fossil energy consumption to about 25%, and to reduce the carbon dioxide emissions per unit of GDP by more than 65% as compared with 200' (p46 2021 report)
China Unicom continues to align with China‚Äôs ‚Äúdual-carbon‚Äù national strategy.
The Company is implementing its upgraded ‚ÄúChina Unicom Carbon Search Green Action Plan (2024‚Äì2025)‚Äù, based on the original ‚ÄúPeak Carbon-Emission, Carbon-Neutrality 14th Five-Year Action Plan.‚Äù
Key targets include:
By 2025, reduce comprehensive energy consumption per unit of telecommunications business volume by &gt;15% compared with 2020.
Reduce comprehensive energy consumption per unit of information flow by &gt;20% compared with 2020.
Continue improving carbon-emission intensity year-on-year, ensuring emissions growth is lower than energy consumption growth.
Lead the sector toward zero-carbon digital infrastructure through ‚Äú3 + 5 + 1 + 1‚Äù actions (three carbon-management systems, five green-development directions, one network, one shared ecosystem). (pp. 43-48 of 2024 report)</t>
  </si>
  <si>
    <t>https://web.archive.org/web/20251010163244/https://www.chinaunicom.com.hk/en/esg/report_csr2024.php</t>
  </si>
  <si>
    <t>By 2025, China Unicom aims to reduce comprehensive energy consumption per unit of telecommunications business volume by over 15%, and per unit of information flow by over 20%, compared with 2020 levels. These targets form part of the company‚Äôs ‚ÄúChina Unicom Carbon Search Green Action Plan (2024‚Äì2025)‚Äù, aligning with China‚Äôs national ‚Äúdual-carbon‚Äù goals to peak emissions by 2030 and achieve carbon neutrality by 2060. (pp. 45)</t>
  </si>
  <si>
    <t xml:space="preserve">2021 report with updated details using the 2024 sustainability report. </t>
  </si>
  <si>
    <t>The 2024 ‚ÄúCarbon Search Green Action Plan (2024‚Äì2025)‚Äù focuses on reducing energy consumption intensity from a 2020 baseline year onward. There is no indication that the targets account for or include historical (pre-2020) emissions. The plan measures progress relative to operational output and energy use efficiency improvements rather than cumulative or legacy emissions.</t>
  </si>
  <si>
    <t xml:space="preserve">Plan: list of measures on p47, e.g. 'Promoting the optimisation and upgrading of production capacity. 114 sets of MGW equipment for core network were decommissioned. 40 sets of PSTN equipment and 27 sets of NGN equipment for integrated access network were decommissioned. Approximately 45,000 ports of outdated MSTP/SDH equipment and approximately 897 ports of outdated WDM equipment were retired from the transmission network, with a completion rate of 187%. 62 sets of DCN backbone equipment for data network were decommissioned. The Company continued to retire aging equipment for ancillary infrastructure, saving electricity costs of approximately RMB23.95 million for the year'
Accountable: 'The Board of Directors of China Unicom is fully responsible for the environmental, social and governance strategy and reporting, including the approval of environmental, social and governance planning, the review of environmental, social and governance objectives and progress, the approval of sustainability reports and other major issues. The Board of Directors authorises the Company‚Äôs Social Responsibility Guidance Committee to be responsible for the implementation of environmental, social and governance strategy and related operational matters' (p72)
The public plan for achieving targets is detailed in the 2024 ‚ÄúCarbon Search Green Action Plan (2024‚Äì2025)‚Äù and ‚Äú14th Five-Year Action Plan.‚Äù
Includes measurable reduction goals, technology deployment, and investment schedules (e.g., RMB 410 million in 2024 for energy conservation and emission reduction (pp. 45-50 in 2024 report) </t>
  </si>
  <si>
    <t>The company does not rely on external carbon offsets or traded credits to meet its current targets. Instead, China Unicom focuses on direct emission-reduction measures such as renewable energy deployment (solar PV, energy storage systems, and waste heat recovery), network sharing with China Telecom to reduce energy demand, and green data centre construction. The report also mentions exploring participation in carbon trading mechanisms, but no quantified use of carbon sinks or removals is disclosed. (pp. 49)</t>
  </si>
  <si>
    <t>comprehensive energy consumption per unit of information flow</t>
  </si>
  <si>
    <t>astrazeneca</t>
  </si>
  <si>
    <t>GB0009895292</t>
  </si>
  <si>
    <t>PY6ZZQWO2IZFZC3IOL08</t>
  </si>
  <si>
    <t>Global biopharmaceutical company AstraZeneca commits to reach net-zero greenhouse gas emissions across the value chain by FY2045. Near-Term Targets Global biopharmaceutical company AstraZeneca commits to reduce absolute scope 1 and 2 GHG emissions 98% by FY2026 from a FY2015 base year, and to reduce absolute scope 3 GHG emissions 50% by FY2030 from a FY2019 base year. Within this target, AstraZeneca commits to reduce absolute scope 3 GHG emissions from fuel and energy related activities, upstream leased assets and downstream leased assets 80% by FY2030; from use of sold products 95% by 2030; and from upstream transportation and distribution, waste generated in operations, business travel, employee commuting and end of life treatment of sold products 46% by FY2030, all from a 2019 base year. Furthermore, AstraZeneca commits that 95% of its suppliers by spend covering purchased goods and services and capital goods, and 50% of its suppliers by spend covering upstream transportation and distribution and business travel, will have science-based targets by FY2025. Long-Term Targets AstraZeneca also commits to reduce absolute scope 3 GHG emissions 90% by FY2045 from a FY2019 base year.</t>
  </si>
  <si>
    <t>"Reduce absolute Scope 3 emissions by 90% by 2045, from a 2019 baseline, to become science-based net zero"</t>
  </si>
  <si>
    <t>https://web.archive.org/web/20250714094939/https://www.astrazeneca.com/sustainability/climate-change.html</t>
  </si>
  <si>
    <t>"Reduce absolute Scope 1 and 2 GHG emissions by 98% by 2026, from a 2015 base year."</t>
  </si>
  <si>
    <t>Targets seem to have changed slightly from 2020 report to 2021 report, most notably the 100% GHG reduction by 2025 is now 98% reduction by 2026. 2022 and 2023 reports have retained the 98% figure in GHG reduction by 2026.
 https://www.astrazeneca.com/content/dam/az/Sustainability/2022/pdf/Sustainability_Report_Summary_2021.pdf
 https://www.astrazeneca.com/content/dam/az/Sustainability/2022/pdf/Sustainability_Report_2021.pdf
 https://www.astrazeneca.com/media-centre/press-releases/2020/astrazenecas-ambition-zero-carbon-strategy-to-eliminate-emissions-by-2025-and-be-carbon-negative-across-the-entire-value-chain-by-2030-22012020.html 
 https://www.astrazeneca.com/sustainability/environmental-protection/ambition-zero-carbon.html
We aim to halve our entire value chain footprint by 2030, on the way to a 90% reduction by 2045 from a 2019 baseline. By 2030 we will become carbon negative for all residual emissions. 
We are engaging across our entire value chain to measure and reduce our Scope 3 emissions. We have set the goal that by the end of 2025, 95% of our spend in Scope 3 Categories 1 (purchased goods and services) and 2 (capital goods), and 50% of our spend in Scope 3 categories 4 (upstream transportation) and 6 (business travel) will be with companies that have science-based targets (SBTs).</t>
  </si>
  <si>
    <t>Recognition of Scope 3 in end target, but its interim target of 98% emissions reduction by 2026 only refers to Scope 1 and 2. Scope 3 GHG emissions set to reduce 50% by FY2030 compared to 2015, and then 90% by 2045 with a baseline of 2019.</t>
  </si>
  <si>
    <t xml:space="preserve">As of this time, they do not seem to have an annual sustainability report but they do have an annual sustainability data annex: https://www.astrazeneca.com/content/dam/az/Sustainability/2025/pdf/Sustainability-Data-Annex-2024.pdf
This website mentions the measures for all scopes covered by their target: https://www.astrazeneca.com/sustainability/climate-change.html 
In the 2020 report, equity is mentioned in discussion of the issue of climate change, but not in reference to the plan itself. "This crisis disproportionately impacts the health of marginalised populations. By undermining the social and environmental drivers of good health, climate change has the potential to exacerbate and intensify existing social inequities such as poverty, forced migration, mental health issues and disparities in education, housing and wealth with the impacts eventually felt by all populations." https://www.astrazeneca.com/content/dam/az/Sustainability/2021/pdf/Sustainability_Report_2020.pdf </t>
  </si>
  <si>
    <t>More about Az forest here: https://www.astrazeneca.com/sustainability/climate-change/az-forest.html
AstraZeneca has plan ('AZ forest') to engage in reforestation as part of carbon negative target. Under its AZ Forest programme, the company aims to plant and maintain 200M trees by 2030, with 9M trees planted in 2023, towards the restoration of biodivesity and natural habitats. Projects will be audited and assessed by world-leading delivery partners and independent third-party experts, including the European Forest Institute (EFI), according to the 2023 Sustainability Report. 
https://www.astrazeneca.com/content/dam/az/Sustainability/2024/pdf/Sustainability-Report-2023.pdf
According to the 2022 Sustainability Report, the company had a plan to use carbon removal starting from 2026 onwards until at least 2045 to "compensate for any residual Scope 1 and 2 emission through high quality removals using bioenergy with carbon capture and storage (BECCS)". However, this was not explicitly mentioned in the 2023 edition.
https://www.astrazeneca.com/content/dam/az/Sustainability/2023/pdf/Sustainability_Report_2022.pdf
In 2023, AstraZeneca secured a ¬£100 million, 15-year biomethane offtake deal with Future Biogas to supply 100GWh of heat annually for its UK pharmaceutical manufacturing sites, significantly reducing greenhouse gas emissions by 20,000 tonnes per year. This initiative, centered around an anaerobic digestion facility in Lincolnshire expected to start in early 2025, incorporates a carbon capture and storage system that will store CO2 under the North Sea. By using locally grown bioenergy crops and transferring Renewable Gas Guarantee of Origin certificates, the partnership not only addresses immediate energy needs but also promotes sustainable agriculture and positions AstraZeneca as a leader in the transition to renewable energy in the pharmaceutical industry. 
https://www.sustainabletimes.co.uk/post/astrazeneca-s-remarkable-100-million-deal-tapping-biomethane-from-the-lincolnshire-beccs-endeavor; https://www.astrazeneca.com/content/dam/az/Sustainability/2024/pdf/Sustainability-Report-2023.pdf
Brief mention of purchasing external carbon offsets in 2018 sustainability report, but this was not kept in the 2022 and 2023 editions.
https://www.astrazeneca.com/content/dam/az/Sustainability/2019/Sustainability_Report_2018.pdf</t>
  </si>
  <si>
    <t>capital one financial</t>
  </si>
  <si>
    <t>"Metrics and targets
Capital One is committed to the following goals:
Reduce Scope 1 Direct Emissions by 50% by 2030 (from a baseline year of 2019)"
https://ecm.capitalone.com/WCM/stories/pdfs/2023-capital-one-environmental-social-and-governance-report.pdf
"Reduce Scope 3 (Categories 1-14) Emissions by 50% by 2030 (from a baseline year of 2019)"
https://ecm.capitalone.com/WCM/stories/pdfs/2023-capital-one-environmental-social-and-governance-report.pdf</t>
  </si>
  <si>
    <t>https://www.capitalone.com/about/newsroom/climate-change-journey-2030/</t>
  </si>
  <si>
    <t xml:space="preserve">"Reduce Scope 1 Direct Emissions by 50% and reduce Scope 3 Emissions (Categories 1-14) by 50% by 2030 (from a baseline year of 2019)."
Pg 13: https://ecm.capitalone.com/WCM/stories/pdfs/2023-capital-one-environmental-social-and-governance-report.pdf 
</t>
  </si>
  <si>
    <t>"We report those Scope 3 categories that are applicable and available for measurement, as presented in our	GHG emissions	table. We removed our emissions from	Scope	3,	Category 5	- Waste	Generated in Operations	as a	result of identifying data	quality and	availability	limitations."
Pg 24: https://ecm.capitalone.com/WCM/stories/pdfs/2023-capital-one-environmental-social-and-governance-report.pdf</t>
  </si>
  <si>
    <t>On reporting:
- "The Environmental Sustainability Office (ESO) develops an annual update on the Capital One environmental sustainability program which includes strategy, progress toward corporate goals, key initiatives, risks, and recommendations." (https://ecm.capitalone.com/WCM/environment/cof-2020-cdp-response.pdf)
- "2022: Published inaugural ESG Report" (P.14, ESG Report 2023)
On Accountability:
"2021: Named a Senior Advisor to the CEO to serve as the Head of Climate for the enterprise"  (P.14, ESG Report 2023)
Compensation may be linked to ESG-related performance metrics: "Our Compensation Committee oversees	compensation policies and practices, including consideration of	appropriate ESG-related performance	metrics." (P.73, ESG Report 2023)</t>
  </si>
  <si>
    <t>On Carbon Offsets: "2020: Discontinued use of carbon offsets to achieve our GHG reduction targets. Introduced goal to reduce Scope 1 emissions by 50% and Scope 3 Categories 1-14) emissions by 50% by 2030 (from a baseline year of 2019)" (P.14, ESG Report 2023)
"In alignment with SBTI criteria, we will no longer use carbon offsets to achieve our GHG reduction targets and will no longer claim to be carbon neutral." (Climate Change Journey 2030)
"Capital One has established an internal price on carbon starting at $15.00 per metric ton of CO2e." (Climate Change Journey 2030)</t>
  </si>
  <si>
    <t>posco</t>
  </si>
  <si>
    <t>POSCO</t>
  </si>
  <si>
    <t xml:space="preserve">POSCO joins in with the Korean government‚Äôs 2050 Carbon Neutrality Declaration
</t>
  </si>
  <si>
    <t>https://newsroom.posco.com/en/posco-pledges-to-achieve-carbon-neutrality-by-2050-and-lead-low-carbon-society/</t>
  </si>
  <si>
    <t xml:space="preserve">The report discusses POSCO‚Äôs plan to reduce CO2 emissions by 20% in the short-term (by 2030) and 50% in the mid-term (by 2040) with a target to attain net zero emissions by 2050. </t>
  </si>
  <si>
    <t>https://www.climateaction100.org/company/posco/#:~:text=3.1-,The%20company%20has%20set%20a%20target%20for%20reducing%20its%20GHG,clearly%20defined%20scope%20of%20emissions.&amp;text=The%20medium%2Dterm%20(2026%20to,3%20emissions%20(where%20applicable).</t>
  </si>
  <si>
    <t>cisco systems</t>
  </si>
  <si>
    <t>Cisco Systems, Inc.</t>
  </si>
  <si>
    <t>US17275R1023</t>
  </si>
  <si>
    <t>549300LKFJ962MZ46593</t>
  </si>
  <si>
    <t>Overall Net-Zero Target Cisco commits to reach net-zero greenhouse gas emissions across the value chain by FY2040 from a FY2019 base year. Near-Term Targets Cisco commits to reduce absolute scope 1 and 2 GHG emissions 90% by FY2030 from a FY2019 base year. Cisco commits to reduce absolute scope 3 GHG emissions from purchased goods and services, upstream transportation and distribution, and use of sold products 30% by FY2030 from a FY2019 base year. Long-Term Targets Cisco commits to reduce absolute scope 1, 2, and 3 GHG emissions 90% by FY2040 from a FY2019 base year.</t>
  </si>
  <si>
    <t>"In 2021, Cisco committed to net zero greenhouse gas emissions by 2040, Cisco Foundation Climate Commitment Committed US$100M over the next 10 years to address climate change. Net-zero goal: By 2040: Reach net-zero GHG emissions across our value chain by reducing absolute Scope 1, 2, and 3 emissions by 90% (FY19 base year). Our 2040 net-zero goal was approved by the Science Based Targets initiative (SBTi) in 2022 under its Corporate Net-Zero Standard."</t>
  </si>
  <si>
    <t>https://web.archive.org/web/20250916092204/https://www.cisco.com/c/dam/m/en_us/about/csr/esg-hub/_pdf/purpose-report-2024.pdf</t>
  </si>
  <si>
    <t xml:space="preserve">
"By FY25: Reduce absolute Scope 1 and Scope 2 emissions by 90% (FY19 base year). We intend to neutralize the remaining 10% of emissions by removing an equal amount from the atmosphere" By FY30: Reduce absolute Scope 3 emissions from purchased goods and services, upstream transportation and distribution, and use of sold products by 30% (FY19 base year).Cisco will continue to work with suppliers to set their own absolute GHG emissions reduction targets, and to report progress toward this goal annually through fiscal 2025."</t>
  </si>
  <si>
    <t xml:space="preserve">
"The baseline and progress reported for our fiscal 2030 goal includes a subset of Scope 3 Category 1 (purchased goods and services from manufacturing, component, and warehouse suppliers), a subset of Scope 3 Category 4 (upstream transportation and distribution from Cisco purchased air transportation), and all of Scope 3 Category 11 (use of sold products). About one-fourth of our emissions comes from purchased goods and services (including capital goods). For Cisco, this includes manufacturing and warehousing of Cisco components and products, and procurement of goods that support Cisco‚Äôs business. We are engaging with our suppliers to better understand their use of renewable energy, to set emissions-reduction goals, and to help them engage with their own suppliers to tackle emissions.~70% PRODUCT USE (Scope 3 Category 11) The largest portion of our emissions results from the energy our products consume during use. We are addressing this by increasing the energy efficiency of our products and engaging with customers to lower their overall energy use by optimizing their networks."</t>
  </si>
  <si>
    <t>Regarding measures "To reduce Scope 1 and 2 emissions and make progress on our near-term target, we plan to invest approximately US$39 million in renewable energy, energy efficiency, and building and fleet electrification projects from fiscal 2023 through the end of fiscal 2025. In fiscal 2024, we implemented 27 energy efficiency projects that avoid approximately 1.3 gigawatt-hours of energy consumption and 850 metric tonne carbon dioxide equivalent each year. To reduce the Scope 3 GHG emissions that arise from manufacturing and transporting our products, we engage with our suppliers to help reduce their emissions. We set standards for all suppliers and target deeper engagement on emissions ‚Äúhot spots.‚Äù Cisco‚Äôs Supply Chain Operations‚Äô Net Zero Operating Committee develops and drives strategy to integrate GHG emissions considerations into business decisions. Cisco‚Äôs suppliers are required to set an absolute GHG emissions-reduction goal, and in fiscal 2024, 90% of our suppliers by spend had done so."</t>
  </si>
  <si>
    <t>Regarding separate targets for emissions reductions and removals: "By FY25: Reduce absolute Scope 1 and Scope 2 emissions by 90% (FY19 base year). We intend to neutralize the remaining 10% of emissions by removing an equal amount from the atmosphere."</t>
  </si>
  <si>
    <t>Cisco Systems Inc.</t>
  </si>
  <si>
    <t>rio tinto</t>
  </si>
  <si>
    <t>Rio Tinto</t>
  </si>
  <si>
    <t>"We aim to reduce our net Scope 1 and 2 emissions by 50% by 2030 (relative to 2018 levels), and to reach net zero by 2050."
Source:  2025 Climate Action Plan p. 47
https://web.archive.org/web/20250603175831/https://cdn-rio.dataweavers.io/-/media/content/documents/invest/reports/climate-change-reports/2025-climate-action-plan.pdf?rev=00e9f51ee9b245f8996e9ea288ba8f06</t>
  </si>
  <si>
    <t>https://web.archive.org/web/20250603175831/https://cdn-rio.dataweavers.io/-/media/content/documents/invest/reports/climate-change-reports/2025-climate-action-plan.pdf?rev=00e9f51ee9b245f8996e9ea288ba8f06</t>
  </si>
  <si>
    <t>Rio Tinto has reduced its gross operational emissions by 14% and net Scope 1 and 2 emissions by 17% compared to 2018 levels‚Äîslightly surpassing its 2025 net emissions target. However, the company acknowledges it is behind on delivering the planned abatement projects needed to meet this goal through reductions alone. Progress has been delayed due to technical, regional, and stakeholder-related challenges. To address this, Rio Tinto has accelerated decarbonization through commercial partnerships, power purchase agreements (PPAs), and biofuels. Further abatement is expected to increase between 2025 and 2030.
Source:  2025 Climate Action Plan p. 49
https://web.archive.org/web/20250603175831/https://cdn-rio.dataweavers.io/-/media/content/documents/invest/reports/climate-change-reports/2025-climate-action-plan.pdf?rev=00e9f51ee9b245f8996e9ea288ba8f06</t>
  </si>
  <si>
    <t>Rio Tinto has not set an overall Scope 3 emissions target because it has limited direct influence over its customers' decarbonization actions, and key technologies and infrastructure (like clean energy grids) are still maturing in many regions. Instead, the company focuses on near-term, practical, and measurable actions in areas where it can directly drive change‚Äîsuch as steel and aluminium value chains, shipping, and procurement. These efforts are tracked through individual projects and independently assured.
Source:  2025 Climate Action Plan p. 58
https://web.archive.org/web/20250603175831/https://cdn-rio.dataweavers.io/-/media/content/documents/invest/reports/climate-change-reports/2025-climate-action-plan.pdf?rev=00e9f51ee9b245f8996e9ea288ba8f06</t>
  </si>
  <si>
    <t>"GHG emissions are the 6 groups of gases we report against as included in the Kyoto Protocol: carbon dioxide, hydrofluorocarbons, methane, nitrous oxide, perfluorinated carbon compounds and sulphur hexafluoride. Nitrogen trifluoride emissions are not present/ applicable in Rio Tinto's inventory."
Source:  2025 Climate Action Plan p. 73 (from footnote)
https://web.archive.org/web/20250603175831/https://cdn-rio.dataweavers.io/-/media/content/documents/invest/reports/climate-change-reports/2025-climate-action-plan.pdf?rev=00e9f51ee9b245f8996e9ea288ba8f06
According to Rio Tinto's approach, Rio Tinto‚Äôs 2025 and 2030 emissions reduction targets do not include emissions that have already been emitted in the past. They are based on reductions relative to a 2018 baseline, focusing on lowering ongoing Scope‚ÄØ1 and Scope‚ÄØ2 emissions from that baseline forward. So, the target framework excludes historical emissions and instead measures reductions achieved over time compared to the 2018 starting point.</t>
  </si>
  <si>
    <t>Source:  2025 Climate Action Plan pp. 42, 46, 47, 64, 70, 71
https://web.archive.org/web/20250603175831/https://cdn-rio.dataweavers.io/-/media/content/documents/invest/reports/climate-change-reports/2025-climate-action-plan.pdf?rev=00e9f51ee9b245f8996e9ea288ba8f06
Incentives aligned with ESG strategy and remuneration outcomes:
Source: Rio Tinto Annual Report 2024, pp. 124-125
https://web.archive.org/web/20250714052210/https://cdn-rio.dataweavers.io/-/media/content/documents/invest/reports/annual-reports/2024-annual-report.pdf</t>
  </si>
  <si>
    <t>"By 2050, small sources of hard-to-abate emissions may remain and will therefore require carbon removals to achieve net zero. This may be through natural or technological removals and storage. In the short to medium term, we are investing in high-integrity nature-based solutions in the regions where we operate, and will voluntarily retire carbon credits to complement other decarbonisation investments. In the medium to long term, technological removals may offer a more permanent solution to any remaining emissions from fossil fuel consumption. We are also exploring the potential of carbon capture and mineralisation technologies."
Source:  2025 Climate Action Plan pp. 50, 52, 56-57
https://web.archive.org/web/20250603175831/https://cdn-rio.dataweavers.io/-/media/content/documents/invest/reports/climate-change-reports/2025-climate-action-plan.pdf?rev=00e9f51ee9b245f8996e9ea288ba8f06</t>
  </si>
  <si>
    <t>hp</t>
  </si>
  <si>
    <t>HP Inc.</t>
  </si>
  <si>
    <t>US40434L1052</t>
  </si>
  <si>
    <t>WHKXQACZ14C5XRO8LW03</t>
  </si>
  <si>
    <t>Overall Net-Zero Target: HP Inc. commits to reach net-zero greenhouse gas emissions across the value chain by FY2040. Near-Term Targets: HP Inc. commits to reduce absolute scope 1, 2 and 3 GHG emissions 50% by FY2030 from a FY2019 base year. Long-Term Targets: HP Inc. commits to reduce absolute scope 1, 2 and 3 GHG emissions 90% by FY2040 from a FY2019 base year.</t>
  </si>
  <si>
    <t>"Reduce HP value chain GHG emissions by 50% by 2030 (compared to 2019), and achieve net zero emissions by 2040" (P.60, Sustainability Impact Report 2024)</t>
  </si>
  <si>
    <t>https://web.archive.org/web/20250723164043/https://www8.hp.com/h20195/v2/GetPDF.aspx/c08980815.pdf</t>
  </si>
  <si>
    <t>"Reduce Scope 1 and Scope 2 GHG emissions from global operations by 50% by 2030, compared to 2019; Use 100% renewable electricity in our operations by 2025" (P.60, Sustainability Impact Report 2024)</t>
  </si>
  <si>
    <t xml:space="preserve">HP Inc. Announces Ambitious Climate Action Goals (April 2021): https://web.archive.org/web/20250819175115/https://www.hp.com/us-en/newsroom/press-releases/2021/hp-inc-announces-ambitious-climate-action-goals.html
</t>
  </si>
  <si>
    <t>See P.84, 2024 Sustainable Impact Report: "Scope 1 GHG emissions include CO2, CH4, N2O, HFCs, and PFCs. No biogenic emissions are present in this category. Scope 2 GHG emissions include CO2, CH4, and N2O. No biogenic emissions are present in this category. For Scope 3 GHG emissions: ‚Ä¢ ‚ÄúMaterials extraction through manufacturing‚Äù (category 1), ‚ÄúTransportation‚Äù (categories 4 and 9), ‚ÄúProduct use‚Äù (category 11), and ‚ÄúProduct end of service‚Äù (category 12) include CO2, CH4, N2O, HFCs, PFCs, SF6, and NF3, and represented more than 98% of our Scope 3 emissions in 2024. Biogenic emissions are present and captured in the paper emissions factor of HP paper manufactured (category 1). ‚Ä¢ ‚ÄúCapital goods‚Äù (category 2) includes CO2, CH4, N2O, and HFCs, and represented 0.3% of our Scope 3 emissions in 2024. ‚Ä¢ ‚ÄúUpstream energy production‚Äù (category 3) and ‚ÄúBusiness travel‚Äù (category 6) include CO2, CH4, and N2O, and represented 0.5% of our Scope 3 emissions in 2024. ‚Ä¢ ‚ÄúEmployee commuting‚Äù (category 7) and ‚ÄúBuildings leased to others‚Äù (category 13) include CO2, and represented 0.7% of our Scope 3 emissions in 2024. ‚Ä¢ ‚ÄúWaste generated in operations‚Äù (category 5) and ‚ÄúUpstream leased assets‚Äù (category 8) emissions are less than 0.25% of Scope 3 emissions and reported as ‚Äúde minimis.‚Äù ‚Ä¢ ‚ÄúProcessing of sold products‚Äù (category 10), ‚ÄúFranchises‚Äù (category 14), and ‚ÄúInvestments‚Äù (category 15) are not relevant to HP"</t>
  </si>
  <si>
    <t>On Plan: HP has outlined its sustainable impact 'strategy' and climate action 'goals' and 'path to net zero emissions by 2040' in its latest sustainable impact report, but there is no public plan on the detailed measures to be deployed and expected emission reduction from those measures; On Reporting: annual reports - https://www.hp.com/gb-en/sustainable-impact/document-reports.html; On Equity: HP refers mainly to 'digital equity' and fairness in terms of employment and pay, but not in the context of related to climate action/emission reduction targets; On Leadership Accountability: Yes, sustainable impact is a considered factor in executive's annual incentive pay "25% of actual awards based on achievement against individualized MBOs relating to Growth, People and Sustainable Impact" (P.52, 2024 Proxy Statement: https://d18rn0p25nwr6d.cloudfront.net/CIK-0000047217/841ef72b-39a4-4b1d-a734-c8aa2e25987e.pdf). From 2025 report (P11): "Performance of our chief enterprise operations officer, chief sustainability officer, and senior vice president of Global Product Compliance &amp; Sustainable Impact (GPC &amp; SI) is also evaluated in part based on the management of Sustainable Impact and the achievement of related targets and metrics. These evaluations impact compensation."</t>
  </si>
  <si>
    <t>On Offsetting: "HP Carbon Neutral Computing Services help organizations contribute to a low-carbon future by offsetting the end-to-end carbon footprint of eligible HP PCs, so devices can remain carbon neutral throughout the full life cycle." (P.8, 2023 Sustainable Impact Report) . As part of our ongoing efforts to measure and reduce the environmental impact of our products, we help organizations achieve their climate goals through HP‚Äôs Carbon Neutral services. These initiatives track and offset the carbon footprint of eligible commercial HP products through certified global programs, ensuring that devices remain carbon neutral throughout their entire lifecycle. (P.43, 2024 Sustainable Impact Report) "...HP then purchases and retires carbon offsets procured through Climate Impact Partners, which certifies HP‚Äôs Carbon Neutral Computing Services in accordance with its Carbon Neutral Protocol..."(P.175, 2024 Sustainable Impact Report) Nature-based removal: "Partners since 2009, HP is part of WWF‚Äôs Forests Forward program to make a meaningful and enduring positive impact on forests and the communities that depend on them. As a founding member of the program,40 HP supports WWF‚Äôs forest work in four countries, focused on specific landscape investments and responsible sourcing. Through this partnership, HP has committed to the restoration, protection, and improved management of 228,966 hectares of forest, an area nearly three times the size of New York City, while also supporting WWF‚Äôs efforts to develop sciencebased solutions for forests. " (P.81, 2024 Sustainable Impact Report)</t>
  </si>
  <si>
    <t>phoenix pharma</t>
  </si>
  <si>
    <t>PHOENIX Pharma SE</t>
  </si>
  <si>
    <t xml:space="preserve">We aim to reduce the carbon emissions arising from our own operations by 42 per-cent by 2030 compared to the financial year 2020/21. We also aim to achieve carbon neutrality by 2030 by purchasing carbon credits for our remaining emissions.
</t>
  </si>
  <si>
    <t>https://www.phoenixgroup.eu/fileadmin/media/Publications/annual_report/2025/PHOENIX_Sustainability_Report_2024_25.pdf</t>
  </si>
  <si>
    <t xml:space="preserve">We have broken down our climate target by country, setting milestones for each.
</t>
  </si>
  <si>
    <t>Climate policy is group-wide, with local implementation.
Climate fund operational for the first time in 2024/25‚Äîfinances projects with lowest carbon abatement costs (solar PV, fleet electrification).
Archived source: https://web.archive.org/web/20250815142257/https://www.phoenixgroup.eu/fileadmin/media/Publications/annual_report/2025/PHOENIX_Sustainability_Report_2024_25.pdf</t>
  </si>
  <si>
    <t>Scopes: "Our goal is to become carbon neutral in our own operations by 2030... We are also working to improve data collection for our supply-chain emissions (Scope 3)."
All group business operations, with gradual inclusion of subsidiaries as data systems improve.
Archived source: https://web.archive.org/web/20250815142257/https://www.phoenixgroup.eu/fileadmin/media/Publications/annual_report/2025/PHOENIX_Sustainability_Report_2024_25.pdf</t>
  </si>
  <si>
    <t>Climate Policy details responsibilities, actions, and catalogue of measures, applied in full from 2024/25. Executive Board member‚Äôs variable remuneration is linked to decarbonisation progress; Board and ESG Committee oversight; regular data reviews.
Archived source: https://web.archive.org/web/20250815142257/https://www.phoenixgroup.eu/fileadmin/media/Publications/annual_report/2025/PHOENIX_Sustainability_Report_2024_25.pdf</t>
  </si>
  <si>
    <t>Credits to be ‚Äúhigh-quality,‚Äù focus on environmental integrity, supporting measurable emission reduction projects.</t>
  </si>
  <si>
    <t>Offsets: " In addition to reducing emissions, from 2030 we will offset our remaining carbon emissions by purchasing credits that support high-quality emission-reduction projects."
Archived source: https://web.archive.org/web/20250815142257/https://www.phoenixgroup.eu/fileadmin/media/Publications/annual_report/2025/PHOENIX_Sustainability_Report_2024_25.pdf</t>
  </si>
  <si>
    <t>sanofi</t>
  </si>
  <si>
    <t>SANOFI</t>
  </si>
  <si>
    <t>FR0000120578</t>
  </si>
  <si>
    <t>549300E9PC51EN656011</t>
  </si>
  <si>
    <t>Overall Net-Zero Target Sanofi commits to reach net-zero GHG emissions across the value chain by FY2045 from a FY2019 base year. Near-Term Targets Sanofi commits to reduce absolute scope 1 and 2 GHG emissions 55% by FY2030 from a FY2019 base year*. Sanofi commits to increase annual sourcing of renewable electricity from 11% in FY2019 to 80% by FY2025 and 100% by FY2030. Sanofi also commits to reduce absolute scope 3 GHG emissions from purchased goods and services, capital goods, fuel and energy related activities, upstream transportation and distribution, waste generated in operations, business travel and employee commuting 30% by FY2030 from a FY2019 base year. *The target boundary includes land-related emissions and removals from bioenergy feedstocks. Long-Term Targets Sanofi commits to reduce absolute scope 1 and 2 and scope 3 GHG emissions 90% by FY2045 from a FY2019 base year*. *The target boundary includes land-related emissions and removals from bioenergy feedstocks.</t>
  </si>
  <si>
    <t>Sanofi's end target is to achieve net zero by 2045, this was updated ahead of COP 26 in November 2021: https://www.sanofi.com/en/our-responsibility/environmental-sustainability</t>
  </si>
  <si>
    <t>https://www.sanofi.com/en/our-responsibility/environmental-sustainability</t>
  </si>
  <si>
    <t>Sanofi's interim target is to achieve carbon neutrality by 2030: https://www.sanofi.com/en/our-responsibility/environmental-sustainability</t>
  </si>
  <si>
    <t>Sanofi maintained their interim target of carbon neutrality by 2030 since the previous update but updated their interim target ahead of COP 26 in November 2021.</t>
  </si>
  <si>
    <t>"‚Ä¶ From our activities (scopes 1 &amp; 2)
 We're well on our way, launching company-wide initiatives that 
promote renewable energy while reducing and optimizing energy 
consumption, designing new factories with low environmental 
footprints, and engaging our employees in local actions 
around the world.
 ‚Ä¶ From our value chain (scope 3)
 We've launched decarbonization programs across our supply 
chain and we're helping our suppliers join us. Through 
our Energize Program, we‚Äôre teaming up with twenty other 
pharmaceutical companies to help our shared supply chains 
convert to renewable energy."
"Implementing the Planet Care roadmap will enable Sanofi to meet its SBTi reduction targets: -55% for scopes 
1 &amp; 2 and -30% for scope 3* by 2030, based on 2019 levels."
Regarding which gases are covered by the end target, they refer to greenhouse gases generally so have left C1 as "not specified" : chrome-extension://bdfcnmeidppjeaggnmidamkiddifkdib/viewer.html?file=https://www.sanofi.com/dam/jcr:e341a61d-bd47-41f2-813b-aea039a86b52/Sanofi_OnePage_OEmission_1440x4950pix_UK_230216.pdf
Field: Previous Emissions Included
Change: Set to No
Reason: Sanofi‚Äôs net zero commitment is measured from a 2019 baseline and makes no reference to addressing emissions prior to that year.
Evidence: https://web.archive.org/web/20250802024607/https://www.sanofi.com/en/our-company/sustainability/environmental-impact-and-healthcare-systems-resilience ‚Äì ‚Äú90% reduction‚Ä¶ by 2045 (vs. 2019)‚Ä¶‚Äù</t>
  </si>
  <si>
    <t>Regarding G1, Sanofi's plan can be accessed here: chrome-extension://bdfcnmeidppjeaggnmidamkiddifkdib/viewer.html?file=https://www.sanofi.com/dam/jcr:8fc30d34-daae-4410-bb4c-0fa56fccb9a0/220708_-_SANOFI_PLANET_CARE_INFOGRAPHIE_EN.pdf
In the plan, they outline the measures they will take to achieve their goals e.g. developing an eco-fleet, switching to renewable energy, implementing an eco-design approach, water stewardship and efficiency plans etc and their current status for all of these measures. Sanofi report on the measures annually.
They also indicate they would like to achieve 100% renewable energy and they are currently sourcing 62% renewable energy. They aim to foster an eco-fleet by 2030 and have achieved 34% today.
This report illustrates the comparison of emissions annually compared to the baseline (2019), indicating that they are reporting annually: chrome-extension://bdfcnmeidppjeaggnmidamkiddifkdib/viewer.html?file=https://www.sanofi.com/dam/jcr:6dc91a23-b57a-447a-a80f-5ed2c44bf6e0/CarbonfootprintScopes123.pdf</t>
  </si>
  <si>
    <t>"We‚Äôve developed a community-focused carbon offsetting program that go beyond avoiding or removing emissions from the atmosphere. In selecting projects, we're seeking balance between projects which simultaneously enerate a high volume of carbon credits and deliver positive co-benefits for communities and the environment. So far we're focusing on several projects in partnership with EcoAct and Removall."
"18,250 energy-saving biomass cookstoves have been provided to households in rural areas of Kenya that depend on local biomass from surrounding mangroves and forests to cook. 1,040 water handpumps will be rehabilitated over serveral districts in Mozambique to provide clean water access to 312,000 people. 4,130 hectares of mangroves will be restored in India through reforestation efforts, protecting the mangrove that's so essential to coastline protection and fishing resources, allowing its ecosystem to thrive."
 Source: https://www.sanofi.com/assets/dotcom/pages/docs/our-company/social-impact/environmental-sustainability/Sanofi_OnePage_OEmission_1440x4950pix_UK_230216.pdf</t>
  </si>
  <si>
    <t>tyson foods</t>
  </si>
  <si>
    <t>Tyson Foods, Inc.</t>
  </si>
  <si>
    <t>US9024941034</t>
  </si>
  <si>
    <t>WD6L6041MNRW1JE49D58</t>
  </si>
  <si>
    <t>Tyson Foods, Inc. commits to reduce absolute Scope 1 and 2 GHG emissions 30% by 2030 from a 2016 base‚Äêyear. Tyson Foods, Inc. also commits to reduce Scope 3 GHG emissions from production of poultry, pork and beef (covering 80% of their scope 3 inventory) 30% per ton of finished meat by 2030 from a 2016 base‚Äêyear.</t>
  </si>
  <si>
    <t>We continually aspire to achieve net-zero emissions for Scope 1, 2 and 3 by 2050.</t>
  </si>
  <si>
    <t>https://web.archive.org/web/20250731090535/https://www.tysonfoods.com/sites/default/files/2023-10/Tyson%20Foods%20Sustainability%20Report%20FY2022%20%281%29.pdf</t>
  </si>
  <si>
    <t>- Submit the Science based Target based on updated guidance, , including setting a Forest, Land and Agriculture (FLAG) target for land-based emissions reductions and removals. 
- By 2030, establish a pathway to using 50% renewable electricity (purchased and self generated) across domestic operations.
- Reduce carbon emissions in our protein value chain: Verify sustainable beef production practices on &gt;5 million acres of U.S. cattle-grazing land by 2025, Conduct an updated, enterprise-wide Forest Risk Assessment, with consideration of emerging international laws, and use the assessment to reassess deforestation goals and country-specific commodity action plans.)
- Expand Climate-Smart Row Crop Practices: Support climate-smart practices on 25% of acres needed to raise grains to feed our birds by 2025‚Äîwith efforts to purchase 100% of our feed ingredients from suppliers engaged in climate smart practices by 2030.
 - By 2025, develop Contextual Water Plans at 11 of our high-risk locations in the U.S : By 2025, re-evaluate process for managing water-related risks in operations and communities where we operate, with consideration of emerging water risk management frameworks, stakeholder input on assessing and managing risks in water-stressed locations, and available tools to determine true cost of water.</t>
  </si>
  <si>
    <t xml:space="preserve">Working Toward Sustaining Natural Resources and Achieving Net Zero: Drive practices in our own operations and supply chains to sustainably produce protein for a growing population within planetary boundaries
Climate Action: Announced our ambition to achieve net-zero greenhouse gas (GHG) emissions, including scope 1, 2 and 3 emissions, by 2050
Land Stewardship: Developed a beef-focused GHG emissions accounting framework to capture cradle-to-gate emissions and verify emission reductions through more sustainable agricultural practices
Water Stewardship: Achieved Alliance for Water Stewardship verification for three U.S. plants
Waste Reduction: Achieved Zero Waste to Landfill gold-level validation at six U.S. plants where 95-99% of certain waste streams has been diverted from landfills
URL : https://web.archive.org/web/20250721175101/https://www.tysonfoods.com/news/news-releases/2022/7/tyson-foods-2021-sustainability-report-highlights-renewed-strategic
</t>
  </si>
  <si>
    <t xml:space="preserve">GHG Emissions Intensity (metric tonnes CO2e to produce 1,000 pounds of finished product) </t>
  </si>
  <si>
    <t xml:space="preserve">Through their materiality assessment three key pillars are identified. First among these is 'Re imagining people and community impact'. Under this 'diversion equity and inclusion' is a main pillar. There are initiatives like pay equity and ‚ÄúCulture of Caring‚Äù to honor every team member in unique, meaningful and impactful ways
Tyson‚Äôs ESG approach is head by the president and chief executive officer (CEO) leads. The Executive Vice President and Chief Financial Officer (EVP-CFO, CSO), John R. Tyson, leads the sustainability strategy teams, reporting regularly to our CEO and the Governance and Nominating Committee of Tyson‚Äôs Board of Directors. </t>
  </si>
  <si>
    <t>Tyson Foods‚Äô emissions reduction strategy extends across its supply chain, land management, and resource stewardship. Under its Forest, Land, and Agriculture (FLAG) target, the company aims to reduce land-based emissions from beef and other protein sources, verify sustainable practices on over 5 million acres of U.S. cattle-grazing land, and support climate-smart practices on 25% of feed crop acres, targeting 100% climate-smart sourcing by 2030. An enterprise-wide Forest Risk Assessment is conducted to reassess deforestation goals and guide commodity-specific action plans. In addition, Tyson implements Contextual Water Plans at 11 high-risk locations and maintains Zero Waste to Landfill programs at six U.S. plants to optimize resource use and lower associated emissions. For emissions mitigation, Tyson integrates nature-based carbon removals‚Äîincluding forestation and soil carbon enhancement‚Äîwithin its FLAG framework as part of its internal strategy, while also allowing the use of external carbon offsets to neutralize residual emissions, though specific projects and volumes are not yet publicly disclosed.</t>
  </si>
  <si>
    <t xml:space="preserve">one among the three 2030 goals from tyson foods, 'working towards sustaining natural resources and achieving net zero' </t>
  </si>
  <si>
    <t>bunge global</t>
  </si>
  <si>
    <t>BMG169621056</t>
  </si>
  <si>
    <t>5493007M0RIN8HY3MM77</t>
  </si>
  <si>
    <t>Bunge Ltd commits to reduce absolute scopes 1 and 2 GHG emissions 25% by 2030 from a 2020 base year*. Bunge also commits to reduce absolute scope 3 GHG emissions from purchased goods and services, upstream transportation and distribution, and fuel and energy related activities 12.3% over the same timeframe. *The target boundary includes biogenic emissions and removals from bioenergy feedstocks.</t>
  </si>
  <si>
    <t xml:space="preserve">
Goal: ‚ÄúAs described in the Decarbonization section, we have a goal of reducing Scope 1 and 2 GHG emissions intensity by 10% from a 2016 baseline, and we achieved a reduction of approximately 23.4% in 2024, far surpassing our target. In 2021, Bunge announced near-term science-based targets (SBTs). Validated by the Science Based Target initiative (SBTi), these targets aim for a 25% reduction in GHG emissions from our operations (Scope 1 and 2) and a 12.3% reduction in our supply chains (Scope 3) by 2030, based on a 2020 baseline. To help achieve these SBTs, we developed and adopted a CTP, aligned with a well-below 2¬∞C pathway‚Äù.
Progress: "‚ÄúIn 2024 Achieved 100% traceability and monitoring of all field sourcing for soybeans in priority regions of Brazil subject to deforestation and land use change. Ceased use of coal in our facilities across Europe. Expanded regenerative agriculture programs to Canada and Poland. Achieved 19.7% reduction in Scope 1 and 2 and 6.7% in Scope 3 versus 2020 baseline.‚Äù"</t>
  </si>
  <si>
    <t>https://web.archive.org/web/20250926192225/https://delivery.bunge.com/-/media/Files/2025/2025-Bunge-Global-Sustainability-Report.ashx</t>
  </si>
  <si>
    <t xml:space="preserve">
‚ÄúScope 1 and 2 :Bunge continues improving energy efficiency and transitioning to lower-carbon intensive fuel sources to drive emissions and cost reductions across the organization. By the end of 2024, we reduced our absolute emissions by 19.7% against our 2020 baseline. In addition to our SBTs, we have a global GHG emissions intensity goal related to Scope 1 and 2. We have surpassed our original goal of reducing Scope 1 and 2 emissions intensity by 10% by 2026 from a 2016 baseline, with a reduction of 23.4%. This progress inspires us to continue seeking improvements to our facilities and explore additional levers for reduction. Scope 3: By the end of 2024, we reduced our absolute emissions by 6.7% against our 2020 baseline1. We are pleased with this progress toward our target of 12.3% by 2030. In 2024, we had an increase in our GHG emissions from 2023 primarily due to increased origination volumes. . Below are examples of how we are innovating to mitigate emissions in our supply chains: Increasing our traceability and monitoring capabilities of indirect supply through expansion of the Sustainable Partnership Program in South America. Engaging through certification, offering a broad portfolio of certified deforestation-free products to the market. Progressing on our goal to have deforestation-free supply chains in 2025 (see page 43). Expanding regenerative agriculture programs to promote long-term soil health and carbon abatement and sequestration (see page 33). Optimizing transportation and promoting short channels of distribution to minimize our environmental footprint. We use market tools to monitor vessel performance and cargo ship routes, which help us achieve speed and route optimization, promote safety during the voyage and lower consumption of fuel.‚Äù</t>
  </si>
  <si>
    <t>Information on the emission reductions expected from these measures within a certain time period, Information on the extent to which measures will be applied (e.g. if switching to EVs, what share of the fleet; if installing an own solar PV installation, what is the installed capacity), Schedule for regular review of measures, Measures for all emission scopes that are covered by the target</t>
  </si>
  <si>
    <t>Leadership: "To reinforce our commitment, we have integrated performance on our climate targets into executive compensation and the Annual Incentive Plan (AIP) of more than 8,500 employees, aligning incentives with Scope 1 and 2 emissions reduction. To help achieve these SBTs, we developed and adopted a Climate Transition Plan (CTP), aligned with a well-below 2¬∞C pathway. Achieving our CTP is a driving force behind our business strategy. Bunge has a dedicated management team for GHG emissions accounting, reductions and implementation of our CTP. Additionally, leaders and employees are fully engaged and accountable for its deployment." "Control Union has performed a limited assurance engagement of key selected 2024 KPIs: Scope 1 and 2 GHG emissions œ≠ Palm Oil Traceability to Plantation (TTP) œ≠ Palm Oil Traceability to Mill (TTM) œ≠ Palm Oil No Deforestation, No Peat and No Exploitation (NDPE) scores. Soy Indirect Traceability in Brazil . Certified volumes of soy under Biomass Biofuel Sustainability Voluntary Scheme (2BSvs), Proterra and Round Table on Responsible Soy (RTRS) certification" On extent of emission reduction by measures :"Since its creation in 2022, Olleco Bunge has made substantial progress. In 2024, approximately 13,400 tons of UCO were collected, contributing to approximately 29,800 total CO2 emissions savings, compared to fossil fuels." Bunge details the extent of its supply chain measures with quantifiable metrics eg: Achieved 100% traceability and monitoring of direct and indirect soy purchases in priority regions of the Cerrado biome in Brazil and Regenerative agriculture efforts are "active across Brazil, Canada, the U.S., Hungary, and Poland".... Regular Review: The company mandates regular monitoring and accountability measures ‚Äú"quarterly Enterprise Risk Management (ERM) process that captures sustainability related risks".</t>
  </si>
  <si>
    <t xml:space="preserve">
Sinks: "Forests By upholding a non-deforestation commitment and encouraging best agricultural practices, Bunge is preventing emissions and promoting the sequestration of carbon with established forests and regenerative agriculture. Bunge is a signatory of the Sea Cargo Charter, which promotes the decarbonization of international shipping and provides a framework to align chartering activities with responsible environmental behaviour."</t>
  </si>
  <si>
    <t>intel</t>
  </si>
  <si>
    <t>'Achieve net zero by 2040 (Scope 1 and 2).' (p. 65, 2022-23 CSR Report)
'We expanded our commitment to net-zero GHG emissions and set a goal to achieve net-zero upstream Scope 3 GHG emissions by 2050.' (https://www.intel.com/content/www/us/en/environment/sustainability.html)</t>
  </si>
  <si>
    <t>https://web.archive.org/web/20251003070645/https://csrreportbuilder.intel.com/pdfbuilder/pdfs/CSR-2024-25-Full-Report.pdf</t>
  </si>
  <si>
    <t>Reduce absolute GHG emissions 10% by 2030. 
Baseline. Progress measured as percent reduction from our calendar year 2019 emissions</t>
  </si>
  <si>
    <t xml:space="preserve">"We also strive to achieve net-zero Scope 1 and 2 emissions by 2040 and Scope 3 upstream emissions by 2050." (Pg. 5, 2024-25 Intel Corporate Responsibility Report)
</t>
  </si>
  <si>
    <t>6 F-GHGs stands for fluorinated greenhouse gases and includes perfluorocarbons (PFCs) and other fluorinated GHGs used in Intel‚Äôs semiconductor fabrication. (Pg. 36, 2024-25 Intel Corporate Responsibility Report) 
Coverage: 'Reach net-zero Scope 1 and 2 GHG emissions by 2040.' (p. 71, 2022-23 CSR Report)</t>
  </si>
  <si>
    <t>(Pg. 25, 2021-22 CSR Report) "The Board‚Äôs Corporate Governance and Nominating (CGN) Committee has primary responsibility for oversight of ESG issues at Intel, with additional topics also reviewed by other
committees (e.g., the Compensation Committee is responsible for oversight of human capital issues, and the Audit and Finance Committee is responsible for oversight of our ethics and compliance program). Management provides formal updates to the CGN Committee at least twice each year and at least annually to the full Board on the company‚Äôs ESG performance and disclosure. In 2021, this included review of the annual Corporate Responsibility Report and updates on issues including environmental sustainability, climate risk, human capital, human rights, political accountability, and investor outreach and feedback."</t>
  </si>
  <si>
    <t>"We seek to reduce our absolute emissions to reach our net-zero commitment by 2040, and only purchase carbon offsets or removal credits after feasible reduction options have been exhausted." [page 71, 2022-23 CSR Report]</t>
  </si>
  <si>
    <t>"This decrease was due in part due to completion of energy conservation projects, other GHG reduction projects, use of GHG abatement, and renewable electricity purchases such as renewable energy certificates (RECs) and power purchase agreements (PPAs)" (Pg. 35, 2024-25 Intel Corporate Responsibility Report).
(page 71, 2022-23 CSR Report) "We seek to reduce our absolute emissions to reach our net-zero commitment by 2040, and only purchase carbon offsets or removal credits after feasible reduction options have been exhausted."
(Pg. 23, 2021-22 CSR Report) "In 2021, we launched the 2030 RISE Employee Engagement Champion Network, with a goal to sign on a minimum of 90 Intel employees with either a corporate responsibility function or role or as volunteers. We surpassed this goal by over 40%. We launched a sustainability training program with our external training  provider, EARTH51, with great feedback on tools and learnings that empower employees to take sustainability actions on their own. Employees on the network achieved over 40,000 tons of carbon offsets on the program which went into direct projects in developing countries."</t>
  </si>
  <si>
    <t>idemitsu kosan</t>
  </si>
  <si>
    <t>Idemitsu Kosan Co</t>
  </si>
  <si>
    <t>The target values (target levels) and actual values for fiscal 2023 for each indicator are as follows:
2030: ‚ñ≤46% (compared to 2013)
2050: Carbon neutral (CN)
https://web.archive.org/web/20250728142015/https://www.idemitsu.com/en/sustainability/environment/carbon_neutrality/index.html</t>
  </si>
  <si>
    <t>https://web.archive.org/web/20250728142015/https://www.idemitsu.com/en/sustainability/environment/carbon_neutrality/index.html</t>
  </si>
  <si>
    <t>The target values (target levels) and actual values for fiscal 2023 for each indicator are as follows:
2030: ‚ñ≤46% (compared to 2013)
2050: Carbon neutral (CN)</t>
  </si>
  <si>
    <t>To realize carbon neutrality society, we believe it is necessary to address both the reduction of our own direct and indirect emissions associated with business operations (Scope 1 and 2) and the contribution to reducing emissions of others through the provision of new products and services (Scope 3 reductions, creating contributions to avoided emissions).
In proceeding with this initiative, we recognize that it is important to simultaneously contribute to the environment by reducing emissions, contribute to society by supplying energy, and contribute to the economy by maintaining and expanding corporate profits. Based on this recognition, we have set the following three indicators to monitor the progress of related activities.
In fiscal 2023, Scope 1 + 2 emissions decreased by 4.9% compared to the previous year and by 14.6% compared to the base year due to the promotion of energy-saving activities at refineries and business sites and the effects of large-scale regular maintenance work.
Seibu Oil Co., Ltd. stopped its refining functions in March 2024, but the reduction in emissions due to the shutdown is expected to be reflected in the actual figures for fiscal 2024.
https://web.archive.org/web/20250728142015/https://www.idemitsu.com/en/sustainability/environment/carbon_neutrality/index.html
https://web.archive.org/web/20250728144145/https://www.idemitsu.com/jp/sustainability/databook/p34ccn0000004d1f-att/idss_esgdatabook_2024_all.pdf</t>
  </si>
  <si>
    <t xml:space="preserve">Absolute target covers only Scope 1 and 2 emissions. </t>
  </si>
  <si>
    <t>Board of Directors is tasked with determining management policies by examining these issues from multiple angles and in a multifaceted manner, and overseeing the prompt and steady implementation of actions based on those policies.
The 10 members of Board of Directors are individuals with experience, track records, and knowledge in a wide range of fields, including the environment, Resources circulation, domestic and international energy transition trends, related advanced technologies, and sustainability.
https://web.archive.org/web/20250728142015/https://www.idemitsu.com/en/sustainability/environment/carbon_neutrality/index.html
https://web.archive.org/web/20250728144145/https://www.idemitsu.com/jp/sustainability/databook/p34ccn0000004d1f-att/idss_esgdatabook_2024_all.pdf</t>
  </si>
  <si>
    <t xml:space="preserve">Development and provide for society of innovative technologies - Our company, Hokkaido Electric Power Co., Ltd., and Japan Petroleum Resources Co., Ltd. are three companies in the Tomakomai area of Hokkaido that utilize the business bases and strengths of the three companies to develop CCUS (Carbon dioxide Capture, Utilization, and Storage: CO‚ÇÇ ‚Äãcapture and We have started a joint study toward the realization of effective utilization and storage.
https://web.archive.org/web/20250728142015/https://www.idemitsu.com/en/sustainability/environment/carbon_neutrality/index.html
</t>
  </si>
  <si>
    <t>oracle</t>
  </si>
  <si>
    <t xml:space="preserve">"Oracle has set a target to achieve net-zero emissions by 2050 and to halve the greenhouse gas emissions across our operations and supply chain by 2030, relative to a 2020 baseline. We remain committed to achieving 100% renewable energy match across our operations, aligned with the 1.5C science-based target scenario for Scope 1 and Scope 2 emissions. We also aim to reduce the environmental impact of the products that we sell" (Source: 2024 CDP Corporate Questionnaire, Pg.29)
"Oracle has set a target to achieve net-zero emissions by 2050 and to halve the greenhouse gas emissions across our operations and supply chain by 2030, relative to a 2020 baseline. This target has been approved by the Exponential Roadmap Initiative, an accredited partner of the United Nations‚Äô Race to Zero" (Source: 2022 Social Impact Report, pg.98)
</t>
  </si>
  <si>
    <t>http://archive.today/EeRYp</t>
  </si>
  <si>
    <t>"Oracle has set a target to achieve net zero emissions by 2050 and to halve our greenhouse gas emissions (operational and supply chain) by 2030 relative to a 2020 baseline. This target has been approved by the Exponential Roadmap Initiative, an accredited partner of the United Nations Race to Zero (Source: 2024 Environmental and Social Impact Datasheet, pg.2)"</t>
  </si>
  <si>
    <t>https://www.oracle.com/a/ocom/docs/cdp-climate-change-questionnaire-2022.pdf
https://www.oracle.com/a/ocom/docs/social-impact-datasheet.pdf
https://www.oracle.com/social-impact/planet/</t>
  </si>
  <si>
    <t>These are the three gases covered by the target: ‚òëCarbon dioxide (CO2),‚òëMethane (CH4),‚òë Nitrous oxide (N2O)
"This goal includes 100% of our Scope1, Scope2, and Scope3 emissions across our organization as measured in our baseline year. As part of our commitment to the UN Race to Zero and as required by the Exponential Roadmap Initiative we have a mid- term target to reduce absolute emissions by 50% across our organization by 2030."
(Source: 2024 CDP Corporate Questionnaire, pg.206)</t>
  </si>
  <si>
    <t>Oracle reported in its 2024 CDP corporate questionnaire that it has climate transition plan. However, this is not public (Source: 2024 CDP Corporate Questionnaire, pg.87). 
It also reported that its number of implemented reduction initiatives at 30, commenced implementations at 15 and another 18 to be implemented. Additionally, 114 initiatives are under investigation (Source: 2024 CDP Corporate Questionnaire, pg.207). 
The annual reporting is in the form of a yearly CDP questionnaire responses and social impact report. 
Annual bonuses and related compensation are tied to success in Oracle's sustainability efforts for the Chief Sustainability Officer as well as Environment/Sustainability managers. Also, the CEO is responsible for its climate related targets (Source: 2024 CDP Corporate Questionnaire, pg.49 - 61). 
Details from CDP questionnaire: https://www.oracle.com/a/ocom/docs/cdp-climate-change-questionnaire-2022.pdf</t>
  </si>
  <si>
    <t>Oracle has not used any project-based carbon credits within the reporting period, although the CDP questionnaire references discussions about/developing a project on establishing an offset programme for interested business units.
Answered 'unsure' to question about if Oracle intends to neutralise any unabated emissions with permanent carbon removals at the target year  (Source: 2024 CDP Corporate Questionnaire, pg.206)
Details from CDP questionnaire: https://www.oracle.com/a/ocom/docs/cdp-climate-change-questionnaire-2022.pdf</t>
  </si>
  <si>
    <t>tata motors</t>
  </si>
  <si>
    <t>Tata Motors Limited</t>
  </si>
  <si>
    <t>INE155A01022</t>
  </si>
  <si>
    <t>335800BO2LHWJJ8TZI32</t>
  </si>
  <si>
    <t>India</t>
  </si>
  <si>
    <t>Aalingana - meaning 'embrace' in Sanskrit, embodies the Tata Group's vision of a greener, cleaner, sustainable, and equitable future of our planet. 
Our goal of achieving net zero by 2045 and our mission to secure the future through innovation reflect a steadfast commitment to integrating sustainability into our business strategy. This commitment is centered around three interlinked pillars: decarbonization, circularity, and the preservation of nature and biodiversity. (Tata-motor-IAR 2024-25, pg 78)</t>
  </si>
  <si>
    <t>https://www.tatamotors.com/wp-content/uploads/2024/05/tata-motor-IAR-2024-25.pdf</t>
  </si>
  <si>
    <t>25% absolute carbon emissions reductions by 2030, over a 2020 baseline
Sourcing 100% Renewable electricity by 2030
Zero Waste to Landfill by 2030
Water Neutral by 2030
(Tata-motor-IAR 2024-25, pg 79)</t>
  </si>
  <si>
    <t>1. Driving Net zero - driving a low-carbon transition
- Passenger Vehicles by 2040
- Commercial Vehicles by 2045
2. Pioneering Circular Economies
- Water positive by 2040
- Deployment of TATVA framework at enterprise level
3. Preserving Nature and Biodiversity 
- Aligning to global biodiversity network
- Aligning with science to map and set targets across our value chain
- Taking up flagship projects for nature-based-solutions
(Tata-motor-IAR 2024-25, pg 78)</t>
  </si>
  <si>
    <t>Tata Motors emissions reduction strategy
Scope 1&amp;2: 
-Achieve RE100 in operations by 2030
-Optimize energy consumption
-Convert equipment using fossil fuels to operate with renewable electricity
Scope 3:
-Reduce and neutralize tailpipe emissions by shifting to low-emission vehicles and clean mobility
-Adopt renewable electricity in our direct supply chain
(Tata-motor-IAR 2024-25, pg 81)</t>
  </si>
  <si>
    <t>The climate crisis is no longer a distant risk ‚Äî it is a defining reality of our time. FY25 has deepened our resolve to transform how we move people and goods, how we build products, and how we engage with the planet. As the world accelerates toward clean energy, circular systems, and climate‚Äëresilient business models, Tata Motors is not just adapting ‚Äî we are leading the way
(Tata-motor-IAR 2024-25, pg 79)</t>
  </si>
  <si>
    <t>broadcom</t>
  </si>
  <si>
    <t>Broadcom Inc.</t>
  </si>
  <si>
    <t>US11135F1012</t>
  </si>
  <si>
    <t>549300WV6GIDOZJTV909</t>
  </si>
  <si>
    <t>We committed to reduce our Scope 1 and Scope 2 GHG emissions by 38% by 2030 from our 2021 baseline and are on track to meet this goal.</t>
  </si>
  <si>
    <t>https://web.archive.org/web/20251006230106/https://docs.broadcom.com/doc/corporate-responsibility-report</t>
  </si>
  <si>
    <t>Reduce Scope 1 and Scope 2 greenhouse gas (GHG) emissions by 38 % by 2030 from 2021 baseline.</t>
  </si>
  <si>
    <t>bharat petroleum</t>
  </si>
  <si>
    <t xml:space="preserve">We at BPCL are committed to scope one and two and aim to be net-zero by 2040. This strategic business unit is a part of it. We are seeing a shift from fossil fuels to renewable. India would be among the countries, which will continue to grow in fossil fuels, but we understand that it has to eventually move to clean energy,‚Äù informs Amit Garg, Executive Director, Renewable Energy, BPCL. BPCL has committed to offset emissions from its crude oil refining operations and from the energy it uses by 2040, referred to as scope one and two emissions.
</t>
  </si>
  <si>
    <t>https://www.bharatpetroleum.in/images/files/BPCL_SUSTAINABILITY%20REPORT_A4_v11.pdf</t>
  </si>
  <si>
    <t>BPCL has set a visionary target of achieving net
zero for scope 1 and 2 emissions by 2040, aligning
its corporate strategy with a commitment
to creat shared value. This strategic vision
involves transforming into a well-diversified and
integrated energy company, fostering socially and
environmentally responsible growth, and actively
pursuing net zero aspirations.</t>
  </si>
  <si>
    <t xml:space="preserve">we have set a target for our company to achieve
net-zero for Scope 1 and Scope 2 greenhouse
gas (GHG) emissions by 2040. </t>
  </si>
  <si>
    <t>vtb bank</t>
  </si>
  <si>
    <t>https://www.annualreports.com/HostedData/AnnualReports/PDF/vtb-bank_2020.pdf</t>
  </si>
  <si>
    <t>The company has no emission targets. 
Annual reports:
2018: https://fs.moex.com/f/11438/csr-2018-socialnyy-angl.pdf
2019: https://csr2019.vtb.com/download/full-reports/csr_en_annual-report_pages_vtb_2019.pdf
2020: https://www.annualreports.com/HostedData/AnnualReports/PDF/vtb-bank_2020.pdf</t>
  </si>
  <si>
    <t>novartis</t>
  </si>
  <si>
    <t>Novartis AG</t>
  </si>
  <si>
    <t>CH0012005267</t>
  </si>
  <si>
    <t>5493007HIVTX6SY6XD66</t>
  </si>
  <si>
    <t>Overall Net-Zero Target:  Novartis AG commits to reach net-zero greenhouse gas emissions across the value chain by 2040. Near-Term Targets: Novartis commits to reduce absolute scope 1 and 2  GHG emissions 90% by 2030 from a 2022 base year. Novartis also commits to reduce absolute scope 3 GHG emissions 42% within the same timeframe.  Long-Term Targets: Novartis commits to maintain a minimum of 90% absolute scope 1 and 2 emissions reductions from 2030 through 2040 from a 2022 base year. Novartis also commits to reduce absolute scope 3 GHG emissions 90%  by 2040 from a 2022 base year.</t>
  </si>
  <si>
    <t>18/07/2024 01:00</t>
  </si>
  <si>
    <t xml:space="preserve">Become carbon neutral in our own operations (Scopes 1 and 2) by 2025. 
Reduce water consumption in our own operations by half by 2025. 
No water quality impacts from manufacturing effluents by 2025. </t>
  </si>
  <si>
    <t>https://www.novartis.com/our-company/corporate-responsibility/environmental-sustainability/climate</t>
  </si>
  <si>
    <t xml:space="preserve">Become carbon neutral across our value chain (Scopes 1, 2 (90%) and 3 (40%)) by 2030 and
achieve net-zero carbon emissions across our value chain by 2040. 
Become water neutral in our own operations by 2030. </t>
  </si>
  <si>
    <t>Maintain a minimum of 90% absolute scope 1 and 2 emissions reductions from 2030 through 2040 from a 2022 base year. Reduce absolute scope 3 GHG emissions 90% from a 2022 base year¬≤
p.19 of the report listed out all the target</t>
  </si>
  <si>
    <t>Target covers full corporate footprint, including downstream and upstream value chain.
Uses a 2022 base year consistent with SBTi Corporate Net-Zero Standard.</t>
  </si>
  <si>
    <t>"we are committed to achieving net zero across our value chain by 2040. Any failure to achieve these commitments in the expected time frame, or at all, could result in negative impacts on our reputation, our operations, and the price of our shares." p 18 https://www.novartis.com/sites/novartis_com/files/novartis-annual-report-2023.pdf
The Executive Committee of Novartis (ECN) is responsible for operational management of ESG matters. The ECN level ESG Committee, chaired by the CEO,
meets every two months to review the company‚Äôs ESG performance and strategy.
Our Sustainability and ESG Office, which is part of the Corporate Affairs function, is responsible for embedding ESG into management decisions across the business. ESG issues are integrated into our Enterprise Risk Management (ERM) approach. In addition, we have internal policies and controls to minimize risks in areas such as human rights, health and safety, anti-bribery/corruption and environmental sustainability.</t>
  </si>
  <si>
    <t>Furthermore, we have developed our own forestry projects as carbon sinks to compensate for parts of our operational climate emissions that cannot be avoided. While supporting Novartis in meeting our emission reduction target, our four forestry projects provide long-term benefits to the environment and to local communities. These benefits range from conserving or enhancing biodiversity to building capacity, generating employment and local revenues.</t>
  </si>
  <si>
    <t>deere</t>
  </si>
  <si>
    <t>Deere &amp; Company</t>
  </si>
  <si>
    <t>US2441991054</t>
  </si>
  <si>
    <t>PWFTNG3EI0Y73OXWDH08</t>
  </si>
  <si>
    <t>Deere &amp; Company commits to reduce absolute scope 1 and 2 GHG emissions 50% by FY2030 from a FY2021 base year*. Deere &amp; Company also commits to reduce absolute scope 3 GHG emissions from purchased goods and services and use of sold products 30% within the same timeframe. *The target boundary includes land-related emissions and removals from bioenergy feedstocks.</t>
  </si>
  <si>
    <t>Deere has validated Science Based Targets to reduce its Scope 1 and 2 GHG emissions by an additional 50 percent by 2030, with fiscal year 2021 serving as the baseline. We‚Äôll aim to accomplish this through efficiency gains in operations and facilities processes, and by leveraging renewable electricity and fuels... 30% reduction in upstream and downstream CO2-e emissions (scope 3) by 2030.</t>
  </si>
  <si>
    <t>https://web.archive.org/web/20251006222458/https://www.deere.com/assets/pdfs/common/our-company/sustainability/data-book-2024.pdf</t>
  </si>
  <si>
    <t>2030 interim milestones aligned with SBTi 1.5 ¬∞C trajectory.</t>
  </si>
  <si>
    <t>Deere‚Äôs emissions targets are operational-control based under GHG Protocol standards; verified and tracked annually in its Data Book 2024</t>
  </si>
  <si>
    <t>Scope 1 &amp; 2 company-owned operations and significant Scope 3 categories</t>
  </si>
  <si>
    <t>Schedule for regular review of measures, Measures for all emission scopes that are covered by the target</t>
  </si>
  <si>
    <t>Governance embedded in corporate strategy through Board-level oversight and executive incentive alignment.</t>
  </si>
  <si>
    <t>Focus is on emission reductions via renewable energy, energy efficiency, and low-carbon product innovation; no material offset purchases disclosed to date.</t>
  </si>
  <si>
    <t>jinneng holding</t>
  </si>
  <si>
    <t>nike</t>
  </si>
  <si>
    <t>NIKE, Inc.</t>
  </si>
  <si>
    <t>US6541061031</t>
  </si>
  <si>
    <t>787RXPR0UX0O0XUXPZ81</t>
  </si>
  <si>
    <t>Textiles, Apparel, Footwear and Luxury Goods</t>
  </si>
  <si>
    <t>American multinational corporation NIKE, Inc. sets a target to reduce absolute scope 1 and 2 GHG emissions 65% by 2030 from a 2015 base year. NIKE, Inc. also sets a target to reduce absolute scope 3 GHG emissions 30% within the same timefram</t>
  </si>
  <si>
    <t>Science-based target</t>
  </si>
  <si>
    <t>"NIKE set a science-based target (SBT) in FY19 to reduce our carbon footprint by 2030, including a 65% absolute reduction across our own operations (Scope 1 and 2 emissions) and 30% across our supply chain (Scope 3 emissions) from a 2015 baseline" (Reducing Our Carbon Footprint website, https://archive.vn/TomVk)</t>
  </si>
  <si>
    <t>https://archive.vn/TomVk</t>
  </si>
  <si>
    <t>"70% absolute reduction of greenhouse gas (GHG) emissions in owned or operated facilities" (FY24 Nike Sustainability Data, p.5, https://web.archive.org/web/20251011174714/https://media.about.nike.com/files/460d3198-9609-4f5b-b18c-d4e7aa570bff/FY24_NIKE%2C-Inc.-Sustainability-Data.pdf)</t>
  </si>
  <si>
    <t>It appears Nike have scrapped their 2050 net-zero target that was mentioned in previous tracker update: "FULL CORPORATE CARBON FOOTPRINT, Target period: N/A, Target: N/A" (FY24 Nike Sustainability Data, p.10, https://web.archive.org/web/20251011174714/https://media.about.nike.com/files/460d3198-9609-4f5b-b18c-d4e7aa570bff/FY24_NIKE%2C-Inc.-Sustainability-Data.pdf)</t>
  </si>
  <si>
    <t>"Emission Factors Emissions are reported in metric tons of carbon dioxide equivalent and include carbon dioxide (CO2), methane (CH4) nitrous oxide (N2O), and refrigerants including R134A, R404A, R410A, and R-448A Exceptions to reporting CH4 and N2O are as follows: ‚Äì Facilities‚Äô emissions are reported in CO2e, however, within a limited subset of consumption data, emission factors for other gases (CH4, N2O) are not provided. These exceptions include AIB/EU Residual Mix Emissions factors and Green-e/US Residual Mix. In these cases, CH4 and N2O emissions are sourced from the next available source in the marketbased emission factors hierarchy." "The other GHGs of sulfur hexafluoride (SF6), perfluorocarbons (PFCs) and nitrogen trifluoride (NF3) are not emitted by NIKE owned or operated facilities." (FY24 Nike Sustainability Data, p.36, https://web.archive.org/web/20251011174714/https://media.about.nike.com/files/460d3198-9609-4f5b-b18c-d4e7aa570bff/FY24_NIKE%2C-Inc.-Sustainability-Data.pdf)</t>
  </si>
  <si>
    <t>Insufficient information to evidence that Nike has a public plan for achieving its reduction targets. 
No mention of leadership pay being linked to climate deliverables. There is however, a Corporate Responsibility, Sustainability &amp; Governance (CRS&amp;G) Committee: "NIKE‚Äôs Board of Directors oversees the company‚Äôs purpose work primarily through the Corporate Responsibility, Sustainability &amp; Governance (CRS&amp;G) Committee, which guides corporate responsibility, sustainability, human rights, social impact. CRS&amp;G Committee reviews strategies, policies, and progress toward purpose targets, receiving regular updates and reporting key developments to the full Board." (FY24 Nike Sustainability Data, p.40, https://web.archive.org/web/20251011174714/https://media.about.nike.com/files/460d3198-9609-4f5b-b18c-d4e7aa570bff/FY24_NIKE%2C-Inc.-Sustainability-Data.pdf)</t>
  </si>
  <si>
    <t>Nike does not reference any carbon removal activities within its operations or value chain. Its targets focus on emission reductions, particularly through renewable electricity procurement (EACs), rather than removals or offsetting. See details on p.36 of FY24 Nike Sustainability Data (https://web.archive.org/web/20251011174714/https://media.about.nike.com/files/460d3198-9609-4f5b-b18c-d4e7aa570bff/FY24_NIKE%2C-Inc.-Sustainability-Data.pdf)</t>
  </si>
  <si>
    <t>NIKE</t>
  </si>
  <si>
    <t>Apparel</t>
  </si>
  <si>
    <t>dongfeng motor</t>
  </si>
  <si>
    <t>https://web.archive.org/web/20231030105043/http://www.dfmg.com.cn/cn/file/PDF/E_00489_03_O013_HKEx-ESG.pdf</t>
  </si>
  <si>
    <t>https://www.dfmc.com.cn/shehuizheren/shehuilvze/shehuizerenbaogao.html
In order to actively address climate change,
t h e G r o u p h a s d e v e l o p e d a r o a d m a p f o r
carbon peaking and carbon neutrality with
the characteristics of Dongfeng, guided by Xi
Jinping‚Äôs Thought on Ecological Civilisation in
the New Era. We will rely on digital means to
optimise energy management and continuously
strengthen the application of energy-saving
technologies and the transformation of clean
and low-carbon processes. Additionally, we
will actively procure green power and clean
energy while taking into account costs, optimise
the energy structure, and compensate for the
greenhouse gas emissions during industrial
production processes through carbon offset.</t>
  </si>
  <si>
    <t>CSR reports: https://www.dfmc.com.cn/shehuizheren/shehuilvze/shehuizerenbaogao.html</t>
  </si>
  <si>
    <t>jingye</t>
  </si>
  <si>
    <t>banco bradesco</t>
  </si>
  <si>
    <t xml:space="preserve">Net Zero ‚Äì By 2050, we are
committed to having a carbon-neutral credit portfolio, aligned
with scientific scenarios and the
goals of the Paris Agreement (P155)
Since 2007, we have measured and
offset 100% of scope 1 and 2 operational
emissions. In 2019, we extended this
neutralization to scope 3 operational
emissions (p7)
</t>
  </si>
  <si>
    <t>https://web.archive.org/web/20251027200657/https://assets.bradesco/content/dam/portal-bradesco/assets/classic/pdf/sustentabilidade/en/bradesco-2024-climate-report.pdf</t>
  </si>
  <si>
    <t xml:space="preserve">Operational emissions target: 50% reduction by 2030 (p10)
</t>
  </si>
  <si>
    <t>In line with the methodology of the Science Based Targets
initiative (SBTi), our goal is to reduce emissions from scopes 1, 2,
and 3 by 50% by 2030, based on 2019 levels, which corresponds
to an annual reduction of 4.6%. (p34) https://web.archive.org/web/20251027200657/https://assets.bradesco/content/dam/portal-bradesco/assets/classic/pdf/sustentabilidade/en/bradesco-2024-climate-report.pdf</t>
  </si>
  <si>
    <t>The Banco Bradesco S/A Inventory considered emissions of CO2, CH4, N2O, HFCs (HFC-32,
HFC-125, HFC-134a, HFC143a and HFC-152a) and HCFCs (HCFC-22, HCFC-124 and HCFC-141b)
according to mapped emission sources and data availability. Additionally, the inventory also
computed CO2 emissions of renewable origin (p12) https://web.archive.org/web/20251027201516/https://assets.bradesco/content/dam/portal-bradesco/assets/classic/pdf/sustentabilidade/en/bradesco-inventory-of-GHG-emissions-2024.pdf</t>
  </si>
  <si>
    <t xml:space="preserve">For the selection of carbon credits, we
established criteria for project evaluation,
considering factors such as the activity
generating the credit, the emission period,
location, social and environmental aspects
of the projects, and the registration of
credits on public reference platforms like
Verra and CDM. (p46) https://web.archive.org/web/20251027203611/https://assets.bradesco/content/dam/portal-bradesco/assets/classic/pdf/sustentabilidade/en/bradesco-2024-ESG-report.pdf
</t>
  </si>
  <si>
    <t>In line with the methodology of the Science Based Targets
initiative (SBTi), our goal is to reduce emissions from scopes 1, 2,
and 3 by 50% by 2030, based on 2019 levels, which corresponds
to an annual reduction of 4.6%. To achieve this, we have dedicated
working groups focused on identifying and implementing market
best practices.
We offset the residual emissions from scopes 1 and 3 through the
purchase and retirement of carbon credits. (p34) https://web.archive.org/web/20251027200657/https://assets.bradesco/content/dam/portal-bradesco/assets/classic/pdf/sustentabilidade/en/bradesco-2024-climate-report.pdf</t>
  </si>
  <si>
    <t>marubeni</t>
  </si>
  <si>
    <t>"Achieve net-zero GHG emissions by 2050 based on the Marubeni Long-Term Vision on Climate Change"</t>
  </si>
  <si>
    <t>https://web.archive.org/web/20251009043722/https://www.marubeni.com/en/ir/reports/integrated_report/pdf/2025_en_all.pdf</t>
  </si>
  <si>
    <t>"Scope 1 and Scope 2 CO2 Emissions: Reduction of 50% from FYE 3/2020 level by 2030"
"Scope 3 CO2 Emissions: Reduction of 20% from FYE 3/2020 level by 2030"</t>
  </si>
  <si>
    <t>Among all other indirect emissions that occur in the Marubeni Group‚Äôs value chain, Scope 1 and Scope 2 for associate investees account for using the equity method (hereinafter, ‚Äúassociate investees‚Äù).</t>
  </si>
  <si>
    <t>shaanxi yanchang petroleum</t>
  </si>
  <si>
    <t>deutsche bahn</t>
  </si>
  <si>
    <t>DE0008220005</t>
  </si>
  <si>
    <t>52990063S23N13HU4E98</t>
  </si>
  <si>
    <t>Ground Transportation - Railroads Transportation</t>
  </si>
  <si>
    <t xml:space="preserve">Overall Net-Zero Target: Deutsche Bahn AG commits to reach net-zero greenhouse gas emissions across the value chain by 2040. Near-Term Targets: Deutsche Bahn AG commits to reduce absolute scope 1 and 2 GHG emissions 63% by 2034 from a 2019 base year.* Deutsche Bahn AG also commits to reduce absolute scope 3 GHG emissions from fuel- and energy-related activities 40% within the same timeframe.* Deutsche Bahn AG further commits to reduce absolute scope 3 GHG emissions from use of sold products for sold fossil fuels 63% within the same timeframe. Deutsche Bahn AG further commits that 61.2% of its suppliers by emissions covering purchased goods and services and capital goods, will have science-based targets by 2029. Deutsche Bahn AG finally commits that 67.7% of its suppliers by emissions covering upstream transportation and distribution, will have science-based targets by 2029.
*The target boundary includes land-related emissions and removals from bioenergy feedstocks.  Long-Term Targets: Deutsche Bahn AG commits to reduce absolute scope 1 and 2 GHG emissions 90% by 2040 from a 2019 base year.* Deutsche Bahn AG also commits to reduce absolute scope 3 GHG emissions from use of sold products for sold fossil fuels 90% within the same timeframe. Deutsche Bahn further commits to reduce all remaining absolute scope 3 GHG emissions 90% within the same timeframe.* 
*The target boundary includes land-related emissions and removals from bioenergy feedstocks. </t>
  </si>
  <si>
    <t>xiaomi</t>
  </si>
  <si>
    <t>By no later than 2030, reduce GHG emissions from our main operating segments to 30% of the base year level...By 2040, achieve carbon neutrality in our own operations of existing business segments, use 100% clean heat in our own operations, and use 100% renewable energy. (Cf. 2023 ESG report, p. 35) 
By no later than 2030, reduce GHG emissions from our main operating segments by at least 70% from the base
year level...By no later than 2040, reduce GHG emissions from our main operating segments by at least 98% from the base year level, with pre-conditions in place to achieve net zero emission. (Cf. 2022 ESG report, p. 111)
Main operating segments: Smartphone, IoT and Lifestyle products, Internet Services, and others (same scope as the operating segments stated in the 2022 Annual Report).</t>
  </si>
  <si>
    <t>https://xiaomi.gcs-web.com/static-files/56248048-5970-4288-88fd-75839de418aa</t>
  </si>
  <si>
    <t>In 2021, Xiaomi sets our first-ever GHG emission reduction target, which aims to reduce per capita GHG emissions from
its self-operated campus by 4.5% by 2026 compared to the 2020 baseline. As of the end of this reporting period, we
have achieved a 21.12% reduction in per capita GHG emissions against our baseline year. (Cf. 2022 ESG report, p. 111)</t>
  </si>
  <si>
    <t>While Xiaomi released its first ESG report in 2018, it wasn't until 2021 that established carbon reduction targets, aligning with the national "Dual Carbon Goals" announced in September 2020.
The initial 2021 targets aimed to decrease GHG emissions per capita in self-operated offices by 4.5% by 2026 (compared to 2020 levels), and reduce energy consumption per capita by 5% within the same timeframe. However, the pandemic forced a shift to a flexible work policy in 2022, leading to a significant 21.12% reduction in GHG emissions per capita that year. As a result, the company has adjusted its baseline year to 2021 and set a more ambitious target: a 70% reduction in carbon emissions by 2030.
2018-2023 ESG reports: https://ir.mi.com/environmental-social-governance</t>
  </si>
  <si>
    <t xml:space="preserve">The company began reporting Scope 3 GHG emissions in 2022, with 2022's verified data available from July 2023 onward, certified by the British Standards Institution (BSI). (Cf. 2022 ESG report, p. 110) and 2023's verified data to be announced in Q4 2024. (Cf. 2023 ESG report, p. 36)  
</t>
  </si>
  <si>
    <t>Since 2021, the company has established and updated its carbon neutrality goals regularly. Its Net Zero Emissions targets are comprehensive, encompassing green logistics, energy management, office infrastructure, labor practices, product efficiency, biodiversity conservation, and waste management for a circular economy. (Cf. 2023 ESG report, p. 33-51)
The company's annual ESG reports provide regular updates on its progress, including numerical data and supporting evidence verified by third party institutions. This demonstrates a clear public commitment to achieving carbon neutrality.</t>
  </si>
  <si>
    <t>The company, while not explicitly outlining a carbon removal plan, prioritizes biodiversity conservation and the preservation of marine and natural ecosystems. In 2023, Xiaomi India partnered with United Way India to initiate an urban afforestation project in the National Capital Region, promoting biodiversity through soil and water conservation, groundwater level monitoring, and the planting of 12,000 saplings of various local varieties. (Cf. 2023 ESG report, p. 51)
Following the Miyawaki initiative, the project seeks to create an urban forest that improves soil moisture, conserves rainwater, reduces pollution, increases biodiversity, and mitigates the urban heat island effect. By contributing to carbon reduction and sequestration, this urban forest plays a role in addressing climate change and building a sustainable future.</t>
  </si>
  <si>
    <t>cr√©dit mutuel</t>
  </si>
  <si>
    <t>louis dreyfus</t>
  </si>
  <si>
    <t>Louis Dreyfus Company</t>
  </si>
  <si>
    <t>Our Targets - Our Operations: Reduce our absolute Scope 1 &amp; 2 GHG emissions by 33.6% by 2030, from a 2022 baseline.</t>
  </si>
  <si>
    <t>https://web.archive.org/web/20240914153243/https://www.ldc.com/wp-content/uploads/LDC-2022-Sustainability-Report_protected.pdf</t>
  </si>
  <si>
    <t xml:space="preserve">LDC set its target for Scope 1 and 2 emissions reductions of 33.6% by 2030 (compared to a 2022 baseline), announced in March 2023. This target is aligned with Science-Based Targets initiative criteria and consistent with the Paris Agreement goal to limit global warming to 1.5¬∞C above pre-industrial levels.
There was an interim target of reducing CO2 emissions 1% YOY from 2018-2022 which was completed in 2022. No subsequent interim target found.
https://web.archive.org/web/20250819025754/https://www.ldc.com/press-releases/louis-dreyfus-company-2022-sustainability-report-highlights-acceleration-toward-environmental-goals-and-progress-in-supply-chains/
</t>
  </si>
  <si>
    <t>"LDC created its Carbon Solutions Platform in 2021 to drive company-wide decarbonization strategy across al emission scopes". 
But, there is no public plan available.</t>
  </si>
  <si>
    <t xml:space="preserve">"In 2022, the Carbon Solutions Platform enlarged its portfolio of carbon avoidance and removal credits certified by the leading carbon standards (Verified Carbon Standard, Gold Standard and Climate Action Reserve), with a strong focus on nature-based solutions and spanning various geographies, including Brazil, China, Indonesia, Kenya, Malawi, Paraguay and US."
Page 10 of Sustainability Report 2022
</t>
  </si>
  <si>
    <t>"LDC‚Äôs Carbon Solutions Platform will be an active participant in both compliance and voluntary carbon credits markets[1], and will work closely with climate solutions experts like South Pole and all of LDC‚Äôs business lines to set science-based emissions reduction targets for the Group."
https://web.archive.org/web/20250430201711/https://www.ldc.com/press-releases/louis-dreyfus-company-creates-new-carbon-solutions-platform-to-drive-decarbonization-efforts/</t>
  </si>
  <si>
    <t>liberty mutual insurance</t>
  </si>
  <si>
    <t>The company has made an announcement saying they already achieved the commitment to reduce 50% of emissions of Scope 1 and 2 and are now working to reduce 65% by 2030.
https://www.libertymutualgroup.com/documents/signature-lm-esg-carbon-reduction.pdf</t>
  </si>
  <si>
    <t>https://www.libertymutualgroup.com/documents/lm-sustainability-review-2022-0.pdf</t>
  </si>
  <si>
    <t>bayer</t>
  </si>
  <si>
    <t>DE000BAY0017</t>
  </si>
  <si>
    <t>549300J4U55H3WP1XT59</t>
  </si>
  <si>
    <t>Overall Net-Zero Target: Bayer AG commits to reach net-zero greenhouse gas emissions across the value chain by 2050. Near-Term Targets: Bayer AG commits to reduce absolute scope 1 and 2 GHG emissions 42% by 2029 from a 2019 base year.* Bayer AG also commits to reduce absolute scope 3 GHG emissions 25% within the same timeframe. *The target boundary includes land-related emissions and removals from bioenergy feedstocks. Long-Term Targets: Bayer AG commits to reduce absolute scope 1, 2 and 3 GHG emissions 90% by 2050 from a 2019 base year*. *The target boundary includes land-related emissions and removals from bioenergy feedstocks.</t>
  </si>
  <si>
    <t xml:space="preserve">We have also committed to achieve "net-zero" greenhouse gas (GHG) emissions across our value chain by 2050. </t>
  </si>
  <si>
    <t>https://www.bayer.com/sites/default/files/2024-03/bayer-sustainability-highlight-report-2023.pdf</t>
  </si>
  <si>
    <t xml:space="preserve">
2024: By 2024, we aim to reduce our own (Scope 1 and Scope 2) emissions by 20% and our emissions in the value chain (Scope 3) by 6% (relative to 2019). We will reduce our Scope 1 &amp; 2 emissions by 42% until end of 2029 compared to our 2019 baseline. Reduce Scope 3 emissions by at least 12.3% in 2029 compared to 2019. Bayer aims to achieve climate neutrality at all its own sites (Scope 1 &amp; 24) by 2030. Reduce GHG3 from relevant Scope 3 categories in our supply chain by an absolute 12.3% (compared to 2019 base year) by 2029. We are working to achieve this through efficiency measures, process and portfolio innovation, and by switching to renewable energies and offsetting our remaining emissions. </t>
  </si>
  <si>
    <t>Scope 3 includes all categories defined in the GHG protocol https://www.bayer.com/sites/default/files/2024-03/bayer-sustainability-report-2023.pdf</t>
  </si>
  <si>
    <t>"By 2030, the remaining greenhouse gas emissions of our own operations will be fully offset by purchasing certificates from verified climate protection projects, especially in the areas of forest conservation and agriculture." https://www.bayer.com/sites/default/files/2024-03/bayer-sustainability-report-2023.pdf</t>
  </si>
  <si>
    <t>saint gobain</t>
  </si>
  <si>
    <t>SAINT-GOBAIN</t>
  </si>
  <si>
    <t>FR0000125007</t>
  </si>
  <si>
    <t>NFONVGN05Z0FMN5PEC35</t>
  </si>
  <si>
    <t>Building Products</t>
  </si>
  <si>
    <t>Overall Net-Zero Target Saint-Gobain commits to reach net-zero greenhouse gas emissions across the value chain by 2050 from a 2017 base year*. *Under the former commitment model of the SBTi (available between June 2019 and October 2021), a subset of companies committed to setting near-term science-based targets aligned with well-below 2¬∞C over an interim period as part of their wider net_x005F_x0002_zero commitment (referred to as Option 2 of the Business Ambition for 1.5°C  Campaign). There is a strictly enforced timeline for these companies to ratchet ambition to 1.5°C  for their near-term targets within a maximum of five years from the time of near-term target validation. At this point, they will be expected to decarbonize in line with their 1.5°C -aligned long-term science-based targets. Near-Term Targets Saint-Gobain commits to reduce absolute scope 1 and 2 GHG emissions 33% by 2030 from a 2017 base year*. Saint-Gobain also commits to reduce absolute scope 3 GHG emissions 16% over the same timeframe from purchased goods and services, fuel and energy related activities, upstream transportation and distribution, business travel, downstream transportation and distribution, and end-of-life treatment of sold products. *The target boundary includes biogenic emissions and removals from bioenergy feedstocks. Long-Term Targets Saint-Gobain commits to reduce absolute scope 1 and 2 GHG emissions 90% by 2050 from a 2017 base year*. Saint-Gobain also commits to reduce absolute scope 3 GHG emissions 90% over the same timeframe. *The target boundary includes biogenic emissions and removals from bioenergy feedstocks.</t>
  </si>
  <si>
    <t>Saint-Gobain commits to reduce absolute scope 1 and 2 GHG emissions 33% by 2030 from a 2017 base year. Saint-Gobain also commits to reduce absolute scope 3 GHG emissions ‚Ä¶ 16% within the same timeframe. Saint-Gobain further commits to reduce absolute scope 1, 2 and 3 GHG emissions 90% by 2050 from a 2017 base year.</t>
  </si>
  <si>
    <t>https://www.saint-gobain.com/sites/saint-gobain.com/files/media/document/20220902_SBTi_VA.pdf</t>
  </si>
  <si>
    <t xml:space="preserve">Saint-Gobain commits to reduce absolute scope 1 and 2 GHG emissions 33% by 2030 from a 2017 base year. Saint-Gobain also commits to reduce absolute scope 3 GHG emissions from purchased goods and services, fuel- and energy-related activities, upstream transportation and distribution, waste generated in operations, business travel, employee commuting, downstream transportation and distribution, and end-of-life treatment of sold products 16% within the same timeframe.
</t>
  </si>
  <si>
    <t xml:space="preserve">Saint-Gobain has committed to achieving net zero GHG emissions by 2050 across Scopes 1, 2, and 3. Its targets were validated by the Science Based Targets initiative (SBTi) in September 2022. Interim goals include a 33% absolute reduction in Scope 1 and 2 emissions and a 16% absolute reduction in Scope 3 emissions by 2030, both compared to a 2017 baseline. By 2050, the company commits to reduce emissions by ~90% across all scopes, with neutralization of residual emissions through sequestration projects. These targets apply to all GHGs, not only CO‚ÇÇ, and are reported annually in Saint-Gobain‚Äôs Integrated Report and sustainability disclosures. source: https://web.archive.org/web/20220910160401/https://www.saint-gobain.com/sites/saint-gobain.com/files/media/document/20220902_SBTi_VA.pdf
</t>
  </si>
  <si>
    <t xml:space="preserve">Saint-Gobain‚Äôs net zero target covers all greenhouse gases across Scopes 1, 2, and 3. The targets were validated by the Science Based Targets initiative (SBTi) in 2022. By 2030, the company aims to cut Scope 1 and 2 emissions by 33% and Scope 3 emissions by 16%, compared to a 2017 baseline. By 2050, Saint-Gobain commits to reducing emissions by around 90% across all scopes, with neutralization of residual emissions. The targets are forward-looking and do not include past/historical emissions. source: https://web.archive.org/web/20220910160401/https://www.saint-gobain.com/sites/saint-gobain.com/files/media/document/20220902_SBTi_VA.pdf
</t>
  </si>
  <si>
    <t xml:space="preserve">Saint-Gobain has a public plan for achieving its climate targets, set out in its CO‚ÇÇ Roadmap and validated by the Science Based Targets initiative (SBTi) in 2022. The plan includes measures across all emission scopes (Scopes 1, 2, and 3), with quantified interim reductions (33% Scope 1+2 and 16% Scope 3 by 2030 vs 2017). Actions include energy efficiency improvements, process electrification, renewable energy purchases, circular economy strategies, and low-carbon product innovation. While the roadmap specifies the scale of reductions and types of measures, it does not include a formal schedule for regular review. Progress is reported annually in Saint-Gobain‚Äôs Integrated Report and sustainability disclosures. Leadership accountability is embedded in governance structures: the Board of Directors and executive management oversee climate strategy, and CO‚ÇÇ reduction performance is tied to executive variable compensation. The target plan does not explicitly reference equity or just transition principles. source: https://web.archive.org/web/20220910160401/https://www.saint-gobain.com/sites/saint-gobain.com/files/media/document/20220902_SBTi_VA.pdf https://web.archive.org/web/20230606092035/https://www.saint-gobain.com/sites/saint-gobain.com/files/media/document/Saint-Gobain-2022-2023-RAI-EN-01_0.pdf
</t>
  </si>
  <si>
    <t xml:space="preserve">Saint-Gobain‚Äôs climate targets are based on direct emissions reductions across Scopes 1, 2, and 3, as validated by the SBTi in 2022. The company commits to cut absolute emissions by 33% for Scopes 1+2 and 16% for Scope 3 by 2030 (vs 2017) and to reduce overall emissions by about 90% by 2050, with remaining residual emissions to be neutralized. The roadmap does not rely on external carbon credits or traded offsets outside its value chain, and no conditions for offsets are specified since they are not part of the plan. Saint-Gobain acknowledges that removals will be necessary to balance residual emissions by 2050, but it has not specified whether these will be nature-based (e.g., forestry, soil carbon) or technology-based (e.g., CCS/BECCS/DACCS). Separate targets for reductions versus removals are not provided. source: https://web.archive.org/web/20220910160401/https://www.saint-gobain.com/sites/saint-gobain.com/files/media/document/20220902_SBTi_VA.pdf
</t>
  </si>
  <si>
    <t>contemporary amperex technology</t>
  </si>
  <si>
    <t>https://web.archive.org/web/20231030104341/https://www.catl.com/en/uploads/1/file/public/202304/20230412124641_cxg8mo2in8.pdf</t>
  </si>
  <si>
    <t>Annual CSR reports: https://www.catl.com/en/about/responsibility/</t>
  </si>
  <si>
    <t>plains gp</t>
  </si>
  <si>
    <t>talanx</t>
  </si>
  <si>
    <t>he Talanx Group is pursuing the ambition of reaching net zero emissions by 2050 in its insurance and investment portfolio." (p 104 of 2024 Annual Report)
Note: in their own operations, their goal is to be GHG neutral by 2030</t>
  </si>
  <si>
    <t>http://archive.today/2025.08.06-222859/https://www.talanx.com/media/Files/investor-relations/pdf/ergebnisse/2024/Q4/2024_talanx_konzern_en_pw.pdf</t>
  </si>
  <si>
    <t>In their Asset Management, 55% reduction in GHG intensity.
In Operations, 25% reduction in emissions by 2025.</t>
  </si>
  <si>
    <t>https://www.talanx.com/media/Files/investor-relations/pdf/ergebnisse/2024/Q4/2024_talanx_konzern_en_pw.pdf
Global Annual Report 2024</t>
  </si>
  <si>
    <t>The Talanx group follows ISO 14064, the international standard on GHGs, following GHG Protocol's operational control approach.
Scope 1: liquid or gas fossil fuels, owned and leased vehicles, and refrigerants emitted by cooling systems
Scope 2: purchased or acquired energy (electricity, district heating, and district cooling)
Scope 3:
3.1. Purchased goods and services (integrating data centers and cloud computing)
3.2. Capital goods
3.3. Indirect fuel and energy-related activities
3.6. Business travel
3.7. Employee commuting and remote working
3.15. Investments. The GHG emissions from the insurance and investment portfolios has been now examined at a qualitative level for underwriting.</t>
  </si>
  <si>
    <t>The individual contributions of Board of Management members, both to earnings and to achieving sustainability targets, are taken into account to calculate premiums or discounts. The Supervisory Board establishes the size of the premiums or discounts, which can range between -25% points and +25% points, at its reasonable discretion, along with various specific criteria and indicators.</t>
  </si>
  <si>
    <t>All the GHG credits purchased come from a nature-based project for reforesting and revegetating agricultural land in Paraguay, which is certified by the Verified Carbon Standard.</t>
  </si>
  <si>
    <t>unicredit</t>
  </si>
  <si>
    <t>UniCredit</t>
  </si>
  <si>
    <t>We are striving to reduce our direct and indirect environmental impacts while supporting Europe‚Äôs green transition. In this context, we committed to Net Zero in October 2021 when we joined the Net Zero Banking Alliance (NZBA), targeting Net Zero on our own emissions by 2030 and on financed emissions by 2050. (pg.60)</t>
  </si>
  <si>
    <t>https://www.unicreditgroup.eu/content/dam/unicreditgroup-eu/documents/en/sustainability/sustainability-reports/2021/UC_INTEGRATO_2021_ENG.pdf</t>
  </si>
  <si>
    <t>net zero in own emissions (scope 1 + 2)</t>
  </si>
  <si>
    <t>The company introduces its net zero targets after meeting its earlier target of reducing emissions by 60% by 2020. 
2050 net zero target includes lending and investment portfolio
UniCredit Unlocked: https://www.unicreditgroup.eu/en/press-media/press-releases-price-sensitive/2021/unicredit-unlocked--2022-2024-strategic-plan--empowering-communi.html</t>
  </si>
  <si>
    <t>Gases included in the calculation: CO2, CH4, N2O, HFCs (pag. 114)</t>
  </si>
  <si>
    <t>we are proud to disclose our
inaugural transition plan, a further important step
in our Net Zero journey (pag 60)
They disclosed sectoral targets on page 67.
As a key part of our transition plan, we are working
to increasingly embed Net Zero into our core banking
processes, such as the planning, risk and business processes.
As part of this effort, we embedded Net Zero KPIs into our Risk
Appetite Framework (RAF), as mentioned before in the Risk
Management section. (pag 79)
After joining the Net Zero Banking Alliance in 2021, with
a Net Zero ambition for our portfolio by 2050, in 2023
we disclosed our first 2030 targets for Oil &amp; Gas, Power
Generation and Automotive, three of the most carbonintensive
sectors in our portfolio. We are now monitoring
our decarbonisation progress against these targets,
while also disclosing our first target for an additional
Metrics &amp; Targets
carbon-intensive sector, Steel. By the end of 2024,
we will establish Net Zero 2030 interim targets for other
material sectors, such as Real Estate. In this second
round of target setting for the NZBA carbon-intensive sectors,
the small and low-material sectors will not be considered.
However, we will continue to monitor them to ensure
our approach remains adaptable for future adjustments,
if necessary.(PAG 67)
Finally, to ensure the right commitment of the organisation,
we also aligned our remuneration policy to Net Zero
objectives. We introduced Net Zero KPIs in the Sustainability
Section of our Top Management long-term performance
conditions. The Sustainability Section (non-financial section
of the scorecard) has a 20% weight of the overall longterm
scorecard. (pag 79)
UniCredit transition plan will be
updated over time based on the evolution of our overall ESG
Strategy(pag 60)</t>
  </si>
  <si>
    <t>volvo</t>
  </si>
  <si>
    <t>AB Volvo</t>
  </si>
  <si>
    <t>NO0003573016</t>
  </si>
  <si>
    <t>549300HGV012CNC8JD22</t>
  </si>
  <si>
    <t>Automakers pathway</t>
  </si>
  <si>
    <t>24/06/2021 01:00</t>
  </si>
  <si>
    <t>SWE</t>
  </si>
  <si>
    <t xml:space="preserve">" We are committed to the SBTi Business Ambition for 1.5 ¬∞C and have set science-based targets in relation to our emissions in pursuit of our net-zero targets. We have also set milestone targets along the way."(Annual Report 2024, p.21) "The Volvo Group aims to reach net-zero value chain greenhouse gas emissions by 2040." (Annual Report 2024 p. 21)
</t>
  </si>
  <si>
    <t>https://web.archive.org/web/20250928181201/https://www.volvogroup.com/en/sustainable-transportation/responsible-business/climate.html</t>
  </si>
  <si>
    <t>Scope 1 and 2 (2019 Baseline) "Own operations: reduce absolute GHG emission by 50% by 2030" Scope 3 (2019 Baseline) 
‚Ä¢ Trucks: reduce emissions per vehicle km by 40% by 2030 (status 2024: -8%) 
‚Ä¢ Buses: reduce emissions per vehiclekm by 40% by 2030 (status 2024: -15%) 
‚Ä¢ Construction equipment: reduce absolute emissions 30% by 2030 (status 2024: -38%) 
‚Ä¢ Volvo Penta: reduce absolute emissions by 37.5% by 2034 " (status 2024: +5%) 
"Volvo Group's target is to have 35% fully electric sales by 2030" 
(The road to net zero:Volvo (https://web.archive.org/web/20250928181201/https://www.volvogroup.com/en/sustainable-transportation/responsible-business/climate.html)</t>
  </si>
  <si>
    <t>Volvo Penta has increased absolute emissions since 2019, and has its own separate target year of 2034 rather than 2030 for other subsidiaries. " Metrics and targets are not yet consolidated for the full Volvo Group GHG scope 3.1." 
Annual Report 2024, p. 172: https://www.volvogroup.com/en/sustainability/climate-goals-strategy.html
https://www.volvogroup.com/en/sustainability/climate-goals-strategy.html</t>
  </si>
  <si>
    <t>CO2, N2O, CH4, SF6, PFC, HFC and NF3 are included in the inventory.</t>
  </si>
  <si>
    <t xml:space="preserve">Detailed reporting and plans outlined in the Annual Report, with yearly updates on progress towards targets. </t>
  </si>
  <si>
    <t xml:space="preserve">No mention of sinks and credits in Volvo Group, but Volvo Cars includes carbon removal:
https://www.volvocars.com/images/v/-/media/project/contentplatform/data/media/sustainability/volvo_cars_position_on_carbon_removal_1.pdf
Volvo cars states that carbon removal will be used for reaching their CO2 reduction ambitions including;
o Reducing CO2 emissions by 40 per cent per average car by 2025 and 75 per cent
per average car by 2030 compared to our 2018 baseline
o Climate neutral manufacturing and non-manufacturing operations by 2025
o 100 per cent climate neutral energy at all directly contracted supplier sites . 
Additionally Volvo cards does not allow suppliers or sub-suppliers to include any carbon removals (or offsets or credits) in the reported CO2 footprint of goods and services supplied to Volvo cars. </t>
  </si>
  <si>
    <t>hd hyundai</t>
  </si>
  <si>
    <t>To achieve carbon neutrality, the company intends to attain a 100% reduction of Scope 1 and 2 GHG emissions by 2050, compared to 2018 levels.This is part of the company's vision to become a "Global Leading Net Zero Shipbuilder".</t>
  </si>
  <si>
    <t>http://web.archive.org/web/20250729090457/https://english.hhi.co.kr/img/filedown/2024_KSOE_IR_EN.pdf</t>
  </si>
  <si>
    <t>The company has set interim GHG reduction targets of 28% by 2030 and 60% by 2040 for Scope 1 and 2 emissions, compared to the 2018 baseline.</t>
  </si>
  <si>
    <t>The carbon neutrality roadmap was established based on an analysis of IPCC SSP scenarios to align with the 1.5¬∞C global climate target. The strategy includes improving energy efficiency, electrification, transitioning to Low- and Zero-Carbon (LZC) fuels, introducing renewable energy, and utilizing carbon offsets.</t>
  </si>
  <si>
    <t>The reporting scope covers HDKSOE and its shipbuilding subsidiaries: HD Hyundai Heavy Industries (HHI), HD Hyundai Mipo (HMD), and HD Hyundai Samho (HSHI). The carbon neutrality targets for 2030, 2040, and 2050 cover Scope 1 and 2 GHG emissions.</t>
  </si>
  <si>
    <t>The company has a multi-layered governance structure for climate change, from the operational departments up to the Board of Directors. This includes a Group ESG Council and a working-level ESG Working Council to ensure strategy implementation and monitoring across all subsidiaries</t>
  </si>
  <si>
    <t>Carbon offset programs are considered a final measure to achieve the 100% reduction target by 2050. The company is also exploring external reduction projects to acquire carbon credits.Page 34</t>
  </si>
  <si>
    <t>shanghai pudong development bank</t>
  </si>
  <si>
    <t>https://eng.spdb.com.cn/investor_relations/annual_report/202207/P020220706339178420451.pdf</t>
  </si>
  <si>
    <t>There is no specific target. Records of carbon reducing practices can be found in its CSR reports. 
http://static.sse.com.cn/disclosure/listedinfo/announcement/c/new/2021-03-27/600000_20210327_9.pdf</t>
  </si>
  <si>
    <t>Annual CSR reports: https://spdb.e-ciie.com/cn/2018/shehuizeren_1017/1.html</t>
  </si>
  <si>
    <t>usaa</t>
  </si>
  <si>
    <t>https://web.archive.org/web/20250813132901/https://static.usaa.com/content/dam/digital/documents/pdf/brand/mkt-annual-report-to-members-2024.pdf</t>
  </si>
  <si>
    <t>No info found in their Annual Report 2024. There is no ESG Report published by the entity. NO DATA.</t>
  </si>
  <si>
    <t>sk hynix</t>
  </si>
  <si>
    <t>https://www.skhynix.com/sustainability/UI-FR-SA1601_2/</t>
  </si>
  <si>
    <t>We have been on track to achieve this goal, and succeeded in lowering the GHG emissions intensity in 2020 by 20% to 23.7tCO2eq/KRW 100 million, compared to the 2016 BAU level.</t>
  </si>
  <si>
    <t>SK hynix has been working to reduce GHG emissions intensity by 40%from the2016 BAU level of 29.7 tCO2eq/KRW 100 million to 17.8tCO2eq/KRW 100 million by 2022.</t>
  </si>
  <si>
    <t>emissions per memory semiconductor production capacity unit (gb eq.)</t>
  </si>
  <si>
    <t>iberdrola</t>
  </si>
  <si>
    <t>Iberdrola SA</t>
  </si>
  <si>
    <t>ES0144580Y14</t>
  </si>
  <si>
    <t>5QK37QC7NWOJ8D7WVQ45</t>
  </si>
  <si>
    <t>Overall Net-Zero Target Iberdrola SA commits to reach net-zero greenhouse gas emissions across the value chain by 2039 from a 2020 base year. Near-Term Targets Iberdrola SA commits to reduce absolute scope 1, 2 and 3 GHG emissions 65% by 2030 from a 2020 base year. Within that target, Iberdrola SA commits to reduce scope 1 and 2 GHG emissions from power generation 83% per kWh by 2030 from a 2020 base year. Iberdrola SA also commits to reduce scope 1 and 3 GHG emissions from fuel and energy related activities covering all sold electricity 85% per kWh within the same timeframe. Iberdrola SA further commits to reduce absolute scope 3 GHG emissions from use of sold products 42% within the same timeframe. Iberdrola SA finally commits to reduce all remaining absolute scope 3 GHG emissions 46% within the same timeframe. Long-Term Targets Iberdrola commits to reduce scope 1, 2 and 3 emissions 90% by 2039 from a 2020 base year. Within that target, Iberdrola SA commits to reduce scope 1 and 2 GHG emissions from power generation 84% per kWh by 2039 from a 2020 base year. Iberdrola SA also commits to reduce scope 1 and 3 GHG emissions from fuel and energy related activities covering all sold electricity 95% per kWh within the same timeframe. Iberdrola SA further commits to reduce absolute scope 3 GHG emissions from use of sold products 90% within the same timeframe. Iberdrola SA finally commits to reduce all remaining absolute scope 3 GHG emissions 90% within the same timeframe.</t>
  </si>
  <si>
    <t>"The Company‚Äôs ultimate goal is to achieve Net Zero emissions by 2040. The Science Based Target Initiative (SBTi) has certified that this trajectory is consistent with the objectives of the Paris Agreement. Thus, the aspiration is that by 2040, absolute emissions from all its scopes would be reduced by 90% compared to 2020 and residual emissions would be neutralised in accordance with the highest quality standards." [p. 72 of https://www.iberdrola.com/documents/20125/42388/IB_Sustainability_Report.pdf]</t>
  </si>
  <si>
    <t>https://www.iberdrola.com/documents/20125/42388/IB_Sustainability_Report.pdf</t>
  </si>
  <si>
    <t>"The Company sets the voluntary target of carbon neutral electricity generation in 2030, aiming to achieve carbon neutrality (based on SBTi &lt;10g CO2/kWh) in 2030, with interim targets of 60g CO2/kWh and 55g CO2/kWh for 2025 and 2026, respectively, as a result of the projection of CO2 emissions based on the generation forecast presented in the Company's Long-Term Strategic Prospects for 2024." [p. 92 of https://www.iberdrola.com/documents/20125/42388/IB_Sustainability_Report.pdf]</t>
  </si>
  <si>
    <t xml:space="preserve">There is quite a selection of targets to choose from, the above are from their website and on their climate action document, linked below, there are further targets such as reduce their emissions intensity to 50gCO2/kwh by 2030. Carbon neutral in Europe by 2030. Carbon neutral worldwide by 2050.
https://www.iberdrola.com/documents/20125/41587/Iberdrolas_Climate_Action.pdf </t>
  </si>
  <si>
    <t>Targets clearly reference scopes 1, 2 &amp; 3 both in the climate action doc and on website. No mention of historical emissions on either.
https://www.iberdrola.com/sustainability/against-climate-change/climate-action
https://www.iberdrola.com/documents/20125/41587/Iberdrolas_Climate_Action.pdf</t>
  </si>
  <si>
    <t>In turn, the structure of the remuneration received by the executive directors and senior management team takes economic-financial, operational and sustainability aspects into account. A long-term remuneration plan was approved in April 2020 (Strategic Bonus 2020-2022), with parameters linked to the Strategic Development Goals, such as reducing the average intensity of CO2 emissions and increasing the proportion of suppliers subject to sustainable development standards, among others.</t>
  </si>
  <si>
    <t>Iberdrola would therefore reduce absolute emissions by 90% compared to 2020 and residual emissions would be neutralised in accordance with the highest standards of quality</t>
  </si>
  <si>
    <t>Offsets: "The Company‚Äôs ultimate goal is to achieve Net Zero emissions by 2040. The Science Based Target Initiative (SBTi) has certified that this trajectory is consistent with the objectives of the Paris Agreement. Thus, the aspiration is that by 2040, absolute emissions from all its scopeswould be reduced by 90% compared to 2020 and residual emissions would be neutralised in accordance with the highest quality standards. The Company would also bring forward by 10 years (from 2040 to 2030) the recommendations of the International Energy Agency to reduce emissions requested from the electricity sector (for Scopes 1 and 2) to limit global warming to 1.5¬∫C, in line with the Paris Agreement." [p. 72 of https://www.iberdrola.com/documents/20125/42388/IB_Sustainability_Report.pdf]</t>
  </si>
  <si>
    <t>veolia environnement</t>
  </si>
  <si>
    <t>Veolia Environnement S.A.</t>
  </si>
  <si>
    <t>FR0000124141</t>
  </si>
  <si>
    <t>969500LENY69X51OOT31</t>
  </si>
  <si>
    <t>Water Utilities</t>
  </si>
  <si>
    <t xml:space="preserve">Overall Net-Zero Target: Veolia Environnement S.A. commits to reach net-zero greenhouse gas emissions across the value chain by 2050.
 Near-Term Targets: Veolia Environnement S.A. commits to reduce absolute scope 1 and 2 GHG emissions 50.4% by 2032 from a 2021 base year.* Veolia Environnement S.A. also commits to reduce absolute scope 3 GHG emissions covering fuel and energy related activities, upstream transportation and distribution, waste generated in operations, business travel, upstream leased assets and use of sold products 30% within the same timeframe.* Veolia Environnement S.A. finally commits to reduce absolute scope 3 GHG emissions from use of sold products, covering sold and distributed fossil fuels 50.4% within the same timeframe. 
*The target boundary includes land-related emissions and removals from bioenergy feedstocks.
  Long-Term Targets: Veolia Environnement S.A. commits to reduce absolute scope 1, 2 and 3 GHG emissions 90% by 2050 from a 2021 base year.* Within this target Veolia Environnement S.A. commits to reduce absolute scope 3 GHG emissions from use of sold products, covering sold and distributed fossil fuels, 90% within the same timeframe.
*The target boundary includes land-related emissions and removals from bioenergy feedstocks.
 </t>
  </si>
  <si>
    <t>21/08/2025 01:00</t>
  </si>
  <si>
    <t>Net zero by 2050.</t>
  </si>
  <si>
    <t>https://www.veolia.com/sites/g/files/dvc4206/files/document/2025/04/veolia-2024-esg-report.pdf</t>
  </si>
  <si>
    <t>Veolia is accelerating its efforts to become the champion of decarbonization, depollution, and resource regeneration.
In terms of impact, the Group intends to avoid30% more GHG emissions by 2027 compared to 2024, treat 9 million metric tons of hazardous waste, and save 1.5 billion m3 of fresh water in 2027.</t>
  </si>
  <si>
    <t>As of early 2024, Veolia Environnement is actively advancing its GreenUp 2024-2027 strategic program to accelerate ecological transformation with a focus on decarbonization, depollution, and resource regeneration. The company targets to increase carbon emission avoidance by 30% by 2027 compared to 2024</t>
  </si>
  <si>
    <t>Veolia Environnement's net zero and emissions reduction targets focus on reducing future emissions rather than offsetting or including previous emissions already emitted by the entity. The targets use a baseline year of 2021 for their emissions reduction trajectory. Specifically, Veolia aims to reduce its Scope 1 and 2 emissions by 50% and Scope 3 emissions by 30% by 2032 compared to 2021 levels.</t>
  </si>
  <si>
    <t>Various measures outlined to assist in achieving net zero available from: https://sustainability.veolia.co.uk/achieving-net-zero/</t>
  </si>
  <si>
    <t xml:space="preserve">Carbon removals: 'Capture and offset our remaining greenhouse gas (GHG) emissions, including deploying Carbon Capture, Utilisation and Storage (CCUS) technology across our energy recovery facilities (ERFs), and capturing over 85% of fugitive landfill emissions'.  (2021 Sustainability Report). 
[Compensate (i.e. off-set) for the emissions which cannot be avoided. Veolia is a participant in carbon off-set programs ( e.g. valuation of biogas from storage centres in Latin America). The group has also participated in developing the French "low-carbon" label through I4CE, thus opening up the market for offsets in France, and/or the market for voluntary compensation. For example, the agreement among French water suppliers, which includes 4.6 Million users, is carbon neutral.]
No separate targets for GHG emissions reduction and avoidance but they are reported separately. </t>
  </si>
  <si>
    <t>bristol myers squibb</t>
  </si>
  <si>
    <t>Bristol Myers Squibb</t>
  </si>
  <si>
    <t>US1101221083</t>
  </si>
  <si>
    <t>HLYYNH7UQUORYSJQCN42</t>
  </si>
  <si>
    <t xml:space="preserve">Overall Net-Zero Target: Bristol Myers Squibb commits to reach net-zero greenhouse gas emissions across the value chain by 2050. Near-Term Targets: Bristol Myers Squibb (BMS) commits to reduce absolute scope 1 and 2 GHG emissions 54.6% by 2033 from a 2022 base year.* BMS also commits to reduce absolute scope 3 GHG emissions from fuel and energy related activities 54.6% within the same timeframe.* BMS further commits that 75% of its suppliers by emissions covering purchased goods and services, capital goods, and upstream transportation and distribution will have science-based targets by 2028.
*The target boundary includes biogenic land-related emissions and removals from bioenergy feedstocks.
 Long-Term Targets: BMS commits to reduce absolute scope 1 and 2 GHG emissions 90% by 2050 from a 2022 base year.* BMS also commits to reduce absolute scope 3 GHG emissions 90% within the same timeframe.*
*The target boundary includes biogenic land-related emissions and removals from bioenergy feedstocks.
</t>
  </si>
  <si>
    <t xml:space="preserve">We have designed and implemented environmental goals‚Äîincluding our goal to achieve Net-Zero emissions in Scopes 1, 2 and 3 by 2050‚Äîthat not only reflect our science-led, innovation-focused approach, but that also ensure accountability to those we serve through strong governance and transparent reporting practices. </t>
  </si>
  <si>
    <t>https://www.esg.bms.com/assets/bms-esg/us/documents/BMS-Building-a-Better-Future-Report-2024.pdf</t>
  </si>
  <si>
    <t>BMS has committed to reducing Scope 1 and Scope 2 GHG emissions, as well as Scope 3 GHG emissions (from fuel- and energy-related activities), by 54.6% by 2033, and to engaging 75% of its suppliers, by emissions, in their development of science-based or science-aligned targets by 2028.</t>
  </si>
  <si>
    <t>- To reduce absolute Scope 1, 2 and 3 GHG emissions from fuel- and energy-related (FERA) activities 55% by 2033 from a 2022 base year. 
- The company aims to achieve the net zero emissions target in Scopes 1, 2 and 3 (value chain) by 2050.</t>
  </si>
  <si>
    <t>- Governance (details on Board committees, corporate governance guidelines, Board operations and communications) (https://www.bms.com/assets/bms-ar/documents/2024/bms-2025-definitive-proxy-statement.pdf)
- Sustainability and Social Impact operating model (https://www.bms.com/about-us/responsibility/position-on-key-issues/esg-governance-operating-model.html)
- Bristol Myers Squibb aims to publish an ESG Report annually. The 2024 ‚ÄúBuilding a Better Future‚Äù report mainly covers information from the fiscal year ending December 31, 2024, unless otherwise indicated (Source: P.68 of 2024 Building a Better Future Report).
- The ESG Council serves as BMS‚Äô primary governance body for all ESG matters and is led by the Vice President of Purpose and ESG in our Corporate Affairs practice (Source: https://www.esg.bms.com/assets/bms-esg/us/documents/BMS-ESG-Report-2023.pdf).</t>
  </si>
  <si>
    <t>landesbank baden w√ºrttemberg</t>
  </si>
  <si>
    <t>ingram micro holding</t>
  </si>
  <si>
    <t>US4571531049</t>
  </si>
  <si>
    <t>Ingram Micro Inc. commits to reduce absolute scope 1 and 2 GHG emissions 90% by 2030 from a 2022 base year. Ingram Micro Inc. commits that 90% of its suppliers by spend covering purchased goods and services, will have science-based targets by 2028. Ingram Micro Inc. commits that 63% of its customers by revenue covering use of sold products, will have science-based targets by 2028.</t>
  </si>
  <si>
    <t>Our 10 to Zero initiative aims to achieve zero greenhouse gas (GHG) emissions, zero waste, and zero days away injuries in our operations by 2030. Our 2024 GHG emissions data reflected a remarkable 28% year-over year reduction.</t>
  </si>
  <si>
    <t>https://web.archive.org/web/20250813135310/https://www.ingrammicro.com/Ingram/media/Global-Content/2024/Company/SustainableImpact/2024-Ingram-Micro-Sustainable-Impact-Report.pdf</t>
  </si>
  <si>
    <t>GHG Emissions Eliminate absolute Scope 1 and 2 GHG emissions by 2030
Year-Over-Year: Reduced 28% compared to 2023
From 2022 Baseline: Reduced 38% from baseline</t>
  </si>
  <si>
    <t>sumitomo</t>
  </si>
  <si>
    <t xml:space="preserve">Aim to make the Sumitomo Corporation Group carbon neutral in 2050(*1).
</t>
  </si>
  <si>
    <t>https://web.archive.org/web/20250813042454/https://sumitomocorp.disclosure.site/pdf/SustainabilityReport/2024en.pdf?2507102</t>
  </si>
  <si>
    <t>"Also, we have set the mid-term goal of reducing the CO2 emissions by 50% or more by 2035 compared with 2019 levels." (Pg. 90)</t>
  </si>
  <si>
    <t>For IPP business, we aim to reduce CO2 emissions by 60% or more by 2035 compared to 2019</t>
  </si>
  <si>
    <t xml:space="preserve">Greenhouse gas (GHG) emissions:
For all relevant greenhouse gases (e.g. carbon dioxide, methane, nitrous oxide, F-gases etc.), report in metric tonnes of carbon dioxide equivalent (tCO2e) GHG Protocol Scope 1 and Scope 2 emissions. Estimate and report material upstream and downstream (GHG Protocol Scope 3) emissions where appropriate
The scope of business targeted for carbon neutralization is as follows
[Scope1„Éª2] Direct CO2 emissions from Sumitomo Corporation and its subsidiaries, as well as indirect CO2 emissions from the generation of energy used by each company (however, for power generation businesses, emissions from those affiliated companies under the equity method are also included)
[Scope3] Indirect CO2 emissions associated with the use of energy resources produced by fossil energy concession of Sumitomo Corporation Group, its subsidiaries, and affiliated companies under the equity method. </t>
  </si>
  <si>
    <t>"Remuneration
1. How performance criteria in the remuneration policies relate to the highest governance body‚Äôs and senior executives‚Äô objectives for economic, environmental and social topics, as
connected to the company‚Äôs stated purpose, strategy and long-term value." (Pg. 81)</t>
  </si>
  <si>
    <t>Multiple conditions listed for a 'biodiversity offset' starting page 208 - BBOP participating through the Ambatovy Project (Business and Biodiversity Offsets ProgramÔºâ</t>
  </si>
  <si>
    <t>"Promote a business model utilizing carbon offset technologies (CCUS*, hydrogen, etc.) to achieve carbon neutrality by 2050" (Pg. 23)
"As a specific example, we have offset our impacts across 14,000 hectares of land, or nine timesthe area of our business, including conserving 6,800 hectares of forested land that is similar to the land being developed." (Pg. 90)
"We are also working to build a CCUS value chain through the creation of carbon removal credits. Specifically, we have invested in Inherit Carbon Solutions AS, a Norwegian company that develops CDR from biogenic CO2, and we are also investigating a Direct Air Capture (DAC) business in the Americas with Tokyo Gas Co., Ltd." (Pg. 126)
"Shift in timber-related markets (CO2 absorption credits)
Official participation in the New Zealand Emissions Trading Scheme (NZ ETS)
It is said that obtaining and selling credits for the CO2 absorption value of existing forest resources not only creates a new source of revenue, but also contributes to climate change measures and biodiversity conservation. We are forecasting an expansion of this new source of revenue by leveraging the absorption capacity of the 66,000 hectares of forest area owned by SFNZ to participate in the NZ ETS." (Pg. 206)
"Equity: A biodiversity offset should be designed and implemented in an equitable manner, which means the sharing among stakeholders of the rights and responsibilities, risks and rewards
associated with a project and offset in a fair and balanced way, respecting legal and customary arrangements. Special consideration should be given to respecting both internationally and nationally recognised rights of indigenous peoples and local communities" (Pg. 209)</t>
  </si>
  <si>
    <t>general dynamics</t>
  </si>
  <si>
    <t>We have committed to a companywide target of reducing Scope 1 and Scope 2 GHG emissions by 40% by 2034, from a 2019 base year. The target was developed using standards articulated by the Greenhouse Gas Protocol and the Science Based Targets Initiative and is aligned with efforts to limit global temperature increase to well below 2 degrees Celsius. In order to achieve this goal, each business unit has its own road map to align with the overall companywide target.</t>
  </si>
  <si>
    <t>https://www.gd.com/-/media/gd-corporate/responsibility/gd-2023-sustainability-report.ashx</t>
  </si>
  <si>
    <t>The 2021 Carbon Reduction Plan states that it presents the company's "roadmap to achieve Net Zero emissions by 2050" (pg 2, https://generaldynamics.uk.com/wp-content/uploads/2021/09/FINAL-GDUK-Carbon-Reduction-Plan.pdf). Various webpages use language that the target "puts us on a path to be carbon neutral by 2060" (e.g., Greenhouse Gas Reduction section, https://www.gd.com/responsibility/environmental-responsibility). However, end target text from 2022 specifically states that the target has not been submitted to SBTi, and no other company materials reference a net zero target. Not a member of Business Ambition for 1.5/Science Based Targets.</t>
  </si>
  <si>
    <t>2022 Corporate Sustainability Report addresses Scope 3 emissions, but target text specifies Scopes 1 and 2. "Because we are a government contractor, many Scope 3 emissions attributable to our company under relevant protocols, both upstream and downstream, are driven by policy choices made by our government customers. For example, armored fighting vehicles, which are built to specifications meant to ensure they function as intended on the battlefield, have emission consequences that are outside of our control...For reasons such as these, we are currently unable to accurately measure or set a target for indirect emissions across our entire value chain...Where feasible, we apply our established continuous improvement process to reducing Scope 3 emissions." (Page 32, https://www.gd.com/-/media/gd-corporate/responsibility/gd-2022-corporate-sustainability-report.ashx)</t>
  </si>
  <si>
    <t>"In 2021, the board established a Sustainability Committee to oversee sustainability management and practices, including those related to environmental, health and safety, human rights, and social matters...The Sustainability Committee is chaired by an independent director with expertise and unique experience in the environmental, social and governance (ESG) field, including as a former board co-chair of the Value Reporting Foundation, now part of the International Financial Reporting Standards (IFRS) Foundation." (Pg. 16, https://www.gd.com/-/media/gd-corporate/responsibility/gd-2022-corporate-sustainability-report.ashx)</t>
  </si>
  <si>
    <t>Offsets not specified for Scope 1 and 2. Offsets for Scope 3 (not target): 2 subsidiaries - Gulfstream and Jet Aviation - allow customers to purchase offsets. Gulfstream customers can also pay an annual fee to fund investments "in environmentally beneficial activities such as wind energy, forest management, farm power and recovery of landfill gas" to reduce carbon emissions. Jet Aviation also participates in the Carbon Offsetting and Reduction Scheme for International Aviation (CORSIA), EU Emissions Trading System (EU ETS), and other carbon offset and carbon reduction schemes." (pgs. 32 and 34, https://www.gd.com/-/media/gd-corporate/responsibility/gd-2022-corporate-sustainability-report.ashx)</t>
  </si>
  <si>
    <t>china vanke</t>
  </si>
  <si>
    <t>https://www.vanke.com/upload/file/2023-04-21/e8c90a17-5430-4a7b-aafe-d58d3caac57e.pdf</t>
  </si>
  <si>
    <t xml:space="preserve">Vanke's sustainability report can be found here: https://www.vanke.com/upload/file/2023-04-21/e8c90a17-5430-4a7b-aafe-d58d3caac57e.pdf
There are no explicit goals for net zero, but a series of measures are implemented in accordance with China's national net zero goals. </t>
  </si>
  <si>
    <t>softbank</t>
  </si>
  <si>
    <t>SoftBank Corp.</t>
  </si>
  <si>
    <t>JP3732000009</t>
  </si>
  <si>
    <t>353800M1YCTS9JRBJ535</t>
  </si>
  <si>
    <t>Overall Net-Zero Target: SoftBank Corp. commits to reach net-zero greenhouse gas emissions across the value chain by FY2050. Near-Term Targets: SoftBank Corp. commits to reduce absolute scope 1 and 2 GHG emissions 100% by 2030 from a 2022 base year. SoftBank Corp. also commits to reduce absolute scope 3 GHG emissions 25% within the same timeframe.  Long-Term Targets: SoftBank Corp. commits to maintain 100% absolute scope 1 and 2 GHG emissions reduction from 2030 through 2050 from a 2022 base year. SoftBank Corp. also commits to reduce absolute scope 3 GHG emissions 90% by 2050 from a 2022 base year.</t>
  </si>
  <si>
    <t>SoftBank</t>
  </si>
  <si>
    <t>"Targets: Achieve Net Zero by fiscal 2050 (Covers Scope 1, Scope 2, and Scope 3)" (Sustainability Report 2022, pg. 39: https://group.softbank/media/Project/sbg/sbg/pdf/sustainability/report/sustainability-report_fy2022_en.pdf).</t>
  </si>
  <si>
    <t>https://group.softbank/media/Project/sbg/sbg/pdf/sustainability/report/sustainability-report_fy2022_en.pdf</t>
  </si>
  <si>
    <t>"Targets: Achieve Carbon Neutrality (Covers Scope 1 and Scope 2) by fiscal 2030" (Sustainability Report 2022, pg. 39).
"Seeking to further reduce greenhouse gas emissions from business activities, in June 2022, SBG set the new Group target of achieving Carbon Neutrality and reaching virtually zero greenhouse gas emissions from Group business activities by fiscal 2030... Covers greenhouse gas emissions (Scope 1 and Scope 2) from business activities by SBG and its major subsidiaries which are, in principle, in accordance with the ‚ÄúMajor subsidiaries‚Äù listed in the Annual Securities Report (available only in Japanese), with some exceptions due to regulatory reasons" (Sustainability Report 2022, pg. 39).</t>
  </si>
  <si>
    <t>SBG Reports: "SBG has achieved Carbon Neutrality (Covers Scope 1 and Scope 2) since fiscal 2020. In addition, major subsidiaries have also set their own targets regarding greenhouse gas emission reduction, undertaking various initiatives to achieve the targets... " (Sustainability Report 2022, pg. 39).</t>
  </si>
  <si>
    <t>Softbank Corporation</t>
  </si>
  <si>
    <t>america movil</t>
  </si>
  <si>
    <t>canadian imperial bank of commerce</t>
  </si>
  <si>
    <t>Page 80 Sustainability report: This includes our ambition to align operational and financing activities with net-zero by 2050.</t>
  </si>
  <si>
    <t>https://web.archive.org/web/20240708160512/https://www.cibc.com/content/dam/about_cibc/corporate_responsibility/pdfs/cibc-sustainability-report-2023-en.pdf</t>
  </si>
  <si>
    <t>Page 7 Sustainability report: 30% reduction in absolute GHG emissions from operations by 2028 (from 2018 baseline)
Also page 80 Sustainability report: We have established 2030 interim net-zero targets for our oil and gas, power generation, and automotive manufacturing portfolios.
Additionally, interim target for 2024 limited to scope 1: "We are also committed to achieving carbon neutrality in our operations and sourcing 100% of our electricity from renewable sources by 2024."</t>
  </si>
  <si>
    <t>New commitment in 2021 to net zero by 2050 (in some reports this is limited to only scope 1 &amp; 2)
 Announced $100 million in limited partnership investments in climate technology and energy transition funds.</t>
  </si>
  <si>
    <t>Page 32: The majority of our total absolute GHG emissions that have been disclosed to date originate from Scope 3 financed emissions ‚Äî emissions tied to our investment and lending activities While we are taking steps to reduce our operational Scope 1 and 2 emissions (and operational Scope 3 emissions from business travel, paper consumption and subleases), we focus our efforts on measuring and understanding our financed emissions, where we have the greatest opportunity to indirectly influence emission reductions and help our clients transition
2023 Climate report: https://web.archive.org/web/20240708161153/https://www.cibc.com/content/dam/about_cibc/corporate_responsibility/pdfs/climate-report-2023-en.pdf</t>
  </si>
  <si>
    <t xml:space="preserve">
p.10 climate report: "Compensation linked to climate-related targets ||| Key to CIBC‚Äôs ESG governance framework is fostering enterprise-wide accountability. CEO and executive management scorecards include ESG related performance metrics and these metrics are reflected in strategic business unit performance measures, as appropriate. In addition, CIBC aligns our incentive compensation awards to ESG performance through our internal ESG Index. Compensation of executives and the majority of employees is linked to company-wide performance based on the Business Performance Factor (BPF) which is approved by the Board of Directors. Our ESG Index comprises 10% of the overall BPF, ensuring that achieving our ESG targets is a fundamental component of our incentive funding pool calculation." https://www.cibc.com/content/dam/about_cibc/corporate_responsibility/pdfs/climate-report-2023-en.pdf see also p.68 Management Proxy Circular: https://www.cibc.com/content/dam/about_cibc/investor_relations/pdfs/annual_meetings/management-proxy-circular-2023-en.pdf
p.15 climate report: "Supporting an equitable, affordable and secure transition ||| Large scale economic transformations are required to transition towards a low carbon economy. We understand that the transition to net-zero by 2050 may have disproportionate impacts to specific people, jobs and communities. We will consider these impacts, positive or negative, as well as factors including energy security and affordability, in the execution of our transition activities, and aim to support an equitable transition as we make progress on accelerating climate action across the bank. This year, we continued our focus on internal capacity building, including Board education on the climate-social nexus. [...]" https://www.cibc.com/content/dam/about_cibc/corporate_responsibility/pdfs/climate-report-2023-en.pdf</t>
  </si>
  <si>
    <t>Must be high environmental integrity, Not include emissions reductions (e.g. via greater efficiency)</t>
  </si>
  <si>
    <t>Page 80 sustainability report: Achieving net-zero emissions means reducing our GHG emissions as close to zero as possible, while balancing any remaining GHG emissions by offsetting or ideally removing an equivalent amount of GHGs from the atmosphere.
Page 13 climate report: Our net-zero approach prioritizes emissions reductions and incorporates accounting for verified carbon dioxide removals in our sector target calculation methodologies. CIBC supports the development of carbon dioxide removals as a tool to balance residual emissions, especially where there are limited technological options or financially viable alternatives to eliminate emissions. Our approach is focused on permanent removals, such as through CCUS, and certain high-quality nature-based solutions like regenerative agriculture and reforestation. Based on guidance and precedents set by internationally recognized organizations, such as the Science Based Targets initiative (SBTi), and in alignment with the NZBA and PCAF, CIBC will only accept portfolio companies‚Äô use of carbon dioxide removal credits from projects that have been verified in accordance with standard GHG accounting protocols and registered on a recognized platform.
The inclusion of carbon dioxide removals creates opportunities for our clients to complement their reduction efforts and reduce their overall emissions intensities. Currently, third-party carbon reduction offsets unrelated to removals projects are not recognized under our methodology. As guidance and industry standards for the use of carbon dioxide removals and carbon offsets in net-zero transition strategies evolves, we will adapt our overall approach and revise our methodology, as appropriate.</t>
  </si>
  <si>
    <t>coca cola</t>
  </si>
  <si>
    <t>The Coca-Cola Company</t>
  </si>
  <si>
    <t>US1912161007</t>
  </si>
  <si>
    <t>UWJKFUJFZ02DKWI3RY53</t>
  </si>
  <si>
    <t>2Â°C</t>
  </si>
  <si>
    <t>American multinational manufacturer of nonalcoholic beverage concentrates and syrups. The Coca-Cola Company sets a target to reduce absolute scope 1, 2, and 3 GHG emissions 25% by 2030 from a 2015 base-year.</t>
  </si>
  <si>
    <t>The targets covering greenhouse gas emissions from company operations (scopes 1 and 2) are consistent with reductions required to keep warming to 2Â°C</t>
  </si>
  <si>
    <t>26/09/2019 01:00</t>
  </si>
  <si>
    <t>Coca-Cola Company</t>
  </si>
  <si>
    <t xml:space="preserve">"Our long-term ambition is to be net zero carbon by 2050."
</t>
  </si>
  <si>
    <t>https://www.coca-colacompany.com/content/dam/company/us/en/reports/2023-environmental-update/2023-environmental-update.pdf</t>
  </si>
  <si>
    <t>"Goal: Reduce absolute greenhouse gas (GHG) emissions 25% by 2030, against a 2015 baseline for scopes 1, 2, and 3"</t>
  </si>
  <si>
    <t>2024 update: 2030 goal for 25% refillable/returnable packaging dropped; new aim is 35‚Äì40% recycled content and 70‚Äì75% collection by 2035.</t>
  </si>
  <si>
    <t>Target covers all Scope 1, 2, and 3 emissions and emissions calculations are aligned with the GHG Protocol standards. (https://www.coca-colacompany.com/sustainability/climate/science-based-targets)</t>
  </si>
  <si>
    <t>"Similarly, in the long- term incentive program, predetermined goals related to the company‚Äôs World Without Waste packaging strategy and its 2030 Water Security Strategy have been incorporated into the 2022-2024 incentive awards." Note: executive compensation is not directly linked to the emissions reduction and net zero targets.
'Operations Highlights' section of the Business and ESG Report includes equity-related initiatives by some operating units: rollout of JAMII sustainability platform by Coca-Cola Africa and bottling partners, investment by Coca-Cola Brazil in improving access to clean water and replenishing water used in production that focuses on vulnerable people and communities.
(https://www.coca-colacompany.com/content/dam/journey/us/en/reports/coca-cola-business-environmental-social-governance-report-2021.pdf)</t>
  </si>
  <si>
    <t>l or√©al</t>
  </si>
  <si>
    <t>L'Or√©al</t>
  </si>
  <si>
    <t>FR0000120321</t>
  </si>
  <si>
    <t>529900JI1GG6F7RKVI53</t>
  </si>
  <si>
    <t>Overall Net-Zero Target: L'Or√©al commits to reach net-zero greenhouse gas emissions across
the value chain by 2050.
Near-Term Targets: L‚ÄôOr√©al commits to reduce absolute scope 1 and 2 GHG emissions 57% by
2030 from a 2019 base year.* L‚ÄôOr√©al also commits to reduce absolute scope 3 GHG emissions
from purchased goods and services, upstream transportation and distribution and business
travel 28% within the same timeframe.
*The target boundary includes land-related emissions and removals from bioenergy feedstocks.
Long-Term Targets: L'Or√©al commits to reduce absolute scope 1 and 2 GHG emissions 90% by
2050 from a 2019 base year.* L'Or√©al also commits to reduce scope 3 GHG emissions 90%
within the same timeframe.
*The target boundary includes land-related emissions and removals from bioenergy feedstocks.</t>
  </si>
  <si>
    <t>By 2050, reduce total emissions by 90%, with residual emissions offset to achieve net zero.</t>
  </si>
  <si>
    <t>https://web.archive.org/web/20251006115219/https://www.loreal-finance.com/fr/system/files?file=2025-03/LOREAL_DEU_2024_UK.pdf#page=265.16</t>
  </si>
  <si>
    <t>By 2030, reduce Scopes 1 &amp; 2 carbon emissions by 57% and Scope 3 carbon emissions by 28% for goods and services purchased by the Group, business travel, upstream transportation and distribution</t>
  </si>
  <si>
    <t>‚ÄúIn response to the climate emergency, L'Or√©al drew up a climate transition plan in 2023, whose pathway was validated by the Science Based Targets initiative (SBTi) in 2024. This plan is aimed at reducing the Group‚Äôs Scopes 1, 2 &amp; 3 emissions over time horizons up to 2030 and 2050, in line with the requirements of the Corporate Net Zero guidelines and the recommendations of the Intergovernmental Panel on Climate Change to limit global warming to 1.5°C . The objectives of the plan are to: 
‚óè By 2030, reduce Scopes 1 &amp; 2 carbon emissions by 57% and Scope 3 carbon emissions by 28% for goods and services purchased by the Group, business travel, upstream transportation and distribution; and 
‚óè By 2050, reduce total emissions by 90%, with residual emissions offset to achieve net zero.‚Äù 
(https://web.archive.org/web/20251006115219/https://www.loreal-finance.com/fr/system/files?file=2025-03/LOREAL_DEU_2024_UK.pdf#page=265.16) 
‚ÄúBy 2030, we will aim to: Reach 100% renewable energy use on operated sites and stores‚Ä¶ Reduce absolute scope 1 and 2 GHG emissions by 57 % compared to 2019‚Ä¶ Reduce absolute scope 3 GHG emissions from purchased goods and services, upstream transportation and distribution and business travel by 28% compared to 2019‚Äù (https://web.archive.org/web/20251006115538/https://www.loreal.com/en/commitments-and-responsibilities/for-the-planet/fighting-climate-change/)</t>
  </si>
  <si>
    <t>Measures for emission scopes: 
‚ÄúFor Scopes 1 &amp; 2: 
‚óè Improve the energy efficiency of operated sites; 
‚óè Reach 100% renewable energy at operated sites and stores; 
‚óè Continue to switch the vehicle fleet to EVs.‚Äù 
For Scope 3, the company has plans for packaging, formulas used in finished products, digital marketing, point-of-sale (POS) advertising, logistics, and business travel. 
Equity: ‚ÄúOn the social front, L‚ÄôOr√©al aims to ensure that its strategic suppliers pay their administrative staff a decent living wage and adopts policies to help people from disadvantaged communities to access employment. The Group has also committed, on the one hand, to supporting women in vulnerable situations with a charitable endowment fund of ‚Ç¨50 million, and secondly, to investing ‚Ç¨100 million in two investment funds dedicated to the circular economy and the regeneration of ecosystems, as well as ‚Ç¨15 million via the L‚ÄôOr√©al Climate Emergency Fund to increase the resilience of vulnerable communities in the face of climate disasters.‚Äù 
Governance: "L‚ÄôOr√©al‚Äôs commitment to Human Rights and Fundamental Freedoms, the Health and Safety of people in the workplace and the Environment is supported at the highest level of the Company by its Chief Executive Officer, who renews L‚ÄôOr√©al‚Äôs commitment to the United Nations Global Compact each year. These commitments are also set out in the Group‚Äôs Code of Ethics and the Human Rights and Employee Human Rights Policy.‚Äù</t>
  </si>
  <si>
    <t>Maximum percentage of emissions that can be offset</t>
  </si>
  <si>
    <t>‚ÄúOffsetting through carbon capture will be rolled out to deal with any residual emissions (up to a maximum of 10%), gradually ramping up through to 2050.‚Äù 
‚ÄúThe Group does not currently use carbon offsetting mechanisms and relies on biodiversity to capture carbon. In 2020, the Group launched the L'Or√©al Fund for Nature Regeneration. Endowed with ‚Ç¨50 million, its mission is to restore one million hectares of ecosystems by 2030, with the overall goal of capturing 15 to 20 million tonnes of carbon and creating jobs in the process.‚Äù</t>
  </si>
  <si>
    <t>denso</t>
  </si>
  <si>
    <t>DENSO Corporation</t>
  </si>
  <si>
    <t>JP3551500006</t>
  </si>
  <si>
    <t>549300RYPA10CQM3QK38</t>
  </si>
  <si>
    <t>DENSO commits to reduce absolute scope 1 and 2 GHG emissions 50% by
FY2030 from a FY2020 base year. DENSO also commits to increase active
annual sourcing of renewable electricity from 0.6% in FY2020 to 100% by
FY2025 through FY2030. DENSO further commits to reduce absolute scope
3 GHG emissions from purchased goods and services and use of sold
products 25% by FY2030 from a FY2020 base year.</t>
  </si>
  <si>
    <t>"Specifically, we have added the perspective of carbon neutrality to our CO2 reduction plans under Eco Vision 2025, the Company‚Äôs environmental management policy formulated in 
2016. For our Monozukuri activities, we have adopted the target of realizing carbon-neutral electricity by fiscal 2026 (carbon credits to be used with respect to gas) and becoming 
completely carbon neutral, including gas, by fiscal 2036."</t>
  </si>
  <si>
    <t>https://web.archive.org/web/20250709161459/https://www.denso.com/global/en/-/media/global/about-us/investors/annual-report/2024/annual-report-doc-2024-viewing-en.pdf?la=en&amp;rev=fdb75874a0864996af055dda6fbc00ba&amp;hash=EAA9F5D932C98FB74AB3B224BF840680F5D932C98FB74AB3B224BF840680</t>
  </si>
  <si>
    <t>This includes reducing CO2 emissions from production and delivered products, with an interim target of carbon neutrality for electricity by 2025. Edit: Denso targets carbon-neutral electricity by fiscal 2026 (i.e., by March 2026), using carbon credits for gas</t>
  </si>
  <si>
    <t>2024 report, p. 37. Archived from original at https://www.denso.com/global/en/-/media/global/about-us/investors/annual-report/2024/annual-report-doc-2024-viewing-en.pdf?la=en&amp;rev=fdb75874a0864996af055dda6fbc00ba&amp;hash=EAA9F5D932C98FB74AB3B224BF840680</t>
  </si>
  <si>
    <t>The report refers specifically to CO‚ÇÇ emissions: 'we need to... purchase CO‚ÇÇ offset certificates and carbon credits' (Integrated Report 2024, p. 37). No mention is made of other GHGs or historical emissions.</t>
  </si>
  <si>
    <t>The company reports annually via its Integrated Report. While environmental strategies are discussed, there is no standalone implementation plan or formal leadership accountability. No references to equity are made in connection with the target. (2024 Integrated Report, p. 37)</t>
  </si>
  <si>
    <t>"Given the trend toward carbon neutrality, we must further accelerate the development of electrification technologies and transition to components compatible with such alternative fuels as hydrogen fuel and biofuel. Furthermore, in order to realize carbon-neutral Monozukuri, we need to allocate funds to procure electricity derived from renewable energy sources and purchase CO2 offset certificates and carbon credits." 2024 Integrated Report, p. 37.</t>
  </si>
  <si>
    <t xml:space="preserve">an interim target for achieving carbon neutrality by the company was set for 2025 </t>
  </si>
  <si>
    <t>tiaa</t>
  </si>
  <si>
    <t xml:space="preserve">TIAA is committed to reducing carbon emissions and we‚Äôve set Net Zero goals for our own operations (2040),
assets managed by Nuveen Real Estate (2040), and assets managed in the GA (2050). </t>
  </si>
  <si>
    <t>https://web.archive.org/web/20250813132322/https://www.tiaa.org/public/pdf/c/climate_report_2024.pdf</t>
  </si>
  <si>
    <t>Our 2025 interim targets for each asset class, set against a 2019 baseline year,
are as follows: 
Asset class Carbon intensity metric1 2025 target reduction range3
Public corporate debt Tons CO2e/million USD sales 15%‚Äî25%
Direct commercial real estate Tons CO2e/square meter 15%‚Äî20%</t>
  </si>
  <si>
    <t>THE GENERAL ACCOUNT: Net Zero by 2050 TIAA announced its Net Zero by 2050 commitment for the General Account (GA) in 2021, driven by the belief that climate risk is investment risk. The initial phase of our journey to Net Zero by 2050 prioritized assets for which data is readily available and reasonably accurate; therefore, our interim targets are set for the public corporate bond portfolio and directly owned commercial real estate‚Äîthese together account for roughly 27% of the GA‚Äôs assets.3 Over the last year, the GA has worked with internal partners and external vendors to develop sound methodologies for estimating financed emissions (PCAF score 3‚Äì5) in asset classes where disclosure is not yet a market norm. To date, the GA has been able to measure carbon intensity for an additional 12% of assets with a goal of adding to this coverage each year moving forward. The GA will also work with Nuveen to identify asset classes where interim reduction targets can be set to work in conjunction with investment strategy.
TIAA is committed to reducing carbon emissions and we‚Äôve set Net Zero goals for our own operations (2040), assets managed by Nuveen Real Estate (2040), and assets managed in the GA (2050). 
We continue to follow our Net Zero 2040 operational road map, implementing strategies and measures to reduce energy use and emissions.</t>
  </si>
  <si>
    <t>TIAA Global Corporate Services reports on Scope 1, 2 and a portion of Scope 3 emissions. Our Scope 3 emissions include business travel, employee commuting, fuel- and energy-related activities not included in Scope 1 or Scope 2, as well as waste and water-related emissions.</t>
  </si>
  <si>
    <t>Other emission-reduction strategies
While TIAA will explore all avenues for reducing its operational emissions directly, some residual emissions from heating and other Scope 1 sources can‚Äôt be reduced through operational changes due to supply chain or technological delays. When this occurs, TIAA will neutralize the remaining emissions through carbon sequestration by purchasing verified carbon offsets from approved voluntary carbon offset registries. We‚Äôll continue to evaluate and adopt new emission reduction strategies and technologies as they become available to stay ahead of our 2040 deadline.</t>
  </si>
  <si>
    <t>While TIAA will explore all avenues for reducing its operational emissions directly, some residual emissions from heating and other Scope 1 sources can‚Äôt be reduced through operational changes due to supply chain or technological delays. When this occurs, TIAA will neutralize the remaining emissions through carbon sequestration by purchasing verified carbon offsets from approved voluntary carbon offset registries. We‚Äôll continue to evaluate and adopt new emission reduction strategies and technologies as they become available to stay ahead of our 2040 deadline.</t>
  </si>
  <si>
    <t>meituan</t>
  </si>
  <si>
    <t>https://media-meituan.todayir.com/202304252152521735786604_en.pdf</t>
  </si>
  <si>
    <t>We require suppliers of specific categories to meet the qualification requirements of Environmental Management System or Occupational Health and Safety Management System and verify the authenticity and accuracy of information about suppliers.
We manage and track suppliers‚Äô qualification and performances to continuously evaluate their professional services capabilities during their execution of contracts.
In 2022, the Company invested more than RMB200 million in packaging bags made of environmentally friendly materials, including fully biodegradable bags, non-woven bags, and environmentally friendly paper bags for all lines of business.  
(https://media-meituan.todayir.com/202304252152521735786604_en.pdf) p.152</t>
  </si>
  <si>
    <t xml:space="preserve">The Audit Committee is responsible for supervising critical ESG items. We actively listen to and respond to the demands of stakeholders.
https://media-meituan.todayir.com/202304252152521735786604_en.pdf
</t>
  </si>
  <si>
    <t>groupe sncf</t>
  </si>
  <si>
    <t xml:space="preserve">sncf group </t>
  </si>
  <si>
    <t xml:space="preserve">Near-Term Targets: Groupe SNCF commits to reduce absolute scope 1 and 2 GHG emissions 42% by 2030 from a 2022 base year.* Groupe SNCF also commits to reduce absolute scope 3 GHG emissions from fuel- and energy-related activities, upstream transportation and distribution, waste generated in operations and employee commuting 25% within the same timeframe. Groupe SNCF further commits to reduce absolute scope 3 GHG emissions from use of sold products, covering sold and distributed fossil fuels, 42% within the same timeframe. Groupe SNCF further commits to reduce scope 3 GHG emissions from subcontracted container shipping, heavy freight trucks, medium freight trucks, and rail operations, covering upstream transportation and distribution, 25% per tkm within the same timeframe. Groupe SNCF further commits that 50% of its suppliers by emissions, covering purchased goods and services, capital goods and upstream transportation and distribution will have science-based targets by 2028. Groupe SNCF finally commits that 45% of its investments by emissions, will have science-based targets by 2028.
*The target boundary includes land-related emissions and removals from bioenergy feedstocks. </t>
  </si>
  <si>
    <t>travelers</t>
  </si>
  <si>
    <t xml:space="preserve">'Our GHG Inventory &amp; Goals page summarizes our progress to reduce direct and indirect GHG emissions and references our goal of becoming carbon neutral across our owned operations by 2030.' (page 73) </t>
  </si>
  <si>
    <t>https://web.archive.org/web/20250613133703/https://sustainability.travelers.com/about</t>
  </si>
  <si>
    <t xml:space="preserve">'Travelers set a goal to reduce the company‚Äôs absolute Scope 1 and 2 greenhouse gas (GHG) emissions by 40% by 2020, based on a 2011 base year. By year-end 2020, we exceeded our goal, and as of year-end 2024, we reduced the company‚Äôs absolute Scope 1 and 2 emissions by 55%. In April 2021, we made a commitment to become carbon neutral across our owned operations by 2030.' (page 75) </t>
  </si>
  <si>
    <t xml:space="preserve">
Notes: Old interim target met, no new interim set
</t>
  </si>
  <si>
    <t xml:space="preserve">'In April 2021, we made a commitment to become carbon neutral across our owned operations by 2030.' (page 75). </t>
  </si>
  <si>
    <t>'Our Chief Administrative Officer, a member of the company‚Äôs Management and Operating Committees, oversees the Corporate Services team. This team regularly monitors and analyzes our operations and facilities to identify ways for us to operate more efficiently, reduce our environmental impact and lower our operating expenses. We prioritize projects based on their expected financial impact; our efforts to reduce our energy consumption and waste not only reduce our environmental impact but also lower our operating expenses.' (Page 73)</t>
  </si>
  <si>
    <t xml:space="preserve">'In 2019, we also began to reduce our environmental impact by encouraging our personal insurance customers to convert to paperless billing. We committed to fund the planting or conservation of one tree for every paperless billing conversion in Personal Insurance. As of 2024, we have funded the planting or conservation of more than 5 million trees across 18 U.S. states and Canada through our partnership with American Forests and the U.S. chapter of 1t.org. Our current commitment is to fund the planting or conservation of up to 10 million trees by 2030.' (page 74) </t>
  </si>
  <si>
    <t>zhejiang communications investment</t>
  </si>
  <si>
    <t>swiss re</t>
  </si>
  <si>
    <t>CH0126881561</t>
  </si>
  <si>
    <t>529900PS9YW3YY29F326</t>
  </si>
  <si>
    <t>Swiss RE</t>
  </si>
  <si>
    <t>Group-wide net-zero GHG emissions by 2050</t>
  </si>
  <si>
    <t>http://archive.today/2025.10.04-132919/https://www.swissre.com/dam/jcr:b17dff9d-c026-46e6-b3f9-a0839fb5ed65/2024-sustainability-report-en.pdf</t>
  </si>
  <si>
    <t>- Reduce absolute Scope 1 GHG emissions of own operations by 53% (base year 2018).
- Compensate remaining GHG emissions in scope[9] from operations with carbon removal certificates, linearly increasing their share from 0% in 2020 to 100% in 2030.
note [9]: GHG emissions in scope for compensation with carbon certificates include Scope 1, Scope 2 and selected Scope 3 categories (category 3 ‚Äì fuel- and energy-related activities; category 5 ‚Äì waste generated in operations; category 6 ‚Äì business travel; in category 1 ‚Äìpurchased goods and services: paper and water).</t>
  </si>
  <si>
    <t>CO2NetZero Programme website: https://archive.ph/00Ffj
One major target: 'Achieve complete phase-out of thermal coal-related re/insurance business in OECD countries by 2030, and in the rest of the world by 2040.'
2023 Sustainability report: https://www.swissre.com/dam/jcr:52d75760-2c43-4d96-be2f-0514382ac51a/2023-sustainability-report-en.pdf
2022 Sustainability report and other reports can be found here https://reports.swissre.com/2022/downloads/</t>
  </si>
  <si>
    <t>Operations targets are aligned to SBTi Corporate Net-Zero Standard (version 1.0) but Scope 3 is not fully covered:
'The Group has set near-term targets for Scope 1, Scope 2 and Scope 3 ‚Äì category 6 (business air travel)' (sustainability report 2024,pg 58 )</t>
  </si>
  <si>
    <t>In 2024, the former Group Sustainability Council was transformed into a new Group EC sub-committee, the GSC, to further accelerate decision-making on sustainability matters and strengthen sustainability governance. 
Sustainability criteria are taken into account when distributing Swiss Re‚Äôs Group Annual Performance Incentive pool to all employees, including the Group EC. The allocation considers criteria such as performance against climate targets. The criteria are set at the start of each year. They are aligned with the GSS and as of 2025, the Climate Transition Plan.  (sustainability report 2024,pg 22-25)
Equity notes: Swiss Re aims to fully exit coal mining and coal-fired power generation for its listed equity and corporate bond portfolios by 2030.   (sustainability report 2024,pg 58 )</t>
  </si>
  <si>
    <t>Use proceeds from an internal Carbon Steering Levy to purchase "high-quality carbon avoidance or carbon removal certificates." Carbon avoidance in being phased out as part of interim target,  to compensate the remaining emissions in scope.
Swiss Re determines the overall quality of carbon certificates based on the Standard on Carbon Certificate Purchases. Carbon certificates are sourced from a variety of suppliers and can be classified into two main project types: ‚Äúdisplace coal consumption‚Äù for carbon avoidance; and ‚Äúbiochar‚Äù for carbon removal. For carbon avoidance, Swiss Re exclusively supports Gold-Standard certified projects, with most certificates stemming from a project in China. 
(sustainability report 2024,pg 81)</t>
  </si>
  <si>
    <t>from sustainability targets for 2030: 'reduce absolute scope 1 ghg emissions of own operations by 53% (base year 2018)'(sustainability report 2024,pg 16 )</t>
  </si>
  <si>
    <t>china south industries</t>
  </si>
  <si>
    <t>raizen</t>
  </si>
  <si>
    <t>taikang insurance</t>
  </si>
  <si>
    <t>ingka</t>
  </si>
  <si>
    <t>ingka holding b v ikea</t>
  </si>
  <si>
    <t>5493008E81TB1MN1VT78</t>
  </si>
  <si>
    <t>Overall Net-Zero Target: Ingka Group commits to reach net-zero greenhouse gas emissions across the value chain by FY2050. Near-Term Targets: Ingka group commits to reduce absolute scope 1, 2 and 3 GHG emissions 50.0% by FY2030 from a FY2016 base year*.
Within this target, Ingka group commits to reduce absolute scope 1 and 2 GHG emissions 85% within the same timeframe*.
Ingka group also commits to increase active annual sourcing of renewable electricity from 73% in FY2016 to 100% FY2025 and to continue active annual sourcing of 100% renewable electricity through FY2030.
Ingka Group further commits to reduce optional absolute scope 3 GHG emissions from downstream transportation and distribution from customer travel 40% by FY2030 from a FY2016 base year.
 *The target boundary includes land-related emissions and removals from bioenergy feedstocks. Long-Term Targets: Ingka Group commits to reduce absolute scope 1, 2 and 3 GHG emissions 90% by FY2050 from a FY2016 base year*.
 *The target boundary includes land-related emissions and removals from bioenergy feedstocks.</t>
  </si>
  <si>
    <t>13/06/2024 01:00</t>
  </si>
  <si>
    <t>ikea</t>
  </si>
  <si>
    <t xml:space="preserve">"We will reduce the greenhouse gas (GHG) emissions from the value chain in absolute terms by at least 50% by FY30 compared to baseline FY16 and at least 90% latest FY50. Any remaining emissions will be neutralised â€“ reaching net-zero emissions latest FY50" (Pg 12) </t>
  </si>
  <si>
    <t>https://www.ikea.com/global/en/images/IKEA_Sustainability_Report_FY_24_2025_01_27_2c35989733.pdf</t>
  </si>
  <si>
    <t>"We are transitioning towards a circular business built on clean, renewable energy and regenerative resources, de-coupling virgin, non-renewable material use from our growth. The aim is to end our dependency on virgin, non renewable materials and fossil fuels. We will contribute to limiting the global temperature increase to 1.5Â°C, in line with the Paris agreement, by drastically reducing emissions in line with science, removing and storing carbon through forestry, agriculture and products, as well as contributing with additional reductions in society. We will also do our part to contribute to clean air and water and improved biodiversity. We are committed to halving emissions _x000D_
across our entire value chain by FY30 (compared to baseline year FY16) and reaching net zero by FY50 without the use of carbon offsets." (Pg 6 - sustainability report 2024, Pg 33 - climate report 2024)</t>
  </si>
  <si>
    <t>IKEA has stated in its climate report to halve emissions across entire value chain by 2030 compared to 2016 baseline year and reaching net zero by 2050 without the use of carbon offsets. It has also committed towards 100% renewable energy across value chain. It is also working towards setting goals for removing and storing carbon in forestry and agriculture. (Pg 33 - climate report 2024, pg 12 - sustainability report 2024)_x000D_
/web/20250813100031/https://www.ikea.com/global/en/images/IKEA_Sustainability_Report_FY_24_2025_01_27_2c35989733.pdf_x000D_
/web/20250813100234/https://www.ikea.com/global/en/images/IKEA_Climate_Report_FY_24_2025_01_27_9136cd2347.pdf_x000D_
_x000D_
Note - Since the source URL does not permit two links, I am adding IKEA Climate Report 2024 URL here - https://www.ikea.com/global/en/images/IKEA_Climate_Report_FY_24_2025_01_27_9136cd2347.pdf</t>
  </si>
  <si>
    <t>IKEA Group commits to reducing absolute scope 1 and scope 2 GHG emissions 82.1% by FY30, from a FY16 base year and reduce scope 3 by 80% by FY30. It also plans to  reduce absolute scope 3 GHG emissions beyond the minimum boundary from downstream transportation and distribution (customer travel to stores) 30% by FY30 from a FY16 base year.  The target boundary includes biogenic emissions and removals from bioenergy feedstocks. Greenhouse gas (GHG) emissions coverage include PM2.5, NH3, SO2, NOx, NMVOC (Non-methane volatile organic compounds) (pg 49 - climate report 2024)</t>
  </si>
  <si>
    <t>IKEA's sustainability direction, including its ambitions and commitments, is established by the Strategic Sustainability Council. This council is hosted and led by Inter IKEA Systems B.V. and is chaired by the CEO of Inter IKEA Group. _x000D_
Sustainability working groups, made up of experts from both Inter IKEA Group and its franchisees, come together to discuss and align on strategic initiatives that support the IKEA Sustainability Strategy. _x000D_
The Sustainability Management Team comprises the Chief Sustainability Officer (CSO) of Inter IKEA Group and core business sustainability managers. This team is responsible for developing the sustainability strategy, creating Inter IKEA Group policies, managing communications and engagement (in collaboration with the Communications team), and overseeing sustainability performance across the Inter IKEA Group, the franchise system, and the entire value chain. (pg 56 - sustainability report)</t>
  </si>
  <si>
    <t>IKEA explicitly states that its net zero targets do not rely on carbon offsets. Instead, the company's approach focuses on drastically reducing greenhouse gas emissions within its entire value chain and then neutralizing the remaining emissions through carbon removal and storage within its own operations, such as storing carbon through forestry, agriculture and products, as well as contributing with additional reductions in society.</t>
  </si>
  <si>
    <t>eli lilly</t>
  </si>
  <si>
    <t>Eli Lilly &amp; Co.</t>
  </si>
  <si>
    <t>Lilly‚Äôs 2030 goals are to source 100% of purchased electricity from renewable sources and to achieve carbon neutrality in our operations. (Become carbon neutral in our own operations (scope 1 and 2 emissions)</t>
  </si>
  <si>
    <t>https://downloads.ctfassets.net/1o78rkhl3da6/7f6lbFbRo9wfJvTV2BADzk/74489439469ce471c44c9702b5f6c2d6/2024_SustainabilityReport-Final.pdf</t>
  </si>
  <si>
    <t>'Lilly‚Äôs 2024 Scope 1 and Scope 2 data received limited assurance by Ernst &amp; Young, LLP (EY).' (Pg- 13)
'In 2024, we assessed our Scope 3 (value-chain) emissions for the 2023 calendar year. We are working to advance transparency across our value chain, including in our Scope 3 emissions. We have begun to engage with key suppliers and identify areas of our value chain where we could potentially drive emissions reductions.  Lilly‚Äôs 2024 Scope 3 emissions breakdown is expected to be available in Q3 2025.' (Pg-15)</t>
  </si>
  <si>
    <t xml:space="preserve">'We strive to be carbon neutral in our own operations (Scope 1 and 2 emissions) by 2030 and enhance our full value-chain emissions reporting'. (Pg-9)
'From 2020 to 2024, we achieved a 37% absolute emissions reduction in our own operations and 15% year-on-year reduction from 2023 to 2024' (Pg-13)
</t>
  </si>
  <si>
    <t xml:space="preserve">'Gases included in the reporting boundary for Scope 1 and 2 GHG emissions are: carbon dioxide (CO2), methane (CH4), nitrous oxide (N2O), and hydrofluorocarbons (HFCs). The vast majority of reported CO2e emissions are CO2, with the remainder being composed of CH4 and N2O from electricity, steam, direct combustion and HFCs within refrigerant emissions.' This is mentioned in the EY independent accounts report https://assets.ctfassets.net/1o78rkhl3da6/1wgH5olzRgukn0Z1CqpoBP/6d955dbc1a994eef82a64ca5540a150c/EY_Independent_Accountants-_Report.pdf
</t>
  </si>
  <si>
    <t>'We reinforce the importance of sustainability efforts by including relevant expectations in each executive officer's performance plan. Performance against these expectations can affect base pay increases and stock awards, holding individuals accountable while adjusting compensation based on their contributions to the company's performance and sustainability goals.' (Pg-79)</t>
  </si>
  <si>
    <t>'To achieve carbon neutrality we recognize the remaining emissions will need to be offset by purchasing carbon offsets from climate protection projects with recognized quality standards. To date, we have not purchased any carbon offsets. The decision to purchase offsets will be made based on the remaining emissions that cannot be eliminated.' (Pg-16)</t>
  </si>
  <si>
    <t>'Offsetting remaining emissions and energy sources that could not be reduced or replaced, by purchasing emissions offsets from high-quality, third-party verified carbon reduction projects (note: it is not currently possible to eliminate all emissions sources or transition all direct energy supplies to renewable sources). ' (Pg-12)</t>
  </si>
  <si>
    <t>acs</t>
  </si>
  <si>
    <t>Grupo ACS</t>
  </si>
  <si>
    <t>Reduction of scope 1 emissions by 35% in 2030, with an intermediate reduction target of at least 15% by 2025 _x000D_
_x000D_
Reduction of scope 2 emissions by 60% in 2030, with an intermediate reduction target of at least 30% by 2025</t>
  </si>
  <si>
    <t>https://www.grupoacs.com/ficheros_editor/File/03_accionistas_inversores/03_informe_anual/2024/INFORME%20INTEGRADO%202024%20_ENG.pdf</t>
  </si>
  <si>
    <t>Reduction of scope 1 emissions by 35% in 2030, with an intermediate reduction target of at least 15% by 2025_x000D_
_x000D_
Reduction of scope 2 emissions by 60% in 2030, with an intermediate reduction target of at least 30% by 2025</t>
  </si>
  <si>
    <t xml:space="preserve">The company has different emission reduction targets for scope 1 and 2. _x000D_
_x000D_
The company mentions its intention to go carbon neutral onwards from 2045 </t>
  </si>
  <si>
    <t>Photovoltaic panels (Pg. 102), SUSTAINABLE INITIATIVES IN HIGH SPEED 2 PROJECT (DRAGADOS) (Pg. 106)_x000D_
At least 95% of the demand for low-voltage power required to power the maintenance facilities will be supplied by on- site solar technology. The rest of the electricity consumption will be offset by UGL through the purchase of renewable energy or carbon offsets. In total, it is estimated that 2.300 MWH of electricity will be offset each year, which is equivalent to an annual saving of 1,800 tonnes of carbon emissions. (Pg. 108)</t>
  </si>
  <si>
    <t>CARBON FOOTPRINT OFFSETTING (DRAGADOS AND VÃAS) (Pg. 103)_x000D_
In 2021, both Dragados and VÃ­as offset part of the the GHG emissions generated in 2020 as part of their commitment to fighting climate change. Therefore, 244 tonnes of CO2 were offset by the two companies, which represents a significant increase over the last year, when 9 tons of CO2 were offset._x000D_
This offsetting was carried out both nationally and internationally, not only with the idea of collaborating with Sustainable Development Goal 13 â€œAction for Climateâ€ but also with other SDGs, such as Goal 12 â€œResponsible consumption and productionâ€ and Goal 15 â€œLife in earth ecosystemsâ€._x000D_
The national projects are located in the provinces of Burgos and Palencia, and they are certified by the Spanish Climate Change Office of the Ministry for the Energy Transition and the Demographic Challenge. Both projects aim mainly to recover the vegetation cover and maintain it, avoiding desertification, while increasing the biodiversity of the area and maximising CO2. capture. Various native species have been planted, such as Quercus pirenaica, Quercus ilex, and Pinus nigra hispanica, shaping the future tree mass._x000D_
At the international level, it collaborated on two projects in Brazil and Peru. The former is the MDL Santana I project (NortelÃ¢ndia, Brazil), which consists of the commissioning of a 14.75MW hydropower plant. The latter project, chosen by the Group's activity in this country, called Cordillera Azul, consists of mitigating deforestation in the Amazon by implementing conservation measures, in order to stop forest degradation due to illegal logging and promote sustainable forest management._x000D_
Both projects are supervised by the United Nations Framework Convention on Climate Change (UNFCCC)._x000D_
Both initiatives also promote other environmental, social and economic benefits, such as:_x000D_
a. Conservation of water resources_x000D_
b. Improvement in water quality and access_x000D_
c. Protection and improvement of finite natural resources_x000D_
d. Preservation of biodiversity_x000D_
e. Control of soil erosion_x000D_
f. Flood prevention_x000D_
g. Support for economic development and stability in the region_x000D_
h. Improvement in the social welfare of the local community</t>
  </si>
  <si>
    <t>susun construction</t>
  </si>
  <si>
    <t>china huadian</t>
  </si>
  <si>
    <t>george weston</t>
  </si>
  <si>
    <t>orange</t>
  </si>
  <si>
    <t>FR0000133308</t>
  </si>
  <si>
    <t>969500MCOONR8990S771</t>
  </si>
  <si>
    <t xml:space="preserve">Overall Net-Zero Target: 
Orange commits to reach net-zero greenhouse gas emissions across the value chain by 2040. 
Near-Term Targets: 
Orange commits to reduce absolute scope 1, 2 and 3 GHG emissions 45% by 2030 from a 2021 base year. Orange also commits to reduce scope 3 GHG emissions from fuel and energy related activities covering purchased and resold electricity 73.8% per MWh within the same timeframe. 
Long-Term Targets: 
Orange commits to reduce absolute scope 1, 2 and 3 GHG emissions 90% by 2040 from a 2021 base year. Orange also commits to reduce scope 3 GHG emissions from fuel and energy related activities covering purchased and resold electricity 98.9% per MWh within the same timeframe. </t>
  </si>
  <si>
    <t>"Founded in 2015, the Science-Based Targets initiative (SBTi) encourages businesses to set science-based targets to reduce their greenhouse gas emissions, to help effectively combat climate change. The SBTi target validation team has evaluated the targets of Orange‚Äôs near-term (2030) and long-term (2040) commitments to be consistent with keeping the planet‚Äôs global warming below 1.5°C  and aligned with the need to achieve net zero emissions by 2050 or earlier. Achieving net zero by 2040, ten years before the industry‚Äôs recommendations." (Source: https://archive.vn/jNEBS)</t>
  </si>
  <si>
    <t>https://www.orange.com/en/environmental-commitment-orange-vows-achieve-net-zero-carbon-emissions-2040</t>
  </si>
  <si>
    <t>"With intermediate milestones:
Reducing its scope 1 &amp; 2 emissions by 30% by 2025 compared to 2015, achieved 2 years ahead of schedule
Reducing its emissions by 45% across scopes 1, 2 &amp; 3 by 2030 compared to 2021." (Source: https://archive.vn/jNEBS)</t>
  </si>
  <si>
    <t>‚ÄúReduce our CO‚ÇÇ-eq emissions by 90% by 2040 (Scopes 1, 2 &amp; 3) and offset/sequester the remaining ~10% via natural sinks (carbon sequestration in natural ecosystems)." (Source: https://archive.vn/ym9iu).</t>
  </si>
  <si>
    <t>"CO‚ÇÇ equivalent (CO‚ÇÇe) covering standard GHGs under Scopes 1, 2, 3; including indirect emissions from value chain." (Source: https://archive.vn/jNEBS)</t>
  </si>
  <si>
    <t>Orange‚Äôs targets are validated and they have public governance oversight; senior leadership is involved in setting measures and roadmap.</t>
  </si>
  <si>
    <t>Must be high environmental integrity, Avoid social harm, Avoid biodiversity harm, Maximum percentage of emissions that can be offset</t>
  </si>
  <si>
    <t>By 2040, we aim to reduce our CO2 emissions by 90% (compared to 2020) by acting on scope 1, 2 and 3 of the Greenhouse Gas Protocol. To achieve our Net Zero Carbon target, we will also reduce our 10% residual emissions by investing in carbon sequestration initiatives through physical and biological processes such as photosynthesis in oceans, forests, biomass, soils, etc.
Orange Nature adds a new dimension to the carbon sequestration projects that we have been supporting for several years by boosting socio-economic development and preserving local biodiversity through carbon sink projects in Europe and MEA: in 2021, we joined the Livelihoods Carbon Fund 3 and co-launched a single-investor fund with Mirova.
Overall, we aim to produce a significant volume of carbon credits and capture a large proportion of our residual CO2 by 2040.</t>
  </si>
  <si>
    <t>zf friedrichshafen</t>
  </si>
  <si>
    <t>zf friedrichshafen ag</t>
  </si>
  <si>
    <t>DE0007851008</t>
  </si>
  <si>
    <t>529900CAYOWB8YIG7X25</t>
  </si>
  <si>
    <t>ZF Friedrichshafen AG commits to reduce absolute scope 1 and 2 GHG emissions 80% by 2030 from a 2019 base year. ZF Friedrichshafen AG commits to increase annual sourcing of renewable electricity from 10% in 2019 to 100% by 2030. ZF Friedrichshafen AG commits to reduce scope 3 GHG emissions 40% per million euros in sales by 2030 from a2019 base year.</t>
  </si>
  <si>
    <t>24/02/2022 01:00</t>
  </si>
  <si>
    <t>"ZF commits to climate neutrality by 2040 across all three scopes".</t>
  </si>
  <si>
    <t>https://web.archive.org/web/20250817120139/https://www.zf.com/master/media/en/corporate/m_zf_com/company/bonds_relations_/financial_reports/annual_report/2024_3/ZF_AnnualReport24.pdf</t>
  </si>
  <si>
    <t>"ZF undertakes to reduce absolute Scope 1 and 2 GHG emissions by 80% by 2030 from a 2019 base year. ZF undertakes to reduce Scope 3 GHG emissions by 40% per million euro sales by 2030 from a 2019 base year". source: https://www.zf.com/master/media/corporate/m_zf_com/company/bonds_relations_/sustainable_finance/zf_green_finance_framework/ZF_Green-Finance-Framework-2024.pdf?utm_source=chatgpt.com</t>
  </si>
  <si>
    <t>"Long-term end target remains climate neutrality by 2040 across Scopes 1‚Äì3. 2030 interim targets are ‚Äì80% (Scopes 1‚Äì2, absolute) and ‚Äì40% (Scope 3, intensity per ‚Ç¨m sales) versus 2019". https://web.archive.org/web/20250817113459/https://www.zf.com/mobile/en/sustainability/sustainability.html</t>
  </si>
  <si>
    <t>"ZF states its 2040 climate-neutral target applies to all three scopes and supports this with 2030 interim targets".</t>
  </si>
  <si>
    <t>ZF requires all suppliers to use 100% green electricity by 2025. The Group‚Äôs 2024 Green Finance Framework supports this transition, including a goal for 100% renewable electricity use in its own operations. The 2024 Sustainability Report is aligned with ESRS, enhancing transparency and reporting rigor. source: https://www.zf.com/site/supplierboard/en/sustainability/environmental_responsibility/environmental_responsibility.html https://www.zf.com/master/media/corporate/m_zf_com/company/bonds_relations_/sustainable_finance/zf_green_finance_framework/ZF_Green-Finance-Framework-2024.pdf
https://www.linkedin.com/pulse/unlocking-potential-zf-group-s9hde/</t>
  </si>
  <si>
    <t>telefonica</t>
  </si>
  <si>
    <t>TELEFONICA</t>
  </si>
  <si>
    <t>ES0178430E18</t>
  </si>
  <si>
    <t>549300EEJH4FEPDBBR25</t>
  </si>
  <si>
    <t>Overall Net-Zero Target Telef√≥nica S. A. commits to reach net-zero greenhouse gas emissions across the value chain by 2040 from a 2015 / 2016 base year. Near-Term Targets Telef√≥nica S. A commits to reduce absolute scope 1 and scope 2 GHG emissions 80% by 2030 from a 2015 base year. Telef√≥nica S. A commits to reduce absolute scope 3 GHG emissions 56% by 2030 from a 2016 base year. Long-Term Targets Telef√≥nica S. A commits to reduce scope 1 and scope 2 GHG emissions 90% by 2040 from a 2015 base year. Telef√≥nica S. A commits to reduce scope 3 GHG emissions 90% by 2040 from a 2016 base year.</t>
  </si>
  <si>
    <t>"By 2040:_x000D_
We will reach net zero emissions by reducing 90% of our emissions (Scopes 1, 2 and 3)._x000D_
We will neutralise residual emissions annually (the remaining 10%)." (Source: https://archive.vn/B0AYh)</t>
  </si>
  <si>
    <t>https://www.telefonica.com/en/wp-content/uploads/sites/5/2022/03/climate-action-plan-telefonica.pdf</t>
  </si>
  <si>
    <t>2025: Scope 1 and 2 emissions: -90% in main markets compared to 2015_x000D_
 Value chain emissions (Scope 3): -39% in globally compared to 2016_x000D_
 Neutralisation: Neutralise unabated Scope 1 and Scope 2 emissions in main markets annually (10%) (p8)</t>
  </si>
  <si>
    <t>Targets are SBTi-validated (https://www.telefonica.com/en/communication-room/reports/net-zero-targets-validated-by-sbti/)_x000D_
https://archive.vn/B0AYh</t>
  </si>
  <si>
    <t>The target encompasses all greenhouse gas emissions across Scopes 1, 2, and 3, excluding historical emissions prior to the baseline year. _x000D_
TelefÃ³nica</t>
  </si>
  <si>
    <t>2023 Climate Action Plan linked above: See in particular "models of the plan" from pp33-61._x000D_
Annual reporting: "TelefÃ³nica annually calculates the carbon footprint of its operations (Scopes 1 and 2) and its value chain (Scope 3) and draws up an emissions inventory following the methodological guidelines of the GHG Protocol, based on the principles of relevance, completeness, consistency, transparency and accuracy. For further details, please consult the annual consolidated management report, available on TelefÃ³nicaâ€™s website" (p10)_x000D_
Leadership: "The energy and climate change strategy is part of the Companyâ€™s Responsible_x000D_
Business Plan, which is approved by the Board of Directors." (p57)</t>
  </si>
  <si>
    <t>Avoid social harm, Avoid biodiversity harm, Other conditions, Maximum percentage of emissions that can be offset, Must be high environmental integrity</t>
  </si>
  <si>
    <t>Additionality and long-term impact. Certified and third-party verified. Preferably in the geographical regions where Telefonica operates. Environmental and social co-benefits, UN SDG-aligned</t>
  </si>
  <si>
    <t>"To this end, TelefÃ³nica will neutralise its residual emissions only when it has reached its reduction target (at least 90%) by 2040 or its interim target by 2025, through the purchase of carbon credits or by investing in developing its own carbon removal projects." (p27) Followed by list of criteria. _x000D_
"Carbon sequestration projects, preferably using nature-based solutions, such as reforestation, afforestation or ecosystem restoration, using native plant species."</t>
  </si>
  <si>
    <t>telefonica s a</t>
  </si>
  <si>
    <t>tokyo electric power</t>
  </si>
  <si>
    <t xml:space="preserve">Targets and Initiatives for Carbon Neutrality - 2050 challenge : Reduce CO2 emissions from the supply of energy to net zero by 2050
</t>
  </si>
  <si>
    <t>https://www.tepco.co.jp/en/hd/about/ir/library/integratedreport/pdf/TP2024_en_web.pdf</t>
  </si>
  <si>
    <t xml:space="preserve">FY2030 target : Reduce CO2 emissions of electricity delivered to customers by 50% in FY2030 compared to FY2013
</t>
  </si>
  <si>
    <t>TEPCO Group aims to reduce CO‚ÇÇ emissions from retailed power by 50% by FY2030 (compared to FY2013 levels) and achieve net-zero CO‚ÇÇ emissions from energy supply by 2050.
" our nuclear power business is
important for achieving our FY2030 carbon-half target
and also creating a carbon-neutral society by 2050. " (p. 17)
Scope 1,2,3 in detail (p. 102)</t>
  </si>
  <si>
    <t>"Scope 3 emissions (116.33 million t-CO‚ÇÇ) account for approximately 95% of the TEPCO Group‚Äôs GHG emissions in FY2023 (122.48 million t-CO‚ÇÇ). The TEPCO Group‚Äôs reduction targets include Scope 1 and Scope 2 emissions, which are the Group‚Äôs direct and indirect emissions, as well as Scope 3 emissions, which are emissions from our supply chain. Our target is to reduce CO‚ÇÇ emissions originating from retailed power, which account for the majority of our GHG emissions, by 50% of FY2013 levels by FY2030. This target is a net reduction goal." (page 100, Integrated Report 2024).</t>
  </si>
  <si>
    <t>" Support and Supervision of JERA's Climate Change Initiatives JERA Co., Inc. (an equity-method affiliate) is a crucial part of TEPCO Group's supply chain in achieving the Carbon Neutral Declaration. By steadily implementing the plans outlined in "JERA Zero CO‚ÇÇ Emissions 2050," our group, as a shareholder, provides appropriate support and supervision to 
ensure the continuous enhancement of JERA's corporate value" (page 104, 2024 Integrated Report).
Also: P.83 "As a shareholder, we support and supervise JERA through high-quality communication
with upper management for autonomous management and continuous corporate
value improvement. Additionally, regular monitoring by upper management, including
the Board of Directors of TEPCO Holdings, identifies JERA‚Äôs management issues, risks,
opportunities, and countermeasures to ensure predictability."
p. 19
"the ESG Officer appointed by the Board of Directors reports the progress of
sustainability-related activities quarterly, based on the Board's regulations, and the Board
supervises these activities."</t>
  </si>
  <si>
    <t>woolworths</t>
  </si>
  <si>
    <t>Woolworths Group Limited</t>
  </si>
  <si>
    <t>AU000000WOW2</t>
  </si>
  <si>
    <t>QNWEWQBS7HP85QHXQL92</t>
  </si>
  <si>
    <t>FY2033</t>
  </si>
  <si>
    <t>Overall Net-Zero Target: Woolworths Group Limited commits to reach net-zero greenhouse gas emissions
across the value chain by FY2050.
Near-Term Targets: Energy &amp; industrial: Woolworths Group commits to reduce absolute scope 1 and scope 2
GHG emissions 80% by FY2030 from a FY2023 base year. Woolworths Group also commits to reduce
absolute scope 3 GHG emissions from purchased goods &amp; services, capital goods, fuel and energy related
activities, upstream and downstream transportation &amp; distribution, and upstream leased assets 54.6% by
FY2033 from a FY2023 base year.
FLAG: Woolworths Group commits to reduce absolute scope 3 FLAG GHG emissions 39.4% by FY2033 from
a FY2023 base year.* Woolworths Group also commits to no deforestation across its primary deforestation-
linked commodities, with a target date of December 31, 2025.
Long-Term Targets: Energy &amp; industrial: Woolworths Group commits to reduce absolute scope 1 and scope 2
GHG emissions 90% by FY2045 from a FY2023 base year. Woolworths Group also commits to reduce
absolute scope 3 GHG emissions from purchased goods &amp; services, capital goods, fuel and energy related
activities, upstream and downstream transportation &amp; distribution, upstream leased assets, use of sold
products, and end of life treatment of sold products 90% by FY2050 from a FY2023 base year.
FLAG: Woolworths Group commits to reduce absolute scope 3 FLAG GHG emissions 72% by FY2050 from a
FY2023 base year.*
*The target includes FLAG emissions and removals.</t>
  </si>
  <si>
    <t>Woolworths</t>
  </si>
  <si>
    <t>Climate positive</t>
  </si>
  <si>
    <t>"We aim to reach net positive emissions for our operations no later than 2050." (p. 47)</t>
  </si>
  <si>
    <t>https://web.archive.org/web/20250913161339/https://www.woolworthsgroup.com.au/content/dam/wwg/investors/reports/f24/f24/Woolworths%20Group%202024%20Annual%20Report.pdf</t>
  </si>
  <si>
    <t>"We aim to reduce emissions from our operations by 63% by 2030 (2015 base year)." (p. 47)</t>
  </si>
  <si>
    <t>"Reducing our electricity and making it greener: energy efficiency and transitioning to 100% renewable electricity by 2025. Embedding low-carbon technology and practices: converting to low-carbon refrigeration and transport decarbonisation. Food systems viability and resilience: reducing climate and nature impacts on food systems across our value chain." (p. 45)
"We aim to reduce our scope 3 emissions by 19% by 2030 (2015 base year)" (p.39. 2024 Sustainability Report)
"Woolworths Group aims to reach net zero emissions across the value chain by 2050." (p.39. 2024 Sustainability Report)</t>
  </si>
  <si>
    <t>"Woolworths Group continues our long-standing commitment to contribute to a 1.5°C  pathway. We have updated our climate and nature scope 3 strategy including reviewing and obtaining validation of our scope 1, 2 and 3 emissions reduction targets from the Science Based Targets Initiative (SBTi)." (p. 7)</t>
  </si>
  <si>
    <t>"Our purpose of creating better experiences together for a better tomorrow guides us to better meet the needs of our customers, teams, shareholders, and other key stakeholders. Woolworths Group is committed to a high standard of corporate governance. Good governance goes beyond legal compliance; we see it as central to our approach to creating sustainable growth and enhancing long‚Äëterm shareholder value." (p. 70)</t>
  </si>
  <si>
    <t>"Group sales for F24 increased by 3.7% 1; however, sales growth in all businesses slowed in the second half. In Australian Food, F24 sales were also up 3.7% 1 with sales growth slowing to 1.8%1 in H2 as inflation moderated despite eCom growth remaining strong. New Zealand Food and BIG W had a challenging year impacted by value-conscious customers cross-shopping and trading down. Group EBIT2 for F24 increased 1.1% 1 driven by Australian Food and Australian B2B, offset by a decline in New Zealand Food and BIG W. Group NPAT3 of $1,711 million declined 0.6% on last year with EBIT growth offset somewhat by higher interest and tax. The Board declared a final dividend of 57 cents per share bringing the total dividend for the year to 104 cents per share, in line with the prior year with the full year payout within our 70‚Äì75% payout ratio. The Board also approved a special dividend of 40 cents per share to return the proceeds from the sale of a 5% Endeavour Group stake in May. The final and special dividends will release over $500 million of franking credits to shareholders." (p. 25)
"Increased cost of carbon applied through additional carbon pricing mechanisms (e.g. taxes, levies, applied to the production of greenhouse gas emissions) or emissions trading schemes (trading permits for emissions or credits allocated to reductions in emissions)." (p. 58)</t>
  </si>
  <si>
    <t>vodafone</t>
  </si>
  <si>
    <t>Vodafone Group Plc</t>
  </si>
  <si>
    <t>GB00BH4HKS39</t>
  </si>
  <si>
    <t>213800TB53ELEUKM7Q61</t>
  </si>
  <si>
    <t>Overall Net-Zero Target
Multinational technology communications company Vodafone Group commits to reach net-
zero GHG emissions across the value chain by FY2040.
Near-Term Targets
Vodafone Group commits to reduce absolute scope 1 and 2 GHG emissions 90% by FY2030
from a FY2020 base year. Vodafone Group also commits to increase annual active sourcing of
renewable electricity from 26% in FY2020 to 100% by FY2025 and to continue sourcing
100% renewable electricity through FY2030. Vodafone Group further commits to reduce
absolute scope 3 GHG emissions 50% by FY2030 from a FY2020 base year.
Long-Term Targets
Vodafone Group commits to maintain at least 90% absolute scope 1 and 2 GHG emissions
reductions from FY2030 through FY2040 from a FY2020 base year. Vodafone also commits to
reduce absolute scope 3 GHG emissions 90% by FY2040 from a FY2020 base year.</t>
  </si>
  <si>
    <t>Vodafone</t>
  </si>
  <si>
    <t>"Net zero GHG emissions from our operations (Scope 1 and 2) in Europe by 2028 and in Africa no later than 2035, and across our full value chain (Scope 3) by 2040" [p38 2024 Annual Report]</t>
  </si>
  <si>
    <t>https://reports.investors.vodafone.com/view/197179846</t>
  </si>
  <si>
    <t>2030- Reduce GHG emissions from our operations (Scope 1 and 2) by at least 90%
-Halve GHG emissions from our value chain (Scope 3)
-Enable 350 million tonnes of carbon emissions to be avoided through green digital solutions</t>
  </si>
  <si>
    <t>"We aim to halve the emissions from our full value chain by 2030 and bring them to net zero by 2040 (against a 2020 baseline). This includes our Scope 3 emissions which we estimate to be 6.07 million tC02 in FY24, 12% lower than the previous year, forming 90% of our total GHG emissions"</t>
  </si>
  <si>
    <t>By 2040, Vodafone will have eliminated Scope 3 emissions completely - bringing forward by ten years Vodafone‚Äôs original 2050 ambition to reach net zero across our full carbon footprint.</t>
  </si>
  <si>
    <t>Empowering People: We want everyone to fully benefit from the digital society regardless of who they are or where they live.
Protecting our Planet: We help to protect by reducing our environmental impact and helping society decarbonize
Maintaining Trust: Maintaining trust with our customers, employees, suppliers and the societies we serve is at the heart of everything we do.
https://investors.vodafone.com/esg/esg-strategy</t>
  </si>
  <si>
    <t>uber technologies</t>
  </si>
  <si>
    <t>Uber Technologies, Inc.</t>
  </si>
  <si>
    <t>US90353T1007</t>
  </si>
  <si>
    <t>549300B2FTG34FILDR98</t>
  </si>
  <si>
    <t>Overall Net-Zero Target Uber commits to reach net-zero GHG emissions across the value chain by 2040. Near-Term Targets Uber commits to reduce absolute scope 1 and 2 GHG emissions 42% by 2030 from a 2021 base year.* Uber also commits to reduce scope 3 GHG emissions from use of sold products 34% per service km within the same timeframe. *The target boundary includes biogenic emissions and removals from bioenergy feedstocks Long-Term Targets Uber commits to reduce absolute scope 1 and 2 GHG emissions 90% by 2040 from a 2021 base year.* Uber also commits to reduce scope 3 GHG emissions from use of sold products 97% per service km within the same timeframe. *The target boundary includes biogenic emissions and removals from bioenergy feedstocks</t>
  </si>
  <si>
    <t>Uber commits to reducing absolute Scope 1 and 2 GHG emissions 90% by 2040 from a 2021 base year. The aim is for the 2040 net zero goal to be met by the purchasing of credits alongside this 90% reduction.
Uber also commits to reducing Scope 3 GHG emissions from use of sold products 97% per service kilometre within the same time frame.</t>
  </si>
  <si>
    <t>https://web.archive.org/web/20250819170703/https://www.studocu.com/en-ca/document/toronto-metropolitan-university/understanding-consumers-and-the-new-media/uber-2024-environmental-social-and-governance-report/105918196</t>
  </si>
  <si>
    <t>"Uber commits to reducing absolute Scope 1 and 2 GHG emissions 42% by 2030 from a 2021 base year .* Uber also commits to reducing Scope 3 GHG emissions from use of sold products 34% per service kilometer within the same time frame . * The target boundary includes biogenic emissions and removals from bioenergy feedstocks ."
("Scope 3: Tank-to-wheel (TTW) CO2 emissions from vehicle distance traveled on the platform, required to provide mobility, ride, and freight trip services . TTW emissions in Scope 3 are assigned to Category 11: use of sold products.")</t>
  </si>
  <si>
    <t xml:space="preserve">SBTi approved
 pg. 36 2024 report::
 2030 - 100% of rides in Canada, Europe, and the US are zero-emission
-100% of deliveries in 7 European capitals are zero-emission and 100% of deliveries globally using more sustainable packaging and 
 -Net-zero climate emissions from all corporate operations (such as offices and data centers)
 2040 - 100% of rides globally are in zero-emission vehicles (ZEVs), on micromobility, and/or on public transit
 -Net-zero climate emissions across all lines of business (mobility, delivery, and freight) and operations
The URL attached is the only place I could find the 2024 ESG report, it seems to have been removed from the internet in all the places it was originally posted by uber staff or the uber website itself </t>
  </si>
  <si>
    <t>pg. 37- 45 of 2024 ESG report covers plan (emissions reductions expected aren't explicit but the reductions listed in their goals can be taken as equivalent)
pg. 42 - "In 2024, the achievement of climate-related objectives is included in executive compensation." 
These annual ESG report with the total emissions is not readily available and had to be gathered from a third party source (linked above) all links via uber staff or the website have been removed. On the website they do have the Zero Emission Vehicles (ZEV) data and passenger carbon intensity data but the 2024 "Climate Assessment and Performance Report" (which is referenced in the 2024 ESG) is not available anywhere. Despite this all previous annual data is available on the ESG report found so will sill treat uber has having an annual reporting mechanism.</t>
  </si>
  <si>
    <t>2024 ESG report pg. 56: "We focus investment and resources on initiatives that work to help accelerate the transition to low- or zero-emission forms of mobility and delivery . We do, however, recognize that reaching net-zero emissions by 2040 (across GHG emissions Scopes 1, 2, and 3) may require strategic use of high-quality carbon offsets to address hard-to-abate emissions or emissions from specific modes, markets, or time frames lacking feasible low- or no-carbon solutions."</t>
  </si>
  <si>
    <t>quanta computer</t>
  </si>
  <si>
    <t>Quanta Computer Inc.</t>
  </si>
  <si>
    <t>TW0002382009</t>
  </si>
  <si>
    <t>529900DE8BIV3XOXIK04</t>
  </si>
  <si>
    <t>Overall Net-Zero Target: Quanta Computer Inc. commits to reach net-zero greenhouse gas emissions across the value chain by 2050. Near-Term Targets: QUANTA COMPUTER INC. commits to reduce absolute scope 1 and 2 GHG emissions 42% by 2030 from 2022 base year. QUANTA COMPUTER INC. also commits to reduce absolute scope 3 GHG emissions 25% within the same timeframe. QUANTA COMPUTER INC. further commits that 67% of its suppliers by emissions covering purchased goods and services, will have science-based targets by 2028. QUANTA COMPUTER INC. further commits that 67% of its customers by emissions covering use of sold products and end-of-life treatment of sold products, will have science-based targets by 2028.                 Long-Term Targets: QUANTA COMPUTER INC. commits to reduce absolute scope 1, 2 and scope 3 GHG emissions 90% by 2050 from 2022 base year.</t>
  </si>
  <si>
    <t xml:space="preserve">Our objective is to achieve 50 percent renewable energy by 2030 and carbon neutrality by 2050.  (cf. 2023 ESG report, p. 16) </t>
  </si>
  <si>
    <t>https://www.quantatw.com/Quanta/english/esg/ESG2023/Quanta_ESG_EN_2023.pdf</t>
  </si>
  <si>
    <t xml:space="preserve">We are committed to reducing a 42% carbon reduction target in Scope 1 and 2, and a 25% carbon reduction in Scope 3 by 2030, with 2022 serving as the baseline year. (cf. 2023 ESG report, p. 16) </t>
  </si>
  <si>
    <t xml:space="preserve">Although the company lacks an explicit interim carbon neutrality target, it has committed to reducing Scope 1 and 2 emissions by 42% and Scope 3 emissions by 25%. Note that the company's claim to achieve 50% renewable energy usage by 2030 does not necessarily equate to a 50% reduction in carbon emissions. </t>
  </si>
  <si>
    <t xml:space="preserve">The types of GHG and the categories of inventory Quanta's GHG types include CO2, CH4, N2O, HFCs, PFCs, SF6, and NF3. The main emission sources include natural gas, diesel, gasoline, liquefied petroleum gas, CO2 fire extinguishers, methane from septic tanks, refrigerant leakage, and purchased electricity. Based on historical statistics, the main source of Quanta's GHG emissions is purchased electricity for operational needs. Excluding other indirect emissions, this emission source accounts for over 90% of the company's total emissions in 2023. (cf. 2023 ESG report, p. 92) </t>
  </si>
  <si>
    <t>No evidence indicating that the company's management is incentivized or held accountable for achieving carbon neutrality targets.‚Äã</t>
  </si>
  <si>
    <t xml:space="preserve">Based on historical statistics, the main source of Quanta's GHG emissions is purchased electricity for operational needs. Excluding other indirect emissions, this emission source accounts for over 90% of the company's total emissions in 2023. (cf. 2023 Report, p. 92). Quanta is working towards achieving 50% of its energy consumption from renewable sources by 2030 by means of continuously researching energy market trends, planning, and implementing an annual green energy procurement program. (pp. 88).  The proportion of purchased green electricity reaches 27.92% of the total electricity consumption of the four plants (in FY2023). (pp, 96)  </t>
  </si>
  <si>
    <t>fomento econ√≥mico mexicano</t>
  </si>
  <si>
    <t>ms ad insurance</t>
  </si>
  <si>
    <t>MS&amp;AD Insurance Group Holdings, Inc.</t>
  </si>
  <si>
    <t>JP3890310000</t>
  </si>
  <si>
    <t>529900CXROT5S2HMMP26</t>
  </si>
  <si>
    <t>MS&amp;AD Insurance  Holdings</t>
  </si>
  <si>
    <t>Toward realizing net zero in 2050, we have set a new CO2
reduction target in line with the 1.5‚ÑÉ target of the Paris
Agreement, and a target for the introduction rate of
renewable energy (Pg. 22)</t>
  </si>
  <si>
    <t>https://www.ms-ad-hd.com/en/ir/library/disclosure/main/015/teaserItems2/0/link/1115_en.pdf</t>
  </si>
  <si>
    <t xml:space="preserve">50% CO2 emissions (Scope 1, 2 &amp; 3)
reduction target
(Base year FY2019) </t>
  </si>
  <si>
    <t xml:space="preserve">The company introduces its net zero targets, along with its interim targets for all the scopes. </t>
  </si>
  <si>
    <t xml:space="preserve">Carbon dioxide only for the interim target. </t>
  </si>
  <si>
    <t>china national building material</t>
  </si>
  <si>
    <t>China National Building Material Co</t>
  </si>
  <si>
    <t>https://www.cnbm.com.cn/Themes/ueditor/net/upload/file/20210915/6376729635375057759839155.pdf</t>
  </si>
  <si>
    <t xml:space="preserve">There is no specific target. Records of carbon reducing practices can be found in its CSR reports. </t>
  </si>
  <si>
    <t>Annual CSR reports: https://www.cnbm.com.cn/EN/0000001600090003/</t>
  </si>
  <si>
    <t>sinomach</t>
  </si>
  <si>
    <t>dz bank</t>
  </si>
  <si>
    <t>In 2022, the DZ BANK banking group7 began to align its business portfolios with the general parameters aimed at achieving the Paris climate agreement. To this end, the DZ BANK banking group undertakes to align its portfolios in particularly carbon-intensive sectors with the 1.5¬∞C target. The sector-specific decarbonization pathways are running on a medium to long-term convergence with the 1.5¬∞C reference pathway. Conformity with the 1.5¬∞C target pathway should be achieved in 2050 for selected sectors. The entities in the DZ BANK banking group formally declared this ambition as part of voluntary commitments such as the Net Zero Banking Alliance Germany and the collective commitment to climate action of the German financial sector.
The targets were set on the basis of these scenarios and assumptions. The sector targets for the DZ BANK banking group are aimed at aligning the lending and investment portfolios with the Net Zero Emissions 2050 scenario (NZE) of the International Energy Agency in the long term.
The DZ BANK banking group‚Äôs decarbonization target pathway is broadly aligned with the International Energy Agency‚Äôs Net Zero Emissions (IEA NZE) reference pathway, which is recognized internationally and by the science community and is based on an absolute metric (financed emissions ‚Äì megatonnes CO2eq). The target is limited to upstream oil and gas activities 9 (extraction and production; Scope 3 greenhouse gas emissions), not to geographical boundaries. It covers the original target period from 2024 to 2050 (26 years) with defined interim targets for 2027, 2030, and 2040.</t>
  </si>
  <si>
    <t>https://web.archive.org/web/20250813140553/https://annualreport.dzbank.com/sites/default/files/2025-05/DZBANK_Group_AR2024.pdf</t>
  </si>
  <si>
    <t>DZ PRIVATBANK19 aims to contribute to the fight against climate change and help to finance the sustainable transformation of the economy. This involves mitigating the financially material risks of climate change in its asset management customers‚Äô portfolios and, at the same time, systematically harnessing the opportunities presented by technological progress. As part of its climate strategy, UMH aims to cut financed greenhouse gas emissions in the portfolio of securities under management to net zero before 2050. This long-term aim, which is based on the ambition of limiting global warming to no more than 1.5¬∞C above pre-industrial levels, is to be reached using binding interim targets. The first step is to reduce the financed greenhouse gas emissions in the securities portfolio by at least 50 percent by 2030, compared with the 2019 base year.</t>
  </si>
  <si>
    <t>GHG removals, projects aimed at reducing GHG emissions, and internal carbon pricing systems
The DZ BANK Group has no specific projects aimed at removing or storing greenhouse gas emissions relating to its own activities or to the upstream or downstream value chain. With the exception of BSH, the DZ BANK Group did not purchase any emission allowances in 2024. BSH purchased a very small volume of emission allowances in 2024, which it used for internal events with more than 100 attendees. This only applied to 5 events in 2024. The allowances are not factored into the GHG emissions calculation as carbon credits. The DZ BANK Group does not use internal carbon pricing systems.</t>
  </si>
  <si>
    <t>massachusetts mutual life insurance</t>
  </si>
  <si>
    <t>Achieve net zero GHG emissions in our operations by 2030 and investment portfolio by 2050.‚Äù</t>
  </si>
  <si>
    <t>https://web.archive.org/web/20250815104830/https://www.massmutual.com/global/media/shared/doc/sustainability/2024sustainabilityreport.pdf</t>
  </si>
  <si>
    <t>To advance progress toward our net zero 2030 operational emissions goal, we set an interim target to reduce our absolute Scope 1 and Scope 2 GHG emissions by 72 percent by 2027, with 2019 as our baseline year.</t>
  </si>
  <si>
    <t>Scope 3 targets are not Specified for operations but are partial for investments through financed emissions. Targets align with SBTi and PCAF frameworks and include multiyear roadmaps and annual plans.</t>
  </si>
  <si>
    <t>As mentioned earlier, they cover Scope 1 and 2 for both their operations and their investments. However, Scope 3 us partial and not covered for their operations.</t>
  </si>
  <si>
    <t>Equity is not mentioned in climate targets; social equity is covered separately.</t>
  </si>
  <si>
    <t>After reductions and renewable energy use, residual emissions are addressed through energy attribute certificates (EACs) and verified removal credits.
RECs purchased; carbon removal credits retired in 2023 (1,538 tCO‚ÇÇe) and 2024 (3,902 tCO‚ÇÇe).</t>
  </si>
  <si>
    <t>dow</t>
  </si>
  <si>
    <t>"By 2050, Dow aspires to be carbon neutral (Scope 1 + 2 + 3 plus product benefits)."</t>
  </si>
  <si>
    <t>https://corporate.dow.com/en-us/science-and-sustainability/commits-to-reduce-emissions-and-waste.html</t>
  </si>
  <si>
    <t>"By 2030, Dow will reduce its net annual carbon emissions by 5 million metric tons vs. its 2020* baseline (15% reduction)."</t>
  </si>
  <si>
    <t>Dow pledges to be carbon neutral by 2050, with an interim target of reducing net annual carbon emissions by 5 million metric tons by 2030 from a baseline of 2020. 
 They also state that they surpassed their target to source 750 MW of power from renewable sources by 2025, sourcing over 800 MW in 2020.
Resource: the link below and the 2021 ESG Report, and the 2024 Intersections progress report (https://corporate.dow.com/content/dam/corp/documents/about/066-00504-01-2024-progress-report.pdf)</t>
  </si>
  <si>
    <t>Gases: CO2, CH4, N2O, and HFCs
"Scope 1 includes Kyoto Protocol greenhouse gases [carbon dioxide (CO2), methane (CH4 ), nitrous oxide (N2O) and hydrofluorocarbons (HFCs)]. Dow does not have emissions of perfluorocarbons (PFCs), sulfur hexafluoride (SF6 ), or nitrogen trifluoride (NF3 )." - p140 2021 ESG Report
"The Scope 2 emissions included in the corporate total used for tracking progress against Dow‚Äôs carbon emissions-reduction targets are calculated using the market-based method." "The data below includes four of the seven GHG emissions covered by the UNFCCC/Kyoto protocol: carbon dioxide (CO2 ), methane (CH4 ), nitrous oxide (N2 O), and hydrofluorocarbons (HFCs). Dow does not have emissions of perfluorocarbons (PFCs), sulphur hexafluoride (SF6 ), or nitrogen trifluoride (NF3 )." - p140 2021 ESG Report
Scopes: 2030 emissions reduction goal does not include Scope 3, while 2050 carbon neutrality goal does.
"Our plans build on the 15% emissions reductions we have already achieved since 2005 ‚Äì during a period of significant growth ‚Äì and enable us to reduce our Scope 1 and 2 emissions by another 15%, for a total of 30%, by 2030, while continuing to grow earnings. " p18
"By 2050, Dow aspires to be carbon neutral (Scope 1 + 2 + 3 plus product benefits)."</t>
  </si>
  <si>
    <t>Plan: See, e.g., pgs. 17-19 of 2021 ESG Report
Emissions reductions expected, e.g.: "The power supplied by the new agreements is expected to reduce our Scope 2 emissions by more than 600,000 metric tons of CO2 per year." - 2021 ESG Report
Extent to which measures applied, e.g.: "The new agreements bring our total access to clean energy to more than 900 megawatts, well ahead of our 2025 Sustainability Goal aligned to power from renewable sources." - 2021 ESG Report
Commitment to improve data accuracy and reporting of Scope 3 emissions and a desire to get to action planning, but none currently in place. See p125 2021 ESG report
Accountability: "We redesigned our 2020 annual Performance Award bonus program to include new ESG metrics. This new design holds all Dow people leaders accountable for delivering on our ambition by including targets for customer experience, sustainability, and inclusion &amp; diversity."</t>
  </si>
  <si>
    <t>Offsets: Refer to offsetting volatile organic and other compounds; unspecified with regard to CO2 offsets. "Dow will grow, but offset emissions of Priority Compounds, volatile organic compounds (VOCs) and nitrogen oxides (NOx)." - p.123 2021 ESG Report
"We are taking a phased, site-by-site approach to reducing our carbon footprint by replacing end-of-life and high carbon-intensity assets with more carbon-efficient technologies, and by investing in carbon abatement technologies, including circular hydrogen and carbon capture and storage." - 2021 ESG Report</t>
  </si>
  <si>
    <t>anz</t>
  </si>
  <si>
    <t>ANZ</t>
  </si>
  <si>
    <t>"2024 Target: Reducing combined scope 1 and 2 emissions 85% by 2025 and 90% by 2030 (against 2015 baseline) - No change for 2025" (P.20, ANZ 2024 ESG Supplement)</t>
  </si>
  <si>
    <t>https://www.anz.com.au/content/dam/anzcomau/about-us/anz-2024-esg-supplement.pdf?utm_source=chatgpt.com</t>
  </si>
  <si>
    <t>ANZ 2022 ESG Supplement: https://www.anz.com/content/dam/anzcom/shareholder/2022-anz-esg-supplement.pdf
ANZ 2024 ESG Supplement: https://www.anz.com.au/content/dam/anzcomau/about-us/anz-2024-esg-supplement.pdf
https://www.anz.com.au/content/dam/anzcomau/about-us/anz-climate-change-commitment-2023.pdf
- 'We want to be the leading Australia- and New Zealand-based bank in supporting customers‚Äô transition  to net zero emissions by 2050.'
- 'To reduce our portfolio emissions, we commit to aligning our lending with the goals of the Paris Agreement. '
- 'ANZ is a member  of the Net-Zero Banking Alliance (NZBA) reflecting our commitment with other leading banks globally to enable the transition by aligning our lending  portfolio with net zero emissions.'
i.e. they have not committed to net zero by 2050 themselves, but commitment to aligning their practices to it.</t>
  </si>
  <si>
    <t>From P. 108, 2024 Climate-related Financial Disclosure: "Appendix 6. ANZ operational GHG emissions reporting and carbon offset methodology: ANZ‚Äôs annual operational GHG emissions inventory includes all seven GHGs listed under the Kyoto Protocol:
‚Ä¢ Carbon dioxide (CO2)
‚Ä¢ Methane (CH4)
‚Ä¢ Nitrous oxide (N2O)
‚Ä¢ Hydrofluorcarbons (HFCs)
‚Ä¢ Perfluorcarbons (PFCs)
‚Ä¢ Sulphur Hexafluoride (SF6)
‚Ä¢ Nitrogen Trifluoride (NF3)</t>
  </si>
  <si>
    <t>Reports: https://www.anz.com/shareholder/centre/reporting/annual-report-annual-review/
On Plan: The Company has a Climate and Environment Strategy but not a public detailed plan. From 2024 Climate-related Financial Disclosure: "In 2024, we have taken further steps to develop our transition plan, supporting our commitment to transition our lending portfolio
to net-zero financed emissions by 2050 in line with the Paris Agreement. The components of our transition planning are informed by the GFANZ Transition Plan Guidance Framework as illustrated in the table. We acknowledge that ongoing work is required to achieve a robust and well-developed transition plan...We intend to further disclose our progress within our 2025 disclosures."</t>
  </si>
  <si>
    <t>From P. 111, 2024 Climate-related Financial Disclosure: "Appendix 6. ANZ operational GHG emissions reporting and carbon offset methodology - Our Offset Project Investment Criteria:
‚Ä¢ Conformance with the Australian Government‚Äôs Climate Active certification guidelines or New Zealand‚Äôs Toit≈´ net carbonzero certification guidelines, as applicable.
‚Ä¢ Offset Projects are to be located in markets in which ANZ operates.
‚Ä¢ Projects considered by ANZ to be unsuitable (e.g. from an ethics, feasibility, reputation, community support, additionality and/or permanency perspective) are excluded.</t>
  </si>
  <si>
    <t xml:space="preserve">On Offsets: 
From P. 111, 2024 Climate-related Financial Disclosure: "Appendix 6. ANZ operational GHG emissions reporting and carbon offset methodology:  Our aim is to reduce emissions where possible, however, our residual operational GHG emissions are offset in accordance with the Australian Government‚Äôs Climate Active Carbon Offset Standard and New Zealand‚Äôs Toit≈´ net carbon zero certification requirements for purchasing, retiring and allocating eligible offsets. We procure and retire carbon offsets equivalent to all measured Global scope 1, 2 and operational 3 emissions (market-based method)1 contained in our operational GHG Inventory. </t>
  </si>
  <si>
    <t>continental</t>
  </si>
  <si>
    <t>DE0005439004</t>
  </si>
  <si>
    <t>529900A7YD9C0LLXM621</t>
  </si>
  <si>
    <t>Continental AG commits to reduce absolute scope 1 and 2 GHG emissions 75% by 2030 from a 2019 base year. Continental AG also commits to reduce absolute scope 3 GHG emissions 30% over the same timeframe. In addition, Continental AG commits to reduce indirect use-phase emissions associated with products used in motor vehicles 30% over the same timeframe.</t>
  </si>
  <si>
    <t>continental ag</t>
  </si>
  <si>
    <t>Continental is committed to the Paris Agreement and is aiming for 100% carbon neutrality by 2050 at the latest â€“ along its entire value chain.</t>
  </si>
  <si>
    <t>https://cdn.continental.com/fileadmin/__imported/sites/corporate/_international/english/hubpages/40_20sustainability/60_20reports_20_26_20principles/continental-sustainability-report-2022.pdf</t>
  </si>
  <si>
    <t xml:space="preserve">- All electricity procured by Continental has been carbon-neutral since 2020. _x000D_
- From 2022, business with vehicle components for emission-free mobility will be entirely carbon-neutral, from the raw materials right through to the end of the vehicleâ€™s service life. </t>
  </si>
  <si>
    <t>Science Based Targets initiativeâ€ (SBTi) confirmed Continental's target in 2020</t>
  </si>
  <si>
    <t>In terms of Scope 3 CO2 emissions in accordance with the GHG Protocol, we aim to achieve carbon neutrality by 2050 at the latest</t>
  </si>
  <si>
    <t>commonwealth bank of australia</t>
  </si>
  <si>
    <t>"For the past three years, we have been working to progressively set interim 2030 sector-level financed emissions targets. The objective of setting and tracking against these 2030 targets is to help us support Australia‚Äôs transition to net zero by 2050 and meet our NZBA commitment."(p26)</t>
  </si>
  <si>
    <t>https://web.archive.org/web/20250726093922/https://www.commbank.com.au/content/dam/commbank-assets/investors/docs/results/fy24/2024-Annual-Report_spreads.pdf</t>
  </si>
  <si>
    <t>‚ÄúWe aim to achieve net zero emissions across our operations by 2030 and have set 2030 targets for sector-level financed emissions.‚Äù (p25)</t>
  </si>
  <si>
    <t>-CBA is aligning with NZBA requirements. -Sector-level financed emissions pathways (energy, property, etc.) are disclosed (p26). 2024 Climate Report - https://web.archive.org/web/20250825221604/https://www.commbank.com.au/content/dam/commbank-assets/investors/docs/results/fy24/CBA-2024-Climate-Report.pdf</t>
  </si>
  <si>
    <t>Scopes 1 &amp; 2 fully; Scope 3 partially (financed emissions) (p25‚Äì26)</t>
  </si>
  <si>
    <t>"For our Executives, our performance and remuneration frameworks consider ESG matters, including climate. The risk scorecard and performance scorecard reflect our Executives‚Äô accountabilities, and support the determination of their annual performance and remuneration outcomes. In their performance scorecard, Executives‚Äô key performance indicators (KPIs) are set to ensure appropriate line of sight relative to an individual Executive‚Äôs ability to impact the KPI. Executives‚Äô outcomes are determined through the assessment of collective and individual KPIs and measures, which include climate-related objectives where relevant. As an example, for certain Executives, measures such as developing sector-level financed emissions targets and delivery against business units‚Äô ESG roadmaps, form part of the Strategy Execution KPI." (p43 of 2024 Climate Report)</t>
  </si>
  <si>
    <t>Offsets: ‚ÄúWe offset residual emissions from our global operations through the purchase of high-quality carbon credits.‚Äù (p37)</t>
  </si>
  <si>
    <t>thermo fisher scientific</t>
  </si>
  <si>
    <t>Thermo Fisher Scientific Inc.</t>
  </si>
  <si>
    <t>US8835561023</t>
  </si>
  <si>
    <t>HCHV7422L5HDJZCRFL38</t>
  </si>
  <si>
    <t>Overall Net-Zero Target Thermo Fisher Scientific Inc. commits to reach net-zero greenhouse gas emissions across the value chain by 2050 from a 2018 base year. Near-Term Targets Thermo Fisher Scientific commits to reduce absolute scope 1 and 2 GHG emissions 50.4% by 2030 from a 2018 base year. Thermo Fisher also commits that 90% of its suppliers by spend covering purchased goods and services, capital goods, and upstream transportation and distribution will have science-based targets by 2027. Long-Term Targets Thermo Fisher commits to reduce absolute scope 1 and 2 GHG emissions 90% by 2050 from a 2018 base year. Thermo Fisher also commits to reduce absolute scope 3 GHG emissions 90% by 2050 from a 2021 base year.</t>
  </si>
  <si>
    <t>We have committed to becoming net-zero by 2050 and joined the Business Ambition for 1.5°C  campaign led by the Science Based Targets initiative (SBTi), aligning our goals with the Paris Agreement and the Sustainable Markets Initiative Health Systems Task Force joint supplier standards. This commitment expands on our near-term targets for Scope 1, 2, and 3 emissions, which are aligned with a‚ÄØ1.5°C  trajectory.‚ÄØ</t>
  </si>
  <si>
    <t>https://web.archive.org/web/20251005071305/https://corporate.thermofisher.com/us/en/index/corporate-social-responsibility/environment/climate.html</t>
  </si>
  <si>
    <t>By 2030, reduce greenhouse gas emissions by 30% from 2018 baseline</t>
  </si>
  <si>
    <t>2023 Corporate Social Responsibility Report: https://web.archive.org/web/20240822004530/https://corporate.thermofisher.com/content/dam/tfcorpsite/documents/corporate-social-responsibility/annual-reports/2023-CSR-Report.pdf
2024: https://web.archive.org/web/20240420111755/https://corporate.thermofisher.com/content/tfcorpsite/us/en/index/corporate-social-responsibility/environment/climate.html
2024 Data summary: https://web.archive.org/web/20251005071534/https://corporate.thermofisher.com/content/dam/tfcorpsite/documents/corporate-social-responsibility/2024-report/2024-Data-Summary.pdf</t>
  </si>
  <si>
    <t>https://web.archive.org/web/20240420111755/https://corporate.thermofisher.com/content/tfcorpsite/us/en/index/corporate-social-responsibility/environment/climate.html</t>
  </si>
  <si>
    <t>The data summary (page 66) presented in the 2023 CSR Report details that carbon offsets and credits are not considered in the reported emission values in line with the Net-Zero Standard of the Science Based Targets initiative, which approved the company's interim target and end target (page 51). https://web.archive.org/web/20240822004530/https://corporate.thermofisher.com/content/dam/tfcorpsite/documents/corporate-social-responsibility/annual-reports/2023-CSR-Report.pdf</t>
  </si>
  <si>
    <t>magna</t>
  </si>
  <si>
    <t>Magna International Inc.</t>
  </si>
  <si>
    <t>CA5592224011</t>
  </si>
  <si>
    <t>95RWVLFZX6VGDZNNTN43</t>
  </si>
  <si>
    <t>Overall Net-Zero Target: Magna International Inc. commits to reach net-zero greenhouse gas emissions across the value chain by 2050. Near-Term Targets: Magna International Inc. commits to reduce absolute scope 1 and 2 GHG emissions 42% by 2030 from a 2021 base year. Magna International Inc. commits to reduce absolute scope 3 GHG emissions 25% by 2030 from a 2021 base year. Long-Term Targets: Magna International Inc. commits to reduce absolute scope 1, 2, and 3 GHG emissions 90% by 2050 from a 2021 base year.</t>
  </si>
  <si>
    <t>net-zero by 2050 commitment which requires 90% reduction in Scope 1, 2 and 3 emissions from a 2021 baseline, as required by the SBTi Net-Zero Standard. (page 23 of https://www.magna.com/docs/default-source/financial-reports-public-filings/tax-other-reports/101227_magna_sustainabilityreport_fy2024_final_cda.pdf?sfvrsn=76c40972_11)</t>
  </si>
  <si>
    <t>https://web.archive.org/web/20250624204431/https://www.magna.com/docs/default-source/financial-reports-public-filings/tax-other-reports/101227_magna_sustainabilityreport_fy2024_final_cda.pdf?sfvrsn=76c40972_11</t>
  </si>
  <si>
    <t>for 2030
"transitioning to 100% renewable electricity use in the company‚Äôs european operations by 2025 and globally by 2030" [...]
 "to reduce approximately 42% of the company‚Äôs scope 1 and 2 emissions, and approximately 25% of its scope 3 emissions, each by 2030" (pg 1-2, press release 2023)
 against 2021 baseline</t>
  </si>
  <si>
    <t>https://web.archive.org/web/20250716181002/https://www.magna.com/stories/news-press-release/2023/magna-commits-to-achieve-net-zero-by-2050 Magna‚Äôs pursuit of net-zero begins with our near-term commitment of 42% reduction in Scopes 1 and 2 emissions, and 25% reduction in Scope 3 emissions by 2030, each from a 2021 baseline. Our near-term commitments are the launch point towards our net-zero by 2050 commitment which requires 90% reduction in Scope 1, 2 and 3 emissions from a 2021 baseline, as required by the SBTi Net-Zero Standard</t>
  </si>
  <si>
    <t>Our Scope 3 data is based on completed inventories for the applicable year. Our Scope 3 emissions data includes eleven relevant categories. Scope 3 categories 8, 13 and 14 are not relevant to Magna. (Pg 5, Sustainability Report 2024)</t>
  </si>
  <si>
    <t>"Climate-related and other sustainability issues are typically considered by the Board at least annually through the Board‚Äôs strategic planning process.(...) Climate and other sustainability issues may also arise before the Board in connection with its oversight of fundamental corporate actions such as review/approval of material acquisitions/ divestitures, three-year business plans and capital expenditures. Additionally, the Board annually monitors our progress in reducing our carbon footprint and reviews/approves the company‚Äôs material public disclosures" (page 15 2024 Sustainability Report) and "Climate-related issues are part of the CEO‚Äôs responsibility. As Magna‚Äôs highest-ranking member of management, the CEO guides and directs Executive Management and Operating Group Presidents with respect to product portfolio and strategic planning, business planning, capital expenditures, innovation/R&amp;D, manufacturing productivity and effciency, as well as other critical areas, including the setting of, and progress in meeting, Magna‚Äôs near-term and net-zero commitments." (page 18 of 2024 sustainability report) "The scope of the GNSC‚Äôs oversight role with respect to sustainability includes climate-related issues generally, as well as related elements such as environmental management and compliance" (Pg 14, Sustainability Report 2023) "Climate-related issues are part of the CEO‚Äôs responsibility." (Pg 16, Sustainability Report 2023)</t>
  </si>
  <si>
    <t>From 2022 report: ' 'carbon offsets are a last resort to offset Scope 1 emissions that cannot be displaced by other methods, not a primary means of achieving our targets'
Net zero target aims for 90% reduction and will therefore require offset to reach net zero.</t>
  </si>
  <si>
    <t>u s bancorp</t>
  </si>
  <si>
    <t>'Net zero greenhouse gas (GHG) emissions by 2050. Net zero GHG emissions across our own operations and value chain.' (TCFD Report 2023, P.3)</t>
  </si>
  <si>
    <t>https://archive.ph/3HUK3</t>
  </si>
  <si>
    <t xml:space="preserve">'In 2016, we set two GHG emissions reduction targets for our own operations. Using a 2014 baseline, we committed to a 40% reduction by 2029 and a 60% reduction by 2044. We achieved both of these targets ahead of our target dates and have now retired these targets.' (TCFD, 2023, p.10)
</t>
  </si>
  <si>
    <t xml:space="preserve">Net Zero by 2050.
Previously had two interim emissions reduction targets for Scope 1 and 2 emissions - 60% reduction by 2044 &amp; 40% reduction by 2029 (against a 2014 baseline). They have now retired these as they have met them already. 
(They also have a target for 100% renewable electricity in U.S. Bancorp operations by 2025; and an Environmental finance goal of $50 billion by 2030)
CDP 2022 Report (where you can see previous interim targets): https://www.usbank.com/content/dam/usbank/documents/pdf/about-us-bank/community/sustainability/2022%20CDP_Public_Web.pdf (archived version: https://archive.vn/K71io)
CDP 2023 Report: https://www.usbank.com/dam/en/documents/pdfs/common/usbankcorp-cdp-web-2023.pdf (web archive version: https://archive.vn/m62zl)
TCFD 2023 Report: https://s203.q4cdn.com/711684571/files/doc_financials/2023/ar/2023-TCFD-Report_FINAL-Web.pdf (web archive version: https://archive.vn/JKRKf)
Sustainability page on Bancorp's website: https://www.usbank.com/about-us-bank/sustainability.html (web archive version: https://archive.vn/xYg8F)
</t>
  </si>
  <si>
    <t xml:space="preserve">In November 2021 we set a goal to achieve net-zero GHG emissions by 2050. As part of our net-zero strategy we are working on 2030 interim targets for high emissions
sectors, as well as our roadmap to get to 2050. This goal includes Scope 1, Scope 2, and Scope 3 emissions that we currently report, as well as financed emissions. (2023, ESG Report, p.42)
</t>
  </si>
  <si>
    <t>'Is there board-level oversight of climate-related issues within your organization? Yes' (https://www.usbank.com/content/dam/usbank/documents/pdf/about-us-bank/community/sustainability/2022%20CDP_Public_Web.pdf) (web archive version: https://archive.vn/K71io)</t>
  </si>
  <si>
    <t xml:space="preserve">Carbon removals: 'Do you intend to neutralize any unabated emissions with permanent carbon removals at the target year? Unsure' (p. 23 CDP 2023 Report) </t>
  </si>
  <si>
    <t>caixa econ√¥mica federal</t>
  </si>
  <si>
    <t>fairfax financial</t>
  </si>
  <si>
    <t>Fairfax Financial Holdings does not have a net-zero or GHG reduction target. Its ESG reports focus on climate risk management, sustainable underwriting, and disclosure but no quantified emissions reduction pathway is provided.</t>
  </si>
  <si>
    <t>https://www.fairfax.ca/corporate-responsibility/</t>
  </si>
  <si>
    <t>Fairfax publishes ESG reports (2021, 2022, 2025) but these documents focus on governance, risk, and investment practices. No operational or portfolio-wide GHG reduction target or net-zero commitment is stated.
https://s1.q4cdn.com/579586326/files/doc_downloads/2021/12/2021-Fairfax-ESG-Report.pdf
https://www.fairfax.ca/wp-content/uploads/2022-Fairfax-Financial-Holdings-Limited-ESG-Report.pdf
https://www.fairfax.ca/wp-content/uploads/2025/09/ESG-Report.pdf</t>
  </si>
  <si>
    <t>Fairfax does not have an emissions reduction target; its ESG reports disclose climate-related risks and governance but do not specify gases, territorial coverage, or consumption-based emissions.</t>
  </si>
  <si>
    <t>Fairfax produces annual ESG reports outlining Board-level oversight of sustainability issues and disclosing climate-related risks. However, in the absence of a net-zero or GHG reduction target, there is no specific plan, accountability framework, or equity reference connected to emission reductions.</t>
  </si>
  <si>
    <t>Fairfax Financial Holdings has not adopted a net-zero or GHG reduction target and does not reference the use of carbon credits, offsets, or removals in its ESG disclosures.</t>
  </si>
  <si>
    <t>j sainsbury</t>
  </si>
  <si>
    <t>J Sainsbury plc</t>
  </si>
  <si>
    <t>GB00B019KW72</t>
  </si>
  <si>
    <t>213800VGZAAJIKJ9Y484</t>
  </si>
  <si>
    <t>Overall Net-Zero Target: J Sainsbury plc commits to reach net-zero greenhouse gas emissions across the value chain by FY2050. Near-Term Targets: Energy &amp; Industry: J Sainsbury plc commits to reduce absolute scope 1 and 2 GHG emissions 68% by FY2030 from a FY2018 base year*. J Sainsbury plc also commits to reduce absolute scope 3 GHG emissions from purchased goods and services, upstream transportation and distribution and use of sold products 50.4% within the same timeframe. *The target boundary includes land related emissions and removals from bioenergy feedstocks. FLAG: J Sainsbury plc commits to reduce absolute scope 3 FLAG GHG emissions 36.4% by FY2030 from a FY2018 base year**. J Sainsbury plc also commits to no deforestation across its primary deforestation-linked commodities, with a target date of December 31, 2025. **The target includes FLAG emissions and removals. Long-Term Targets: Energy &amp; Industry: J Sainsbury plc commits to reduce absolute scope 1 and 2 GHG emissions 100% by FY2035 from a FY2018 base year*. J Sainsbury plc also commits to reduce absolute scope 3 GHG emissions 90% by FY2050 from a FY2018 base year. *The target boundary includes land related emissions and removals from bioenergy feedstocks. FLAG: J Sainsbury plc commits to reduce absolute scope 3 FLAG GHG emissions 72% by FY2050 from a FY2018 base year**. **The target includes FLAG emissions and removals.</t>
  </si>
  <si>
    <t>sainsbury s</t>
  </si>
  <si>
    <t>"Sainsburyâ€™s bold new targets are part of its work towards becoming net zero in its own operations by 2035, and in its value chain by 2050, in line with its commitment to the Paris Agreement of limiting global warming by 1.5Â°C."; "Our ambition to achieve net zero by 2050 will require transformation across our whole business, supply chains, as well as how we help our customers to make more informed choices."</t>
  </si>
  <si>
    <t>https://www.about.sainsburys.co.uk/news/latest-news/2024/15-03-2024-sainsburys-accelerates-emission-reduction-commitments-validated-by-sbti</t>
  </si>
  <si>
    <t>"Reduce absolute Scope 1 and 2 GHG emissions by 68% by 2030."_x000D_
"Decrease Scope 3 forest, land and agriculture (FLAG) emissions by 36.4% by 2030."_x000D_
"Reduce Scope 3 non-FLAG target (transport, energy and industry) to 50.4% by 2030."</t>
  </si>
  <si>
    <t>Other references:_x000D_
- Plan for Better Report 2024-25: https://www.about.sainsburys.co.uk/~/media/Files/S/Sainsburys/CRS%20Policies%20and%20Reports/2025/Sainsburys%20Plan%20for%20Better%20Report%202024-25.pdf_x000D_
- CDP Report 2023: https://www.about.sainsburys.co.uk/~/media/Files/S/Sainsburys/CRS%20Policies%20and%20Reports/CDP%20Climate%20Disclosure%202023.pdf_x000D_
- Website: https://web.archive.org/web/20250819160120/https://corporate.sainsburys.co.uk/sustainability/plan-for-better/net-zero-carbon/reducing-scope-1-and-2 emissions/_x000D_
 http://web.archive.org/web/20250819160444/https://corporate.sainsburys.co.uk/sustainability/plan-for-better/net-zero-carbon/reducing-scope-3-emissions/ _x000D_
_x000D_
Source used in first draft: http://web.archive.org/web/20250819155539/https://corporate.sainsburys.co.uk/news/press-releases/sainsbury-s-cuts-five-years-from-target-to-become-net-zero-by-2035-in-its-own-operations/</t>
  </si>
  <si>
    <t xml:space="preserve">Plan for Better 2024/25 Sustainability Update (p.6):_x000D_
"Target &amp; Progress: Reduce Scope 1 and 2 emissions to Net Zero by 2035. Reduce scope 3 emissions to Net Zero by 2050." Graph on page 6._x000D_
_x000D_
Reduce absolute GHG emissions to net zero by 2035, 2018/19 baseline (scope 1)_x000D_
Achieved scope 2 target - have 100% electricity from renewable sources (scope 2) _x000D_
Reduction of scope 3 emissions in line with 1.5 degree trajectory using 2018/19 baseline_x000D_
^ absolute reduction of scope 3 emissions by 2050/51, with 2018/19 baseline  - no further reporting since 2021/22 _x000D_
https://www.about.sainsburys.co.uk/~/media/Files/S/Sainsburys/CRS%20Policies%20and%20Reports/2024/P4B%20Databook%2023-24.xlsx_x000D_
_x000D_
_x000D_
_x000D_
_x000D_
_x000D_
_x000D_
_x000D_
Scope 3: Scope 3 reduction of absolute GHG emissions by 30% by 2030. Along woth scope 1, 2 and 3 targets, Sainsbury's hope to change consumer consumption behaviour, helping them to make more sustainable choices.  _x000D_
_x000D_
https://about.sainsburys.co.uk/news/latest-news/2021/04-02-2021-sainsburys-announces-science-based-targets-for-scope-1-2-and-3_x000D_
_x000D_
https://corporate.sainsburys.co.uk/sustainability/plan-for-better/net-zero-carbon/reducing-scope-1-and-2-emissions/ _x000D_
https://corporate.sainsburys.co.uk/sustainability/plan-for-better/net-zero-carbon/reducing-scope-3-emissions/ _x000D_
_x000D_
Most recent progress on report being "52.8% reduction in our absolute greenhouse gas emissions from our own operations, versus our 2018/19 baseline for scope 1 and 2" and "39.8% of our Scope 3 emissions are covered by suppliers that have had any 1.5oC targets approved by the SBTi"_x000D_
</t>
  </si>
  <si>
    <t>Schedule for regular review of measures, Information on the extent to which measures will be applied (e.g. if switching to EVs, what share of the fleet; if installing an own solar PV installation, what is the installed capacity), Measures for all emission scopes that are covered by the target</t>
  </si>
  <si>
    <t>On reporting: _x000D_
'Will be publicly reporting on progress twice a year' (Sainsburys, 2024) _x000D_
https://www.about.sainsburys.co.uk/sustainability/better-for-the-planet_x000D_
_x000D_
On Plans:_x000D_
"Sainsburyâ€™s has committed to spend Â£1 billion to become Net Zero by 2035. This is built into our financial plan, with current and future capital investment aligned with our decarbonisation roadmap to achieve our accelerated target of Net Zero by 2035, 5 years ahead of our original planned date. This approved by the Board." (CDP Report 2023)_x000D_
_x000D_
Sainsbury's is also working on a Climate Action plan for the sector: "We are working with WRAP and WWF to develop and deliver an ambitious climate action programme for the grocery retail sector, which will set out the high-impact actions we need to collectively take to halve emissions, by 2030." (https://www.about.sainsburys.co.uk/sustainability/better-for-the-planet/carbon)_x000D_
_x000D_
On Accountability - See 2023 CDP Report: _x000D_
"There is a significant financial reward for Executive Directors associated with hitting emission reduction targets and a maximum reward associated with meeting stretching targets, this provides further emphasis and demonstrates the focus and importance to the organisation in relation to the climate commitments we have committed to." /  "The Board Chair and Board are accountable for risk management, strategy and target setting, including climate-related matters."</t>
  </si>
  <si>
    <t>See 2023 CDP Report: _x000D_
"We are also working with suppliers to offset carbon in our supply chains by planting trees, protecting peat land and mangroves and innovating with investment to further reduce GHG emissions (e.g. methane reducing food additives)."_x000D_
_x000D_
'We have planted 5.1 million native trees with The Woodland Trust since our partnership began in 2004.' _x000D_
https://www.about.sainsburys.co.uk/sustainability/better-for-the-planet</t>
  </si>
  <si>
    <t>zijin mining</t>
  </si>
  <si>
    <t>Zijin Mining</t>
  </si>
  <si>
    <t>In pursuit of a better life for humanity, Zijin Mining aims to achieve carbon peak by 2029 and carbon neutrality by 2050.</t>
  </si>
  <si>
    <t>https://www.zijinmining.com/upload/file/2024/04/30/74fe00e4dbe140fab01574193d4aae65.pdf</t>
  </si>
  <si>
    <t>Further interim targets: Commitment to a gradual reduction of the GHG emissions intensity (with a baseline year of 2020)
o By 2025, reduce GHG emissions per unit of industrial value added by 20%
o By 2029, reduce GHG emissions per unit of industrial value added by 38% 
(Zijin Mining Co. Ltd. Climate Change Action Plan (2023) p3, p25 &lt;https://www.zijinmining.com/upload/file/2023/04/27/04f3b007d72442b8b2aa0046ca36ded1.pdf&gt; accessed 4 Sep 2024)
See also: https://web.archive.org/web/20231030171355/https://www.zijinmining.com/sustainable/Climate_Change.htm</t>
  </si>
  <si>
    <t>Scopes: "Under the premise of striving to achieve the peak and neutrality of Scope 1 and Scope 2 emissions in 2029 and 2050, respectively, we will pay long-term attention to our Scope 3  missions and maintain good communication with downstream customers to jointly promote the interconnection of carbon emission data, and start to build Scope 3 carbon emission accounting, monitoring, and management system." [p. 23 of https://web.archive.org/web/20231030172350/https://www.zijinmining.com/upload/file/2023/04/27/04f3b007d72442b8b2aa0046ca36ded1.pdf]</t>
  </si>
  <si>
    <t>"...[Zijin Mining Co. Ltd.] also established a compensation assessment clawback mechanism, which comprehensively links management compensation to the Company's ESG performance assessment, ensuring the implementation of management's ESG governance responsibilities." (Zijin Mining Co. Ltd. Climate Change Action Plan (2023) p9 &lt;https://www.zijinmining.com/upload/file/2023/04/27/04f3b007d72442b8b2aa0046ca36ded1.pdf&gt; accessed 4 Sep 2024)</t>
  </si>
  <si>
    <t>"Our principles are: direct emission reduction is better than carbon offset, carbon offset is better than carbon transaction. We implement carbon reduction measures according to the proportions from high to low, following the order of clean energy substitution, clean fuel substitution, energy-saving and emission-reducing technology replacement, carbon offsetting, and carbon trading.| [p. 28]</t>
  </si>
  <si>
    <t xml:space="preserve">Offsets: "We will make full use of the carbon trading market offsetting mechanism and maximise benefits through the offsetting of quotas and CCERs to reduce costs and emissions and increase efficiency of enterprises, achieving a win-win situation." [p. 23]. Fig. 11 on p. 28 suggests that 6.9% of the carbon emission reductions measures are through carbon offsets. 
Separate target: "We aim to complete the construction of carbon sink forests of no less than 20,000 tons of CO2 e/year by 2029, in order to essentially meet the Company‚Äôs annual carbon sink demand during the period from carbon peaking to carbon neutrality" [p. 34].
Removals; "During the carbon peaking period from 2023 to 2029, we will focus on the promotion and application of emission reduction measures. In the rapid decline of carbon emissions from 2030 to 2045, we will achieve the large-scale application of zero-carbon technologies and widespread demonstrations of negative carbon technologies. Following the national trajectory, in the period reaching carbon neutrality from 2046 to 2050, negative carbon technologies will be applied on a large scale, and we will focus on building carbon sinks and actively prepare for the research and development of innovative negative carbon technology." [p. 28] 
"Ecological Carbon Sink
Ecological carbon sink management activities such as afforestation, forest management and vegetation restoration in mining areas can achieve good natural carbon sequestration. Before carrying out the carbon sink work, we will gradually establish the ecosystem carbon sink monitoring and accounting system, conduct background surveys and carbon storage assessment, and potential analysis of carbon sinks such as forests, grasslands, wetlands, oceans, soil, frozen soil and other carbon sinks, and implement ecological protection and restoration of carbon sink effectiveness through monitoring and evaluation. We will continue to carry out afforestation and ecological restoration work, lock in forestry carbon sink resources on idle land in mining development and try to use forestry interest subsidies and policy incentives to invest in forestry carbon sink projects with low capital cost. We aim to complete the construction of carbon sink forests of no less than 20,000 tons of CO2 e/year by 2029, in order to essentially meet the Company‚Äôs annual carbon sink demand during the period from carbon peaking to carbon neutrality.
Carbon Capture Technology
Existing carbon capture technologies can be mainly classified into three categories: carbon dioxide capture, utilization and storage (CCUS), bioenergy with carbon capture and storage (BECCS) and direct air capture (DAC). The cost of carbon capture technology will be the price ceiling of future carbon price. We plan to prepare and deploy industrial flue gas carbon capture technology between 2022 and 2030, and select the best CCUS route (preferably organic amine method) based on different scenarios. Between 2030 and 2035, small and medium-sized CCUS capture technology with lower cost than the existing carbon price will be used for small-scale greenhouse gas capture. From 2036 to 2050, distributed DAC technology will be gradually applied to achieve large-scale carbon emission capture with the widespread use of hydrogen and biomass fuel and terminal electrification." [p. 34]
</t>
  </si>
  <si>
    <t>zijin mining aims to achieve carbon peak by 2029. (zijin mining co. ltd 2023 annual report p137)</t>
  </si>
  <si>
    <t>world kinect</t>
  </si>
  <si>
    <t>'Net zero in carbon emissions by 2050'</t>
  </si>
  <si>
    <t>https://www.world-kinect.com/sites/default/files/2024-05/Sustainability_Report_Published_0.pdf</t>
  </si>
  <si>
    <t>"ambition to have commercially viable zero emission vessels operating along deep-sea trade routes by 2030"</t>
  </si>
  <si>
    <t xml:space="preserve">https://ir.wfscorp.com/news-releases/news-release-details/world-fuel-services-corporation-publishes-its-sustainability: "designed a comprehensive renewable energy and carbon offset program to make the carbon emissions from its operations net zero for 2019"
"we continue to seek out opportunities to reduce our carbon intensity over the next five years"
The company seeks to achieve its targets through offsets and carbon credits trading.
</t>
  </si>
  <si>
    <t>"carbon offset program to make the scope 1 and 2 emissions from our operations net zero for 2019" 
"total GHG emissions caused by the direct and indirect activities from a company". 
The company estimates emissions per GHG Protocol.</t>
  </si>
  <si>
    <t>"To ensure the transparency and accountability of our sustainability initiatives at World Fuel Services, we have both Board, sustainability committee, and executive-level oversight."</t>
  </si>
  <si>
    <t>The report mentions that bio-based materials like corn and other plant-based feedstocks act as a "natural carbon sink" as they extract CO2 from the atmosphere as they grow. Carbon Offsets: The company offers carbon offset options to help customers "compensate for any residual emissions". Sustainable Aviation Fuel credit (SAFc) Program: World Kinect has a "Book &amp; Claim" program where they purchase Sustainable Aviation Fuel (SAF) from a producer and "decouple" the environmental benefit from the physical fuel. This benefit can then be attached to a customer's purchase of conventional jet fuel, allowing them to claim the environmental benefits of the SAF. Energy Attribute Certificates (EACs): The company sources renewable power for its facilities through the purchase of Energy Attribute Certificates (EACs). Other Certificates: The report also mentions other types of certificates such as Certificates for RE Compliance (EI-Certs) and Guarantees of Origin</t>
  </si>
  <si>
    <t>by 2030, reduce the total annual ghg emissions by at least 20%, striving for 30% compared to 2008.</t>
  </si>
  <si>
    <t>x5 retail</t>
  </si>
  <si>
    <t>US98387E2054</t>
  </si>
  <si>
    <t>213800J17UJJJDGUVF56</t>
  </si>
  <si>
    <t>Russian Federation</t>
  </si>
  <si>
    <t>"The Company also intends to achieve carbon neutrality by 2050, , in line with the Paris Agreement and Russian decarbonisation goals." (https://x5.praxisgroup.ru/annex.html#:~:text=The%20long,term%20targets%20for%202030)</t>
  </si>
  <si>
    <t>https://www.x5.ru/wp-content/uploads/2025/07/x5-ar24-en-v0708.pdf</t>
  </si>
  <si>
    <t xml:space="preserve">30x30 agenda for 2030:
2025: The Company plans to reduce direct and indirect emissions of GHG emissions (Scopes 1 and 2) per sqm of retail space by 15% as compared to 2019 through its energy efficiency efforts. (pg. 273 Annual Report)
2030: "Reduce other indirect (scope 3) GHG emissions intensity compared with 2020, t of CO2e per sqm of selling space" (pg. 5 ESG report) </t>
  </si>
  <si>
    <t>"X5‚Äôs GHG reduction targets are based on the methodology and requirements of the initiative and include considerations of achieving net zero by 2050." pg 95
"Since 2019, the Company has been calculating and monitoring its Scope 1 and Scope 2 greenhouse gas emissions, and the calculation of Scope 3 emissions was added in 2020" pg 84
There is also an interim target for 2023: "[In 2023], reduce GHG emissions (Scope 1 + Scope 2) intensity per sqm of selling space by 10% compared with 2019" pg 29.
UPDATE: According to the 2023 report they achieved a 15.3% reduction compared with 2019 in 2023  (pg. 16 2023 ESG report)
There is also a separate interim target for scope 3 emissions for 2025: "Reduce other indirect (Scope 3) GHG
emissions intensity compared with 2020, t of CO‚ÇÇe per year per sqm of selling space" (pg. 17 2023 ESG report)
The end target was introduced in 2020: https://esg.x5.ru/media/files/X5_Sustainability_Report_2020_ENG_3to516n.pdf</t>
  </si>
  <si>
    <t>"Since 2019, X5 has been assessing its GHG emissions on an annual basis in accordance with the Corporate Accounting and Reporting Standard of the GHG Protocol." (pg 97 2023 ESG report)
I have picked not specified for gases covered by end target as there are very few details about their 2050 carbon neutrality target in their sustainability reports only brief mentions in some press statements. However all the interim targets (2025,2030) cover Carbon dioxide and other GHGs.</t>
  </si>
  <si>
    <t xml:space="preserve">pg. 107-110 of 2024 Annual Report lays out which measures will be applied &amp; https://esg.x5.ru/en/goals/planet/
pg.123-125 measures of emission scopes covered by targets 2024 Annual Report
Accountability: Ensuring that executive remuneration is linked to ESG indicators: developing a system of sustainability-related KPIs and embedding it into the Company‚Äôs executive remuneration system to help motivate them to implement our 2023 and 30√ó30 agenda. (p111 &amp; 315 Annual report) The KPIs include the LTI programme, which aims for a 10% carbon footprint cut by 2023 vs a 2019 baseline. The KPIs also include other sustainability metrics, such as boosting the share of packaging that is recycled, as well as waste management initiatives, which are vital for decreasing Scope 3 emissions. Overall, climate-related KPIs hold a 5% weighting for total management team KPIs.
Unfortunately no fully detailed public transition plan is available, only general strategy and periodic progress report. </t>
  </si>
  <si>
    <t>No mentions anywhere in the report of offsets or credits.</t>
  </si>
  <si>
    <t>novo nordisk</t>
  </si>
  <si>
    <t xml:space="preserve"> Novo Nordisk is committed to reaching net zero emissions across scope 1, scope 2 (market-based) and scope 3 GHG emissions by 2045 in alignment with the Corporate Net-Zero Standard from the SBTi.</t>
  </si>
  <si>
    <t>https://web.archive.org/web/20250622170249/https://www.novonordisk.com/content/dam/nncorp/global/en/investors/irmaterial/annual_report/2025/novo-nordisk-annual-report-2024.pdf</t>
  </si>
  <si>
    <t xml:space="preserve">We have a scope 1 and 2 emissions target of zero CO2e by 2030 and overall net zero emissions by 2045. We strengthened our Circular for Zero ambition by setting a target, aligned with climate science, of a 33% reduction of our absolute scope 3 emissions by 2033 compared to a 2024 baseline. </t>
  </si>
  <si>
    <t xml:space="preserve">2024 annual report - General information: ESG performance (p. 47) </t>
  </si>
  <si>
    <t>"The targets covering greenhouse gas emissions from our company‚Äôs operations (scopes 1 and 2) are consistent with reductions required to keep warming to 1.5¬∞C. We recognise the need to broaden the scope of climate action to the supply chain and will work with key suppliers to limit the carbon emission as the main priority under Scope 3." https://web.archive.org/web/20240924033052/https://www.novonordisk.com/sustainable-business/zero-environmental-impact/climate-change-position.html</t>
  </si>
  <si>
    <t>Novo Nordisk‚Äôs Executive Management is formally accountable for the delivery of its climate targets, including its 2030, 2033, and 2045 goals. Sustainability performance, including emissions reductions, is integrated into executive incentive structures (p. 50). The company conducts quarterly tracking of Scope 3 emissions and is expanding internal checks and reviews from 2024 onward. Governance oversight is further supported by board-level engagement and alignment with CDP, TCFD, and SBTi frameworks. 
Source: https://web.archive.org/web/20250622170249/https://www.novonordisk.com/content/dam/nncorp/global/en/investors/irmaterial/annual_report/2025/novo-nordisk-annual-report-2024.pdf</t>
  </si>
  <si>
    <t>Beyond 2033, Novo Nordisk expects to use carbon removals to neutralise residual CO2e emissions of up to 10% of the baseline emissions towards our net zero 2045 target, in line with SBTi requirements and guidance from the Intergovernmental Panel on Climate Change (IPCC). We are exploring opportunities for removing and storing GHG involving both nature- and technology-based solutions. Our potential locked-in GHG emissions are limited but relevant in relation to our partially fossil-fuel-powered production sites, which we are working to convert to electric and renewable energy (p.55). There is no indication that such removals will be applied to the interim targets for 2030 or 2033; rather, they are reserved exclusively for residual emissions on the path to the 2045 goal. Additionally, there is no evidence that voluntary carbon credits or offsets not involving removals are being used at scale by Novo Nordisk prior to 2033.
Source: https://web.archive.org/web/20240924033052/https://www.novonordisk.com/sustainable-business/zero-environmental-impact/climate-change-position.html</t>
  </si>
  <si>
    <t>in 2024, we strengthened our circular for zero ambition by setting a target, and scope 3 emissions by 24%, underlining the importance of our updated aligned with climate science, of a 33% reduction of our absolute scope 3 emissions by 2033 (the target covers nearly 70% of our scope 3 emissions in accordance with sbti provisions) compared to a 2024 baseline. in addition, we have a scope 1 and 2 emissions target of zero co2e by 2030 and overall net zero emissions by 2045.</t>
  </si>
  <si>
    <t>olam</t>
  </si>
  <si>
    <t>Olam International Ltd.</t>
  </si>
  <si>
    <t>SG1Q75923504</t>
  </si>
  <si>
    <t>33D7DTWH8BNIUWE0IF81</t>
  </si>
  <si>
    <t>Food and agri-business company Olam International Ltd. commits to reduce absolute scope 1 and 2 GHG emissions 50% by 2030 and 100% by 2050 from a 2017 base year. Olam International Ltd. also commits to reduce scope 3 GHG emissions 50% per tonne of agricultural product by 2030 and absolute scope 3 GHG emissions 67% by 2050 from a 2017 base year. *The target boundary includes biogenic emissions and removals from bioenergy feedstocks.</t>
  </si>
  <si>
    <t>Olam International</t>
  </si>
  <si>
    <t>Olam continues to engage with farmers and other supply chain partners to address its climate-related impacts, dependencies, risks and opportunities. Recognising that the majority of its emissions occur at farm level in the supply chain, Olam will continue to develop and implement significant efforts on the ground to deliver climate adaptation and mitigation solutions, such as improved nutrient management, soil and biomass carbon sequestration, and climate-smart farming. (Pg 140 of 2024 Annual Report)</t>
  </si>
  <si>
    <t>https://web.archive.org/web/20250723071431/https://www.olamgroup.com/content/dam/olamgroup/investor-relations/ir-library/annual-reports/annual-reports-pdfs/2024/olam_annual_report_2024.pdf</t>
  </si>
  <si>
    <t xml:space="preserve">
Overall net-zero target: OFI Group Limited commits to reach net-zero greenhouse gas emissions across the value chain by 2050. Near-term targets: Energy &amp; Industry: OFI Group Limited commits to reduce absolute scope 1 and 2 GHG emissions 50% by 2030 from a 2020 base year.* OFI Group Limited also commits to reduce absolute scope 3 GHG emissions from purchased goods and services, capital goods, fuel- and energy-related activities, upstream and downstream transportation and distribution and waste generated in operations 30% within the same timeframe 
https://web.archive.org/web/20250812005928/https://sciencebasedtargets.org/target-dashboard</t>
  </si>
  <si>
    <t>Olam is a signatory to the Business Ambition for 1.5°C  commitment with approved targets since 2019 and is committed to aligning its goals with internationally agreed science-based targets [...] OFI Group Limited commits to reduce absolute scope 1 and 3 FLAG GHG emissions 72% by 2050 from a 2020 base year. https://web.archive.org/web/20250505234301/https://www.olamgroup.com/content/dam/olamgroup/investor-relations/ir-library/annual-reports/annual-reports-pdfs/2024/supplementary_sustainability_disclosures.pdf https://web.archive.org/web/20250812005928/https://sciencebasedtargets.org/target-dashboard</t>
  </si>
  <si>
    <t>The GHG footprint is reported based on metric tonnes of CO2-equivalent, which includes CO2 , CH4, N2O as our key emitted greenhouse gases. (GHG Methodology - Pg 11 of Supplementary Sustainability Disclosures 2024 document) 
https://web.archive.org/web/20250505234301/https://www.olamgroup.com/content/dam/olamgroup/investor-relations/ir-library/annual-reports/annual-reports-pdfs/2024/supplementary_sustainability_disclosures.pdf</t>
  </si>
  <si>
    <t>Under the climate action section in 2024 Annual Report, there are plenty mentions of the measures they are implementing to reduce GHG emissions of all Scopes. However, there are no clear mentions of how much reduction are expected of these measures, the extent of which the measures will be applied, and there is no mention of schedule for regular review of measures.</t>
  </si>
  <si>
    <t>Carbon Offsetting Rice Emissions (CORE) in India -  The CORE India project, a partnership between Olam¬†Agri, Deutsche Gesellschaft f√ºr Internationale Zusammenarbeit (GIZ) GmbH, IRRI, and UN Women, empowers smallholder rice farmers to reduce GHG emissions (particularly methane from¬†flooded fields) through climate-smart practices, including Alternate Wetting and Drying (AWD). Currently working with 13,353 farmers (11,882 women and 1,471 men) across three Indian states, the project provides climate sensitive technologies, best practices and support for¬†carbon credit accreditation. The goal by 2026 is¬†to¬†train 20,000 farmers, reduce CO2 emissions by¬†90,000 tonnes, and empower 2,500 women farmers as leaders and entrepreneurs.
(Pg 100 of 2024 Annual Report)</t>
  </si>
  <si>
    <t>compass</t>
  </si>
  <si>
    <t>Compass Group PLC</t>
  </si>
  <si>
    <t>GB00BLNN3L44</t>
  </si>
  <si>
    <t>2138008M6MH9OZ6U2T68</t>
  </si>
  <si>
    <t>Hotels, Restaurants and Leisure, and Tourism Services</t>
  </si>
  <si>
    <t>Overall net-zero target:
Compass Group PLC commits to reach net-zero greenhouse gas emissions across the value chain by FY2050.
Near-term targets:
Energy &amp; Industry: Compass Group PLC commits to reduce absolute scope 1 and 2 GHG emissions 46.2% by FY2030 from a FY2019 base year. Compass Group PLC also commits to reduce absolute scope 3 GHG emissions from purchased goods and
services 28% within the same timeframe.
FLAG: Compass Group PLC commits to reduce scope 3 FLAG GHG emissions 33.3% by FY2030 from a FY2019 base year.* Compass Group PLC also commits to no deforestation across its primary deforestation-linked commodities, with a target date of December 31, 2025. *Target includes FLAG emissions and removals.
Long-term targets:
Energy &amp; Industry: Compass Group PLC commits to reduce absolute scope 1 and 2 GHG emissions 90% by FY2050 from a FY2019 base year. Compass Group PLC also commits to reduce absolute scope 3 GHG emissions 90% within the same
timeframe.
FLAG: Compass Group PLC commits to reduce scope 3 FLAG GHG emissions 72% by FY2050 from a FY2019 base year.* *Target includes FLAG emissions and removals.</t>
  </si>
  <si>
    <t>Compass</t>
  </si>
  <si>
    <t>"Approved Science based targets to 2030. Carbon neutrality in our operations by 2030 (Scope 1 &amp; 2). Climate Net Zero by 2050 across our value chain." as per the Global Roadmap to Net Zero https://web.archive.org/web/20250927184014/https://www.compass-group.com/content/dam/compass-group/corporate/sustainability/net-zero/Planet_Promise_Roadmap_1021.pdf</t>
  </si>
  <si>
    <t>https://web.archive.org/web/20250318165743/https://www.compass-group.com/content/dam/compass-group/corporate/sustainability/2025/sustainability-report_2024.pdf</t>
  </si>
  <si>
    <t xml:space="preserve">
"Our Global Commitments: Climate Net Zero greenhouse gas emissions across our global value chain by 2050. Scope 1 &amp; 2: 46% reduction in our absolute Scope 1 and 2 GHG emissions by 2030, from a 2019 base year Scope 3: FLAG - commitment to reduce Scope 3 FLAG GHG emissions 33.3% by 2030, from a 2019 base year; Non FLAG - 28% reduction in our absolute Scope 3 GHG emissions from all food and drink purchased by 2030, from a 2019 base year", as per the Global Roadmap to Net Zero https://web.archive.org/web/20250927184014/https://www.compass-group.com/content/dam/compass-group/corporate/sustainability/net-zero/Planet_Promise_Roadmap_1021.pdf AND https://web.archive.org/web/20250927184227/https://www.compass-group.com/en/sustainability/planet/climate-net-zero-2050.html Re the status date:https://web.archive.org/web/20250927184722/https://www.compass-group.be/en/stories/compass-group-aims-for-climate-neutrality-by-2050</t>
  </si>
  <si>
    <t>On Progress and Coverage: "As we continue to win new business across regions, with our full year revenues growing by 10%, our absolute Scope 1, 2 and 3 emissions have increased 6% year-on-year. However, our overall greenhouse gas intensity ratio (normalised for revenue growth) across all Scope 1, 2 and 3 emissions has reduced by 4% compared to 2023. Only 2% of Compass Group‚Äôs GHG emissions are Scope 1 and 2. These have increased year-on-year due to our acquisitions. Approximately 98% of Compass Group‚Äôs GHG emissions are Scope 3. Since these are created in the supply chain, the only way for us to lower them is to gather detailed information that enables us to work with suppliers to reduce supply chain emissions. This is why we are partnering with a leading carbon management consultancy specialising in the food and agriculture industry to measure our Scope 3 emissions more accurately. Our total 2024 reported Scope 3 emissions are 11,965,107‚Ä† tCO2e.We are in the process of aligning with the new Forest, Land and Agriculture (FLAG) guidance under the SBTi. We continue to work on monitoring and updating our science-based targets, including new SBTi FLAG and non-FLAG targets, and aim to have fully aligned targets in early 2025." Global Roadmap to Net Zero: https://web.archive.org/web/20250927184014/https://www.compass-group.com/content/dam/compass-group/corporate/sustainability/net-zero/Planet_Promise_Roadmap_1021.pdf</t>
  </si>
  <si>
    <t xml:space="preserve">
Scope 3 Targets cover the most material category: Purchased Goods and Services (specifically food and drink), as this accounts for the vast majority of their emissions.</t>
  </si>
  <si>
    <t>Measures for all emission scopes that are covered by the target, Schedule for regular review of measures, Information on the extent to which measures will be applied (e.g. if switching to EVs, what share of the fleet; if installing an own solar PV installation, what is the installed capacity)</t>
  </si>
  <si>
    <t>On Measures: "What we will do ‚Ä¢ Transition global fleet vehicles to 100% plug-in electric ‚Ä¢ Switch to renewable electricity across our controlled operations ‚Ä¢ Invest in decarbonisation projects that accelerate Net Zero innovation ‚Ä¢ Increase sourcing from regenerative agriculture across all key food product categories" as per the Global Roadmap to Net Zero." Over the last two years Compass USA‚Äôs procurement business, Foodbuy, has held Future Forward meetings to understand how its Scope 3 emissions could be reduced. They have engaged 25 of their largest supply partners, representing more than $3 billion of spend and discussed strategies to reduce emissions including farm-level interventions, packaging innovations and distribution efficiencies." In addition, to the Global Roadmap to Net Zero , Climate Transition Plans (CTPs) have been adopted. On Governance: "Our Corporate Responsibility Committee oversees the development and implementation of policies and strategies, such as our climate net zero commitment, to ensure progress is being made towards our KPIs and GHG emissions targets and that we are upholding our high standards of ethics and integrity." as per the Sustainability Report 2024 "Independent assurance: KPMG LLP provided independent limited assurance, using assurance standards ISAE(UK)3000 and ISAE3410, over selected ESG data points included in our 2024 sustainability reporting."</t>
  </si>
  <si>
    <t xml:space="preserve">Carbon Removal Solutions must have: Permanence, High Deployment Speed, Scalability, Low competition for land, Measurable co-benefits for our sector 
https://www.compass-group.co.uk/media/rujbjjct/compass-transition-plan-final-07-24.pdf (Page 74)
</t>
  </si>
  <si>
    <t>" The farm has implemented a variety of regenerative agriculture practices, including enhanced herbal leys ‚Äì diverse pasture compositions that increase carbon sequestration ‚Äì a reduction in the use of fertilisers and pesticides to promote biodiversity and healthier produce, and improved soil health through practices such as cover cropping and no-till farming. In 2024, we launched a new Deforestation Policy, aligning with the EUDR. This aims to establish deforestation-free supply chains by 2025 and includes a commitment to be deforestation-free in our North America and UK operations by the end of 2025. You can read the policy here: www.compass-group.com/policies." On Removals: The report explicitly lists Regenerative agriculture and On-farm interventions as part of its decarbonisation activities for the Supply chain (Scope 3 emissions)</t>
  </si>
  <si>
    <t>Hospitality</t>
  </si>
  <si>
    <t>hyundai mobis</t>
  </si>
  <si>
    <t>HYUNDAI MOBIS Co., Ltd.</t>
  </si>
  <si>
    <t>KR7012330007</t>
  </si>
  <si>
    <t>988400HJA9E0ZVDHRS65</t>
  </si>
  <si>
    <t>Near-Term Targets: HYUNDAI MOBIS Co., Ltd. commits to reduce absolute scope 1 and 2 GHG emissions 46.2% by FY2030 from a FY2019 base year. HYUNDAI MOBIS Co., Ltd. also commits to reduce scope 3 GHG emissions from purchased goods and services 55% per million KRW value added within the same timeframe.</t>
  </si>
  <si>
    <t>Hyundai Mobis Co</t>
  </si>
  <si>
    <t>"Hyundai Mobis established the ‚Äú2045 Net-Zero Roadmap‚Äù to achieve approximately 30% reduction of greenhouse gas emissions by 2030 compared to 2019, achieve net-zero in all domestic and overseas business sites (Scope 1, 2) by 2040, and complete net-zero for the entire supply chain (Scope 3) by 2045." [p.7 https://web.archive.org/web/20231005094949/https://www.mobis.co.kr/resources/pdf/MOBIS_Net-Zero_Report_en.pdf]</t>
  </si>
  <si>
    <t>https://web.archive.org/web/20231005094949/https://www.mobis.co.kr/resources/pdf/MOBIS_Net-Zero_Report_en.pdf</t>
  </si>
  <si>
    <t>2023 Sustainability Report: https://web.archive.org/web/20231005092249/https://www.mobis.co.kr/upload/202307131157165410.pdf</t>
  </si>
  <si>
    <t>Gases: various generic references to 'greenhouse gases' but not clearly specified to which GHGs this is referring.
Scopes: "Hyundai Mobis established the 2045 Net-Zero Roadmap to reduce GHG emissions by 30% by 2030 from 2019 levels and to achieve net-zero emissions at all our domestic and overseas operations (Scope 1 &amp; 2 emissions) by 2040 and across our entire supply chains (Scope 3 emissions) by 2045." [p. 58 of https://web.archive.org/web/20231005092249/https://www.mobis.co.kr/upload/202307131157165410.pdf]</t>
  </si>
  <si>
    <t xml:space="preserve">Plan: https://web.archive.org/web/20231005094949/https://www.mobis.co.kr/resources/pdf/MOBIS_Net-Zero_Report_en.pdf
Emissions reductions expected are set out on p. 7 of https://web.archive.org/web/20231005094949/https://www.mobis.co.kr/resources/pdf/MOBIS_Net-Zero_Report_en.pdf
Reviews: various references to reviews but not scheduled
Reporting: annual sustainability reports. Latest (2023): https://web.archive.org/web/20231005092249/https://www.mobis.co.kr/upload/202307131157165410.pdf
Leadership: "CEO remuneration is determined through performance appraisals. As ESG management increasingly plays a role in ensuring corporate sustainability, we added corporate ESG ratings, used as a factor for inclusion on the Dow Jones Sustainability Index, as well as ESG activity results of respective BUs and divisions, to the KPIs for our CEO." [p. 36 of https://web.archive.org/web/20231005092249/https://www.mobis.co.kr/upload/202307131157165410.pdf] </t>
  </si>
  <si>
    <t>Credits: some evidence of credits being purchased but not clearly included in the target [see p. 108 of https://web.archive.org/web/20231005092249/https://www.mobis.co.kr/upload/202307131157165410.pdf]
Removal: the roadmap shows that Hyundai Mobis is clearly planning to use some removal of residual emissions, but separate target not set [see p. 7 of https://web.archive.org/web/20231005094949/https://www.mobis.co.kr/resources/pdf/MOBIS_Net-Zero_Report_en.pdf]</t>
  </si>
  <si>
    <t>abbott laboratories</t>
  </si>
  <si>
    <t>‚Ä¢ Reduce absolute Scope 1 and 2 carbon emissions by 30% from 2018 baseline by the end of 2030, consistent with the objectives of the Science Based Targets initiative (SBTi). 
‚Ä¢ In 2023, 7% absolute reduction in Scope 1 and 2 emissions in 2023 (versus 2018 baseline); the emissions production decreased by 1% compared with 2022.
‚Ä¢ In 2023, a dedicated environmental sustainability capital fund of $15 million annually was established to support the completion of priority energy efficiency projects.
(Sources: Abbott 2030 Sustainability Plan and Global Sustainability Report 2023)</t>
  </si>
  <si>
    <t>https://www.abbott.com/content/dam/corp/abbott/en-us/hub-new/Abbott-2023-Global-Sustainability-Report-June-2024.pdf</t>
  </si>
  <si>
    <t>UK SUBSIDARY: Abbott Laboratories Ltd, a UK subsidiary of Abbott Laboratories, is committed to achieving Net Zero emissions by 2050 (Source: https://www.abbott.co.uk/content/dam/corp/abbott/en-gb/documents/pdfs/PPN-0621-2023-Carbon-Reduction-Plan-Abbott-Laboratories-Ltd.pdf).</t>
  </si>
  <si>
    <t xml:space="preserve">‚Ä¢ Reduce absolute Scope 1 and 2 carbon emissions by 30% from 2018 baseline by the end of 2030, consistent with the objectives of the Science Based Targets initiative (SBTi).
Scope 3 emissions are estimated annually using the GHG Protocol Corporate Value Chain (Scope 3) 
‚Ä¢ Accounting and Reporting Standard, referring to the categories applicable to Abbott. We are working with key carbon-intensive suppliers to reduce our Scope 3 footprint (Quantitative Scope 3 target is forthcoming).
(Sources: Abbott 2030 Sustainability Plan and Global Sustainability Report 2023)
</t>
  </si>
  <si>
    <t>‚Ä¢ The 2030 Sustainability Plan is integrated into the business plans, financial planning processes, and existing governance structures, including oversight from the Board of Directors. 
‚Ä¢ Overall responsibility for sustainability sits with management, and the leadership covenant reinforces this by explicitly stating that senior leaders are accountable for the achievement of Abbott‚Äôs 2030 Sustainability Plan goals.
‚Ä¢ Each of the officers, including the Chairman and CEO, carries human capital goals to help create a diverse and innovative workforce.
(Sources: Abbott 2030 Sustainability Plan and Global Sustainability Report 2023)</t>
  </si>
  <si>
    <t xml:space="preserve">Given its Global Sustainability Report 2023, Abbott Laboratories has robust sustainability programs aimed at reducing its environmental footprint; however, direct carbon offsetting programs do not appear to be their primary approach. The company focuses on reducing emissions through operational efficiencies, renewable energy adoption, and collaboration with suppliers to reduce Scope 1, 2, and 3 emissions. </t>
  </si>
  <si>
    <t>standard chartered</t>
  </si>
  <si>
    <t>The Group has since made a commitment to be net zero in our Scope 1 and Scope 2 emissions by 2025 and across our financed emissions (which represent the vast majority of our Scope 3 emissions) by 2050, with interim 2030 financed emission targets for high-emitting sectors. The high-emitting sectors for which
we have set targets follow NZBA guidance and represent both the start and end point of our transition to net zero. They are embedded within our sustainability strategy and guide the
evolution of our operating model to one aligned with our net zero commitments.</t>
  </si>
  <si>
    <t>https://web.archive.org/web/20250721205348/https://av.sc.com/corp-en/nr/content/docs/Transition-plan.pdf</t>
  </si>
  <si>
    <t xml:space="preserve">Scope 1 and 2 emissions, while making up less than 1 per cent of the Group‚Äôs total emissions, are included within our suite of net zero targets to demonstrate our commitment to decarbonisation. In 2021, we announced our aim to reach ‚Äúoperational net zero‚Äù by 2025. </t>
  </si>
  <si>
    <t>Further targets include:
- Intentions to set a methane reduction target by the end of 2025
- 85% reduction in absolute financed thermal coal-mining emissions by 2030
 - 63% reduction in revenue-based carbon intensity for power investments by 2030
 - 33% reduction in revenue-based carbon intensity for steel and mining investments by 2030
 - 30% reduction in revenue-based carbon intensity for oil and gas investments by 2030
https://web.archive.org/web/20250721205450/https://www.sc.com/en/press-release/standard-chartered-publishes-transition-plan/
https://av.sc.com/corp-en/nr/content/docs/standard-chartered-plc-full-year-2024-report.pdf</t>
  </si>
  <si>
    <t>They plan to have net-zero financing (i.e. all their investments will be net zero) by 2050 (https://www.sc.com/en/about/sustainability/position-statements/climate-change/)</t>
  </si>
  <si>
    <t>Long Term Incentive Plans (LTIP) awards are granted to senior executives who have the ability to influence the long-term performance of the Group.</t>
  </si>
  <si>
    <t>"Reduce O&amp;G production emissions using CCS-Based removals" p63</t>
  </si>
  <si>
    <t>shanghai construction</t>
  </si>
  <si>
    <t>Shanghai Construction</t>
  </si>
  <si>
    <t>https://www.scg.com.cn/uploadpath/2024/4/23/982a39b5-21e2-4b42-9175-dc82ef2c5edc.pdf</t>
  </si>
  <si>
    <t>Supports China's dual carbon goals, but does not have its own emission reduction targets. 
Annual report 2023 - https://www.scg.com.cn/uploadpath/2024/4/23/982a39b5-21e2-4b42-9175-dc82ef2c5edc.pdf
"‰ª•Á¢≥ËææÂ≥∞Á¢≥‰∏≠ÂíåÂ∑•‰Ωú‰∏∫ÂºïÈ¢ÜÔºåÊåÅÁª≠ÊèêÈ´òÂª∫Á≠ëÈ¢ÜÂüüËÉΩÊ∫êÂà©Áî®ÊïàÁéá„ÄÅÈôç‰ΩéÁ¢≥ÊéíÊîæÊ∞¥Âπ≥ÔºåÈ¢ÑÊúüÂ∏¶Âä®Âª∫Á≠ëÈ¢ÜÂüüÁªøËâ≤‰ΩéÁ¢≥ÊîπÈÄ†Êñ∞ÈúÄÊ±Ç" (P.12, 2023 Annual Report) 
(Translation: "Guided by [China's] carbon peaking and carbon neutrality goals, we will continue to improve energy utilization efficiency and reduce carbon emission levels in the building sector, which is expected to drive new demand for green and low-carbon transformation in the building sector.")</t>
  </si>
  <si>
    <t>inditex</t>
  </si>
  <si>
    <t>ES0148396007</t>
  </si>
  <si>
    <t>549300TTCXZOGZM2EY83</t>
  </si>
  <si>
    <t xml:space="preserve">Overall Net-Zero Target: Inditex commits to reach net-zero greenhouse gas emissions across the value chain by FY2040. Near-Term Targets: Inditex commits to reduce absolute scope 1, 2, and 3 GHG emissions 53% by FY2030 from a FY2018 base year. 
Within this target, Inditex commits to reduce absolute scope 1 and 2 GHG emissions 95% by FY2030 from a FY2018 base year. Inditex also commits to reduce absolute scope 3 GHG emissions from purchased goods and services, fuel- and energy- related activities, upstream transportation and distribution, waste generated in operations, business travel, employee commuting, end-of-life treatment of sold products, downstream leased assets and franchises 51% within the same timeframe.
  Long-Term Targets: Inditex commits to maintain at least 95% absolute scope 1 and 2 GHG emissions reductions from FY2030 through FY2040 from a FY2018 base year. Inditex also commits to reduce absolute scope 3 GHG emissions from purchased goods and services, fuel- and energy- related activities, upstream transportation and distribution, waste generated in operations, business travel, employee commuting, end-of-life treatment of sold products, downstream leased assets and franchises 90% by FY2040 from a FY2018 base year. </t>
  </si>
  <si>
    <t>"We have set new targets along our roadmap for the rest of the decade, a roadmap that will take us to net zero by 2040."
"Zero net emissions, reducing our carbon footprint by at least 90% by comparison with 2018."</t>
  </si>
  <si>
    <t>http://archive.today/2025.09.25-193154/https://www.inditex.com/itxcomweb/api/media/cdcf54dd-4c9b-4ee9-92ab-f55d28d65901/Inditex%20New%20Sustainability%20Commitments.pdf?t=1753268447796</t>
  </si>
  <si>
    <t>"Reducing our emissions by over 50% (in our own operations and our value chain)."
"Reducing our absolute scope 1 and 2 emissions (i.e., our own emissions) by 90% with respect to 2018 levels."
"Reducing our absolute scope 3 emissions (i.e., those emitted by our value chain) by 50% with respect to 2018 levels"</t>
  </si>
  <si>
    <t>Other interim targets include moving to only using textile raw materials with a smaller environmental footprint as well as protecting and restoring biodiversity across 5 million hectares by 2030. (p.6, New Sustainability Commitments Report)
The remaining 10% that will not be reduced by 2040, will instead be offset by carbon absorption initiatives (p.7, New Sustainability Commitments Report)</t>
  </si>
  <si>
    <t xml:space="preserve">'Carbon' and 'Greenhouse Gas emissions' appear to be used interchangeably - however, 'Carbon' is referred to significantly more and there are no explicit definitions of 'Greenhouse Gas emissions' and what that term covers.  </t>
  </si>
  <si>
    <t xml:space="preserve">Their Climate Transition Plan is a public document. However the plan mentions 'Greenhouse Gas Emissions' yet does not define them and only directly addresses carbon; there are no references to the amount of emissions that could be saved per year as a result of their plan. There is mention of extent of which measures will be applied, ie. 'the installation of three 5.5-6 MW wind turbines, aims to increase renewable energy capacity in the grid and reduce greenhouse gas emissions' - yet no information of emission reduction from this method. 
http://archive.today/2025.09.25-193812/https://www.inditex.com/itxcomweb/api/media/450e8c9d-3266-4ffe-abb0-62fe206a188c/Inditex+Climate+Transition+Plan.pdf?t=1710345903031 </t>
  </si>
  <si>
    <t xml:space="preserve">They state that they will reduce their carbon footprint by ~90% by 2040, and will remove the remaining ~10% using  carbon absorption initiatives. They do not define what these carbon absorption initiatives will be. </t>
  </si>
  <si>
    <t>best buy</t>
  </si>
  <si>
    <t>Best Buy Co., Inc.</t>
  </si>
  <si>
    <t>US0865161014</t>
  </si>
  <si>
    <t>HL5XPTVRV0O8TUN5LL90</t>
  </si>
  <si>
    <t>American multinational consumer electronics retailer Best Buy commits to reduce absolute Scope 1 and Scope 2 GHG emissions 50% by 2030 from a 2017 base-year. Best Buy also commits to reduce absolute Scope 3 GHG emissions from Use of Sold Products 20% by 2030 from a 2017 base-year.</t>
  </si>
  <si>
    <t>Best Buy Co</t>
  </si>
  <si>
    <t xml:space="preserve">We‚Äôve pledged to be carbon neutral by 2040. ‚ÄúIn 2019, we set a goal to reduce carbon emissions by 75% by 2030 (over a 2009 baseline) and to become carbon neutral by 2040.
</t>
  </si>
  <si>
    <t>https://web.archive.org/web/20251004122802/https://corporate.bestbuy.com/wp-content/uploads/2025/07/BestBuy-CRS-Report-2025.pdf?utm</t>
  </si>
  <si>
    <t xml:space="preserve">Reduce carbon emissions in our operations by 75% by 2030 (over 2009 baseline) and become carbon neutral by 2040.
</t>
  </si>
  <si>
    <t xml:space="preserve">Best Buy has committed to reach net zero emissions in its operations (Scopes 1 &amp; 2) by 2040, with an interim target to reduce carbon emissions by 75% by 2030, using a 2009 baseline. As of FY25, the company reports it has achieved a 74% emissions reduction relative to 2009. Their most recent 2024 CR&amp;S Report continues to reaffirm these goals. Best Buy also engages suppliers and product-use emissions (Scope 3) through sustainable product selection and supply chain measures, even though the net zero target is explicitly framed for its direct operations. source: https://web.archive.org/web/20251004122802/https://corporate.bestbuy.com/wp-content/uploads/2025/07/BestBuy-CRS-Report-2025.pdf?utm https://web.archive.org/web/20251004122750/https://corporate.bestbuy.com/wp-content/uploads/2024/07/BBY-CRS-Report-July2024.pdf?utm
</t>
  </si>
  <si>
    <t xml:space="preserve">Best Buy‚Äôs net zero by 2040 target covers Scope 1 and Scope 2 emissions across its global operations, following the GHG Protocol and including carbon dioxide (CO‚ÇÇ) and other greenhouse gases (CH‚ÇÑ, N‚ÇÇO, HFCs, etc.). The target uses a 2009 baseline year and is supported by an interim goal to reduce emissions 75% by 2030. In addition, Best Buy has a Scope 3 target to reduce value chain emissions 25% by 2030 (from a 2017 baseline), focusing on product use and supplier engagement. These targets are approved by the Science Based Targets initiative (SBTi) and aligned with the 1.5°C  pathway. source: https://web.archive.org/web/20250715000000/https://corporate.bestbuy.com/wp-content/uploads/2025/07/BestBuy-CRS-Report-2025.pdf https://web.archive.org/web/20240715000000/https://corporate.bestbuy.com/wp-content/uploads/2024/07/BBY-CRS-Report-July2024.pdf Source
</t>
  </si>
  <si>
    <t xml:space="preserve">Best Buy has a publicly available plan to reach its emissions targets, detailed in its annual Corporate Responsibility &amp; Sustainability (CR&amp;S) reports, which describe measures across scopes, quantitative emissions reductions, and operational levers such as energy efficiency, renewable energy procurement, and supply chain engagement. Oversight is provided by senior leadership (including the Chief Sustainability Officer) and by the Board‚Äôs Nominating, Corporate Governance &amp; Public Policy Committee. The company publishes annual reporting on progress and revisits its materiality matrix every 2‚Äì3 years. In its 2025 CR&amp;S Report, Best Buy states that its GHG emissions data (Scopes 1, 2, and 3) are independently verified (limited assurance) and that the governance structure includes board-level supervision of sustainability strategy. source: https://web.archive.org/web/20250715000000/https://corporate.bestbuy.com/wp-content/uploads/2025/07/BestBuy-CRS-Report-2025.pdf
</t>
  </si>
  <si>
    <t xml:space="preserve">Best Buy does not explicitly rely on externally traded offsets or credits outside of its value chain to meet its net zero goal. Although the company mentions ‚Äúneutralizing remaining emissions with additional, quantifiable, real, permanent and socially beneficial offsets‚Äù in its FY25 CR&amp;S report, its main strategy remains focused on emissions reductions and renewable energy deployment within operations and supply chain. There is no publicly stated separate target for removals (e.g. nature-based or CCS), and the company has not clearly disclosed using carbon removal methods within its direct target boundary. Source: https://web.archive.org/web/20250715000000/https://corporate.bestbuy.com/wp-content/uploads/2025/07/BestBuy-CRS-Report-2025.pdf
</t>
  </si>
  <si>
    <t>northwestern mutual</t>
  </si>
  <si>
    <t>https://web.archive.org/web/20250707221609/https://www.northwesternmutual.com/assets/pdf/sustainability/2024-sustainability-and-impact-report.pdf</t>
  </si>
  <si>
    <t xml:space="preserve">Company reports Scope 1 and 2 emissions data in their Task Force on Climate-Related Financial Disclosures (TCFD) report, filed annually
with the California Department of Insurance., but has no stated emissions reduction target. They have engaged a third-party sustainability advisory firm to support their development of an emissions reduction strategy, which includes identifying opportunities for facility upgrades and efficiencies. </t>
  </si>
  <si>
    <t xml:space="preserve">Company reports Scope 1 and 2 emissions data in their Task Force on Climate-Related Financial Disclosures (TCFD) report, filed annually
with the California Department of Insurance., but has no stated emissions reduction target. </t>
  </si>
  <si>
    <t>Northwestern Mutual publishes its Sustainability and Impact Report annually and tracks Scope 1 and 2 emissions, but does not have a climate target or governance structure linked to achieving one.</t>
  </si>
  <si>
    <t>schneider electric</t>
  </si>
  <si>
    <t>FR0000121972</t>
  </si>
  <si>
    <t>969500A1YF1XUYYXS284</t>
  </si>
  <si>
    <t>Overall Net-Zero Target French multinational corporation Schneider Electric commits to reach net zero greenhouse gas emissions across the value chain by 2050 from a 2021 base year. Near-Term Targets French multinational corporation Schneider Electric commits to reduce absolute scope 1 and 2 GHG emissions 76% by 2030 from a 2021 base year. Schneider Electric also commits to increase annual sourcing of renewable electricity from 82% in 2021 to 100% by 2030. Schneider Electric further commits to reduce absolute scope 3 GHG emissions 25% by 2030 from a 2021 base year. Long-Term Targets French multinational corporation Schneider Electric commits to reduce absolute scope 1 and 2 GHG emissions 90% by 2050 from a 2021 base year. Schneider Electric also commits to reduce absolute scope 3 GHG emissions 90% within the same timeframe.</t>
  </si>
  <si>
    <t>"Ultimately, the Group is committed to be Net-Zero across its entire value chain by 2050, which means that the Group aims to reduce its 2021 footprint by an absolute 90% by 2050 and balance residual emissions with high-quality and high-durability carbon removal credits" (Schneider Electric 2023 Sustainable Development Report, pg. 98: https://www.se.com/ww/en/assets/564/document/466155/2023-sustainability-report.pdf?p_enDocType=EDMS&amp;p_File_Name=2023%20Sustainable%20Development%20Report).</t>
  </si>
  <si>
    <t>https://web.archive.org/web/20251010224252/https://www.se.com/ww/en/about-us/sustainability/climate-commitment/</t>
  </si>
  <si>
    <t>"By 2030, reduce value chain emissions by 25% and be ‚ÄúNet-Zero ready‚Äù in operations. Schneider Electric commits to reduce its absolute Scope 3 GHG emissions across its entire value chain by 25% from a 2021 base year. This encompasses all Scope 3 emissions, in particular upstream emissions from purchased goods and services, as well as downstream emissions from the use of electricity by its sold products... Having ‚ÄúNet-Zero ready‚Äù operations means the Group plans to reduce absolute emissions from Scopes 1 and 2 by 76% from a 2021 base year (equivalent to a 90% reduction compared to 2017) and balance residual emissions from its operations with carbon removal credits of growing quality and durability" (Schneider Electric 2023 Sustainable Development Report, pg. 99).</t>
  </si>
  <si>
    <t>"By 2050, reach Net-Zero CO2 emissions across the entire value chain. To reach its Net-Zero Commitment, the Group will reduce its absolute Scopes 1, 2, and 3 GHG emissions by at least 90% from a 2021 base year, and balance its residual emissions with high quality carbon removal, in line with the SBTi 'Corporate Net-Zero Standard'" (Schneider Electric 2023 Sustainable Development Report, pg. 99).</t>
  </si>
  <si>
    <t>The target encompasses all greenhouse gas emissions across Scopes 1, 2, and 3, aiming for a 90% reduction from the 2021 baseline by 2050.</t>
  </si>
  <si>
    <t>Schneider Electric's governance structures include accountability for sustainability targets, with leadership formally responsible for delivery. The company also emphasizes equity in its sustainability initiatives.</t>
  </si>
  <si>
    <t>Avoid social harm, Avoid biodiversity harm, Must be high environmental integrity, Not include avoided emissions (e.g. via renewable energy projects), Not include emissions reductions (e.g. via greater efficiency), Not include biological sequestration (e.g. via afforestation)</t>
  </si>
  <si>
    <t xml:space="preserve">Strategic procurement programs including traditional and renewable energy, distributed energy resources, microgrids, global Energy Attribute Certificates, and carbon offsets. Compensate 100% of scope 1 and 2 emissions with credits generated by the Livelihoods Carbon Funds.
</t>
  </si>
  <si>
    <t>Schneider Electric has invested in carbon removal projects through the Livelihoods Carbon Funds, focusing on reforestation, agroforestry, and sustainable agriculture practices. As of December 2023, the total carbon credits accumulated since 2011 amounted to 499,743 tons.</t>
  </si>
  <si>
    <t>kb financial</t>
  </si>
  <si>
    <t>KR7105560007</t>
  </si>
  <si>
    <t>529900TKE4MXG3Q6GW86</t>
  </si>
  <si>
    <t>Headline target: KB Financial Group commits to achieve SBTs in corporate instruments (equity, bonds, loans), commercial real estate, electricity generation project finance portfolios by 2030 from a 2019 base year. KB Financial Group‚Äô s portfolio targets cover 12.89% of its total investment and lending activities by total exposure* as of December 31st, 2019. ** Total exposure is the sum of loans, equity, bonds, beneficiary certificates, and other securities managed by KB Financial Group. Full target: https://sciencebasedtargets.org/resources/files/Target-lanaguge-and-summary_KBF.docx-1.pdf</t>
  </si>
  <si>
    <t>KB Financial Group developed the ‚ÄúKB Net Zero S.T.A.R.‚Äù and ‚ÄúKB GREEN WAVE 2030‚Äù strategies to contribute to addressing the issues regarding climate change, and is striding forward to achieve the goals.
"KB Net Zero S.T.A.R. aims to achieve net-zero for operational emissions (Scope 1&amp;2) and financed emissions (Scope 3). The target for operational emissions is to achieve a 42% reduction compared to the 2020 levels by 2030 and net-zero by 2040. For financed emissions, the goal is to reduce 33.3% of the emissions by 2030 and 61% by 2040 compared to the 2019 levels and achieve net-zero by 2050."</t>
  </si>
  <si>
    <t>https://web.archive.org/web/20251012165433/https://www.kbfg.com/common/jsp/fileDownUtil.jsp?filepath=/data/esg/sustainability/KBFG_2024_Sustainability%20Report_General%20Stakeholder_ENG.pdf</t>
  </si>
  <si>
    <t>The target for operational emissions is to achieve a 42% reduction compared to the 2020 levels by 2030</t>
  </si>
  <si>
    <t xml:space="preserve">KB have declared targets for their internal operational carbon emissions and for their asset portfolio and scope 3 emissions - these targets combined are intended to see them through to net -zero by 2050.
KB Financial Group utilised the SDA methodology and Temperature Rating method according to the SBTi methodology when setting our financed emissions targets and received an SBTi approval in October 2021. The approval means that KB Net Zero S.T.A.R and its greenhouse gas emissions reduction targets are objective and reliable strategies and goals that go beyond mere declaration.
KB Financial Group has set our financed emissions (Scope 3) target based on the SBTi methodology </t>
  </si>
  <si>
    <t>Carbon neutrality: Achieving net zero carbon emissions by offsetting emissions by carbon reduction activities</t>
  </si>
  <si>
    <t>northrop grumman</t>
  </si>
  <si>
    <t>'As the next step in our journey to decarbonize, we are committed to achieving net zero GHG emissions in our operations by 2035' (p8)</t>
  </si>
  <si>
    <t>https://www.northropgrumman.com/wp-content/uploads/2021-NG-Sustainability-Report_Final.pdf</t>
  </si>
  <si>
    <t>Greenhouse Gas Emissions Reduction 2020 GOAL 30% FROM 2010
https://www.northropgrumman.com/wp-content/uploads/Northrop-Grumman_2020-SustainabilityReport.pdf</t>
  </si>
  <si>
    <t xml:space="preserve">as of 2020, achieved 43.7% instead of 30% for this target
We are currently working to develop the next generation of environmental sustainability goals, </t>
  </si>
  <si>
    <t>Gases covered: 'Our GHG inventory was developed in accordance with the GHG Protocol Corporate Standard and in alignment with the International Aerospace Environmental Group Greenhouse Gas Reporting Guidance, and includes CO2, CH4, N2O, HFCs, PFCs, SF6 and NF3' (p61) Scope: emissions cover Scope 1&amp;2 (p69), but not scope 3</t>
  </si>
  <si>
    <t>Equity: reference to D&amp;I (but not specifically in climate context) (p25) Accountability: 'We continued to report our environmental progress, and to hold ourselves accountable through our non-financial performance metrics for the environment' (p12)</t>
  </si>
  <si>
    <t>Offsets: included in emissions (p69)</t>
  </si>
  <si>
    <t>national australia bank</t>
  </si>
  <si>
    <t>national australia bank nab</t>
  </si>
  <si>
    <t>Ambition to achieve net zero across our financed emissions and operations by 2050. To achieve this, NAB has committed to align their lending portfolio with net zero emissions by 2050.</t>
  </si>
  <si>
    <t>https://www.nab.com.au/about-us/social-impact/environment/climate-change</t>
  </si>
  <si>
    <t>target to reduce Scope 1 and 2 (market-based)_x000D_
GHG emissions by 72% by 2030_x000D_
against a 2022 baseline(1)</t>
  </si>
  <si>
    <t>In 2010, became the first Australian owned bank to achieve carbon neutrality under the Climate Active (then National Carbon Offset Standard (NCOS)) Carbon Neutral Program. In 2021 we celebrated 11 years of carbon neutrality. We achieved this through a concentrated focus on energy efficiency, the use of cleaner energy sources, and the purchasing and retirement of offsets to neutralise remaining emissions.  _x000D_
Obtained annual external verification and assurance- Australian National Greenhouse and Energy Reporting Act 2007, Australian National Environment Protection (National Pollutant Inventory) Measure, Companies (Directorsâ€™ Report) and Limited Liability Partnerships (Energy and Carbon Report) Regulations 2018 (United Kingdom), the UK Energy Savings Opportunities Scheme (ESOS), which was introduced by the ESOS Regulations 2014.</t>
  </si>
  <si>
    <t>We have calculated the estimated attributable Scope 3 financed emissions of eight key segments of our Australian lending portfolio and are measuring and reporting this emissions profile on an annual basis. We are now working to set, and publish in our 2022 annual reporting suite, interim targets for portfolio alignment</t>
  </si>
  <si>
    <t>https://www.nab.com.au/content/dam/nabrwd/documents/reports/corporate/sustainability-report-pdf.pdf_x000D_
_x000D_
https://www.nab.com.au/content/dam/nab/documents/reports/corporate/2021-annual-review.pdf</t>
  </si>
  <si>
    <t>No one project to comprise more than 40% of the retired offsets in any one year.  No one project type to comprise more than 50% of the retired offsets in any one_x000D_
year. The Group must purchase carbon offsets (offsets) that are real, quantifiable, â€˜additionalâ€™ and permanent. Once purchased, the offsets must be retired on a reputable registry as approved by Sustainability Governance &amp; Risk. Purchased offsets must be generated in accordance with best practice standards (national and international as defined in SOP) and requirements for carbon neutral certification.</t>
  </si>
  <si>
    <t>https://www.nab.com.au/content/dam/nabrwd/documents/policy/corporate/environmental-reporting-and-offset-management-policy.pdf</t>
  </si>
  <si>
    <t>hanwha</t>
  </si>
  <si>
    <t>In response to the global climate crisis, Hanwha Corporation declared the ‚ÄòHanwha Net Zero 2040‚Äô initiative, committing to reducing its emissions by approximately 65% by 2030 and achieving a 100% reduction by 2040 compared to 2019 levels.</t>
  </si>
  <si>
    <t>https://web.archive.org/web/20251011192344/https://www.hanwhacorp.co.kr/common/fileDownload.do?path=/upload/hanwha/sustainability/2025_Hanwha_Corporation_Sustainability_Report_eng.pdf&amp;name=2025_Hanwha_Corporation_Sustainability_Report_eng.pdf</t>
  </si>
  <si>
    <t>In order to achieve carbon neutrality, Hanwha set a goal of reducing about 65% compared to 2019 as a mid-term goal, and redefined detailed plans by division.</t>
  </si>
  <si>
    <t>https://www.hanwhacorp.co.kr/eng/hanwha/sustainability/introduction.jsp In 2024, the company joined K-RE100 and established a goal to transition 100% of power consumption to renewable energy by 2040. To achieve Net Zero 2040 and K-RE100 goals, the Global Division is continuously devising and applying greenhouse gas reduction activities within its facilities, and in 2024, it completed a 5MW direct PPA contract to secure renewable energy electricity. The first direct PPA electricity will be supplied to the Global Division's Onsan Plant in phases starting in 2025. This is enough to replace about 20% of the electricity consumed at Onsan Plant and will reduce greenhouse gas emissions by about 2.6 thousand tCO2-eq per year. The Global Division plans to keep reviewing and applying direct PPAs and installing solar power generation facilities at facilities. The E&amp;C Division plans to install solar power generation facilities at newly opened civil engineering sites to supply some of the electricity consumed</t>
  </si>
  <si>
    <t>Hanwha Corporation has established an internal greenhouse gas inventory to manage Scope 1 and 2 emissions, monitoring energy consumption and greenhouse gas emissions from each business site on a monthly basis. The E&amp;C Division monitors high-energy-consuming sites, identifying causes for such high energy consumption to brainstorm reduction measures. For Scope 3 emissions, we base calculation on data accumulated from internal purchasing, logistics, and ERP systems. We are improving our data collection methods to ensure the integrity of basic data every year. For climate data in 2024, we ensured comparability with previous years by deleting all past data corresponding to Hanwha Corporation Momentum Division, which was split off on July 1, 2024, and recalculating the data. Due to the difficulty of accurately separating the data, the Plant Business split on July 1, 2024, and the Wind Power Business split on December 1, 2024, were included in the data calculation scope of Hanwha Corporation until the date of the split-off Scope 3 Greenhouse Gas Emissions Management Since 2021, Hanwha Corporation has calculated and disclosed its Scope 3 greenhouse gas emissions. We review our calculation system annually to further sophisticate the calculation boundaries, data sources, and methodologies. The calculation results are verified by a third party to ensure the reliability of the disclosed data. Based on the analysis of Scope 3 emissions and their sources, Hanwha promotes reduction efforts across the entire value chain, including expanding the use of low-carbon products and fuels and adopting eco friendly transportation methods
Governance</t>
  </si>
  <si>
    <t>Board of Directors: Roles and Responsibilities in Climate Change Response Hanwha Corporation‚Äôs ESG Committee, directly under the BOD, is central in establishing strategic directions for climate change response and making final resolutions on critical issues for transitioning to a low carbon economy. In 2024, the Board of Directors convened three meetings to address issues related to results of the double materiality assessment and issues related to climate change such as green bond fund allocation and ESG management performance. Management Roles and Responsibilities in Climate Change Response Hanwha Corporation addresses climate change through efforts led by its Chief Safety &amp; Environment Officer (CSO), who oversees climate change issues across various business divisions. We set qualitative and quantitative KPIs related to climate change once a year for executives, managers, and employees. The financial reward system is operated based on their KPI performance.</t>
  </si>
  <si>
    <t>Internal Carbon Pricing Hanwha Corporation operates an internal carbon pricing system to measure and manage greenhouse gas emissions, carbon credit shortages or surpluses, and associated costs resulting from business activities. The internal carbon price is based on the average transaction price of KAU (Korean Allowance Unit) for the entire planning period or the cumulative average transaction price of KAU during the same period. In 2024, Hanwha Corporation utilized internal carbon pricing in economic feasibility analysis for the application of Hanwha‚Äôs first direct PPA contract as a basis for key decision-making. Since being designated as a target company in June 2012 under the Framework Act on Carbon Neutrality and Green Growth for Coping with Climate Crisis, Hanwha Corporation has meticulously managed greenhouse gas emissions from all its business sites. Starting from the first planning period (2015-2017), the Onsan Plant was designated as an allocated facility and participated in the emissions trading system. In the third planning period (2021-2025), this scope was expanded to include all business sites. In 2024, Hanwha Corporation optimized carbon credit purchases through regular market analysis and price monitoring conducted by a dedicated team. We established and operated an emissions trading strategy through competitive trading, carry-over, borrowing, buying, and selling of carbon credits. Since 2007, the Onsan Plant of Global Division has been operating the N‚ÇÇO Reduction Project, which was certified as a Clean Development Mechanism (CDM) project. This project removes N‚ÇÇO, a greenhouse gas, from the nitric acid manufacturing process, thereby reducing approximately 250,000 tCO‚ÇÇ-eq annually and securing corresponding carbon credits. In 2023, in alignment with the Paris Agreement, Hanwha Corporation began transitioning the CDM project to the Sustainable Development Mechanism (SDM) project. In 2024, in accordance with the guidelines on the feasibility assessment and reduction volume certification of external projects, we renewed the certification validity period for external project under the emissions trading system (June 27, 2021, to June 26, 2026) and completed the certification of greenhouse gas reduction volumes reduced during part of the validity period (June 2021 to June 2023). The Global Division is planning to voluntarily install N‚ÇÇO reduction facilities for the new nitric acid process under construction in Yeosu to redouble its commitment to greenhouse gas reduction</t>
  </si>
  <si>
    <t>molina healthcare</t>
  </si>
  <si>
    <t>https://web.archive.org/web/20251015221021/https://investors.molinahealthcare.com/sites/g/files/knoqqb49866/themes/site/nir_pid891/widget-lib/assets/pdf-viewer/pdf-js/web/viewer.html?file=/static-files/157c5f7c-b4b1-4864-b6b0-a857ea9c8aeb</t>
  </si>
  <si>
    <t>The 2024 Corporate Responsibility and Sustainability Report (p. 18) states that ‚ÄúMolina has not yet set emission reduction targets.‚Äù</t>
  </si>
  <si>
    <t>The 2024 Corporate Responsibility and Sustainability Report (p. 18) states that ‚ÄúMolina has not yet set emission reduction targets.‚Äù Nevertheless, the company still discloses its GHG emissions within the same report.</t>
  </si>
  <si>
    <t>lufthansa</t>
  </si>
  <si>
    <t>DE0008232125</t>
  </si>
  <si>
    <t>529900PH63HYJ86ASW55</t>
  </si>
  <si>
    <t>Lufthansa Group commits to reduce its well-to-wake GHG emissions related to jet fuel from owned operations 30.6% per revenue tonne kilometre (RTK) by 2030 from a 2019 base year* **. *The target boundary includes land-related emissions and removals from bioenergy feedstocks. **Non-CO2e effects which may also contribute to aviation induced warming are not included in this target. Lufthansa Group commits to report publicly on its collaboration with stakeholders to improve understanding of opportunities to mitigate the non-CO2e impacts of aviation annually over its target timeframe</t>
  </si>
  <si>
    <t>Lufthansa</t>
  </si>
  <si>
    <t xml:space="preserve">"We aim to be carbon-neutral by 2050, and we want to halve the net CO2 emissions of our flight operations from their 2019 levels by 2030" (pg. 2, Sustainability Factsheet 2023) </t>
  </si>
  <si>
    <t>https://www.lufthansagroup.com/media/downloads/en/responsibility/LH-Factsheet-Sustainability-2023.pdf</t>
  </si>
  <si>
    <t>"Lufthansa Group‚Äôs target to achieve a 30.6 % reduction in CO2 intensity in 2030 compared to 2019 was successfully validated in 2022 by SBTi as the first European airline group and the second worldwide" (pg. 8, Sustainability Factsheet 2023)</t>
  </si>
  <si>
    <t>Lufthansa's Tools for achieving climate goals include: Fleet Modernization (fuel efficient aircraft); Sustainable Aviation fuels; Efficiency in flight operations (intelligent route planning, modern procedures, latest technology); and supporting alternative transport to hubs (expanding and interconnecting air, rail, and bus services to reduce short-haul flights) (pg. 8, Sustainability Factsheet 2023)
Other links: https://www.lufthansagroup.com/en/responsibility/climate-environment/climate-protection-goals.html</t>
  </si>
  <si>
    <t>From the CDP 2023 report: Lufthansa set in 2021 the goal to reduce company-wide Scope 1, 2, and 3 emissions 30.6% by 2030 with base year 2019. The target covers 88% of Scope 1 and 3 emissions from 2019, and is committed based on the SBTi WTW target template approach. It is part of the long-term net-zero target of 2050. The largest three levers to achieve the target include Fleet renewal, Operational &amp; air traffic mgmt efficiency, and SAF.  Lufthansa is committed to a net-zero target by 2050 covering Scope 1 emissions (this goal is not science-based). 
CDP report: https://www.cdp.net/en/formatted_responses/responses?campaign_id=83630982&amp;discloser_id=1032745&amp;locale=en&amp;organization_name=Deutsche+Lufthansa+AG&amp;organization_number=4657&amp;program=Investor&amp;project_year=2023&amp;redirect=https%3A%2F%2Fcdp.credit360.com%2Fsurveys%2F2023%2Fjwbhd7d6%2F257702&amp;survey_id=82591262</t>
  </si>
  <si>
    <t>Emission reduction targets are an element of the long-term variable remuneration of the Executive Board of Deutsche Lufthansa AG since 2011. Since the remuneration system was changed in 2019, the Supervisory Board has regularly defined an environmental target as one of the strategic and sustainability targets for the long-term variable remuneration (LTI) of the Executive Board. The reduction of specific CO‚ÇÇ emissions was also defined as focus topic of the sustainability targets within the long-term variable remuneration in 2022. Derived from the current corporate strategy, according to which the reduction targets are based on the indicator CO‚ÇÇ per tonne- kilometer transported, analogous to the target system of
the validated SBTi targets ‚Üó Remuneration report, p. 280. In December 2022, the Supervisory Board furthermore resolved to increase the share of the strategic and sustainability targets within long-term variable remuneration from 15% to 20% as of 2023. https://investor-relations.lufthansagroup.com/fileadmin/downloads/en/annual-meeting/2024/Vergu__tungsbericht-e.pdf</t>
  </si>
  <si>
    <t xml:space="preserve">Lufthansa uses approved offsets including carbon capture and storage technology. They intend to achieve a 50% reduction in emissions by 2030 by including voluntary offsets. (pg. 13, https://www.lufthansagroup.com/media/downloads/en/responsibility/LH-TCFD-Report-2023.pdf) 
Offsetting is a main decarbonization lever. Lufthansa's report notes "high-quality, certified offset projects that promote climate change mitigation worldwide are complemented by CORSIA" (pg. 8) </t>
  </si>
  <si>
    <t>dollar general</t>
  </si>
  <si>
    <t>"Dollar General has both shorter-term and longer-term goals to reduce
our GHG emissions*.
15% REDUCTION per square foot by 2026
30% REDUCTION per square foot by 2031"
(p. 29)</t>
  </si>
  <si>
    <t>https://www.dollargeneral.com/about-us/corporate-social-responsibility</t>
  </si>
  <si>
    <t>See above</t>
  </si>
  <si>
    <t>From 2024 Dollar General Serving Others ESG Report (pub. Apr 2025)</t>
  </si>
  <si>
    <t xml:space="preserve">GHG emissions Scope 1 and 2 are specified (p. 29)
</t>
  </si>
  <si>
    <t>Plan: there are a list of measures that DG plans to take from pgs. 29-37, including information on the extent of measures. DG has taken many of these measures and, for the first time since 2020, has reduced scope 1 and 2 emissions (scope 2 quite significantly).
Accountable: "Executive-level oversight is conducted by the company‚Äôs Sustainability Committee, comprised
of members of the executive leadership team and the Vice President of Corporate Social
Responsibility and Philanthropy. The Committee meets regularly to set strategic direction and
ensure programs are aligned with corporate objectives. Reporting to the company‚Äôs Executive
Vice President and General Counsel, the CSR team helps coordinate and deliver enterprise-wide
initiatives, supports the planning an execution of functional workstreams and provides visibility
and communications on progress to the executive leadership team. Working teams within the
business lead functional planning and execution and report progress to the CSR team (p. 40)."</t>
  </si>
  <si>
    <t>"Our renewable energy strategy includes both on-site
and off-site renewable power projects, community
solar agreements, wind energy supply agreements,
renewable energy credit purchasing, green pricing
agreements and virtual power purchasing agreements. When assessing these projects, we
consider multiple factors including lease life on locations, ease of installation and overall return
on investment" (p. 31).</t>
  </si>
  <si>
    <t>lyondellbasell industries</t>
  </si>
  <si>
    <t>'That is why we aim to achieve net zero GHG emissions from global operations by 2050 and we set an interim goal to achieve an absolute reduction of 30% in scope 1 and 2 GHG emissions by 2030. (p23)
"Relative to a 2020 baseline" p23</t>
  </si>
  <si>
    <t>https://web.archive.org/web/20250920015120/https://www.lyondellbasell.com/globalassets/lyb/sustainability/reporting/reports/sustainable-report/2024-lyb-sustainability-report.pd</t>
  </si>
  <si>
    <t>"Reduce absolute scope 1 and 2 GHG emissions by 42% by 2030; Reduce absolute scope 3 GHG emissions by 30% by 2030" (sustainability report 2024 P. 30)</t>
  </si>
  <si>
    <t>The absolute reduction target fro scope 1 scope 2 and scope 3 is relative to a 2020 baseline. (sustainability report 2024 P.29)</t>
  </si>
  <si>
    <t xml:space="preserve">"Our 2050 net zero goal includes scope 1 and 2. Our 2030 net zero goal includes scope 1 and 2." 
"We are furthering our understanding of the indirect GHG emissions from our activities in our value chains, otherwise known as scope 3 emissions. In 2021, we developed a more comprehensive baseline estimation and disclosed our scope 3 emissions in our CDP report." 
"Management of our value chain (scope 3) GHG emissions through the development of emission inventories, and participation in sectoral initiatives (e.g., through Together for Sustainability) to establish stakeholder engagement programs with a particular emphasis placed on the procurement of feedstocks and other raw materials." </t>
  </si>
  <si>
    <t>Plan: list of measures on p24 onwards, e.g. 'Renewable electricity will also play a key role in achieving our goals. We anticipate our efforts to procure at least half of our electricity from renewable sources by 2030 will contribute a minimum of 20% toward our overall 2030 reduction goal.' 
Waterfall chart to show expected emissions reductions from each measure to reach 2030 interim target on p.26.
No plan for reaching net zero by 2050.
Accountable: 'Our Board of Directors (‚ÄúBoard‚Äù) leads our commitment to sustainability and maintains oversight of the Company‚Äôs environmental, social and governance (‚ÄúESG‚Äù) profile. At the management level, our CEO oversees our ESG profile through regular reporting from his leadership team, including our Sustainability Steering Committee' (p49)
"Our CEO is the most senior individual with overall responsibility for our climate change strategy as part of our wider sustainability strategy. Our CSO reports directly to our CEO, and is accountable for the steering and monitoring of our climate change program at a senior level. Along with senior members of our Leadership team, our CSO sponsors different workstreams that form our climate program and support our strategic roadmap." (p65)</t>
  </si>
  <si>
    <t>CCS-based: Looking beyond 2030, we are evaluating new technologies such as carbon capture, storage and utilization; process electrification and use of hydrogen to deploy across our manufacturing footprint.' (p16)
"Our ambition to achieve net zero GHG emissions by 2050 will need to be enabled by the deployment of new technologies across the company‚Äôs manufacturing footprint, and we are assessing technologies such as cracker electrification, use of hydrogen, carbon capture and storage (CCS) and carbon utilization. (p16)</t>
  </si>
  <si>
    <t>china minsheng banking</t>
  </si>
  <si>
    <t>http://en.cmbc.com.cn/CMBCToday/InvestorRelations/Corporatesocialresponsibility/index.htm</t>
  </si>
  <si>
    <t xml:space="preserve">There is no specific target. Records of carbon emission can be found in its CSR reports. </t>
  </si>
  <si>
    <t>Annual CSR reports: http://en.cmbc.com.cn/CMBCToday/InvestorRelations/Corporatesocialresponsibility/index.htm</t>
  </si>
  <si>
    <t>gsk</t>
  </si>
  <si>
    <t>GB00BN7SWP63</t>
  </si>
  <si>
    <t>5493000HZTVUYLO1D793</t>
  </si>
  <si>
    <t>Overall Net-Zero Target
GSK commits to reach net-zero greenhouse gas emissions across the value chain by 2045
from a 2020 base year.
Near-Term Targets
GSK commits to reduce absolute scope 1 and 2 GHG emissions 80% by 2030 from a 2020
base year.* GSK also commits to reduce absolute scope 3 GHG emissions from purchased
goods and services, fuel and energy related activities, upstream transportation and
distribution, waste generated in operations, business travel, employee commuting, use of
sold products and end of life treatment of sold products 80% within the same timeframe.
*The target boundary includes biogenic land-related emissions and removals from bioenergy feedstocks
Long-Term Targets
GSK commits to reduce absolute scope 1 and 2 GHG emissions 90% by 2045 from a 2020
base year.* GSK also commits to reduce absolute scope 3 GHG emissions from purchased
goods and services, capital goods, fuel and energy related activities, upstream transportation and distribution, waste generated in operations, business travel, employee commuting, use of sold products, end of life treatment of sold products and investments 90% within the same timeframe.
*The target boundary includes biogenic land-related emissions and removals from bioenergy feedstocks</t>
  </si>
  <si>
    <t>glaxosmithkline</t>
  </si>
  <si>
    <t>"Net zero greenhouse gas emissions across our full value chain by 2045: 90% absolute reduction in emissions from a 2020 baseline, across all scopes and all residual emissions neutralised"_x000D_
_x000D_
Source: Our pathway to net zero impact on climate, published Feb. 2025, p.1_x000D_
https://web.archive.org/web/20250708174738/https://www.gsk.com/media/iyrmzve1/pathway-to-a-net-zero-impact-on-climate.pdf</t>
  </si>
  <si>
    <t>https://web.archive.org/web/20250708174738/https://www.gsk.com/media/iyrmzve1/pathway-to-a-net-zero-impact-on-climate.pdf</t>
  </si>
  <si>
    <t>"100% imported renewable electricity by 2025 and 100% renewable electricity (imported and generated) by 2030 (Scope 2)"_x000D_
"80% absolute reduction in greenhouse gas emissions from a 2020 baseline, across all scopes and investment in nature-based solutions for the remaining 20% of our footprint by 2030"_x000D_
_x000D_
Source: Our pathway to net zero impact on climate, published Feb. 2025, p.1_x000D_
https://web.archive.org/web/20250708174738/https://www.gsk.com/media/iyrmzve1/pathway-to-a-net-zero-impact-on-climate.pdf</t>
  </si>
  <si>
    <t>"We have set a clear pathway to a net zero impact on climate. By 2030, we aim to reduce carbon emissions by 80% with the remainder covered through investment in high-quality naturebased solutions, and by 2045, we aim to be at the Science Based Target Initiative Net Zero Standard, with carbon emissions reduced by at least 90% and the remainder tackled through high-quality_x000D_
carbon credits."_x000D_
"Our net zero targets cover the full value chain of emissions reductions, from a baseline of 2020."_x000D_
"Our net zero targets have been approved by the Science Based Target Initiativeâ€™s Corporate Net-Zero Standard, the worldâ€™s only framework for corporate net-zero target setting in line with climate science."_x000D_
_x000D_
Source: Our pathway to net zero impact on climate, published Feb. 2025, p.1_x000D_
https://web.archive.org/web/20250708174738/https://www.gsk.com/media/iyrmzve1/pathway-to-a-net-zero-impact-on-climate.pdf</t>
  </si>
  <si>
    <t>"Our net zero targets cover the full value chain of emissions reductions, from a baseline of 2020."_x000D_
"We have mapped our carbon footprint across our value chain to ensure we have a clear understanding of where to focus our efforts, which informs our pathway to net zero."_x000D_
"Scope 1 and 2 emissions across GSK's operations(running our labs, factories and commercial offices - market-based emissions)."_x000D_
"Scope 3 emissions from the goods and services that GSK buys from other companies and other upstream emissions."_x000D_
"Scope 3 emissions from delivering medicines and vaccines across the globe."_x000D_
"Scope 3 emissions from patients using our products."_x000D_
"Scope 3 emissions from the disposal of our products by GSK patients."_x000D_
_x000D_
Source: Our pathway to net zero impact on climate, published Feb. 2025, pp. 1-2_x000D_
https://web.archive.org/web/20250708174738/https://www.gsk.com/media/iyrmzve1/pathway-to-a-net-zero-impact-on-climate.pdf</t>
  </si>
  <si>
    <t>Plan is publicly available: https://web.archive.org/web/20250708174738/https://www.gsk.com/media/iyrmzve1/pathway-to-a-net-zero-impact-on-climate.pdf_x000D_
 _x000D_
"The GSK Leadership Team and senior management are responsible for delivery against our six focus areas (â€“ Access to healthcareâ€“ Global health and health securityâ€“ Environmentâ€“ Inclusion and diversityâ€“ Ethical standardsâ€“ Product governance). They report regularly to our Board-level Corporate Responsibility Committee (CRC) on progress. The CRC is responsible for oversight of our approach to responsible business and performance against our Trust priority. The Committee oversees our progress against our six focus areas, how our commitments reflect the most important issues for responsible business growth, and how weâ€™re meeting the expectations of our stakeholders. It collaborates with other Board committees, including the Remuneration Committee and the Audit &amp; Risk Committee, as needed, reflecting how delivery is integrated across the business."_x000D_
_x000D_
"With the support of the CRC, the Remuneration Committee has proposed a new remuneration approach for 2025 onwards. This further strengthens the link between our short and long-term incentive plans and our Responsible Business Performance Rating. For short-term bonus for Executive Directors and GLT, assessment of their performance on Strategic and Operational measures (30% of annual bonus opportunity) will include performance on the relevant metrics within the Responsible Business Performance Rating. For senior leaders, our long-term incentive scheme will include performance over time on our Responsible Business Performance Rating (7.5% of LTI opportunity)."_x000D_
_x000D_
Source: GSK Responsible Business  Performance Report 2024, published Feb. 2025, pp. 4-5_x000D_
https://web.archive.org/web/20250706055003/https://www.gsk.com/media/2a0pomqk/responsible-business-performance-report-2024.pdf_x000D_
_x000D_
"Matters considered by our Directors include:â€“ Community investment and donations policy â€“ Clinical trial diversity planning and enrolmentâ€“ Environment, net zero and nature-positive goalsâ€“ Environment, health and safety risksâ€“ Emerging climate and environmental legislative/regulatory reviewsâ€“ Global health, health security and climate impacts."_x000D_
_x000D_
Source: Governance and Remuneration Report 2024, published Feb. 2025, p.129_x000D_
https://web.archive.org/web/20250616191946/https://www.gsk.com/media/hhweztfs/governance-and-remuneration-report-2024.pdf_x000D_
_x000D_
"Corporate Responsibility Committee: was considered to be performing well despite a challenging external environment.  The focus for 2025 would be to ensure that increased monitoring was in place so that GSK was able to respond to the evolving global environment."_x000D_
_x000D_
Source: Governance and Remuneration Report 2024, published Feb. 2025, p.133_x000D_
https://web.archive.org/web/20250616191946/https://www.gsk.com/media/hhweztfs/governance-and-remuneration-report-2024.pdf</t>
  </si>
  <si>
    <t>"We plan to secure carbon credits for the 20% emissions we estimate to have as residual in 2030, and for a maximum of 10% residual emissions by 2045 (from a 2020 baseline). We aim to secure all of the credits for the 2030 target through nature investments by 2028 and we report our progress annually in the Responsible Business Performance Report. These credits will be issued later in the decade and will be retired against our 2030 residual emissions and onwards, yearly. For our 2030 target we are prioritizing carbon removal credits, but we will also secure a proportion of carbon avoidance and reductions credits in recognition of their critical role in conserving existing carbon stocks and protecting nature. For our 2045 Net Zero target, we will aim to only secure carbon removal credits." _x000D_
_x000D_
"GSK is an investor in Climate Asset Managementâ€™s Nature Based Carbon Fund, which aims to invest at a landscape scale in grassland, agriculture, forestry, wetlands and coastal carbon projects in developing economies, to provide long-lasting, verified, positive impact at scale for the climate, biodiversity and local communities."_x000D_
_x000D_
Source: Source: Our pathway to net zero impact on climate, published Feb. 2025, p. 4_x000D_
https://web.archive.org/web/20250708174738/https://www.gsk.com/media/iyrmzve1/pathway-to-a-net-zero-impact-on-climate.pdf</t>
  </si>
  <si>
    <t>bank of new york bny</t>
  </si>
  <si>
    <t>1.5°C target</t>
  </si>
  <si>
    <t>In 2023, BNY Mellon set a target to reduce Scope 1 and Scope 2 (location-based) GHG emissions by 50% by 2030 from a 2018 baseline, consistent with 1.5¬∞C pathways. (p.63)</t>
  </si>
  <si>
    <t>https://web.archive.org/web/20251004033928/https://www.bny.com/assets/corporate/documents/pdf/2023-sustainability-report.pdf</t>
  </si>
  <si>
    <t>Reduce Scope 1 and Scope 2 (location-based) GHG emissions by 20% by 2025 from a 2018 baseline, in line with the Paris Agreement and consistent with a maximum global average temperature rise of 2¬∞C.
Reduce Scope 3 Financed Emissions for Oil &amp; Gas and Power sectors and set 2030 targets that are in line with existing business strategy. Target  reduction of 31% for oil &amp; gas and 46-55% for power sector from 2020 baseline year (p.69).</t>
  </si>
  <si>
    <t>In 2023, BNY Mellon set a new 2030 target to reduce Scope 1 and 2 (location-based) GHG emissions by 50% from a 2018 baseline, aligned with 1.5¬∞C pathways ‚Äî an update from its earlier 2¬∞C-aligned target. (p.63)
The earlier interim target (‚àí20% by 2025) was achieved in 2020 and maintained since. (p.63)
Additionally, for the first time they set 2030 emissions reductions target for Scope 3 financed emissions of the 2 sectors, oil &amp; gas and power, which represent the greatest share of the Category 15 emissions in our portfolio. (p.66)
As of end-2023, BNY Mellon had maintained carbon neutrality for nine consecutive years across Scope 1, Scope 2, and Scope 3 (business travel), through reductions, RECs, and offsets. (p.65)
In 2023, BNY began to calculate business travel emissions for all employees globally, expanding its Scope 3, Category 6 boundary. Only travel (air, rail, car rental, hotel) booked via the corporate platform is included; local travel outside this is excluded. This methodological update led to higher reported emissions. (p.62‚Äì63)</t>
  </si>
  <si>
    <t>We have been carbon neutral for our global direct Scope 1, Scope 2 and Scope 3 business travel emissions since 2015. Our three-part approach for achieving carbon neutrality includes: (1) reducing our energy use and related greenhouse gas emissions as described above; (2) procuring renewable electricity; and (3) purchasing carbon offsets to compensate for
any remaining emissions in our footprint.
In 2023, BNY Mellon expanded its Scope 3, Category 6 coverage to include global employee travel booked through a corporate platform. Local travel not booked via the platform is excluded. (p.62‚Äì63)</t>
  </si>
  <si>
    <t>BNY updated their global sustainability governance structure overseeing integration of climate and sustainability strategy and risk management to strengthen global alignment and engage stakeholders across businesses/jurisdictions, led by the Chief Sustainability Officer. p.10 BNY is focussed on integrating climate change as a strategic consideration into business and operations and risk management frameworks, with sustainability initiatives and goals overseen by the Corporate Governance, Nominating and Social Responsibility (CGNSR) Committee of the Board. p.10 -11.</t>
  </si>
  <si>
    <t xml:space="preserve">
BNY's aims to achieve carbon neutrality through 3 pronged approach, including "Purchasing carbon offsets focused on a combination of renewable energy financing, resource conservation and carbon sequestration initiatives to compensate for any remaining emissions in our footprint that cannot otherwise be eliminated through energy efficiency investments and renewable energy procurement" (p. 65)</t>
  </si>
  <si>
    <t>haier smart home</t>
  </si>
  <si>
    <t>‚óè By 2050, net zero carbon emissions is ahieved</t>
  </si>
  <si>
    <t>https://smart-home.haier.com/en/gpxx/esg/P020230427770685481498.pdf</t>
  </si>
  <si>
    <t>With 2022 as the base year, we will strive to reduce greenhouse gas emissions (Scope I and Scope II) per 10,000 yuan of output by 3% in 2023, while maintaining an increase in output value</t>
  </si>
  <si>
    <t>The Company has only been publishing short-term "Goals for 1-3 Years" in its annual ESG Reports. In the previous year, the Company had the same target to reduce GHG (Scope 1 &amp; 2) per 10,000 yuan of output by 3% in the following year (achievement completed in 2022, according to P.26 of 2022 ESG Report). Only Fisher &amp; Paykel (FPA), one of the global brands the Company owns, has a goal to achieve net zero carbon emissions by 2050 (P.10, 2022 ESG Report). 
At this stage, the Company is only committed to "assist" in China's national 'dual-carbon' strategy, i.e. 2030 peak carbon dioxide emissions and 2060 carbon neutrality (P.9, 2022 ESG Report), and is laying the groundwork for setting carbon neutral targets in the longer run: "Haier Smart Home will continue to carry out low-carbon research and exploration work to increase the proportion of renewable energy and promote the implementation of carbon reduction benefits in each production and manufacturing process; at the same time, we will continue to promote the carbon audit project, improve the transparency of information disclosure, *lay the foundation for setting corporate carbon neutrality targets in the future*, and help promote the low-carbon transformation of enterprises and society." (P.43, 2022 ESG Report)
Haier Europe, the Company's European branch, has announced its commitment to submit a plan for emissions reductions "by adopting a scientific and calculated approach through the Science Based Targets Initiative (SBTi)". In the meantime, Haier Europe has set an interim target of 60% renewable energy across the sites it controls by 2025. (&lt;https://corporate.haier-europe.com/press-release/haier-europe-pledges-to-reduce-emissions-and-foster-product-circularity-in-line-with-science/&gt;, accessed 24 Apr 2024)</t>
  </si>
  <si>
    <t>"Based on the business nature of Haier Smart Home, the principal gas emissions are greenhouse gas emissions from the utilization of fossil fuels and electricity and steam converted from fossil fuels; The Company's greenhouse gas list includes carbon dioxide, methane and nitrous oxide, mainly from externally purchased electricity, steam and fossil fuel." (Notes 3 &amp;4, Page 36-37, 2022 ESG Report)</t>
  </si>
  <si>
    <t>"In the future, Haier Smart Home will carry out targeted carbon emission reduction according to the key carbon emission areas and the actual situation, and gradually plan the implementation path of carbon reduction, while actively assuming a leading role in the supply chain and collaborating with upstream and downstream partners to carry out carbon reduction." (P.28, 2022 ESG Report)</t>
  </si>
  <si>
    <t>with 2022 as the base year, we will strive to reduce greenhouse gas emissions (scope i and scope ii) per 10,000 yuan of output by 3% in 2023, while maintaining an increase in output value</t>
  </si>
  <si>
    <t>cenovus energy</t>
  </si>
  <si>
    <t xml:space="preserve">Reduce absolute scope 1 and 2 GHG  emissions, on a net equity basis, by 35% from 2019 levels by year‚Äëend 2035, as we build toward our long‚Äëterm ambition for net zero emissions by 2050.
</t>
  </si>
  <si>
    <t>https://www.cenovus.com/News-and-Stories/News-releases/2023/2696943</t>
  </si>
  <si>
    <t xml:space="preserve">"We have set a target to reduce our net equity-based absolute scope 1 and 2 GHG emissions by 35% by year-end 2035 from our 2019 levels."
</t>
  </si>
  <si>
    <t xml:space="preserve">Achieving a 35% reduction in our absolute scope 1 and 2 GHG emissions, on a net equity basis, means reducing our emissions to 16.9 million tonnes1 of CO2 equivalent (CO2 e) from our starting point of 26.0 million tonnes1 ‚Äì a total reduction of 9.1 million tonnes through 2035. (p=36) 
(Source: https://web.archive.org/web/20250621153921/https://mc-3405db07-6660-4b4e-8bc8-1763-cdn-endpoint.azureedge.net/-/media/Project/WWW/docs/sustainability/2023/2023-corporate-social-responsibility-report.pdf?rev=ed1cc9eef4934bea9e2d4a8564d551a3&amp;sc_lang=en&amp;hash=5DA62A7E1A074F5C940E1B6A3275EA7B) (click on the link 2022 environmental, social and governance (ESG) report)
NB 1. "Cenovus Energy Inc. (TSX: CVE) (NYSE: CVE) announced today that effective March 31, 2021, Cenovus Energy combined with Husky Energy, creating the second largest Canadian oil and natural gas producer and refiner and upgrader. The company will continue to operate as Cenovus Energy Inc." (Source: https://www.cenovus.com/Investors/Cenovus-and-Husky-transaction)
2. Cenovus Energy has published its 2023 Corporate Social Responsibility (CSR) Report, outlining progress on Indigenous reconciliation, inclusion &amp; diversity, safety performance, and governance practices. Unlike previous ESG reports, this year‚Äôs CSR report does not include updates on environmental performance or plans, following recent amendments to Canada‚Äôs Competition Act. Cenovus has chosen to defer this reporting, but reaffirms its continued commitment to advancing environmental initiatives. (Source: https://web.archive.org/web/20250621153921/https://mc-3405db07-6660-4b4e-8bc8-1763-cdn-endpoint.azureedge.net/-/media/Project/WWW/docs/sustainability/2023/2023-corporate-social-responsibility-report.pdf?rev=ed1cc9eef4934bea9e2d4a8564d551a3&amp;sc_lang=en&amp;hash=5DA62A7E1A074F5C940E1B6A3275EA7B)
</t>
  </si>
  <si>
    <t>Cenovus Energy‚Äôs 35% emissions reduction target applies to absolute Scope 1 and Scope 2 greenhouse gas (GHG) emissions, calculated on a net equity basis, meaning it covers the company‚Äôs share of emissions from assets in which it holds an ownership interest. The target uses 2019 as the baseline year and applies across all company operations, but does not include Scope 3 emissions (e.g., those from the use of sold products). The target also does not include emissions released before the 2019 baseline. While the company acknowledges Scope 3 emissions in its reporting, no quantified reduction targets have been set for them as of the latest disclosures.</t>
  </si>
  <si>
    <t xml:space="preserve">"For members of our executive leadership team, performance agreements are also tied specifically to ESG factors and objectives. Achievement of these goals and objectives influences
the individual performance component of discretionary compensation." (p=70)  Source: https://web.archive.org/web/20250621155219/https://www.cenovus.com/News-and-Stories/News-releases/2023/2696943 (click on the link 2022 environmental, social and governance (ESG) report)
Disclaimer from Cenovus Energy dated June 20, 2024:  "Our ability to remain transparent has been significantly compromised as a result of Bill C-59, which was recently passed and includes amendments to the Competition Act related to environmental and climate disclosure... these amendments create significant uncertainty and risk for all Canadian companies regardless of sector, that communicate publicly about environmental performance, including actions to address climate change. As a result, we have been forced to remove information on environmental and climate performance, progress, and plans from our website, social media platforms and other communications channels at this time. These actions are a direct consequence of this legislation and are not related to our commitments or belief in the accuracy of our environmental communications."
Source: https://web.archive.org/web/20250621155219/https://www.cenovus.com/News-and-Stories/News-releases/2023/2696943
</t>
  </si>
  <si>
    <t xml:space="preserve">Cenovus‚Äôs planned path to achieving our net zero ambition includes the use of high‚Äëquality carbon offsets for only a small portion of hard‚Äëto‚Äëabate scope 1 direct emissions, while scope 2 emissions related to electricity purchases are expected to be largely mitigated through purchasing renewable power. (p=22)  
Our decarbonization plan involves advancing and applying technologies in phases. Phase 1 (2023‚Äë2027) aligns with our five‚Äëyear business plan and includes near‚Äëterm projects as well as pilots and feasibility studies, including for small modular nuclear reactors for heat and power and next‚Äëgeneration carbon capture technology, which are expected to enable further reductions in Phase 2. The near‚Äëterm projects with funding in our five‚Äëyear plan include methane reduction and facilities optimization in our conventional and Atlantic businesses, and CCS initiatives at Christina Lake, Lloydminster Upgrader, Minnedosa Ethanol Plant and Elmworth gas plant. Potential developments in Phase 2 (2028‚Äë2035) include achieving our methane reduction milestone, expanding carbon capture in downstream and oil sands assets, tying in to the Pathways foundational CCS network, and advancing low‚Äëcarbon business opportunities. Phase 3 (beyond 2035) outlines the technologies we‚Äôre pursuing to achieve our net zero by 2050 ambition. These initiatives include implementing the most efficient large‚Äëscale emissions reduction solutions, which could involve further CCS and process improvements, the use of small modular nuclear reactors for heat and power, and other low‚Äëcarbon energy inputs. This suite of long‚Äëterm abatement levers requires additional technology improvements and government financial and regulatory support to become feasible. We intend to complement these initiatives by advancing measured growth in targeted low‚Äëcarbon business opportunities. (p=22)
source:
https://web.archive.org/web/20250621153921/https://mc-3405db07-6660-4b4e-8bc8-1763-cdn-endpoint.azureedge.net/-/media/Project/WWW/docs/sustainability/2023/2023-corporate-social-responsibility-report.pdf?rev=ed1cc9eef4934bea9e2d4a8564d551a3&amp;sc_lang=en&amp;hash=5DA62A7E1A074F5C940E1B6A3275EA7B)
</t>
  </si>
  <si>
    <t>coop</t>
  </si>
  <si>
    <t>Our long-term goal is to reach Net Zero emissions across our full value chain by 2040, and for our own operations by 2035. (pg 43)</t>
  </si>
  <si>
    <t>https://web.archive.org/web/20250816214913/https://downloads.ctfassets.net/5ywmq66472jr/688tizavhOgU5Bv0d4UuTu/17d5dc65c993d3eb9d1da3bc2f25b1bd/Social_Value_Sustainability_Report_2024_v3.pdf</t>
  </si>
  <si>
    <t>We commit to reduce absolute Scope 1 and 2 emissions by 66% by 2030, from a 2016 base year.
We commit to reduce absolute Scope 3 emissions by 48% by 2030, from a 2016 base year. (pg 43) https://web.archive.org/web/20250816214913/https://downloads.ctfassets.net/5ywmq66472jr/688tizavhOgU5Bv0d4UuTu/17d5dc65c993d3eb9d1da3bc2f25b1bd/Social_Value_Sustainability_Report_2024_v3.pdf</t>
  </si>
  <si>
    <t>In 2019 we followed best practice in climate target-setting, steered by then Science-Based Targets initiative (SBTi). At this time, we set targets to reduce our Scope 1, 2 and 3 emissions by 2025 along different pathways. We have met these initial targets several years early - but also know that best practice has changed. As such, we have committed to new and more ambitious targets, in line with the SBTi Net-Zero Standard. These new targets are aligned to limiting global temperature rise to no more than 1.5¬∞C and have been validated against the most ambitious designation available through the SBTi process. (pg 7) 
We‚Äôre ahead of target for our own operations and want to lead the way by bringing our target forward by 5 years to reach Net Zero by 2035 for our own operations. In practice this means a 90% reduction in carbon emissions aligned to current Science Based Targets initiative (SBTi) guidance.
We‚Äôre dramatically speeding up the pace of value chain carbon reduction to align to no more than 1.5¬∞C of global warming, going beyond our initial target of reducing Scope 3 emissions by 11% by 2025. (pg 3)
https://web.archive.org/web/20250818115331/https://assets.ctfassets.net/bffxiku554r1/2jiILGTPSvVkclPq5YWJ8D/a1048cf738c73fe94c52f5502ca66275/Co-op_Climate_Plan_2024.pdf</t>
  </si>
  <si>
    <t xml:space="preserve">Our supporting activity is critical to the delivery of our goal to become a Net Zero business, and how we demonstrate our vision of ‚ÄúCo-operating for a Fairer World‚Äù. From our work to fund climate change solutions, to how we are co-operating for change at scale. Funding climate change solutions, Supporting citizens and communities to take climate action, Direct our finance to reducing carbon, Helping suppliers on the front line of the climate crisis. Campaigning for climate action, (pg 10) Equity note 
https://web.archive.org/web/20250818115331/https://assets.ctfassets.net/bffxiku554r1/2jiILGTPSvVkclPq5YWJ8D/a1048cf738c73fe94c52f5502ca66275/Co-op_Climate_Plan_2024.pdf
, </t>
  </si>
  <si>
    <t>Whilst we reduce carbon emissions, we will focus on funding natural restoration, innovation and carbon reduction within our supply chain, before ultimately balancing our residual emissions through verified and proven greenhouse gas removals. (pg 6) https://web.archive.org/web/20250818115331/https://assets.ctfassets.net/bffxiku554r1/2jiILGTPSvVkclPq5YWJ8D/a1048cf738c73fe94c52f5502ca66275/Co-op_Climate_Plan_2024.pdf</t>
  </si>
  <si>
    <t>s f holding</t>
  </si>
  <si>
    <t>S.F. Holding Co., Ltd</t>
  </si>
  <si>
    <t>CNE100000L63</t>
  </si>
  <si>
    <t>Overall Net-Zero Target: 
S.F. Holding Co., Ltd commits to reach net-zero greenhouse gas emissions across the value chain by 2050.
Near-Term Targets:
S.F. Holding Co., Ltd commits to reduce absolute scope 1 and 2 GHG emissions 42% by 2030 from a 2023 base year.* S.F. Holding Co., Ltd also commits to reduce absolute scope 3 GHG emissions from purchased goods and services, capital goods, and fuel- and energy-related activities 25% within the same timeframe.* S.F. Holding Co., Ltd further commits that 60% of its suppliers by emissions covering upstream transportation and distribution, will have science-based targets by 2029.
*The target boundary includes land-related emissions and removals from bioenergy feedstocks.
Long-Term Targets: 
S.F. Holding Co., Ltd commits to reduce absolute scope 1 and 2 GHG emissions 90% by 2050 from a 2023 base year.* S.F. Holding Co., Ltd also commits to reduce absolute scope 3 GHG emissions 90% within the same timeframe.*
*The target boundary includes land-related emissions and removals from bioenergy feedstocks.</t>
  </si>
  <si>
    <t>In November 2023, SF officially signed and submitted the Business Ambition for 1.5°C  Commitment Letter to the ‚ÄúScience-Based Carbon Target Initiative‚Äù (SBTi), demonstrating the company‚Äôs commitment to achieving science-based greenhouse gas emission reduction targets and striving to achieve net-zero emissions in the value chain by 2050.' (P.74, 2024 Sustainability Report) 
"Overall Net-Zero Target: S.F. Holding Co., Ltd commits to reach net-zero greenhouse gas emissions across the value chain by 2050." (SBTi target dashboard)</t>
  </si>
  <si>
    <t>https://web.archive.org/web/20250730093251/https://ir.sf-express.com/media/pljplgmn/%E9%A1%BA%E4%B8%B0%E6%8E%A7%E8%82%A12024%E5%B9%B4%E5%BA%A6%E5%8F%AF%E6%8C%81%E7%BB%AD%E5%8F%91%E5%B1%95%E6%8A%A5%E5%91%8A-%E8%8B%B1%E6%96%87.pdf</t>
  </si>
  <si>
    <t>"Near-Term Targets: S.F. Holding Co., Ltd commits to reduce absolute scope 1 and 2 GHG emissions 42% by 2030 from a 2023 base year.* S.F. Holding Co., Ltd also commits to reduce absolute scope 3 GHG emissions from purchased goods and services, capital goods, and fuel- and energy-related activities 25% within the same timeframe." (SBTi target dashboard)</t>
  </si>
  <si>
    <t>SBTi published the Company's NZ targets in April 2025: "Target language:  Overall Net-Zero Target: S.F. Holding Co., Ltd commits to reach net-zero greenhouse gas emissions across the value chain by 2050. Near-Term Targets: S.F. Holding Co., Ltd commits to reduce absolute scope 1 and 2 GHG emissions 42% by 2030 from a 2023 base year.* S.F. Holding Co., Ltd also commits to reduce absolute scope 3 GHG emissions from purchased goods and services, capital goods, and fuel- and energy-related activities 25% within the same timeframe.* S.F. Holding Co., Ltd further commits that 60% of its suppliers by emissions covering upstream transportation and distribution, will have science-based targets by 2029. *The target boundary includes land-related emissions and removals from bioenergy feedstocks. Long-Term Targets: S.F. Holding Co., Ltd commits to reduce absolute scope 1 and 2 GHG emissions 90% by 2050 from a 2023 base year.* S.F. Holding Co., Ltd also commits to reduce absolute scope 3 GHG emissions 90% within the same timeframe.* *The target boundary includes land-related emissions and removals from bioenergy feedstocks." (https://web.archive.org/web/20250807122818/https://sciencebasedtargets.org/target-dashboard)</t>
  </si>
  <si>
    <t xml:space="preserve">The SBTi requires companies to include all Greenhouse Gases in their inventory and targets, ensuring a comprehensive approach to emissions reduction. (https://web.archive.org/web/20250807112259/https://files.sciencebasedtargets.org/production/legacy/2017/02/SBTi-criteria.pdf)
</t>
  </si>
  <si>
    <t>On Plan: While the Company shows initiatives it has taken to reach a 'zero carbon future', it does not show a forward-looking plan or roadmap to achieving its interim/end targets: https://web.archive.org/web/20250730094144/https://www.sf-express.com/chn/en/sustainable ; 
On Reporting: Sustainability reports are published annually: https://web.archive.org/web/20250730094144/https://www.sf-express.com/chn/en/sustainable ;
On Equity: Only mentioned equity in the context of fair compensation;
On Leadership Accountability: "SF‚Äôs management compensation is linked to climate change-related performance to facilitate and accelerate the implementation of SF‚Äôs climate commitments and goals." (P.64, 2024 Sustainability Report)</t>
  </si>
  <si>
    <t>On GHG emissions removal in 2024 (P.156, 2024 Sustainability Report):
Purchased carbon credits: 44 tCO2e;
GHG removal from newly planted trees: 13.6 tCO2e ;
On Offset:
"In March 2024, SF signed a letter of intent for "supply chain-level full-link sustainable strategic services" with a leading global luxury brand to jointly launch the "supply chain-level sustainable dual innovation" action. The purpose of this cooperation is to...support their supply chain greenhouse gas emission reduction and *offset* actions, and reduce the company's environmental protection compliance costs and climate risks in operations, and enhance the green and low-carbon operational resilience of the entire logistics supply chain." (P.39, 2024 Sustainability Report); 
"SF Achieved the First Commercial Trial Flight of a Domestic All-cargo Aircraft Using Sustainable Aviation Fuel...the flight also *offsets the carbon emissions* generated during the combustion
of aviation fuel by purchasing sufficient Verified Carbon Units (VCUs), becoming the first all-cargo flight in the country to achieve carbon neutrality" (P.46, 2024 Sustainability Report) ;
On Nature-based removals:
"Carbon Neutral Forest Planting: Through scientific planning and careful implementation, SF forest not only effectively offsets greenhouse gas emissions, but also promotes ecological protection and restoration, and improves forest ecosystems." (P.62, 2024 Sustainability Report)</t>
  </si>
  <si>
    <t>hangzhou industrial investment</t>
  </si>
  <si>
    <t>warner bros discovery</t>
  </si>
  <si>
    <t>Goal: Achieve net zero (scopes 1 &amp; 2) by 2030 with 100% renewable energy
‚Ä¢ Progress: Discovery set this public goal in December 2021, and is working to begin to make progress against the goal. Discovery already prioritizes offsetting its emissions, and is identifying other ways to invest in renewable energy infrastructure. In December 2021, we also became a member of RE100 joining other leading businesses who are committed to 100% renewable energy across the globe. This commitment will strengthen our net zero approach by aligning our renewable energy generation and procurement strategy with RE100 criteria and addressing the importance of credible claims and regionality.</t>
  </si>
  <si>
    <t>https://corporate.discovery.com/environmental-social-governance/our-planet/#ghg</t>
  </si>
  <si>
    <t xml:space="preserve">
Goal: Evaluate scope 3 emissions and identify opportunities for reduction
‚Ä¢ Progress: Discovery has begun to tackle this goal in a few ways:
Collecting and reporting data associated with business travel and employee commuting, as part of the GHG inventory progress.
Joining sustainable production organizations ‚Äì the Sustainable Production Alliance (SPA) in the U.S. and Albert in the UK. SPA is a consortium of the world‚Äôs leading film, television and streaming companies dedicated to accelerating the transformation of the entertainment business into a more sustainable industry. Albert is an organization dedicated to inspiring the media industry to create content that supports a vision for a sustainable future and help the industry to make positive contributions to the environment while eliminating waste and carbon emissions from their production.
Requiring UK commissions to use the Albert UK Carbon Calculator. Discovery UK also signed on to Albert UK‚Äôs Climate Content Pledge, a commitment by 12 of the UK‚Äôs biggest media brands to help audiences understand what tackling climate change might mean to them, as well as inspire and inform sustainable choices.
In follow-up to joining SPA, Discovery will also be developing and piloting a sustainable production handbook and corresponding processes with select U.S. productions.
Implementing a sustainable travel tool, which directs employees to lower carbon travel options.
</t>
  </si>
  <si>
    <t xml:space="preserve"> In 2019 and 2020, Discovery purchased both RECs and carbon offsets to account for 100% of Scope 1 emissions, Scope 2 emissions, and certain Scope 3 emissions. By doing this, Discovery has achieved carbon neutrality and will continue to achieve this goal annually.</t>
  </si>
  <si>
    <t>chs</t>
  </si>
  <si>
    <t>CHS Inc.</t>
  </si>
  <si>
    <t>https://mc-c0840b6c-72fb-47b1-b4d8-bfc9-cdn-endpoint.azureedge.net/-/media/project/chs/chs-inc/files/about-us/sustainability/chs-sustainability-report.pdf?rev=6d386c0b87284162b606aca77550905e&amp;hash=00DB2400953461B2FF29FDBA26724059</t>
  </si>
  <si>
    <t xml:space="preserve">CHS Inc. has not set formal greenhouse gas emissions reduction or net-zero targets. However, in fiscal year 2024, CHS engaged an independent third-party firm to help complete its Scope 1 and 2 greenhouse gas emissions inventory, marking a significant step toward understanding and managing its emissions.
</t>
  </si>
  <si>
    <t>CHS has not established formal targets for greenhouse gas emissions reduction. The company is in the process of developing a comprehensive emissions inventory, which will inform future sustainability strategies.</t>
  </si>
  <si>
    <t xml:space="preserve">CHS's sustainability initiatives are overseen by its board of directors and executive leadership. The company emphasizes the importance of sustainability in its operations and engages with stakeholders to advance its sustainability goals. However, there is no formal accountability structure tied to specific emissions reduction targets.
</t>
  </si>
  <si>
    <t xml:space="preserve">CHS has not disclosed any plans to use carbon credits or engage in carbon removal activities as part of its sustainability strategy. The company is currently focusing on understanding its emissions profile before considering such measures.
</t>
  </si>
  <si>
    <t>enbridge</t>
  </si>
  <si>
    <t>Net-zero emissions from our operations by 2050</t>
  </si>
  <si>
    <t>https://archive.vn/Zj5Oi</t>
  </si>
  <si>
    <t>'reducing the intensity of GHG emissions from our operations by 35% by 2030 from 2018'
'this metric aggregates emissions and throughput for each business unit on the basis of tonnes of carbon dioxide equivalent per energy delivered in petajoules (PJ)' p15</t>
  </si>
  <si>
    <t>[1] 2024 report: https://web.archive.org/web/20250621070404/https://www.enbridge.com/~/media/Enb/Documents/Reports/Sustainability-Report-2024/Enbridge_SR_2024.pdf?rev=1ece093dfdfe43bdaf0e0400831663ad&amp;hash=A4A881316FECDD87E000B3AE2615BF75
'The percentages outlined in our reduction pathways are forecast-driven using estimated emissions (tCO2e) and volume (PJ) information, presented as illustrative pathways to guide planning and strategy development.' p15
'GHG emissions are from assets over which we have operational control (Scope 1 and Scope 2 emissions). Projected reductions of GHG emissions intensity and absolute emissions is relative to the 2018 baseline year.' p27
'Our target covers 100% of our Scope 1 and Scope 2 emissions' p16
Targets announced: https://web.archive.org/web/20250420122723/https://www.enbridge.com/media-center/news/details?id=123647&amp;lang=en</t>
  </si>
  <si>
    <t>Enterprise Compensation is linked for Accountability; "Multi-year ESG goals embedded in annual incentive programs" - Page 10 of 2024 Sustainability Report.
Reports: https://www.enbridge.com/About-Us/Our-Values/Sustainability/Archived-Sustainability-Reports</t>
  </si>
  <si>
    <t>'20% Offsets and carbon credits' p16
"Future procurement of carbon capture, carbon removal or other offset solutions will depend on the maturity of these solutions and how nature-based solutions are perceived in the voluntary carbon market." p. 16
'we are investing in carbon capture and sequestration to help mitigate emissions from hard-to-abate processes such as steel and concrete production. We believe carbon capture will be required to meet some of the most ambitious global emissions reduction goals' p25
' For our 2050 target, carbon capture, carbon removal or other offset solutions fit our business strategy due to their investment profile. Future procurement of carbon capture, carbon removal or other offset solutions will depend on the maturity of these solutions and how nature-based solutions are perceived in the voluntary carbon market. While offsets remain a lever to reduce residual emissions to our net-zero pathway, our focus until 2030 is on understanding the limits and costs of emissions reduction pathways such as modernization, innovation and lower-carbon investments' p25</t>
  </si>
  <si>
    <t>tco2e/pj</t>
  </si>
  <si>
    <t>netflix</t>
  </si>
  <si>
    <t>US64110L1061</t>
  </si>
  <si>
    <t>549300Y7VHGU0I7CE873</t>
  </si>
  <si>
    <t>Netflix commits to reduce absolute scope 1 and 2 GHG emissions 46.2% by 2030 from a 2019 base year. Netflix also commits to reduce scope 3 GHG emissions 55% per million USD of value added within the same timeframe.</t>
  </si>
  <si>
    <t>Netflix states that in 2022, the company achieved its goal of netting all remaining emissions to zero by investing in nature-based carbon credits and renewable energy credits: "To supplement our decarbonization work, we delivered on our promise to net all remaining emissions to zero, across all three scopes, in 2022. We did this by investing in nature to retain and remove carbon (nature-based carbon credits) and match remaining electricity use to like-for-like renewable energy credits" (Netflix Environmental Social Governance Report 2022, pg. 28: https://s22.q4cdn.com/959853165/files/doc_downloads/2023/06/29/Netflix_2022-ESG-Report-FINAL.pdf).
‚ÄúNetflix‚Äôs 2022 net zero claim was achieved primarily through high-quality carbon credits and renewable energy certificates, not full value-chain decarbonization. The company continues to pursue deep emission reductions in line with a 1.5°C  pathway, targeting a 46% absolute reduction by 2030 and net zero by 2050 across all scopes.‚Äù</t>
  </si>
  <si>
    <t>https://s22.q4cdn.com/959853165/files/doc_downloads/2024/6/2023-Netflix-Environmental-Social-Governance-Report.pdf</t>
  </si>
  <si>
    <t>‚ÄúReduce absolute GHG emissions 46% by 2030 from a 2019 baseline, across Scopes 1, 2, and 3.
For Scope 3: Reduce 55% per USD of value added by 2030, aligning with the global halving of emissions required to reach net zero by 2050.‚Äù</t>
  </si>
  <si>
    <t>"We continue to make progress against the targets we set in March 2021 to: 1) Reduce our emissions by roughly half by 2030, and 2) Match our remaining emissions from 2022 onwards in support of global net zero goals, through investments in verified natural climate solutions and super pollutant (e.g., methane) destruction. Beyond 2030, Netflix will continue to reduce our emissions‚Ä®in line with the latest climate science until global net zero‚Ä®is achieved" (Netflix Environmental Social Governance Report 2023, pg. 10).
Netflix has also set an Absolute Emissions Reduction Target by 2030: "Target: 46% by 2030 Absolute Reduction (reduce absolute emissions by 46% from a 2019 baseline)" (Netflix Environmental Social Governance Report 2023, pg. 11: https://s22.q4cdn.com/959853165/files/doc_downloads/2024/6/2023-Netflix-Environmental-Social-Governance-Report.pdf
Scope 3 goal: "To contribute to the global halving of emissions by 2030, which scientists prescribe as an interim step to reach global net zero in 2050, we have committed to reduce our Scope 3 emissions 55% per $USD of value added by 2030" (Netflix Environmental Social Governance Report 2023, pg. 25).
‚ÄúNetflix‚Äôs near-term science-based target has been validated by SBTi under the 1.5°C  pathway. The 2022 ‚Äònet zero‚Äô claim refers to a temporary balance via credits, while long-term decarbonization efforts continue. Annual emissions are verified by EY with limited assurance covering all scopes.‚Äù</t>
  </si>
  <si>
    <t>Gases covered: "The majority of the reported CO2e emissions are from CO2 with the remainder being composed of CH4, N2O, and hydrofluorocarbons (HFCs), noting that perfluorocarbons (PFCs), SF6, and NF3 are not applicable to Netflix‚Äôs emissions. GHG Emissions ‚Äì Scope 1 includes natural gas, jet fuel, gasoline, diesel, fugitive emissions from refrigerant leakage, and biogenic emissions for CH4 and N2O" (EY Independent Accountants' Review Report 2023, pg. 3: https://s22.q4cdn.com/959853165/files/doc_downloads/2024/6/NFLX-FY23-independent-Accountants-Report.pdf).
All scopes covered in target &amp; greenhouse gas inventory: Netflix Environmental Social Governance Report 2023, pg. 12-18, pg. 79: https://s22.q4cdn.com/959853165/files/doc_downloads/2024/6/2023-Netflix-Environmental-Social-Governance-Report.pdf
‚ÄúNetflix‚Äôs GHG inventory follows the GHG Protocol and covers Scopes 1, 2, and 3, including upstream and downstream emissions. The company publicly discloses emissions and third-party assurance reports annually.‚Äù</t>
  </si>
  <si>
    <t>"The Netflix Board oversees the Company‚Äôs ESG efforts, which includes sustainability, with the assistance of the Nominating and Governance Committee. They receive updates on sustainability and enterprise risk management at Board meetings. Executive Management oversees decisions related to climate risk with expert input from internal teams. An annual Company-wide enterprise risk assessment is performed, in which climate risks are considered, and the findings of this assessment are shared with our Board annually. Our sustainability program, which includes our climate strategy, is led by our Netflix Sustainability Officer" (Netflix Environmental Social Governance Report 2023, pg. 35).
"Our independent accountants, EY, have provided limited assurance over our 2020-2023 Scope 1, 2 and 3 greenhouse gas emissions inventories (location- and market-based), and separately assured our retirement of carbon credits" (Netflix Environmental Social Governance Report 2023, pg. 13).
‚ÄúClimate performance is reviewed annually by the Netflix Board and executive management. The company‚Äôs Sustainability Officer oversees implementation of decarbonization initiatives and reporting. Netflix conducts annual third-party assurance of emissions data and carbon credit retirements.‚Äù</t>
  </si>
  <si>
    <t>Other conditions, Avoid biodiversity harm, Avoid social harm, Must be high environmental integrity</t>
  </si>
  <si>
    <t>"Any credits that we purchase must meet globally 
recognized core quality criteria and be:
- Additional
- Verified by a 3rd party
- Based on a conservative and realistic baseline
- Not double counted
- Durable
- Issued by a credible standard with robust provisions for reversal risk, and accounts for leakage (the risk of displacing emissions from one location to another)" (Netflix Environmental Social Governance Report 2023, pg. 80).</t>
  </si>
  <si>
    <t>‚ÄúNetflix currently uses high-integrity, third-party verified carbon credits to neutralize residual emissions while continuing to reduce absolute emissions in line with its 2030 target. The company‚Äôs portfolio focuses on nature-based removals and emerging CCS technologies, with a long-term plan to replace offsetting with in-boundary carbon removals.‚Äù</t>
  </si>
  <si>
    <t>qualcomm</t>
  </si>
  <si>
    <t>Qualcomm Incorporated</t>
  </si>
  <si>
    <t>US7475251036</t>
  </si>
  <si>
    <t>H1J8DDZKZP6H7RWC0H53</t>
  </si>
  <si>
    <t>Overall Net Zero target
Qualcomm Incorporated commits to reach net-zero greenhouse gas emissions across the
value chain by FY2040.
Near-Term Targets
Qualcomm Incorporated commits to reduce absolute scope 1 and 2 GHG emissions 50% by FY2030 from a FY2020 base year. Qualcomm Incorporated also commits to reduce absolute scope 3 GHG emissions 25% within the same timeframe.
Long-Term Target
Qualcomm Incorporated commits to reduce absolute scope 1, 2 and 3 GHG emissions 90%
by FY2040 from a FY2020 base year.</t>
  </si>
  <si>
    <t>QUALCOMM</t>
  </si>
  <si>
    <t>'To reach net-zero global operational GHG emissions for Scopes 1, 2 and 3 by 2040' (p20) nb 'We also maintain our 2025 GHG reduction goal, consistent with science-based reductions required to keep global warming well below 2¬∞C, to reduce absolute Scope 1 and 2 GHG emissions by 30% compared to a 2014 base year.' (p65)</t>
  </si>
  <si>
    <t>https://www.qualcomm.com/content/dam/qcomm-martech/dm-assets/documents/2021-qualcomm-corporate-responsibility-report.pdf</t>
  </si>
  <si>
    <t>This codes for Qualcomm's 2021 CSR Report</t>
  </si>
  <si>
    <t>Scope: 1-3 all covered (p20)</t>
  </si>
  <si>
    <t>Plan: some measures are listed in p20-21, e.g. 'In 2021, we signed a 10-year renewable energy agreement with Shell Energy North America (US), L.P. (Shell Energy). The deal provides for us to secure approximately 115,000 megawatt-hours of 100% renewable energy annually to power our headquarters campus in San Diego, reducing our Scope 2 GHG emissions' (p21) 
Accountable: 'The Governance Committee of the Board of Directors (the Board) provides oversight on ESG matters, including climate-related issues... This Committee reports at least annually on the Company‚Äôs ESG policies, programs, initiatives and reporting, including climate change and water-related issues, to the Governance Committee of the Board.' (p73)</t>
  </si>
  <si>
    <t>Offsets: 'a minimal amount of Renewable Energy Credits (RECs) and carbon offsets for residual emissions' (p21)</t>
  </si>
  <si>
    <t>kddi</t>
  </si>
  <si>
    <t>KDDI Corporation</t>
  </si>
  <si>
    <t>JP3496400007</t>
  </si>
  <si>
    <t>5299003FU7V4I45FU310</t>
  </si>
  <si>
    <t>Overall Net-Zero Target: KDDI CORPORATION commits to reach net-zero greenhouse gas
emissions across the value chain by FY2040.
Near-Term Targets: KDDI CORPORATION commits to reduce absolute scope 1 and 2 GHG
emissions 50% by FY2030 from a FY2019 base year. KDDI CORPORATION also commits
to reduce absolute scope 3 GHG emissions 28% within the same timeframe.
Long-Term Targets: KDDI CORPORATION commits to reduce absolute scope 1 and 2 GHG
emissions 95% by FY2040 from a FY2019 base year. KDDI CORPORATION also commits
to reduce absolute scope 3 GHG emissions 90% within the same timeframe.</t>
  </si>
  <si>
    <t xml:space="preserve">"we will continue promoting initiatives aimed at achieving net-zero CO2 emissions by 2050"
</t>
  </si>
  <si>
    <t>https://www.kddi.com/extlib/files/english/corporate/csr/csr_report/2021/pdf/report2021_en.pdf</t>
  </si>
  <si>
    <t>"In April 2021, KDDI announced our support for the recommendations of the Task Force on Climate-related Financial Disclosure (TCFD), and in July, we raised our CO2 emissions reduction target for fiscal year 2030, set out in the ‚ÄúKDDI GREEN PLAN 2017-2030,‚Äù to ‚Äúa 50% reduction compared to fiscal year 2019.‚Äù"
"With the aim of achieving net-zero CO2 emissions by 2050, we have revised our non-consolidated CO2 emission reduction target for the fiscal year 2030, and raised it to a 50% reduction from the fiscal year 2019 for Scope 1 and 2, and to a 14% reduction from the fiscal year 2019 for Scope 3."</t>
  </si>
  <si>
    <t>KDDI pledges to reach net zero by 2050, with interim targets of reducing the CO2 emissions by 50% for Scopes 1 and 2 and by 14% for Scope 3, both from a baseline year of (fiscal year) 2019.</t>
  </si>
  <si>
    <t>Gases: State "CO2 emissions"
Scopes: Targets cover Scopes 1, 2, and 3 - "we have revised our non-consolidated CO2 emission reduction target for the fiscal year 2030, and raised it to a 50% reduction from the fiscal year 2019 for Scope 1 and 2, and to a 14% reduction from the fiscal year 2019 for Scope 3."</t>
  </si>
  <si>
    <t>Annual reports: https://www.kddi.com/english/corporate/sustainability/report/2021/
Accountability: "The degree of achievement of sustainability promotion is incorporated into company-wide key KPIs and is linked to executive remuneration and bonuses for all employees."</t>
  </si>
  <si>
    <t>"Under the RE100 Menu, we supply electricity that meets RE100 criteria by supplying electricity derived from renewable energy sources (including electricity under Feed-in Tariff scheme) and offsetting carbon through the purchase of J-Credit (derived from renewable energy). Under the Non-Carbon Menu, we supply electricity with zero CO2 emissions derived from the electricity purchase by utilizing J-credit scheme."
"To promote the conservation of biodiversity in each region, we hold conservation activities that employees and their families participate in as volunteers. Working with stakeholders, including local authorities and NPOs, the regional offices are actively engaged in local environmental conservation."</t>
  </si>
  <si>
    <t>shandong hi speed</t>
  </si>
  <si>
    <t>general electric ge aerospace</t>
  </si>
  <si>
    <t xml:space="preserve">'Ambition to be a net zero company by 2050, including not just GEâ€™s own operations, but also the Scope 3 emissions associated with the use of our sold products.' (p. 2) _x000D_
'Committing to be carbon neutral in our own Scope 1 and Scope 2 greenhouse gas (GHG) emissions by 2030.' (p. 9) _x000D_
</t>
  </si>
  <si>
    <t>https://www.ge.com/sites/default/files/ge2021_sustainability_report.pdf</t>
  </si>
  <si>
    <t>[This entry codes for the 2021 Sustainability Report]. _x000D_
_x000D_
Background Info on Name Change &amp; Legacy Name: General Electric has been split into 3 companies: GE Aerospace, GE VernovaÂ and GE HealthCare; In 2023, GE completed the separation of GE HealthCare. In 2024, GE Vernova spun off, leaving GE Aerospace as a standalone company. Later that year, GE Aerospace becomes an independent publicly traded company on the New York Stock Exchange.</t>
  </si>
  <si>
    <t xml:space="preserve">Board Accountability: 'The Board is actively engaged with GE leadership on related topics such as the competitive landscape for our businesses amidst climate-related shifts in technology, product and service demand; analysis of potential pathways for decarbonization; customer, shareholder and other stakeholder expectations; the Companyâ€™s decarbonization strategy; and reducing the environmental impact of GEâ€™s own operations and customersâ€™ use of our sold products. For example, the Board discussed and helped shape decisions such as setting a goal for GE to become carbon neutral by 2030 in our own operations, our ambition to be net zero in 2050 including emissions from sold products and the exit from the new-build coal business.' (p. 57)._x000D_
_x000D_
Equity: Report refers to pay equity, but unrelated to climate matters. </t>
  </si>
  <si>
    <t>The offsets are certified to the highest standards, including the Clean Development Mechanism, Verified Carbon Standard as well as the Gold Standard. Our portfolio is comprised of projects that have measurable impact on the Sustainable Development Goals and provide renewable energy access, install clean cookstoves or capture methane from landfill gas._x000D_
 https://www.ge.com/renewableenergy/about-us/carbon-neutral</t>
  </si>
  <si>
    <t>"only for the unavoidable emissions that remained, we offset emissions by purchasing carbon credits that fund emission reduction projects worldwide and supporting wider Sustainable Development Goals. While recognizing the value of carbon offsetting to deliver immediate large-scale impact, our focus and priority is on emission reductions in our value chain and we are in the process of setting specific reduction targets for our operational emissions and beyond." - https://www.ge.com/renewableenergy/about-us/carbon-neutral_x000D_
_x000D_
"To compensate for unavoidable emissions and balance our footprint to net-zero, we secured the required carbon credits that fund emission reduction projects worldwide. The offsets are certified to the highest standards, including the Clean Development Mechanism, Verified Carbon Standard as well as the Gold Standard. Our portfolio is comprised of projects that have measurable impact on the Sustainable Development Goals and provide renewable energy access, install clean cookstoves or capture methane from landfill gas."_x000D_
_x000D_
"We anticipate that the majority of our progress toward meeting our 2030 goal will be achieved through absolute reductions of direct emissions and energy use achieved through operational investments, smart power sourcing, and elimination of waste" - https://www.ge.com/sites/default/files/ge2020_sustainability_report.pdf_x000D_
_x000D_
"Looking forward, we will work to lead innovating breakthrough technologies for the future such as small modular nuclear reactors, carbon capture, hydrogen as a fuel, greater access to precision health, and a broad suite of technologies for air travel." https://www.ge.com/sites/default/files/ge2020_sustainability_report.pdf#page=36</t>
  </si>
  <si>
    <t>mercadona</t>
  </si>
  <si>
    <t>959800G1STVUPYU6NU22</t>
  </si>
  <si>
    <t>"In this regard, Mercadona is currently developing its climate transition plan and, as part of its decarbonisation process, has set a target of achieving a further 36% reduction by 2030, with a view to achieving climate neutrality by 2050." (page 86, from the 2024 Annual Report)
No more info about that (no press release, no any other details, etc.) so decided not to count as a goal like in the previous record.</t>
  </si>
  <si>
    <t>https://web.archive.org/web/20250813091855/https://info.mercadona.es/document/en/annual-report-2024.pdf</t>
  </si>
  <si>
    <t>"The company managed to reduce its emissions by 27% from 2015 to 2024 and by 6% compared to the previous year in terms of direct greenhouse gas emissions and removals and indirect emissions and removals from imported energy. (...) In this regard, Mercadona is currently developing its climate transition plan and, as part of its decarbonisation process, has set a target of
achieving a further 36% reduction by 2030 (...)" (page 86, 2024 Annual Report)</t>
  </si>
  <si>
    <t>According to Mercadona‚Äôs website, its corporate sustainability and climate change policies and plans are still under development, with no further public details available (https://web.archive.org/web/20250813095820/https://archive.org/details/mercadona-commitments)</t>
  </si>
  <si>
    <t>honeywell</t>
  </si>
  <si>
    <t>Honeywell International Inc.</t>
  </si>
  <si>
    <t>US4385161066</t>
  </si>
  <si>
    <t>ISRPG12PN4EIEOEMW547</t>
  </si>
  <si>
    <t>Honeywell International Inc. commits to reduce absolute scope 1 and 2 GHG
emissions 50% by 2037 from a 2019 base year. Honeywell International
Inc. also commits to reduce absolute scope 3 GHG emissions 23% within
the same timeframe.</t>
  </si>
  <si>
    <t>(Pg. 56) "Pledge to be carbon neutral in our facilities and operations by 2035."</t>
  </si>
  <si>
    <t>https://web.archive.org/web/20251013060349/https://honeywell.gcs-web.com/static-files/247b9bee-dbcc-4bf6-ac94-2909a64b4049</t>
  </si>
  <si>
    <t>Reduce global Scope 1 and Scope 2 GHG emissions intensity by an additional 10% from 2018 levels 
Reduce absolute Scope 1 and 2 GHG emissions 50% by 2037 from a 2019 base year
¬∑ Reduce absolute Scope 3 GHG emissions 23% within the
same timeframe
(Pg. 56) "Five-year ‚Äú10-10-10‚Äù target to, by 2024:
 - Reduce global Scope 1 and Scope 2 GHG emissions intensity by an additional 10% from 2018 levels
 - Deploy at least 10 renewable energy opportunities
 - Achieve certification to ISO‚Äôs 50001 Energy Management Standard at 10 facilities"</t>
  </si>
  <si>
    <t xml:space="preserve">The company declares to be carbon neutral by 2035. </t>
  </si>
  <si>
    <t xml:space="preserve">The company mentions its plans to reduce emissions by improving energy efficiency, use of renewables, and managing its air emissions. However, the plans are not detailed enough (Pg. 60-67). </t>
  </si>
  <si>
    <t>tco‚ÇÇe per $million revenue</t>
  </si>
  <si>
    <t>hangzhou iron and steel</t>
  </si>
  <si>
    <t>guangzhou industrial investment</t>
  </si>
  <si>
    <t>shanghai pharmaceuticals holding</t>
  </si>
  <si>
    <t>Shanghai Pharmaceuticals</t>
  </si>
  <si>
    <t>https://web.archive.org/web/20251022131937/https://www.sphchina.com/attached/files/202508281.pdf</t>
  </si>
  <si>
    <t xml:space="preserve">No information on targets found. </t>
  </si>
  <si>
    <t>suzuki motor</t>
  </si>
  <si>
    <t>Acheive neutrality carbon in Japan and Europe by 2050 and India by 2070.</t>
  </si>
  <si>
    <t>https://www.globalsuzuki.com/corporate/csr_environment/intro/vision.html</t>
  </si>
  <si>
    <t>‚óèReduce CO2 from business activities by 45% in base unit per sales unit compared to FY2016 by 2030
-Reduce CO2 emitted from new automobiles by 40% on a Well-to-Wheel basis compared to FY2010 by 2030. -Reduce CO2 emitted from new automobiles by 90% on a Well-to-Wheel basis compared to FY2010 by 2050. -Reduce CO2 from business activities by 80% in terms of carbon intensity per sales unit compared to FY2016 by 2050. https://www.globalsuzuki.com/corporate/csr_environment/environment/climate.html</t>
  </si>
  <si>
    <t xml:space="preserve">Suzuki aims to achieve carbon neutrality by 2050 in Japan and Europe and by 2070 in India, based on the target dates set by the governments of each country. We will continue our efforts to achieve carbon neutrality targets for each region, based on the concept of expanding customer choices and delivering products and services that meet local needs.
https://www.sustainabilityreports.com/suzuki-motor/2024/sustainability-report
</t>
  </si>
  <si>
    <t>Scope 1, 2 and 3 Greenhouse gases (seven gases: carbon dioxide, methane, dinitrogen monoxide, hydrofluorocarbons, perfluorocarbons, sulfur hexafluoride, and nitrogen trifluoride)</t>
  </si>
  <si>
    <t>Suzuki has established the Committee for Carbon Neutrality and Environmental Committee, which are executive and business operations committees, and the Corporate Governance Committee under the Board of Directors for the purpose of the Group‚Äôs overall environmental management. The Board of Directors instructs and supervises the Committee for Carbon Neutrality, Environmental Committee, and Corporate Governance Committee, and receives reports from the three committees and is the ultimate decisionmaking body. https://www.globalsuzuki.com/corporate/csr_environment/environment/climate.html</t>
  </si>
  <si>
    <t>In order to understand the environmental impact of our products, Suzuki adopts the Life Cycle Assessment (LCA)*1 that assesses products with specific figures not only during their running stage but throughout their whole life cycle from raw material production to disposal. The Company is promoting reduction of environmental load by utilizing their results*2 for product development*3 and business activities.</t>
  </si>
  <si>
    <t>vale</t>
  </si>
  <si>
    <t>Vale S.A.</t>
  </si>
  <si>
    <t>BRVALEACNOR0</t>
  </si>
  <si>
    <t>254900SMTWBX7RU2SR20</t>
  </si>
  <si>
    <t>26/12/2019 01:00</t>
  </si>
  <si>
    <t xml:space="preserve">Achieve net zero scopes 1 and 2 emissions by 2050 (https://vale.com/documents/d/guest/vale_cc_2021-en)  
</t>
  </si>
  <si>
    <t>https://vale.com/esg/climate</t>
  </si>
  <si>
    <t>Reduce absolute scope 1 and 2 emissions by 33% by 2030 from the 2017 baseline</t>
  </si>
  <si>
    <t>Scope 3 accounts for 98% of Vale's climate footprint, but headline pledge of 2050 net zero only includes scope 1 &amp; 2. Vale will review its scope 3 target by 2025 and every five years after that.</t>
  </si>
  <si>
    <t>Annual reporting: Scope 3 emissions annually calculated and verified by a third party. Reviewed in 2025, and every 5 years after that. Chief of Sustainability is responsible for reporting. 
Leadership: The Executive Board, supported by a Sustainability Committee, provides 'full support and strategic oversight'. The Sustainability Executive Vice President " is responsible for 
proposing climate change policies, plans, projects and targets to the approval of the Executive Board, as well as for implementing the general policies and guidelines set forth by the Executive Board."
Equity: Climate change report does not refer to equity but annual ESG reporting 2021 includes sections on 'Diversity, equity and inclusion', as well as broader sections on human, natural, social &amp; relational capital (https://vale.com/documents/d/guest/vale_integrated_report_2021_en-1)</t>
  </si>
  <si>
    <t>Avoid social harm, Other conditions, Must be high environmental integrity</t>
  </si>
  <si>
    <t>For Scope 3 emission reduction there is a maximum percentage of emissions that can be offset using carbon credits: "Vale can use carbon credits to deliver up to 20% of its scope 3 absolute emission reduction to 2035, the equivalent of 90 MtCO2e. " (https://vale.com/documents/d/guest/vale_cc_2021-en p28)</t>
  </si>
  <si>
    <t>Offsets: carbon price is USD 50/tCO2e. 
Policy declarations have slightly changed between 2019-2021:
In 2019 Vale declared that "for Scopes 1 and 2 no offsets of any kind are considered and the entire strategy is related to the reduction of internal emissions", referring to the interim target of a 33% reduction in absolute emissions of scope 1 and 2 by 2030,  
In 2021 Vale reported that "Science recognizes that, as a hard-to-abate sector, we may also rely to a limited extent on carbon offsets and removals" in order to achieve the Net Zero 2050 target (scope 1 &amp; 2). Nature-based solutions and carbon markets now form 2/3 of their 'pillars' of sustainability, with the third focusing on operational emission reductions. 
CCS-based removals: Vale mentions the possibility of using Carbon Capture Usage and Storage as a mechanism to gradually phase out thermal coal and other fossil fuels, but there is no robust strategy as to how or when this will occur, instead the process is mentioned under the 'industry challenges' associated with phasing out coal</t>
  </si>
  <si>
    <t>thyssenkrupp</t>
  </si>
  <si>
    <t>thyssenkrupp AG</t>
  </si>
  <si>
    <t>DE0007500001</t>
  </si>
  <si>
    <t>549300UDG16DOYUPR330</t>
  </si>
  <si>
    <t>Overall Net-Zero Target: thyssenkrupp AG commits to reach net-zero greenhouse gas emissions across the value chain by FY2050. Near-Term Targets: thyssenkrupp AG commits to reduce scope 1, 2 and 3 GHG emissions covered by the iron &amp; steel core boundary 30.1% per tonne of hot rolled steel by 2030 from a 2018 base year. As this target calculation depends on the scrap ratio projection, thyssenkrupp AG will publish the scrap ratio associated with this target annually starting from the base year. thyssenkrupp AG also commits to reduce all other absolute scope 1 and 2 GHG emissions 50.4% within the same timeframe. thyssenkrupp AG further commits to reduce absolute scope 3 GHG emissions from use of sold products covering sold fossil fuels 50.4% within the same timeframe. thyssenkrupp AG finally commits to reduce all other absolute scope 3 GHG emissions 30% within the same timeframe.    Long-Term Targets: thyssenkrupp AG commits to reduce absolute scope 1 and 2 GHG emissions 90% by 2050 from a 2018 base year. thyssenkrupp AG also commits to reduce absolute scope 3 emissions from use of sold products covering sold fossil fuels 90% within the same timeframe. thyssenkrupp AG further commits to reduce all other absolute scope 3 GHG emissions 90% within the same timeframe.</t>
  </si>
  <si>
    <t>"Our longterm target is to be climate-neutral by 2050 and strive to achieve this far earlier in some businesses and countries."
(source: Annual Report 2022/23, p 97 https://web.archive.org/web/20240501095251/https://d2zo35mdb530wx.cloudfront.net/_binary/UCPthyssenkruppAG/370e5e3b-9068-4437-8820-5b3530b02868/Annual-Report-2022_2023_thyssenkrupp.pdf)</t>
  </si>
  <si>
    <t>https://ucpcdn.thyssenkrupp.com/_binary/UCPthyssenkruppAG/en/investors/presentations-and-events/capital-market-days/berichterstattung-und-publikationen-kopie/link-thyssenkrupp-GB-2019-2020-EN-Web.pdf</t>
  </si>
  <si>
    <t>"reduce absolute scope 1 and 2 GHG emissions 30% by 2030 from a 2018 base year. thyssenkrupp also commits to reduce absolute scope 3 GHG emissions 16% by 2030 from a 2017 base year"</t>
  </si>
  <si>
    <t>"The Science-Based Targets initiative (SBTi) has closely examined our targets and officially confirmed that they are in line with the Paris Climate Agreement and climate science. Our businesses have developed roadmaps and action plans for meeting these targets."
(source: Annual Report 2022/23, p 97 https://web.archive.org/web/20240501095251/https://d2zo35mdb530wx.cloudfront.net/_binary/UCPthyssenkruppAG/370e5e3b-9068-4437-8820-5b3530b02868/Annual-Report-2022_2023_thyssenkrupp.pdf)</t>
  </si>
  <si>
    <t xml:space="preserve">See interim target text on Scope 3. </t>
  </si>
  <si>
    <t>"Strategic sustainability management is coordinated by the Technology, Innovation &amp; Sustainability department and the Chief Executive Officer bears responsibility for sustainability... Sustainability activities at thyssenkrupp are governed by the Sustainability Committee, which consists of the Executive Board of the group, the CEOs of the segments, the heads of the corporate functions and experts. The responsibility for implementing the measures lies with the corporate functions, service lines and segments, which regularly report on progress."
(source: Annual Report 2022/23, p 37 https://web.archive.org/web/20240501095251/https://d2zo35mdb530wx.cloudfront.net/_binary/UCPthyssenkruppAG/370e5e3b-9068-4437-8820-5b3530b02868/Annual-Report-2022_2023_thyssenkrupp.pdf)</t>
  </si>
  <si>
    <t>"For the emissions bound up with our own production we are counting on a continuous improvement in energy efficiency in all businesses and especially in steel production due to the high share of process-related emissions involved in steel production. Here we are focused on two technological pathways: avoiding carbon emissions by using hydrogen (known as carbon direct avoidance, CDA) and using any carbon dioxide that is unavoidably produced (carbon capture and usage, CCU)."
(source: Annual Report 2022/23, p 97 https://web.archive.org/web/20240501095251/https://d2zo35mdb530wx.cloudfront.net/_binary/UCPthyssenkruppAG/370e5e3b-9068-4437-8820-5b3530b02868/Annual-Report-2022_2023_thyssenkrupp.pdf)</t>
  </si>
  <si>
    <t>salesforce</t>
  </si>
  <si>
    <t>US79466L3024</t>
  </si>
  <si>
    <t>RCGZFPDMRW58VJ54VR07</t>
  </si>
  <si>
    <t>FY2041</t>
  </si>
  <si>
    <t>Overall Net-Zero Target: Salesforce, Inc. commits to reach net-zero greenhouse gas emissions across the value chain by FY2041. Near-Term Targets: Salesforce, Inc. commits to reduce absolute scope 1 and 2 GHG emissions 67% by FY2031 from a FY2019 base year. Salesforce, Inc. also commits to reduce scope 3 GHG emissions 68% per USD value added within the same timeframe.  Long-Term Targets: Salesforce, Inc. commits to reduce absolute scope 1 and 2 GHG emissions 90% by FY2041 from a FY2019 base year. Salesforce, Inc. also commits to reduce scope 3 GHG emissions 97% per USD value added within the same timeframe.</t>
  </si>
  <si>
    <t>"Salesforce global climate policy principal: Reduce emission sources and scale nature-based solutions to reach net-zero emissions by 2050" (FY25 Stakeholder Impact Report Summary, p. 23).
Source: https://web.archive.org/web/20251019160559/https://www.salesforce.com/en-us/wp-content/uploads/sites/4/documents/white-papers/salesforce-fy25-stakeholder-impact-report.pdf</t>
  </si>
  <si>
    <t>https://web.archive.org/web/20251019160559/https://www.salesforce.com/en-us/wp-content/uploads/sites/4/documents/white-papers/salesforce-fy25-stakeholder-impact-report.pdf</t>
  </si>
  <si>
    <t>"The absolute emissions reduction goal of 50 percent is the near term fiscal 2031 target. The long term goal is 90 percent reduction in absolute emissions by fiscal 2041. Both of these goals are calculated from a 2019 base year and are only achievable with additional global innovation and investment" (Schedules of Selected Environmental and Social Metrics FY 25, p. 4).
Source: https://web.archive.org/web/20251019160233/https://www.salesforce.com/en-us/wp-content/uploads/sites/4/documents/white-papers/fy25-schedules-of-environmental-and-employee-metrics.pdf?bc=OTH</t>
  </si>
  <si>
    <t>The end target of this company is to achieve net zero by 2050, with two interim targets in 2031 and 2041. In 2031, the company aims to reduce approximately 50% of its emissions, while in 2040, the company plans to achieve at least 90% of emissions reduction (Schedules of Selected Environmental and Social Metrics FY 25, p. 3). The company maintained net zero in their residual emissions (validated by Ernst &amp; Young) and 100% renewable energy (FY25 Stakeholder Impact Report Summary, p. 61).
Source: https://web.archive.org/web/20251019160233/https://www.salesforce.com/en-us/wp-content/uploads/sites/4/documents/white-papers/fy25-schedules-of-environmental-and-employee-metrics.pdf?bc=OTH;
https://web.archive.org/web/20251019160559/https://www.salesforce.com/en-us/wp-content/uploads/sites/4/documents/white-papers/salesforce-fy25-stakeholder-impact-report.pdf</t>
  </si>
  <si>
    <t>"The following GHGs are included as part of the Company‚Äôs scope 1 and 2 inventory: carbon dioxide (CO2), methane (CH4), nitrous oxide (N2O), and hydrofluorocarbons (HFCs). Other GHGs, including perfluorocarbons (PFCs), sulfur hexafluoride (SF6), and nitrogen trifluoride (NF3), are not included in the Company‚Äôs inventory as they do not generate material scope 1 or scope 2 emissions as part of the Company‚Äôs operations. The Company‚Äôs scope 3 inventory includes all seven GHGs covered by the Kyoto Protocol (CO2, CH4, N2O, HFCs, PFCs, SF6, and NF3)" (Schedules of Selected Environmental and Social Metrics FY 25, p. 9).
Source: https://web.archive.org/web/20251019160233/https://www.salesforce.com/en-us/wp-content/uploads/sites/4/documents/white-papers/fy25-schedules-of-environmental-and-employee-metrics.pdf?bc=OTH</t>
  </si>
  <si>
    <t>Measures: Salesforce.com has developed and published trajectories for reductions until 2031. They have grouped emissions under the categories "Business Travel", "Offices", and "Procurement". Salesforce.com does not have a regular review of these measures. However, they report their climate progress on their annual report (See FY25 Stakeholder Impact Report Summary, pp. 13-17).
Equity: Salesforce has a lot of plans for equality and inclusivity. However, none of these directly relate to their net zero target plan.
Source: https://web.archive.org/web/20251019160559/https://www.salesforce.com/en-us/wp-content/uploads/sites/4/documents/white-papers/salesforce-fy25-stakeholder-impact-report.pdf</t>
  </si>
  <si>
    <t>Carbon Credit: Salesforce.com aims to compensate ongoing and future residual scope 1, 2, and 3 emissions with carbon credits (See FY25 Stakeholder Impact Report Summary, p. 7). The company has also published their carbon credit portfolio (See Salesforce Carbon Credit Portfolio FY 25).
Source: https://web.archive.org/web/20251019160559/https://www.salesforce.com/en-us/wp-content/uploads/sites/4/documents/white-papers/salesforce-fy25-stakeholder-impact-report.pdf;
https://web.archive.org/web/20250907181155/https://www.salesforce.com/en-us/wp-content/uploads/sites/4/documents/legal/compliance%20documents/salesforce-carbon-credit-portfolio.pdf?bc=OTH</t>
  </si>
  <si>
    <t>philip morris</t>
  </si>
  <si>
    <t>US7181721090</t>
  </si>
  <si>
    <t>HL3H1H2BGXWVG3BSWR90</t>
  </si>
  <si>
    <t>Tobacco</t>
  </si>
  <si>
    <t>Overall net-zero target:
Philip Morris International Inc. commits to reach net-zero greenhouse gas emissions across the value chain by 2040.
Near-term targets:
Energy &amp; Industry: Philip Morris International commits to reduce absolute scope 1 and 2 GHG emissions 50% by 2030 from a 2019 base year.*
Philip Morris International also commits to reduce absolute scope 3 GHG emissions 27.5% within the same timeframe.* Philip Morris International
further commits that 15% of its suppliers by spend covering purchased goods and services will have science-based targets by 2025.
*The target boundary includes land-related emissions and removals from bioenergy feedstocks.
FLAG: Philip Morris International commits to reduce absolute scope 3 FLAG GHG emissions 33.3% by 2030 from a 2019 base year.** Philip Morris
International commits to no deforestation across its primary deforestation-linked commodities, with a target date of December 31, 2025.
**Target includes FLAG emissions and removals.
Long-term targets:
Energy &amp; Industry: Philip Morris International Inc. commits to reduce absolute scope 1 and 2 GHG emissions 90% by 2040 from a 2019 base
year.* Philip Morris International Inc. also commits to reduce absolute scope 3 GHG emissions 90% within the same timeframe.*
*The target boundary includes land-related emissions and removals from bioenergy feedstocks.
FLAG: Philip Morris International commits to reduce absolute scope 3 FLAG GHG emissions 72% by 2040 from a 2019 base year.**
**Target includes FLAG emissions and removals.</t>
  </si>
  <si>
    <t xml:space="preserve">By 2040: "Net zero GHG emissions in our value chain (scope 1+2+3) (SBT)" (Page 89) </t>
  </si>
  <si>
    <t>https://www.pmi.com/resources/docs/default-source/pmi-sustainability/pmi-integrated-report-2024.pdf</t>
  </si>
  <si>
    <t xml:space="preserve">By 2025: "Carbon neutrality in our direct operations (scope 1+2)" (Pg 89)
</t>
  </si>
  <si>
    <t xml:space="preserve">Pls see that the Source URL box below is not accepting the web archive link to the Integrated Report 2024, hence I am including the original link to the report in the box below. The web archive link is shared here for future reference: 
https://web.archive.org/web/20250629085128/https://www.pmi.com/resources/docs/default-source/pmi-sustainability/pmi-integrated-report-2024.pdf?sfvrsn=92e147c8_2 
Multiple targets set for 2025, 2030, 2040 and 2050. See details below- 
By 2025: Carbon neutrality in our direct operations (scope 1+2)
By 2030: 50% reduction in absolute scope 1+2 GHG emissions versus 2019 baseline (SBT)
By 2040: Net zero GHG emissions in our value chain (scope 1+2+3) (SBT) [Net Zero and 2040 are recorded as end target and target year in above fields since that one is SBT validated, while net positive by 2050 is not.]
By 2050: Contribute toward a net positive impact on nature
(There are other value chain specific interim targets also in the report on same page- Pg 89)
Current target status year: 2024 (See Pg. 121, under "Management Report": Taking into account the Paris Agreement, we have set a science-driven GHG reduction roadmap aligned with its    goals. Our near-term 2030 absolute GHG emissions reduction targets, including our most recently approved Forest, Land and Agriculture (FLAG) and industrial emission reduction commitments, and long-term 2040 commitment to net zero emissions, have been validated by the Science Based Targets initiative (SBTi) and are aligned with a scenario of an increase in  global temperature of no more than 1.5°C  above preindustrial levels. To further drive GHG emission reductions in our value chain, we have set a target for 15 percent of our supply chain  spend to be covered by suppliers that have their own science-based targets. The SBTi re-validated our targets in 2024. </t>
  </si>
  <si>
    <t>It is not included in PMI's Integrated Report 2024 but its Sustainability KPI Protocol 2024 specifically states that the company‚Äôs emissions target covers carbon dioxide (CO2), methane (CH4), and nitrous oxide (N2O).  Relevant text from Pg 36 of the protocol is as follows- 
"The baseline year chosen for reporting is 2019. The reporting period of GHG emissions is aligned with PMI‚Äôs financial reporting, which is calendar year, i.e., January 1 until December 31. Included Gases included are carbon dioxide, methane, and nitrous oxide."</t>
  </si>
  <si>
    <t>On Accountability:
"To better align with shareholder and other stakeholder expectations, the Compensation and Leadership Development Committee of PMI‚Äôs Board of Directors explicitly decided to link our long-term executive compensation and sustainability performance. For that purpose, our Sustainability Index (the Index) is linked to 30 percent of our performance share unit (PSU) award‚Äîwith a 3-year performance cycle." (Pg 36)</t>
  </si>
  <si>
    <t>No conditions specified, Must be high environmental integrity</t>
  </si>
  <si>
    <t>For carbon credit conditions- Pg 128 under "Deploying our PCI"- 
"In 2024, PMI‚Äôs PCI invested around USD 0.3 million in nature-based solutions from the voluntary carbon market (2023: USD 1.2 million). These projects are taking place in Canada and Colombia. They aim to generate carbon credits through improved forest management and forest conservation, respectively. The PCI secured high-quality offsets supporting PMI‚Äôs decarbonization journey, providing carbon offsets for the 22 factories and 50 markets certified as carbon neutral in 2024."
For carbon removal- 
Nature-based solutions referenced, but not quantitatively broken out or specified. Eg. it says- In 2024, PMI‚Äôs PCI invested around USD 0.3 million in nature-based solutions from the voluntary carbon market (2023: USD 1.2 million).</t>
  </si>
  <si>
    <t>it focuses on carbon neutrality but also mentions emission reduction in certain processes/value chains. relevant text on pg 89 includes- 
35% reduction in absolute greenhouse gas (ghg) emissions in our tobacco supply chain versus 2019 baseline
100% of our manufacturing facilities certified carbon neutral
18% reduction in absolute scope 3 forest, land and agriculture (flag) ghg emissions versus 2019 baseline
100% of electricity used and purchased in our factories derived from renewable sources
15% of suppliers by spend (covering purchased goods and services) will have science-based targets (sbt)
75% reduction of co2e intensity in tobacco curing versus 2019 baseline</t>
  </si>
  <si>
    <t>us foods holding</t>
  </si>
  <si>
    <t>US Foods Holding Corp.</t>
  </si>
  <si>
    <t>US9120081099</t>
  </si>
  <si>
    <t>549300UGOZSO64CFPR97</t>
  </si>
  <si>
    <t>US Foods Holding Corp. commits to reduce absolute scopes 1 and 2 GHG emissions 32.5% by 2032 from a 2019 base year. US Foods commits that 67% of its suppliers by emissions covering purchased goods and services will have science-based targets by 2027.</t>
  </si>
  <si>
    <t>Our Science-based Targets:
To address climate change and our Company GHG emissions footprint, we have set the following targets, both approved by the Science Based Targets initiative (SBTi):
‚Ä¢ We commit to reduce absolute Scopes 1 and 2 GHG emissions by 32.5% by 2032 from a 2019 base year
‚Ä¢ We also commit that 67% of suppliers (by emissions) covering purchased goods and services, have science-based targets by 2027
Pg 40 of 2024 report</t>
  </si>
  <si>
    <t>https://web.archive.org/web/20250528162203/https://www.usfoods.com/content/dam/usf/pdf/dce/supporting_materials/US-Foods-2024-Sustainability-Report.pdf</t>
  </si>
  <si>
    <t>shenzhen investment</t>
  </si>
  <si>
    <t>westpac banking</t>
  </si>
  <si>
    <t>Westpac Banking Group</t>
  </si>
  <si>
    <t>In July 2022, we joined the Net-Zero Banking Alliance (NZBA) and continued our work on reducing our operational and financed emissions and aligning our lending portfolios with net-zero financed emissions by 2050, consistent with a pathway to limit global warming to 1.5¬∞C above pre-industrial levels by 2100.</t>
  </si>
  <si>
    <t>https://www.westpac.com.au/content/dam/public/wbc/documents/pdf/aw/sustainability/wbc-climate-report-2024.pdf</t>
  </si>
  <si>
    <t>Reduce our scope 1 and 2 absolute emissions by 64% by 2025 from our 2021 baseline. Reduce our scope 1 and 2 absolute emissions by 76% by 2030 from our 2021 baseline. Reduce our scope 3 absolute upstream emissions by 50% by 2030 from our 2021 baseline.</t>
  </si>
  <si>
    <t xml:space="preserve">We surpassed our 2025 Scope 1 &amp; 2 emissions reduction target in FY 23 and have continued to make good progress in reducing the direct carbon impacts from our operations. 
Our Scope 1 &amp; 2 emissions declined a further 59% in FY24. The 86% decline since our 2021 baseline means we have exceeded our 2030 Scope 1 &amp; 2 emission reduction target six years ahead of schedule. 
https://www.westpac.com.au/content/dam/public/wbc/documents/pdf/aw/sustainability/wbc-climate-report-2024.pdf
https://www.westpac.com.au/content/dam/public/wbc/documents/pdf/aw/sustainability/Climate_Change_Position_Statement_and_Action_Plan.pdf
</t>
  </si>
  <si>
    <t>Scope 1 &amp; 2 operational; partial Scope 3 operational (upstream); financed emissions tracked separately</t>
  </si>
  <si>
    <t>Information on the extent to which measures will be applied (e.g. if switching to EVs, what share of the fleet; if installing an own solar PV installation, what is the installed capacity), Measures for all emission scopes that are covered by the target, Schedule for regular review of measures, Information on the emission reductions expected from these measures within a certain time period</t>
  </si>
  <si>
    <t>Governance structure and details shared (Pg 7, Source - https://www.westpac.com.au/content/dam/public/wbc/documents/pdf/aw/sustainability/wbc-climate-report-2024.pdf)
Additional details (Pg 52,  https://www.westpac.com.au/content/dam/public/wbc/documents/pdf/aw/ic/wbc-annual-report-2024.pdf)</t>
  </si>
  <si>
    <t>Details on Carbon Offsetting shared ( Pg 14, Source : https://www.westpac.com.au/content/dam/public/wbc/documents/pdf/aw/sustainability/wbc-climate-report-2024.pdf)</t>
  </si>
  <si>
    <t>jiangsu shagang</t>
  </si>
  <si>
    <t>https://web.archive.org/web/20250717222436/http://eng.shasteel.cn/shzr/lshb/index.shtml</t>
  </si>
  <si>
    <t>Jiangsu Shagang Group has no clear targets but mentions the following in its website:
- The company builds low-carbon, green factories that blend industry with nature to support sustainable development.
- In 2018, after new government rules on ultra-low emissions, Shagang adopted advanced technologies and completed 83 related projects.
- Shagang met the latest national ultra-low emission standards, spending over 280 yuan per ton of steel on environmental protection, making it an industry leader.
- By the end of the 13th Five-Year Plan, compared to the 11th, steel production emissions fell: sulfur dioxide by 65%, nitrogen oxides by 77%, particulates by 66%, and COD by 81%.
- Shagang actively works on energy saving and emission reduction through five recycling programs‚Äîgas, steam, slag, coking byproducts, and industrial water‚Äîturning waste into valuable resources.</t>
  </si>
  <si>
    <t>No mention as there are no targets</t>
  </si>
  <si>
    <t>aia</t>
  </si>
  <si>
    <t>AIA Group Limited</t>
  </si>
  <si>
    <t>HK0000069689</t>
  </si>
  <si>
    <t>ZP5ILWVSYE4LJGMMVD57</t>
  </si>
  <si>
    <t>Hong Kong, China</t>
  </si>
  <si>
    <t>Headline target: AIA Group's portfolio targets cover 55% of its total investment and lending
by general account assets under management as of 2019.
1 As of that year, required activities
made up 55% of AIA Group's total investment and lending by general account assets under
management while optional activities made up 8% and out of scope activities made up 37%.
https://sciencebasedtargets.org/resources/files/Target-language-and-summary_AIA-Group-Limited.docx.pdf</t>
  </si>
  <si>
    <t>AIA</t>
  </si>
  <si>
    <t>'In 2021, we became one of the largest life and health insurers in the world to commit to achieving net-zero greenhouse gas (GHG) emissions by 2050' (p7)</t>
  </si>
  <si>
    <t>https://www.aia.com/content/dam/group/en/esg/AIA%20ESG%20Report%202021%20English.pdf.coredownload.inline.pdf</t>
  </si>
  <si>
    <t>Accountable: 'The ESG Committee is the overarching governance body responsible for overseeing the Company‚Äôs ESG Strategy, targets, policies and disclosure. The ESG Committee is responsible for updating the Board on ESG matters and providing biannual updates on material issues, while ESG risks are also discussed and escalated to the Board through the Risk Committee.' (p18)</t>
  </si>
  <si>
    <t>guangdong guangxin</t>
  </si>
  <si>
    <t>qnb</t>
  </si>
  <si>
    <t>QAT</t>
  </si>
  <si>
    <t>QNB remains committed to protecting the environment through action, and had previously set a target of 20% reduction in GHG (scope 1 and 2) emissions by the end of 2022, based on a 2017 baseline. Our actions and initiatives to date have been to drive towards this target.</t>
  </si>
  <si>
    <t>https://www.qnb.com/sites/qnb/qnbqatar/document/en/enSustainability2024</t>
  </si>
  <si>
    <t>Looking forward, and in line with QNE, QNB supports the State of Qatar‚Äôs Nationally Determined Contribution and objective to reduce GHG emissions by 25% versus a business-as-usual scenario by 2030</t>
  </si>
  <si>
    <t>Scope: 1-2 only seem to be covered (p42, 2021)</t>
  </si>
  <si>
    <t xml:space="preserve">Plan: list of environmental initiatives on p42 (2021), but no specific targets, 'Environmental initiatives in Qatar: &gt;replaced insulation of chiller and air handling unit pipes to reduce heat exchange and increase efficiency; &gt;monitored electromechanical equipment for any excessive heat dissipation; and &gt;converted all existing halogen and fluorescent lamps to LED lamps to reduce electricity consumption'
</t>
  </si>
  <si>
    <t>looking forward, and in line with qne, qnb supports the state of qatar‚Äôs nationally determined contribution and objective to reduce ghg emissions by 25% versus a business-as-usual scenario by 2030</t>
  </si>
  <si>
    <t>natwest</t>
  </si>
  <si>
    <t>NatWest Group plc</t>
  </si>
  <si>
    <t>GB00B7T77214</t>
  </si>
  <si>
    <t>2138005O9XJIJN4JPN90</t>
  </si>
  <si>
    <t>Headline target: NatWest Group‚Äôs portfolio targets cover 39% of its total exposure (1) as at 31 December 2019. Within its loan portfolio, NatWest Group‚Äôs portfolio targets cover 79% of total consumer and corporate lending as at December 2019. (1) Total exposure comprises cash and balances at central banks, loans to banks and customers, trading assets, derivatives and other financial assets. These targets and coverage % do not include third-party asset management activities. https://sciencebasedtargets.org/resources/files/Target-language-and-summary-NatWest-Group.pdf</t>
  </si>
  <si>
    <t xml:space="preserve">"We have an ambition to be net zero by 2050 across our financed emissions, assets under management (AUM) and our operational value chain." (Pg. 6)
</t>
  </si>
  <si>
    <t>https://web.archive.org/web/20251013183616/https://investors.natwestgroup.com/~/media/Files/R/RBS-IR-V2/results-center/14022025/nwg-2024-sustainability-report-08082025.pdf</t>
  </si>
  <si>
    <t>NatWest Group‚Äôs ambition to at least halve the climate impact of its financing activity by 2030, against a 2019 baseline, supported by sector-based ambitions/targets;
NatWest Group‚Äôs ambition to reduce the carbon intensity of its Managed Assets by 50% by 2030, and to move 70% of Managed Assets to a net-zero trajectory;
NatWest Group‚Äôs ambition to reduce emissions for its operational value chain, against a 2019 baseline by: reducing Scope 1 and 2 location-based emissions by 70% and Scope 3 emissions by 50% by 2030
50% reduction in emissions from our operational value chain by 2030, against a 2019 baseline. 50% of our UK mortgage customers' homes at or above EPC C rating by 2030. 50% reduction in emissions from our own direct operations by 2025, against a 2019</t>
  </si>
  <si>
    <t xml:space="preserve">Scope 1 emissions are direct emissions from sources owned and controlled by NatWest Group, for example natural gas and fuel consumption. Scope 2 emissions are indirect emissions from energy which NatWest Group purchases, for example, electricity used for lighting, heating and cooling.
Scope 3 category 1-14 emissions include both upstream and downstream emissions. Only the categories relevant to NatWest Group are disclosed. 
</t>
  </si>
  <si>
    <t xml:space="preserve">NatWest Group 2023 Environmental, Social and Governance Disclosures Report Pg. 51(:
4.2 Aligning executive pay with ESG performance and our strategy
Tackling climate change is core to our strategy and climate performance measures are included in the bonus scorecard for executive directors.
The climate category accounts for 10% of the 2023 bonus scorecard. The measures are as follows:
1. Climate and sustainable funding and financing.
2. Implementation of the initial iteration of our Climate transition plan.
</t>
  </si>
  <si>
    <t xml:space="preserve">The SBTi recommends that companies invest to mitigate emissions beyond their value chain while they transition towards a state of net-zero emissions. In accordance with the Greenhouse Gas Protocol, our absolute emission reductions of 70% for Scope 1 and Scope 2, 50% for Scope 3 and  90% for all operational emissions by 2050 are not achieved through the use of carbon credits.
Climate-related Disclosures Report 2023
page 41: "For our own operations, net zero means aiming to reduce our operational value chain by a minimum 90% reduction by 2050 against a 2019 baseline. We plan to neutralise the residual 10% using carbon credits in line with ‚ÄòSBTi Corporate Net Zero Standard‚Äô released in October 2021"
Pg. 43: Carbon Credits: In 2023, we retired 120,000 nature-based carbon removal credits.
The project is assured under the Verified Carbon Standard (VCS) and Triple Gold certified
to the Climate, Community &amp; Biodiversity Alliance Standards (CCBA) to invest beyond our
value chain. The project generates carbon removal credits from increased sequestration of
carbon in the soil through sustainable grazing patterns in partnership with communities in
grassland areas. The project measures impact using the Tool for the Demonstration and
Assessment of Additionality in VCS‚Äôs Agriculture, Forestry and Other Land Use project activities,
estimates project ecological leakage and assesses risk using monitoring and compensation(5). </t>
  </si>
  <si>
    <t>NatWest</t>
  </si>
  <si>
    <t>la poste</t>
  </si>
  <si>
    <t>9695000YG7TR7PAP0L59</t>
  </si>
  <si>
    <t>Overall Net-Zero Target: La Poste SA commits to reach net-zero greenhouse gas emissions
across the value chain by 2040.
Near-Term Targets: La Poste SA commits to reduce absolute scope 1 and 2 GHG emissions
43.6% by 2030 from a 2021 base year.* La Poste SA also commits to reduce absolute scope 3 GHG emissions from purchased goods and services, fuel and energy related activities,
upstream transportation and distribution and employee commuting 25% within the same
timeframe.* La Poste SA further commits that 70% of its investments by emissions will have
science-based targets by 2027.
Long-Term Targets: La Poste SA commits to reduce absolute scope 1 and 2 GHG emissions
90% by 2040 from a 2021 base year.* La Poste SA also commits to reduce absolute scope 3
GHG emissions 90% within the same timeframe.*
*The target boundary includes land-related emissions and removals from bioenergy feedstocks.</t>
  </si>
  <si>
    <t>groupe la poste</t>
  </si>
  <si>
    <t>siemens energy</t>
  </si>
  <si>
    <t>DE000ENER6Y0</t>
  </si>
  <si>
    <t>5299005CHJZ14D4FDJ62</t>
  </si>
  <si>
    <t>Siemens Energy commits to reduce absolute scope 1 and 2 GHG emissions 46% by 2030 from a 2019 base year. Siemens Energy commits to increase annual sourcing of renewable electricity from 59% in 2019 to 100% by 2023. In addition, Siemens Energy commits to reduce absolute scope 3 GHG emissions from use of sold products 28% by 2030 from a 2019 base year.</t>
  </si>
  <si>
    <t>luxshare precision industry</t>
  </si>
  <si>
    <t>Luxshare Precision Industry Co.,Ltd</t>
  </si>
  <si>
    <t>300300QLLDUELXN16530</t>
  </si>
  <si>
    <t>Luxshare commits to reduce absolute scope 1 and 2 GHG emissions 50.4% by 2032 from a 2022 base year. Luxshare also commits to reduce scope 3 GHG emissions 58.1% per CNY of value added within the same timeframe.* *The target boundary includes land-related emissions and removals from bioenergy feedstocks.</t>
  </si>
  <si>
    <t>"On January 5, 2022, we announced carbon reduction goals in line with Science Based Targets initiative 1.5‚ÑÉ(SBTi1.5‚ÑÉ) with an ambition to reach carbon neutrality by 2050. In January 2024, Luxshare Precision's emissions reduction targets were officially validated and approved by the SBTi." (Company Initiatives, Corporate Website)</t>
  </si>
  <si>
    <t>https://www.luxshare-ict.com/en/sustainability/our-initiatives/green-and-low-carbon-development.html</t>
  </si>
  <si>
    <t>"Science-based carbon reduction targets by 2032: From 2022 as a base year, to reduce absolute Scope 1 and 2 GHG emissions by 2032 by 50.4%. From 2022 as a base year, to reduce Scope 3 GHG emissions per CNY of value added by 2032 by 58.1%" (P.35, 2023 Sustainability Report)</t>
  </si>
  <si>
    <t>- Company Initiatives, Corporate Website: https://www.luxshare-ict.com/en/sustainability/our-initiatives/green-and-low-carbon-development.html
- 2023 Sustainability Report: https://www.luxshare-ict.com/Public/Uploads/uploadfile2/files/20240517/Luxshare2023sustainabilityreport-241.pdf
- Historical Sustainability Reports &amp; Carbon Reduction Target and Action Periodic Reports: https://www.luxshare-ict.com/en/sustainability/reports-and-polices.html</t>
  </si>
  <si>
    <t>"In order to effectively mitigate global warming, Luxshare Precision took the initiative to establish carbon reduction targets for its own operations (Scopes 1 and 2) and key value chain (Scope 3) in accordance with the SBTi 1.5¬∞ C pathway requirements. These targets were officially validated and approved by SBTi in January 2024." (P.35, 2023 Sustainability Report)</t>
  </si>
  <si>
    <t>On Plan: 
"The company has developed a three-step action plan for "carbon inventory, carbon reduction, and carbon neutrality", steadily carrying out actions to address climate change. The company have set a clean energy target and plan to achieve a clean energy usage ratio of 50% by 2025, optimizing the energy structure." (https://www.luxshare-ict.com/en/news/release/63.html).  "Integrating climate change factors into the Company's strategy, Luxshare systematically identifies and actively responds to climate risks and opportunities that may affect business operations, comprehensively carries out innovative climate actions, and implements green and low-carbon management in the whole value chain" (Corporate Website)
Also, see "Carbon Neutrality Roadmap" (P.35, 2023 Sustainability Report)
On Reporting: 
The Company publishes both Sustainability Reports and Carbon Reduction Target and Action Periodic Reports: https://www.luxshare-ict.com/en/sustainability/reports-and-polices.html</t>
  </si>
  <si>
    <t>energie baden w√ºrttemberg</t>
  </si>
  <si>
    <t>DE0005220008</t>
  </si>
  <si>
    <t>529900JSFZ4TS59HKD79</t>
  </si>
  <si>
    <t>EnBW Energie Baden-W√ºrttemberg AG commits to reduce scope 1 and 2 GHG emissions 87.4% per MWh by 2035 from a 2018 base year, equivalent to an 83% absolute reduction. EnBW Energie Baden-W√ºrttemberg AG commits to reduce scope 1 and scope 3 category 3 GHG emissions from all sold electricity 87.4% per MWh by 2035 from a 2018 base year. EnBW Energie Baden-Wurttemberg AG commits to reduce absolute scope 3 GHG emissions from use of sold products 42.5 % by 2035 from a 2018 base year.* EnBW Energie Baden-Wurttemberg AG commits to reduce absolute scope 3 GHG emissions from corresponding fuel and energy related activities 42.5 % by 2035 from a 2018 base year. *The target boundary includes land-related emissions and removals from bioenergy feedstocks.</t>
  </si>
  <si>
    <t>enbw energie baden</t>
  </si>
  <si>
    <t>We have set ourselves the goal of climate neutrality by 2035 at the latest. By this we mean net neutrality in relation to our Scope 1 and 2 emissions. We base this on a residual budget of 150 megatons, which follows from the definition of the German Advisory Council on the Environment for achieving climate neutrality in accordance with the requirements of the Paris Climate Agreement._x000D_
_x000D_
"EnBWâ€™s 2035 climate neutrality target in relation to Scope 1 and 2 is in line with the requirements and targets in the Paris Climate Agreement. In order to achieve net zero emissions by 2035 and the interim target of a 50 % emission reduction by 2030 (relative to the 2018 baseline), we have adopted a package of various climate action measures." - Source: https://archive.vn/bHfej</t>
  </si>
  <si>
    <t>https://www.enbw.com/company/sustainability/</t>
  </si>
  <si>
    <t>A major milestone on this path will be halving our carbon emissions by 2030.</t>
  </si>
  <si>
    <t>"The target refers to COâ‚‚eq (COâ‚‚, CHâ‚„, Nâ‚‚O and SFâ‚†)."_x000D_
Source: https://archive.vn/bHfej  _x000D_
https://archive.vn/jr9yx</t>
  </si>
  <si>
    <t xml:space="preserve">EnBW Climate Transition Plan - Released April 2024 (Source: https://archive.vn/jr9yx) </t>
  </si>
  <si>
    <t>"While we generally prioritise emission reductions over offsetting, we plan to offset unavoidable residual emissions by acquiring recognised offsetting certificates."_x000D_
Source: https://archive.vn/bHfej</t>
  </si>
  <si>
    <t>suncor energy</t>
  </si>
  <si>
    <t xml:space="preserve">'To become a net-zero GHG emissions company by 2050, we are focused on operational efficiency improvements and accelerating the adoption of new technology.' </t>
  </si>
  <si>
    <t>https://archive.vn/wip/1b8hv</t>
  </si>
  <si>
    <t>Scope: only mentions 1&amp;2 but unclear what the target covers (p14)</t>
  </si>
  <si>
    <t>Accountable: 'ESG is embedded in director recruitment, board evaluation and committee representation.'</t>
  </si>
  <si>
    <t>Offsets: '. No credit is taken for GHG reductions due to internally generated performance credits, purchased offsets, ethanol lifecycle GHG reductions, or wind-generated offset' (p67) CCS-based: 'This focus area also means accelerating new technology development and working and investing with new partners such as Svante to accelerate the commercial scale deployment of carbon capture technology' (p5)</t>
  </si>
  <si>
    <t>'as an interim measure, we have set a target to achieve 10 megatonnes (mt) of annual emission reductions by 2030 across our value chain' (p14)</t>
  </si>
  <si>
    <t>new hope holding</t>
  </si>
  <si>
    <t>china electronics</t>
  </si>
  <si>
    <t>lg chem</t>
  </si>
  <si>
    <t>988400IES4EIG7O06940</t>
  </si>
  <si>
    <t>Chemicals</t>
  </si>
  <si>
    <t>LG Chemical targets Net Zero in Scope 1 and 2 emissions by 2050. *There is no mention regarding Scope 3 emissions*</t>
  </si>
  <si>
    <t>https://www.lgcorp.com/images/esg_en/download/LG%20Net%20Zero%20Special%20Reporting%202023_EN.pdf</t>
  </si>
  <si>
    <t>*By 2030, LG Chemical aims to reduce emissions by 34% compared to 2018 along with additional goals: LG Electronics achieving Net Zero and LG Energy Solution and LG Innotek achieving RE100.
*By 2040, LG Chemical aims to reduce emissions by 52% compared to 2018 along with an additional goal: LG Energy Solution and LG Innotek achieving Net Zero.</t>
  </si>
  <si>
    <t>LG Group has established a Net Zero integrated roadmap targeting Net Zero in Scope 1 and 2 emissions by 2050. Scope 1 emissions, which are direct emissions, will be reduced through process optimization/fuel transition, such as replacing with high-efficiency equipment, adopting of electric boilers, and conversion to pollution-free vehicles, and applying innovative future
technologies such as hydrogen and CCUS. Scope 2 emissions from electricity use will continue to be reduced by renewable energy transition, and the residual emissions that are difficult to reduce technically will be reduced by utilizing offset credits</t>
  </si>
  <si>
    <t>LG Group has established a Net Zero integrated roadmap targeting Net Zero in Scope 1 and 2 emissions by 2050.  *There is no mention regarding Scope 3 emissions*</t>
  </si>
  <si>
    <t>*Scope 1 emissions, which are direct emissions, will be reduced through process optimization/fuel transition, such as replacing with high-efficiency equipment, adopting of electric boilers, and conversion to pollution-free vehicles, and applying innovative future technologies such as hydrogen and CCUS. Scope 2 emissions from electricity use will continue to be reduced by renewable energy transition, and the residual emissions that are difficult to reduce technically will be reduced by utilizing offset credits.
*The ESG Committee plays a role in deliberating, approving, and overseeing mid- to long-term directions, goals, and plans related to climate change, including responses to risks and opportunities, as well as the implementation performance of initiatives like the Net Zero integrated roadmap. The LG ESG team is responsible for establishing and updating the Group‚Äôs Net
Zero integrated roadmap, managing the Net Zero performance of affiliates, assessing climate risks, and creating a climate change response framework to address related issues. The Group Climate Change Council discusses Net Zero implementation plans, renewable energy procurement, and offset credit strategies, executing tailored carbon reduction and joint renewable energy transition projects.</t>
  </si>
  <si>
    <t>Process Optimization/Fuel Transition: Process optimization, Replacement with high-efficiency equipment, Conversion to bio-fuel, Elimination of process gas
Innovative Future Technologies: Converting methane-based fuels to hydrogen, CCUS, Developing hydrogen fuel cell power, generation facilities</t>
  </si>
  <si>
    <t>sap</t>
  </si>
  <si>
    <t>SAP SE</t>
  </si>
  <si>
    <t>DE0007164600</t>
  </si>
  <si>
    <t>529900D6BF99LW9R2E68</t>
  </si>
  <si>
    <t>Overall Net-Zero Target: 
SAP SE commits to reach net-zero greenhouse gas emissions across the value chain by 2030.
Near-Term Targets: 
SAP SE commits to reduce absolute scope 1, 2, and 3 GHG emissions 90% by 2030 from a 2023 base year.* SAP SE also commits to reduce absolute scope 3 GHG emissions beyond the minimum boundary from use of sold products 90% within the same timeframe.
*The target boundary includes land-related emissions and removals from bioenergy feedstocks.
Long-Term Targets: 
SAP SE commits to reduce absolute scope 1, 2, and 3 GHG emissions 90% by 2030 from a 2023 base year.*
*The target boundary includes land-related emissions and removals from bioenergy feedstocks.</t>
  </si>
  <si>
    <t>19/12/2024 01:00</t>
  </si>
  <si>
    <t>SAP committed to achieve net-zero along the value chain in line with a 1.5¬∞C future in 2030.</t>
  </si>
  <si>
    <t>https://web.archive.org/web/20250928170526/https://news.sap.com/2022/01/accelerating-net-zero-commitment/</t>
  </si>
  <si>
    <t xml:space="preserve">On our pathway towards net-zero, the next intermediate milestone is 2023, when SAP aims to be carbon neutral in its own operations. This includes all direct (Scope 1), indirect (Scope 2), and selected categories of value chain (Scope 3) carbon emissions, such as business flights, employee commuting, and external data centers (co-locations and hyperscalers). </t>
  </si>
  <si>
    <t xml:space="preserve"> This includes all direct (Scope 1), indirect (Scope 2), and selected categories of value chain (Scope 3) carbon emissions, such as business flights, employee commuting, and external data centers (co-locations and hyperscalers). </t>
  </si>
  <si>
    <t>the group aims to be carbon neutral in its own operations in 2023</t>
  </si>
  <si>
    <t>migros</t>
  </si>
  <si>
    <t>Overall net-zero target:
Migros Group commits to reach net-zero greenhouse gas emissions across the value chain by 2050.
Near-term targets:
Energy &amp; Industry: Migros Group commits to reduce absolute scope 1 and 2 GHG emissions 70.64% by 2030 from a 2019 base year.* Migros Group
also commits to reduce absolute scope 3 GHG emissions from use of sold products for sold fossil fuels 46.2% by 2030 from a 2019 base year. Migros
Group further commits to reduce absolute scope 3 GHG emissions from upstream transportation and distribution 27.5% within the same timeframe.
Migros-Group finally commits that 67% of its suppliers by emissions covering purchased goods and services will have science-based targets by 2026.
*The target boundary includes biogenic emissions and removals from bioenergy feedstocks.
FLAG: Migros Group commits to reduce absolute scope 3 FLAG GHG emissions 33.3% by 2030 from a 2019 base year.** Migros Group also commits to
no deforestation across its primary deforestation-linked commodities, with a target date of December 31, 2025.
**Target includes FLAG emissions and removals.
Long-term targets:
Energy &amp; Industry: Migros Group commits to reduce absolute scope 1 and 2 GHG emissions 90% by 2050 from a 2019 base year*. Migros Group also
commits to reduce absolute scope 3 GHG emissions 90% within the same timeframe.
*The target boundary includes biogenic emissions and removals from bioenergy feedstocks.
FLAG: Migros Group commits to reduce absolute scope 3 FLAG GHG emissions 72% by 2050 from a 2019 base year.**
**Target includes FLAG emissions and removals.</t>
  </si>
  <si>
    <t>"The Migros Group is pursuing the climate target of net zero by 2050."
"We will reduce greenhouse gas emissions in our own operations and along our value chains to net zero by 2050."</t>
  </si>
  <si>
    <t>http://archive.today/2025.08.21-134712/https://corporate.migros.ch/en/responsibility/sustainability/sustainability-strategy/sustainability-strategy-2030%23climate</t>
  </si>
  <si>
    <t xml:space="preserve"> It is aiming for a 70‚Äâ% reduction in the Group‚Äôs greenhouse gas emissions by 2030 in comparison with 2019, and a reduction of around 27.5‚Äâ% across the entire supply chain. </t>
  </si>
  <si>
    <t>In its 2020‚Äì2025 Sustainability Strategy, Migros Group set more detailed interim targets across different levels of its supply chain. https://archive.vn/8ZJGk
Our targets are based on scientific methods and are compatible with the Paris Climate Agreement. Thanks to clear annual reduction paths, we can transparently measure target achievement and ‚Äì where necessary ‚Äì make corrections to our approach.
By the end of 2030, we will reduce our greenhouse gas emissions in Scopes 1 &amp; 2 by 70% compared to 2019.
- We will reduce our greenhouse gas emissions in cooperative retail trading by 80% compared to 2019 in our own operations and logistics by the end of 2030.
- We will reduce our energy consumption in cooperative retail trading by 10% compared to 2019 in our own premises and logistics by the end of 2030.
- The strategic priorities and goals are reviewed and adjusted if necessary as part of business changes in the Migros Group and revision of the Sustainability Strategy.
Scope 3:
Our targets are based on scientific methods and are compatible with the Paris Climate Agreement. They were validated by SBTi for the first time in 2022. Our specific target for agricultural emissions (FLAG) and our net-zero target are currently still under review. Thanks to clear annual reduction paths, we can transparently measure target achievement and ‚Äì where necessary ‚Äì make corrections to our approach.
We aim to cut agricultural emissions (FLAG) in our supply chains by 33.3% by 2030 and by 72% by 2050 compared to 2019.
By the end of 2026, 67% of the Migros‚ÄØGroup‚Äôs non-agricultural emissions (non-FLAG) from procured goods will be covered by science-based reduction targets set by our suppliers. 
By the end of 2030, we will reduce the Migros Group‚Äôs absolute Scope 3 emissions in the ‚ÄúUpstream transport &amp; distribution‚Äù category by 27.5% compared to 2019.
By the end of 2030, we will reduce the Migros Group‚Äôs absolute Scope 3 emissions in the ‚ÄúUse of sold goods‚Äù category by 27.5% compared to 2019.
By the end of 2030, we aim to reduce greenhouse gas emissions from the use of the fossil fuels we sell by 46.2% compared to 2019.
By the end of 2026, 75% of non-agricultural emissions (non-FLAG) in cooperative retail trading will be covered by the science-based reduction targets of our suppliers.
By the end of 2030, we will reduce greenhouse gas emissions from upstream and distribution transportation in the cooperative retail trading segment by 59.3% compared to 2019.
The strategic priorities and goals are reviewed and adjusted if necessary as part of business changes in the Migros Group and revision of the Sustainability Strategy.</t>
  </si>
  <si>
    <t>Migros Group accounts for all greenhouse gases under the GHG Protocol, hence not only CO2.
(https://archive.vn/kGrs1)</t>
  </si>
  <si>
    <t>Migros Group‚Äôs website presents a 2030 Sustainability Strategy, but basically it lists only targets and does not include the needed informations for a detailed implementation plan.
Link to the Strategy: http://archive.today/2025.08.21-134712/https://corporate.migros.ch/en/responsibility/sustainability/sustainability-strategy/sustainability-strategy-2030%23climate</t>
  </si>
  <si>
    <t>"We will reduce 90% of our total emissions, and 72% of agricultural emissions. The remaining emissions will be removed from the atmosphere through what is called ‚Äúcarbon capture‚Äù and permanently stored in the ground or in stone." (https://archive.ph/C7Q73)</t>
  </si>
  <si>
    <t>meiji yasuda life insurance</t>
  </si>
  <si>
    <t>Includes Scopes 1, 2 and 3 emissions as a business operator and with Scope 1 and 2 emissions from investees. "Strengthen initiatives to achieve net-zero CO2 emissions status by the end of FY2050 from the standpoint of both a business operator and an institutional investor ‚Ä¢ Further reduce energy consumption while  promoting the phased introduction of renewable
energy, with the aim of reducing CO2 emissions from our own operations ‚Ä¢ Proactively execute ESG investment and financing while stepping up engagement with investees to encourage them to reduce the volume of CO2 emissions from their operations"</t>
  </si>
  <si>
    <t>https://web.archive.org/web/20250503083332/https://www.meijiyasuda.co.jp/english/disclosure/annual-reports/backnumber/pdf/annual_2024_all.pdf</t>
  </si>
  <si>
    <t>Scope 1 &amp; 2: 67% reduction from 2014 baseline by 2030
Scope 3: 40% reduction from 2014 baseline by 2030</t>
  </si>
  <si>
    <t>*1 Scope 1 consists of direct emissions from the Company‚Äôs activities, such as the use of fuel. Scope 2 consists of indirect emissions attributable to such factors as sources of purchased energy.
*2 Scope 3 consists of indirect emissions attributable to supply chains outside the Company. The above targets for Scope 3 are calculated based only on seven categories (1, 3, 4, 5, 6, 7 and 8) in light of their importance. As an institutional investor, the Company manages emissions in category 15 (Investments) separately as emissions from investees [ Representing reduction targets for Scope 1 &amp; 2 emissions from domestic listed companies we invest in via stock, corporate bonds and other financing.] 
Initiatives to reduce Scope 1, 2 and 3 emissions as a business operator:
&gt; Conserve energy by using LEDs and introducing renewable energy
&gt; Switch our sales sites to ZEB Ready-compliant buildings
&gt; Pursue paperless operations and efficient logistics, and introduce environment-friendly vehicles to be leased for corporate use
&gt; 100% switchover to renewable energy
&gt; Utilize new technologies and innovations
&gt; Promote research on carbon offsetting through tree planting or credit trading</t>
  </si>
  <si>
    <t>"To contribute to the realization of a carbon-free society, we set and announced a target of net-zero CO2 emissions to be achieved in FY2050 and an intermediate target to be achieved in FY2030 from the standpoint of both a business operator and an institutional investor."</t>
  </si>
  <si>
    <t>Pg 87: Initiatives to reduce Scope 1, 2 and 3 emissions as a business operator: Promote research on carbon offsetting through tree planting or credit trading.
Pg 37: Meiji Yasuda √ó J.League ‚ÄúForest to Weave the Future‚Äù As we aim to pass down Japan‚Äôs forest‚Äîa source of nature‚Äôs rich blessings supporting people‚Äôs lives‚Äîto future generations, we launched forest restoration and maintenance activities titled ‚ÄúMeiji Yasuda √ó J.League ‚ÄòForest to Weave the Future‚Äô‚Äù in FY2023. Acting in partnership with J.League, we started by working on forests in two locations (Kanagawa and Yamanashi prefectures), while our plans call for expanding the geographical scope of activities going forward.</t>
  </si>
  <si>
    <t>d r horton</t>
  </si>
  <si>
    <t>https://web.archive.org/web/20250903213505/https://investor.drhorton.com/~/media/Files/D/D-R-Horton-IR/documents/fy23-dr-horton-inc-esg-report.pdf</t>
  </si>
  <si>
    <t>"We will continue to evaluate our Scope 1 and Scope 2 GHG emissions in the coming years and will assess our readiness to meet future potential requirements to estimate our Scope 3 emissions. We will also consider and evaluate potential future GHG reduction targets after we have more fully evaluated our company‚Äôs impacts, potential strategies and the evolving landscape of regulatory requirements. We will continue to strive to build more energy efficient homes and limit D.R. Horton‚Äôs overall impact on the environment." ESG Report 2023, p. 79</t>
  </si>
  <si>
    <t xml:space="preserve">Dr Horton has yet to publish its 2024 ESG report, where it releases their scope 1 and 2 data, even though it released the 2023 report in January 2024. </t>
  </si>
  <si>
    <t>omv</t>
  </si>
  <si>
    <t>AUT</t>
  </si>
  <si>
    <t>New strategy set: Net-zero emissions across entire business by 2050 (p7)</t>
  </si>
  <si>
    <t>https://reports.omv.com/en/sustainability-report/2023/servicepages/downloads/files/entire-omv-sr23.pdf</t>
  </si>
  <si>
    <t>Carbon intensity of operations- Targets 2025: Reduce carbon intensity of operations (Scope 1) by ‚â•30% vs. 2010
Target 2030: Reduce absolute Scope 1 and 2 emissions by ‚â•30% vs. 2019
Target 2040: Reduce absolute Scope 1 and 2 emissions by ‚â•60% vs. 2019</t>
  </si>
  <si>
    <t>2023 report: /web/20250821113859/https://reports.omv.com/en/sustainability-report/2023/servicepages/downloads/files/entire-omv-sr23.pdf (Page 32)</t>
  </si>
  <si>
    <t>Gases: CO2, CH4, N2O (p174)
Scope: covers 1-3 (p48)</t>
  </si>
  <si>
    <t>Plan: list of measures, e.g. 'Build up around 10 TWh of renewable energy production (including geothermal, PV, wind)' 
Accountable: 'The Remuneration Committee is authorized to determine the Executive Board‚Äôs remuneration, including the structure of the remuneration system and the actual target achievement. The Executive Board remuneration consists of fixed and variable remuneration elements. The variable remuneration ‚Äì the Long-Term Incentive Plan (LTIP) and the annual bonus ‚Äì includes performance criteria related to the Company‚Äôs sustainability and GHG performance.' (p31)</t>
  </si>
  <si>
    <t>Aim: "We aim to reduce our carbon footprint to net zero by 2050 at the latest. While the biggest drivers on this journey will be decreasing our fossil fuel sales and increasing our zerocarbon product sales, we also recognize that neutralization measures will be necessary. 
Neutralization measures include, but are not limited to, Carbon Capture and Storage (CCS), Carbon Capture and Utilization (CCU), and Bioenergy with Carbon Capture and Storage (BECCS). By 2030, we aim to establish CCS capacities of around 5 mn t per year as our main neutralization measure toward achieving our targets." (p66)</t>
  </si>
  <si>
    <t>t co2 equivalent/toe produced</t>
  </si>
  <si>
    <t>lithia motors</t>
  </si>
  <si>
    <t>cfe</t>
  </si>
  <si>
    <t>mondelez</t>
  </si>
  <si>
    <t>Mondelez International Inc</t>
  </si>
  <si>
    <t>US6092071058</t>
  </si>
  <si>
    <t>549300DV9GIB88LZ5P30</t>
  </si>
  <si>
    <t>Net-Zero Target
Mondelez International Inc commits to reach net-zero greenhouse gas emissions across the value chain by 2050.
Near-Term Targets
Energy &amp; Industry:
Mondelez International Inc commits to reduce absolute scope 1 and 2 GHG emissions 50.4% by 2030 from a 2018
base year.* Mondelez International Inc also commits to reduce absolute scope 3 GHG emissions 30% within the
same timeframe.
*The target boundary includes biogenic land-related emissions and removals from bioenergy feedstocks.
FLAG:
Mondelez International Inc commits to reduce absolute scope 3 FLAG GHG emissions 36.4% by 2030 from a 2018
base year.* Mondelez International Inc commits to no deforestation across its primary deforestation-linked
commodities with a target date of December 31st 2025
*The target includes FLAG emissions and removals.
Long-term targets
Energy &amp; Industry:
Mondelez International Inc commits to reduce absolute scope 1 and 2 GHG emissions 90% by 2050 from a 2018
base year.* Mondelez International Inc also commits to reduce absolute scope 3 GHG emissions 90% within the
same timeframe.
*The target boundary includes biogenic land-related emissions and removals from bioenergy feedstocks.
FLAG:
Mondelez International Inc commits to reduce absolute scope 3 FLAG GHG emissions 72% by 2050 from a 2018 base
year.*
*The target includes FLAG emissions and removals.</t>
  </si>
  <si>
    <t>'In April 2024, the SBTi successfully validated our full value chain goal to reduce absolute end-to-end CO2e emissions by about 35% by 2030 and to reach net-zero by 2050 from a 2018 base year, including the reduction of absolute gross scope 1 and 2 GHG emissions by 50.4% within the same timeframe, in line with the 1.5¬∫C reduction pathway.' (p19)</t>
  </si>
  <si>
    <t>https://web.archive.org/web/20250724044346/https://www.mondelezinternational.com/assets/Snacking-Made-Right/SMR-Report/2024/2024-MDLZ-Snacking-Made-Right-ESG-Report.pdf</t>
  </si>
  <si>
    <t>This codes for Mondelez's 2024 ESG Report</t>
  </si>
  <si>
    <t xml:space="preserve">
Information on extent to which measures are applied: ' Our Scope 1 and 2 emissions continue to decrease, reflecting our progress in renewable electricity and energy efficiency.'(p25)
'We are electrifying our operations and aiming for all the electricity we‚Äôre using across our manufacturing sites by 2030 to be renewable by transitioning from fossil fuels to renewable electricity and electrification.' (p26)
Leadership:  'We track, report on, and hold management accountable for achieving our goals, and we include ESG goals in the annual compensation plan for executives.' (p6)</t>
  </si>
  <si>
    <t xml:space="preserve">'We have started a carbon booster project focusing on carbon removals to help sequester carbon from the atmosphere and have a bigger positive climate impact. This project focuses on agroforestry and in particular tree planting to sequester carbon. In some countries, this project also includes financial incentives paid to farmers for the number of trees planted (Cameroon) or the survival rate of trees (Indonesia).' (p22) </t>
  </si>
  <si>
    <t>schlumberger</t>
  </si>
  <si>
    <t xml:space="preserve">Net-zero greenhouse gas (GHG) emissions by 2050
</t>
  </si>
  <si>
    <t>https://web.archive.org/web/20250711002358/https://www.slb.com/-/media/files/sustainability/2024/sustainability-report-2024.ashx#page=1</t>
  </si>
  <si>
    <t xml:space="preserve">By 2025, a 30% reduction in Scopes 1 and 2 (Schlumberger, 2024 Sustainability Report, pg 12) 
By 2030 a 50% reduction in Scopes 1 and 2 (Schlumberger, 2024 Sustainability Report, pg 12) 
By 2030 a 30% reduction in Scope 3  (Schlumberger, 2024 Sustainability Report, pg 12) 
By 2050, Net Zero (Schlumberger, 2024 Sustainability Report, pg 12)
</t>
  </si>
  <si>
    <t>Ten percent of our executive officers‚Äô shortterm incentive pay was based on quantitative non-financial goals focused on reducing our Scope 1 and 2 emissions intensity and improving gender balance in our workforce. Additionally, all our named executive officers had strategic personal objectives related to New Energy and/or HSE performance goals. For details about these objectives and a description of our executive compensation program see our 2025 Proxy statement (https://web.archive.org/web/20250819173819/https://investorcenter.slb.com/static-files/5d27f7f8-f1a0-4cb0-9768-3f9103abb7b0). In addition, in 2024, key populations across SLB management were assigned sustainability personal objectives focused on reducing Scope 1, 2, and 3 emissions in our field operations and facilities, enabling customer avoided emissions, sustainability planning, and supplier disclosures.</t>
  </si>
  <si>
    <t>For emissions that cannot be reduced, rather than relying on traditional offsets, we will rely on our carbon-negative actions that are technology-centric, where we can play a role, such as through our SLB New Energy portfolio described in our 2024 Sustainability Report under Climate Action‚ÄîScaling New Energy Systems.</t>
  </si>
  <si>
    <t>metric tonnes of co2e per dollar of revenue</t>
  </si>
  <si>
    <t>ansteel</t>
  </si>
  <si>
    <t>mitsubishi electric</t>
  </si>
  <si>
    <t>Mitsubishi Electric Corporation</t>
  </si>
  <si>
    <t>JP3902400005</t>
  </si>
  <si>
    <t>549300TRXM9Y6561AX39</t>
  </si>
  <si>
    <t>Mitsubishi Electric commits to reduce absolute scope 1 and 2 GHG emissions 42% by FY2031 from a FY2022 base year. Mitsubishi Electric also commits to reduce absolute scope 3 GHG emissions 30% by FY2031 from a FY2019 base year.</t>
  </si>
  <si>
    <t>'However, in order to realize a decarbonized society, we have revised this target to achieve net-zero emissions by 2050 across the value chain by achieving thorough energy-saving solutions in structures and facilities as well as by expanding the scale at which we implement renewable energy sources' (p11)</t>
  </si>
  <si>
    <t>https://www.mitsubishielectric.com/en/sustainability/reports/pdf/2021/Sustainability_report_2021_all.pdf</t>
  </si>
  <si>
    <t>'Scope 1 and Scope 2: Mitsubishi Electric commits to reduce total Scopes 1 and 2 GHG emissions by 18% by 2030, compared to the base year of fiscal 2017. ‚óè Scope 3,*1, *2: Mitsubishi Electric commits to reduce total Scope 3 GHG emissions by 15% by 2030, compared to the base year of fiscal 2019.' (p56)</t>
  </si>
  <si>
    <t>2021 report</t>
  </si>
  <si>
    <t>Scope: 1-3 (p56)</t>
  </si>
  <si>
    <t xml:space="preserve">Plan: list of measures on p54, but vague, e.g. '‚óè Effective use of electricity and response to needs for system stabilization accompanying the expansion of renewable energy and decentralization of power sources' 
</t>
  </si>
  <si>
    <t>jeronimo martins</t>
  </si>
  <si>
    <t>PTJMT0AE0001</t>
  </si>
  <si>
    <t>259400A8SZP10GB5IB19</t>
  </si>
  <si>
    <t xml:space="preserve">Net-Zero Target
JerÃ³nimo Martins - SGPS, S.A. commits to reach net-zero greenhouse gas emissions across the value chain by 2050.
Near-Term Targets
Energy &amp; Industry:
JerÃ³nimo Martins commits to reduce absolute scope 1 and 2 GHG emissions 55% by 2033 from a 2021 base year. JerÃ³nimo Martins also commits to reduce absolute scope 3 GHG emissions from purchased goods and services and use of sold products 33% by 2033 from a 2021 base year.
FLAG: JerÃ³nimo Martins commits to reduce absolute scope 1 and 3 FLAG GHG emissions 39.4% by 2033 from a 2021 base year.* JerÃ³nimo Martins commits to no deforestation across its primary deforestation-linked commodities with a target date of December 31st 2025.
*The target includes FLAG emissions and removals.
Long-term targets
Energy &amp; Industry: JerÃ³nimo Martins commits to reduce absolute scope 1 and 2 GHG emissions 90% by 2045 from a 2021 base year. JerÃ³nimo Martins also commits to reduce absolute scope 3 GHG emissions 90% by 2050 from a 2021 base year.
FLAG: JerÃ³nimo Martins commits to reduce absolute scope 1 and 3 FLAG GHG emissions 72% by 2050 from a 2021 base year.*
*The target includes FLAG emissions and removals.
</t>
  </si>
  <si>
    <t>30/05/2024 01:00</t>
  </si>
  <si>
    <t>PRT</t>
  </si>
  <si>
    <t>our ambition to reach carbon neutrality by 2050 in our own operations and in the value chain,_x000D_
_x000D_
By 2045, reduce our scope 1 and 2 energy/industry emissions by 90% and make background emissions neutral, compared to 2021. â€¢ By 2050, reduce our scope 3 energy/industry emissions by 90% and make background emissions neutral, compared to 2021</t>
  </si>
  <si>
    <t>https://www.jeronimomartins.com/wp-content/uploads/01-DOCUMENTS/Investor/Reports/AG25/AnnualReport-JM2024nonESEF.pdf</t>
  </si>
  <si>
    <t>â€¢ By 2033, reduce our scope 1 and 2 emissions by 55%, compared to 2021.  _x000D_
â€¢ By 2033, reduce our scope 3 energy/industry emissions by 33%, compared to 2021.</t>
  </si>
  <si>
    <t xml:space="preserve">In 2021 we joined the SBTi5 , pledging to set a science-based emissions reduction target by the end of 2023. In 2022, we began the process of improving carbon footprint quantification, assessing materiality and defining the calculation method for all categories of scope 3 emissions to complete the Groupâ€™s emissions inventory.  https://www.jeronimomartins.com/wp-content/uploads/01-DOCUMENTS/Responsibility/Environment/EN/TCFD-Implementation-2022.pdf </t>
  </si>
  <si>
    <t>In line with a GHG reduction trend that limits the rise in average temperature to 1.5Â°C, our plan includes_x000D_
intervention measures in own operations.Replace or retrofit refrigeration systems with_x000D_
natural or low GWP refrigerant gases (e.g. R290_x000D_
[propane], R717 [ammonia] and R744 [carbon_x000D_
dioxide]).</t>
  </si>
  <si>
    <t xml:space="preserve">The Board of Directors is therefore composed of Non-executive Directors, in particular independent_x000D_
Directors who possess a wide range of technical skills, contact networks and connections with national_x000D_
and international bodies, who therefore enrich and optimise the Company's management in terms of_x000D_
creating value and ensuring adequate protection of the interests of all its shareholders and other_x000D_
stakeholders, thereby ensuring effective monitoring, supervision and assessment of the activity of the_x000D_
remaining members of the Board of Directors._x000D_
</t>
  </si>
  <si>
    <t>Neutralize residual scopes 1 and 2 GHG emissions through projects that meet strict eligibility criteria, in line with international best practices. : The Group Companies have not acquired carbon credits to offset their scope 1,_x000D_
2 or 3 emissions, nor have they implemented removal or storage projects in their_x000D_
operations or value chain.</t>
  </si>
  <si>
    <t>In 2023, we will continue to develop and improve our Climate Transition Plan, increase the granularity of data for Scope 3, including accounting for emissions and removals from Forest, Land and Agriculture (FLAG), and continue to work with our suppliers to reduce emissions in our value chain.</t>
  </si>
  <si>
    <t>starbucks</t>
  </si>
  <si>
    <t>US8552441094</t>
  </si>
  <si>
    <t>OQSJ1DU9TAOC51A47K68</t>
  </si>
  <si>
    <t>Starbucks commits to reduce absolute scope 1, scope 2, and scope 3 GHG emissions 50% by FY2030 from a FY2019 base year.</t>
  </si>
  <si>
    <t xml:space="preserve">'In July 2020, Starbucks joined Transform to Net Zero as a founding member. The Initiative‚Äôs objective is to accelerate the transition to a net zero global economy no later than 2050, and as such Starbucks has committed to be Net Zero by 2050.' (2023 CDP Report). </t>
  </si>
  <si>
    <t>https://web.archive.org/web/20250824130705/https://content-prod-live.cert.starbucks.com/binary/v2/asset/137-88326.pdf</t>
  </si>
  <si>
    <t>By 2030, using FY19 as our baseline, 50% absolute reduction in scope 1, 2 and 3 greenhouse (GHG) emissions, representing all of Starbucks direct operations and value chain. (page 42 of Global Impact Report FY 2024) 
https://about.starbucks.com/uploads/2025/05/Starbucks-Fiscal-2024-Global-Impact-Report.pdf</t>
  </si>
  <si>
    <t xml:space="preserve">Starbucks is a part of a global pact for net zero. It is not a science-based target, as reported in the CDP 2023 report, but they anticipate setting one in the next two years. </t>
  </si>
  <si>
    <t>Scope of end net zero target: unspecified in Global Impact Report; CDP Report mentions 'company wide coverage' and 'Scopes 1 - 3' (CPD 2023 Climate Change Report)</t>
  </si>
  <si>
    <t xml:space="preserve">Plan: how they are reaching 100% renewable electricity use (page 24), how they are reducing their scope 3 on coffee farms and dairy purchased (page 25) e.g. "As of 2024, Starbucks has verified 9,396 Greener Stores in 59 markets worldwide, a milestone achievement toward our goal of verifying 10,000 Greener Stores globally by 2025." (page 29 of FY24 Global Impact Report)
Schedule for regular reviews: 
annual review with the board (The Nominating and Corporate Governance Committee) (page 2 of CDP 2023 report)
CEO meets with CSO monthly to discuss global sustainability strategies and updates on ESG issues across organisation  (page 3 of CDP 2023 report)
Equity: Relates to farmer equity. Starbucks is focused on improving farm productivity, farmer profitability and climate resilience through investments in research and innovation to help growers thrive and to help secure the long-term supply of high-quality coffee. Works with more than 440,000 coffee farms that are Coffee and Farmer Equity (C.A.F.E) Practices verified.  (page 14 of FY24 Global Impact Report)
Relates to water equity not climate change emissions equity; "In FY24, Starbucks committed $50 million to Water Equity‚Äôs Global Access Fund IV and additional funding to support water
stewardship projects across six countries, including the United States, Colombia and China. Through water conservation in our operations and supply chain, we prioritize high-risk areas to promote watershed health and water security for both communities and our business" (page 26 of FY24 Global Impact Report)
On Leadership accountability: 'Our board is highly engaged in sustainability matters given that our global environmental and social impact goals are intricately linked to our strategic direction. Our board considers our impact agenda at least annually in connection with the strategic plan.' (page 3 of CDP 2023 report). 
the annual bonus program for FY22 included a 10% of the overall bonus payout calculation for Starbucks senior vice president and above population linked to planet-positive results and another 10% of the overall bonus payout calculation tied to fostering an inclusive environment where all employees feel valued and included, as we believe the strength, diversity, and inclusiveness of our workforce are integral to our global brand‚Äôs success. (page 4 of CDP 2023 report) 
CEO has monetary incentives for achieving climate transition plan KPIs, Progress or achievement towards a climate related target, implementation of an emissions reduction initiative, reduction in absolute emissions (page 4 of CDP 2023 report) 
Source CDP 2023 report: https://web.archive.org/web/20250824130705/https://content-prod-live.cert.starbucks.com/binary/v2/asset/137-88326.pdf 
Source FY 2024 Global Impact Report: https://about.starbucks.com/uploads/2025/05/Starbucks-Fiscal-2024-Global-Impact-Report.pdf </t>
  </si>
  <si>
    <t xml:space="preserve">Nature-based: Building on initiatives launched in FY21 with Conservation International in Huila, Colombia and San Martin, Peru, Starbucks continued its efforts to protect and restore
critical forests that coffee communities depend on in FY22. Working with more than 16 coffee farming communities, Starbucks and Conservation International supported training and education for farmers on more sustainable practices and helped farmers monitor carbon and water impacts on and around their farms. Over the next four years, we anticipate these projects to conserve or restore more than 6,000 hectares in 16 farming communities across the countries, benefiting both local communities and reducing Starbucks carbon footprint. The projects are also
developing carbon measurement and water monitoring protocols, in conjunction with local stakeholders. (page 41 of CDP 2023 report) </t>
  </si>
  <si>
    <t>hailiang</t>
  </si>
  <si>
    <t>Achieve carbon neutrality by 2035 through emission reductions, clean energy adoption, and efficiency improvements.</t>
  </si>
  <si>
    <t>https://www.hailiang.com/en/upload/2015/10/10/144448587845993sobu.pdf</t>
  </si>
  <si>
    <t xml:space="preserve">"The full report is in Chinese, but judging by other info on the website they do not have a goal.
New edit on 14th August, 2025: The source url doesn't work. I have found the impact report on the company. The latest is 2022 and it's in English. The archived link is the following: https://web.archive.org/web/20250814142637/https://www.hkexnews.hk/listedco/listconews/sehk/2023/0426/2023042600928.pdf . Also, 'End Target' was changed from 'No' to 'Net Zero'. The other prompts were blank as this is a new draft and have been updated as per the archived source.
</t>
  </si>
  <si>
    <t>Target applies to Scope 1 and Scope 2 emissions in full, and partially to Scope 3 (supplier engagement and product lifecycle). No mention of covering previous historical emissions.</t>
  </si>
  <si>
    <t>Hailiang Group‚Äôs Board-level ESG Committee oversees climate targets. Strategy includes clean energy transition, energy efficiency projects, and supplier engagement. Annual reporting occurs through the company‚Äôs sustainability report.</t>
  </si>
  <si>
    <t>The plan mentions carbon sequestration through afforestation and land restoration as part of achieving carbon neutrality by 2035. No reliance on international offsets.</t>
  </si>
  <si>
    <t>mapfre</t>
  </si>
  <si>
    <t>MAPFRE</t>
  </si>
  <si>
    <t>In order to make good on the environmental commitments set out in our Environment Policy and meet the group‚Äôs public goal of carbon neutrality by 2030, we have developed the Corporate Environmental Footprint Plan 2021-2030 to reduce and offset our environmental footprint in the countries where we operate.</t>
  </si>
  <si>
    <t>https://archive.vn/https://www.mapfre.com/en/sustainability/environment/climate-change/</t>
  </si>
  <si>
    <t>To reduce group's operational carbon footprint by 19% compared to 2019 baseline</t>
  </si>
  <si>
    <t>part of their Environmental Footprint Plan 2021-2030
50 percent reduction in carbon footprint (tonco2e) by 2030</t>
  </si>
  <si>
    <t>ck hutchison</t>
  </si>
  <si>
    <t>CK Hutchison</t>
  </si>
  <si>
    <t>AVR Afvalverwerking BV: Achieve net zero in operations in scopes 1, 2 and 3 by 2050.
Northern Gas Networks: Achieve net zero in operations by 2031 (excluding gas shrinkage) and 2050 (including gas shrinkage), in line with the UK net zero commitment.
SA Power Networks: Achieve net zero in operations by 2050 in line with the State Government target in South Australia.
UK Power Networks ("UKPN"): Reduce the business carbon footprint by 2% per annum. UKPN is currently in the process of setting a target which will be validated by the Science Based Target Initiative in 2021.
Wales &amp; West Utilities: Become a net zero ready carbon emission network by 2035. Reduce GHG emissions by 37.5% by 2035 versus 2020.
 Telecommunications: CK Hutchison Group Telecom is currently in the process of setting a target which will be validated by the Science Based Target Initiative in 2021.</t>
  </si>
  <si>
    <t>https://www.ckh.com.hk/en/esg/env_emissions_management.php</t>
  </si>
  <si>
    <t>Ports: Reduce total CO2e/TEU by 3% cumulatively from 2021-2023 through reductions in total diesel use and 11% by 2030 versus 2021. 
 Retail: Reduce scope 1 and 2 emissions by 40% by 2030 versus a 2015 baseline.
 Australian Gas Infrastructure Group: 10% renewable gas in networks by no later than 2030, delivering 100% renewable gas developments from 2025. Full decarbonization of networks is targeted by no later than 2050, and by 2040 as a stretch target.        Company wide target: Group-wide commitment of reducing scope 1 and 2 emissions by 50% by 2035 versus a 2020 baseline</t>
  </si>
  <si>
    <t>there is no clear specification regarding their net zero target plan whether it is both carbon dioxide gas only or combined with other gases. However for the interim targets are for carbon dioxide reduction</t>
  </si>
  <si>
    <t xml:space="preserve">'The Group regards compliance with laws and regulations as a top priority and there are established policies and accountability mechanisms to ensure regulatory compliance. Management is committed to staying abreast of the latest environment-related regulatory developments and providing the necessary training for relevant personnel. During the reporting period, the Group is not aware of any non-compliance with laws and regulations having a significant impact on the Group relating to air and GHG emissions, discharge into water and land, and the generation of hazardous and non-hazardous wastes'
governance include targets in each sector; ports, retail, infrastructure and telecommunication </t>
  </si>
  <si>
    <t>http://archive.today/2025.10.06-193552/https://doc.irasia.com/listco/hk/ckh/annual/2024/esr.pdf</t>
  </si>
  <si>
    <t>elo</t>
  </si>
  <si>
    <t>visa</t>
  </si>
  <si>
    <t>Visa Inc.</t>
  </si>
  <si>
    <t>US92826C8394</t>
  </si>
  <si>
    <t>549300BZJGR6UP13ES48</t>
  </si>
  <si>
    <t>Overall Net-Zero Target: Visa Inc. commits to reach net-zero greenhouse gas emissions
across the value chain by FY2040.
Near-Term Targets: Visa Inc. commits to reduce absolute scope 1 and 2 GHG emissions
81.22% by FY2030 from a FY2019 base year.* Visa Inc. also commits to reduce absolute
scope 3 GHG emissions 46.2% within the same timeframe.*
*The target boundary includes land-related emissions and removals from bioenergy
feedstocks.
Long-Term Targets: Visa Inc. commits to reduce absolute scope 1, 2 and 3 GHG emissions
90% by FY2040 from a FY2019 base year.*
*The target boundary includes land-related emissions and removals from bioenergy
feedstocks.</t>
  </si>
  <si>
    <t>Achieve net-zero emissions in alignment with the SBTi net zero framework from our scopes 1, 2 and 3 emissions by 2040. (CDP Submission 2024)</t>
  </si>
  <si>
    <t>https://web.archive.org/web/20250916183936/https://corporate.visa.com/content/dam/VCOM/corporate/about-visa/documents/2024-visa-corporate-responsibility-and-sustainability-report.pdf</t>
  </si>
  <si>
    <t xml:space="preserve">- target reached: In 2024, we achieved carbon-neutral operations with 100% renewable electricity, including the use of renewable energy credits. (pg 3)
"We define operational carbon neutrality as including the footprint from our scope 1, scope 2 and the employee commuting and business travel components of our scope 3 GHG emissions. Our ability to maintain carbon neutrality is the result of ongoing energy efficiency initiatives, our transition to 100 percent renewable electricity and limited use of carbon offsets to cover our residual footprint. Our carbon offsets portfolio includes projects spanning our geographic regions and representing areas such as forest preservation, reforestation, renewable energy and clean cookstoves." 
- VISA Environmental Plan: Protecting the planet: (https://web.archive.org/web/20250929133844/https://corporate.visa.com/en/about-visa/crs/planet.html)
-CSR 2024 report (https://web.archive.org/web/20250916183936/https://corporate.visa.com/content/dam/VCOM/corporate/about-visa/documents/2024-visa-corporate-responsibility-and-sustainability-report.pdf)
- CDP Submission 2024 (https://web.archive.org/web/20250917061111/https://corporate.visa.com/content/dam/VCOM/regional/na/us/about-visa/esg/2024-visa-cdp-response.pdf#page=18)
</t>
  </si>
  <si>
    <t>Types of GHG: CO2, N2O, CH4, HFCs, PFCs
(pg 53 CSR 2024)
- GHG inventory: pg 54-55 CSR 2024</t>
  </si>
  <si>
    <t>- VISA Environmental Plan: Protecting the planet: (https://web.archive.org/web/20250929133844/https://corporate.visa.com/en/about-visa/crs/planet.html)
"Our core platform for Visa‚Äôs CRS reporting is our annual Visa CRS Report - The reporting period for Visa's annual CR&amp;S and financial reporting is October 1, 2023 - September 30, 2024." (https://web.archive.org/web/20240926110400/https://corporate.visa.com/en/about-visa/crs/approach.html)
leadership accountability: Visa‚Äôs incentive plan incorporates ESG metrics that are tied to the Company‚Äôs strategic objectives, with a mix that balances short- and longterm performance goals. Energy efficiency and power usage effectiveness are metrics considered for the Management group‚Äôs performance and compensation. We tie a substantial portion of our NEOs‚Äô target annual compensation to the achievement of preestablished financial &amp; nonfinancial objectives that support our business strategy. Our annual incentive plan incorporates sustainability metrics. . (pg 20 CDP submission 2024)</t>
  </si>
  <si>
    <t>Must be high environmental integrity, Avoid biodiversity harm, Other conditions</t>
  </si>
  <si>
    <t>- plan to purchase and cancel carbon credits for neutralization at the end of the target-zero emissions in alignment with the SBTi net zero framework from our scopes 1, 2 and 3 emissions by 2040. (pg 89 CDP Submission 2024)
- shadow price on carbon: "Visa applies a shadow price of 15/ton on corporate travel, which reflects Visa‚Äôs actual costs for carbon mitigation in the current year back to the function responsible for the travel. This price covers both Visa‚Äôs Scope 1 emissions associated with corporate jets, as well as emissions in Scope 3 category 6 related to business travel." (pg 36 CDP Submission 2024)
- signatory of the Climate Pledge - "agrees to regularly report and measure GHG emissions, implement decarbonization strategies in line with the Paris Agreement and neutralize any remaining emissions with additional, quantifiable, real, permanent, and socially beneficial offsets." (pg 22 CDP Submission 2024)</t>
  </si>
  <si>
    <t>china datang</t>
  </si>
  <si>
    <t>crrc</t>
  </si>
  <si>
    <t>CRRC</t>
  </si>
  <si>
    <t>http://www.sse.com.cn/disclosure/listedinfo/announcement/c/2021-03-31/601766_20210331_13.pdf</t>
  </si>
  <si>
    <t>There is no specific target.</t>
  </si>
  <si>
    <t xml:space="preserve">CRRC publishes annual CSR reports. </t>
  </si>
  <si>
    <t>jardine matheson</t>
  </si>
  <si>
    <t>BMU</t>
  </si>
  <si>
    <t xml:space="preserve">We aim to achieve net-zero emissions by 2050. </t>
  </si>
  <si>
    <t>https://web.archive.org/web/20250513091418/https://sustainability.jardines.com/2024/assets/pdf/Jardine_SR2024.pdf</t>
  </si>
  <si>
    <t>- To account for Jardines‚Äô size and complexity, we have segmented our businesses into two pathways, after close consultation with our internal stakeholders, to create a framework for progress towards a credible medium-term target and ultimately net-zero by 2050.
- The focus is on meeting each operating company‚Äôs 2030 SBTs as interim milestones. (Group-level medium-term target still under development as noted in 2023.)</t>
  </si>
  <si>
    <t>Current target status: "In 2021, the Group developed a framework to guide the decarbonisation efforts across the Group" (pg 21) 
-All businesses have developed scope 1 and 2 decarbonisation targets and pathways to 2030, most of which are 1.5o C-aligned.
- On scope 3 coverage: we have started building an inventory of our scope 3 emissions and identifying hotspots, with a view to drive positive impacts across our value chains. Building on this solid foundation, we will work with our portfolio companies over the next year to develop action plans for scope 3 emissions.</t>
  </si>
  <si>
    <t>Covers mainly scope 1 and 2 emissions and carbon credits - see pg 92-93 
- Quantification of GHG emissions associated with the combustion of biofuels requires the segregation of CO2 into biogenic (from biofuel) and non-biogenic (nonbiogenic component of a biofuel blend) components, where the Group‚Äôs biogenic CO2 is reported under ‚Äúbiogenic emissions‚Äù, and the Group‚Äôs non-biogenic CO2 is accounted under scope 1 emissions, consistent with the accounting of emissions associated with other fossil fuels. The combustion of biofuels also produces CH4 and N2O, which are reported under scope 1 emissions. 
- Fuel consumption includes renewable sources such as biofuel, shell and fiber from oil palm plantations; and nonrenewable sources such as gasoline, diesel, Liquefied Petroleum Gas (LPG), Liquefied Natural Gas (LNG), Compressed Natural Gas (CNG), natural gas, towngas, kerosene, aviation fuel, coal and biofuel.</t>
  </si>
  <si>
    <t>plan 25-41 outlining both the decarbonisation and transition pathway. 
- equity: explicitly references supporting a ‚ÄúJust Transition‚Äù for communities in Asia and emphasises social inclusion alongside climate action 
- leadership accountability: not specified in terms of pay. however, sustainability (including climate) is governed at the Board level and integrated into corporate strategy, indicating high-level accountability (the Group Head of Sustainability oversees execution)</t>
  </si>
  <si>
    <t>early stages of defining our nature-based ambitions as a Group, our commitment to biodiversity conservation is evident through ongoing efforts to protect nature through sustainable operations and procurement across our businesses (https://web.archive.org/web/20250513091717/https://sustainability.jardines.com/2023/assets/pdf/Jardine_SR2023.pdf#page=45)</t>
  </si>
  <si>
    <t>- no single group-wide numeric interim target is explicitly stated. instead, jardines implemented a ‚Äúbuilding towards 2030‚Äù strategy where major operating companies set their own 2030 targets (many validated by sbti). by 2024, 7 key subsidiaries (e.g. dfi retail, hongkong land, etc.) had their science-based 2030 targets approved</t>
  </si>
  <si>
    <t>sompo</t>
  </si>
  <si>
    <t>Sompo Holdings, Inc.</t>
  </si>
  <si>
    <t>JP3165000005</t>
  </si>
  <si>
    <t>353800CWW4SRGEYEB512</t>
  </si>
  <si>
    <t>SOMPO Holdings</t>
  </si>
  <si>
    <t>In April 2021, we announced a greenhouse gas emission reduction policy, which aims to achieve net zero by 2050. We are working toward a goal of 60% reduction in 2030 (compared to 2017) (p28)</t>
  </si>
  <si>
    <t>https://www.sompo-hd.com/-/media/hd/en/files/csr/communications/pdf/2021/e_report2021.pdf?la=ja-JP</t>
  </si>
  <si>
    <t>Scope 3 (Category 15: Investments): 2025: 25% reduction (Compared to FY2019 levels). Reduction target
Scope 1/2/3 (Category 1‚Äì14): 2030: 60% reduction (Compared to FY2017 levels)</t>
  </si>
  <si>
    <t>Additional Source:
From FY2021, we announced a greenhouse gas emission reduction policy, which aims to achieve net zero by 2050. We are working toward a goal of 60% reduction in 2030 (compared to 2017) by promoting measures such as switching to renewable energy as a source of over 70% of electricity used by the Group.
https://www.sompo-hd.com/en/csr/action/community/content5/
Sompo Holdings, Inc. Sustainability Report 2021 Sompo Holdings, Inc. Sustainability Report 2021 29
https://www.sompo-hd.com/-/media/hd/en/files/csr/communications/pdf/2021/e_report2021.pdf?la=ja-JP</t>
  </si>
  <si>
    <t>Gases: ' Gases included in the calculation; whether CO2, CH4, N2O, HFCs, PFCs, SF6, NF3, or all.' (p108) Scope: Greenhouse gas emissions reduction rate (scopes 1, 2 and 3) (p30)</t>
  </si>
  <si>
    <t>tongling nonferrous metals</t>
  </si>
  <si>
    <t>Tongling Nonferrous Metals</t>
  </si>
  <si>
    <t>"ÂÖ¨Âè∏ÂùöÊåÅËµ∞ÁîüÊÄÅ‰ºòÂÖà„ÄÅËäÇÁ∫¶ÈõÜÁ∫¶„ÄÅÁªøËâ≤‰ΩéÁ¢≥ÂèëÂ±ïÈÅìË∑ØÔºåÂÖ®Èù¢ËêΩÂÆûÂèåÁ¢≥ÊàòÁï•„ÄÇÊàêÁ´ãÁ¢≥ËææÂ≥∞Á¢≥‰∏≠ÂíåÂ∑•‰ΩúÈ¢ÜÂØºÂ∞èÁªÑÔºåÁ≥ªÁªüË∞ãÂàíÈôçÁ¢≥ÁÆ°ÁêÜÔºåËßÑÂàíÂÆûÊñΩ„ÄäÂÖ¨Âè∏Á¢≥ËææÂ≥∞Á¢≥‰∏≠ÂíåÂèëÂ±ïËßÑÂàíÔºà2023‚Äî2060Ôºâ„ÄãÔºåÊòéÁ°ÆÁ¢≥ËææÂ≥∞Á¢≥‰∏≠ÂíåÊàòÁï•ÁõÆÊ†áÂíåË°åÂä®Ë∑ØÂæÑ...2030 Âπ¥ËææÂ≥∞Âêé...Âú® 2060 Âπ¥ÂâçÂÆûÁé∞Á¢≥‰∏≠Âíå„ÄÇ" (P.46, 2023 ESG Report) "Translation: The company strives to prioritize the environment, conservation and low-carbon development, and the implementation of the dual-carbon strategy. We have established a working group for leading our carbon peaking and carbon neutrality work, in order to systematically plan our carbon reduction management, and we also plan to implement our "Company Carbon Peaking and Carbon Neutrality Development Plan (2023-2060)", with clear strategic goals and road map...to reach carbon peak by 2030...and achieve carbon neutrality by 2060")</t>
  </si>
  <si>
    <t>https://file.finance.sina.com.cn/211.154.219.97:9494/MRGG/CNSESZ_STOCK/2024/2024-4/2024-04-29/10140674.PDF</t>
  </si>
  <si>
    <t>"2030 Âπ¥ËææÂ≥∞Âêé...Âú® 2060 Âπ¥ÂâçÂÆûÁé∞Á¢≥‰∏≠Âíå„ÄÇ" (P.46, 2023 ESG Report) "Translation: After reaching carbon peak by 2030...achieve carbon neutrality by 2060")</t>
  </si>
  <si>
    <t>On 29 Apr 2024, the Company published its first ESG Report (the "2023 ESG Report"), with reference to its 2030 carbon peaking and 2060 carbon neutrality plan: https://vip.stock.finance.sina.com.cn/corp/view/vCB_AllBulletinDetail.php?stockid=000630&amp;id=10140674
In 2021, Tongling Nonferrous Metals Group Co., Ltd. signed a contract with Shanghai Baosteel Energy Saving and Environmental Protection Technology Co., Ltd., mainly to entrust the other party with the latest national policies, regulations, methods and guidelines on reducing greenhouse gas emissions, as well as the national goal of carbon neutralization, and combined with the actual situation of Tongling Nonferrous Metals Group to carry out the carbon neutralization development planning project of Tongling Nonferrous Metals Group. Formulate the plan of "carbon neutralization" for Tongling non-ferrous needs by 2025, and further form its roadmap of "carbon neutralization" before 2060, at the same time, give corresponding suggestions for CCER development and carbon asset management, and complete the development planning of "carbon neutralization" for Tongling non-ferrous needs, so as to provide decision-making basis for realizing "carbon peak" and "carbon neutralization", improving energy conservation and carbon reduction level and carbon emission management level.
See below news articles: 
The contract signing ceremony for the carbon neutralization project of Tongling Nonferrous Metals Group was held (2021) &lt;https://web.archive.org/web/20231030150048/https://news.metal.com/newscontent/101603668/the-contract-signing-ceremony-for-the-carbon-neutralization-project-of-tongling-nonferrous-metals-group-was-held&gt;
ÈìúÈôµÊúâËâ≤ÈõÜÂõ¢Á¢≥ËææÂ≥∞Á¢≥‰∏≠ÂíåÂèëÂ±ïËßÑÂàíÈ°πÁõÆÂêàÂêåÁ≠æÁ∫¶ (2021) &lt;https://www.cnmn.com.cn/ShowNews1.aspx?id=430801#:~:text=%E9%93%9C%E9%99%B5%E6%9C%89%E8%89%B2%E9%87%91%E5%B1%9E%E9%9B%86%E5%9B%A2,%E5%89%8D%E7%A2%B3%E4%B8%AD%E5%92%8C%E8%B7%AF%E7%BA%BF%E5%9B%BE%E3%80%82&gt;</t>
  </si>
  <si>
    <t>carbon peaking</t>
  </si>
  <si>
    <t>cbre</t>
  </si>
  <si>
    <t>CBRE</t>
  </si>
  <si>
    <t>US12504L1098</t>
  </si>
  <si>
    <t>52990016II9MJ2OSWA10</t>
  </si>
  <si>
    <t>Real Estate</t>
  </si>
  <si>
    <t>Overall Net-Zero Target: CBRE commits to reach net-zero greenhouse gas emissions across the value chain by FY2040. Near-Term Targets: CBRE commits to reduce absolute scope 1 and 2 GHG emissions 50% by FY2030 from a FY2019 base year. CBRE also commits to reduce scope 3 GHG emissions from use of sold of sold products 55% per square foot in buildings managed for clients within the same timeframe.   Long-Term Targets: CBRE commits to reduce absolute scope 1 and 2 GHG emissions 90% by FY2040 from a FY2019 base year. CBRE also commits to reduce absolute scope 3 GHG emissions 90% by FY2040 within the same timeframe.</t>
  </si>
  <si>
    <t xml:space="preserve">CBRE Group, Inc. (NYSE: CBRE) today announced its commitment to achieve net zero carbon emissions by 2040. As a part of its 2040 net-zero emissions strategy, CBRE today signed The Climate Pledge, a commitment to achieving net-zero carbon 10 years ahead of the goal stated in the Paris Agreement. The Climate Pledge, co-founded by Amazon and Global Optimism, forms a cross-sector community of companies and organizations committed to net zero carbon by 2040, working together to take action to address the climate crisis and solve the challenges of decarbonizing our economy. 
Associated Contact
Steve Iaco
Photo of steve-iaco
Phone
Email
Associated Contact
Kristyn Farahmand
Photo of kristyn-farahmand
Email
CBRE Group, Inc. (NYSE: CBRE) today announced its commitment to achieve net zero carbon emissions by 2040. This commitment encompasses carbon emissions from CBRE‚Äôs own operations and the properties it manages for investors and occupiers, as well as indirect supply chain emissions.
‚ÄúAs the world‚Äôs largest manager of commercial real estate, we have a special obligation to help the world address the many challenges posed by the warming planet,‚Äù said Bob Sulentic, CBRE‚Äôs president and chief executive officer. ‚ÄúCBRE is deeply committed to doing our part and to working with our clients and across our vast global supply chain to help achieve net zero emissions as quickly as possible. This is an essential element of our commitment to the communities in which we operate.‚Äù
As a part of its 2040 net-zero emissions strategy, CBRE today signed The Climate Pledge, a commitment to achieving net-zero carbon 10 years ahead of the goal stated in the Paris Agreement. The Climate Pledge, co-founded by Amazon and Global Optimism, forms a cross-sector community of companies and organizations committed to net zero carbon by 2040, working together to take action to address the climate crisis and solve the challenges of decarbonizing our economy.
The net zero commitment builds on the company‚Äôs science-based emissions reduction target announced last year.
Source: https://www.cbre.com/press-releases/cbre-commits-to-net-zero-by-2040 </t>
  </si>
  <si>
    <t>https://www.cbre.com/-/media/project/cbre/dotcom/global/about/corporate-responsibility/cbre-2020-corporate-responsibility-report.pdf</t>
  </si>
  <si>
    <t xml:space="preserve">We have committed to reducing Scope 1 and 2 GHG emissions 68% by 2035 from the 2019 base year. Scope 3 with a target of  79% for Occupiers and 67% for investors.  This target covers GHG emissions from the company‚Äôs global operations and is aligned with the ambition of the Paris Agreement to limit global temperature rise to 1.5°C . In order to achieve this target, we have committed to achieving 100% renewable electricity by 2025 and to transitioning our fleet to electric vehicles. </t>
  </si>
  <si>
    <t>rabobank</t>
  </si>
  <si>
    <t>shudao investment</t>
  </si>
  <si>
    <t>guangzhou municipal construction</t>
  </si>
  <si>
    <t>daiwa house industry</t>
  </si>
  <si>
    <t>Daiwa House Industry Co., Ltd.</t>
  </si>
  <si>
    <t>JP3505000004</t>
  </si>
  <si>
    <t>Overall Net-Zero Target
Daiwa House Industry Co., Ltd. commits to reach net-zero GHG emissions across the value chain by FY2050 from a FY2016 base year.
Near-Term Targets
Daiwa House Industry Co., Ltd. commits to reduce absolute scope 1 and 2 GHG emissions 70% by FY2031 from FY2016 base year. Daiwa House Industry Co., Ltd. also commits to reduce absolute scope 3 GHG emissions from use of sold products 63% within the same timeframe. Daiwa House Industry Co., Ltd. further commits that 90% of its suppliers by spend covering purchased goods and services will have science-based targets by FY2026.
Long-Term Targets
Daiwa House Industry Co., Ltd. commits to reduce absolute Scope 1,2, and 3 GHG emissions 90% by FY2050 from a FY2016 base year.</t>
  </si>
  <si>
    <t>Daiwa House Industry Co</t>
  </si>
  <si>
    <t>The Group‚Äôs target is to reduce GHG emissions by 40% by 2030 (compared to fiscal 2015 levels) and to achieve carbon neutrality by 2050. To meet this goal, the group aim to realize carbon neutrality at all three stages of the value chain, namely business activities, community development, and the supply chain.</t>
  </si>
  <si>
    <t>https://web.archive.org/web/20250929113613/https://www.daiwahouse.co.jp/sustainable/csr/pdfs/2024/en_Sustainability_All.pdf</t>
  </si>
  <si>
    <t xml:space="preserve">launched in FY 2022, the group set a milestone of a 40% reduction in GHG emissions by 2030 compared to FY 2015 throughout  value chain (scope 1, 2,3)
</t>
  </si>
  <si>
    <t>Decarbonisation plan: https://web.archive.org/web/20250803112842/https://www.daiwahouse.com/English/sustainable/eco/decarbonization/
Sustainability Report 2024 https://web.archive.org/web/20250929113613/https://www.daiwahouse.co.jp/sustainable/csr/pdfs/2024/en_Sustainability_All.pdf
Sustainability report 2025: https://www.daiwahouse.co.jp/sustainable/csr/pdfs/2025/en_Sustainability_All.pdf</t>
  </si>
  <si>
    <t xml:space="preserve">GHG emissions from the Group's business activities (scope 1 &amp; 2) which the group is directly involved, are reduced by 70% from FY 2015 level by 2030. This is done through switching to renewable electricity. The largest portion of GHG emissions is attributable to the use of housing sold (scope 3, category 11). Aiming to reduce emissions from this area by 63% compared to FY 2015 by 2030, the group also decided to make a new building ZEH and ZEB as a rule and install solar panels on a buildings. </t>
  </si>
  <si>
    <t xml:space="preserve">public plan see pg 52 of 2025 sustainability report, environmental action plan (https://web.archive.org/web/20250719172824/http://www.daiwahouse.com/English/sustainable/eco/egp/) &amp; Long term environmental vision (https://web.archive.org/web/20250719184346/http://www.daiwahouse.com/English/sustainable/eco/vision/index.html) 
equity - see pg 91-93: "In order to resolve the social issues surrounding communities, we are looking into building arrangements to effectively enhance social inclusion with due regard for local concerns in our community development. this is done through projects like the livness town project, the development of the Urban Environment &amp; community creation department. the company also has disaster prevention agreements in readiness for events such as earthquakes and landslides at logistics facilities as a part of safe and secure regional community development, etc."
leadership accountability: in FY 2023, the company adopted a service-based restricted stock compensation system and performance-linked restricted stock compensation system for executive officers not servicing as company directors.  the purpose of the systems is to provide incentives to pursue sustainable improvements in corporate value and ensure shared value with shareholders. (pg 101 - see pg 12 on how this is evaluated) 
</t>
  </si>
  <si>
    <t>Avoid biodiversity harm</t>
  </si>
  <si>
    <t>- conducted voluntary standards checklist for development projects in accordance with its Biodiversity Guideline and checks its biodiversity conservation activities with reference to ABINC certificate &amp; planting greenery of indigenous species to achieve nature positive (pg 38)
- company conduct sales of renewable energy value (e.g. J-credits, non fossil fuel energy certificates, and green certificates): see pg 128</t>
  </si>
  <si>
    <t>crh</t>
  </si>
  <si>
    <t>CRH plc</t>
  </si>
  <si>
    <t>IE0001827041</t>
  </si>
  <si>
    <t>549300MIDJNNTH068E74</t>
  </si>
  <si>
    <t>Construction Materials</t>
  </si>
  <si>
    <t>CRH commits to reduce gross scope 1 and scope 2 GHG emissions 33.5% per tonne of cementitious product by 2030 from a 2021 base year*. CRH also commits to reduce absolute gross scope 1 and 2 GHG emissions from other activities 42.0% by 2030 from a 2021 base year*. CRH further commits to reduce gross scope 3 GHG emissions 23.5% from purchased clinker and cement per tonne purchased over the same timeframe. *The target boundary includes land-related emissions and removals from bioenergy feedstocks.</t>
  </si>
  <si>
    <t>CRH Plc</t>
  </si>
  <si>
    <t>Our ambition is to be
carbon neutral along the
cement and concrete
value chain by 2050.</t>
  </si>
  <si>
    <t>https://www.crh.com/media/4137/crh-2021-sustainability-report_interactive.pdf</t>
  </si>
  <si>
    <t>25% absolute reduction in group-wide Scope
1 and Scope 2 CO2 emissions by 2030
(on a 2020 baseline)</t>
  </si>
  <si>
    <t>We have also joined the Business Ambition for
1.5°C  initiative, which aims to achieve net-zero
global emissions by no later than 2050 in order to
limit global warming to 1.5°C . (Pg. 6)</t>
  </si>
  <si>
    <t>Reducing emissions: Pg. 28-31</t>
  </si>
  <si>
    <t>We are involved in collaborative initiatives and
research projects to progress carbon capture,
utilisation and storage (CCUS) solutions.
research in carbon capture within its own product:
At one of our cement plants in Canada, we
are piloting the use of accelerated carbonation
technologies to combine by-products
In a process
known as mineralisation, where CO2 is permanently
captured in building materials, CKD reacts with
CO2 and water to form aggregates</t>
  </si>
  <si>
    <t>lennar</t>
  </si>
  <si>
    <t>https://investors.lennar.com/~/media/Files/L/Lennar-IR-V3/documents/governance-documents/lennar-2022-social-responsibility-report.pdf</t>
  </si>
  <si>
    <t>guangzhou pharmaceutical</t>
  </si>
  <si>
    <t xml:space="preserve">Taking 2023 as the benchmark year, we promise, by 2023, to achieve a 20% reduction in the density of greenhouse gas emissions (p. 47, FY2023 ESG report). 
Pledge to achieve a 20% reduction in the density of greenhouse gas emissions by 2030 compare to a 2023 (p. 48, FY2024 ESG report). </t>
  </si>
  <si>
    <t>https://www.hkexnews.hk/listedco/listconews/sehk/2025/0313/2025031301423.pdf</t>
  </si>
  <si>
    <t xml:space="preserve">The company's GHG emissions reduction target was first published in its FY2023 ESG report on March 16, 2024. 
FY2023 ESG report link: https://datalink.talesis.com/files/2024031502317-171051390282731.pdf </t>
  </si>
  <si>
    <t xml:space="preserve">Please note that the company may use 'category' instead of 'scope,' potentially causing confusions. In its FY2024 ESG report (p. 72), the company disclosed Scope 1, 2, and partial Scope 3 data, including HQ GHG emissions (categories unspecified) and employee commuting data from select subsidiaries. </t>
  </si>
  <si>
    <t xml:space="preserve">The company detailed its GHG emissions reduction strategy, focusing primarily on Scope 1 and 2 mitigations: e.g. Wang Lao Ji's PV project, HWBYS' distillation tank upgrade, a Smart Electricity Safety System, AC chiller replacements, annual energy audit, and water-saving technologies etc. (p. 50-52, FY2024 ESG report). </t>
  </si>
  <si>
    <t>country garden</t>
  </si>
  <si>
    <t>https://www.bgy.com.cn/upload/file/2025-05-06/58d2854e-d2a7-4236-8127-0d3d80401b0c.pdf</t>
  </si>
  <si>
    <t xml:space="preserve">
We pursue low-carbon development for green transformation, practising green concept to increase environmental benefits. To push forward the green and high-quality transformation of the traditional construction industry, we concentrate on the R&amp;D and application of smart construction. To this end, we promote the construction robot which is applied in full-cycle processes of intelligent construction to achieve efficient and precise construction with less pollution. Besides, we make tireless efforts in exploring low-energy and zero-carbon buildings. We are committed to proposing green building solutions for the industry. By implementing the concept of green operation, we hand in hand with all pasties to build a sustainable future of harmonious coexistence between humans and nature</t>
  </si>
  <si>
    <t>When calculating GHG emissions, for the emission factors of purchased energy such as gasoline, diesel, pipeline natural gas, liquefied petroleum gas, meth anol, coal, and purchased heat, we referred to the Environmental Key Performance Indicators Reporting Guidelines issued by the Hong Kong Stock Exchange, the Guidelines for Accounting and Reporting Greenhouse Gas Emissions China Public Building Operation Enterprises issued by the National Development and The Emission Factors for Greenhouse Gas Inventories released by the Environmental Protection Agency (EPA) of the United States; The greenhouse gas emission factors for purchasing the power grid in mainland China refer to the Notice on the Management of Greenhouse Gas Emission Reporting of Enterprises in Power Generation Industry from 2023 to 2025 issued by the Ministry of Ecology and Environment of China.</t>
  </si>
  <si>
    <t>pegatron</t>
  </si>
  <si>
    <t>Pegatron Corporation</t>
  </si>
  <si>
    <t>TW0004938006</t>
  </si>
  <si>
    <t>529900M87JQS8TUO0L66</t>
  </si>
  <si>
    <t>Overall Net-Zero Target: 
Pegatron Corporation commits to reach net-zero GHG emissions across the value chain by 2050.
Near-Term Targets: 
Pegatron Corporation commits to reduce absolute scope 1 and 2 GHG emissions 42% by 2030 from a 2021 base year. Pegatron Corporation also commits to reduce absolute scope 3 GHG emissions 25% within the same timeframe.
Long-Term Targets: 
Pegatron Corporation commits to reduce absolute scope 1 and 2 GHG emissions 90% by 2050 from a 2021 base year. Pegatron Corporation also commits to reduce absolute scope 3 GHG emissions 90% within the same timeframe.</t>
  </si>
  <si>
    <t xml:space="preserve">achieve an absolute reduction of 42% in greenhouse gas emissions in Scope 1, Scope 2 and Scope 3 category 1a (purchases of production-related goods and services)
by 2030 compared to 2021, and achieve net zero emissions by 2050. </t>
  </si>
  <si>
    <t>https://cht.pegatroncorp.com/csr/view/id/2/lang/en_US</t>
  </si>
  <si>
    <t>https://www.pegatroncorp.com/files/backend/csr_file/0fa0a6d622915f771e8a2b2c92c8c989.pdf</t>
  </si>
  <si>
    <t>In 2023, Scope 1 and 2 carbon emissions were reduced by 158,978 tons (36%) compared to 2022, and
by 221,569 tons (44%) compared to 2021 (the baseline year).
Scope 3 only covers 1(a) which is the purchase of production-related goods and services.</t>
  </si>
  <si>
    <t>ge vernova</t>
  </si>
  <si>
    <t>"GE previously announced an ambition to be a carbon neutral company for its operations by 2030, and net zero for emissions associated with the use of its sold products by 2050. GE Vernova adopts this ambition as our own. A priority for this ambition must be reducing Scope 3 emissions from the use of our sold products, where we have the largest impact, helping to decarbonize power production on a global scale." (P.48, Sustainability Report 2024)</t>
  </si>
  <si>
    <t>https://web.archive.org/web/20250724155005/https://www.gevernova.com/sustainability/documents/Sustainability/ge-vernova-sustainability-report-2024.pdf</t>
  </si>
  <si>
    <t>"GE previously announced an ambition to be a carbon neutral company for its operations by 2030...GE Vernova adopts this ambition as our own. " (P.48, Sustainability Report 2024)
"Goal 1: Carbon neutrality for Scope 1 and 2 GHG emissions by 2030" (P.63, Sustainability Report 2024)</t>
  </si>
  <si>
    <t>General Electric has been split into 3 companies:  GE Aerospace, GE Vernova and GE HealthCare. In 2023, GE completed the separation of GE HealthCare.  In 2024, GE Vernova spun off, leaving GE Aerospace as a standalone company. Later that year, GE Aerospace becomes an independent publicly traded company on the New York Stock Exchange. GE Vernova adopted GE's net zero ambitions.</t>
  </si>
  <si>
    <t>On Plan: No detailed public plan on measures, but explained their 'approach' to achieve their emission reduction goals (P.63-64, 2024 Sustainability Report)
On Leadership Accountability: "GE Vernova‚Äôs most senior executives have in their incentive structure safety and sustainability goals, related to the reduction of our carbon footprint." (P.80, 2024 Sustainability Report)</t>
  </si>
  <si>
    <t>On Offset: "While our primary focus is on direct emissions reductions, we plan to balance any remaining emissions with high-quality offsets or removals, supported by internal standards to ensure quality and alignment with our broader sustainability goals....We are also developing an internal quality standard to ensure that the carbon offsets or removals we purchase meet the highest environmental and ethical criteria. (P.64, 2024 Sustainability Report);
On Removal: In the context of improving efficiency from our gas power turbine testing, we are exploring a range of methods to optimize turbine performance and minimize greenhouse gas emissions. This could involve experimenting with low-emission fuels, enhancing combustion efficiency, and investigating the feasibility of Carbon Capture and Storage (CCS) technologies as potential solutions for reducing emissions during turbine testing" (P.64, 2024 Sustainability Report)</t>
  </si>
  <si>
    <t>gs caltex</t>
  </si>
  <si>
    <t>GS Caltex is seeking ways to reduce GHG emissions throughout its business value chain to contribute to the national goal of achieving carbon neutrality by 2050.</t>
  </si>
  <si>
    <t>https://web.archive.org/web/20250818133336/https://www.gscaltex.com/download/1029</t>
  </si>
  <si>
    <t>GS Caltex has announced a directional goal to contribute to Korea‚Äôs 2050 carbon neutrality, but no quantitative % reduction or interim milestones are specified.</t>
  </si>
  <si>
    <t>GS Caltex commits to reducing GHG emissions across Scope 1, 2, and value chain activities in line with Korea‚Äôs 2050 neutrality roadmap. No mention of historical emissions.</t>
  </si>
  <si>
    <t>GS Caltex reports annually on ESG and climate performance. The ESG Committee and top leadership are responsible for overseeing decarbonization efforts. No mention of equity considerations in targets.</t>
  </si>
  <si>
    <t>GS Caltex‚Äôs strategy emphasizes technological carbon removal (CCUS) within operations but does not mention external offsets, nature-based removals, or separate reduction/removal targets.</t>
  </si>
  <si>
    <t>icici bank</t>
  </si>
  <si>
    <t>The entity has declared its goal to achieve net zero target covering scope 1 and 2 emissions by the year 2032. 
Source: https://web.archive.org/web/20250704060255/https://www.icicibank.com/content/dam/icicibank/managed-assets/docs/investor/annual-reports/2024/icici-bank-esg-report-2023-24.pdf</t>
  </si>
  <si>
    <t>https://web.archive.org/web/20250704060255/https://www.icicibank.com/content/dam/icicibank/managed-assets/docs/investor/annual-reports/2024/icici-bank-esg-report-2023-24.pdf</t>
  </si>
  <si>
    <t>We have set ourselves the goal of becoming carbon neutral in Scope 1 and Scope 2 emissions by fiscal 2032.</t>
  </si>
  <si>
    <t xml:space="preserve">The goal only covers scope 1 and 2 emissions </t>
  </si>
  <si>
    <t>The entity has not explicitly mentioned the emission reduction expected from the measures that are being implemented, but the current status (as of Mar 24) is published in their ESG report. 
(Source: https://web.archive.org/web/20250704060255/https://www.icicibank.com/content/dam/icicibank/managed-assets/docs/investor/annual-reports/2024/icici-bank-esg-report-2023-24.pdf)</t>
  </si>
  <si>
    <t>There is nothing mentioned about sinks or credits apart from "ICICI Foundation has undertaken projects in forests like Bandipur National Park in Karnataka;Bhimashankar Wildlife Sanctuary in Maharashtra; Nagarahole Tiger Reserve in Karnataka; Sariska Tiger Reserve in Rajasthan; Satpura Tiger Reserve in Madhya Pradesh; Tadoba-Andhari Tiger Reserve and Umred Pauni Karhandla Sanctuary Reserve in Maharashtra; and Valmiki Tiger Reserve in Bihar. In fiscal 2024, ICICI Foundation and Tata Power collaborated to plant 250,000 trees across 75 acres in the Western Ghats" 
(Source: https://web.archive.org/web/20250704060255/https://www.icicibank.com/content/dam/icicibank/managed-assets/docs/investor/annual-reports/2024/icici-bank-esg-report-2023-24.pdf)
in Maharashtra over the next five years. Project ‚ÄòGhanVan‚Äô</t>
  </si>
  <si>
    <t>shandong gold</t>
  </si>
  <si>
    <t>https://www1.hkexnews.hk/listedco/listconews/sehk/2024/0426/2024042603221.pdf</t>
  </si>
  <si>
    <t>2023 Environmental, Social and Governance(ESG) &amp; Social Responsibility Report: https://www1.hkexnews.hk/listedco/listconews/sehk/2024/0426/2024042603221.pdf
Without any carbon emission reduction targets set for itself, Shandong Gold claimed they "...promoted 'carbon dioxide emissions peaking and carbon neutrality' steadily and orderly...accelerated the green and low-carbon transformation and high-quality development of mines..." (P.17, 2023 ESG Report),  "... continuously reduced carbon emissions and resource consumption in daily office operations" (P.26, 2023 ESG Report),  and "adopt clean and low-carbon technologies, so as to contribute to the achievement of [the national] carbon reduction goals..." (P.29, 2023 ESG Report).
"Shandong Gold implemented the concept of green and low-carbon, and continuously improved the carbon emission management framework. It also monitored, identified and evaluated climate risks, and formulated climate related risk management and response measures to reduce the impact of climate risks on the production and operation of mines. It organized affiliated enterprises to conduct carbon emission verification and prepared greenhouse gas emission reports. In addition, it collaborated with
relevant companies to conduct research and exchanges on "dual carbon" technology, accelerated the preparation of action plans for peak carbon dioxide emissions, and contributed to the achievement of the country's goal of "peaking CO2 emissions before 2030 and achieving carbon neutrality before 2060" while promoting its green, low-carbon, and high-quality development." (P.29, 2023 ESG Report)</t>
  </si>
  <si>
    <t xml:space="preserve">On Reporting: Environmental key performance data, including GHG emission, are reported in the annual ESG report (P.30, 2023 ESG Report)
</t>
  </si>
  <si>
    <t>airlines</t>
  </si>
  <si>
    <t>International Airlines</t>
  </si>
  <si>
    <t xml:space="preserve">Simple target text:
"IAG was the first airline group in the world to commit to net zero emissions and has been publishing its latest roadmap to this goal every year since 2019."
Archived source: https://web.archive.org/web/20250714144521/https://www.iairgroup.com/sustainability/roadmap-2050/
In-depth breakdown:
"IAG has a 20% reduction target for its net Scope 1 emissions by
2030 compared to 2019 levels and is working towards to net
zero emissions by 2050. Direct emissions associated with IAG‚Äôs
direct operations include emissions from jet fuel, diesel, petrol,
natural gas and halons. Sources of these emissions include
aircraft engines, boilers, auxiliary power units (APUs) and
ground vehicle engines. IAG‚Äôs target to reduce Scope 1
emissions includes reductions from the use of SAF in its gross
emissions calculation. The IAG Scope 1 net emission reduction
target equates to 21.6 million tCO2e by 2030, or 24.8 million
tCO2e in equivalent Scope 1 gross emissions.
Indirect emissions associated with electricity use in ground
facilities like offices, lounges, data centres and hangars
represent less than 1% of total IAG emissions, and, therefore,
IAG does not set a near-term target for the reduction of these
emissions. IAG monitors the use of renewable electricity across
its operations, and we are committed to net zero Scope 2
emissions by 2050.
In 2021 IAG was the first airline group worldwide to set a target
of net zero Scope 3 emissions by 2050. This was
complemented by a target of a 20% reduction in net Scope 3
emissions by 2030, compared to a 2019 baseline. These targets
will be delivered in collaboration with suppliers and other
stakeholders, by monitoring supplier sustainability performance,
engaging with suppliers on their sustainability plans,
embedding climate requirements into supplier contract clauses
and product specifications, and accounting for delivery of
existing supplier targets."
Archived source: https://web.archive.org/web/20250710155507/https://www.iairgroup.com/media/ikcleuni/consolidated-non-financial-information-statement-and-sustainability-information-2024.pdf 
</t>
  </si>
  <si>
    <t>https://www.iairgroup.com/~/media/Files/I/IAG/documents/sustainability/sustainability-report-2022.pdf</t>
  </si>
  <si>
    <t xml:space="preserve">"IAG has a target to reduce the carbon intensity of its operations
by 12% from its 2019 baseline, to 80.0gCO2/pkm by 2025.
This target was achieved in 2024 (see section E1-6 for more
information). By 2030, it aims to achieve a 27% reduction
in gross carbon intensity, increasing to 39% by 2035 and 83%
by 2050.
Grammes of CO2 per passenger kilometre (gCO2/pkm) is a
standard industry measure of flight fuel efficiency. It is calculated
by dividing total jet fuel use by total passenger-km, assuming
one cargo-tonne-km is equivalent to 10 passenger-km,
then multiplying this value by a conversion factor of 3.15.
This calculation excludes the jet fuel used by franchisees,
cargo carried on other airlines, and engine testing. It excludes
no-show passengers, in line with industry guidance."
Archived source: 
https://web.archive.org/web/20250710155507/https://www.iairgroup.com/media/ikcleuni/consolidated-non-financial-information-statement-and-sustainability-information-2024.pdf </t>
  </si>
  <si>
    <t>Overview of targets:
-Net zero by 2050 (across Scope 1, 2, 3)
-20% emissions reductions (from 2019) for Scope 1, 3 emissions (Scope 2 emissions are negligible when compared to Scope 1 and 3 therefore not included)
-Decrease in carbon intensity of operations to 80g CO2 per passenger kilometre
-10% of fuel sustainable aviation fuel (SAF) by 2030
-70% of fuel SAF by 2050
Archived sources from the review of the June 2025 draft:
Sustainability report 2024 - https://web.archive.org/web/20250710155507/https://www.iairgroup.com/media/ikcleuni/consolidated-non-financial-information-statement-and-sustainability-information-2024.pdf 
Sustainability roadmap website - https://web.archive.org/web/20250714144521/https://www.iairgroup.com/sustainability/roadmap-2050/
Other useful archived sources:
IAG environmental sustainability policy (from 2022) - https://web.archive.org/web/20240224195954/https://www.iairgroup.com/media/rkyldq5n/iag-environmental-sustainability-policy-english.pdf
Sustainability strategy website - https://web.archive.org/web/20250714151447/https://www.iairgroup.com/sustainability/sustainability-strategy
***
Notes from prior drafts:
IAG's net zero by 2050 target encompasses Scopes 1 and 2 emissions. The company has set interim milestones aligned with its ‚ÄúFlightpath Net Zero‚Äù roadmap, which includes initiatives such as Sustainable Aviation Fuel (SAF) usage and fleet renewal. IAG is a member of the International Air Transport Association (IATA) and supports the International Civil Aviation Organization's (ICAO) Carbon Offsetting and Reduction Scheme for International Aviation (CORSIA) framework.
https://www.sustainableaviation.co.uk/wp-content/uploads/2024/06/FullTechnicalRoadmap-Jun24.pdf
Source used in 2024: https://www.iairgroup.com/sustainability/roadmap-2050/
 Previous sources: https://www.iairgroup.com/~/media/Files/I/IAG/documents/sustainability/sustainability-report-2021.pdf
 https://www.iairgroup.com/en/sustainability/flightpath-net-zero</t>
  </si>
  <si>
    <t xml:space="preserve">"IAG‚Äôs emissions are calculated by multiplying fuel and energy use by appropriate conversion factors that are aligned with the Intergovernmental Panel on Climate Change (IPCC) Fourth Assessment Report." (p.26 - this page also includes total yearly emission of nitrous oxides and methane)
Archived source: https://web.archive.org/web/20250710155507/https://www.iairgroup.com/media/ikcleuni/consolidated-non-financial-information-statement-and-sustainability-information-2024.pdf 
</t>
  </si>
  <si>
    <t xml:space="preserve">Reporting every year via CDP and Consolidated statements of non-financial information
Information of governance/coverage from the 2024 sustainabilty report (Archived source - https://web.archive.org/web/20250710155507/https://www.iairgroup.com/media/ikcleuni/consolidated-non-financial-information-statement-and-sustainability-information-2024.pdf):
Scope 1 emisisons reduction strategies (% contribution to 2050 target):
-New aircraft and own operations (41)
-Sustainable air fuel (41)
-Carbon removals (19)
-Market-based measures and carbon offsetting (negligible)
(from page 14, also has more details incl. required operational expenditures, venture investments, expected contribution to interim target in 2030)
Scope 3 emissions reduction strategies (% contribution to 2050 target):
-Carbon reductions in supply chain (84)
-Carbon removals (16)
(from page 15, also has more details incl. required operational expenditures, venture investments, expected contribution to interim target in 2030)
Scope 2 emissions are negligible compared to scopes 1 and 3, therefore no near-term targets set - aim is to monitor renewable electricity, though (page. 24):
"Indirect emissions associated with electricity use in ground
facilities like offices, lounges, data centres and hangars
represent less than 1% of total IAG emissions, and, therefore,
IAG does not set a near-term target for the reduction of these
emissions. IAG monitors the use of renewable electricity across
its operations, and we are committed to net zero Scope 2
emissions by 2050"
***
Prior notes:
Expected Emission Reductions (pg 13, 2023): 
Delivery of IAG‚Äôs current decarbonisation plans, dependent on appropriate policy support, is expected to enable the following changes versus 2019:
Gross carbon emissions (MT CO2):
‚Ä¢ 2030 ‚Äì 15% lower ‚Ä¢ 2050 ‚Äì 73% lower
Gross carbon intensity (gCO2/pkm):
‚Ä¢ 2025 ‚Äì 12% lower ‚Ä¢ 2030 ‚Äì 27% lower ‚Ä¢ 2035 ‚Äì 39% lower ‚Ä¢ 2050 ‚Äì 83% lower
See examples of methods to reduce emissions: https://web.archive.org/web/20250714144521/https://www.iairgroup.com/sustainability/roadmap-2050/
Governance: 
Management committees oversee tailored sustainability programmes (p6, 2023)
Source - Consolidated statement of non-financial information 2023:  https://www.iairgroup.com/media/3yuctwxk/consolidated-statement-of-non-financial-information-2023.pdf
From the policy:
‚ÄúManagement incentives aligned to delivering a low-carbon transition plan.‚Äù
‚ÄúThe IAG Management Committee provides the key forum for reviewing and challenging these programmes and setting strategy.‚Äù
‚Äî Environmental Sustainability Policy, p. 4
IAG has a comprehensive, board-approved environmental sustainability strategy in place. Governance is led by the Safety, Environment, and Corporate Responsibility (SECR) Committee at board level, with additional oversight from a dedicated Management Committee and Sustainability Steering Group. Management incentives are directly tied to delivering climate goals, particularly in emissions reduction, fuel efficiency, and SAF deployment.
Read the Environmental Sustainability Policy after downloading from the link in the brackets (https://www.iairgroup.com/sustainability/esg-data-reports-and-policies/)
</t>
  </si>
  <si>
    <t xml:space="preserve">Archived source:  https://web.archive.org/web/20250710155507/https://www.iairgroup.com/media/ikcleuni/consolidated-non-financial-information-statement-and-sustainability-information-2024.pdf (2024 consolidated statement of non-financial information)
Page 28 - IAG plans to use both nature-based and CCS-based removals (roadmap graph on this page)
No mention of equity, but IAG verifies all instances of carbon removal: 
"IAG is committed to supporting a variety of innovative
carbon removal solutions and is considering projects that
are immediately available and independently verified today" (p.28)
Previous notes:
By 2030, fleet renewal and SAF programmes will have the biggest impact on reducing gross emissions, and CORSIA will have the biggest impact on reducing net emissions. (pg 18, 2023)
Offsets (pg 12, 2023): 
Less than 10% of the emissions reductions between 2019 and 2050 are expected to come from offsets
Removals (pg 13, 2023):
By 2050, IAG will only use carbon removals to mitigate any residual emissions from its operations.
IAG expects to use carbon removals to meet an increasing share of its CORSIA obligations between 2024 and 2035, conditional on appropriate policy, and supports wider guidance on how
to transition to removals such as the Oxford Offsetting Principles.
Source - Consolidated statement of non-financial information 2023: https://www.iairgroup.com/media/3yuctwxk/consolidated-statement-of-non-financial-information-2023.pdf
IAG‚Äôs net zero strategy includes the use of external carbon credits and internal removals for addressing residual emissions. By 2050, IAG plans to use only carbon removals‚Äîboth technological (CCS-based) and nature-based‚Äîto neutralize its remaining Scope 1 and 2 emissions. These removals will supplement direct mitigation via SAF, fleet efficiency, and operational changes.
Read the Environmental Sustainability Policy after downloading from the link in the brackets (https://www.iairgroup.com/sustainability/esg-data-reports-and-policies/)
https://www.iairgroup.com/media/jnmlfzxr/flightpath-net-zero-en-v3.pdf
</t>
  </si>
  <si>
    <t>gco2/pkm (grammes of carbon dioxide per passenger kilometre)</t>
  </si>
  <si>
    <t>shanghai delong steel</t>
  </si>
  <si>
    <t>pnc financial services</t>
  </si>
  <si>
    <t>PNC Financial Services</t>
  </si>
  <si>
    <t xml:space="preserve">80% Carbon Emissions Reduction (Scopes 1 &amp; 2) from 2022 baseline by 2030 To achieve this goal, PNC is:
‚Ä¢ Reducing energy and carbon emissions through energy efficiency projects, real estate optimization and electrification, without reliance on the purchase of carbon offsets
‚Ä¢ Executing renewable energy power purchase agreements, installing on-site solar and buying certified renewable energy credits. We remain on track to meet our goal of 100 percent purchased renewable electricity by 2025
Target Emissions (Scopes 1-2 Market-Based) = Baseline (2022) = 117,060; 80% carbon emissions reduction (Scopes 1 &amp; 2) by 2030
</t>
  </si>
  <si>
    <t>30% Energy Reduction from 2022 baseline by 2030
30% Water Reduction from 2022 baseline by 2030
100% renewable purchased electricity by end of 2025</t>
  </si>
  <si>
    <t>‚Ä¢ Reducing energy and carbon emissions through energy efficiency projects, real estate optimization and electrification, without reliance on the purchase of carbon offsets</t>
  </si>
  <si>
    <t>perusahaan listrik negara</t>
  </si>
  <si>
    <t>emirates</t>
  </si>
  <si>
    <t>beijing jianlong heavy industry</t>
  </si>
  <si>
    <t>cummins</t>
  </si>
  <si>
    <t>US2310211063</t>
  </si>
  <si>
    <t>ZUNI8PYC725B6H8JU438</t>
  </si>
  <si>
    <t>Power generation design and manufacturers Cummins Inc Cummins Inc commits to reduce absolute scope 1 and 2 GHG emissions 50% by 2030 from a 2018 base year. Cummins Inc also commits to reduce absolute scope 3 GHG emissions from the use of sold products 25% by 2030 from a 2018 base year.</t>
  </si>
  <si>
    <t>Achieving net-zero emissions across Cummins‚Äô facilities and operations by 2050</t>
  </si>
  <si>
    <t>https://www.cummins.com/sites/default/files/2025-06/2024-25-cummins-sustainability-progress-report.pdf</t>
  </si>
  <si>
    <t xml:space="preserve">
Reduction of Scope 1 and 2 GHG Emissions by 50%, and Scope 3 emissions by 25% (by 2030)</t>
  </si>
  <si>
    <t xml:space="preserve">Note this interim target is for products, they have the target of a 50% for operations by 2030. </t>
  </si>
  <si>
    <t>Cummins established two science-based targets for climate change which encompass facilities and operations (scope1and2)and products(scope3).</t>
  </si>
  <si>
    <t xml:space="preserve">
Supplier Data collection plans: Collaborate with trade organizations and peers to create industry-standard criteria and metrics using third-party systems to improve data accuracy and facilitate supplier reporting on GHG emissions. Encourage suppliers to disclose Scope 1, Scope 2 and relevant Scope 3 emissions through standardized frameworks or their sustainability reports. - Implementing a pilot program for 11 key suppliers to assess actual Scope 3 GHG emissions Equity: Cummins Powers Women works with non-profits and non-governmental organizations to address equality for women and girls. 48% of community grants given by Cummins is dedicated to furthering equity.</t>
  </si>
  <si>
    <t>china national coal</t>
  </si>
  <si>
    <t>air france klm</t>
  </si>
  <si>
    <t>Air France - KLM Group</t>
  </si>
  <si>
    <t>FR0000031122</t>
  </si>
  <si>
    <t>969500AQW31GYO8JZD66</t>
  </si>
  <si>
    <t>Air France-KLM Group commits to reduce well-to-wake scope 1 and 3 jet fuel GHG emissions 30% per revenue tonne kilometer (RTK) by FY2030 from a FY2019 base year. * *The target boundary includes biogenic land-related emissions and removals from bioenergy feedstocks. **Non-CO2e effects which also contribute to aviation induced warming are not included in this target. Air France-KLM Group commits to report publicly on its collaboration with stakeholders to improve understanding of opportunities to mitigate the non-CO2e impacts of aviation annually over its target timeframe</t>
  </si>
  <si>
    <t>Air France-KLM</t>
  </si>
  <si>
    <t>Air France ‚Äì KLM has a strong commitment towards sustainability, including reaching Net Zero carbon emissions in 2050 by activating, among others, levers on operations, fleet renewal and Sustainable Aviation Fuel.</t>
  </si>
  <si>
    <t>https://www.airfranceklm.com/sites/default/files/2023-04/AFK_URD_2022_VA_24-04-23.pdf</t>
  </si>
  <si>
    <t>The new decarbonisation trajectory targets a 30% reduction in CO2 emissions per passenger/km by 2030 compared to 2019. To reinforce the credibility of its objectives with all its stakeholders, AF-KL had its CO2 emission reduction targets verified and validated by the independent reference organization SBTi in November 2022.</t>
  </si>
  <si>
    <t xml:space="preserve">Interim target included in SBTi: https://sciencebasedtargets.org/companies-taking-action#table
2024 Universal Registration Document (PDF) https://www.airfranceklm.com/sites/default/files/2025-04/2024_urd-ven_04032025_0.pdf
Web-based Sustainability Report 2022: https://sustainabilityreport.airfranceklm.com/sustainability-report-2022-en/
</t>
  </si>
  <si>
    <t>According to SBTi, "Air France-KLM Group commits to reduce well-to-wake scope 1 and 3 jet fuel GHG emissions 30% per revenue tonne kilometer (RTK) by FY2030 from a FY2019 base year.* *The target boundary includes biogenic land-related emissions and removals from bioenergy feedstocks. **Non-CO2e effects which also contribute to aviation induced warming are not included in this target. Air France-KLM Group commits to report publicly on its collaboration with stakeholders to improve understanding of opportunities to mitigate the non-CO2e impacts of aviation annually over its target timeframe"
Also see Report on the Air France-KLM Group's Greenhouse Gas Reduction Commitments and Trajectory within the Framework of the National Low Carbon Strategy: airfranceklm.com/sites/default/files/2023-12/SNBC%20UK_V2_181223.pdf
Most of Air France‚Äâ‚Äì‚ÄâKLM‚Äôs greenhouse gas (GHG) emissions are generated by its direct activities (scope 1), and mainly by the flight operations which represent 99.8% of the Group‚Äôs total direct emissions. The ground operations (testing bench, runway vehicles, etc.) represent 0.2% of emissions. Ground operations, like aircraft maintenance and tertiary activities, also generate indirect greenhouse gas emissions through energy consumption in buildings (electricity and air conditioning) (scope 2). The indirect greenhouse gas emissions (scope 3) mostly come from the upstream phase (extraction, production, distribution, etc.) of aviation kerosene production and carbon emissions from runway vehicles and equipment. The other main indirect components are the purchasing of goods and services, aircraft manufacturing, business travel, and employee commuting. Every year, the Air France‚Äâ‚Äì‚ÄâKLM Group reports 100% of its scope 1 and 2 CO2 emissions, and the scope 3 emissions resulting from the upstream phase in aviation kerosene production. These emissions are reported in the form of indicators presented in the environmental indicator tables, accompanied by a definition of the respective scopes. https://www.airfranceklm.com/sites/default/files/2023-04/AFK_URD_2022_VA_24-04-23.pdf</t>
  </si>
  <si>
    <t xml:space="preserve">Plan: See "Our Decarbonization Trajectory" at https://archive.ph/B2Bym and Section IV. Air France-KLM's Climate Action Plan to Achieve Its Decarbonization Targets (pg 7) at https://www.airfranceklm.com/sites/default/files/2023-12/SNBC%20UK_V2_181223.pdf. 
Leadership: "The Sustainable Development and Compliance Committee of the Board, along with the Group Executive Committee, oversees the sustainability strategy. The Sustainable Development and Compliance Committee assists in reviewing climate-related risks and provides recommendations to the Board. Compensation for key executives, including the CEO, is linked to achieving specific sustainability and non-financial objectives." (Governance, https://archive.ph/z2zWg) It is not clear if "sustainability and non-financial objectives" refers to GHG emissions targets. </t>
  </si>
  <si>
    <t>https://archive.ph/1cB4M
After emissions reduction, the net zero target will be met with carbon removal - removals subject to certain project standard
"l‚Äôabsorption dans l‚Äôatmosph√®re d‚Äôune quantit√© de CO‚ÇÇ √©quivalente aux √©missions restantes √† cette date"
"Nous agissons en soutenant des projets de plantation d‚Äôarbres certifi√©s par les labels les plus exigeants (comme Verra et Gold Standard) et en proposant une offre de co-participation des voyageurs."
"Air France soutient plusieurs projets de reforestation et de plantations d‚Äôarbres en collaboration avec son partenaire EcoAct"
"As of 2021, for its international flights, air transportation also committed to reducing its greenhouse gas emissions via a global carbon offsetting system (CORSIA), implemented by the International Civil Aviation Organization (ICAO), under the voluntary commitments of France and the Netherlands. The Group is participating in the first phase of implementation over the 2021-26 period by reporting its emissions and implementing any offsets. Air France-KLM, which supports its representative organization IATA, welcomed this step forward as well as the adoption of the Long-Term Aspirational Goal (LTAG) for the entire industry at global level.
In this context and in view of the possible complementarity of the different systems, Air France-KLM considers that the same CO2 emissions should not be simultaneously subject to the domestic offset obligations, the European Emissions Trading Scheme and the CORSIA scheme." (Sustainability Report 2022)</t>
  </si>
  <si>
    <t>per passenger/km</t>
  </si>
  <si>
    <t>sumitomo life insurance</t>
  </si>
  <si>
    <t>One of the specific initiatives we are promoting is the reduction of greenhouse gas (GHG) emissions from our own business activities and our asset portfolio, aiming to achieve net zero GHG emissions by 2050, the target set by the Sumitomo Life Group. (page 5)</t>
  </si>
  <si>
    <t>https://web.archive.org/web/20250813042907/https://www.sumitomolife.co.jp/english/annual/pdf/sr2024.pdf</t>
  </si>
  <si>
    <t xml:space="preserve">We have also established reduction targets for 2030 as interim targets.
For electricity used in Sumitomo Life's non-consolidated business activities, we aim for 100% adoption of renewable energy by FY2030.
"We have declared that we will reduce our greenhouse gas emissions by 50% from fiscal 2019 levels by 2030, and we hope to achieve this target with the greatest speed possible, thereby contributing to the realization of a carbon-neutral society." (Page 2) </t>
  </si>
  <si>
    <t xml:space="preserve">company has reported on absolute numbers for Scope 1,2, and 3 for FY2019 to 2023. </t>
  </si>
  <si>
    <t xml:space="preserve">No specific mentions about other gases. </t>
  </si>
  <si>
    <t xml:space="preserve">High level mentions of initiatives to achieve decarbonisation: dialogue with companies to encourage companies to decarbonise operations, support the decarbonization of investee companies through finance, focus on investments in low-carbon assets, promote energy conservation and switch to renewable energy in investment real estate.
Equity: promote DEI in human capital management. 
The Company has established the "Council for Promotion of Social and Environmental Sustainability," chaired by the Group Sustainability Officer, to examine initiatives to contribute to social and global environmental well-being.
According to the company's website sustainability page, the Council formulates an annual plan, and has a system in place for quarterly progress checks and semi-annual reviews.
https://web.archive.org/web/20250813051254/https://www.sumitomolife.co.jp/english/sustainability/sustainability.html
No specific mention about KPIs linked to executive pay. </t>
  </si>
  <si>
    <t xml:space="preserve">Under Environmental Data, page 168 - they mentioned Offsets in the calculation of total emissions. But there are no further explanation. </t>
  </si>
  <si>
    <t>paccar</t>
  </si>
  <si>
    <t>PACCAR Inc</t>
  </si>
  <si>
    <t>US6937181088</t>
  </si>
  <si>
    <t>KDTEY8BWE486IKZ3CC07</t>
  </si>
  <si>
    <t>PACCAR Inc commits to reduce absolute scope 1 and 2 GHG emissions 35% by 2030 from a 2018 base year. PACCAR Inc commits to reduce scope 3 GHG emissions from use of sold products 25% per vkm by 2030 from a 2018 base year.</t>
  </si>
  <si>
    <t>PACCAR</t>
  </si>
  <si>
    <t>Reduce absolute Scope 1 (internal operations) and Scope 2 (purchased energy) GHG emissions 35% from
a 2018 base year. Reduce Scope 3 emissions from use of sold products 25% per vkm by 2030 from a 2018 base year*</t>
  </si>
  <si>
    <t>https://s202.q4cdn.com/173635405/files/doc_downloads/ESG/2024/02/esg-presentation-feb-2024.pdf</t>
  </si>
  <si>
    <t>This codes for Paccar's 2021 ESG Report (inaugural), which did not contain any targets. nb 'PACCAR announced that it will establish new emissions reduction targets in partnership with the Science Based Targets Initiative (SBTi).' (p2)</t>
  </si>
  <si>
    <t>metro</t>
  </si>
  <si>
    <t>METRO</t>
  </si>
  <si>
    <t>CA59162N1096</t>
  </si>
  <si>
    <t>549300KQ7DCG4IXSNW78</t>
  </si>
  <si>
    <t>"METRO‚Äôs new near-term science-based targets (SBT), which have yet to be approved by the Science Based Targets initiative (SBTi), are consistent with the level of decarbonization required to keep global temperature increases to 1.5°C  compared to pre-industrial temperatures. Our targets with a 2023 base year will consist of:
‚Ä¢ [SBT1] Reducing absolute scope 1 and scope 2 greenhouse gas (GHG) emissions by 42% by 2030;
‚Ä¢ [SBT2] Having 45% of our suppliers by spend with science-based targets by 2028;
‚Ä¢ [SBT3] Reducing absolute scope 3 GHG emissions from purchases of goods and services by 25% by 2030;
‚Ä¢ [SBT4] Reducing absolute scope 3 GHG emissions from downstream transportation and distribution by 25% by 2030; and
‚Ä¢ [SBT5] Reducing scope 3 FLAG GHG emissions by 30% by 2030."
- GHG EMISSIONS INFO SHEET, Update December 2024</t>
  </si>
  <si>
    <t>https://web.archive.org/web/20250417174507/https://corpo.metro.ca/userfiles/file/PDF/Responsabilite_entreprise/EN/infosheet_GHG_2024.pdf</t>
  </si>
  <si>
    <t>"The Board of Directors of Metro Inc. (the ‚ÄúBoard‚Äù) responsibilities include the oversight of the Company‚Äôsactivities with respect to the Company‚Äôs corporate purpose and corporate responsibility, which includesenvironmental, social and governance matters (ESG), including climate change, and the approval of theCompany‚Äôs Corporate Responsibility Plan and related disclosure."
"One of the responsibilities of the Audit Committee is to review all material risks identified by management,including climate change risks, and to examine the effectiveness of the measures put in place to managethese risks."
"Senior management proactively identifies and assesses the primary risks that the Company faces, includingclimate risks, and develops appropriate measures to manage them effectively."
"The Environment Committee has the mandate to oversee the implementation of the Company'sEnvironmental Policy, which includes GHG emissions, and ensure progress on the three (3) environmentalpriorities that are part of the 2022-2026 CR plan, which includes climate change. Additionally, theCommittee is responsible for reporting annually to the Governance and Corporate ResponsibilityCommittee of the Board of Directors on the compliance with the Policy, any recommended changes to thePolicy, and the Company's environmental performance. With respect to climate change, the GHG reductionperformance and action plan progress are reported and presented to the Environment Committee memberson a quarterly basis."
"The Climate Change Working Committee brings together multiple departments of the company to developa common vision and robust roadmap to address climate change issues for the company by establishingan action plan to identify, quantify and manage the various climate-related risks and opportunities. Thishelps us improve our performance on an ongoing basis, and further integrates our commitment to climateaction and corporate responsibility to our business activities."
https://web.archive.org/web/20250421172910/https://corpo.metro.ca/userfiles/file/PDF/Responsabilite_entreprise/EN/TCFD_report_2024.pdf</t>
  </si>
  <si>
    <t>Regarding FLAG emissions, METRO plans to "Explore contributing to carbon removal and storage measures". 
https://web.archive.org/web/20250417174507/https://corpo.metro.ca/userfiles/file/PDF/Responsabilite_entreprise/EN/infosheet_GHG_2024.pdf</t>
  </si>
  <si>
    <t>bae systems</t>
  </si>
  <si>
    <t>BAE Systems PLC</t>
  </si>
  <si>
    <t>GB0002634946</t>
  </si>
  <si>
    <t>8SVCSVKSGDWMW2QHOH83</t>
  </si>
  <si>
    <t>Overall Net-Zero Target: 
BAE Systems plc commits to reach net-zero greenhouse gas emissions across the value chain by 2050.
Near-Term Targets: 
BAE Systems plc commits to reduce absolute scope 1 and 2 GHG emissions 44% by 2030 from a 2020 base year. BAE Systems plc also commits that 55% of its suppliers by spend, covering purchased goods and services, will have science-based targets by 2028. BAE Systems plc further commits to reduce absolute scope 3 GHG emissions from capital goods, fuel-and energy-related activities, upstream transportation and distribution, waste generated in operations, business travel, employee commuting, downstream transportation and distribution, processing of sold products, use of sold products, downstream leased assets and investments 25% by 2030 from a 2020 base year.
Long-Term Targets: 
BAE Systems plc commits to reduce absolute scope 1 and 2 GHG emissions 90% by 2050 from a 2020 base year. BAE System plc also commits to reduce absolute scope 3 GHG emissions 90% within the same timeframe.</t>
  </si>
  <si>
    <t>"Our near-term target and KPI, embedded in long-term incentives, is to reduce GHG emissions across our operations (Scopes 1 and 2) by 4.2% year-on-year. We continue to work towards our long-term target of ‚Äòworking towards a net zero value chain by 2050‚Äô." (Annual Report 2023 BAE Systems plc, pg. 49).</t>
  </si>
  <si>
    <t>https://archive.org/details/bae-systems-annual-report-2024</t>
  </si>
  <si>
    <t xml:space="preserve">
‚ÄòReduce greenhouse gas emissions across our operations (Scopes 1 and 2) by 2030reducing operational emissions by 4.2% year-on-year in line with a Paris-aligned pathway. We have achieved a 6.0%¬π GHG emissions reduction in 2024. Post the integration of SMS into our environmental data systems during late 2024, in line with our GHG basis of reporting and methodology statement during 2025 we will be recalculating our 2020 GHG emissions baseline, to include the GHG emissions of this business.‚Äô (Annual Report 2023 BAE Systems plc, pg. 49,227).</t>
  </si>
  <si>
    <t>The language of the target has been refined from "achieving net zero GHG emissions across our operations (Scope 1 and 2) by 2030" to "reduce GHG emissions across our operations (Scope 1 and 2) by 2030".(Annual Report 2023 BAE Systems plc, pg. 49). Net Zero targets cover Scope 1 &amp; Scope 2 "Our decarbonisation strategy includes our target of: 
‚Äì achieving net zero GHG emissions across our operations (Scope 1 and 2) by 2030 
‚Äì we aim to do this by reducing our emissions as a minimum in line with the 1.5°C  pathway; and ‚Äì working towards a net zero value chain by 2050" (Annual Report 2023 BAE Systems plc, pg. 48).</t>
  </si>
  <si>
    <t>- The Annual Report 2024 discusses how BAE is tracking Scope 3 emissions from employee business travel, but Scope 3 emissions are not included in BAE's interim target. The report discusses the company's ambitions to include Scope 3 in its net zero goals, and the company's plans to do further studying on this. The report also mentions the findings of a study carried put by Boston Group on 'Analysis of Emissions for Defence Companies', where 20-30% of defence emissions originate from upstream Scope 3 emission and &gt;65% emissions from downstream Scope 3 emissions. Utilised renewable energy strategy, power purchase agreements (covering wind and solar energy) and infrastruture programmes(energy efficiency and modern building standard) supporting the transition. 
- "During 2024, we progressed internal workstreams to understand the GHG emissions associated with Scope 3 data, but we are not currently in a position to disclose our total Scope 3 emissions data." (Annual Report 2023 BAE Systems plc, pg. 49). 
- " 80% of our carbon emissions come from less than 4% of suppliers. We are prioritising engaging with these suppliers, many of whom already have active decarbonisation programmes in place." (Annual Report 2023 BAE Systems plc, pg. 50). - "Progressed key projects that support decarbonisation of our product portfolio (Scope 3)." (Annual Report 2023 BAE Systems plc, pg. 133).</t>
  </si>
  <si>
    <t>Executive director pay is tied to the progress of measurable ESG goals. The remuneration policy for BAE Executive Directors includes Long-Term Incentives/Performance Shares which are partially based on ESG goal performance and emissions reduction targets. For Executive Directors' Long-Term Incentives (direct financial measures tied to salary), there is a weighting of "10% of award based on one or more robust and measurable ESG objectives" (Director's Remuneration Policy, pg. 196: https://investors.baesystems.com/~/media/Files/B/BAE-Systems-Investor/investors/corporate-governance/board-committees/2023-directors-remuneration-policy.pdf).
Long-term incentives: 
- "Performance Shares granted from 2023 will feature an ESG metric in line with the Committee‚Äôs previous commitment. For 2023, the ESG metric will have a 10% weighting and is based on the reduction of Group greenhouse gas (GHG) emissions (Scope 1 and 2) aligned to a science-based pathway" (Director's Remuneration Policy, pg. 191: https://investors.baesystems.com/~/media/Files/B/BAE-Systems-Investor/investors/corporate-governance/board-committees/2023-directors-remuneration-policy.pdf).
- "Executive Director Pay in 2024: The Committee rebalanced the performance measures in 2023, to better align with business goals, introducing a return on capital employed (ROCE) measure and adding specific and measurable environmental, social and governance (ESG) goals. For 2024, the Committee has maintained the same performance measures and weightings"
Committee &amp; Schedule to Review ESG Measures: See page 52 of Annual Report: https://annualreport.baesystems.com/2023
- BAE Systems Board does quarterly reviews supported by committees
- Executive Committee does monthly reviews to manage climate-related risks
- Sustainability Council &amp; Net Zero Working Group do monthly reviews
The annual report discusses diversity, equity, inclusion in its workforce and policies; however, equity is not explicitly tied to BAE's ESG goals and emissions targets.</t>
  </si>
  <si>
    <t>tongwei</t>
  </si>
  <si>
    <t>Tongwei Co. Ltd</t>
  </si>
  <si>
    <t>Diversified / conglomerate</t>
  </si>
  <si>
    <t>greenland holding</t>
  </si>
  <si>
    <t>No reports are available online and Greenland Holdings Group's website is inaccessible.
Update (28 April 2025): Greenland Holdings Group's website remains inaccessible at http://www.greenlandsc.com/.</t>
  </si>
  <si>
    <t>china national aviation fuel</t>
  </si>
  <si>
    <t>amgen</t>
  </si>
  <si>
    <t>Amgen Inc.</t>
  </si>
  <si>
    <t>62QBXGPJ34PQ72Z12S66</t>
  </si>
  <si>
    <t>Amgen commits to reduce absolute scope 1 and 2 GHG emissions 55% by 2027 from a 2019 base year. Amgen also commits to increase annual sourcing of renewable electricity from 29% in 2019 to 100% by 2027, to continue annually sourcing of 100% renewable electricity through 2030. Amgen further commits that 73% of its suppliers by spend covering upstream purchased goods and services and capital goods will have science- based targets by 2027.</t>
  </si>
  <si>
    <t>"Amgen's 2027 carbon emissions targets have been approved by the Science Based Targets initiative (SBTi) and are consistent with the goal of limiting global warming to 1.5 degrees Celsius for Scope 1 and 2 emissions. We also established an SBTi Scope 3 supplier engagement target to engage with 73% of our suppliers by spend in key categories to support their adoption of science-based carbon reduction targets by 2027. "</t>
  </si>
  <si>
    <t>http://archive.today/RUONO</t>
  </si>
  <si>
    <t>"The Amgen Board of Directors and its committees provide oversight of Amgen's corporate sustainability strategy. Amgen's executive management provides regular updates to the Board and its committees regarding the status and progress of the Company's corporate sustainability activities.
Our cross-functional executive-level Sustainability Council sets and reviews the Company's corporate sustainability strategy and programs. The Council is chaired by our Chief Compliance Officer and includes other executive-level representatives from across the organization."</t>
  </si>
  <si>
    <t xml:space="preserve"> ‚Äú In 2024, we began augmenting our innovative and energy efficient project portfolio with high-quality Scope 1 carbon emission offsets to assist progress toward our carbon neutrality ambition."
Amgen 2024 Sustainability Highlights Report, p 15
http://archive.today/04ZG8</t>
  </si>
  <si>
    <t>hunan iron steel</t>
  </si>
  <si>
    <t>SR 2024, p.53 (Google Translated)
In the current international context of heightened attention to the risks and opportunities of climate change, the company has actively responded to the national call for "carbon peak by 2030 and carbon neutrality by 2060" and proactively addressed climate change
---
SR, p.53 (Native)
Èù¢ÂØπÂΩìÂâçÂõΩÈôÖËÉåÊôØ‰∏ãÂØπ‰∫éÊ∞îÂÄôÂèòÂåñÈ£éÈô©ÂíåÊú∫ÈÅáÁöÑÈ´òÂ∫¶ÂÖ≥Ê≥®,ÂÖ¨Âè∏ÁßØÊûÅÂìçÂ∫îÂõΩÂÆ∂ËøàÂêë‚Äú2030Âπ¥Á¢≥ËææÂ≥∞„ÄÅ 2060Âπ¥Á¢≥‰∏≠Âíå‚ÄùÁöÑÂè∑Âè¨,‰∏ªÂä®Â∫îÂØπÊ∞îÂÄôÂèòÂåñ„ÄÇÂÖ¨Âè∏‰∏ªÂä®ËØÜÂà´ÂàÜÊûê‰∫ÜÂΩ±ÂìçÂÖ¨Âè∏Ê∞îÂÄôÂèòÂåñÁõ∏ÂÖ≥ÁöÑÈ£éÈô©‰∏éÊú∫ÈÅá, Âπ∂Âà∂ÂÆöÊ∞îÂÄôÈ£éÈô©ÁÆ°ÁêÜÂäûÊ≥ï‰∏éÂ∫îÂØπÊé™ÊñΩ,ÊèêÂçáÂÖ¨Âè∏ÂØπ‰∫éÊ∞îÂÄôÂèòÂåñÁöÑÈÄÇÂ∫îËÉΩÂäõ,‰∏∫Êú™Êù•Âú®ÁªøËâ≤‰ΩéÁ¢≥È¢ÜÂüüÁöÑÊäÄÊúØÂ∫îÁî®„ÄÅ‰∫ßÂìÅÂàõÊñ∞ÂíåËøêËê•Ê®°Âºè‰ºòÂåñÊèê‰æõÊåáÂºï,Âπ∂ÂèÇËÄÉÊ∞îÂÄôÁõ∏ÂÖ≥Ë¥¢Âä°‰ø°ÊÅØÊä´Èú≤Â∑•‰ΩúÁªÑ(TCFD)ÁöÑÂª∫ËÆÆÊä´Èú≤Ê°ÜÊû∂,ÂØπÊú¨ÂÖ¨Âè∏Ê∞îÂÄôÂèòÂåñÁõ∏ÂÖ≥‚ÄúÊ≤ªÁêÜ‚Äù‚ÄúÁ≠ñÁï•‚Äù‚ÄúÈ£éÈô©ÁÆ°ÁêÜ‚Äù‰ª•Âèä‚ÄúÊåáÈíà‰∏éÁõÆÊ†á‚ÄùÁ≠âÂ∑•‰ΩúËøõË°åÊ¶ÇËø∞„ÄÇ</t>
  </si>
  <si>
    <t>https://web.archive.org/web/20251027163723/http://file.finance.sina.com.cn/211.154.219.97:9494/MRGG/CNSESZ_STOCK/2025/2025-3/2025-03-22/10799796.PDF</t>
  </si>
  <si>
    <t>SR 2024, p.55 (Google Translated)
It has set phased carbon reduction targets for carbon neutrality: carbon peak by 2030, carbon reduction by 39% by 2040, and carbon reduction by 65% by 2050, and strive to achieve carbon neutrality before 2060.
---
SR 2024, p.55 (Native)
Âà∂ÂÆö‰∫ÜÁ¢≥‰∏≠ÂíåÈò∂ÊÆµÊÄßÂáèÁ¢≥ÁõÆÊ†áÔºö2030 Âπ¥ÂâçÁ¢≥ËææÂ≥∞Ôºå2040 Âπ¥ËæÉÂ≥∞ÂÄºÂáèÁ¢≥ 39%Ôºå2050 Âπ¥ÂáèÁ¢≥ 65%ÔºåÂäõ‰∫â 2060 Âπ¥ÂâçÂÆûÁé∞Á¢≥‰∏≠Âíå„ÄÇ</t>
  </si>
  <si>
    <t>No information on targets found. The WBA came to the same conclusion: https://www.worldbenchmarkingalliance.org/publication/nature/companies/hunan-valin-iron-and-steel-group-hunan-valin-steel/</t>
  </si>
  <si>
    <t>sr 2024, p.53 (google translated) in the current international context of heightened attention to the risks and opportunities of climate change, the company has actively responded to the national call for "carbon peak by 2030 and carbon neutrality by 2060" and proactively addressed climate change --- sr, p.53 (native) Èù¢ÂØπÂΩìÂâçÂõΩÈôÖËÉåÊôØ‰∏ãÂØπ‰∫éÊ∞îÂÄôÂèòÂåñÈ£éÈô©ÂíåÊú∫ÈÅáÁöÑÈ´òÂ∫¶ÂÖ≥Ê≥®,ÂÖ¨Âè∏ÁßØÊûÅÂìçÂ∫îÂõΩÂÆ∂ËøàÂêë‚Äú2030Âπ¥Á¢≥ËææÂ≥∞„ÄÅ 2060Âπ¥Á¢≥‰∏≠Âíå‚ÄùÁöÑÂè∑Âè¨,‰∏ªÂä®Â∫îÂØπÊ∞îÂÄôÂèòÂåñ„ÄÇÂÖ¨Âè∏‰∏ªÂä®ËØÜÂà´ÂàÜÊûê‰∫ÜÂΩ±ÂìçÂÖ¨Âè∏Ê∞îÂÄôÂèòÂåñÁõ∏ÂÖ≥ÁöÑÈ£éÈô©‰∏éÊú∫ÈÅá, Âπ∂Âà∂ÂÆöÊ∞îÂÄôÈ£éÈô©ÁÆ°ÁêÜÂäûÊ≥ï‰∏éÂ∫îÂØπÊé™ÊñΩ,ÊèêÂçáÂÖ¨Âè∏ÂØπ‰∫éÊ∞îÂÄôÂèòÂåñÁöÑÈÄÇÂ∫îËÉΩÂäõ,‰∏∫Êú™Êù•Âú®ÁªøËâ≤‰ΩéÁ¢≥È¢ÜÂüüÁöÑÊäÄÊúØÂ∫îÁî®„ÄÅ‰∫ßÂìÅÂàõÊñ∞ÂíåËøêËê•Ê®°Âºè‰ºòÂåñÊèê‰æõÊåáÂºï,Âπ∂ÂèÇËÄÉÊ∞îÂÄôÁõ∏ÂÖ≥Ë¥¢Âä°‰ø°ÊÅØÊä´Èú≤Â∑•‰ΩúÁªÑ(tcfd)ÁöÑÂª∫ËÆÆÊä´Èú≤Ê°ÜÊû∂,ÂØπÊú¨ÂÖ¨Âè∏Ê∞îÂÄôÂèòÂåñÁõ∏ÂÖ≥‚ÄúÊ≤ªÁêÜ‚Äù‚ÄúÁ≠ñÁï•‚Äù‚ÄúÈ£éÈô©ÁÆ°ÁêÜ‚Äù‰ª•Âèä‚ÄúÊåáÈíà‰∏éÁõÆÊ†á‚ÄùÁ≠âÂ∑•‰ΩúËøõË°åÊ¶ÇËø∞„ÄÇ</t>
  </si>
  <si>
    <t>st james s place</t>
  </si>
  <si>
    <t>GB0007669376</t>
  </si>
  <si>
    <t>213800M993ICXOMBCP87</t>
  </si>
  <si>
    <t>We aim to align our business to a 1.5°C  Paris Agreement goal. This means reducing our carbon emissions to net zero by 2050.</t>
  </si>
  <si>
    <t>https://web.archive.org/web/20251010122129/https://www.sjp.co.uk/sites/sjp-corp/files/SJP/shareholders/esg-reporting-hub/ClimateReport2024.pdf</t>
  </si>
  <si>
    <t>- Reduce our Scope 1 emissions by a further 50% by 2025 (base year 2018). - Eliminate our Scope 2 (market-based) emissions by 2025. - Reduce our Scope 3 emissions by 50% by 2025 (base year 2018).</t>
  </si>
  <si>
    <t>- [Year When Current Target Status Was Reached]: St. James's Place became a Race to Zero member in 2021 (2021 TCFD Report, p.17) (https://web.archive.org/web/20251010123533/https://www.sjp.co.uk/sites/sjp-corp/files/SJP/reports-presentation/2022/sjp-tcfd-report-april2022.pdf) - [Interim Target]: Their target to "reduce the carbon intensity of our portfolios by 25% by 2025 (base year 2019)" had already been met. The report says, "Target successfully met. We aim to set a new interim target in 2025." (2024 Climate Report, p.37)</t>
  </si>
  <si>
    <t>- [Measures for all emission scopes that are covered by the target]: Information on St. James's Place's strategy can be found in the 2024 Climate Report (p.14-15) - [Schedule for regular review of measures]: "The Group Audit Committee reviews key reports including the Climate report. The Committee has a minimum of six meetings scheduled per year, with at least one of these covering climate change through the Climate report." (2024 Climate Report. p.9) - [Is the leadership of the entity formally accountable for delivery on the target?]: More on accountability can be found in the "Our accountable leaders" section of the 2024 Climate Report (p.10)</t>
  </si>
  <si>
    <t>"With this in mind, we have carefully selected Carbon Neutral Britain (CNB) as our main offsetting provider for 2024. CNB certify all their supported projects through the Gold Standard, Verified Carbon Standard (VCS) or Certified Emission Reductions (CER) accreditations."</t>
  </si>
  <si>
    <t>- [Does the target allow for traded credits (offsets) from outside the actor‚Äôs territory / value chain to meet the target?]: Less focus is placed on offsets: "Our new targets will be designed to be more robust and transparent, where possible prioritising emissions reductions across our operations and value chain, placing less reliance on offsets. While offsets can continue to play a role in the transition, we are determined to ensure that our primary focus is on decarbonising our activities and encouraging others to do the same." (2024 Climate Report, p.3) - [Carbon Credit Conditions]: "In the shorter term, as part of progressing our approach to developing a credible strategy, we have strengthened our offset selection process. We considered SBTi‚Äôs BVCM portfolio design principles to inform the portfolio of projects that we finance. This means that we allocate our funding to projects that, within the confines of our budget, best maximise mitigation outcomes, support wider sustainable development goals and address climate justice and inequality." (2024 Climate Report, p.15)</t>
  </si>
  <si>
    <t>pbf energy</t>
  </si>
  <si>
    <t>Reduced Scope 1 GHG from 14.16 to 10.78 MMTeCO2e between 2021 and 2023.
(Note: The 2021 Scope 1 GHG value of 14.16 Million Metric Tonnes CO2e is confirmed in the source performance data, but the 2023 value (10.78) and the implied reduction achievement are not available in the 2022 ESG report excerpts provided (pp. 1-2)</t>
  </si>
  <si>
    <t>https://www.pbfenergy.com/wp-content/uploads/2024/10/PBF-ESG-Report-FINAL-113022-digital.pdf</t>
  </si>
  <si>
    <t xml:space="preserve">The 2022 ESG report is still only one issued, there is a 2023 ESG data supplement but there is no target. (https://www.pbfenergy.com/wp-content/uploads/2024/10/PBF-Energy-2023-ESG-Data-Supplement.pdf)
PBF Energy issued an inaugural ESG report in 2022 but with no target [Target Notes]. The entity intends to continue the refining industry tradition of environmental compliance and progress, including emissions reductions and improvements. PBF is diversifying by investing in the next generation of fuels. This includes establishing a renewable fuels manufacturing facility at the Chalmette Refinery to produce renewable diesel fuel. The company is also exploring clean hydrogen as a fuel of the future at its Delaware City complex. (see pp. 8 -11)
PBF Energy issued an inaugural ESG report in 2022 but with no target. 
However, the entity is starting to produce renewable diesel fuel at their Chalmette Refinery. The entity is also "exploring clean hydrogen as a fuel of the future" in their Delaware City complex.
PBF are also "investing in the next generation of fuels...and will continue the refining industry tradition of environmental compliance and progress, including emissions reductions and improvements." (p. 5, 2022 ESG report)
No emission reduction targets in Annual Report 2023 either - https://investors.pbfenergy.com/files/doc_financials/2023/ar/pbf-energy-2023-annual-10k-report.pdf
Source: https://www.argusmedia.com/en/news/2300801-pbf-boosting-throughputs-in-2022-update
https://www.biobased-diesel.com/post/st-bernard-renewables-completes-begins-operating-feedstock-pretreatment-unit 
*https://www.worldbenchmarkingalliance.org/publication/oil-and-gas/companies/pbf-energy-3/
</t>
  </si>
  <si>
    <t xml:space="preserve">The entity's Delaware City Refinery partners with a third-party company to recover carbon dioxide produced as a byproduct in refinery operations. Through this partnership, millions of pounds of carbon dioxide are eliminated from the environmental footprint of the Delaware City Refinery. 
*Report also indicates that the scope 1 and 2 emissions are monitored by the entity (2022 ESG Report, p.10) 
https://www.pbfenergy.com/wp-content/uploads/2024/10/PBF-ESG-Report-FINAL-113022-digital.pdf
(Since no formal end target is specified). However, the performance data reported includes Gross Scope 1 Million Metric Tons CO2e. The company also reports other air emissions such as NOx, SOx, and PM 10
</t>
  </si>
  <si>
    <t>2022 ESG Report does not contain a target but does contain examples of emissions-reducing actions. e.g. 'The Toledo Refinery partnered with logistics operations firm Savage to upgrade to ultra-low-emissions locomotives, which reduce nitrogen oxide and particulate matter emissions by up to 90%.' (p. 11 2022 ESG Report). 
*The report indicate formation of executive committee but does not highlight any form of formal accountability for ESG target delivery (2022 ESG report, p.36)
Source: https://www.pbfenergy.com/wp-content/uploads/2024/10/PBF-ESG-Report-FINAL-113022-digital.pdf</t>
  </si>
  <si>
    <t xml:space="preserve">The Delaware City Refinery partners with a third-party company to recover carbon dioxide produced as a byproduct in refinery operations. </t>
  </si>
  <si>
    <t>british american tobacco</t>
  </si>
  <si>
    <t>British American Tobacco (BAT)</t>
  </si>
  <si>
    <t>GB0002875804</t>
  </si>
  <si>
    <t>213800FKA5MF17RJKT63</t>
  </si>
  <si>
    <t>Overall Net-Zero Target: British American Tobacco (BAT) commits to reach net-zero greenhouse gas emissions across the value chain by FY2050. Near-Term Targets: British American Tobacco commits to reduce absolute scope 1 and 2 GHG emissions 50% by FY2030 from a FY2020 base year.* British American Tobacco also commits to reduce absolute scope 3 GHG emissions from purchased goods and services, upstream transportation and distribution, use of sold products, and end-of-life treatment of sold products 42% within the same timeframe.* British American Tobacco further commits that 20% of its suppliers by spend, covering purchased goods and services, will have science-based targets by FY2025.
*The target boundary includes land-related emissions and removals from bioenergy feedstocks. British American Tobacco commits to reduce absolute scope 3 FLAG GHG emissions 30.3% by FY2030 from a FY2020 base year.* British American Tobacco also commits to no deforestation across its primary deforestation-linked commodities, with a target date of December, 2025.
*The target includes FLAG emissions and removals.
 Long-Term Targets: British American Tobacco commits to reduce absolute scope 1 and 2 GHG emissions 90% by FY2050 from a FY2020 base year.* British American Tobacco also commits to reduce absolute scope 3 GHG emissions from purchased goods and services, upstream transportation and distribution, use of sold products, end-of-life treatment of sold products, and investments 90% within the same timeframe.*
*The target boundary includes land-related emissions and removals from bioenergy feedstocks. British American Tobacco commits to reduce absolute scope 3 FLAG GHG emissions 72% by FY2050 from a FY2020 base year. *
*The target includes FLAG emissions and removals.</t>
  </si>
  <si>
    <t>"Net Zero Value Chain" by 2050 (P.81, 2024 Combined Annual and Sustainability Report)
"BAT has a target..., by 2050, to achieve Net Zero GHG emissions across our value chain." (P104, 2023 Combined Annual and ESG Report)
"In 2021, we joined the UN-backed Race to Zero Campaign and the Science-Based Targets Business Ambition for 1.5¬∫C, an alliance to halve global emissions by 2030 and achieve net zero carbon emissions by 2050." (P12, Low Carbon Transition Plan 2022)</t>
  </si>
  <si>
    <t>https://web.archive.org/web/20250929193630/https://www.bat.com/content/dam/batcom/global/main-nav/investors-and-reporting/reporting/combined-annual-and-sustainability-report/BAT_Annual_Report_Form_20-F_2024.pdf</t>
  </si>
  <si>
    <t>(From P.81, 2024 Combined Annual and Sustainability Report"):
- 50% absolute reduction in Scope 1 and 2 GHG emissions by 2030 (versus 2020 baseline)--- in line with a 1.5¬∞C warming pathway
- 30.3% absolute reduction in Scope 3 Forest, Land and Agriculture (FLAG) GHG emissions by 2030 (versus 2020 baseline) --- submitted to SBTi for validation as 1.5¬∞C-aligned in September 2024
- 42% absolute reduction in Scope 3 Industrial (non-FLAG) GHG emissions by 2030 (versus 2020 baseline) ---submitted to SBTi for validation as 1.5¬∞C-aligned in September 2024
- 50% renewable energy use by 2030</t>
  </si>
  <si>
    <t>"In 2024, the Group discontinued its carbon-neutral operations target, instead focusing investments in absolute emission reductions, and towards achieving Net Zero." (P.83, 2024 Combined Annual and Sustainability Report)
BAT Low Carbon Transition Plan 2022: 
https://www.bat.com/content/dam/batcom/global/main-nav/investors-and-reporting/reporting/low-carbon-transition-plan/BAT_Low_Carbon_Transition_Plan_2022.pdf
2023 Combined Annual and ESG Report: 
https://www.bat.com/content/dam/batcom/global/main-nav/investors-and-reporting/reporting/combined-annual-and-esg-report/BAT_Annual_Report_Form_20-F_2023.pdf</t>
  </si>
  <si>
    <t>Gases covered coded as 'carbon dioxide and other GHGs' because the Company has set  its end target goal as achieving "Net Zero GHG emissions" and it provided a clear definition on  "Net Zero GHG emissions" as "reducing greenhouse gas emissions to as close to zero as possible", and it explicitly defined "Greenhouse gases (GHG)" as "gases in the atmosphere such as water
vapour, carbon dioxide, methane and nitrous oxide that can absorb infrared radiation, trapping heat in the atmosphere" on P.35 of the 2022 Transition Plan.
"...we account for the contribution of all seven GHG gases, carbon dioxide (CO2), methane (CH4), nitrous oxide (N2O), hydrofluorocarbons (HFCs), perfluorocarbons (PFCs), sulphur hexafluoride (SF6) and nitrogen trifluoride (NF3)"(P.135, 2024 Combined Annual and Sustainability Report")
"Our near-term 2030 science-based targets comprise a 50% reduction in Scope 1 and 2 GHG emissions. The Scope 3 Industrial (non-FLAG) GHG emissions target includes purchased goods and services, upstream transportation and distribution, use of sold products, and end-of-life treatment of sold products. The Scope 3 FLAG GHG emissions target includes FLAG emissions and removals. Combined, these targets comprised 77% of Scope 3 emissions in 2020." (P.81, 2024 Combined Annual and Sustainability Report")
"Forest, Land and Agricultural (FLAG) target covering emissions related to the land sector. Industrial (non-FLAG) target covering all other relevant emissions." (P.82, 2024 Combined Annual and Sustainability Report")</t>
  </si>
  <si>
    <t xml:space="preserve">"Our Group's climate change initiatives are guided by our Low Carbon Transition Plan and Environment Policy, supported by our Climate Change and Energy Standard. " (P.81, 2024 Combined report) 
On Plan: 
The Company published its "Low Carbon Transition Plan" in 2022: 
https://www.bat.com/content/dam/batcom/global/main-nav/investors-and-reporting/reporting/low-carbon-transition-plan/BAT_Low_Carbon_Transition_Plan_2022.pdf 
In the Plan (P.19-31), there are detailed information on the emission reduction expected from measures over time.
On Reporting: 
- Annual ESG/sustainability reports and reports progress to board twice a year
On Leadership Accountability: 
- Directors' annual bonus is linked to assessment of their performance which includes measures on whether GHG emission reduction targets are met: "The Director, Operations'
eligibility for an annual bonus under the Group‚Äôs International Executive Incentive Scheme (IEIS) plan is based on their performance assessment. The Group‚Äôs GHG emissions and energy reduction targets are examples of environmental metrics contained within the Director, Operations' performance objectives. The threshold for success is achieving or exceeding yearly targets, as described by target glidepaths. " (P.132, 2024 Combined report) </t>
  </si>
  <si>
    <t>On Offsets: 
***There were references to purchase of carbon credits in the 2022 Transition Plan and 2023 Combined Report (see below); However, there are no longer any mentioning of carbon credits or plans to use carbon offsets in the 2024 Combined Report.
- "Until we can fully decarbonise Vuse, we offset the rest of the carbon emissions by purchasing high-quality carbon credits to achieve the brand‚Äôs carbon neutrality" (P.30, Transition Plan 2022)
- "In addition to emissions reduction achieved through decarbonisation initiatives, carbon neutral sites purchase carbon credits verified by third parties, such as Verified Carbon Standard (VCS), Gold Standard and American Carbon Registry, to offset residual emissions for which immediate plans do not offer financially viable and/or real emission reductions. While the proportion of emissions reduction compared to offsets through carbon credits varies for each site, on average, around 40% of their emissions were offset by way of purchased carbon credits." (P.115, 2023 Combined Report)
On Removal:
- Nature-based: "Implementing carbon-smart farming and curing efficiency" (P81, 2024 Combined Report)
- CCS-based: "In addition, in order to meet its emission targets, the Group plans to rely in part on third-party technology, such as carbon capture, some of
which has not yet been developed to the required scale." (P418, 2024 Combined Report)</t>
  </si>
  <si>
    <t>linde</t>
  </si>
  <si>
    <t>Linde plc</t>
  </si>
  <si>
    <t>IE000S9YS762</t>
  </si>
  <si>
    <t>5299003QR1WT0EF88V51</t>
  </si>
  <si>
    <t>Linde plc commits to reduce absolute scope 1 and 2 GHG emissions 35% by 2035 from a 2021 base year*. *The target boundary includes biogenic emissions and removals from bioenergy feedstocks.</t>
  </si>
  <si>
    <t xml:space="preserve">
"0ur vision for 2050 includes widespread availability of renewable and low carbon energy and alternative technologies for production and distribution. Linde‚Äôs 2050 climate neutrality ambition is based upon IEA‚Äôs scenario analysis, as described in its 2020 ETP paper. This well-below 2 degrees SDS recognized that the chemical sector as a whole is one that is hard to abate and projects the GHG trajectory for this industry as declining after 2030, reaching net zero after 2070. Most SD targets run from the 2018 base year, for 10 years to 2028. In 2021, Linde announced its climate change target, ‚Äú35 by 35,‚Äù which is a commitment to reduce absolute Scope 1 and 2 emissions by 35 percent in 2035. This managed target runs from the 2021 base year and has been validated by the SBTi. Four new targets commenced in 2024. Climate Change Decarbonization, Investment &amp; Innovation ‚Ä¢ &gt;$3 billion in internal decarbonization initiatives by 2035 ‚Ä¢ GHG Reduction: Achieve 35 percent intensity reduction in GHG vs. EBITDA ‚Ä¢ 35% reduction of absolute GHG emissions (Scopes 1 and 2) by 2035 ‚Ä¢ &gt;2x low-carbon power sourcing, primarily from active renewable electricity ‚Ä¢ Enable &gt;2x annual carbon productivity."</t>
  </si>
  <si>
    <t>https://web.archive.org/web/20250620133124/https://assets.linde.com/-/media/global/corporate/corporate/documents/sustainable-development/2024-sustainable-development-report.pdf</t>
  </si>
  <si>
    <t>As per the 2024 Sustainability Report, Linde has an carbon neutrality goal that it aims to achieve through 3 milestones. "0ur strategy includes three milestones, 2028, 2035 and 2050 and is based on a vision of the global energy transition during this period." Linde‚Äôs targets for 2028 include: ‚Ä¢ 35 percent improvement in GHG intensity versus adjusted EBITDA-from 5.3 in 2018 to 3.5 by 2028. Linde‚Äôs 2024 GHG intensity of 2.9 reflects a 45 percent improvement versus 2018, already below the 2028 target. ‚Ä¢ More than two times low-carbon power procured versus 2018. ‚Ä¢ Enable more than two times GHG benefits for customers annually, which we have achieved for the past several years. ‚Ä¢ Development and investment in decarbonization projects including low-carbon (blue) and/or renewable (green) hydrogen projects. Recognizing the importance of climate change, in 2021, Linde developed a mid-term vision for 2035 and set our 2035 Science Based Targets initiative (SBTi) validated ‚Äú35 by 35‚Äù target. Linde‚Äôs targets for 2035 include: ‚Ä¢ A 35 percent reduction in absolute GHG emissions (Scopes 1 and 2) from our 2021 inventory. ‚Ä¢ Continued investment in decarbonization projects, including low-carbon (blue) and/ or renewable (green) hydrogen projects, and potential carbon capture projects at Linde‚Äôs existing hydrogen production facilities. ."</t>
  </si>
  <si>
    <t>Linde has two interim goals, one in 2028 and one in 2035.</t>
  </si>
  <si>
    <t xml:space="preserve">
"Scope 1 and 2 emissions are as reported in the disclosures for GRI 305-1 and GRI 305-2 and include CO‚ÇÇ, CH‚ÇÑ, N‚ÇÇO, PFCs, HFCs, NF‚ÇÉ and SF. Linde‚Äôs total Scope 1 emissions in 2024 totaled 16.5 million metric tons CO‚ÇÇe, which is a decrease of 1 percent from 2023. This is mainly attributed to decreases in production volumes and efficiency improvements. Linde‚Äôs Scope 2 GHG emissions in 2024 totaled 20.9 million metric tons CO‚ÇÇe (market-based), which is a 3 percent decrease from 2023. The largest electricity users are ASUs, which account for approximately 90 percent of all electricity used. Compared to 2023, Scope 2 emissions have decreased, due to in changes in production, as well as increased sourcing of renewable energy and efficiency improvements. Linde also calculated Scope 2 emissions for 2024 using the location-based approach, which applies IEA factors or state factors such as eGRID emission factors in the U.S. Scope 2 emissions calculated with the location-based approach were 21.0 million metric tons CO‚ÇÇe in 2024. The difference between market-based and location-based emissions are mostly due to certain plants where customers provide the electricity to Linde (which Linde purchases). Linde has screened all 15 categories of Scope 3 emissions. Fourteen are relevant and are reported. Criteria used in screening Scope 3 reporting categories were: ‚Ä¢ Relevance and transparency: This includes activity over which Linde has a level of operational control but where the GHG emissions are reported by another party. ‚Ä¢ Relevance or existence within Linde‚Äôs footprint. ‚Ä¢ Significance: Activities that may have a potentially significant GHG consequence. In reporting all categories, estimates are provided, even for less significant activities. Reported Scope 3 emissions represent slightly less than 40 percent of its total Scope 1, Scope 2 and Scope 3 emissions. Scope 3 emissions decreased by approximately 2 percent in 2024. Linde continues to assess its Scope 3 inventory and work with stakeholders to identify appropriate levers and targets for reduction."</t>
  </si>
  <si>
    <t xml:space="preserve">
"The Board has confirmed the importance of setting non- financial objectives as part of variable compensation to reinforce leadership‚Äôs focus on maintaining a culture that supports both short- and long-term sustainable results. It has established non-financial goals with respect to elements such as safety, environmental responsibility, global compliance, productivity and talent management. These measures are described in Linde‚Äôs Proxy Statement. Annual payout of executive variable compensation depends on performance in several strategic non-financial areas, including best-in-class performance in safety, environmental responsibility, global compliance, productivity and talent management. The Sustainability Committee focuses on environmental matters and clean energy initiatives. The committee receives regular updates on progress against targets, reporting of aspects and emerging topics from the Vice Presidents of Sustainability and Clean Energy. Linde‚Äôs targets are managed targets; the businesses are accountable for achieving them. Reporting on specific targets is consolidated and coordinated by one or more corporate functional vice presidents and is reviewed internally (in most cases, monthly). Progress against Linde‚Äôs energy and climate change targets are reported each month to the Executive Leadership Team and reviewed semi-annually with the CEO."</t>
  </si>
  <si>
    <t xml:space="preserve">
"In 2024, approximately 2.2 million,159,000 metric tons of Scope 1 emissions (approximately 10 percent) were subject to a form of carbon legislation, over a cap- and-trade scheme, ETS or a form of carbon taxation. Approximately 83 percent of these emissions was covered by the EU ETS and U.K. ETS schemes" "Collaborating with CEMEX on a large-scale CCUS project. Linde‚Äôs HISORP¬Æ CO‚ÇÇ capture technology will capture 1.3 million metric tons of CO‚ÇÇ annually at their cement plant, advancing decarbonization efforts. Collaborating with CEMEX on a large-scale CCUS project. Linde‚Äôs HISORP¬Æ CO‚ÇÇ capture technology will capture 1.3 million metric tons of CO‚ÇÇ annually at their cement plant, advancing decarbonization efforts. Linde‚Äôs targets for 2035 include: Continued investment in decarbonization projects, including low-carbon (blue) and/ or renewable (green) hydrogen projects, and potential carbon capture projects at Linde‚Äôs existing hydrogen production facilities."</t>
  </si>
  <si>
    <t>ebitda</t>
  </si>
  <si>
    <t>mitsubishi heavy industries</t>
  </si>
  <si>
    <t xml:space="preserve"> To reach this goal, considering the lead time required for our products and technologies to enter service, we at MHI have de- clared our intent to realize net zero CO2 emissions by 2040, ten years ahead of the Japanese government‚Äôs target.
By our estimate, CO2 emissions from products we have provided to our customers (Scope 3) totaled approxi- mately Ùè∞ç.Ùè∞£ billion tons as of Ùè∞êÙè∞üÙè∞çÙè∞ë. We are confident in our ability to make a significant contribution to global Ùè∞§arbon Neutrality by reducing those emissions with our techno- logical capabilities.
In our MISSION NET ZERO announcement, we set two targetsÙè∞à first, to cut our Ùè∞ïcope Ùè∞• Ùè∞¶ Ùè∞§Ùè∞§Ùè∞ôÙè∞ï emissions by
50% compared to 2019 levels by 2030, and then, to reach Net Zero by 2040. Secondly, we set two targets regard- ing Scopes 1 and 2 emissions‚ÄìCO2 emissions resulting from our Group-wide production activities. We will reduce Scopes 1 and 2 emissions by 50% compared to 2014 levels by 2030 and then achieve Net Zero by 2040. We have already succeeded in reducing our Scopes 1 and 2 emissions by more than 40%. Today, we are proceeding with plans to demonstrate our Carbon Neutral Factory concept at Mihara Machinery Works in western Japan. We aim to achieve Carbon Neutrality at this manufacturing facility mainly by replacing conventional power sources with green energy derived from renewables, electrifying heat sources, and installing energy management systems. By applying the eÙè∞®perience gained through these eÙè∞äorts and working closely with our peers in industry, we will develop innovative, carbon neutral solutions and propose them to our customers. (Pg. 12)
Under MISSION NET ZERO, our 2040 Carbon Neutrality Ùè∞¥eclaration, Ùè∞ÉÙè∞ÑÙè∞Ö Ùè∞ÄroupÙè∞ás first goal is to reduce our Ùè∞§Ùè∞¢2 emissions (Scopes 1 and 2) to 50% of 2014 levels by 2030 and reach Net Zero emissions by 2040.
Our second goal focuses on Scope 3 emissions, the majority of which arise from customers‚Äô use of our prod-
2030 -50% (Compared to 2014) * Scopes 1 and 2: Calculation based on GHG Protocol
ucts. We aim to reduce CO2 emissions throughout our entire value chain to 50% of 2019 levels by 2030 after deducting reductions from CCUS* and to reduce them to Net Zero by 2040. (Pg. 32)
</t>
  </si>
  <si>
    <t>https://www.mhi.com/finance/library/annual/pdf/report_2022.pdf</t>
  </si>
  <si>
    <t>MHI Group's first goal is to reduce our CO2 emissions (Scopes 1 and 2) to 50% of 2014 levels by 2030. Reduce CO2 emissions across the entire value chain (Scope 3 + CCUS contribution for CO2 reduction) by 50% by 2030 (compared to 2019 levels).</t>
  </si>
  <si>
    <t>A change in company target.</t>
  </si>
  <si>
    <t>Mentions hydrogen as the transition fuel (Pg. 25)
Mission Net Zero (Pg.31)</t>
  </si>
  <si>
    <t>guangxi investment</t>
  </si>
  <si>
    <t>https://www.gdi.com.hk/attachment/0/8/8026/9167.pdf</t>
  </si>
  <si>
    <t>Actively responding to the national sustainable development strategy, GDI integrates the concept of sustainability into every aspect of production and operation. We strictly comply with laws and
regulations, such as the Energy Conservation Law of the People‚Äôs Republic of China and the Circular Economy Promotion Law of the People‚Äôs Republic of China. As the national ‚Äúcarbon peak and carbon neutrality‚Äù targets advance and green development gains increasing prominence across the society, energy conservation has emerged as a non-negotiable social duty for companies. It is also a pivotal element in bolstering competitiveness and catalysing high-quality growth. Capitalising on the opportunities presented by the ‚Äúcarbon peak and carbon neutrality‚Äù strategy, we steadfastly intensify practices of green and low-carbon transformation, striving to achieve new breakthroughs in energy conservation and consumption reduction. (2024 ESG Report p.40)
While there are no specific targets for Guangdong Investment as a whole, the company has set specific targets for the following (2024 ESG Report p.73): 
A. Water Resources: 
- To strive for a 36% reduction in the carbon intensity (tons of CO2e/HK$ million of revenue) of the water resources segment by 2030, against the FY2020 baseline 
- Strive to increase the proportion of renewable energy of Water Holdings to 25% by 2030 
- For Yue Gang Water Supply, the annual energy consumption per unit was 3.7 kWh/kTm, lower than the company‚Äôs target of 4.0 kWh/kTm and the industry standard of 4.53 kWh/kTm.
B. Energy Projects: 
- Strive to increase the proportion of renewable energy consumption in non-production areas of the Zhongshan Thermal Power Plant to 60% by 2030 
- To strive for a 36% reduction in scope 1 carbon emissions intensity (tons of CO2e/HK$ million of revenue) of the energy project by 2030, against the FY2020 baseline 
- GDH Energy‚Äôs environmental targets for 2024 were to achieve an ultra-low emission compliance rate, and the quarterly ultra-low emission compliance rate of both units reached 99%, meeting expectations.
- Strive for a 2% reduction in the coal consumption for power supply (g standard coal/kWh) of the energy projects by 2025, against the FY2020 baseline. In 2024, the annual coal consumption of GDH Energy for each unit of power supply was 304.8 g/kWh, successfully achieving the annual target of 306.5 g/kWh.
C. Property Investment, Development and Department Store Operation: 
- To strive for a 36% reduction in the greenhouse gas emissions intensity (tons of CO2e/m2) of property investment, development and department store operations by 2030, against the FY2019 baseline 
- To strive for a 27% reduction in the overall energy consumption intensity (tons of standard coal/m2) of property investment, development and department store operations by 2030, against the FY2019 baseline</t>
  </si>
  <si>
    <t>The Group has incorporated climate change issues into its risk management mechanism and operational strategies, established a scientific and professional climate governance structure, developed the Climate Change Policy of Guangdong Investment Limited (hereinafter referred to as the ‚ÄúClimate Change Policy‚Äù), and made continuous efforts to improve climate-related management measures. We have established an ESG Committee, which is responsible for identifying, assessing, and managing major ESG related risks and opportunities, supervising and reviewing climate-related risk management performances of the Group, regularly examining the implementation of the Climate Change Policy, and reporting to the Board on relevant results. The business segments are the major force of the Group in addressing climate change and achieving environmental targets. Under the instruction of the ESG Committee, they identify climate-related risks and opportunities based on their business and operational practices, work out and adopt appropriate solutions, and support the Board and the ESG Committee to develop climate change response strategies for the coming periods. (2023 ESG Report p.145 https://web.archive.org/web/20250806070941/https://www.gdi.com.hk/attachment/0/7/7609/8519.pdf)</t>
  </si>
  <si>
    <t>guidewell mutual holding</t>
  </si>
  <si>
    <t>mazda motor</t>
  </si>
  <si>
    <t xml:space="preserve">'At Mazda, we are now taking on the challenge of achieving carbon neutrality (CN) by 2050 with a view to realizing a decarbonized society' (p. 6 2022 Sustainability Report). </t>
  </si>
  <si>
    <t>https://web.archive.org/web/20250921185228/https://www.mazda.com/content/dam/mazda/corporate/mazda-com/en/pdf/sustainability/report/2022e_all.pdf</t>
  </si>
  <si>
    <t xml:space="preserve">'....we are striving to achieve CN at our factories around the globe by 2035 as a milestone in achieving  [the end target].' (p. 7, 2022 Sustainability Report). </t>
  </si>
  <si>
    <t>Scopes: 'To achieve the goal for the entire supply chain by 2050, it is essential to grasp Scope 1, 2 and 3  greenhouse gas (GHG) emissions.' (p. 29, 2022 Sustainability Report)</t>
  </si>
  <si>
    <t xml:space="preserve">Reporting: annual sustainability reports, CDP reporting </t>
  </si>
  <si>
    <t>Mazda‚Äôs approach emphasizes emissions reductions first (energy efficiency, renewable electricity, carbon-neutral fuels) and uses J-Credits / other certified credits to cover remaining unavoidable emissions in specific contexts. The company has tied J-Credits to local forest conservation and community benefits in the Chugoku region, and purchased J-Credits via agreements (e.g., with Mitsui). Mazda has not published a highly prescriptive offset-policy (with detailed exclusion/inclusion criteria) in its main sustainability documents as of the latest reports.</t>
  </si>
  <si>
    <t xml:space="preserve">'...we will first strive to realize carbon neutrality at mazda factories around the globe by 2035.' (p. 4 2022 sustainability report) </t>
  </si>
  <si>
    <t>abb</t>
  </si>
  <si>
    <t>CH0012221716</t>
  </si>
  <si>
    <t>5493000LKVGOO9PELI61</t>
  </si>
  <si>
    <t>Overall Net-Zero Target: ABB commits to reach net-zero greenhouse gas emissions across the value chain by 2050. Near-Term Targets: ABB commits to reduce absolute scope 1 and 2 GHG emissions 80% by 2030 from a 2019 base year. *. ABB also commits to reduce absolute scope 3 GHG emissions 25% by 2030 from a 2022 base year. 
*The target boundary includes land-related emissions and removals from bioenergy feedstocks..  Long-Term Targets: ABB commits to reduce absolute scope 1 and 2 GHG emissions 100% by 2050 from a 2019 base year. * ABB also commits to reduce absolute scope 3 GHG emissions 90% by 2050 from a 2022 base year.
*The target boundary includes land-related emissions and removals from bioenergy feedstocks..</t>
  </si>
  <si>
    <t xml:space="preserve">"We chose the ‚ÄúNet Zero Emissions by 2050‚Äù scenario of the International Energy Agency (IEA) as the basis for the transition scenario analysis as it features net zero CO2 energy sector and industrial process emissions in 2050, while achieving universal energy access in 2030." (pg. 29)
</t>
  </si>
  <si>
    <t>https://web.archive.org/web/20251005184949/https://search.abb.com/library/Download.aspx?DocumentID=9AKK108470A7211&amp;LanguageCode=en&amp;DocumentPartId=&amp;Action=Launch</t>
  </si>
  <si>
    <t xml:space="preserve">80% reduction of scope 1 and 2 GHG emissions by 2030 (compared to 2019)
25% reduction of scope 3 GHG emissions by 2030 (compared to 2022) (pg. 30) </t>
  </si>
  <si>
    <t>"In 2024, we achieved a reduction of 78 percent in our scope 1 and 2 emissions compared to 2019. This progress was driven primarily by the roll-out of renewable energy in our sites, a reduction in SF6 emissions and the transition towards electric vehicles in our fleet. As a result, we are on track to reach our near-term 2030 target of 80 percent emission reduction." (pg. 33) The 78% is of market based Co2 calculation and the location based percentage is 37%. 
The company's reduction of scope 3 GHG emissions in 2024 was only 8% compared to 2022 baseline (pg. 31).  
Some of the information on the measurements that will be applied "We have also committed to three initiatives of the Climate Group to help us to achieve our near-term scope 1 and 2 GHG emissions reduction target:
‚Ä¢ Consume 100 percent of our electricity from renewable sources by 2030. Commitment made to RE100 initiative.
‚Ä¢ Electrify our global vehicle fleet by 2030. Commitment made to EV100 initiative.
‚Ä¢ Improve our energy productivity by 20 percent by 2030 relative to 2019 and implement an energy management system across global operations by 2030. Commitment made to EP100 initiative. (pg. 31)
To achieve these goals:
"‚Ä¢ We are committed to reducing emissions in our own operations
‚Ä¢ We are committed to reducing emissions in our value chain by supporting our suppliers to reduce their emissions, and
‚Ä¢ We are committed to helping our customers reduce and avoid emissions through our products, solutions and services.
To reduce scope 1 and 2 GHG emissions, several decarbonization levers have been defined and are being implemented. These levers can be disaggregated into fossil
fuel reduction (through energy efficiency and decarbonization of fossil-fueled assets), a shift to renewable energy, fleet electrification and SF6 management. The
commitments to the RE100, EV100 and EP100 initiatives will support the reduction of scope 1 and 2 GHG emissions by 2030.
For scope 3, the levers to reduce the most material categories, specifically emissions from use of sold products and purchased goods and services, are disclosed in the transition plan section of this statement." (pg. 32)
"Regarding cost-saving activities, we are investing in energy efficiency and emissions reductions throughout our operations. For example, we have committed to electrifying our fleet of more than 10,000 vehicles by 2030 and continuing to deploy energy management systems at our sites. These substantial annual investments in energy efficiency and emissions reduction projects frequently come with cost savings in the long-term. This includes, for example, investments in lowcarbon energy sources, upgrading compressed air systems, as well as heating, ventilation and cooling systems." (pg. 38)</t>
  </si>
  <si>
    <t>By GHG emissions, they cover in GHGs as: "carbon dioxide (CO2), methane (CH4), nitrous oxide (N2O), as well as gases used in industry, including hydrofluorocarbons (HFCs), per-fluorocarbons (PCFs), sulfur hexafluoride (SF6). and nitrogen trifluoride (NF3). CO2, CH4, and N2O are released during the combustion of fossil fuels, such as coal, oil, or natural gas." (pg. 129)
"In scope 1, we only consider methane and N2O emissions of biogenic emissions, following SBTi guidance, amounting to 2 t of CO2e in 2024." (pg. 35)</t>
  </si>
  <si>
    <t>ABB's sustainability governance is integrated into its management structure. "ABB‚Äôs Board of Directors (the Board) reviews and approves our Sustainability Agenda and related targets. (...) Group Executive Committee (the EC) validates the Sustainability Agenda and its implementation. (...) The Sustainability Council is the highest operational decision-making body for sustainability. (...) Topic-specific Workstreams establish targets and roadmaps across business areas and determine the governance for the respective sustainability topics. (...) The Corporate Sustainability team provides thought leadership and governance, sets targets and drives continuous improvement. Finally, our Sustainability Reporting team, being part of ABB‚Äôs Finance organization, is responsible for the preparation of our annual Sustainability Statement." (pg. 5-6)</t>
  </si>
  <si>
    <t xml:space="preserve">No mention of sinks or credits. </t>
  </si>
  <si>
    <t>magnit</t>
  </si>
  <si>
    <t>Magnit Global</t>
  </si>
  <si>
    <t>Magnit Global commits to reduce absolute scope 1, 2, and 3 GHG emissions 90% by 2030 from a 2022 base year. Magnit Global also commits to continue active annual sourcing of 100% renewable electricity through 2030.</t>
  </si>
  <si>
    <t>24/10/2024 01:00</t>
  </si>
  <si>
    <t>magnit pao</t>
  </si>
  <si>
    <t>https://www.magnit.com/upload/iblock/19a/m7sbttlg4489w2sb9j8m6m13pfankuao/Magnit_SR24_ENG.pdf</t>
  </si>
  <si>
    <t xml:space="preserve">1. 72% of private label packaging is recycled or potentially recyclable_x000D_
2. 59% reduction in specific food waste generation compared to the base year 2019._x000D_
3. 1.32 tonnes of CO2 eq./RUB million specific GHG reduced against 2019._x000D_
4. 406.8 thousand tonnes of products supplied under agricultural contracts._x000D_
5. Reduce energy consumption by 25%._x000D_
6. Reduce specific water consumption by 25%_x000D_
7. 100% collection and recycling of recyclable plastic for the purposes of own production_x000D_
</t>
  </si>
  <si>
    <t xml:space="preserve">1. Magnit is switching to refrigerants with less ozone-depleting potential._x000D_
2. Efficient energy use review of renewable energy consumption opportunities._x000D_
3. Innovation in seed production application of advanced agricultural technologies._x000D_
4. Specific electricity consumption decreased by 9% as compared to 2023 and specific heat consumption decreased by 18%_x000D_
</t>
  </si>
  <si>
    <t>1.In 2020, Magnit assessed relevant climate change risks in accordance with TCFD recommendations._x000D_
2. Develop carbon reporting, conduct an inventory of Scope 1 and 2 GHG emissions, develop a methodology for quantifying Scope 3 emissions._x000D_
3. Implement a project to research the morphological composition of MSW to assess the effectiveness of food waste management measures._x000D_
4. Develop a standard for recyclable prepacks for all POSM equipment suppliers.</t>
  </si>
  <si>
    <t xml:space="preserve">1. To date, more than half of the Companyâ€™s vehicles meet the Euro-5 standard, their share is to be increased.This standard stipulates soot and nitrogen oxides emissions five times lower compared to Euro-4. Euro-5 also requires the mandatory use of particulate filters in diesel cars to reduce air pollution._x000D_
_x000D_
2. Magnit reduces GHG emissions by preventing food waste. This was made possible by implementing a food sharing programme and tracking shelf life using an extended barcode. _x000D_
The Company actively recycles waste to prevent its disposal at landfills. </t>
  </si>
  <si>
    <t>co2eq</t>
  </si>
  <si>
    <t>cpc</t>
  </si>
  <si>
    <t>ecopetrol</t>
  </si>
  <si>
    <t>COL</t>
  </si>
  <si>
    <t>'We announced our commitment to achieve net zero carbon emissions by 2050 (Scopes 1 and 2)' (p14, 2021).
nb also 
By 2050, the company plans a 50% reduction in its total emissions (Scopes 1, 2 and 3), including the entire value chain, which encompasses the use of its products. 
Also in 2024: Ecopetrol committed to achieve Net Zero Carbon emissions by 2050 (Scopes 1 and 2) [...]. Additionally, the Ecopetrol Group will seek to reduce 50% of total emissions (Scopes 1, 2 and 3) by 2050. (https://www.ecopetrol.com.co/wps/portal/Home/tesg/environmental/climate-action/climate-ambition, consulted in august 2024)</t>
  </si>
  <si>
    <t>https://www.ecopetrol.com.co/wps/portal/Home/en/?1dmy&amp;page=detailNews&amp;urile=wcm:path:/ecopetrol_wcm_library/as_en/news/noticias-2021/emissions-reduction</t>
  </si>
  <si>
    <t>'As an intermediate goal, by 2030, Ecopetrol Group will seek to reduce its CO 2 e emissions by 25% (Scopes 1 and 2) compared to the baseline established in 2019.' (p14, 2021).
Also in 2024: Ecopetrol committed to [...] reduce CO2e emissions by 25% by 2030 compared to the 2019 for Scopes 1 and 2. (https://www.ecopetrol.com.co/wps/portal/Home/tesg/environmental/climate-action/climate-ambition, consulted in august 2024).
Found in 2024 Sustainability Accounting Standards Board (SASB) Metrics Report: "[Hocol] The company committed to a 35% reduction in emissions for scopes 1 and 2 in the period 2019-2026 and 18 thousand tCO‚ÇÇe in 2024, in addition to the elimination of methane emissions by 2025" (https://files.ecopetrol.com.co/web/eng/financial-statements/REPORTE%20DE%20M%C3%89TRICAS_SASB_ENG_20240531.pdf)</t>
  </si>
  <si>
    <t xml:space="preserve">2020-21 reports have the same targets
20 https://drive.google.com/u/0/uc?id=1SQraGPn_Np8kKhdPTnsAR-bl-hUswULK&amp;export=download
21 https://files.ecopetrol.com.co/web/esp/cargas/ecopetrol-rigs-2021-eng.pdf
2024 report has same interim target as previous reports with added target year of 2030
24 https://files.ecopetrol.com.co/web/esp/cargas/2024-integrated-management-report.pdf
Key resources:
Ecopetrol Integrated Sustainable Management Plan 2021 - https://files.ecopetrol.com.co/web/esp/cargas/ecopetrol-rigs-2021-eng.pdf 
Net Zero Commitment News Bulletin 2021 - https://www.ecopetrol.com.co/wps/portal/Home/en/?1dmy&amp;page=detailNews&amp;urile=wcm:path:/ecopetrol_wcm_library/as_en/news/noticias-2021/emissions-reduction 
</t>
  </si>
  <si>
    <t>Gases: 'CO2 , CH4 , and N2 O' (p187, 2021)(p147, 2024)
Scope: 1-3 covered (p16/17, 2020)(p147, 2024), 50% by 2050 --&gt; so scope 3 only refers to emissions reduction, not net zero
Aim to define the goal for reducing Scope 3 emissions by 2030 (pg 184. 2021)
"El 95% de las emisiones alcance 3, corresponde al uso de productos vendidos, el 4% a la adquisici√≥n de bienes y servicios y el 1% restante a inversiones y dem√°s categor√≠as." Translated to English: "95% of Scope 3 emissions correspond to the use of products sold, 4% to the purchase of goods and services and the remaining 1% to investments and other categories" (https://files.ecopetrol.com.co/web/esp/enlaces-ambiental/EcopetrolSA_PIGCCe_Versi%C3%B3n1%20(1).pdf)</t>
  </si>
  <si>
    <t>Plan: measures contained on p184 (2021); 'Implement reduction projects (fugitive emissions and venting, flaring, renewable energy, and energy efficiency) and reduce 262,761 tCO 2 e in 2022 ‚Ä¢ Produce 400 MW of renewable energy for self-consumption in 2023 ‚Ä¢ Increase energy efficiency by 3% in 2023' .
Plan 2023: "decarbonization plan that includes: (i) management of GHG emissions information, to ensure the quality, integrity, consistency and transparency of the information reported; (ii) reduction of GHG emissions, through the identification and implementation of initiatives associated with the optimization of energy consumption, renewable energies, reduction of flaring in teas, fugitive emissions and vents (methane), and development of emerging low-emission technologies; (iii) strategic portfolio management for the analysis of the impact of business lines on climate ambition; (iv) offsetting residual emissions that cannot be avoided or reduced in operation" (https://files.ecopetrol.com.co/web/eng/financial-statements/REPORTE%20DE%20M%C3%89TRICAS_SASB_ENG_20240531.pdf)
In the same report: "Ecopetrol S.A. announced the commitment to reduce methane emissions by 45% by 2025 and by 55% by 2030 compared to 2019" (p.11 / 23)
"In October 2023, ODC [a 73% subsidiary of Ecopetrol] received a follow-up report on carbon-neutral certification from Icontec, demonstrating 100% compliance with the commitments outlined in the certification" (https://files.ecopetrol.com.co/web/eng/2023%20Integrated%20Management%20Report%20and%20Annual%20Corporate%20Government%20Report%20(1).pdf, p.249 / 497)
Decarbonization 2024 Report: Achieving Net Zero Emissions (100% for Scope 1 and 2, and 50% for Scope 3) by 2050, based on 2019 levels:‚Ä¢ Energy Efficiency ‚Ä¢ Advanced Biofuels ‚Ä¢ Carbon Capture, Utilization, and Storage (CCUS) ‚Ä¢ Natural Climate Solutions (https://files.ecopetrol.com.co/web/esp/cargas/2024-integrated-management-report.pdf , p91)</t>
  </si>
  <si>
    <t xml:space="preserve">To offset its emissions, Ecopetrol has invested in REDD+ projects (Reducing Emissions from Deforestation and Forest Degradation) and reforestation in various regions of Colombia, such as Choc√≥, Vichada, Guain√≠a, Nari√±o, Cauca and Montes de Mar√≠a. 
Investment in carbon credits for these initiatives was approximately USD 4.2 million, which has also generated social benefits in local communities, such as employment, protection of water bodies, biodiversity conservation and promotion of green businesses. </t>
  </si>
  <si>
    <t>Offsets: 'This transaction turned Ecopetrol into the first company in Latin America to incorporate carbon offsetting into its business operations' (p98, 2021)
Nature-based: 'Land revegetation or reforestation, and' (p94, 2021)
CCS-based: 'Decarbonization (CCUS - Carbon Capture, Use and Storage, and Hydrogen).' (p108, 2021)
'Compensation of difficult to abate emissions, through Natural Climate Solutions, via the implementation of a portfolio of projects with high mitigation potential, use of recognized certification standards, approved methodologies, and social and environmental co-benefits.' (p8, 2022)
In another report (https://files.ecopetrol.com.co/web/esp/enlaces-ambiental/EcopetrolSA_PIGCCe_Versi%C3%B3n1%20(1).pdf): "El potencial de reducci√≥n operativo para el cumplimiento de las metas se alinea con el precepto de no superar la compensaci√≥n en m√°s de 30%." ("The operating reduction potential for meeting the targets is aligned with the precept of not exceeding the offset by more than 30%.")
Greenhouse Gas Emissions Offset: Management of residual emissions that cannot be avoided or reduced in operations. Associated actions: a) Implementation of the Natural Climate Solutions 
facilitate carbon credit offerings. b) Development of a robust and standardized strategy for carbon credit commercialization (https://files.ecopetrol.com.co/web/eng/2023%20Integrated%20Management%20Report%20and%20Annual%20Corporate%20Government%20Report%20(1).pdf, p.100 / 198)
"The Company has devised a commercial plan to market carbon-offset products, including crude oil, asphalt, and extra gasoline, featuring high-quality carbon credits. These products not only
benefit communities but also contribute positively to the environment. These products are purchased by the market, recognizing offsetting as a mechanism to leverage decarbonization
objectives." (same report 2024)</t>
  </si>
  <si>
    <t>wistron</t>
  </si>
  <si>
    <t>Wistron Corporation</t>
  </si>
  <si>
    <t>TW0003231007</t>
  </si>
  <si>
    <t>254900DIEONKUALBFM06</t>
  </si>
  <si>
    <t>Overall Net-Zero Target: 
Wistron Corporation commits to reach net-zero greenhouse gas emissions across the value chain by 2050.
Near-Term Targets: 
Wistron Corporation commits to reduce absolute scope 1 and scope 2 GHG emissions 90% by 2030 from a 2022 base year. Wistron Corporation also commits to reduce absolute scope 3 GHG emissions from purchased goods and services and use of sold products 25% within the same timeframe.
Long-Term Targets: 
Wistron Corporation commits to maintain at least 90% absolute scope 1 and 2 GHG emission reductions from 2030 through 2050 from a 2022 base year. Wistron Corporation also commits to reduce absolute scope 3 GHG emissions 90% by 2050 from a 2022 base year.</t>
  </si>
  <si>
    <t>We are committed to achieving carbon neutrality across Wistron‚Äôs operations by 2030 and net-zero emissions across the entire value chain by 2050.</t>
  </si>
  <si>
    <t>https://web.archive.org/web/20250828054000/https://esg.wistron.com/en/report-download/esg/NoakpM47xGKX/2024SustainabilityReportEN.pdf</t>
  </si>
  <si>
    <t>Near-term target: By 2030, reduce absolute Scope 1 and Scope 2 GHG emissions by 90% compared to the 2022 base year. Also, by 2030, reduce absolute Scope 3 GHG emissions from purchased goods and services and the use of sold products by 25%.</t>
  </si>
  <si>
    <t>- "Long-term target: From 2030 to 2050, maintain a 90% reduction in absolute Scope 1 and Scope 2 GHG emissions from the base year of 2022, and achieve a 90% reduction in absolute Scope 3 GHG emissions, also from the base year of 2022." (2024 Sustainability Report p.89) - [Year When Current Target Status Was Reached]: "In April 2024, Wistron's science-based targets were approved by the SBTi, and now align with the Paris Agreement's efforts to contain global warming to a maximum of 1.5°C  above pre-industrial levels." (2024 Sustainability Report p.89)</t>
  </si>
  <si>
    <t>NOx, SOx, CFC, CH4, N2O</t>
  </si>
  <si>
    <t>- [Measures for all emission scopes that are covered by the target] and [Information on the extent to which measures will be applied]: Information can be found in the 2024 Sustainability Report (p.90) - [Schedule for regular review of measures]: "... the Risk Management Office and Sustainability Office will regularly review sustainability risks and opportunities as well as response measures in the environmental, social, and corporate governance dimensions. - [Equity]: Equity is mentioned under "Diversity, Equity, and Inclusion" but this is not explicitly related to the end target.</t>
  </si>
  <si>
    <t>- 'Beyond decarbonization initiatives within the supply chain, we've also invested heavily in Beyond Value Chain Mitigation (BVCM) activities, collaborating with external professional partners on developing forest carbon sink projects and acquiring SBTi-approved carbon quotas through project developments, direct investments, or market acquisition. In addition, we will be assessing potential investments in carbon removal technologies to offset residual emissions that cannot be eliminated, gradually progressing towards our vision for a net-zero future." "We are committed to mitigating our impact on the ecosystem by continuously improving our activities, products, and services, and by promoting biodiversity conservation and reforestation initiatives." (2024 Sustainability Report p.90) - "Wistron has partnered Taiwan's forestry industry to promote Nature-based Solutions (NbS), leveraging natural carbon sink programs to generate various positive environmental and ecological impacts. Through scientific afforestation and forest management, these projects not only absorb significant amounts of carbon dioxide and help mitigate climate change, but also restore degraded soil, improve water retention, and support biodiversity recovery, thereby creating reliable habitats for threatened species." (2024 Sustainability Report p.102)</t>
  </si>
  <si>
    <t>medtronic</t>
  </si>
  <si>
    <t>Medtronic PLC</t>
  </si>
  <si>
    <t>IE00BTN1Y115</t>
  </si>
  <si>
    <t>Healthcare Equipment and Supplies</t>
  </si>
  <si>
    <t>FY2034</t>
  </si>
  <si>
    <t>Near-Term Targets: Medtronic PLC commits to reduce absolute scope 1 and 2 GHG emissions 52% by FY2030 from a FY2020 base year. Medtronic PLC also commits to increase active annual sourcing of renewable electricity from 1.29% in FY2020 to 100% by FY2030. Medtronic PLC further commits that 75% of its suppliers by emissions covering purchased goods and services and capital goods will have science-based targets by FY2030. Finally, Medtronic PLC commits to reduce absolute scope 3 GHG emissions from upstream transportation and distribution, business travel and end-of-life treatment of sold products 37.5% by FY2034 from a FY2024 base year.</t>
  </si>
  <si>
    <t xml:space="preserve">‚ÄúTo address the climate crisis, Medtronic has set an ambition to achieve net‚ÄØzero carbon emissions by fiscal year (FY)‚ÄØ2045 across its operations and value chain (scopes‚ÄØ1,‚ÄØ2, and‚ÄØ3). Achieving net‚ÄØzero carbon emissions will be no easy feat, but the environmental and health benefits justify‚ÄØthe‚ÄØeffort.‚Äù 
‚ÄúWe have a goal of becoming carbon neutral in our operations by fiscal year‚ÄØ2030, and to reduce carbon emissions to net zero in our operations, supply chain, and logistics by fiscal year‚ÄØ2045. To achieve the ambition, we created a Decarbonization Roadmap and will pursue setting carbon emission reduction targets across scopes‚ÄØ1,‚ÄØ2, and‚ÄØ3.‚Äù
Source: https://web.archive.org/web/20250714214025/https://europe.medtronic.com/xd-en/our-impact/carbon-reduction.html
</t>
  </si>
  <si>
    <t>https://www.medtronic.com/content/dam/medtronic-wide/public/brand-corporate-assets/resources/decarbonization-roadmap.pdf</t>
  </si>
  <si>
    <t xml:space="preserve">‚ÄúIn FY23 we reduced our GHG emissions intensity by 35% relative to a FY20 baseline and are on track to meet our goal of 50% by FY25.‚Äù
Source: https://web.archive.org/web/20250714214025/https://europe.medtronic.com/xd-en/our-impact/carbon-reduction.html
</t>
  </si>
  <si>
    <t>Medtronic is committed to cutting its greenhouse gas (GHG) emissions intensity‚Äîemissions per unit of revenue‚Äîby 50% by the end of fiscal year 2025, using fiscal year 2020 as the baseline. As of FY‚ÄØ2023, they had already achieved a 35% reduction, indicating strong progress toward the interim goal.
Key points not captured in indicators:
1.This target is part of a broader Decarbonization Roadmap, which includes energy efficiency, renewable energy adoption, and operational carbon neutrality.
2.Medtronic has embedded these goals into its sustainability governance, with progress tracked in quarterly and annual investor reports, including earnings presentations (Q4 FY‚ÄØ25 and Q1 FY‚ÄØ25).
3.The FY‚ÄØ2023 reduction in intensity (35%) came from transitioning to renewable power sources‚Äî46% renewables in FY‚ÄØ23‚Äîincluding large-scale initiatives like fuel cells, cogeneration, and corporate PPAs.
https://web.archive.org/web/20250714215602/https://www.medtronic.com/content/dam/medtronic-wide/public/brand-corporate-assets/resources/decarbonization-roadmap.pdf</t>
  </si>
  <si>
    <t>Medtronic‚Äôs net-zero target covers Scopes 1, 2, and 3 greenhouse gas emissions across its global value chain. This means it includes emissions from both its own operations (e.g., facilities, purchased electricity) and its extended supply chain and product lifecycle, such as supplier activities, transportation, and product use and disposal. The goal is to reach net zero carbon emissions by FY‚ÄØ2045, with an intermediate target of carbon neutrality in Scopes 1 &amp; 2 by FY‚ÄØ2030.
The company explicitly includes all major greenhouse gases‚Äînot just carbon dioxide‚Äîand focuses on aligning with Science-Based Targets initiative (SBTi) standards for net-zero.
Key points not captured above:
1.Scope 3 inclusion is notable and ambitious, covering full upstream and downstream emissions.
2.Their baseline year is not always clearly defined in the net-zero framing but is specified (FY‚ÄØ2020) for intensity targets.
3.There is no plan to address past emissions (i.e., historical carbon footprint).
4.Targets are not yet externally validated by SBTi, but submission is in progress.
5.The company reports progress annually and has integrated emissions data into investor disclosures.
source: https://web.archive.org/web/20250714215602/https://www.medtronic.com/content/dam/medtronic-wide/public/brand-corporate-assets/resources/decarbonization-roadmap.pdf</t>
  </si>
  <si>
    <t xml:space="preserve">Medtronic has clearly established formal governance structures linking its leadership‚Äîin both the Board and executive ranks‚Äîto the achievement of climate and ESG targets. Mechanisms include Board oversight, ESG-linked compensation, a dedicated CSO role, and transparent annual reporting with external benchmarking.
source: https://web.archive.org/web/20250714221119/https://www.medtronic.com/content/dam/medtronic-wide/public/brand-corporate-assets/resources/2024-impact-report_corpmark_mdt.pdf
</t>
  </si>
  <si>
    <t xml:space="preserve">Medtronic permits the use of externally sourced carbon credits and renewable energy certificates (RECs) to neutralize "unavoidable and unabated" emissions. These credits must be verified, demonstrating environmental integrity, and include RECs, zero-emission credits (ZECs), and guarantees of origin (GOs). However, Medtronic‚Äôs publicly available documentation does not specify any limits on credit volume, nor does it address potential social or biodiversity impacts. There is also no explicit mention of internal carbon removal strategies (like afforestation or CCS) within its target boundary.
source:  https://web.archive.org/web/20250714215602/https://www.medtronic.com/content/dam/medtronic-wide/public/brand-corporate-assets/resources/decarbonization-roadmap.pdf
</t>
  </si>
  <si>
    <t>noted as ghg emissions per revenue dollar (e.g., per $1m revenue)</t>
  </si>
  <si>
    <t>new china life insurance</t>
  </si>
  <si>
    <t>New China Life Insurance Co</t>
  </si>
  <si>
    <t>https://eand.com/en/system/com/assets/docs/annual-report/2016/etisalat-group-annual-report-english-2016.pdf</t>
  </si>
  <si>
    <t>The company has no target established as such. However, mentions engaging in voluntary carbon offsets programs (Pg. 64; Source: https://eand.com/en/system/com/assets/docs/annual-report/2018/etisalat-group-annual-report-english-2018.pdf)
In 2021, the company mentions accelerating its plans to decarbonise activities by reducing GHG by 2030 (Pg. 25; Source: https://eand.com/en/system/com/assets/docs/annual-report/2021/en-2021-etisalat-group-annual-report.pdf)</t>
  </si>
  <si>
    <t>china general technology</t>
  </si>
  <si>
    <t>heineken</t>
  </si>
  <si>
    <t>HEINEKEN N.V.</t>
  </si>
  <si>
    <t>NL0000009165</t>
  </si>
  <si>
    <t>724500K5PTPSST86UQ23</t>
  </si>
  <si>
    <t>Overall Net-Zero Target
Heineken N.V. commits to reach net-zero GHG emissions across the value chain by 2040.
Near-Term Targets
Energy/industrial
Heineken N.V. commits to reduce absolute scope 1 and 2 GHG emissions 90% by 2030 from a 2022 base year*. Heineken N.V.
also commits to increase annual active sourcing of renewable electricity from 58% in 2022 to 100% by 2030. Heineken N.V.
further commits to reduce absolute scope 3 GHG emissions from purchased goods and services, fuel and energy related
activities, upstream transportation and distribution, waste generated in operations, business travel, employee commuting,
upstream leased assets, use of sold products and end-of-life treatment of sold products 25% within the same timeframe.
*The target boundary includes biogenic emissions and removals from bioenergy feedstocks.
FLAG
Heineken N.V. commits to reduce absolute scope 3 FLAG GHG emissions 30.3% by 2030 from a 2022 base year. HEINEKEN
N.V. also commits to no deforestation across its primary deforestation-linked commodities, with a target date of 2025.
*The target includes FLAG emissions and removals.
Long-Term Targets
Energy/industrial
Heineken N.V. commits to maintain at least 90% absolute scope 1 and 2 GHG emissions reductions from 2030 through 2040
from a 2022 base year*. Heineken N.V. also commits to reduce absolute scope 3 GHG emissions from purchased goods and
services, fuel and energy related activities, upstream transportation and distribution, waste generated in operations, business
travel, employee commuting, upstream leased assets, use of sold products and end-of-life treatment of sold products 90% by
2040 from a 2022 base year.
*The target boundary includes biogenic emissions and removals from bioenergy feedstocks.
FLAG
Heineken N.V. commits to reduce absolute scope 3 FLAG GHG emissions 80% by 2040 from a 2022 base year*.
*The target includes FLAG emissions and removals.</t>
  </si>
  <si>
    <t xml:space="preserve">"Reach net zero across our value chain by 2040"  (P.143, 2023 Annual Report)
"A key ambition of our Brew a Better World strategy is to reach net zero by 2040. This strategy is aligned with the latest climate science and translates ambition into action in both the near and long-term. We have announced this ambition in April 2021 with intermediate goals to reach net zero carbon in scope 1 and 2 and reduce 21% of scope 3 emissions, both by 2030." (P.148, 2023 Annual Report) </t>
  </si>
  <si>
    <t>https://web.archive.org/web/20251004164856/https://www.theheinekencompany.com/sites/heineken-corp/files/heineken-corp/sustainability-and-responsibility/heineken-n-v-annual-report-2023-final-22feb24.pdf</t>
  </si>
  <si>
    <t>"Reach net zero in Scope 1 and 2 by 2030" (P.143, 2023 Annual Report)
Other interim targets (see website page "Path to net zero"):
- 90% CO2 reduction in Scope 1 and 2
- 100% electricity from renewable sources in Scope 1 and 2
Reduce Scope 3 by 2030 :
- 26% CO2 reduction in Scope 3
- 30% CO2 reduction of Scope 3 FLAG emissions
- 25% CO2 reduction of Scope 3 non-FLAG emissions"
"As of 2024, we will change our baseline year from 2018 to 2022 to reflect the Company's most accurate inventory and start measuring progress against this new 2022 baseline" (P.151, 2023 Annual Report)</t>
  </si>
  <si>
    <t>From corporate website page "Path to net zero" (https://web.archive.org/web/20250602233944/https://www.theheinekencompany.com/sustainability-and-responsibility/environmental/path-net-zero):
"Our climate strategy aims to reach net zero across our value chain (Scope 1, 2 and 3) by 2040. Net zero is defined by SBTi as reducing a minimum of 90% of emissions across Scope 1, 2 and 3. The residual emissions (maximum of 10%) must be neutralised with permanent carbon removal solutions." 
According to SBTi, regarding the company's reduction target on FLAG, Heineken N.V. commits to reduce absolute scope 3 FLAG GHG emissions 80% by 2040 from a 2022 base year. (https://sciencebasedtargets.org/target-dashboard)</t>
  </si>
  <si>
    <t>The 2030 interim "net zero" target only covers Scope 1 &amp; 2 but there are also additional interim scope 3 reduction targets for 2030</t>
  </si>
  <si>
    <t>On Plan: 
The Company has a "On the Path to Net Zero" public roadmap: https://web.archive.org/web/20251004164856/https://www.theheinekencompany.com/sites/heineken-corp/files/heineken-corp/sustainability-and-responsibility/heineken-n-v-annual-report-2023-final-22feb24.pdf
"Following the SBTi Net-Zero Standard, we are driven to regularly review our targets and strategy at least every five years." (P.151, 2023 Annual Report)
On Leadership accountability: 
Executives are formally accountable as their pay is linked to ESG performance/targets being met: "Pay for performance: We set clear and measurable targets for our short-term and long-term incentive plans, and we pay higher remuneration when targets are exceeded and lower remuneration when targets are not met... Long-term incentive ‚Äì Is based on achievements of three-year targets for Heineken N.V., of which 75% relate to financial measures and 25% relate to ESG measures" (P.52, 2023 Annual Report)</t>
  </si>
  <si>
    <t>"Following SBTi guidance, we aim to neutralise a maximum 10% of our unabated emissions by investing in high-integrity removal carbon credits. In 2023, we started defining the strategy that will shape how we acquire carbon credits to achieve net zero by 2040." (P.148, 2023 Annual Report) 
"We have started developing a carbon credit and removals strategy. In the coming years, we will start building our portfolio of compensation and removals actions focused on key criteria: high quality, permanence, positive impact on local communities (creating jobs, fair livelihoods, gender diversity) and on nature (increase water retention, restore biodiversity)" (P.151, 2023 Annual Report)</t>
  </si>
  <si>
    <t>HEINEKEN</t>
  </si>
  <si>
    <t>Net Zero Target Terminology</t>
  </si>
  <si>
    <t>Grouping</t>
  </si>
  <si>
    <t>No Target</t>
  </si>
  <si>
    <t>Other Emission Reduction</t>
  </si>
  <si>
    <t>NZ Tracker end target</t>
  </si>
  <si>
    <t xml:space="preserve">carbon neutral </t>
  </si>
  <si>
    <t>carbon neutral scope</t>
  </si>
  <si>
    <t>1.5¬∞C target</t>
  </si>
  <si>
    <t>(blank)</t>
  </si>
  <si>
    <t>Carbon neutral commitment (C/V/G/U/N):</t>
  </si>
  <si>
    <t>FG500 - Sector Grouping Final</t>
  </si>
  <si>
    <t>Grouping Ideas</t>
  </si>
  <si>
    <t>Sector Grouping (2024)</t>
  </si>
  <si>
    <t>FG500 Grouped Sectors</t>
  </si>
  <si>
    <t>Sectors FY24</t>
  </si>
  <si>
    <t>General Merchandisers</t>
  </si>
  <si>
    <t>Aerospace and defence</t>
  </si>
  <si>
    <t>Internet Services and Retailing</t>
  </si>
  <si>
    <t>Energy and utilities</t>
  </si>
  <si>
    <t>Utilities</t>
  </si>
  <si>
    <t>Metals and mining</t>
  </si>
  <si>
    <t>Mining, Crude-Oil Production</t>
  </si>
  <si>
    <t>Energy</t>
  </si>
  <si>
    <t>Oil and gas</t>
  </si>
  <si>
    <t>Petroleum Refining</t>
  </si>
  <si>
    <t>Engineering &amp; Construction</t>
  </si>
  <si>
    <t>Technology</t>
  </si>
  <si>
    <t>Health Care: Insurance and Managed Care</t>
  </si>
  <si>
    <t>Health care and pharmaceuticals</t>
  </si>
  <si>
    <t>Financials</t>
  </si>
  <si>
    <t>Computers</t>
  </si>
  <si>
    <t>Food &amp; Drug Stores</t>
  </si>
  <si>
    <t>Financial services</t>
  </si>
  <si>
    <t>Health Care: Pharmacy and Other Services</t>
  </si>
  <si>
    <t>Food, beverages &amp; Tobacco</t>
  </si>
  <si>
    <t>Automotive</t>
  </si>
  <si>
    <t>Insurance: Property and Casualty</t>
  </si>
  <si>
    <t>Health Care</t>
  </si>
  <si>
    <t>Engineering and construction</t>
  </si>
  <si>
    <t>Wholesalers: Health Care</t>
  </si>
  <si>
    <t>Hotel, Restaurants and Leisure</t>
  </si>
  <si>
    <t>Industrial goods</t>
  </si>
  <si>
    <t>Motor Vehicles</t>
  </si>
  <si>
    <t>Household Products</t>
  </si>
  <si>
    <t>Industrials</t>
  </si>
  <si>
    <t>Telecommunications and media</t>
  </si>
  <si>
    <t>Megabanks</t>
  </si>
  <si>
    <t>Household and personal products</t>
  </si>
  <si>
    <t>Computer Software</t>
  </si>
  <si>
    <t>Transportation and logistics</t>
  </si>
  <si>
    <t>Trading</t>
  </si>
  <si>
    <t>Motor Vehicles Parts</t>
  </si>
  <si>
    <t>Food, beverages and agriculture</t>
  </si>
  <si>
    <t>Banks: Commercial and Savings</t>
  </si>
  <si>
    <t>Aerospace and defense</t>
  </si>
  <si>
    <t>Electronics</t>
  </si>
  <si>
    <t>Real estate</t>
  </si>
  <si>
    <t>Electronics, Electrical Equip.</t>
  </si>
  <si>
    <t>Telecommunications</t>
  </si>
  <si>
    <t>Motor Vehicles &amp; Parts</t>
  </si>
  <si>
    <t>Transportation</t>
  </si>
  <si>
    <t>Internet and Direct Marketing Retail</t>
  </si>
  <si>
    <t>Wholesalers</t>
  </si>
  <si>
    <t>Insurance: Life, Health (stock)</t>
  </si>
  <si>
    <t>Specialty Retailers</t>
  </si>
  <si>
    <t>Diversified Financials</t>
  </si>
  <si>
    <t>Food and Drugstores</t>
  </si>
  <si>
    <t>Semiconductors</t>
  </si>
  <si>
    <t>Commercial Banks</t>
  </si>
  <si>
    <t>Metals</t>
  </si>
  <si>
    <t>Entertainment</t>
  </si>
  <si>
    <t>Insurance: Property and Casualty (Mutual)</t>
  </si>
  <si>
    <t>Textiles</t>
  </si>
  <si>
    <t>Network and Other Communications Equipment</t>
  </si>
  <si>
    <t>Automobiles</t>
  </si>
  <si>
    <t>Consumer Food Products</t>
  </si>
  <si>
    <t>Motor Vehicle Parts</t>
  </si>
  <si>
    <t>Mail, Package, and Freight Delivery</t>
  </si>
  <si>
    <t>Delivery</t>
  </si>
  <si>
    <t>Pharmaceuticals</t>
  </si>
  <si>
    <t>Insurance: Property and Casualty (Stock)</t>
  </si>
  <si>
    <t>Food Production</t>
  </si>
  <si>
    <t>Industrial Machinery</t>
  </si>
  <si>
    <t>Soaps and Cosmetics</t>
  </si>
  <si>
    <t>Pipelines</t>
  </si>
  <si>
    <t>Wholesalers: Food and Grocery</t>
  </si>
  <si>
    <t>Engineering, Construction</t>
  </si>
  <si>
    <t>Consumer Credit Card and Related Services</t>
  </si>
  <si>
    <t>Insurance: Life, Health (Mutual)</t>
  </si>
  <si>
    <t>Insurance: Life and Health</t>
  </si>
  <si>
    <t>Health Care: Medical Facilities</t>
  </si>
  <si>
    <t>Information Technology Services</t>
  </si>
  <si>
    <t>Shipping</t>
  </si>
  <si>
    <t>Construction and Farm Machinery</t>
  </si>
  <si>
    <t>Airlines</t>
  </si>
  <si>
    <t>Aerospace &amp; Defense</t>
  </si>
  <si>
    <t>Beverages</t>
  </si>
  <si>
    <t>Wholesalers: Electronics and Office Equipment</t>
  </si>
  <si>
    <t>Trucking, Transportation, Logistics</t>
  </si>
  <si>
    <t>Semiconductors and Other Electronic Components</t>
  </si>
  <si>
    <t>Railroads</t>
  </si>
  <si>
    <t>Building Materials, Glass</t>
  </si>
  <si>
    <t>Transportation and Logistics</t>
  </si>
  <si>
    <t>Medical Products and Equipment</t>
  </si>
  <si>
    <t>Superregional Banks</t>
  </si>
  <si>
    <t>Diversified Outsourcing Services</t>
  </si>
  <si>
    <t>Home Equipment, Furnishings</t>
  </si>
  <si>
    <t>Air Freight and Logistics</t>
  </si>
  <si>
    <t>Homebuilders</t>
  </si>
  <si>
    <t>Oil and Gas Equipment, Services</t>
  </si>
  <si>
    <t>Food Services</t>
  </si>
  <si>
    <t>Country (as in list)</t>
  </si>
  <si>
    <t>Mapped Region</t>
  </si>
  <si>
    <t>US</t>
  </si>
  <si>
    <t>Bermuda</t>
  </si>
  <si>
    <t>Cayman Islands</t>
  </si>
  <si>
    <t>Jamaica</t>
  </si>
  <si>
    <t>Guatemala</t>
  </si>
  <si>
    <t>Latin America</t>
  </si>
  <si>
    <t>Mexico</t>
  </si>
  <si>
    <t>Panama</t>
  </si>
  <si>
    <t>Peru</t>
  </si>
  <si>
    <t>Chile</t>
  </si>
  <si>
    <t>Argentina</t>
  </si>
  <si>
    <t>UK</t>
  </si>
  <si>
    <t>United Kingdon (typo)</t>
  </si>
  <si>
    <t>Austria</t>
  </si>
  <si>
    <t>Poland</t>
  </si>
  <si>
    <t>Finland</t>
  </si>
  <si>
    <t>Norway</t>
  </si>
  <si>
    <t>Iceland</t>
  </si>
  <si>
    <t>Lithuania</t>
  </si>
  <si>
    <t>Estonia</t>
  </si>
  <si>
    <t>Czech Republic</t>
  </si>
  <si>
    <t>Bulgaria</t>
  </si>
  <si>
    <t>Turkey</t>
  </si>
  <si>
    <t>Jersey</t>
  </si>
  <si>
    <t>Guernsey</t>
  </si>
  <si>
    <t>Isle of Man</t>
  </si>
  <si>
    <t>Saudi Arabia</t>
  </si>
  <si>
    <t>Middle East</t>
  </si>
  <si>
    <t>Qatar</t>
  </si>
  <si>
    <t>South Africa</t>
  </si>
  <si>
    <t>Africa</t>
  </si>
  <si>
    <t>South Korea</t>
  </si>
  <si>
    <t>Taiwan</t>
  </si>
  <si>
    <t>Malaysia</t>
  </si>
  <si>
    <t>Sri Lanka</t>
  </si>
  <si>
    <t>New Zealand</t>
  </si>
  <si>
    <t>U.S.</t>
  </si>
  <si>
    <t>Britain</t>
  </si>
  <si>
    <t>U.K.</t>
  </si>
  <si>
    <t>Thailand</t>
  </si>
  <si>
    <t>Profile</t>
  </si>
  <si>
    <t>Details</t>
  </si>
  <si>
    <t>Change in Rank (2022)</t>
  </si>
  <si>
    <t xml:space="preserve">Non-RE100 commitments </t>
  </si>
  <si>
    <t>100% by (non-RE)</t>
  </si>
  <si>
    <t>Source Non-RE100</t>
  </si>
  <si>
    <t>SBT (Y = yes, N=no)</t>
  </si>
  <si>
    <t>SBTi NZ approved</t>
  </si>
  <si>
    <t>Net zero year (SBTi)</t>
  </si>
  <si>
    <t>Commitment year</t>
  </si>
  <si>
    <t>Carbon neutral commitment (C = company, V = value chain, G= Government, U = unspecified, N=no)</t>
  </si>
  <si>
    <t>Carbon neutral scope(s) (in their words) (+ indicates two targets/ a later target)</t>
  </si>
  <si>
    <t>Earlier carbon neutral target year</t>
  </si>
  <si>
    <t>Earlier carbon neutral announcement year</t>
  </si>
  <si>
    <t>Later carbon neutral target year</t>
  </si>
  <si>
    <t>Later carbon neutral announcement year</t>
  </si>
  <si>
    <t>Carbon credits (NZ Tracker)</t>
  </si>
  <si>
    <t>CDR</t>
  </si>
  <si>
    <t>Net zero commitment (V = value chain, C = company, U = unclear)</t>
  </si>
  <si>
    <t>Earlier net zero target year</t>
  </si>
  <si>
    <t>Earlier net zero announcement year</t>
  </si>
  <si>
    <t>Later net zero target year</t>
  </si>
  <si>
    <t>Later net zero announcement year</t>
  </si>
  <si>
    <t>Carbon credits</t>
  </si>
  <si>
    <t>Source.1</t>
  </si>
  <si>
    <t>Separate Removal target</t>
  </si>
  <si>
    <t>Reduction target commitment year</t>
  </si>
  <si>
    <t>Target details</t>
  </si>
  <si>
    <t>End target year</t>
  </si>
  <si>
    <t>Base year</t>
  </si>
  <si>
    <t>Scope 1 and 2 reduction (%)</t>
  </si>
  <si>
    <t>Scope 3 reduction (%)</t>
  </si>
  <si>
    <t>Scopes 1, 2 and 3 reduction (%)</t>
  </si>
  <si>
    <t>Source and Notes</t>
  </si>
  <si>
    <t>T</t>
  </si>
  <si>
    <t>https://corporate.walmart.com/content/dam/corporate/documents/esgreport/2025/FY2025-Walmart-ESG-Report.pdf#page=30</t>
  </si>
  <si>
    <t>Reduce absolute global Scope 1 &amp; 2 
GHG emissions 35% by 2025 and 65% by 2030 
from CY2015 baseline (approved as science_x0002_based and classified as 1.5°C- aligned, SBTi). Power 50% of our global operations with renewable 
sources of energy23 by 2025 and 100% by 2035
8 Our philanthropic support for forest conservation in Ghana, Brazil, and our broader engagement in the LEAF Coalition helps ensure all relevant credits are retired with the jurisdiction. We do not take title or ownership of credits, and they cannot be applied to any of Walmart’s climate goals (p.43)</t>
  </si>
  <si>
    <t xml:space="preserve">Match 100% of the electricity consumed by our global operations with renewable energy by 2025—five years ahead of our original target of 2030
https://sustainability.aboutamazon.com/2024-amazon-sustainability-report.pdf
</t>
  </si>
  <si>
    <t xml:space="preserve">2024 Amazon Sustainability Report </t>
  </si>
  <si>
    <t>Through The Climate Pledge , which we co-founded and committed to in 2019, our goal is to reach net-zero carbon emissions across our global operations by 2040, while inspiring and inviting others to take action. (p.8) While our first 
priority is to eliminate emissions within our value 
chain, we are also investing in climate mitigation 
solutions outside of our value chain as a contribution 
to global climate action. Our approach focuses on 
direct investment, advance purchase agreements, 
coalition building, new methodology development,
and technological innovation
17
Overview Progress Appendix
Carbon and Energy Waste and Circularity Packaging Water Biodiversity Human Rights Responsible Supply Chain Sustainable Products Employee Experience Health and Safety Inclusive Experiences Community Impact Responsible Business Practices
adopting ready-to-scale solutions, investing in emerging 
technologies, and through direct funding.
The Climate Pledge Fund , a $2 billion venture 
investment program that specifically targets companies 
operating in hard-to-abate sectors, is central to our 
approach. The goal of The Climate Pledge Fund is to 
support solutions that could accelerate and lower the 
overall cost to decarbonize Amazon and the broader 
economy. In 2024, The Climate Pledge Fund reached a 
milestone of five years of investments, making 12 
new and follow-on investments in multiple industry 
sectors that affect climate change: transportation and 
logistics; energy generation, storage, and utilization; 
buildings; manufacturing and materials; the circular 
economy; food and agriculture; carbon removal; and water. 
This brings The Climate Pledge Fund’s total investment 
portfolio to 32 companies. Recent investments include:
• Forum Mobility, which provides accessible
zero-tailpipe-emission trucking solutions for drayage in
California, including charging infrastructure and Class
8 zero-tailpipe-emission electric trucks. Forum Mobility
is developing a network of charging depots around
the Ports of Oakland, Los Angeles, and Long Beach
in California, and Seattle, and Tacoma in Washington
state, and along common trucking routes to warehouse
destinations. Forum Mobility also provided the charging
infrastructure for Amazon’s first electric heavy-duty
trucks in our ocean freight operations.
• Glacier, an AI and robotics company, uses AI-powered
robots to automate sorting recyclable materials and
collect real-time data on recycling streams for recycling
companies and consumer brands. Glacier also supports
Amazon in testing new biomaterials in applications
where we have more limited sustainability solutions,
such as some flexible plastics, and then recycling them.
• Subeca, a company that offers a simple and secure
device that uses wireless networks such as LoRaWAN and
Amazon Sidewalk to assist Amazon, AWS, and utilities
in gathering timely and reliable data to manage water 
use without relying on traditional cellular or building 
network infrastructure. As a result, users can more easily 
monitor and control resources and detect water leaks. 
By utilizing Subeca’s single-device ultrasonic smart water 
meter, Amazon can improve the efficiency of its water 
use and reduce water loss across its fulfillment centers, 
grocery stores, offices, and data centers.
As part of The Climate Pledge Fund’s broader commitment 
to invest $50 million in climate initiatives led by women, 
we invested in three new female-founded and female-led
companies in 2024, one of which is Paebbl. Paebbl converts 
CO₂ into carbon-storing building materials, transforming 
the built environment into a carbon sink. Concrete is the 
world’s second most used material, and Paebbl aims to 
future-proof its global supply chain by locking carbon into 
everyday structures. AWS intends to trial Paebbl’s material 
in the construction of one of its European data centers.
Supporting Policies That Drive 
Decarbonization
Public policy can accelerate the deployment of emerging 
lower-carbon technologies necessary to achieve global 
decarbonization. A stable regulatory environment 
supports long-term progress. Our global public policy 
team works with policymakers, multilateral organizations, 
industry associations, coalitions, and other partners to 
accelerate decarbonization by scaling lower-emission 
fuels, advancing zero-tailpipe-emission vehicle 
deployment and associated infrastructure, driving the 
deployment of carbon-free energy, modernizing the grid, 
accelerating lower-carbon technologies, advancing circular 
economy policies, and more.
In 2024, we continued our advocacy for expanding the 
deployment of carbon-free energy and creating pathways 
for corporate procurement of carbon-free energy. We 
collaborate with organizations such as CEBA, Asia Clean 
Energy Coalition (ACEC) and RE-Source to encourage these 
policy changes around the world. For example, we worked 
with regulators in Indonesia and Thailand to pioneer 
utility green tariffs. In Europe, we supported ambitious 
carbon emission reduction targets for newly registered 
heavy-duty vehicles to accelerate deployment of 
zero-tailpipe-emission vehicles at scale. In the U.S., we 
worked with the Low Carbon Fuels Coalition to continue 
our support for low-carbon fuels. Further, we engaged 
in joint action with organizations such as the Center for 
Climate and Energy Solutions (C2ES), the Cambridge 
Institute for Sustainability Leadership (CISL) Corporate 
Leaders Groups in the UK (CLG UK) and Europe (CLG 
Europe), and Japan Climate Leaders’ Partnership (JCPL) 
to support innovation and decarbonization.
Learn more about how we advocate for issues
that matter
Carbon Neutralization
Amazon’s carbon neutralization efforts are currently 
focused on three priorities: reducing deforestation, 
advancing the removal of carbon from the atmosphere 
with nature-based solutions, and scaling up carbon 
removal technologies. Across these areas, Amazon is 
using a range of strategies, including direct investment, 
advance purchase agreements, coalition building, new 
methodology development, and technological innovation, 
to scale outcomes and advance carbon credit quality.23
Our approach is detailed in our Carbon Neutralization
Methodology .
Reducing Deforestation
Tropical forests, which cover 45% of the world’s forested 
areas, play a crucial role in regulating global climate 
patterns, according to the International Panel on Climate 
Change.24 As a result, mobilizing financing to enable 
countries to protect their tropical rainforests is a key 
focus of our carbon neutralization and broader 
biodiversity efforts.
In 2021, we made an ambitious pledge to protect nature 
and mitigate climate change through co-founding the 
Lowering Emissions by Accelerating Forest Finance (LEAF)
Coalition . The proceeds support curbing deforestation 
and share the economic benefits with Indigenous peoples, 
traditional communities, and family farmers.
Learn more about how we preserve biodiversity and 
source better materials in our commodities supply chains
Advancing the Removal of Carbon from the 
Atmosphere with Nature-Based Solutions
Nature-based carbon removal projects involve the 
extraction and retention of atmospheric CO₂ by natural 
and managed ecosystems. When effectively implemented, 
these projects can create benefits such as wildlife habitat, 
promote biodiversity, improve water quality, and reduce 
flood risk.
As part of an independent working group composed 
of carbon market experts, scientists, and conservation 
professionals, representatives from Amazon contributed 
to the development of the ABACUS label. It identifies 
credits that reflect a rigorous set of principles and 
requirements for quantifying the climate benefits of 
restoration projects. In 2024, the label was formally 
approved and released by Verra, the mission-driven 
nonprofit that serves as a leading standards-setter for 
the voluntary carbon market.
Scaling Up Carbon Removal Technologies
Direct air capture (DAC), which chemically scrubs CO₂ from 
the air and then stores it deep underground or uses it in 
applications such as building materials and lower-carbon 
fuels, is an important technology in the fight against 
climate change. Amazon is accelerating and scaling the
development of DAC solutions (p.17, https://sustainability.aboutamazon.com/2024-amazon-sustainability-report.pdf)</t>
  </si>
  <si>
    <t>In 2019, we co-founded and committed to The Climate Pledge—our goal to reach net-zero carbon emissions by 2040, 10 years ahead of the Paris Agreement. (p. 9)
http://archive.today/KM25f</t>
  </si>
  <si>
    <t>a739bffbe9104a039fc1f49358344765.pdf</t>
  </si>
  <si>
    <t>The State Grid Corporation of China firmly implements the decisions and arrangements of the Party Central Committee regarding carbon peaking and carbon neutrality, carries out the spirit of a series of documents issued by the State Council on accelerating the comprehensive green transformation of economic and social development and establishing a dual control system for carbon emissions, and resolutely shoulders the responsibilities of a central enterprise to serve the achievement of the 'dual carbon' goals.</t>
  </si>
  <si>
    <t>State Grid Corporation of China firmly implements the decisions and arrangements of the Party Central Committee regarding carbon peaking and carbon neutrality, carries out the spirit of a series of documents issued by the State Council on accelerating the comprehensive green transformation of economic and social development and establishing a dual control system for carbon emissions, and resolutely shoulders the responsibilities of a central enterprise to serve the achievement of the 'dual carbon' goals.</t>
  </si>
  <si>
    <t>Investing in growth Innovating for sustainability Aramco Sustainability Report 2024</t>
  </si>
  <si>
    <t>Reduce our Scope 1 and Scope 2 
upstream carbon intensity 
(market-based) to 8.6 kg CO2e/boe
or below. Reduce our upstream carbon intensity (Scope 1 and Scope 2) to 7.7 kg CO2e/boe or below using market-based methodology, and achieve a 15% reduction in upstream carbon intensity from our 2018 baseline by 2035.
Planting mangroves, and 
finding ways to offset 
hard-to-abate emissions. (p.31)</t>
  </si>
  <si>
    <t>Investing in growth Innovating for sustainability Aramco Sustainability Report 2024
p.28</t>
  </si>
  <si>
    <t>Climate Change</t>
  </si>
  <si>
    <t>https://www.cnpc.com.cn/en/climate/common_index.shtml</t>
  </si>
  <si>
    <t>We actively support the development of carbon sink forest and forestation activities in China.</t>
  </si>
  <si>
    <t>Currently, China – which alone accounts for a third of global emissions – has a goal of peaking CO2 emissions “before 2030” and reaching carbon neutrality by 2060</t>
  </si>
  <si>
    <t>Metrics and Targets | Sinopec Crop</t>
  </si>
  <si>
    <t>Contributing to the increase of forest carbon sequestration while creating ecosystem carbon sinks at the same time</t>
  </si>
  <si>
    <t>Our Mission in Action</t>
  </si>
  <si>
    <t>We will purchase carbon removals to address the remaining 10% or less of emissions to help us reach net zero. (p.34 Sustainability Report)</t>
  </si>
  <si>
    <t>Our Mission in Action
p.33</t>
  </si>
  <si>
    <t>C,V</t>
  </si>
  <si>
    <t>We’re committed to our ambitious, sciencebased Apple 2030 goal to reduce our collective scope 1, 2, and 3 emissions — upstream and downstream — by 75 percent
before balancing the remaining emissions with high-quality carbon removals. To achieve this goal, we’re reducing emissions across our value chain and directing our efforts toward decarbonizing the largest sources of emissions. (pg 10)</t>
  </si>
  <si>
    <t>Apple 2025 Environmental Progress Report</t>
  </si>
  <si>
    <t>We retired the following high-quality carbon credits toward our corporate and product emissions footprint for 2024</t>
  </si>
  <si>
    <t>Healthy 2030 2024 Impact Report Appendix</t>
  </si>
  <si>
    <t xml:space="preserve">As such, we have set a goal to reduce our greenhouse gas (GHG) emissions by at least 47% by 2030 and achieve net zero emissions by 2050 (from a 2019 baseline). CVS Health has a target of increasing its share of renewable  energy consumption to 50% of total energy consumption by 2040. </t>
  </si>
  <si>
    <t xml:space="preserve">Reduce 50.4% of direct GHG emissions (Scope 1 and Scope 2(operational)) by FY32 from a FY20 base year
file:///C:/Users/CarolinaMariaFerrari/Downloads/McKesson%20Impact%20Report%202024.pdf
</t>
  </si>
  <si>
    <t>The objective is to be procuring 100% of external electricity from carbon-neutral sources at all sites by 2030.</t>
  </si>
  <si>
    <t>1.5°C/2°C</t>
  </si>
  <si>
    <t>esrs-sustainability-report-vw-ar24.pdf</t>
  </si>
  <si>
    <t>with clear priority placed on first reducing and avoiding emissions, and only applying offsetting actions for emissions that are difficult to avoid or completely unavoidable. We have set an intermediate goal for ourselves during our journey to net carbon neutrality: to reduce production-related CO2e emissions by 50.4% by 2030 com_x0002_pared with the base year 2018. The renowned Science Based Targets initiative (SBTi) confirmed that our Group meets the requirements for contributing to limiting global warming to 1.5°C with this objective for the produc_x0002_tion phase (Scope 1 and 2). The Volkswagen Group also aims to reduce CO2e emissions in passenger cars and light commercial vehicles’ use phase (Scope 3 category 11) by 30% by 2030 (compared with 2018). This target has also been independently certified by the SBTi as 2°C aligned.</t>
  </si>
  <si>
    <t>the Volkswagen Group has set itself the goal of basing its carbon offsetting actions on the requirements of the SBTi and the GHG Protocol and to limit their share to below 10%. The company will abide by internationally recognized standards in carbon offsetting</t>
  </si>
  <si>
    <t>We’ve maintained a 100% renewable energy match on a global basis every year since 2017</t>
  </si>
  <si>
    <t>Google 2025 Environmental Report - Google Sustainability</t>
  </si>
  <si>
    <t>In 2021, we set out an ambition to reach net-zero emissions across all of our operations and value chain by 2030. To meet this ambition, we aim to reduce over time our absolute, combined scope 1, 2 (market-based), and 3 emissions by 50% from a 2019 base year, and we plan to invest in a range of carbon removal solutions to neutralize our remaining emissions. </t>
  </si>
  <si>
    <t>Near-Term Targets: Alphabet, Inc. commits to reduce absolute scope 1, 2 and 3 GHG emissions 50% by 2030 from a 2019 base year.* *The target boundary included land-related emissions and removals from bioenergy feedstocks</t>
  </si>
  <si>
    <t>p.52</t>
  </si>
  <si>
    <t>advancing-climate-solutions-report.pdf</t>
  </si>
  <si>
    <t>Carbon offsets – We continue to evaluate potential opportunities for high quality carbon credits that remove CO₂ from the atmosphere, either directly or indirectly, and durably store the carbon. Our research includes developing science-based approaches for measuring, reporting, and verifying carbon credits. Our work in carbon reduction and removal technologies may also help supply high-quality credits to markets</t>
  </si>
  <si>
    <t xml:space="preserve">p.41, https://corporate.exxonmobil.com/-/media/global/files/advancing-climate-solutions/2025/advancing-climate-solutions-report.pdf
</t>
  </si>
  <si>
    <t>1.5°C/Well-below 2°C</t>
  </si>
  <si>
    <t>Sustainability Data Book</t>
  </si>
  <si>
    <t>We stand for the Paris Agreement and take action to achieve its goals. We prioritize alignment with the Paris Agreement and work with our partners to promote the development of vehicles and social infrastructure based on our mobility concept to achieve carbon neutrality by 2050.</t>
  </si>
  <si>
    <t>SBTi: TOYOTA MOTOR CORPORATION commits to reduce absolute scope 1 and 2 GHG emissions 68% by 2035 from a 2019 base year. TOYOTA MOTOR CORPORATION commits to reduce scope 3 use of sold products GHG emissions from passenger light duty vehicles and light commercial vehicles 33.3% per vehicle km by 2030 from a 2019 base year*. TOYOTA MOTOR CORPORATION commits to reduce scope 3 use of sold products GHG emissions from medium and heavy freight trucks 11.6% per vehicle km by 2030 from a 2019 base year*. *The target boundary includes biogenic emissions and removals from bioenergy feedstocks.
https://sciencebasedtargets.org/target-dashboard</t>
  </si>
  <si>
    <t>P020250610422209828125.pdf</t>
  </si>
  <si>
    <t>p.31</t>
  </si>
  <si>
    <t>Alliance Healthcare UK has pledged to become net carbon zero by 2030 for Scope 1 and Scope 2 emissions within their operations, and Cencora pledged to reduce our US Scope 1 and Scope 2 emissions by 50% by 2030 as part of the US Department of Health and Human Services Health Care Sector Climate Pledge.
AmerisourceBergen commits to reduce absolute scope 1 and 2 GHG emissions 54.6% by FY2032 from a FY2019 base year. AmerisourceBergen also commits that 82% of its suppliers by spend, covering purchased goods and services, will have science-based targets by FY2027.
https://sciencebasedtargets.org/target-dashboard</t>
  </si>
  <si>
    <t>Shell Annual Report and Accounts and Form 20-F 2024</t>
  </si>
  <si>
    <t>p.78 and 90, If required, we may choose to use high-quality carbon credits to offset 
any remaining emissions from our operations, in line with the carbon 
mitigation hierarchy of avoid, reduce and compensate or to meet 
local regulatory requirements</t>
  </si>
  <si>
    <t>p. 78
https://www.shell.com/sustainability/reporting-centre/_jcr_content/root/main/section_597740108/promo.multi.stream/1752580693041/6c20b8111738b9a590ba145f0d1c4fa0e530dae0/shell-annual-report-2024.pdf</t>
  </si>
  <si>
    <t>jp morgan chase (Company) | Net Zero Tracker</t>
  </si>
  <si>
    <t>To complement our efforts around sustainable operations, we seek to buy and retire high-quality carbon removal credits to address our remaining emissions, and to help scale the global voluntary carbon market.
https://www.jpmorganchase.com/content/dam/jpmorganchase/documents/about/jpmc-sustainability-report-2024.pdf
https://zerotracker.net/companies/jp-morgan-chase-com-0172</t>
  </si>
  <si>
    <t>While we have not adopted Science Based Targets, we actively consider SBTi’s Corporate Net Zero Standard as a framework for ambitious climate strategy and will continue to utilize SBTi’s guidance.
We have committed to an ambitious Scope 1 and Scope 2 
emission reduction target: 39% absolute reduction by 2030 
compared to our 2020 base year. We have committed to operate 
with 100% clean energy sources by 2035. p. 6 https://mobilecontent.costco.com/staging/resource/img/25w03130/5a_ClimateActionPlan_FY24.pdf</t>
  </si>
  <si>
    <t>Our Commitment to a Healthy Environment: 3 Ways Cigna is Helping to Build a Sustainable Future | Cigna Newsroom</t>
  </si>
  <si>
    <t>Beyond our pledge with RE100, we set and achieved our goal to reduce Scope 1 and 2This link will open in a new tab. greenhouse (GHG) emissions by 50% ahead of schedule – which included direct emissions from the sources we own or control and indirect emissions from the generation of the energy we purchase and consume. Next, we’ll refresh our near-term Scope 1 and 2 emissions reduction goal in line with the Science Based Targets initiative (SBTi), and by 2040, we aim to be fully carbon neutral for these emissions.  </t>
  </si>
  <si>
    <t>Purpose and Performance - 2024 Corporate Impact Report</t>
  </si>
  <si>
    <t>Exploring high-quality carbon credits:105 As we get closer to 2040 and exhaust other options for reducing our Scope 1 and 2 emissions, we plan to closely evaluate the use of high-quality carbon credits to achieve our goal. P. 50</t>
  </si>
  <si>
    <t>Our Scope 3 GHG emissions are primarily made up of purchased goods and services and our investments. We formally committed to SBTi in early 2024. As a next step, we plan to set a near-term science-based Scope 3 reduction target and receive validation from SBTi.
https://newsroom.thecignagroup.com/our-committment-to-a-healthy-environment</t>
  </si>
  <si>
    <t>2025 Microsoft Environmental Sustainability Report</t>
  </si>
  <si>
    <t>By 2030, Microsoft will remove more carbon than it emits. By 2050, we will remove an amount of carbon equivalent to all our historical operational emissions. (p.11)
Carbon negative 
By 2030, Microsoft will cut its 
emissions by more than half 
compared to 2020 and remove 
more carbon than it emits. 
By 2050, we will remove the 
same amount of carbon we 
have emitted operationally 
since our founding in 1975.</t>
  </si>
  <si>
    <t>v.icbc.com.cn/userfiles/resources/icbcltd/download/2025/ESG2025Interim.pdf</t>
  </si>
  <si>
    <t>Target Set</t>
  </si>
  <si>
    <t>By 2050, TotalEnergies would produce about 10 Mt CO₂e/year of Scope 1 residual emissions, with methane emissions aiming towards zero (below 0.1 Mt CO₂e/year); Scope 3 emissions totaling about 100 Mt CO₂e/year. To get to net‑zero together with society, TotalEnergies would contribute to ‘eliminate’ the equivalent of 100 Mt/year of CO₂ generated by our customers by developing carbon utilization (CCU) and carbon capture and storage (CCS) solutions of approximately 100 Mt CO₂e/year.</t>
  </si>
  <si>
    <t>Our aim is to reach net zero by 2050 or sooner for Scope 1 and 2 emissions within bp’s operational control (on a CO2e basis), including by maintaining ‘near-zero’ methane intensity across our operated producing assets, enabled by supportive government policies (see page 17 of bp's 2024 Sustainability Report).  
Removal of Scope 3 ambition
We have retired our aim related to the estimated Scope 3 (category 11) emissions from the carbon in our upstream oil and gas production. The estimated Scope 3 emissions from the carbon in our upstream oil and gas production were 322MtCO2 in 2024 – an 11% reduction relative to our 2019 baseline and a slight increase from 315MtCO2 in 2023. This increase was mainly associated with an increase in underlying production due to the ramp-up of major projects and higher asset performance (see page 24).
https://web.archive.org/web/20250829133514/http://www.bp.com/content/dam/bp/business-sites/en/global/corporate/pdfs/sustainability/group-reports/bp-sustainability-report-2024.pdf</t>
  </si>
  <si>
    <t>- Reduce absolute Scopes 1 and 2 emissions 42% by 2030, from a 2020 base year (SBTi validated) - Reduce absolute Scope 3 Category 11 “Use of Sold Products” emissions 42% by 2030, from the 2020 base year (SBTi validated)</t>
  </si>
  <si>
    <t>The overall ambition of Mercedes-Benz is to achieve net carbon neutrality across its fleet, entire value chain and the vehicles’ entire life cycle by 2039. It also aims to supply all production plants worldwide with 100% renewable energy by 2039 and reduce the carbon emissions of cars and vans by 60 % compared to 2021 by 2039. In support of the Paris Climate Agreement, they have identified decarbonisation as a key focus and core element to their sustainability strategy with a focus on actual avoidance and reduction of CO₂ emissions through electrified fleets. 
sources - https://web.archive.org/web/20250928161623/https://group.mercedes-benz.com/documents/investors/reports/annual-report/mercedes-benz/mercedes-benz-climate-transition-action-plan-2025.pdf and https://web.archive.org/web/20250726210848/https://group.mercedes-benz.com/documents/investors/reports/annual-report/mercedes-benz/mercedes-benz-annual-report-2024-incl-combined-management-report-mbg-ag.pdf#page=112
- In 2022, Mercedes-Benz already achieved its originally set target of reducing CO₂ emissions in its own plants (Scope 1 and 2) by 50 % by 2030 compared to 2018 and defined a new goal - see interim target</t>
  </si>
  <si>
    <t>At a global level, WBA has set a target for our GHG emissions reduction by 30 percent by the end of fiscal 2030 from a 2019 baseline.</t>
  </si>
  <si>
    <t>"Kroger’s current goal is to reduce GHG emissions from our operations by 30% by 2030, from a 2018 baseline. The goal was developed using climate science, supporting a well-below 2°C climate scenario according to the absolute contraction method." (page 39)</t>
  </si>
  <si>
    <t xml:space="preserve">In order to be aligned with the Paris Agreement and with the aim of limiting global temperature increase to 1.5°C, we have committed to be net zero in carbon emissions by 2050 also as part of the Net Zero Banking Alliance (NZBA).
This is done through:
- Contribute to limiting temperature increases to 1.5ºC in line with the NZBA and NZAMi
-Support our customers transition to a lowcarbon economy
- Remain carbon neutral and consume 100% electricity from renewable sources by 2025
-Manage climate and environmental risk according to regulatory and supervisory expectations &amp; setting sector portfolio alignment targets for 2030 in high-emissions portfolios. 
(https://www.santander.com/content/dam/santander-com/en/documentos/informe-anual-de-sostenibilidad/2024/sustainability_statement-2024-en.pdf )
</t>
  </si>
  <si>
    <t>• New 2050 ambition to reduce and displace
companywide GHG emissions for Scopes 1, 2, 3 and 4
by more than 45 million metric tons CO2e. (Based on 2011 base year, 32.3 mil metric tons CO2e)</t>
  </si>
  <si>
    <t xml:space="preserve">In september 2023, Allianz launched its 'Inaugural Net-Zero Transition Plan' which confirms previous commitments to at 230 target for GHG emissions from its own operations: "We are committed to...netzero GHG emissions by 2030 within our own operations"
In addition to this target, Allianz is "committed to transitioning our proprietary investment and P&amp;C underwriting portfolios to net-zero greenhouse gas (GHG) emissions by 2050 – consistent with a maximum temperature rise by the end of the century of 1.5°C, taking into account the best available scientific knowledge, including the findings of the IPCC" 
(source: Inaugural Net-Zero Transition Plan, p.2 - https://web.archive.org/web/20231114123625/https://www.allianz.com/content/dam/onemarketing/azcom/Allianz_com/sustainability/documents/Allianz_Inaugural-Net-Zero-Transition-Plan.pdf). 
</t>
  </si>
  <si>
    <t>LOUISVILLE, Ky.--(BUSINESS WIRE)-- Humana Inc. (NYSE: HUM), one of the nation’s leading health and well-being companies, is committed to reducing greenhouse gas emissions 54.6 percent by 2032 from a 2019 base year. In line with a 1.5°C trajectory, Humana’s near-term science-based emissions reduction targets have been approved by the Science Based Targets initiative (SBTi). https://press.humana.com/news/news-details/2023/Humana-Sets-Ambitious-Science-Based-Environmental-Targets-to-Reduce-Emissions-by-54.6-Percent/default.aspx#gsc.tab=0</t>
  </si>
  <si>
    <t xml:space="preserve">In October 2023, the Board of Directors approved PJSC Gazprom’s Climate Strategy through 2050. The strategy is designed to reduce carbon intensity in the production, transportation, storage, and processing of natural gas and to set the stage for increasing the share of natural gas used in the energy, industry, and transportation sectors.
The Climate Strategy is integrated into PJSC Gazprom’s corporate planning system. It sets out plans for reducing GHG emissions, which are then incorporated into corporate programs on long-term and innovative development in the form of strategic targets and key performance indicators.
</t>
  </si>
  <si>
    <t>Well-below 2°C</t>
  </si>
  <si>
    <t>RIL continues to make steady progress toward its Net Carbon Zero target by 2035, with a focused approach to reducing operational GHG emissions through energy conservations, renewable energy transition, carbon capture and utilisation, and industrial decarbonisation. To achieve its ambitious Net Carbon Zero target by 2035, Reliance announced plans to: • Establish and enable 100 GW of renewable energy by 2030 • Invest in the value chain, partnerships and future technologies, including upstream and downstream industries • Build giga factories to create and offer a fully integrated, end-to-end renewable energy ecosystem • Transform its business to Net Carbon Zero operation</t>
  </si>
  <si>
    <t>2°C</t>
  </si>
  <si>
    <t xml:space="preserve">"Nestlé aims to reduce its greenhouse gas (GHG) emissions by 20% by 2025 and 50% by 2030 from 2018 levels, on the road to net zero by 2050 at the latest. More specifically, on top of its net zero target, Nestlé submitted its Forest, Land and Agriculture (FLAG) and energy/industry targets, which were approved by the Science Based Targets initiative (SBTi) in 2023. As per those targets, Nestlé aims to reduce absolute Scope 3 FLAG GHG emissions by 50% by 2030 and 75% by 2050. Nestlé aims to reduce absolute Scopes 1, 2 and 3 energy/industry GHG emissions by 50% by 2030 and 90% by 2050, compared to a 2018 baseline". (Source: Non Financial Statement 2024, pg28)
https://web.archive.org/web/20250926181044/https://www.nestle.com/sites/default/files/2025-02/non-financial-statement-2024.pdf
</t>
  </si>
  <si>
    <t>'One of the main goals of the Climate Strategy is to reduce Sber’s greenhouse gas emissions and achieve carbon neutrality for Scopes 1 and 2 by 2030.' (p5)</t>
  </si>
  <si>
    <t>"Our ambitious goal is to achieve net-zero emissions as a Group by 2050. This applies to all emissions along the entire value chain – from our own operations to those of our suppliers and partners. We are aligning our climate targets with the Science Based Targets initiative (SBTi) and the 1.5 °C target of the Paris Agreement.
For our own company operations (Scope 1 and Scope 2), we aim to achieve climate neutrality by 2040. This includes reducing emissions in our stores, logistics, and administrative buildings as much as possible and offsetting any remaining unavoidable emissions."</t>
  </si>
  <si>
    <t>Carbon neutrality for the stores, scopes 1 &amp; 2 (https://web.archive.org/web/20250327173511/https://www.carrefour.com/sites/default/files/2022-05/Carrefour%20-%20Sustainability-Linked%20Bond%20Framework%20%282%29.pdf)
[From https://newclimate.org/wp-content/uploads/2022/02/CorporateClimateResponsibilityMonitor2022.pdf] : 'Carrefour’s carbon neutral by 2040 target appears to cover far less than 2% of the company’s emissions. Carrefour announced a new carbon neutrality target for 2040 on the eve of COP26 in October 2021, accompanied by the more specific target to reduce its scope 1 and 2 emissions by 70% by 2040, compared to 2019. This is a direct update of its existing SBTi approved 55% reduction by 2040 target. The significance of these targets is highly limited, since scope 1 and 2 emissions account for just 2% of Carrefour’s emissions. Carrefour’s separate interim target of 29% emission reductions from scope 3 emissions by 2030 is a far more significant target, given that scope 3 emissions account for 98% of the company’s footprint, but these emissions do not appear to be covered by the headline carbon neutrality target.'
-&gt; target by 2030 of 20% emission reductions from scope 3 emissions related to downstream transport vs.2019 according to their estimations in their 2023 DPEF p.87: https://web.archive.org/web/20250703095642/https://www.carrefour.com/sites/default/files/2024-07/DPEF.pdf
Carbon neutrality by 2040, this will involve using completely renewable electricity by 2030, Reducing the emissions resulting from the Group's  activities by 30% by 2025, by 39,5% by 2027 by 50% by 2030 and then by 70% by 2040 (compared with 2019 levels), a target aligned with the SBTi's 1.5°C scenario.  Using 100% renewable electricity by 2030.</t>
  </si>
  <si>
    <t xml:space="preserve">"Current climate goals are:
• By 2025, source 100% of our electricity needs from renewable sources
plus, "with an ambition to achieve net-zero emissions across our value chain by 2045" 
• By 2028, 80% of our suppliers by emissions covering purchased goods and services and upstream transportation and distribution will have science-based targets" (https://www.jnj.com/about-jnj/policies-and-positions/position-on-climate-action) 
(https://www.jnj.com/our-societal-impact/global-environmental-sustainability/our-approach-to-climate-action) </t>
  </si>
  <si>
    <t>"Long-term Targets - PTT: Achieve Carbon Neutrality by 2040 and Net Zero Emissions by 2050 for PTT’s owned
operations and PTT’s wholly owned subsidiaries" (Objectives/Targets, Climate Action, PPT plc corporate website)</t>
  </si>
  <si>
    <t>(Pg. 23&amp;25)
“we are working with the Science-based Targets Initiative (SBTi) to obtain their approval that our sustainability targets align with ambitious goals to limit the average rise of global temperatures to 1.5 degrees Celsius”
(Pg. 3)
“In line with our commitment to align with ambitious goals to limit the average rise of global temperatures to 1.5 degrees Celsius, we submitted our Scope 1 + 2, Scope 3, and FLAG GHG emission reduction targets to the Science-based Targets Initiative.”</t>
  </si>
  <si>
    <t>"Accelerate initiatives to achieve net-zero targets across the value chain from scopes 1 to 3 by 2040 and a zero environmental footprint by 2050" (Sony Sustainability Report 2024, pg. 14).
"Sony’s net-zero target for 2040 was approved as the net-zero target for the Science Based Targets initiative (SBTi) in August 2022... By 2040, Sony aims to achieve net-zero emissions in all Scopes" (Sony Sustainability Report 2024, pg. 24: https://www.sony.com/en/SonyInfo/csr/library/reports/SustainabilityReport2024_E.pdf)
"Net zero for Scope 1+2+3, Reduce absolute emissions by 90% vs. FY2018 level - Removal of residual carbon emissions" (page 104 https://www.sony.com/en/SonyInfo/csr/library/reports/SustainabilityReport2025_E.pdf)</t>
  </si>
  <si>
    <t>Well-below 2°C/Well-below 2°C</t>
  </si>
  <si>
    <t>BPCE’s Net Zero target is fully embedded in its VISION 2030 strategic plan and detailed in its public sustainability report, with sectoral decarbonization trajectories, interim targets, governance structures, and financing commitments. The target is operationalized across financing, investment, insurance portfolios, and own operations
"In July 2021, Groupe BPCE joined the Net Zero Banking Alliance (NZBA), a financial initiative of the United Nations Environment Program (UNEP FI) covering more than 40% of the assets financed by banks worldwide. This alliance between banking institutions is a decisive step in the mobilization of the financial sector. In accordance with its commitment to align the trajectory of its portfolios with the objective of carbon neutrality by 2050, Groupe BPCE has published its ambitions for the eleven sectors with the highest carbon emissions" - Page 62 of the report linked below
https://web.archive.org/web/20250812194304/https://www.groupebpce.com/app/uploads/2025/03/bpce-sustainability-report-2024.pdf</t>
  </si>
  <si>
    <t>'By 2050 we aspire to...Partner to achieve industrywide net-zero carbon emissions in civil aviation. To support the industry’s goals, we aim to directly address 30% of air transport carbon dioxide (CO2) emissions through the engines, aircraft systems and services in our 2050 civil fleet, relative to 2015 technology levels and the associated emissions baseline.' [emissions reduction target is a part of the industry net zero target, but it doesn't seem like Raytheon Technologies themselves will achieve net zero individually].  (p. 5, 2022 ESG report)</t>
  </si>
  <si>
    <t xml:space="preserve">ENGIE has set a goal of reaching Net Zero Carbon (1) throughout its entire value chain (scope 1, 2 and 3) by 2045, following a well-below 2°C trajectory certified by the Science Based Target initiative (SBTi) in February 2023.
*aiming for at least a 90% absolute reduction in greenhouse gas emissions from 2017 levels ( source - https://web.archive.org/web/20250824130356/https://www.engie.com/sites/default/files/assets/documents/2025-06/ENGIE_Brochure_Climat_2024-1906.pdf)
</t>
  </si>
  <si>
    <t>"Sysco has received approval from the Science Based Targets initiative (SBTi) for our Scope 1, 2 and 3 emissions reduction goals. This includes our 2030 target of reducing Scope 1 and 2 emissions by 27.5%" (Page 40).</t>
  </si>
  <si>
    <t xml:space="preserve">In their sustainability report they state this: "In our effort to achieve the goal of carbon neutrality, the Group expedited the implementation of the strategic plan of “Carbon Peak and Carbon Neutrality”. Through cooperation with the Office for Social Responsibility of China National Textile And Apparel Council, Weiqiao Textile participated in the Climate Stewardship 2030 Initiative initiated by China National Textile And Apparel Council and released its goals of “Carbon Peak and Carbon Neutrality”, aiming to achieve carbon peak by 2023 and carbon neutrality for its operation by 2049." But no other information was found. </t>
  </si>
  <si>
    <t>'-63%(2) in line with 1.5°C pathway “net zero Scope 1&amp;2” by 2030'  (p61)</t>
  </si>
  <si>
    <t>“Committed to net-zero emissions by 2035 in alignment with the SBTi” (2021-2022 ESG Report, P.40)</t>
  </si>
  <si>
    <t>"Shaanxi Coal Group actively focuses on the national strategic goal of "carbon peaking and carbon neutrality" to provide customers in different industries with high-quality, green, safe, reliable and efficient smart energy services." 
(http://www.shccig.com/ProductService/list/1125) 
China submitted its Mid-Century Long-Term Low Greenhouse Gas Emission Development Strategy (LTS) on October 28, 2021 to the UNFCCC, which contains the country’s commitment to reach “carbon neutrality before 2060”. (https://climateactiontracker.org/countries/china/net-zero-targets/)</t>
  </si>
  <si>
    <t xml:space="preserve">LUKOIL Group’s voluntary goal to reduce GHG emissions was developed in 2021 by reference to forecasts prepared by the Intergovernmental Panel on Climate Change based on the goal specified in Article 2 of the Paris Agreement to keep the increase in the global average surface air temperature below 2°C. It consists in reducing controlled GHG emissions (Scope 1 + Scope 2) by at least 20% by 2030 compared to the 2017 level. The Company also speaks up for the goals of the Oil &amp; Gas Decarbonization Charter to achieve zero GHG emissions for Scope 1 and Scope 2 by 2050, near-zero methane emissions and routine APG flaring in oil and gas production. </t>
  </si>
  <si>
    <t>Life has endorsed the Japanese government’s policy to target net zero emissions of Green-House Gasses (GHG) by fiscal 2050 and has set fiscal 2030 interim targets for GHG emission reduction in the investment portfolio* in order to achieve a net zero target by fiscal 2050.
*Target assets are domestic and foreign listed equities, domestic and foreign corporate bonds, and real estate.</t>
  </si>
  <si>
    <t>"Recently, we increased our ambition to align our lending portfolio with a net zero future by 2050 or sooner. This means we’ll now evolve our Terra approach to steer our loan book towards keeping the rise in global temperatures to a maximum of 1.5 °C, rather than well below 2 °C." p.11 of 2021 report.
We use our Terra approach to steer the most carbon-intensive parts of our portfolio towards reaching net zero by 2050. We combine a portfolio-level approach to the carbon-intensive sectors we’re active in with client engagement that strives to support companies in accelerating their own net-zero transitions. With Terra, we measure the emissions associated with clients active in the most carbon-intensive parts of the sector value chains, and use this information to benchmark our clients’ activities against the relevant decarbonisation scenarios. Additionally, by measuring the absolute financed emissions of our portfolio, we perform hotspot analyses to monitor our loan book, identify risks and opportunities, and define next steps for expansion of Terra's scope. (page 32)</t>
  </si>
  <si>
    <t>Our updated commitment, which received executive-level approval, is to reduce our absolute Scope 1 and Scope 2 emissions by 36% from a 2020 baseline. This updated commitment is in line with the absolute contraction model well-below 2°C scenario.</t>
  </si>
  <si>
    <t>The Toyota Tsusho Group supports the Paris Agreement, and in July 2021, we formulated a group-wide target to reduce greenhouse gas emissions by 50% by 2030 compared to 2019 and to become carbon neutral by 2050 as a concrete policy toward contributing to the transition to a decarbonized society.</t>
  </si>
  <si>
    <t>Wilmar’s net-zero target was officially validated by the Science Based Targets initiative (SBTi) in March 2025. The Group is committed to a 90% absolute reduction in Scope 1–3 emissions and a 72% reduction in Forest, Land and Agriculture (FLAG) emissions (Scope 1 &amp; 3) by 2050 from a 2022 base year.
📄 Reference: p. 40, 2024 Sustainability Report</t>
  </si>
  <si>
    <t>"We continue to work toward our 2025 carbon removal goal by first focusing on reductions across our Scope 1, 2 and 3 emissions and then removing any remaining emissions through nature-based carbon removal projects." (P.43, 360° Value Report 2024)</t>
  </si>
  <si>
    <t>We’ve set ourselves the challenge of being ‘carbon neutral’ by 2030.</t>
  </si>
  <si>
    <t>As a service company, Allstate’s operational greenhouse gas emissions are relatively small compared to the size and scope of our business. We committed to reduce Scope 1 and 2 emissions to zero by 2030 since this will increase efficiency and supports engagement to mitigate the impact of severe weather on customers.</t>
  </si>
  <si>
    <t xml:space="preserve">
Reach net-zero operational GHG emissions by 2030, using feasible technologies to remove emissions in an amount which equals or exceeds IBM’s residual emissions. Correspondingly, aim for residual emissions of 350,000 metric tons of CO2-equivalent (mtCO2e) or less by 2030. - With reference to the voluntary Greenhouse Gas Protocol, our GHG emissions goals address Scope 1 and Scope 2 (market-based) emissions, as well as Scope 3 emissions associated with IBM's electricity consumption at third-party co-location data centers.</t>
  </si>
  <si>
    <t>Helping to achieve the net-zero goal by 2050 also means building long-term thinking into our approach. pg 38 2024 Integrated approach 
Bouygues has made a tangible pledge to reduce its carbon footprint and that of its customers by 2030. Its six business segments have had their decarbonisation targets endorsed by the Science Based Targets initiative (SBTi). 
SCOPES 1 &amp; 2
 Net Zero Carbon
 Target 2025 - change energy sources and reduce energy use (ISO 50 001, monitoring and management of energy use on worksites, energy efficiency, etc.).
SCOPE 3A (Upfront  embodied)
-20% (Target 2025)
 SCOPE 3B  (Operational)
-30% (Target 2030)
 Net Zero Carbon (Target 2040)
 SCOPE 3B  (Operational)
-30% (Target 2030)
General driver: actions include eco-design, more ‘low carbon’ materials (low-carbon concrete, wood, etc.), greater circularity, redesigning current products and services to be more energy-efficient and better adapted to tomorrow’s climate, and supporting the Group’s suppliers and customers to collectively reduce their carbon footprint and use of resources.
(https://www.bouygues.com/en/climate-strategy/)</t>
  </si>
  <si>
    <t>Well-below 2°C/2°C</t>
  </si>
  <si>
    <t>Following the Paris Climate Agreement (COP 21), Renault Group has adapted its strategy to reduce greenhouse gas emissions from its activities and help limit global warming to well below 2°C and beyond, to continue its efforts to limit the rise in temperatures to 1.5°C. For 2050, Renault Group's ambition is to converge towards net zero carbon emissions over the entire lifecycle worldwide (and as early as 2040 in Europe). (p8)</t>
  </si>
  <si>
    <t>33% reduction in emissions per sq. ft. since 2007 baseline. Initiatives include energy efficiency (e.g., LED lighting), fuel conservation, and waste reduction. 
"Since conducting our baseline greenhouse gas inventory in 2007, we’ve added more than 21 million square feet to our overall operation. Concurrently, our carbon emissions per square foot have decreased by 33%" (pg. 14)
No targets declared.
Source: https://publix.widen.net/view/pdf/8xckqfj09d/CSR-Report.pdf</t>
  </si>
  <si>
    <t xml:space="preserve">"Based on our CO2e reduction targets, we strive to continuously reduce emissions in our production processes. In addition, we are currently focusing on offsetting the remaining CO₂e emissions...By 2039, all production sites worldwide should be carbon-neutral on the balance sheet." (P.84, 2024 Annual Report)
</t>
  </si>
  <si>
    <t>"We’re embracing a new goal to be 100% green by 2050 by reducing our greenhouse gas emissions 100%...United was the first airline to commit to achieving net zero GHG emissions by 2050 without relying on traditional carbon offsets, such as planting trees or voluntary offsets."</t>
  </si>
  <si>
    <t>"Our climate goals comprise three pillars: (1) financing climate solutions, by providing climate-related financing to clients in all sectors, including certain 
carbon intensive sectors; (2) advancing to net-zero, by working with clients to reduce emissions associated with our lending portfolio and setting 2030 sectoral emissions intensity reduction targets to keep us on course to meet our goal of achieving net-zero financed emissions by 2050; and (3) reducing our own emissions, by introducing solutions to minimize the Bank’s direct impact on climate change" (Pg 12, Scotiabank 2023 ESG Report)</t>
  </si>
  <si>
    <t>'Intesa Sanpaolo has chosen to pursue the “Net Zero” objective by 2050 for all its main business lines, including its own emissions, the lending and investment portfolios, the asset management and insurance divisions'. (p 27)</t>
  </si>
  <si>
    <t>Chubb’s short-term 20% absolute GHG reduction target (2016 baseline, 2025 goal) was met ahead of schedule in 2019 with a 22% reduction. The longer-term 40% reduction target for 2035 was achieved ahead of schedule in 2021 with a 49% reduction.</t>
  </si>
  <si>
    <t xml:space="preserve">
BHP is committed to achieving net zero operational greenhouse-gas (GHG) emissions (Scopes 1 and 2) by FY2050. The company has also set a medium-term target to reduce operational GHG emissions by at least 30 percent by FY2030, using a FY2020 baseline. This target covers all BHP-operated assets and is supported by a publicly available Climate Transition Action Plan (CTAP 2024 - https://web.archive.org/web/20251005190858/https://www.bhp.com/sustainability/climate-change/climate-transition-action-plan), which details pathways and assumptions for reaching the goal. BHP is also “working towards” net-zero value-chain (Scope 3) emissions by 2050, but this is an ambition rather than a formally validated target.</t>
  </si>
  <si>
    <t>'Our goal is to achieve carbon neutrality in our operations by 2035.' (p25)</t>
  </si>
  <si>
    <t xml:space="preserve">(Pg. 76) "In September 2021, Cisco committed to net zero greenhouse gas emissions by 2040, 10 years ahead of the time by which climate scientists say the planet must reach net zero to avoid the worst effects of climate change. Our net zero goal covers Cisco’s full carbon footprint, including the use of our products, our operations, and our supply chain. We plan to pursue approval for this goal from the Science-based Targets Initiative (SBTi) and will provide updates on our progress in future Purpose Reports."
"Our current goal to reduce supply chain-related Scope 3 emissions by 30 percent absolute by fiscal 2030 (compared to fiscal 2019) also builds upon a previous goal. In 2019, we met our goal to avoid 1 million metric tonnes of CO2e in our supply chain one year early. Other near-term targets will cover the company’s most relevant Scope 3 categories, such as the use of our products, and will be made public as they are finalized in fiscal 2022." </t>
  </si>
  <si>
    <t xml:space="preserve">"Oracle has set a target to achieve net-zero emissions by 2050 and to halve the greenhouse gas emissions across our operations and supply chain by 2030, relative to a 2020 baseline. We remain committed to achieving 100% renewable energy match across our operations, aligned with the 1.5C science-based target scenario for Scope 1 and Scope 2 emissions. We also aim to reduce the environmental impact of the products that we sell" (Source: 2024 CDP Corporate Questionnaire, Pg.29)
"Oracle has set a target to achieve net-zero emissions by 2050 and to halve the greenhouse gas emissions across our operations and supply chain by 2030, relative to a 2020 baseline. This target has been approved by the Exponential Roadmap Initiative, an accredited partner of the United Nations’ Race to Zero" (Source: 2022 Social Impact Report, pg.98)
</t>
  </si>
  <si>
    <t xml:space="preserve">We at BPCL are committed to scope one and two and aim to be net-zero by 2040. This strategic business unit is a part of it. We are seeing a shift from fossil fuels to renewable. India would be among the countries, which will continue to grow in fossil fuels, but we understand that it has to eventually move to clean energy,” informs Amit Garg, Executive Director, Renewable Energy, BPCL. BPCL has committed to offset emissions from its crude oil refining operations and from the energy it uses by 2040, referred to as scope one and two emissions.
</t>
  </si>
  <si>
    <t xml:space="preserve">Net zero target covers scopes 1,2 and 3, by FY2050, 90% of which is emissions reduction.  </t>
  </si>
  <si>
    <t>We had set separate 2017 greenhouse gas
emissions reduction targets by scope and by
source: 1% for Scope 1; 4.7% for Scope 2; and
1.57% for Scope 3. All scope 1 and 2 emissions
in 2017 will, reduction targets notwithstanding, be fully offset against atmospheric
carbon sequestration through native forest
reforestation and preservation projects (Pg. 47)</t>
  </si>
  <si>
    <t xml:space="preserve">In that vision Marubeni has set a goal to strive for net-zero GHG (greenhouse gas) emissions from the group by 2050. </t>
  </si>
  <si>
    <t>Saint-Gobain commits to reduce absolute scope 1 and 2 GHG emissions 33% by 2030 from a 2017 base year. Saint-Gobain also commits to reduce absolute scope 3 GHG emissions … 16% within the same timeframe. Saint-Gobain further commits to reduce absolute scope 1, 2 and 3 GHG emissions 90% by 2050 from a 2017 base year.</t>
  </si>
  <si>
    <t xml:space="preserve">" We are committed to the SBTi Business Ambition for 1.5 °C and have set science-based targets in relation to our emissions in pursuit of our net-zero targets. We have also set milestone targets along the way."(Annual Report 2024, p.21) "The Volvo Group aims to reach net-zero value chain greenhouse gas emissions by 2040." (Annual Report 2024 p. 21)
</t>
  </si>
  <si>
    <t>"The Company’s ultimate goal is to achieve Net Zero emissions by 2040. The Science Based Target Initiative (SBTi) has certified that this trajectory is consistent with the objectives of the Paris Agreement. Thus, the aspiration is that by 2040, absolute emissions from all its scopes would be reduced by 90% compared to 2020 and residual emissions would be neutralised in accordance with the highest quality standards." [p. 72 of https://www.iberdrola.com/documents/20125/42388/IB_Sustainability_Report.pdf]</t>
  </si>
  <si>
    <t xml:space="preserve">We have designed and implemented environmental goals—including our goal to achieve Net-Zero emissions in Scopes 1, 2 and 3 by 2050—that not only reflect our science-led, innovation-focused approach, but that also ensure accountability to those we serve through strong governance and transparent reporting practices. </t>
  </si>
  <si>
    <t>"Specifically, we have added the perspective of carbon neutrality to our CO2 reduction plans under Eco Vision 2025, the Company’s environmental management policy formulated in 
2016. For our Monozukuri activities, we have adopted the target of realizing carbon-neutral electricity by fiscal 2026 (carbon credits to be used with respect to gas) and becoming 
completely carbon neutral, including gas, by fiscal 2036."</t>
  </si>
  <si>
    <t xml:space="preserve">TIAA is committed to reducing carbon emissions and we’ve set Net Zero goals for our own operations (2040),
assets managed by Nuveen Real Estate (2040), and assets managed in the GA (2050). </t>
  </si>
  <si>
    <t>'As of the end of 2020, we exceeded this goal, and in April 2021, we announced our commitment to become carbon neutral across our owned operations by 2030.' (p79)</t>
  </si>
  <si>
    <t>"Founded in 2015, the Science-Based Targets initiative (SBTi) encourages businesses to set science-based targets to reduce their greenhouse gas emissions, to help effectively combat climate change. The SBTi target validation team has evaluated the targets of Orange’s near-term (2030) and long-term (2040) commitments to be consistent with keeping the planet’s global warming below 1.5°C and aligned with the need to achieve net zero emissions by 2050 or earlier. Achieving net zero by 2040, ten years before the industry’s recommendations." (Source: https://archive.vn/jNEBS)</t>
  </si>
  <si>
    <t>"By 2040:
We will reach net zero emissions by reducing 90% of our emissions (Scopes 1, 2 and 3).
We will neutralise residual emissions annually (the remaining 10%)." (Source: https://archive.vn/B0AYh)</t>
  </si>
  <si>
    <t>In 2022, the DZ BANK banking group7 began to align its business portfolios with the general parameters aimed at achieving the Paris climate agreement. To this end, the DZ BANK banking group undertakes to align its portfolios in particularly carbon-intensive sectors with the 1.5°C target. The sector-specific decarbonization pathways are running on a medium to long-term convergence with the 1.5°C reference pathway. Conformity with the 1.5°C target pathway should be achieved in 2050 for selected sectors. The entities in the DZ BANK banking group formally declared this ambition as part of voluntary commitments such as the Net Zero Banking Alliance Germany and the collective commitment to climate action of the German financial sector.
The targets were set on the basis of these scenarios and assumptions. The sector targets for the DZ BANK banking group are aimed at aligning the lending and investment portfolios with the Net Zero Emissions 2050 scenario (NZE) of the International Energy Agency in the long term.
The DZ BANK banking group’s decarbonization target pathway is broadly aligned with the International Energy Agency’s Net Zero Emissions (IEA NZE) reference pathway, which is recognized internationally and by the science community and is based on an absolute metric (financed emissions – megatonnes CO2eq). The target is limited to upstream oil and gas activities 9 (extraction and production; Scope 3 greenhouse gas emissions), not to geographical boundaries. It covers the original target period from 2024 to 2050 (26 years) with defined interim targets for 2027, 2030, and 2040.</t>
  </si>
  <si>
    <t>Achieve net zero GHG emissions in our operations by 2030 and investment portfolio by 2050.”</t>
  </si>
  <si>
    <t>"For the past three years, we have been working to progressively set interim 2030 sector-level financed emissions targets. The objective of setting and tracking against these 2030 targets is to help us support Australia’s transition to net zero by 2050 and meet our NZBA commitment."(p26)</t>
  </si>
  <si>
    <t>We have committed to becoming net-zero by 2050 and joined the Business Ambition for 1.5°C campaign led by the Science Based Targets initiative (SBTi), aligning our goals with the Paris Agreement and the Sustainable Markets Initiative Health Systems Task Force joint supplier standards. This commitment expands on our near-term targets for Scope 1, 2, and 3 emissions, which are aligned with a 1.5°C trajectory. </t>
  </si>
  <si>
    <t>• Reduce absolute Scope 1 and 2 carbon emissions by 30% from 2018 baseline by the end of 2030, consistent with the objectives of the Science Based Targets initiative (SBTi). 
• In 2023, 7% absolute reduction in Scope 1 and 2 emissions in 2023 (versus 2018 baseline); the emissions production decreased by 1% compared with 2022.
• In 2023, a dedicated environmental sustainability capital fund of $15 million annually was established to support the completion of priority energy efficiency projects.
(Sources: Abbott 2030 Sustainability Plan and Global Sustainability Report 2023)</t>
  </si>
  <si>
    <t>We established the “KB GREEN WAVE 20301” as a strategic goal to integrate ESG factors into conducting our business and further build stakeholder trust. We aim to pursue carbon neutrality
based on KB Net Zero S.T.A.R., our mid-to-long-term carbon neutrality strategy. We will reduce our internal emissions by 42% by 2030 to achieve carbon neutrality by 2040 and reduce
our asset portfolio’s emissions by 33% by 2030 to become carbon neutral by 2050.</t>
  </si>
  <si>
    <t xml:space="preserve">Hanwha Corporation declared in 2021 its 'Hanwha Net Zero 2040' carbon neutrality goal and plan, a transition plan aimed at 100% reduction by 2040, in line with international moves to limit global temperature rise to within 1.5 ºC of pre-industrial levels. With the goal of 'Hanwha Net Zero 2040', Hanwha Corporation is promoting sustainable growth of itself and the society by discovering low-carbon eco-friendly businesses, reducing greenhouse gas, and actively switching to a renewable energy ecosystem. To this end, Hanwha Corporation is also proactively responding to domestic and foreign environmental regulations such as regulations on GHG emissions, increase in carbon tax, and expanding the introduction of renewable energy. Hanwha Corporation reports the activities of the semi-annual ESG council so that the implementation status of the transition plan can be regularly reviewed at the board level. In addition, each environment safety health organization under the direct control of the CEO of each division and CSO (Chief Safety &amp; Environment Officer) play a role in establishing environment and safety systems and plans for domestic and foreign sites and responding to issues. </t>
  </si>
  <si>
    <t>● By 2050, net zero carbon emissions is ahieved</t>
  </si>
  <si>
    <t xml:space="preserve">Reduce absolute scope 1 and 2 GHG  emissions, on a net equity basis, by 35% from 2019 levels by year‑end 2035, as we build toward our long‑term ambition for net zero emissions by 2050.
</t>
  </si>
  <si>
    <t>'In November 2023, SF officially signed and submitted the Business Ambition for 1.5°C Commitment Letter to the “Science-Based Carbon Target Initiative” (SBTi), demonstrating the company’s commitment to achieving science-based greenhouse gas emission reduction targets and striving to achieve net-zero emissions in the value chain by 2050.' (P.74, 2024 Sustainability Report) 
"Overall Net-Zero Target: S.F. Holding Co., Ltd commits to reach net-zero greenhouse gas emissions across the value chain by 2050." (SBTi target dashboard)</t>
  </si>
  <si>
    <t>Goal: Achieve net zero (scopes 1 &amp; 2) by 2030 with 100% renewable energy
• Progress: Discovery set this public goal in December 2021, and is working to begin to make progress against the goal. Discovery already prioritizes offsetting its emissions, and is identifying other ways to invest in renewable energy infrastructure. In December 2021, we also became a member of RE100 joining other leading businesses who are committed to 100% renewable energy across the globe. This commitment will strengthen our net zero approach by aligning our renewable energy generation and procurement strategy with RE100 criteria and addressing the importance of credible claims and regionality.</t>
  </si>
  <si>
    <t>Netflix states that in 2022, the company achieved its goal of netting all remaining emissions to zero by investing in nature-based carbon credits and renewable energy credits: "To supplement our decarbonization work, we delivered on our promise to net all remaining emissions to zero, across all three scopes, in 2022. We did this by investing in nature to retain and remove carbon (nature-based carbon credits) and match remaining electricity use to like-for-like renewable energy credits" (Netflix Environmental Social Governance Report 2022, pg. 28: https://s22.q4cdn.com/959853165/files/doc_downloads/2023/06/29/Netflix_2022-ESG-Report-FINAL.pdf).
“Netflix’s 2022 net zero claim was achieved primarily through high-quality carbon credits and renewable energy certificates, not full value-chain decarbonization. The company continues to pursue deep emission reductions in line with a 1.5°C pathway, targeting a 46% absolute reduction by 2030 and net zero by 2050 across all scopes.”</t>
  </si>
  <si>
    <t>'To reach net-zero global operational GHG emissions for Scopes 1, 2 and 3 by 2040' (p20) nb 'We also maintain our 2025 GHG reduction goal, consistent with science-based reductions required to keep global warming well below 2°C, to reduce absolute Scope 1 and 2 GHG emissions by 30% compared to a 2014 base year.' (p65)</t>
  </si>
  <si>
    <t>KDDI aims to achieve net-zero CO2 emissions in its business activities by fiscal 2030</t>
  </si>
  <si>
    <t>Our Science-based Targets:
To address climate change and our Company GHG emissions footprint, we have set the following targets, both approved by the Science Based Targets initiative (SBTi):
• We commit to reduce absolute Scopes 1 and 2 GHG emissions by 32.5% by 2032 from a 2019 base year
• We also commit that 67% of suppliers (by emissions) covering purchased goods and services, have science-based targets by 2027
Pg 40 of 2024 report</t>
  </si>
  <si>
    <t>"We have an ambition to be net zero by 2050 across our financed emissions, assets under management (AUM) and our operational value chain."
Climate-related Disclosures Report page 4</t>
  </si>
  <si>
    <t>"On January 5, 2022, we announced carbon reduction goals in line with Science Based Targets initiative 1.5℃(SBTi1.5℃) with an ambition to reach carbon neutrality by 2050. In January 2024, Luxshare Precision's emissions reduction targets were officially validated and approved by the SBTi." (Company Initiatives, Corporate Website)</t>
  </si>
  <si>
    <t>SAP committed to achieve net-zero along the value chain in line with a 1.5°C future in 2030.</t>
  </si>
  <si>
    <t>Includes Scopes 1, 2 and 3 emissions as a business operator and with Scope 1 and 2 emissions from investees. "Strengthen initiatives to achieve net-zero CO2 emissions status by the end of FY2050 from the standpoint of both a business operator and an institutional investor • Further reduce energy consumption while  promoting the phased introduction of renewable
energy, with the aim of reducing CO2 emissions from our own operations • Proactively execute ESG investment and financing while stepping up engagement with investees to encourage them to reduce the volume of CO2 emissions from their operations"</t>
  </si>
  <si>
    <t>'In April 2024, the SBTi successfully validated our full value chain goal to reduce absolute end-to-end CO2e emissions by about 35% by 2030 and to reach net-zero by 2050 from a 2018 base year, including the reduction of absolute gross scope 1 and 2 GHG emissions by 50.4% within the same timeframe, in line with the 1.5ºC reduction pathway.' (p19)</t>
  </si>
  <si>
    <t xml:space="preserve">'In July 2020, Starbucks joined Transform to Net Zero as a founding member. The Initiative’s objective is to accelerate the transition to a net zero global economy no later than 2050, and as such Starbucks has committed to be Net Zero by 2050.' (2023 CDP Report). </t>
  </si>
  <si>
    <t>2050 targets: Customer success powered by carbon neutral technologies that address air quality. Carbon neutrality and near zero pollution in Cummins’ facilities and operations.</t>
  </si>
  <si>
    <t>"METRO’s new near-term science-based targets (SBT), which have yet to be approved by the Science Based Targets initiative (SBTi), are consistent with the level of decarbonization required to keep global temperature increases to 1.5°C compared to pre-industrial temperatures. Our targets with a 2023 base year will consist of:
• [SBT1] Reducing absolute scope 1 and scope 2 greenhouse gas (GHG) emissions by 42% by 2030;
• [SBT2] Having 45% of our suppliers by spend with science-based targets by 2028;
• [SBT3] Reducing absolute scope 3 GHG emissions from purchases of goods and services by 25% by 2030;
• [SBT4] Reducing absolute scope 3 GHG emissions from downstream transportation and distribution by 25% by 2030; and
• [SBT5] Reducing scope 3 FLAG GHG emissions by 30% by 2030."
- GHG EMISSIONS INFO SHEET, Update December 2024</t>
  </si>
  <si>
    <t>"Our near-term target and KPI, embedded in long-term incentives, is to reduce GHG emissions across our operations (Scopes 1 and 2) by 4.2% year-on-year. We continue to work towards our long-term target of ‘working towards a net zero value chain by 2050’." (Annual Report 2023 BAE Systems plc, pg. 49).</t>
  </si>
  <si>
    <t>Transition our investment portfolios to net zero greenhouse gas emissions by 2050
Our supply chain will be net zero by 2035</t>
  </si>
  <si>
    <t>Reduced Scope 1 GHG from 14.16 to 10.78 MMTeCO2e between 2021 and 2023</t>
  </si>
  <si>
    <t>"Net Zero Value Chain" by 2050 (P.81, 2024 Combined Annual and Sustainability Report)
"BAT has a target..., by 2050, to achieve Net Zero GHG emissions across our value chain." (P104, 2023 Combined Annual and ESG Report)
"In 2021, we joined the UN-backed Race to Zero Campaign and the Science-Based Targets Business Ambition for 1.5ºC, an alliance to halve global emissions by 2030 and achieve net zero carbon emissions by 2050." (P12, Low Carbon Transition Plan 2022)</t>
  </si>
  <si>
    <t>" Linde‘s 2050 climate neutrality ambition is based upon IEA’s scenario analysis, as described in its latest 2020 ETP paper.  This well-below 2 degrees Sustainable Development Scenario (SDS) recognized that the chemical sector as a whole is one that is hard to abate and projects the GHG trajectory for this industry as declining after 2030, reaching net zero after 2070.  Linde’s trajectory foresees a much earlier decline in absolute emissions, reaching climate neutrality by 2050.  Analysis shows that this trajectory equates to an average decline of 4 percent of emissions per year, as compared to business-as-usual emissions. Therefore, Linde considers its 2050 net zero goal to be in line with the global goal to limit warming to 1.5 degrees." (p. 23, Sustainable Development Report 2022)</t>
  </si>
  <si>
    <t xml:space="preserve"> To reach this goal, considering the lead time required for our products and technologies to enter service, we at MHI have de- clared our intent to realize net zero CO2 emissions by 2040, ten years ahead of the Japanese government’s target.
By our estimate, CO2 emissions from products we have provided to our customers (Scope 3) totaled approxi- mately 􏰍.􏰣 billion tons as of 􏰐􏰟􏰍􏰑. We are confident in our ability to make a significant contribution to global 􏰤arbon Neutrality by reducing those emissions with our techno- logical capabilities.
In our MISSION NET ZERO announcement, we set two targets􏰈 first, to cut our 􏰕cope 􏰥 􏰦 􏰤􏰤􏰙􏰕 emissions by
50% compared to 2019 levels by 2030, and then, to reach Net Zero by 2040. Secondly, we set two targets regard- ing Scopes 1 and 2 emissions–CO2 emissions resulting from our Group-wide production activities. We will reduce Scopes 1 and 2 emissions by 50% compared to 2014 levels by 2030 and then achieve Net Zero by 2040. We have already succeeded in reducing our Scopes 1 and 2 emissions by more than 40%. Today, we are proceeding with plans to demonstrate our Carbon Neutral Factory concept at Mihara Machinery Works in western Japan. We aim to achieve Carbon Neutrality at this manufacturing facility mainly by replacing conventional power sources with green energy derived from renewables, electrifying heat sources, and installing energy management systems. By applying the e􏰨perience gained through these e􏰊orts and working closely with our peers in industry, we will develop innovative, carbon neutral solutions and propose them to our customers. (Pg. 12)
Under MISSION NET ZERO, our 2040 Carbon Neutrality 􏰴eclaration, 􏰃􏰄􏰅 􏰀roup􏰇s first goal is to reduce our 􏰤􏰢2 emissions (Scopes 1 and 2) to 50% of 2014 levels by 2030 and reach Net Zero emissions by 2040.
Our second goal focuses on Scope 3 emissions, the majority of which arise from customers’ use of our prod-
2030 -50% (Compared to 2014) * Scopes 1 and 2: Calculation based on GHG Protocol
ucts. We aim to reduce CO2 emissions throughout our entire value chain to 50% of 2019 levels by 2030 after deducting reductions from CCUS* and to reduce them to Net Zero by 2040. (Pg. 32)
</t>
  </si>
  <si>
    <t xml:space="preserve">"We chose the “Net Zero Emissions by 2050” scenario of the International Energy Agency (IEA) as the basis for the transition scenario analysis as it features net zero CO2 energy sector and industrial process emissions in 2050, while achieving universal energy access in 2030." (pg. 29)
</t>
  </si>
  <si>
    <t>We are committed to achieving carbon neutrality across Wistron’s operations by 2030 and net-zero emissions across the entire value chain by 2050.</t>
  </si>
  <si>
    <t xml:space="preserve">“To address the climate crisis, Medtronic has set an ambition to achieve net zero carbon emissions by fiscal year (FY) 2045 across its operations and value chain (scopes 1, 2, and 3). Achieving net zero carbon emissions will be no easy feat, but the environmental and health benefits justify the effort.” 
“We have a goal of becoming carbon neutral in our operations by fiscal year 2030, and to reduce carbon emissions to net zero in our operations, supply chain, and logistics by fiscal year 2045. To achieve the ambition, we created a Decarbonization Roadmap and will pursue setting carbon emission reduction targets across scopes 1, 2, and 3.”
Source: https://web.archive.org/web/20250714214025/https://europe.medtronic.com/xd-en/our-impact/carbon-reduction.html
</t>
  </si>
  <si>
    <t>Carbon neutral commitment (C = company, V = value chain, G= Government, S = subsidiary, U = unspecified, x = less than 50% of rev, N=no)</t>
  </si>
  <si>
    <t>Carbon credits (Y = yes, N = no, R = removals only, U = unclear)</t>
  </si>
  <si>
    <t>Net zero commitment (V = value chain, C = company, S = subsidiary, U = unclear, x = less than 50% rev)</t>
  </si>
  <si>
    <t>No Data Found</t>
  </si>
  <si>
    <t>https://corporate.walmart.com/content/dam/corporate/documents/purpose/environmental-social-and-governance-report-archive/walmart-fy2022-esg-summary.pdf</t>
  </si>
  <si>
    <t xml:space="preserve">Aramco announced
its ambition to achieve net-zero
Scope 1 and Scope 2 greenhouse
gas emissions by 2050 from our
wholly-owned operated assets </t>
  </si>
  <si>
    <t>Scope 1 + 2</t>
  </si>
  <si>
    <t>https://www.aramco.com/-/media/publications/corporate-reports/sustainability-reports/report-2023/english/2023-saudi-aramco-sustainability-report-full-en.pdf</t>
  </si>
  <si>
    <t>Scaling our positive impact is underpinned by The Climate
Pledge—a commitment to be net-zero carbon by 2040—which
we co-founded in 2019</t>
  </si>
  <si>
    <t>https://sustainability.aboutamazon.com/2022-sustainability-report.pdf</t>
  </si>
  <si>
    <t>Unsure of data</t>
  </si>
  <si>
    <t>Desktop research</t>
  </si>
  <si>
    <t>Use NZ Tracker Data</t>
  </si>
  <si>
    <t>Field</t>
  </si>
  <si>
    <t>Definition</t>
  </si>
  <si>
    <t>Oher details</t>
  </si>
  <si>
    <t>Whether a company has an RE100 target (enter Y if they have one, leave it empty if they don't have one)</t>
  </si>
  <si>
    <t>World’s most influential businesses committed to using 100% renewable electricity in their operations.</t>
  </si>
  <si>
    <t>When the company joined the RE100 initiative</t>
  </si>
  <si>
    <t>As per RE100 Members table</t>
  </si>
  <si>
    <t>When the company plans to achieve their RE100 target</t>
  </si>
  <si>
    <t>Other commitments to use 100% renewable energy not members of RE100</t>
  </si>
  <si>
    <t xml:space="preserve">Target Year for non-Recompanies </t>
  </si>
  <si>
    <t>Source (Link and page) for non-RE members</t>
  </si>
  <si>
    <t>Does the company has Science Based Targets? (SBT is in the short term, 5 to 10 years away from baseline)</t>
  </si>
  <si>
    <t>Committed = letter sent committing to set targets; Target Set= SBTi approved the target set by the company</t>
  </si>
  <si>
    <t>Temprature alignment ( Paris agreements)</t>
  </si>
  <si>
    <t>Earliest target year, if company is SBT committed, then default for target year is 2030.</t>
  </si>
  <si>
    <t>Does the company has Long Term Science Based Targets? (SBT is in the long term, long-term reduction e.g. 90% of Scope 1)</t>
  </si>
  <si>
    <t>Committed = letter sent committing to set targets</t>
  </si>
  <si>
    <t>Committed = letter sent committing to set targets; Target Set= SBTi approved the target set by the company; Removed = the company failed to provide evidence and the commitment is removed</t>
  </si>
  <si>
    <t>The company committed to reach netZero with SBTi</t>
  </si>
  <si>
    <t>SBTi NZ approved (T = target set, C = committed)</t>
  </si>
  <si>
    <t>Whether the company has an SBTi approved net zero target</t>
  </si>
  <si>
    <t>When the company plans to achieve their SBTi net zero target</t>
  </si>
  <si>
    <t>When the company set their SBT</t>
  </si>
  <si>
    <t>Any other non-SBTi reduction targets?</t>
  </si>
  <si>
    <t>Non-SBTi reduction target commitment year</t>
  </si>
  <si>
    <t>Details provided by the SBTi on the scope of the target and targeted reductions</t>
  </si>
  <si>
    <t>When the company plans to achieve their SBT (if they give two targets date, use the nearest date)</t>
  </si>
  <si>
    <t>The base year specified in the company's target (e.g., 30% reduction by 2030 versus a 2019 baseline)</t>
  </si>
  <si>
    <t>Percentage reduction of Scope 1 and 2 emissions specified in the target</t>
  </si>
  <si>
    <t>Percentage reduction of Scope 3 emissions specified in the target</t>
  </si>
  <si>
    <t>Percentage reduction of Scopes 1, 2 and 3 emissions specified in the target</t>
  </si>
  <si>
    <t>Whether the company has a carbon neutral target (use the codes given, or leave it blank if they don't have a target)</t>
  </si>
  <si>
    <t>The scope of the target as specified by the company (e.g., "operations" or "supply chain")</t>
  </si>
  <si>
    <t>The target as described by the company (e.g., "climate neutral," "zero carbon"</t>
  </si>
  <si>
    <t>When the company plans to achieve their carbon neutral target</t>
  </si>
  <si>
    <t>When the company announced their carbon neutral target</t>
  </si>
  <si>
    <t>Whether the company uses or plans to use carbon credits to meet their target. If not mentioned mark as U, only mark N if they specify they do not use carbon credits</t>
  </si>
  <si>
    <t>Link to press release or sustainability report with target announcement</t>
  </si>
  <si>
    <t xml:space="preserve">Any caveats or other things to note about the target </t>
  </si>
  <si>
    <t>Whether the company has a net zero target (use the codes given, or leave it blank if they don;t have a target)</t>
  </si>
  <si>
    <t>The target as described by the company (e.g., "net zero," "zero net" "zero emissions")</t>
  </si>
  <si>
    <t>When the company plans to achieve their net zero target</t>
  </si>
  <si>
    <t>Net zero announcement year</t>
  </si>
  <si>
    <t>When the company announced their net zero target</t>
  </si>
  <si>
    <t xml:space="preserve">Whether the company uses or plans to use carbon credits to meet their target </t>
  </si>
  <si>
    <t>Any caveats or other things to note about the target</t>
  </si>
  <si>
    <t>Who did the research</t>
  </si>
  <si>
    <t>When was the research done</t>
  </si>
  <si>
    <t xml:space="preserve">We defined carbon neutrality as “GHG emissions or other activities with warming effects attributable to an actor are fully compensated by GHG reductions or removals, or other activities with cooling effects, exclusively claimed by the actor, such that the actor’s net contribution is zero, irrespective of the time period or the relative magnitude of emissions and removals involved.” For this research, we accepted companies’ self-identification as “carbon neutral”, “climate neutral”, “fully offset”, “CO2 neutral”, “compensated emissions”, “net carbon neutral”, or “greenhouse gas neutral” across either: all GHG Scopes (1, 2 and 3), all Scope 1 and Scope 2 emissions; “company”; or “operations”.  When reports, press releases and webpages were not published in English, translated terms were used to find the relevant targets. </t>
  </si>
  <si>
    <r>
      <t xml:space="preserve">The Paris Agreement alludes to the concept of net zero as “When anthropogenic emissions of greenhouse gases (GHGs) to the atmosphere are balanced by anthropogenic removals over a specified period”. The UNFCCC Race to Zero defines net zero as “An actor reduces its emissions following science-based pathways, with any remaining GHG emissions attributable to that actor being fully neutralized by like for-like removals (e.g., permanent removals for fossil carbon emissions) exclusively claimed by that actor, either within the value chain or through purchase of valid offset credits.” </t>
    </r>
    <r>
      <rPr>
        <b/>
        <sz val="11"/>
        <color theme="1"/>
        <rFont val="Calibri"/>
        <family val="2"/>
      </rPr>
      <t xml:space="preserve">For this research, we defined net zero as those companies that selfidentified as “net zero”, “zero net emissions”, “zero CO2 emissions”, “zero carbon”, “net zero carbon” or “neutralized residual emissions”. </t>
    </r>
  </si>
  <si>
    <r>
      <t>The RE100 targets are commitments for companies to supply 100% of their electricity from renewable sources</t>
    </r>
    <r>
      <rPr>
        <sz val="11"/>
        <color rgb="FF70AD47"/>
        <rFont val="Calibri"/>
        <family val="2"/>
      </rPr>
      <t>.</t>
    </r>
  </si>
  <si>
    <t>The  Science-Based Targets are from The Science-Based Target Initiative (SBTi) were reviewed. Unless specified otherwise, we included all “Target Qualifications” (1.5ºC, Well-below 2ºC, 2ºC) and “Statuses” (both “Targets Set” and “Committed” to set a target). For the purposes of our analysis, companies “Committed” to set a target were classified as having a target by 2030.  Data was taken from the SBTi Target dashboard.</t>
  </si>
  <si>
    <t>Other Emission Reductions Target</t>
  </si>
  <si>
    <t>Other reduction targets that do not fall nder any of the above definitions</t>
  </si>
  <si>
    <t>Rules</t>
  </si>
  <si>
    <t>For no SBTi affiliated targets or commitments, mark colW “SBT (Y = yes, N=no)” with an N to mark it has been looked at. No need to fill in other SBTi-related columns.</t>
  </si>
  <si>
    <t>Change to be made</t>
  </si>
  <si>
    <t>Net Zero Status</t>
  </si>
  <si>
    <t>Cange from Yes/No to Commited, target Set etc</t>
  </si>
  <si>
    <t>Commitment Year</t>
  </si>
  <si>
    <t>Mistake in commitment year - same as target year</t>
  </si>
  <si>
    <t>Other reduction target</t>
  </si>
  <si>
    <t>Change to only companies without SBT or with SBT C?</t>
  </si>
  <si>
    <t>Other NZ &gt; 2030</t>
  </si>
  <si>
    <t>Total NZ &gt; 2030</t>
  </si>
  <si>
    <t>1.5 C</t>
  </si>
  <si>
    <t>2024_jd.com_inc._environmental_social_and_governance_report.pdf</t>
  </si>
  <si>
    <t>Within Mexicoâ€™s legislation framework and in line with the Governmentâ€™s efforts and commitments to climate action, the</t>
  </si>
  <si>
    <t>Sustainability Plan of PetrÃ³leos Mexicanos clearly sets out Pemexâ€™s emission reduction targets to 2030 and, in line with the</t>
  </si>
  <si>
    <t>domestic energy sector evolution perspectives, formulates ambitions towards net zero emissions by 2050.</t>
  </si>
  <si>
    <t>Offsets with high-quality carbon credits 3</t>
  </si>
  <si>
    <t xml:space="preserve"> </t>
  </si>
  <si>
    <t>r Scope 1, market-based Scope 2, and Scope 3 (category 6 – business travel) In 2025, we purchased and retired carbon credits to offset our Scope 1 and Scope 2 market-based GHG emissions and Scope 3 GHG emissions resulting from our employees’ activities (category 6 – business travel) for the reporting period August 1, 2023 to July 31, 2024. We have developed a diversified offset portfolio that includes an agreement to pre-purchase 1,000 tonnes of Direct Air Capture removals from Carbon Engineering, and a five-year commitment to purchase CarbonCure mineralization removal offset</t>
  </si>
  <si>
    <t>BMO Financial Group 2024 Sustainability and Climate Reporting</t>
  </si>
  <si>
    <t>b138b4a6ac5c4faaa9b3a3665b13642b.pdf</t>
  </si>
  <si>
    <t>Carbon Peaking and Carbon Neutrality</t>
  </si>
  <si>
    <t>The investment portfolio will achieve carbon neutrality by 2060</t>
  </si>
  <si>
    <t>995b0b3a-1cd6-4078-b7e1-1fb613ffc2b7.pdf</t>
  </si>
  <si>
    <t>In SBTI database?</t>
  </si>
  <si>
    <t>Carbon Credits (Y)</t>
  </si>
  <si>
    <t>Carbon Credits (Not Specified)</t>
  </si>
  <si>
    <t>Carbon Credits (No)</t>
  </si>
  <si>
    <t>All RE</t>
  </si>
  <si>
    <t>All SBTi ST</t>
  </si>
  <si>
    <t>All NZ</t>
  </si>
  <si>
    <t>All CN</t>
  </si>
  <si>
    <t>One of the actions</t>
  </si>
  <si>
    <t>CN &gt; 2030</t>
  </si>
  <si>
    <t/>
  </si>
  <si>
    <t>1</t>
  </si>
  <si>
    <t>One of the below actions</t>
  </si>
  <si>
    <t>everything</t>
  </si>
  <si>
    <t>One of the below actions by 2030</t>
  </si>
  <si>
    <t>Did not measure - we need to look into the data</t>
  </si>
  <si>
    <t>One of the below actions already achieved</t>
  </si>
  <si>
    <t>Did not measure - We need to look into the data</t>
  </si>
  <si>
    <t>?</t>
  </si>
  <si>
    <t>Already achieved</t>
  </si>
  <si>
    <t>Now *-2030</t>
  </si>
  <si>
    <t>2031-2050</t>
  </si>
  <si>
    <t>Did not measure</t>
  </si>
  <si>
    <t>Net Zero Total (SBTi NZ + Other NZ)</t>
  </si>
  <si>
    <t>Net Zero covering Value Chain</t>
  </si>
  <si>
    <t>Near Term Science Based Target</t>
  </si>
  <si>
    <t>Sum of All RE</t>
  </si>
  <si>
    <t>Sum of All CN</t>
  </si>
  <si>
    <t>Sum of All SBTi ST</t>
  </si>
  <si>
    <t>Sum of All NZ</t>
  </si>
  <si>
    <t>Sum of RE100&gt;2030</t>
  </si>
  <si>
    <t>Sum of SBTi ST &gt; 2030</t>
  </si>
  <si>
    <t>Sum of CN &gt; 2030</t>
  </si>
  <si>
    <t>Sum of Total NZ &gt; 2030</t>
  </si>
  <si>
    <t xml:space="preserve">CN already achieved </t>
  </si>
  <si>
    <t>CN 2024-2030</t>
  </si>
  <si>
    <t>CN 2031-2050</t>
  </si>
  <si>
    <t>Any CN</t>
  </si>
  <si>
    <t>NZ already achieved</t>
  </si>
  <si>
    <t>NZ 2024-2030</t>
  </si>
  <si>
    <t>NZ 2031-2050</t>
  </si>
  <si>
    <t>Any NZ</t>
  </si>
  <si>
    <t>Any SBT</t>
  </si>
  <si>
    <t>SBT already achieved</t>
  </si>
  <si>
    <t>SBT 2024-2030</t>
  </si>
  <si>
    <t>SBT 2031-2050</t>
  </si>
  <si>
    <t>Any RE100</t>
  </si>
  <si>
    <t>RE100 already achieved</t>
  </si>
  <si>
    <t>RE100 2024-2030</t>
  </si>
  <si>
    <t>RE100 2031-2050</t>
  </si>
  <si>
    <t>CN/NZ - IF THE COMPANY HAS A Ccn or nz target</t>
  </si>
  <si>
    <t>CN/NZ 2030</t>
  </si>
  <si>
    <t>CN/NZ 2050</t>
  </si>
  <si>
    <t>will use cabon credits</t>
  </si>
  <si>
    <t>will NOT use carbon credits</t>
  </si>
  <si>
    <t>any target</t>
  </si>
  <si>
    <t>any target already achived</t>
  </si>
  <si>
    <t>2024 Data</t>
  </si>
  <si>
    <t>Regional fluctuation in near-term Science Based Target</t>
  </si>
  <si>
    <t>asia</t>
  </si>
  <si>
    <t>europe</t>
  </si>
  <si>
    <t>north america</t>
  </si>
  <si>
    <t>total</t>
  </si>
  <si>
    <t xml:space="preserve">Already achieved </t>
  </si>
  <si>
    <t>&lt;=2024</t>
  </si>
  <si>
    <t>Now-2030</t>
  </si>
  <si>
    <t>2025-2030</t>
  </si>
  <si>
    <t>After 2030</t>
  </si>
  <si>
    <t>&gt;2030</t>
  </si>
  <si>
    <t>(includes also above 2050)</t>
  </si>
  <si>
    <t>change</t>
  </si>
  <si>
    <t>fixed</t>
  </si>
  <si>
    <t>RE100 &lt;=2024</t>
  </si>
  <si>
    <t>RE100 2025-2030</t>
  </si>
  <si>
    <t>SBTi ST &lt;= 2024</t>
  </si>
  <si>
    <t>SBTi ST 2025-2030</t>
  </si>
  <si>
    <t>SBTi NZ &lt;= 2024</t>
  </si>
  <si>
    <t>SBTi NZ 2025-2030</t>
  </si>
  <si>
    <t>Other NZ &lt;= 2024</t>
  </si>
  <si>
    <t>Other NZ 2025-2030</t>
  </si>
  <si>
    <t>CN &lt;= 2024</t>
  </si>
  <si>
    <t>CN 2025-2030</t>
  </si>
  <si>
    <t>Total NZ &lt;=2024</t>
  </si>
  <si>
    <t>Total NZ 2025-2030</t>
  </si>
  <si>
    <t>Other Emission Reduction &lt;=2024</t>
  </si>
  <si>
    <t>Other Emission Reduction 2025-2030</t>
  </si>
  <si>
    <t>Sum of RE100 &lt;=2024</t>
  </si>
  <si>
    <t>Sum of RE100 2025-2030</t>
  </si>
  <si>
    <t>Sum of SBTi ST &lt;= 2024</t>
  </si>
  <si>
    <t>Sum of SBTi ST 2025-2030</t>
  </si>
  <si>
    <t>Sum of CN &lt;= 2024</t>
  </si>
  <si>
    <t>Sum of CN 2025-2030</t>
  </si>
  <si>
    <t>Sum of Total NZ &lt;=2024</t>
  </si>
  <si>
    <t>Sum of Total NZ 2025-2030</t>
  </si>
  <si>
    <t>sum</t>
  </si>
  <si>
    <t>Total 2025</t>
  </si>
  <si>
    <t>total 2024</t>
  </si>
  <si>
    <t>Stated usage of carbon credits among Fortune Global 500 companies</t>
  </si>
  <si>
    <t>no</t>
  </si>
  <si>
    <t>do not say</t>
  </si>
  <si>
    <t xml:space="preserve">other </t>
  </si>
  <si>
    <t>2024 carbon neutral</t>
  </si>
  <si>
    <t xml:space="preserve">Regional Carbon NeutralTargets Fluctuation </t>
  </si>
  <si>
    <t>2025 carbon Neutral Commitments</t>
  </si>
  <si>
    <t>Regional Data</t>
  </si>
  <si>
    <t>number of companies</t>
  </si>
  <si>
    <t>CN</t>
  </si>
  <si>
    <t>NZ</t>
  </si>
  <si>
    <t xml:space="preserve">SBTi short term </t>
  </si>
  <si>
    <t xml:space="preserve">Carbon Credit </t>
  </si>
  <si>
    <t xml:space="preserve">Other </t>
  </si>
  <si>
    <t xml:space="preserve">Carbon Credits </t>
  </si>
  <si>
    <t>percentage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</si>
</sst>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6" formatCode="&quot;$&quot;#,##0_);[Red]\(&quot;$&quot;#,##0\)"/>
    <numFmt numFmtId="8" formatCode="&quot;$&quot;#,##0.00_);[Red]\(&quot;$&quot;#,##0.00\)"/>
    <numFmt numFmtId="164" formatCode="_-* #,##0.00_-;\-* #,##0.00_-;_-* &quot;-&quot;??_-;_-@_-"/>
    <numFmt numFmtId="165" formatCode="&quot;£&quot;#,##0.00"/>
    <numFmt numFmtId="166" formatCode="0.0%"/>
  </numFmts>
  <fonts count="56">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u/>
      <sz val="11"/>
      <color theme="10"/>
      <name val="Aptos Narrow"/>
      <family val="2"/>
      <scheme val="minor"/>
    </font>
    <font>
      <sz val="11"/>
      <color rgb="FF333333"/>
      <name val="Times New Roman"/>
      <family val="1"/>
    </font>
    <font>
      <sz val="10"/>
      <color rgb="FF000000"/>
      <name val="Arial"/>
      <family val="2"/>
    </font>
    <font>
      <sz val="11"/>
      <color theme="1"/>
      <name val="Calibri"/>
      <family val="2"/>
    </font>
    <font>
      <sz val="11"/>
      <color rgb="FF000000"/>
      <name val="Calibri"/>
      <family val="2"/>
    </font>
    <font>
      <b/>
      <sz val="11"/>
      <color theme="1"/>
      <name val="Calibri"/>
      <family val="2"/>
    </font>
    <font>
      <b/>
      <sz val="11"/>
      <color theme="0" tint="-0.14999847407452621"/>
      <name val="Aptos Narrow"/>
      <family val="2"/>
      <scheme val="minor"/>
    </font>
    <font>
      <sz val="11"/>
      <color rgb="FF70AD47"/>
      <name val="Calibri"/>
      <family val="2"/>
    </font>
    <font>
      <sz val="9"/>
      <color rgb="FF000000"/>
      <name val="Arial"/>
      <family val="2"/>
    </font>
    <font>
      <sz val="10"/>
      <color rgb="FF3B3B3B"/>
      <name val="Arial"/>
      <family val="2"/>
    </font>
    <font>
      <sz val="10"/>
      <color rgb="FF000000"/>
      <name val="Segoe UI"/>
      <family val="2"/>
    </font>
    <font>
      <b/>
      <u/>
      <sz val="11"/>
      <color theme="1"/>
      <name val="Aptos Narrow"/>
      <family val="2"/>
      <scheme val="minor"/>
    </font>
    <font>
      <sz val="11"/>
      <name val="Aptos Narrow"/>
      <family val="2"/>
      <scheme val="minor"/>
    </font>
    <font>
      <sz val="11"/>
      <color rgb="FF121212"/>
      <name val="Merriweather"/>
    </font>
    <font>
      <sz val="11"/>
      <color rgb="FF29527A"/>
      <name val="Arial"/>
      <family val="2"/>
    </font>
    <font>
      <sz val="8.25"/>
      <color rgb="FF29527A"/>
      <name val="Arial"/>
      <family val="2"/>
    </font>
    <font>
      <sz val="10"/>
      <color rgb="FF868686"/>
      <name val="Microsoft YaHei"/>
      <family val="2"/>
    </font>
    <font>
      <sz val="11"/>
      <color rgb="FF000000"/>
      <name val="Aptos Narrow"/>
      <family val="2"/>
      <scheme val="minor"/>
    </font>
    <font>
      <sz val="8"/>
      <color theme="1"/>
      <name val="Microsoft YaHei"/>
      <family val="2"/>
    </font>
    <font>
      <sz val="8"/>
      <color rgb="FF565656"/>
      <name val="InterVariable"/>
    </font>
    <font>
      <sz val="12"/>
      <color theme="1"/>
      <name val="Aptos Narrow"/>
      <family val="2"/>
      <scheme val="minor"/>
    </font>
    <font>
      <sz val="12"/>
      <color rgb="FF000000"/>
      <name val="Aptos Narrow"/>
      <family val="2"/>
      <scheme val="minor"/>
    </font>
    <font>
      <sz val="8"/>
      <name val="Aptos Narrow"/>
      <family val="2"/>
      <scheme val="minor"/>
    </font>
    <font>
      <b/>
      <sz val="14"/>
      <color theme="1"/>
      <name val="Aptos Narrow"/>
      <family val="2"/>
      <scheme val="minor"/>
    </font>
    <font>
      <i/>
      <sz val="11"/>
      <color theme="1"/>
      <name val="Aptos Narrow"/>
      <family val="2"/>
      <scheme val="minor"/>
    </font>
    <font>
      <sz val="11"/>
      <color rgb="FF7030A0"/>
      <name val="Aptos Narrow"/>
      <family val="2"/>
      <scheme val="minor"/>
    </font>
    <font>
      <sz val="12"/>
      <color rgb="FF000000"/>
      <name val="Gotham-Book"/>
      <family val="2"/>
      <charset val="1"/>
    </font>
    <font>
      <sz val="11"/>
      <color rgb="FF000000"/>
      <name val="Aptos Narrow"/>
      <family val="2"/>
    </font>
    <font>
      <sz val="12"/>
      <color rgb="FF2A3035"/>
      <name val="Poppins"/>
      <charset val="1"/>
    </font>
    <font>
      <sz val="11"/>
      <color rgb="FF2F3441"/>
      <name val="VTB Group UI"/>
      <family val="2"/>
      <charset val="1"/>
    </font>
    <font>
      <sz val="11"/>
      <color theme="0"/>
      <name val="Calibri"/>
      <family val="2"/>
    </font>
    <font>
      <b/>
      <sz val="11"/>
      <color theme="0"/>
      <name val="Calibri"/>
      <family val="2"/>
    </font>
    <font>
      <sz val="11"/>
      <color theme="8" tint="-0.249977111117893"/>
      <name val="Calibri"/>
      <family val="2"/>
    </font>
    <font>
      <sz val="11"/>
      <color theme="4"/>
      <name val="Calibri"/>
      <family val="2"/>
    </font>
    <font>
      <sz val="11"/>
      <color theme="4"/>
      <name val="Calibri"/>
    </font>
    <font>
      <sz val="11"/>
      <color rgb="FFFF0000"/>
      <name val="Calibri"/>
      <family val="2"/>
    </font>
    <font>
      <sz val="11"/>
      <name val="Calibri"/>
      <family val="2"/>
    </font>
    <font>
      <sz val="9"/>
      <color indexed="81"/>
      <name val="Tahoma"/>
      <family val="2"/>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89999084444715716"/>
        <bgColor indexed="64"/>
      </patternFill>
    </fill>
    <fill>
      <patternFill patternType="solid">
        <fgColor theme="8" tint="0.79998168889431442"/>
        <bgColor indexed="64"/>
      </patternFill>
    </fill>
    <fill>
      <patternFill patternType="solid">
        <fgColor rgb="FF3399FF"/>
        <bgColor indexed="64"/>
      </patternFill>
    </fill>
    <fill>
      <patternFill patternType="solid">
        <fgColor theme="3" tint="0.249977111117893"/>
        <bgColor indexed="64"/>
      </patternFill>
    </fill>
    <fill>
      <patternFill patternType="solid">
        <fgColor rgb="FFFFFF00"/>
        <bgColor indexed="64"/>
      </patternFill>
    </fill>
    <fill>
      <patternFill patternType="solid">
        <fgColor theme="6" tint="0.39997558519241921"/>
        <bgColor indexed="64"/>
      </patternFill>
    </fill>
    <fill>
      <patternFill patternType="solid">
        <fgColor theme="8" tint="0.39997558519241921"/>
        <bgColor indexed="64"/>
      </patternFill>
    </fill>
    <fill>
      <patternFill patternType="solid">
        <fgColor rgb="FFFFC000"/>
        <bgColor indexed="64"/>
      </patternFill>
    </fill>
    <fill>
      <patternFill patternType="solid">
        <fgColor theme="0" tint="-0.34998626667073579"/>
        <bgColor indexed="64"/>
      </patternFill>
    </fill>
    <fill>
      <patternFill patternType="solid">
        <fgColor theme="6" tint="-0.249977111117893"/>
        <bgColor indexed="64"/>
      </patternFill>
    </fill>
    <fill>
      <patternFill patternType="solid">
        <fgColor theme="2" tint="-9.9978637043366805E-2"/>
        <bgColor indexed="64"/>
      </patternFill>
    </fill>
    <fill>
      <patternFill patternType="solid">
        <fgColor theme="0"/>
        <bgColor indexed="64"/>
      </patternFill>
    </fill>
    <fill>
      <patternFill patternType="solid">
        <fgColor theme="9" tint="0.59999389629810485"/>
        <bgColor indexed="64"/>
      </patternFill>
    </fill>
    <fill>
      <patternFill patternType="solid">
        <fgColor rgb="FFD9E1F2"/>
        <bgColor rgb="FFD9E1F2"/>
      </patternFill>
    </fill>
    <fill>
      <patternFill patternType="solid">
        <fgColor theme="9" tint="0.79998168889431442"/>
        <bgColor indexed="64"/>
      </patternFill>
    </fill>
    <fill>
      <patternFill patternType="solid">
        <fgColor theme="4" tint="0.79998168889431442"/>
        <bgColor theme="4" tint="0.79998168889431442"/>
      </patternFill>
    </fill>
    <fill>
      <patternFill patternType="solid">
        <fgColor rgb="FFFFFFFF"/>
        <bgColor indexed="64"/>
      </patternFill>
    </fill>
    <fill>
      <patternFill patternType="solid">
        <fgColor rgb="FFFFFFCC"/>
        <bgColor indexed="64"/>
      </patternFill>
    </fill>
    <fill>
      <patternFill patternType="solid">
        <fgColor theme="5"/>
        <bgColor indexed="64"/>
      </patternFill>
    </fill>
    <fill>
      <patternFill patternType="solid">
        <fgColor rgb="FFFF0066"/>
        <bgColor indexed="64"/>
      </patternFill>
    </fill>
    <fill>
      <patternFill patternType="solid">
        <fgColor theme="8"/>
        <bgColor indexed="64"/>
      </patternFill>
    </fill>
    <fill>
      <patternFill patternType="solid">
        <fgColor theme="4"/>
        <bgColor indexed="64"/>
      </patternFill>
    </fill>
    <fill>
      <patternFill patternType="solid">
        <fgColor theme="4" tint="0.79998168889431442"/>
        <bgColor indexed="64"/>
      </patternFill>
    </fill>
    <fill>
      <patternFill patternType="solid">
        <fgColor theme="0" tint="-0.14999847407452621"/>
        <bgColor indexed="64"/>
      </patternFill>
    </fill>
  </fills>
  <borders count="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top style="thin">
        <color rgb="FF8EA9DB"/>
      </top>
      <bottom style="thin">
        <color rgb="FF8EA9DB"/>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style="thin">
        <color theme="0"/>
      </left>
      <right style="thin">
        <color theme="0"/>
      </right>
      <top style="thin">
        <color theme="0"/>
      </top>
      <bottom style="thin">
        <color theme="0"/>
      </bottom>
      <diagonal/>
    </border>
    <border>
      <left style="thin">
        <color theme="0"/>
      </left>
      <right style="thin">
        <color theme="0"/>
      </right>
      <top/>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s>
  <cellStyleXfs count="46">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xf numFmtId="0" fontId="38" fillId="0" borderId="0"/>
    <xf numFmtId="164" fontId="1" fillId="0" borderId="0" applyFont="0" applyFill="0" applyBorder="0" applyAlignment="0" applyProtection="0"/>
    <xf numFmtId="9" fontId="1" fillId="0" borderId="0" applyFont="0" applyFill="0" applyBorder="0" applyAlignment="0" applyProtection="0"/>
  </cellStyleXfs>
  <cellXfs count="244">
    <xf numFmtId="0" fontId="0" fillId="0" borderId="0" xfId="0"/>
    <xf numFmtId="0" fontId="0" fillId="0" borderId="0" xfId="0" applyAlignment="1">
      <alignment wrapText="1"/>
    </xf>
    <xf numFmtId="0" fontId="16" fillId="0" borderId="0" xfId="0" applyFont="1"/>
    <xf numFmtId="0" fontId="16" fillId="33" borderId="0" xfId="0" applyFont="1" applyFill="1"/>
    <xf numFmtId="0" fontId="16" fillId="34" borderId="0" xfId="0" applyFont="1" applyFill="1"/>
    <xf numFmtId="0" fontId="16" fillId="35" borderId="0" xfId="0" applyFont="1" applyFill="1"/>
    <xf numFmtId="0" fontId="16" fillId="36" borderId="0" xfId="0" applyFont="1" applyFill="1"/>
    <xf numFmtId="0" fontId="18" fillId="0" borderId="0" xfId="42"/>
    <xf numFmtId="165" fontId="0" fillId="0" borderId="0" xfId="0" applyNumberFormat="1"/>
    <xf numFmtId="0" fontId="0" fillId="0" borderId="10" xfId="0" applyBorder="1"/>
    <xf numFmtId="0" fontId="0" fillId="0" borderId="12" xfId="0" applyBorder="1"/>
    <xf numFmtId="0" fontId="0" fillId="0" borderId="11" xfId="0" applyBorder="1"/>
    <xf numFmtId="0" fontId="0" fillId="0" borderId="13" xfId="0" applyBorder="1"/>
    <xf numFmtId="165" fontId="0" fillId="0" borderId="10" xfId="0" applyNumberFormat="1" applyBorder="1"/>
    <xf numFmtId="0" fontId="16" fillId="33" borderId="11" xfId="0" applyFont="1" applyFill="1" applyBorder="1"/>
    <xf numFmtId="0" fontId="16" fillId="34" borderId="11" xfId="0" applyFont="1" applyFill="1" applyBorder="1"/>
    <xf numFmtId="0" fontId="16" fillId="35" borderId="11" xfId="0" applyFont="1" applyFill="1" applyBorder="1"/>
    <xf numFmtId="0" fontId="20" fillId="0" borderId="0" xfId="0" applyFont="1"/>
    <xf numFmtId="0" fontId="22" fillId="0" borderId="0" xfId="0" applyFont="1"/>
    <xf numFmtId="0" fontId="0" fillId="39" borderId="0" xfId="0" applyFill="1"/>
    <xf numFmtId="0" fontId="21" fillId="0" borderId="0" xfId="0" applyFont="1"/>
    <xf numFmtId="0" fontId="21" fillId="0" borderId="0" xfId="0" applyFont="1" applyAlignment="1">
      <alignment vertical="center"/>
    </xf>
    <xf numFmtId="0" fontId="0" fillId="0" borderId="11" xfId="0" applyBorder="1" applyAlignment="1">
      <alignment vertical="top" wrapText="1"/>
    </xf>
    <xf numFmtId="0" fontId="0" fillId="0" borderId="11" xfId="0" applyBorder="1" applyAlignment="1">
      <alignment horizontal="right" vertical="top" wrapText="1"/>
    </xf>
    <xf numFmtId="0" fontId="0" fillId="0" borderId="0" xfId="0" applyAlignment="1">
      <alignment vertical="top"/>
    </xf>
    <xf numFmtId="0" fontId="0" fillId="38" borderId="0" xfId="0" applyFill="1" applyAlignment="1">
      <alignment vertical="top"/>
    </xf>
    <xf numFmtId="0" fontId="0" fillId="0" borderId="11" xfId="0" applyBorder="1" applyAlignment="1">
      <alignment vertical="top"/>
    </xf>
    <xf numFmtId="2" fontId="0" fillId="0" borderId="0" xfId="0" applyNumberFormat="1" applyAlignment="1">
      <alignment vertical="top"/>
    </xf>
    <xf numFmtId="0" fontId="18" fillId="0" borderId="0" xfId="42" applyAlignment="1">
      <alignment vertical="top"/>
    </xf>
    <xf numFmtId="14" fontId="0" fillId="0" borderId="0" xfId="0" applyNumberFormat="1" applyAlignment="1">
      <alignment vertical="top"/>
    </xf>
    <xf numFmtId="165" fontId="0" fillId="0" borderId="0" xfId="0" applyNumberFormat="1" applyAlignment="1">
      <alignment vertical="top"/>
    </xf>
    <xf numFmtId="0" fontId="0" fillId="0" borderId="0" xfId="0" applyAlignment="1">
      <alignment vertical="top" wrapText="1"/>
    </xf>
    <xf numFmtId="0" fontId="18" fillId="0" borderId="0" xfId="42" applyAlignment="1">
      <alignment horizontal="left" vertical="top"/>
    </xf>
    <xf numFmtId="0" fontId="0" fillId="0" borderId="11" xfId="0" applyBorder="1" applyAlignment="1">
      <alignment horizontal="left" vertical="top" wrapText="1"/>
    </xf>
    <xf numFmtId="0" fontId="0" fillId="40" borderId="0" xfId="0" applyFill="1" applyAlignment="1">
      <alignment vertical="top"/>
    </xf>
    <xf numFmtId="0" fontId="0" fillId="41" borderId="10" xfId="0" applyFill="1" applyBorder="1"/>
    <xf numFmtId="0" fontId="0" fillId="41" borderId="12" xfId="0" applyFill="1" applyBorder="1"/>
    <xf numFmtId="0" fontId="0" fillId="41" borderId="0" xfId="0" applyFill="1"/>
    <xf numFmtId="0" fontId="0" fillId="41" borderId="11" xfId="0" applyFill="1" applyBorder="1"/>
    <xf numFmtId="0" fontId="0" fillId="41" borderId="0" xfId="0" applyFill="1" applyAlignment="1">
      <alignment vertical="top"/>
    </xf>
    <xf numFmtId="0" fontId="0" fillId="41" borderId="11" xfId="0" applyFill="1" applyBorder="1" applyAlignment="1">
      <alignment vertical="top"/>
    </xf>
    <xf numFmtId="0" fontId="0" fillId="41" borderId="11" xfId="0" applyFill="1" applyBorder="1" applyAlignment="1">
      <alignment vertical="top" wrapText="1"/>
    </xf>
    <xf numFmtId="0" fontId="18" fillId="41" borderId="11" xfId="42" applyFill="1" applyBorder="1" applyAlignment="1">
      <alignment vertical="top"/>
    </xf>
    <xf numFmtId="0" fontId="0" fillId="42" borderId="0" xfId="0" applyFill="1" applyAlignment="1">
      <alignment vertical="top"/>
    </xf>
    <xf numFmtId="14" fontId="0" fillId="0" borderId="10" xfId="0" applyNumberFormat="1" applyBorder="1"/>
    <xf numFmtId="14" fontId="0" fillId="0" borderId="0" xfId="0" applyNumberFormat="1"/>
    <xf numFmtId="0" fontId="18" fillId="0" borderId="11" xfId="42" applyFill="1" applyBorder="1" applyAlignment="1">
      <alignment vertical="top" wrapText="1"/>
    </xf>
    <xf numFmtId="0" fontId="19" fillId="0" borderId="0" xfId="0" applyFont="1" applyAlignment="1">
      <alignment vertical="top"/>
    </xf>
    <xf numFmtId="0" fontId="19" fillId="0" borderId="11" xfId="0" applyFont="1" applyBorder="1" applyAlignment="1">
      <alignment vertical="top"/>
    </xf>
    <xf numFmtId="0" fontId="26" fillId="0" borderId="11" xfId="0" applyFont="1" applyBorder="1" applyAlignment="1">
      <alignment vertical="top" wrapText="1"/>
    </xf>
    <xf numFmtId="0" fontId="26" fillId="0" borderId="11" xfId="0" applyFont="1" applyBorder="1" applyAlignment="1">
      <alignment wrapText="1"/>
    </xf>
    <xf numFmtId="0" fontId="18" fillId="0" borderId="11" xfId="42" applyFill="1" applyBorder="1"/>
    <xf numFmtId="0" fontId="27" fillId="0" borderId="11" xfId="0" applyFont="1" applyBorder="1" applyAlignment="1">
      <alignment wrapText="1"/>
    </xf>
    <xf numFmtId="0" fontId="28" fillId="0" borderId="11" xfId="0" applyFont="1" applyBorder="1" applyAlignment="1">
      <alignment wrapText="1"/>
    </xf>
    <xf numFmtId="0" fontId="0" fillId="0" borderId="11" xfId="0" applyBorder="1" applyAlignment="1">
      <alignment wrapText="1"/>
    </xf>
    <xf numFmtId="0" fontId="16" fillId="43" borderId="0" xfId="0" applyFont="1" applyFill="1"/>
    <xf numFmtId="0" fontId="16" fillId="37" borderId="0" xfId="0" applyFont="1" applyFill="1"/>
    <xf numFmtId="0" fontId="16" fillId="43" borderId="11" xfId="0" applyFont="1" applyFill="1" applyBorder="1"/>
    <xf numFmtId="165" fontId="16" fillId="43" borderId="0" xfId="0" applyNumberFormat="1" applyFont="1" applyFill="1"/>
    <xf numFmtId="0" fontId="24" fillId="43" borderId="0" xfId="0" applyFont="1" applyFill="1"/>
    <xf numFmtId="0" fontId="0" fillId="37" borderId="0" xfId="0" applyFill="1"/>
    <xf numFmtId="0" fontId="0" fillId="43" borderId="0" xfId="0" applyFill="1"/>
    <xf numFmtId="0" fontId="0" fillId="43" borderId="11" xfId="0" applyFill="1" applyBorder="1"/>
    <xf numFmtId="14" fontId="16" fillId="43" borderId="0" xfId="0" applyNumberFormat="1" applyFont="1" applyFill="1"/>
    <xf numFmtId="0" fontId="16" fillId="0" borderId="11" xfId="0" applyFont="1" applyBorder="1"/>
    <xf numFmtId="165" fontId="16" fillId="0" borderId="0" xfId="0" applyNumberFormat="1" applyFont="1"/>
    <xf numFmtId="14" fontId="16" fillId="0" borderId="0" xfId="0" applyNumberFormat="1" applyFont="1"/>
    <xf numFmtId="0" fontId="29" fillId="0" borderId="0" xfId="0" applyFont="1"/>
    <xf numFmtId="0" fontId="0" fillId="0" borderId="13" xfId="0" applyBorder="1" applyAlignment="1">
      <alignment horizontal="center"/>
    </xf>
    <xf numFmtId="0" fontId="0" fillId="0" borderId="10" xfId="0" applyBorder="1" applyAlignment="1">
      <alignment horizontal="center"/>
    </xf>
    <xf numFmtId="0" fontId="0" fillId="0" borderId="12" xfId="0" applyBorder="1" applyAlignment="1">
      <alignment horizontal="center"/>
    </xf>
    <xf numFmtId="0" fontId="0" fillId="0" borderId="0" xfId="0" applyAlignment="1">
      <alignment horizontal="center"/>
    </xf>
    <xf numFmtId="0" fontId="0" fillId="0" borderId="11" xfId="0" applyBorder="1" applyAlignment="1">
      <alignment horizontal="center"/>
    </xf>
    <xf numFmtId="0" fontId="0" fillId="0" borderId="0" xfId="0" applyAlignment="1">
      <alignment horizontal="center" vertical="top"/>
    </xf>
    <xf numFmtId="0" fontId="0" fillId="0" borderId="11" xfId="0" applyBorder="1" applyAlignment="1">
      <alignment horizontal="center" vertical="top"/>
    </xf>
    <xf numFmtId="0" fontId="16" fillId="44" borderId="0" xfId="0" applyFont="1" applyFill="1" applyAlignment="1">
      <alignment horizontal="center"/>
    </xf>
    <xf numFmtId="0" fontId="16" fillId="44" borderId="11" xfId="0" applyFont="1" applyFill="1" applyBorder="1" applyAlignment="1">
      <alignment horizontal="center"/>
    </xf>
    <xf numFmtId="0" fontId="16" fillId="44" borderId="11" xfId="0" applyFont="1" applyFill="1" applyBorder="1" applyAlignment="1">
      <alignment horizontal="center" wrapText="1"/>
    </xf>
    <xf numFmtId="0" fontId="16" fillId="44" borderId="10" xfId="0" applyFont="1" applyFill="1" applyBorder="1"/>
    <xf numFmtId="0" fontId="16" fillId="44" borderId="0" xfId="0" applyFont="1" applyFill="1"/>
    <xf numFmtId="0" fontId="0" fillId="0" borderId="0" xfId="0" applyAlignment="1">
      <alignment horizontal="left"/>
    </xf>
    <xf numFmtId="0" fontId="0" fillId="0" borderId="0" xfId="0" applyAlignment="1">
      <alignment horizontal="left" vertical="top" wrapText="1"/>
    </xf>
    <xf numFmtId="0" fontId="14" fillId="0" borderId="0" xfId="0" applyFont="1" applyAlignment="1">
      <alignment vertical="top"/>
    </xf>
    <xf numFmtId="0" fontId="16" fillId="0" borderId="0" xfId="0" applyFont="1" applyAlignment="1">
      <alignment horizontal="center"/>
    </xf>
    <xf numFmtId="0" fontId="16" fillId="44" borderId="0" xfId="0" applyFont="1" applyFill="1" applyAlignment="1">
      <alignment horizontal="center" wrapText="1"/>
    </xf>
    <xf numFmtId="0" fontId="0" fillId="0" borderId="0" xfId="0" applyAlignment="1">
      <alignment vertical="center" wrapText="1"/>
    </xf>
    <xf numFmtId="0" fontId="30" fillId="0" borderId="0" xfId="0" applyFont="1" applyAlignment="1">
      <alignment vertical="top"/>
    </xf>
    <xf numFmtId="0" fontId="30" fillId="0" borderId="11" xfId="0" applyFont="1" applyBorder="1" applyAlignment="1">
      <alignment vertical="top"/>
    </xf>
    <xf numFmtId="0" fontId="0" fillId="45" borderId="0" xfId="0" applyFill="1" applyAlignment="1">
      <alignment horizontal="center" vertical="top"/>
    </xf>
    <xf numFmtId="0" fontId="0" fillId="45" borderId="0" xfId="0" applyFill="1" applyAlignment="1">
      <alignment vertical="top"/>
    </xf>
    <xf numFmtId="0" fontId="0" fillId="45" borderId="11" xfId="0" applyFill="1" applyBorder="1" applyAlignment="1">
      <alignment vertical="top"/>
    </xf>
    <xf numFmtId="165" fontId="0" fillId="45" borderId="0" xfId="0" applyNumberFormat="1" applyFill="1" applyAlignment="1">
      <alignment vertical="top"/>
    </xf>
    <xf numFmtId="0" fontId="0" fillId="45" borderId="11" xfId="0" applyFill="1" applyBorder="1" applyAlignment="1">
      <alignment horizontal="center" vertical="top"/>
    </xf>
    <xf numFmtId="0" fontId="0" fillId="45" borderId="0" xfId="0" applyFill="1" applyAlignment="1">
      <alignment horizontal="left" vertical="top" wrapText="1"/>
    </xf>
    <xf numFmtId="0" fontId="18" fillId="45" borderId="0" xfId="42" applyFill="1"/>
    <xf numFmtId="14" fontId="0" fillId="45" borderId="0" xfId="0" applyNumberFormat="1" applyFill="1" applyAlignment="1">
      <alignment vertical="top"/>
    </xf>
    <xf numFmtId="0" fontId="0" fillId="45" borderId="0" xfId="0" applyFill="1"/>
    <xf numFmtId="0" fontId="32" fillId="45" borderId="0" xfId="0" applyFont="1" applyFill="1"/>
    <xf numFmtId="0" fontId="36" fillId="45" borderId="0" xfId="0" applyFont="1" applyFill="1"/>
    <xf numFmtId="0" fontId="0" fillId="34" borderId="0" xfId="0" applyFill="1" applyAlignment="1">
      <alignment vertical="top"/>
    </xf>
    <xf numFmtId="0" fontId="38" fillId="0" borderId="0" xfId="43"/>
    <xf numFmtId="0" fontId="38" fillId="0" borderId="0" xfId="43" applyAlignment="1">
      <alignment wrapText="1"/>
    </xf>
    <xf numFmtId="3" fontId="38" fillId="0" borderId="0" xfId="43" applyNumberFormat="1"/>
    <xf numFmtId="10" fontId="38" fillId="0" borderId="0" xfId="43" applyNumberFormat="1"/>
    <xf numFmtId="22" fontId="38" fillId="0" borderId="0" xfId="43" applyNumberFormat="1"/>
    <xf numFmtId="0" fontId="38" fillId="0" borderId="11" xfId="43" applyBorder="1" applyAlignment="1">
      <alignment vertical="top"/>
    </xf>
    <xf numFmtId="9" fontId="38" fillId="0" borderId="0" xfId="43" applyNumberFormat="1"/>
    <xf numFmtId="8" fontId="38" fillId="0" borderId="0" xfId="43" applyNumberFormat="1"/>
    <xf numFmtId="6" fontId="38" fillId="0" borderId="0" xfId="43" applyNumberFormat="1"/>
    <xf numFmtId="0" fontId="38" fillId="0" borderId="0" xfId="43" quotePrefix="1" applyAlignment="1">
      <alignment wrapText="1"/>
    </xf>
    <xf numFmtId="0" fontId="38" fillId="0" borderId="0" xfId="43" quotePrefix="1"/>
    <xf numFmtId="0" fontId="39" fillId="0" borderId="14" xfId="43" applyFont="1" applyBorder="1"/>
    <xf numFmtId="0" fontId="39" fillId="46" borderId="14" xfId="43" applyFont="1" applyFill="1" applyBorder="1"/>
    <xf numFmtId="0" fontId="38" fillId="47" borderId="0" xfId="43" applyFill="1"/>
    <xf numFmtId="0" fontId="0" fillId="47" borderId="0" xfId="0" applyFill="1"/>
    <xf numFmtId="0" fontId="0" fillId="47" borderId="0" xfId="0" applyFill="1" applyAlignment="1">
      <alignment wrapText="1"/>
    </xf>
    <xf numFmtId="0" fontId="0" fillId="45" borderId="11" xfId="0" applyFill="1" applyBorder="1"/>
    <xf numFmtId="0" fontId="0" fillId="0" borderId="15" xfId="0" applyBorder="1"/>
    <xf numFmtId="0" fontId="0" fillId="0" borderId="15" xfId="0" applyBorder="1" applyAlignment="1">
      <alignment wrapText="1"/>
    </xf>
    <xf numFmtId="0" fontId="0" fillId="0" borderId="16" xfId="0" applyBorder="1"/>
    <xf numFmtId="0" fontId="0" fillId="48" borderId="17" xfId="0" applyFill="1" applyBorder="1"/>
    <xf numFmtId="0" fontId="0" fillId="49" borderId="0" xfId="0" applyFill="1" applyAlignment="1">
      <alignment vertical="top"/>
    </xf>
    <xf numFmtId="0" fontId="0" fillId="49" borderId="11" xfId="0" applyFill="1" applyBorder="1" applyAlignment="1">
      <alignment vertical="top"/>
    </xf>
    <xf numFmtId="0" fontId="0" fillId="49" borderId="0" xfId="0" applyFill="1" applyAlignment="1">
      <alignment horizontal="center" vertical="top"/>
    </xf>
    <xf numFmtId="0" fontId="0" fillId="49" borderId="11" xfId="0" applyFill="1" applyBorder="1" applyAlignment="1">
      <alignment horizontal="center" vertical="top"/>
    </xf>
    <xf numFmtId="0" fontId="0" fillId="49" borderId="0" xfId="0" applyFill="1" applyAlignment="1">
      <alignment horizontal="center" vertical="top" wrapText="1"/>
    </xf>
    <xf numFmtId="0" fontId="0" fillId="49" borderId="0" xfId="0" applyFill="1"/>
    <xf numFmtId="14" fontId="0" fillId="49" borderId="0" xfId="0" applyNumberFormat="1" applyFill="1" applyAlignment="1">
      <alignment vertical="top"/>
    </xf>
    <xf numFmtId="0" fontId="0" fillId="48" borderId="15" xfId="0" applyFill="1" applyBorder="1"/>
    <xf numFmtId="0" fontId="0" fillId="48" borderId="15" xfId="0" applyFill="1" applyBorder="1" applyAlignment="1">
      <alignment wrapText="1"/>
    </xf>
    <xf numFmtId="0" fontId="0" fillId="49" borderId="0" xfId="0" applyFill="1" applyAlignment="1">
      <alignment horizontal="left" vertical="top" wrapText="1"/>
    </xf>
    <xf numFmtId="0" fontId="41" fillId="0" borderId="0" xfId="0" applyFont="1"/>
    <xf numFmtId="0" fontId="14" fillId="0" borderId="0" xfId="0" applyFont="1"/>
    <xf numFmtId="0" fontId="0" fillId="48" borderId="16" xfId="0" applyFill="1" applyBorder="1"/>
    <xf numFmtId="0" fontId="18" fillId="49" borderId="0" xfId="42" applyFill="1"/>
    <xf numFmtId="22" fontId="0" fillId="48" borderId="15" xfId="0" applyNumberFormat="1" applyFill="1" applyBorder="1"/>
    <xf numFmtId="22" fontId="0" fillId="48" borderId="16" xfId="0" applyNumberFormat="1" applyFill="1" applyBorder="1"/>
    <xf numFmtId="0" fontId="0" fillId="0" borderId="17" xfId="0" applyBorder="1"/>
    <xf numFmtId="22" fontId="0" fillId="0" borderId="16" xfId="0" applyNumberFormat="1" applyBorder="1"/>
    <xf numFmtId="0" fontId="43" fillId="0" borderId="0" xfId="0" applyFont="1"/>
    <xf numFmtId="0" fontId="18" fillId="0" borderId="0" xfId="42" applyAlignment="1">
      <alignment vertical="center" wrapText="1"/>
    </xf>
    <xf numFmtId="0" fontId="43" fillId="0" borderId="0" xfId="0" applyFont="1" applyAlignment="1">
      <alignment vertical="center" wrapText="1"/>
    </xf>
    <xf numFmtId="22" fontId="0" fillId="0" borderId="0" xfId="0" applyNumberFormat="1"/>
    <xf numFmtId="0" fontId="0" fillId="44" borderId="0" xfId="0" applyFill="1" applyAlignment="1">
      <alignment vertical="top"/>
    </xf>
    <xf numFmtId="0" fontId="0" fillId="44" borderId="11" xfId="0" applyFill="1" applyBorder="1" applyAlignment="1">
      <alignment vertical="top"/>
    </xf>
    <xf numFmtId="0" fontId="0" fillId="44" borderId="0" xfId="0" applyFill="1" applyAlignment="1">
      <alignment horizontal="center" vertical="top"/>
    </xf>
    <xf numFmtId="0" fontId="0" fillId="44" borderId="11" xfId="0" applyFill="1" applyBorder="1" applyAlignment="1">
      <alignment horizontal="center" vertical="top"/>
    </xf>
    <xf numFmtId="0" fontId="0" fillId="44" borderId="0" xfId="0" applyFill="1" applyAlignment="1">
      <alignment horizontal="left" vertical="top" wrapText="1"/>
    </xf>
    <xf numFmtId="14" fontId="0" fillId="44" borderId="0" xfId="0" applyNumberFormat="1" applyFill="1" applyAlignment="1">
      <alignment vertical="top"/>
    </xf>
    <xf numFmtId="0" fontId="18" fillId="44" borderId="0" xfId="42" applyFill="1"/>
    <xf numFmtId="0" fontId="0" fillId="44" borderId="0" xfId="0" applyFill="1"/>
    <xf numFmtId="0" fontId="30" fillId="44" borderId="0" xfId="0" applyFont="1" applyFill="1" applyAlignment="1">
      <alignment vertical="top"/>
    </xf>
    <xf numFmtId="0" fontId="18" fillId="44" borderId="0" xfId="42" applyFill="1" applyAlignment="1">
      <alignment vertical="top"/>
    </xf>
    <xf numFmtId="0" fontId="30" fillId="44" borderId="11" xfId="0" applyFont="1" applyFill="1" applyBorder="1" applyAlignment="1">
      <alignment vertical="top"/>
    </xf>
    <xf numFmtId="0" fontId="35" fillId="44" borderId="0" xfId="0" applyFont="1" applyFill="1"/>
    <xf numFmtId="0" fontId="44" fillId="0" borderId="0" xfId="0" applyFont="1"/>
    <xf numFmtId="0" fontId="18" fillId="0" borderId="11" xfId="42" applyBorder="1" applyAlignment="1">
      <alignment horizontal="center" vertical="top"/>
    </xf>
    <xf numFmtId="0" fontId="18" fillId="45" borderId="0" xfId="42" applyFill="1" applyAlignment="1">
      <alignment vertical="top"/>
    </xf>
    <xf numFmtId="0" fontId="42" fillId="0" borderId="0" xfId="0" applyFont="1"/>
    <xf numFmtId="0" fontId="45" fillId="48" borderId="17" xfId="0" applyFont="1" applyFill="1" applyBorder="1"/>
    <xf numFmtId="0" fontId="46" fillId="0" borderId="0" xfId="0" applyFont="1" applyAlignment="1">
      <alignment wrapText="1"/>
    </xf>
    <xf numFmtId="0" fontId="47" fillId="0" borderId="0" xfId="0" applyFont="1"/>
    <xf numFmtId="0" fontId="18" fillId="0" borderId="0" xfId="42" applyBorder="1" applyAlignment="1">
      <alignment horizontal="center" vertical="top"/>
    </xf>
    <xf numFmtId="0" fontId="0" fillId="33" borderId="0" xfId="0" applyFill="1" applyAlignment="1">
      <alignment horizontal="center" vertical="center"/>
    </xf>
    <xf numFmtId="0" fontId="16" fillId="33" borderId="0" xfId="0" applyFont="1" applyFill="1" applyAlignment="1">
      <alignment horizontal="center" vertical="center"/>
    </xf>
    <xf numFmtId="0" fontId="16" fillId="50" borderId="0" xfId="0" applyFont="1" applyFill="1" applyAlignment="1">
      <alignment horizontal="center" vertical="center"/>
    </xf>
    <xf numFmtId="0" fontId="0" fillId="50" borderId="0" xfId="0" applyFill="1" applyAlignment="1">
      <alignment horizontal="center" vertical="center"/>
    </xf>
    <xf numFmtId="165" fontId="0" fillId="44" borderId="0" xfId="0" applyNumberFormat="1" applyFill="1" applyAlignment="1">
      <alignment vertical="top"/>
    </xf>
    <xf numFmtId="0" fontId="14" fillId="33" borderId="0" xfId="0" applyFont="1" applyFill="1" applyAlignment="1">
      <alignment horizontal="center" vertical="center"/>
    </xf>
    <xf numFmtId="0" fontId="14" fillId="50" borderId="0" xfId="0" applyFont="1" applyFill="1" applyAlignment="1">
      <alignment horizontal="center" vertical="center"/>
    </xf>
    <xf numFmtId="0" fontId="18" fillId="48" borderId="0" xfId="42" applyFill="1" applyBorder="1"/>
    <xf numFmtId="0" fontId="0" fillId="0" borderId="15" xfId="0" applyBorder="1" applyAlignment="1">
      <alignment vertical="top"/>
    </xf>
    <xf numFmtId="0" fontId="18" fillId="0" borderId="0" xfId="42" applyBorder="1"/>
    <xf numFmtId="0" fontId="18" fillId="45" borderId="0" xfId="42" applyFill="1" applyBorder="1"/>
    <xf numFmtId="0" fontId="18" fillId="0" borderId="0" xfId="42" applyBorder="1" applyAlignment="1">
      <alignment vertical="top"/>
    </xf>
    <xf numFmtId="0" fontId="18" fillId="45" borderId="0" xfId="42" applyFill="1" applyBorder="1" applyAlignment="1">
      <alignment vertical="top"/>
    </xf>
    <xf numFmtId="0" fontId="18" fillId="45" borderId="15" xfId="42" applyFill="1" applyBorder="1"/>
    <xf numFmtId="0" fontId="16" fillId="51" borderId="0" xfId="0" applyFont="1" applyFill="1"/>
    <xf numFmtId="0" fontId="0" fillId="52" borderId="0" xfId="0" applyFill="1"/>
    <xf numFmtId="0" fontId="16" fillId="52" borderId="0" xfId="0" applyFont="1" applyFill="1"/>
    <xf numFmtId="0" fontId="0" fillId="50" borderId="0" xfId="0" applyFill="1" applyAlignment="1">
      <alignment vertical="center"/>
    </xf>
    <xf numFmtId="0" fontId="14" fillId="50" borderId="0" xfId="0" applyFont="1" applyFill="1" applyAlignment="1">
      <alignment vertical="center"/>
    </xf>
    <xf numFmtId="0" fontId="31" fillId="45" borderId="0" xfId="0" applyFont="1" applyFill="1"/>
    <xf numFmtId="0" fontId="34" fillId="45" borderId="0" xfId="0" applyFont="1" applyFill="1"/>
    <xf numFmtId="0" fontId="37" fillId="45" borderId="0" xfId="0" applyFont="1" applyFill="1"/>
    <xf numFmtId="9" fontId="0" fillId="0" borderId="0" xfId="0" applyNumberFormat="1"/>
    <xf numFmtId="0" fontId="48" fillId="53" borderId="18" xfId="0" applyFont="1" applyFill="1" applyBorder="1"/>
    <xf numFmtId="0" fontId="48" fillId="54" borderId="18" xfId="0" applyFont="1" applyFill="1" applyBorder="1"/>
    <xf numFmtId="0" fontId="49" fillId="53" borderId="18" xfId="0" applyFont="1" applyFill="1" applyBorder="1"/>
    <xf numFmtId="9" fontId="50" fillId="34" borderId="18" xfId="0" applyNumberFormat="1" applyFont="1" applyFill="1" applyBorder="1"/>
    <xf numFmtId="9" fontId="51" fillId="37" borderId="18" xfId="0" applyNumberFormat="1" applyFont="1" applyFill="1" applyBorder="1"/>
    <xf numFmtId="9" fontId="49" fillId="53" borderId="18" xfId="0" applyNumberFormat="1" applyFont="1" applyFill="1" applyBorder="1"/>
    <xf numFmtId="9" fontId="51" fillId="55" borderId="18" xfId="0" applyNumberFormat="1" applyFont="1" applyFill="1" applyBorder="1"/>
    <xf numFmtId="0" fontId="48" fillId="53" borderId="18" xfId="0" applyFont="1" applyFill="1" applyBorder="1" applyAlignment="1">
      <alignment horizontal="left" indent="5"/>
    </xf>
    <xf numFmtId="0" fontId="50" fillId="34" borderId="18" xfId="0" applyFont="1" applyFill="1" applyBorder="1"/>
    <xf numFmtId="0" fontId="0" fillId="0" borderId="12" xfId="0" applyBorder="1" applyAlignment="1">
      <alignment wrapText="1"/>
    </xf>
    <xf numFmtId="0" fontId="16" fillId="0" borderId="11" xfId="0" applyFont="1" applyBorder="1" applyAlignment="1">
      <alignment wrapText="1"/>
    </xf>
    <xf numFmtId="0" fontId="16" fillId="44" borderId="11" xfId="0" applyFont="1" applyFill="1" applyBorder="1" applyAlignment="1">
      <alignment wrapText="1"/>
    </xf>
    <xf numFmtId="0" fontId="0" fillId="44" borderId="11" xfId="0" applyFill="1" applyBorder="1" applyAlignment="1">
      <alignment vertical="top" wrapText="1"/>
    </xf>
    <xf numFmtId="0" fontId="0" fillId="45" borderId="11" xfId="0" applyFill="1" applyBorder="1" applyAlignment="1">
      <alignment vertical="top" wrapText="1"/>
    </xf>
    <xf numFmtId="0" fontId="0" fillId="49" borderId="11" xfId="0" applyFill="1" applyBorder="1" applyAlignment="1">
      <alignment vertical="top" wrapText="1"/>
    </xf>
    <xf numFmtId="0" fontId="18" fillId="45" borderId="11" xfId="42" applyFill="1" applyBorder="1"/>
    <xf numFmtId="0" fontId="18" fillId="44" borderId="11" xfId="42" applyFill="1" applyBorder="1"/>
    <xf numFmtId="0" fontId="18" fillId="0" borderId="11" xfId="42" applyBorder="1"/>
    <xf numFmtId="0" fontId="0" fillId="44" borderId="11" xfId="0" applyFill="1" applyBorder="1"/>
    <xf numFmtId="0" fontId="18" fillId="49" borderId="11" xfId="42" applyFill="1" applyBorder="1" applyAlignment="1">
      <alignment vertical="top"/>
    </xf>
    <xf numFmtId="0" fontId="16" fillId="0" borderId="11" xfId="0" applyFont="1" applyBorder="1" applyAlignment="1">
      <alignment horizontal="center"/>
    </xf>
    <xf numFmtId="9" fontId="0" fillId="0" borderId="0" xfId="45" applyFont="1"/>
    <xf numFmtId="0" fontId="0" fillId="56" borderId="10" xfId="0" applyFill="1" applyBorder="1"/>
    <xf numFmtId="0" fontId="0" fillId="56" borderId="0" xfId="0" applyFill="1"/>
    <xf numFmtId="0" fontId="16" fillId="56" borderId="0" xfId="0" applyFont="1" applyFill="1"/>
    <xf numFmtId="0" fontId="0" fillId="56" borderId="0" xfId="0" applyFill="1" applyAlignment="1">
      <alignment vertical="top"/>
    </xf>
    <xf numFmtId="1" fontId="16" fillId="0" borderId="0" xfId="0" applyNumberFormat="1" applyFont="1" applyAlignment="1">
      <alignment horizontal="center"/>
    </xf>
    <xf numFmtId="1" fontId="0" fillId="0" borderId="0" xfId="44" applyNumberFormat="1" applyFont="1" applyAlignment="1">
      <alignment horizontal="center" vertical="top"/>
    </xf>
    <xf numFmtId="1" fontId="0" fillId="44" borderId="0" xfId="44" applyNumberFormat="1" applyFont="1" applyFill="1" applyAlignment="1">
      <alignment horizontal="center" vertical="top"/>
    </xf>
    <xf numFmtId="1" fontId="0" fillId="45" borderId="0" xfId="44" applyNumberFormat="1" applyFont="1" applyFill="1" applyAlignment="1">
      <alignment horizontal="center" vertical="top"/>
    </xf>
    <xf numFmtId="1" fontId="0" fillId="45" borderId="0" xfId="44" applyNumberFormat="1" applyFont="1" applyFill="1" applyAlignment="1">
      <alignment horizontal="center"/>
    </xf>
    <xf numFmtId="1" fontId="0" fillId="49" borderId="0" xfId="44" applyNumberFormat="1" applyFont="1" applyFill="1" applyAlignment="1">
      <alignment horizontal="center" vertical="top"/>
    </xf>
    <xf numFmtId="1" fontId="0" fillId="0" borderId="0" xfId="0" applyNumberFormat="1" applyAlignment="1">
      <alignment horizontal="center" vertical="top"/>
    </xf>
    <xf numFmtId="1" fontId="0" fillId="44" borderId="0" xfId="0" applyNumberFormat="1" applyFill="1" applyAlignment="1">
      <alignment horizontal="center" vertical="top"/>
    </xf>
    <xf numFmtId="1" fontId="0" fillId="45" borderId="0" xfId="0" applyNumberFormat="1" applyFill="1" applyAlignment="1">
      <alignment horizontal="center" vertical="top"/>
    </xf>
    <xf numFmtId="1" fontId="0" fillId="49" borderId="0" xfId="0" applyNumberFormat="1" applyFill="1" applyAlignment="1">
      <alignment horizontal="center" vertical="top"/>
    </xf>
    <xf numFmtId="9" fontId="52" fillId="55" borderId="18" xfId="0" applyNumberFormat="1" applyFont="1" applyFill="1" applyBorder="1"/>
    <xf numFmtId="0" fontId="48" fillId="53" borderId="0" xfId="0" applyFont="1" applyFill="1" applyAlignment="1">
      <alignment horizontal="left" indent="5"/>
    </xf>
    <xf numFmtId="166" fontId="50" fillId="34" borderId="18" xfId="0" applyNumberFormat="1" applyFont="1" applyFill="1" applyBorder="1"/>
    <xf numFmtId="0" fontId="35" fillId="0" borderId="0" xfId="0" applyFont="1"/>
    <xf numFmtId="0" fontId="50" fillId="34" borderId="18" xfId="45" applyNumberFormat="1" applyFont="1" applyFill="1" applyBorder="1"/>
    <xf numFmtId="0" fontId="49" fillId="53" borderId="19" xfId="0" applyFont="1" applyFill="1" applyBorder="1"/>
    <xf numFmtId="0" fontId="50" fillId="34" borderId="18" xfId="0" applyNumberFormat="1" applyFont="1" applyFill="1" applyBorder="1"/>
    <xf numFmtId="0" fontId="53" fillId="34" borderId="18" xfId="0" applyNumberFormat="1" applyFont="1" applyFill="1" applyBorder="1"/>
    <xf numFmtId="1" fontId="50" fillId="34" borderId="18" xfId="0" applyNumberFormat="1" applyFont="1" applyFill="1" applyBorder="1"/>
    <xf numFmtId="0" fontId="0" fillId="0" borderId="0" xfId="0" applyAlignment="1"/>
    <xf numFmtId="1" fontId="54" fillId="34" borderId="18" xfId="0" applyNumberFormat="1" applyFont="1" applyFill="1" applyBorder="1"/>
    <xf numFmtId="0" fontId="0" fillId="47" borderId="20" xfId="0" applyFill="1" applyBorder="1"/>
    <xf numFmtId="0" fontId="0" fillId="47" borderId="21" xfId="0" applyFill="1" applyBorder="1"/>
    <xf numFmtId="165" fontId="0" fillId="47" borderId="20" xfId="0" applyNumberFormat="1" applyFill="1" applyBorder="1"/>
    <xf numFmtId="0" fontId="0" fillId="47" borderId="20" xfId="0" applyFill="1" applyBorder="1" applyAlignment="1">
      <alignment horizontal="center"/>
    </xf>
    <xf numFmtId="0" fontId="0" fillId="47" borderId="21" xfId="0" applyFill="1" applyBorder="1" applyAlignment="1">
      <alignment horizontal="center"/>
    </xf>
    <xf numFmtId="0" fontId="0" fillId="47" borderId="20" xfId="0" applyFill="1" applyBorder="1" applyAlignment="1">
      <alignment horizontal="center" vertical="top"/>
    </xf>
    <xf numFmtId="0" fontId="0" fillId="47" borderId="20" xfId="0" applyFill="1" applyBorder="1" applyAlignment="1">
      <alignment vertical="top"/>
    </xf>
    <xf numFmtId="0" fontId="0" fillId="47" borderId="21" xfId="0" applyFill="1" applyBorder="1" applyAlignment="1">
      <alignment wrapText="1"/>
    </xf>
    <xf numFmtId="14" fontId="0" fillId="47" borderId="20" xfId="0" applyNumberFormat="1" applyFill="1" applyBorder="1"/>
    <xf numFmtId="0" fontId="0" fillId="47" borderId="20" xfId="0" applyFill="1" applyBorder="1" applyAlignment="1">
      <alignment horizontal="center" vertical="center"/>
    </xf>
    <xf numFmtId="0" fontId="0" fillId="47" borderId="20" xfId="0" applyFill="1" applyBorder="1" applyAlignment="1">
      <alignment vertical="center"/>
    </xf>
  </cellXfs>
  <cellStyles count="46">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rmal 2" xfId="43" xr:uid="{0E338E61-0797-4846-848F-FCBE2D68FEFF}"/>
    <cellStyle name="Note" xfId="15" builtinId="10" customBuiltin="1"/>
    <cellStyle name="Output" xfId="10" builtinId="21" customBuiltin="1"/>
    <cellStyle name="Percent" xfId="45" builtinId="5"/>
    <cellStyle name="Title" xfId="1" builtinId="15" customBuiltin="1"/>
    <cellStyle name="Total" xfId="17" builtinId="25" customBuiltin="1"/>
    <cellStyle name="Warning Text" xfId="14" builtinId="11" customBuiltin="1"/>
  </cellStyles>
  <dxfs count="6">
    <dxf>
      <font>
        <b/>
        <i val="0"/>
        <strike val="0"/>
        <condense val="0"/>
        <extend val="0"/>
        <outline val="0"/>
        <shadow val="0"/>
        <u val="none"/>
        <vertAlign val="baseline"/>
        <sz val="14"/>
        <color theme="1"/>
        <name val="Aptos Narrow"/>
        <family val="2"/>
        <scheme val="minor"/>
      </font>
    </dxf>
    <dxf>
      <alignment horizontal="general" vertical="bottom" textRotation="0" wrapText="1" indent="0" justifyLastLine="0" shrinkToFit="0" readingOrder="0"/>
    </dxf>
    <dxf>
      <numFmt numFmtId="167" formatCode="dd/mm/yyyy\ hh:mm"/>
    </dxf>
    <dxf>
      <numFmt numFmtId="3" formatCode="#,##0"/>
    </dxf>
    <dxf>
      <numFmt numFmtId="14" formatCode="0.00%"/>
    </dxf>
    <dxf>
      <numFmt numFmtId="14" formatCode="0.00%"/>
    </dxf>
  </dxfs>
  <tableStyles count="0" defaultTableStyle="TableStyleMedium2" defaultPivotStyle="PivotStyleLight16"/>
  <colors>
    <mruColors>
      <color rgb="FF3399FF"/>
      <color rgb="FFFF0066"/>
      <color rgb="FFFFFFCC"/>
      <color rgb="FFFFFFFF"/>
      <color rgb="FFF2CE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Trends in the commitments of the Global Fortune 500 companies from 2019 to 2025</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v>Carbon Neutral</c:v>
          </c:tx>
          <c:spPr>
            <a:ln w="12700" cap="rnd">
              <a:solidFill>
                <a:srgbClr val="E3008C"/>
              </a:solidFill>
              <a:round/>
            </a:ln>
            <a:effectLst/>
          </c:spPr>
          <c:marker>
            <c:symbol val="circle"/>
            <c:size val="3"/>
            <c:spPr>
              <a:solidFill>
                <a:srgbClr val="E3008C"/>
              </a:solidFill>
              <a:ln w="25400">
                <a:noFill/>
              </a:ln>
              <a:effectLst/>
            </c:spPr>
          </c:marker>
          <c:cat>
            <c:numRef>
              <c:f>'Historical trends'!$D$4:$J$4</c:f>
              <c:numCache>
                <c:formatCode>General</c:formatCode>
                <c:ptCount val="7"/>
                <c:pt idx="0">
                  <c:v>2019</c:v>
                </c:pt>
                <c:pt idx="1">
                  <c:v>2020</c:v>
                </c:pt>
                <c:pt idx="2">
                  <c:v>2021</c:v>
                </c:pt>
                <c:pt idx="3">
                  <c:v>2022</c:v>
                </c:pt>
                <c:pt idx="4">
                  <c:v>2023</c:v>
                </c:pt>
                <c:pt idx="5">
                  <c:v>2024</c:v>
                </c:pt>
                <c:pt idx="6">
                  <c:v>2025</c:v>
                </c:pt>
              </c:numCache>
            </c:numRef>
          </c:cat>
          <c:val>
            <c:numRef>
              <c:f>'Historical trends'!$D$8:$J$8</c:f>
              <c:numCache>
                <c:formatCode>0%</c:formatCode>
                <c:ptCount val="7"/>
                <c:pt idx="0">
                  <c:v>0.1</c:v>
                </c:pt>
                <c:pt idx="1">
                  <c:v>0.17</c:v>
                </c:pt>
                <c:pt idx="2">
                  <c:v>0.3</c:v>
                </c:pt>
                <c:pt idx="3">
                  <c:v>0.32</c:v>
                </c:pt>
                <c:pt idx="4">
                  <c:v>0.35</c:v>
                </c:pt>
                <c:pt idx="5">
                  <c:v>0.34</c:v>
                </c:pt>
                <c:pt idx="6">
                  <c:v>0.17799999999999999</c:v>
                </c:pt>
              </c:numCache>
            </c:numRef>
          </c:val>
          <c:smooth val="0"/>
          <c:extLst>
            <c:ext xmlns:c16="http://schemas.microsoft.com/office/drawing/2014/chart" uri="{C3380CC4-5D6E-409C-BE32-E72D297353CC}">
              <c16:uniqueId val="{00000000-0901-4102-B448-C1AE18378597}"/>
            </c:ext>
          </c:extLst>
        </c:ser>
        <c:ser>
          <c:idx val="2"/>
          <c:order val="1"/>
          <c:tx>
            <c:v>Net Zero</c:v>
          </c:tx>
          <c:spPr>
            <a:ln w="12700" cap="rnd">
              <a:solidFill>
                <a:srgbClr val="2AA0A4"/>
              </a:solidFill>
              <a:round/>
            </a:ln>
            <a:effectLst/>
          </c:spPr>
          <c:marker>
            <c:symbol val="circle"/>
            <c:size val="3"/>
            <c:spPr>
              <a:solidFill>
                <a:srgbClr val="2AA0A4"/>
              </a:solidFill>
              <a:ln w="9525">
                <a:solidFill>
                  <a:srgbClr val="2AA0A4"/>
                </a:solidFill>
              </a:ln>
              <a:effectLst/>
            </c:spPr>
          </c:marker>
          <c:cat>
            <c:numRef>
              <c:f>'Historical trends'!$D$4:$J$4</c:f>
              <c:numCache>
                <c:formatCode>General</c:formatCode>
                <c:ptCount val="7"/>
                <c:pt idx="0">
                  <c:v>2019</c:v>
                </c:pt>
                <c:pt idx="1">
                  <c:v>2020</c:v>
                </c:pt>
                <c:pt idx="2">
                  <c:v>2021</c:v>
                </c:pt>
                <c:pt idx="3">
                  <c:v>2022</c:v>
                </c:pt>
                <c:pt idx="4">
                  <c:v>2023</c:v>
                </c:pt>
                <c:pt idx="5">
                  <c:v>2024</c:v>
                </c:pt>
                <c:pt idx="6">
                  <c:v>2025</c:v>
                </c:pt>
              </c:numCache>
            </c:numRef>
          </c:cat>
          <c:val>
            <c:numRef>
              <c:f>'Historical trends'!$D$12:$J$12</c:f>
              <c:numCache>
                <c:formatCode>0%</c:formatCode>
                <c:ptCount val="7"/>
                <c:pt idx="0" formatCode="General">
                  <c:v>0</c:v>
                </c:pt>
                <c:pt idx="1">
                  <c:v>0.08</c:v>
                </c:pt>
                <c:pt idx="2">
                  <c:v>0.25</c:v>
                </c:pt>
                <c:pt idx="3">
                  <c:v>0.38</c:v>
                </c:pt>
                <c:pt idx="4">
                  <c:v>0.39</c:v>
                </c:pt>
                <c:pt idx="5">
                  <c:v>0.45</c:v>
                </c:pt>
                <c:pt idx="6">
                  <c:v>0.48599999999999999</c:v>
                </c:pt>
              </c:numCache>
            </c:numRef>
          </c:val>
          <c:smooth val="0"/>
          <c:extLst>
            <c:ext xmlns:c16="http://schemas.microsoft.com/office/drawing/2014/chart" uri="{C3380CC4-5D6E-409C-BE32-E72D297353CC}">
              <c16:uniqueId val="{00000001-0901-4102-B448-C1AE18378597}"/>
            </c:ext>
          </c:extLst>
        </c:ser>
        <c:ser>
          <c:idx val="3"/>
          <c:order val="2"/>
          <c:tx>
            <c:v>Near Term Science Based Target</c:v>
          </c:tx>
          <c:spPr>
            <a:ln w="12700" cap="rnd">
              <a:solidFill>
                <a:srgbClr val="9373C0"/>
              </a:solidFill>
              <a:round/>
            </a:ln>
            <a:effectLst/>
          </c:spPr>
          <c:marker>
            <c:symbol val="circle"/>
            <c:size val="3"/>
            <c:spPr>
              <a:solidFill>
                <a:srgbClr val="9373C0"/>
              </a:solidFill>
              <a:ln w="25400">
                <a:noFill/>
              </a:ln>
              <a:effectLst/>
            </c:spPr>
          </c:marker>
          <c:cat>
            <c:numRef>
              <c:f>'Historical trends'!$D$4:$J$4</c:f>
              <c:numCache>
                <c:formatCode>General</c:formatCode>
                <c:ptCount val="7"/>
                <c:pt idx="0">
                  <c:v>2019</c:v>
                </c:pt>
                <c:pt idx="1">
                  <c:v>2020</c:v>
                </c:pt>
                <c:pt idx="2">
                  <c:v>2021</c:v>
                </c:pt>
                <c:pt idx="3">
                  <c:v>2022</c:v>
                </c:pt>
                <c:pt idx="4">
                  <c:v>2023</c:v>
                </c:pt>
                <c:pt idx="5">
                  <c:v>2024</c:v>
                </c:pt>
                <c:pt idx="6">
                  <c:v>2025</c:v>
                </c:pt>
              </c:numCache>
            </c:numRef>
          </c:cat>
          <c:val>
            <c:numRef>
              <c:f>'Historical trends'!$D$20:$J$20</c:f>
              <c:numCache>
                <c:formatCode>0%</c:formatCode>
                <c:ptCount val="7"/>
                <c:pt idx="0">
                  <c:v>0.16</c:v>
                </c:pt>
                <c:pt idx="1">
                  <c:v>0.21</c:v>
                </c:pt>
                <c:pt idx="2">
                  <c:v>0.27</c:v>
                </c:pt>
                <c:pt idx="3">
                  <c:v>0.34</c:v>
                </c:pt>
                <c:pt idx="4">
                  <c:v>0.35</c:v>
                </c:pt>
                <c:pt idx="5">
                  <c:v>0.35</c:v>
                </c:pt>
                <c:pt idx="6">
                  <c:v>0.34599999999999997</c:v>
                </c:pt>
              </c:numCache>
            </c:numRef>
          </c:val>
          <c:smooth val="0"/>
          <c:extLst>
            <c:ext xmlns:c16="http://schemas.microsoft.com/office/drawing/2014/chart" uri="{C3380CC4-5D6E-409C-BE32-E72D297353CC}">
              <c16:uniqueId val="{00000002-0901-4102-B448-C1AE18378597}"/>
            </c:ext>
          </c:extLst>
        </c:ser>
        <c:ser>
          <c:idx val="4"/>
          <c:order val="3"/>
          <c:tx>
            <c:v>RE100</c:v>
          </c:tx>
          <c:spPr>
            <a:ln w="12700" cap="rnd">
              <a:solidFill>
                <a:srgbClr val="13A10E"/>
              </a:solidFill>
              <a:round/>
            </a:ln>
            <a:effectLst/>
          </c:spPr>
          <c:marker>
            <c:symbol val="circle"/>
            <c:size val="3"/>
            <c:spPr>
              <a:solidFill>
                <a:srgbClr val="13A10E"/>
              </a:solidFill>
              <a:ln w="9525">
                <a:solidFill>
                  <a:srgbClr val="13A10E"/>
                </a:solidFill>
              </a:ln>
              <a:effectLst/>
            </c:spPr>
          </c:marker>
          <c:cat>
            <c:numRef>
              <c:f>'Historical trends'!$D$4:$J$4</c:f>
              <c:numCache>
                <c:formatCode>General</c:formatCode>
                <c:ptCount val="7"/>
                <c:pt idx="0">
                  <c:v>2019</c:v>
                </c:pt>
                <c:pt idx="1">
                  <c:v>2020</c:v>
                </c:pt>
                <c:pt idx="2">
                  <c:v>2021</c:v>
                </c:pt>
                <c:pt idx="3">
                  <c:v>2022</c:v>
                </c:pt>
                <c:pt idx="4">
                  <c:v>2023</c:v>
                </c:pt>
                <c:pt idx="5">
                  <c:v>2024</c:v>
                </c:pt>
                <c:pt idx="6">
                  <c:v>2025</c:v>
                </c:pt>
              </c:numCache>
            </c:numRef>
          </c:cat>
          <c:val>
            <c:numRef>
              <c:f>'Historical trends'!$D$24:$J$24</c:f>
              <c:numCache>
                <c:formatCode>0%</c:formatCode>
                <c:ptCount val="7"/>
                <c:pt idx="0">
                  <c:v>0.1</c:v>
                </c:pt>
                <c:pt idx="1">
                  <c:v>0.12</c:v>
                </c:pt>
                <c:pt idx="2">
                  <c:v>0.13</c:v>
                </c:pt>
                <c:pt idx="3">
                  <c:v>0.14000000000000001</c:v>
                </c:pt>
                <c:pt idx="4">
                  <c:v>0.15</c:v>
                </c:pt>
                <c:pt idx="5">
                  <c:v>0.16</c:v>
                </c:pt>
                <c:pt idx="6">
                  <c:v>0.156</c:v>
                </c:pt>
              </c:numCache>
            </c:numRef>
          </c:val>
          <c:smooth val="0"/>
          <c:extLst>
            <c:ext xmlns:c16="http://schemas.microsoft.com/office/drawing/2014/chart" uri="{C3380CC4-5D6E-409C-BE32-E72D297353CC}">
              <c16:uniqueId val="{00000003-0901-4102-B448-C1AE18378597}"/>
            </c:ext>
          </c:extLst>
        </c:ser>
        <c:dLbls>
          <c:showLegendKey val="0"/>
          <c:showVal val="0"/>
          <c:showCatName val="0"/>
          <c:showSerName val="0"/>
          <c:showPercent val="0"/>
          <c:showBubbleSize val="0"/>
        </c:dLbls>
        <c:marker val="1"/>
        <c:smooth val="0"/>
        <c:axId val="1267041288"/>
        <c:axId val="1269607944"/>
      </c:lineChart>
      <c:catAx>
        <c:axId val="126704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9607944"/>
        <c:crosses val="autoZero"/>
        <c:auto val="1"/>
        <c:lblAlgn val="ctr"/>
        <c:lblOffset val="100"/>
        <c:noMultiLvlLbl val="0"/>
      </c:catAx>
      <c:valAx>
        <c:axId val="12696079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7041288"/>
        <c:crosses val="autoZero"/>
        <c:crossBetween val="between"/>
      </c:valAx>
      <c:spPr>
        <a:noFill/>
        <a:ln>
          <a:noFill/>
        </a:ln>
        <a:effectLst/>
      </c:spPr>
    </c:plotArea>
    <c:legend>
      <c:legendPos val="tr"/>
      <c:overlay val="0"/>
      <c:spPr>
        <a:noFill/>
        <a:ln>
          <a:solidFill>
            <a:srgbClr val="275317"/>
          </a:solidFill>
          <a:prstDash val="solid"/>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Target</a:t>
            </a:r>
            <a:r>
              <a:rPr lang="en-US" baseline="0"/>
              <a:t> by region </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'Historical trends'!$AF$5</c:f>
              <c:strCache>
                <c:ptCount val="1"/>
                <c:pt idx="0">
                  <c:v>Asia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'Historical trends'!$AG$4:$AI$4</c:f>
              <c:strCache>
                <c:ptCount val="3"/>
                <c:pt idx="0">
                  <c:v>CN</c:v>
                </c:pt>
                <c:pt idx="1">
                  <c:v>NZ</c:v>
                </c:pt>
                <c:pt idx="2">
                  <c:v>SBTi short term </c:v>
                </c:pt>
              </c:strCache>
            </c:strRef>
          </c:cat>
          <c:val>
            <c:numRef>
              <c:f>'Historical trends'!$AG$5:$AI$5</c:f>
              <c:numCache>
                <c:formatCode>0</c:formatCode>
                <c:ptCount val="3"/>
                <c:pt idx="0">
                  <c:v>23</c:v>
                </c:pt>
                <c:pt idx="1">
                  <c:v>59</c:v>
                </c:pt>
                <c:pt idx="2">
                  <c:v>33</c:v>
                </c:pt>
              </c:numCache>
            </c:numRef>
          </c:val>
          <c:extLst>
            <c:ext xmlns:c16="http://schemas.microsoft.com/office/drawing/2014/chart" uri="{C3380CC4-5D6E-409C-BE32-E72D297353CC}">
              <c16:uniqueId val="{00000000-4C48-468D-958C-89FAF9687A86}"/>
            </c:ext>
          </c:extLst>
        </c:ser>
        <c:ser>
          <c:idx val="1"/>
          <c:order val="1"/>
          <c:tx>
            <c:strRef>
              <c:f>'Historical trends'!$AF$6</c:f>
              <c:strCache>
                <c:ptCount val="1"/>
                <c:pt idx="0">
                  <c:v>Europe</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'Historical trends'!$AG$4:$AI$4</c:f>
              <c:strCache>
                <c:ptCount val="3"/>
                <c:pt idx="0">
                  <c:v>CN</c:v>
                </c:pt>
                <c:pt idx="1">
                  <c:v>NZ</c:v>
                </c:pt>
                <c:pt idx="2">
                  <c:v>SBTi short term </c:v>
                </c:pt>
              </c:strCache>
            </c:strRef>
          </c:cat>
          <c:val>
            <c:numRef>
              <c:f>'Historical trends'!$AG$6:$AI$6</c:f>
              <c:numCache>
                <c:formatCode>0</c:formatCode>
                <c:ptCount val="3"/>
                <c:pt idx="0">
                  <c:v>48</c:v>
                </c:pt>
                <c:pt idx="1">
                  <c:v>92</c:v>
                </c:pt>
                <c:pt idx="2">
                  <c:v>75</c:v>
                </c:pt>
              </c:numCache>
            </c:numRef>
          </c:val>
          <c:extLst>
            <c:ext xmlns:c16="http://schemas.microsoft.com/office/drawing/2014/chart" uri="{C3380CC4-5D6E-409C-BE32-E72D297353CC}">
              <c16:uniqueId val="{00000001-4C48-468D-958C-89FAF9687A86}"/>
            </c:ext>
          </c:extLst>
        </c:ser>
        <c:ser>
          <c:idx val="2"/>
          <c:order val="2"/>
          <c:tx>
            <c:strRef>
              <c:f>'Historical trends'!$AF$7</c:f>
              <c:strCache>
                <c:ptCount val="1"/>
                <c:pt idx="0">
                  <c:v>North America</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'Historical trends'!$AG$4:$AI$4</c:f>
              <c:strCache>
                <c:ptCount val="3"/>
                <c:pt idx="0">
                  <c:v>CN</c:v>
                </c:pt>
                <c:pt idx="1">
                  <c:v>NZ</c:v>
                </c:pt>
                <c:pt idx="2">
                  <c:v>SBTi short term </c:v>
                </c:pt>
              </c:strCache>
            </c:strRef>
          </c:cat>
          <c:val>
            <c:numRef>
              <c:f>'Historical trends'!$AG$7:$AI$7</c:f>
              <c:numCache>
                <c:formatCode>0</c:formatCode>
                <c:ptCount val="3"/>
                <c:pt idx="0">
                  <c:v>17</c:v>
                </c:pt>
                <c:pt idx="1">
                  <c:v>78</c:v>
                </c:pt>
                <c:pt idx="2">
                  <c:v>63</c:v>
                </c:pt>
              </c:numCache>
            </c:numRef>
          </c:val>
          <c:extLst>
            <c:ext xmlns:c16="http://schemas.microsoft.com/office/drawing/2014/chart" uri="{C3380CC4-5D6E-409C-BE32-E72D297353CC}">
              <c16:uniqueId val="{00000002-4C48-468D-958C-89FAF9687A86}"/>
            </c:ext>
          </c:extLst>
        </c:ser>
        <c:ser>
          <c:idx val="3"/>
          <c:order val="3"/>
          <c:tx>
            <c:strRef>
              <c:f>'Historical trends'!$AF$8</c:f>
              <c:strCache>
                <c:ptCount val="1"/>
                <c:pt idx="0">
                  <c:v>Other </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'Historical trends'!$AG$4:$AI$4</c:f>
              <c:strCache>
                <c:ptCount val="3"/>
                <c:pt idx="0">
                  <c:v>CN</c:v>
                </c:pt>
                <c:pt idx="1">
                  <c:v>NZ</c:v>
                </c:pt>
                <c:pt idx="2">
                  <c:v>SBTi short term </c:v>
                </c:pt>
              </c:strCache>
            </c:strRef>
          </c:cat>
          <c:val>
            <c:numRef>
              <c:f>'Historical trends'!$AG$8:$AI$8</c:f>
              <c:numCache>
                <c:formatCode>General</c:formatCode>
                <c:ptCount val="3"/>
                <c:pt idx="0">
                  <c:v>1</c:v>
                </c:pt>
                <c:pt idx="1">
                  <c:v>14</c:v>
                </c:pt>
                <c:pt idx="2" formatCode="0">
                  <c:v>2</c:v>
                </c:pt>
              </c:numCache>
            </c:numRef>
          </c:val>
          <c:extLst>
            <c:ext xmlns:c16="http://schemas.microsoft.com/office/drawing/2014/chart" uri="{C3380CC4-5D6E-409C-BE32-E72D297353CC}">
              <c16:uniqueId val="{00000003-4C48-468D-958C-89FAF9687A86}"/>
            </c:ext>
          </c:extLst>
        </c:ser>
        <c:dLbls>
          <c:dLblPos val="ctr"/>
          <c:showLegendKey val="0"/>
          <c:showVal val="1"/>
          <c:showCatName val="0"/>
          <c:showSerName val="0"/>
          <c:showPercent val="0"/>
          <c:showBubbleSize val="0"/>
        </c:dLbls>
        <c:gapWidth val="79"/>
        <c:overlap val="100"/>
        <c:axId val="967493448"/>
        <c:axId val="967495248"/>
      </c:barChart>
      <c:catAx>
        <c:axId val="9674934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967495248"/>
        <c:crosses val="autoZero"/>
        <c:auto val="1"/>
        <c:lblAlgn val="ctr"/>
        <c:lblOffset val="100"/>
        <c:noMultiLvlLbl val="0"/>
      </c:catAx>
      <c:valAx>
        <c:axId val="967495248"/>
        <c:scaling>
          <c:orientation val="minMax"/>
        </c:scaling>
        <c:delete val="1"/>
        <c:axPos val="l"/>
        <c:numFmt formatCode="0" sourceLinked="1"/>
        <c:majorTickMark val="none"/>
        <c:minorTickMark val="none"/>
        <c:tickLblPos val="nextTo"/>
        <c:crossAx val="96749344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Targets By Region</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'Historical trends'!$AG$4</c:f>
              <c:strCache>
                <c:ptCount val="1"/>
                <c:pt idx="0">
                  <c:v>CN</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'Historical trends'!$AF$5:$AF$8</c:f>
              <c:strCache>
                <c:ptCount val="4"/>
                <c:pt idx="0">
                  <c:v>Asia</c:v>
                </c:pt>
                <c:pt idx="1">
                  <c:v>Europe</c:v>
                </c:pt>
                <c:pt idx="2">
                  <c:v>North America</c:v>
                </c:pt>
                <c:pt idx="3">
                  <c:v>Other </c:v>
                </c:pt>
              </c:strCache>
            </c:strRef>
          </c:cat>
          <c:val>
            <c:numRef>
              <c:f>'Historical trends'!$AG$5:$AG$8</c:f>
              <c:numCache>
                <c:formatCode>0</c:formatCode>
                <c:ptCount val="4"/>
                <c:pt idx="0">
                  <c:v>23</c:v>
                </c:pt>
                <c:pt idx="1">
                  <c:v>48</c:v>
                </c:pt>
                <c:pt idx="2">
                  <c:v>17</c:v>
                </c:pt>
                <c:pt idx="3" formatCode="General">
                  <c:v>1</c:v>
                </c:pt>
              </c:numCache>
            </c:numRef>
          </c:val>
          <c:extLst>
            <c:ext xmlns:c16="http://schemas.microsoft.com/office/drawing/2014/chart" uri="{C3380CC4-5D6E-409C-BE32-E72D297353CC}">
              <c16:uniqueId val="{00000000-189C-4B52-939D-95C03CD6FA30}"/>
            </c:ext>
          </c:extLst>
        </c:ser>
        <c:ser>
          <c:idx val="1"/>
          <c:order val="1"/>
          <c:tx>
            <c:strRef>
              <c:f>'Historical trends'!$AH$4</c:f>
              <c:strCache>
                <c:ptCount val="1"/>
                <c:pt idx="0">
                  <c:v>NZ</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'Historical trends'!$AF$5:$AF$8</c:f>
              <c:strCache>
                <c:ptCount val="4"/>
                <c:pt idx="0">
                  <c:v>Asia</c:v>
                </c:pt>
                <c:pt idx="1">
                  <c:v>Europe</c:v>
                </c:pt>
                <c:pt idx="2">
                  <c:v>North America</c:v>
                </c:pt>
                <c:pt idx="3">
                  <c:v>Other </c:v>
                </c:pt>
              </c:strCache>
            </c:strRef>
          </c:cat>
          <c:val>
            <c:numRef>
              <c:f>'Historical trends'!$AH$5:$AH$8</c:f>
              <c:numCache>
                <c:formatCode>0</c:formatCode>
                <c:ptCount val="4"/>
                <c:pt idx="0">
                  <c:v>59</c:v>
                </c:pt>
                <c:pt idx="1">
                  <c:v>92</c:v>
                </c:pt>
                <c:pt idx="2">
                  <c:v>78</c:v>
                </c:pt>
                <c:pt idx="3" formatCode="General">
                  <c:v>14</c:v>
                </c:pt>
              </c:numCache>
            </c:numRef>
          </c:val>
          <c:extLst>
            <c:ext xmlns:c16="http://schemas.microsoft.com/office/drawing/2014/chart" uri="{C3380CC4-5D6E-409C-BE32-E72D297353CC}">
              <c16:uniqueId val="{00000001-189C-4B52-939D-95C03CD6FA30}"/>
            </c:ext>
          </c:extLst>
        </c:ser>
        <c:ser>
          <c:idx val="2"/>
          <c:order val="2"/>
          <c:tx>
            <c:strRef>
              <c:f>'Historical trends'!$AI$4</c:f>
              <c:strCache>
                <c:ptCount val="1"/>
                <c:pt idx="0">
                  <c:v>SBTi short term </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'Historical trends'!$AF$5:$AF$8</c:f>
              <c:strCache>
                <c:ptCount val="4"/>
                <c:pt idx="0">
                  <c:v>Asia</c:v>
                </c:pt>
                <c:pt idx="1">
                  <c:v>Europe</c:v>
                </c:pt>
                <c:pt idx="2">
                  <c:v>North America</c:v>
                </c:pt>
                <c:pt idx="3">
                  <c:v>Other </c:v>
                </c:pt>
              </c:strCache>
            </c:strRef>
          </c:cat>
          <c:val>
            <c:numRef>
              <c:f>'Historical trends'!$AI$5:$AI$8</c:f>
              <c:numCache>
                <c:formatCode>0</c:formatCode>
                <c:ptCount val="4"/>
                <c:pt idx="0">
                  <c:v>33</c:v>
                </c:pt>
                <c:pt idx="1">
                  <c:v>75</c:v>
                </c:pt>
                <c:pt idx="2">
                  <c:v>63</c:v>
                </c:pt>
                <c:pt idx="3">
                  <c:v>2</c:v>
                </c:pt>
              </c:numCache>
            </c:numRef>
          </c:val>
          <c:extLst>
            <c:ext xmlns:c16="http://schemas.microsoft.com/office/drawing/2014/chart" uri="{C3380CC4-5D6E-409C-BE32-E72D297353CC}">
              <c16:uniqueId val="{00000002-189C-4B52-939D-95C03CD6FA30}"/>
            </c:ext>
          </c:extLst>
        </c:ser>
        <c:dLbls>
          <c:dLblPos val="ctr"/>
          <c:showLegendKey val="0"/>
          <c:showVal val="1"/>
          <c:showCatName val="0"/>
          <c:showSerName val="0"/>
          <c:showPercent val="0"/>
          <c:showBubbleSize val="0"/>
        </c:dLbls>
        <c:gapWidth val="79"/>
        <c:overlap val="100"/>
        <c:axId val="722119856"/>
        <c:axId val="722120216"/>
      </c:barChart>
      <c:catAx>
        <c:axId val="7221198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722120216"/>
        <c:crosses val="autoZero"/>
        <c:auto val="1"/>
        <c:lblAlgn val="ctr"/>
        <c:lblOffset val="100"/>
        <c:noMultiLvlLbl val="0"/>
      </c:catAx>
      <c:valAx>
        <c:axId val="722120216"/>
        <c:scaling>
          <c:orientation val="minMax"/>
        </c:scaling>
        <c:delete val="1"/>
        <c:axPos val="l"/>
        <c:numFmt formatCode="0" sourceLinked="1"/>
        <c:majorTickMark val="none"/>
        <c:minorTickMark val="none"/>
        <c:tickLblPos val="nextTo"/>
        <c:crossAx val="7221198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Carbon Credit Usage Across GF500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1EC-46EF-BCE8-981273301FEC}"/>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D1EC-46EF-BCE8-981273301FEC}"/>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5-D1EC-46EF-BCE8-981273301FEC}"/>
              </c:ext>
            </c:extLst>
          </c:dPt>
          <c:dLbls>
            <c:spPr>
              <a:solidFill>
                <a:schemeClr val="tx2">
                  <a:lumMod val="90000"/>
                  <a:lumOff val="1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'Historical trends'!$X$5:$X$7</c:f>
              <c:strCache>
                <c:ptCount val="3"/>
                <c:pt idx="0">
                  <c:v>yes</c:v>
                </c:pt>
                <c:pt idx="1">
                  <c:v>no</c:v>
                </c:pt>
                <c:pt idx="2">
                  <c:v>do not say</c:v>
                </c:pt>
              </c:strCache>
            </c:strRef>
          </c:cat>
          <c:val>
            <c:numRef>
              <c:f>'Historical trends'!$Y$5:$Y$7</c:f>
              <c:numCache>
                <c:formatCode>0.0%</c:formatCode>
                <c:ptCount val="3"/>
                <c:pt idx="0">
                  <c:v>0.36599999999999999</c:v>
                </c:pt>
                <c:pt idx="1">
                  <c:v>6.2E-2</c:v>
                </c:pt>
                <c:pt idx="2">
                  <c:v>0.57200000000000006</c:v>
                </c:pt>
              </c:numCache>
            </c:numRef>
          </c:val>
          <c:extLst>
            <c:ext xmlns:c16="http://schemas.microsoft.com/office/drawing/2014/chart" uri="{C3380CC4-5D6E-409C-BE32-E72D297353CC}">
              <c16:uniqueId val="{00000006-D1EC-46EF-BCE8-981273301FEC}"/>
            </c:ext>
          </c:extLst>
        </c:ser>
        <c:dLbls>
          <c:showLegendKey val="0"/>
          <c:showVal val="0"/>
          <c:showCatName val="0"/>
          <c:showSerName val="0"/>
          <c:showPercent val="1"/>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_xlchart.v1.4</cx:f>
      </cx:strDim>
      <cx:numDim type="val">
        <cx:f>_xlchart.v1.6</cx:f>
      </cx:numDim>
    </cx:data>
  </cx:chartData>
  <cx:chart>
    <cx:title pos="t" align="ctr" overlay="0">
      <cx:tx>
        <cx:rich>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effectLst/>
                <a:latin typeface="Aptos Narrow" panose="02110004020202020204"/>
                <a:ea typeface="Calibri" panose="020F0502020204030204" pitchFamily="34" charset="0"/>
                <a:cs typeface="Calibri" panose="020F0502020204030204" pitchFamily="34" charset="0"/>
              </a:rPr>
              <a:t>Regional fluctuation in near-term Science Based Target</a:t>
            </a:r>
            <a:r>
              <a:rPr lang="en-US">
                <a:effectLst/>
              </a:rPr>
              <a:t> </a:t>
            </a:r>
            <a:endParaRPr lang="en-US" sz="1400" b="0" i="0" u="none" strike="noStrike" baseline="0">
              <a:solidFill>
                <a:sysClr val="windowText" lastClr="000000">
                  <a:lumMod val="65000"/>
                  <a:lumOff val="35000"/>
                </a:sysClr>
              </a:solidFill>
              <a:latin typeface="Aptos Narrow" panose="02110004020202020204"/>
            </a:endParaRPr>
          </a:p>
        </cx:rich>
      </cx:tx>
    </cx:title>
    <cx:plotArea>
      <cx:plotAreaRegion>
        <cx:series layoutId="waterfall" uniqueId="{5EF6B77A-D1C0-4810-AB77-4201C9721DAA}">
          <cx:tx>
            <cx:txData>
              <cx:f>_xlchart.v1.5</cx:f>
              <cx:v>2024</cx:v>
            </cx:txData>
          </cx:tx>
          <cx:dataLabels pos="outEnd">
            <cx:visibility seriesName="0" categoryName="0" value="1"/>
          </cx:dataLabels>
          <cx:dataId val="0"/>
          <cx:layoutPr>
            <cx:subtotals>
              <cx:idx val="0"/>
              <cx:idx val="5"/>
            </cx:subtotals>
          </cx:layoutPr>
        </cx:series>
      </cx:plotAreaRegion>
      <cx:axis id="0">
        <cx:catScaling gapWidth="0.800000012"/>
        <cx:tickLabels/>
      </cx:axis>
      <cx:axis id="1">
        <cx:valScaling min="0.30000000000000004"/>
        <cx:majorGridlines/>
        <cx:tickLabels/>
      </cx:axis>
    </cx:plotArea>
    <cx:legend pos="t" align="ctr"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Aptos Narrow" panose="02110004020202020204"/>
          </a:endParaRPr>
        </a:p>
      </cx:txPr>
    </cx:legend>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val">
        <cx:f>_xlchart.v1.3</cx:f>
      </cx:numDim>
    </cx:data>
  </cx:chartData>
  <cx:chart>
    <cx:title pos="t" align="ctr" overlay="0">
      <cx:tx>
        <cx:rich>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effectLst/>
                <a:latin typeface="Aptos Narrow" panose="02110004020202020204"/>
                <a:ea typeface="Calibri" panose="020F0502020204030204" pitchFamily="34" charset="0"/>
                <a:cs typeface="Calibri" panose="020F0502020204030204" pitchFamily="34" charset="0"/>
              </a:rPr>
              <a:t>Regional Carbon NeutralTargets Fluctuation </a:t>
            </a:r>
            <a:r>
              <a:rPr lang="en-US">
                <a:effectLst/>
              </a:rPr>
              <a:t> </a:t>
            </a:r>
            <a:endParaRPr lang="en-US" sz="1400" b="0" i="0" u="none" strike="noStrike" baseline="0">
              <a:solidFill>
                <a:sysClr val="windowText" lastClr="000000">
                  <a:lumMod val="65000"/>
                  <a:lumOff val="35000"/>
                </a:sysClr>
              </a:solidFill>
              <a:latin typeface="Aptos Narrow" panose="02110004020202020204"/>
            </a:endParaRPr>
          </a:p>
        </cx:rich>
      </cx:tx>
    </cx:title>
    <cx:plotArea>
      <cx:plotAreaRegion>
        <cx:series layoutId="waterfall" uniqueId="{2ED59338-6E14-4ECC-9F5B-E49F3F759701}">
          <cx:dataLabels pos="outEnd">
            <cx:visibility seriesName="0" categoryName="0" value="1"/>
          </cx:dataLabels>
          <cx:dataId val="0"/>
          <cx:layoutPr>
            <cx:subtotals>
              <cx:idx val="0"/>
              <cx:idx val="5"/>
            </cx:subtotals>
          </cx:layoutPr>
        </cx:series>
      </cx:plotAreaRegion>
      <cx:axis id="0">
        <cx:catScaling gapWidth="0.5"/>
        <cx:tickLabels/>
      </cx:axis>
      <cx:axis id="1">
        <cx:valScaling/>
        <cx:majorGridlines/>
        <cx:tickLabels/>
      </cx:axis>
    </cx:plotArea>
    <cx:legend pos="t" align="ctr" overlay="0"/>
  </cx:chart>
</cx:chartSpace>
</file>

<file path=xl/charts/colors1.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ocumenttasks/documenttask1.xml><?xml version="1.0" encoding="utf-8"?>
<Tasks xmlns="http://schemas.microsoft.com/office/tasks/2019/documenttasks">
  <Task id="{C8456A04-CFB7-4C58-87B1-58FF06F505FA}">
    <Anchor>
      <Comment id="{9A5B9A51-CACB-456A-B456-047448EEBA30}"/>
    </Anchor>
    <History>
      <Event time="2025-11-18T13:26:59.07" id="{CD2AF861-12CB-4B17-9553-19D16A2F27C6}">
        <Attribution userId="S::carolina.ferrari@climateimpact.com::e3ef13ce-a4bc-4b38-b89a-76d73ab9ef61" userName="Carolina Maria Ferrari" userProvider="AD"/>
        <Anchor>
          <Comment id="{9A5B9A51-CACB-456A-B456-047448EEBA30}"/>
        </Anchor>
        <Create/>
      </Event>
      <Event time="2025-11-18T13:26:59.07" id="{3184F8B3-8720-4029-985E-94694A46281D}">
        <Attribution userId="S::carolina.ferrari@climateimpact.com::e3ef13ce-a4bc-4b38-b89a-76d73ab9ef61" userName="Carolina Maria Ferrari" userProvider="AD"/>
        <Anchor>
          <Comment id="{9A5B9A51-CACB-456A-B456-047448EEBA30}"/>
        </Anchor>
        <Assign userId="S::aniya.bagheri@climateimpact.com::ab3bcf86-f3c4-4ecb-9ef9-6c35dff31477" userName="Aniya Bagheri" userProvider="AD"/>
      </Event>
      <Event time="2025-11-18T13:26:59.07" id="{BB76B166-0C67-4062-9AD9-64CA66060874}">
        <Attribution userId="S::carolina.ferrari@climateimpact.com::e3ef13ce-a4bc-4b38-b89a-76d73ab9ef61" userName="Carolina Maria Ferrari" userProvider="AD"/>
        <Anchor>
          <Comment id="{9A5B9A51-CACB-456A-B456-047448EEBA30}"/>
        </Anchor>
        <SetTitle title="@Aniya Bagheri formulae are not working for this row, can you double check it and make sure it is not happening for any other row please?"/>
      </Event>
    </History>
  </Task>
  <Task id="{B9FFC435-A9E3-49ED-8CD6-F64C1A0C2E82}">
    <Anchor>
      <Comment id="{AF64938D-DD4D-498B-A035-CD7C3331AFE3}"/>
    </Anchor>
    <History>
      <Event time="2025-11-18T15:07:55.88" id="{6FEFA54C-1457-459A-A3DB-9286F63E2F96}">
        <Attribution userId="S::carolina.ferrari@climateimpact.com::e3ef13ce-a4bc-4b38-b89a-76d73ab9ef61" userName="Carolina Maria Ferrari" userProvider="AD"/>
        <Anchor>
          <Comment id="{AF64938D-DD4D-498B-A035-CD7C3331AFE3}"/>
        </Anchor>
        <Create/>
      </Event>
      <Event time="2025-11-18T15:07:55.88" id="{EB68CE78-8FA8-4850-9E83-458BB8A4AD98}">
        <Attribution userId="S::carolina.ferrari@climateimpact.com::e3ef13ce-a4bc-4b38-b89a-76d73ab9ef61" userName="Carolina Maria Ferrari" userProvider="AD"/>
        <Anchor>
          <Comment id="{AF64938D-DD4D-498B-A035-CD7C3331AFE3}"/>
        </Anchor>
        <Assign userId="S::aniya.bagheri@climateimpact.com::ab3bcf86-f3c4-4ecb-9ef9-6c35dff31477" userName="Aniya Bagheri" userProvider="AD"/>
      </Event>
      <Event time="2025-11-18T15:07:55.88" id="{71E4D47E-0AEF-4CAC-A976-FDDD06D84CE2}">
        <Attribution userId="S::carolina.ferrari@climateimpact.com::e3ef13ce-a4bc-4b38-b89a-76d73ab9ef61" userName="Carolina Maria Ferrari" userProvider="AD"/>
        <Anchor>
          <Comment id="{AF64938D-DD4D-498B-A035-CD7C3331AFE3}"/>
        </Anchor>
        <SetTitle title="@Aniya Bagheri , this cells was marked as “Y”. I changed it to “N”, since Chevron is not in the RE100 list."/>
      </Event>
    </History>
  </Task>
  <Task id="{CB61ED59-71C3-4C62-A7A6-D8F3208FD622}">
    <Anchor>
      <Comment id="{94C0E2EE-BAA9-462A-B366-E47344F48F4C}"/>
    </Anchor>
    <History>
      <Event time="2025-11-18T14:52:23.19" id="{8A29275D-BA85-4111-B9EC-A911A90BE644}">
        <Attribution userId="S::carolina.ferrari@climateimpact.com::e3ef13ce-a4bc-4b38-b89a-76d73ab9ef61" userName="Carolina Maria Ferrari" userProvider="AD"/>
        <Anchor>
          <Comment id="{94C0E2EE-BAA9-462A-B366-E47344F48F4C}"/>
        </Anchor>
        <Create/>
      </Event>
      <Event time="2025-11-18T14:52:23.19" id="{C93C7A30-44B1-460C-804A-13B7912A1AC0}">
        <Attribution userId="S::carolina.ferrari@climateimpact.com::e3ef13ce-a4bc-4b38-b89a-76d73ab9ef61" userName="Carolina Maria Ferrari" userProvider="AD"/>
        <Anchor>
          <Comment id="{94C0E2EE-BAA9-462A-B366-E47344F48F4C}"/>
        </Anchor>
        <Assign userId="S::aniya.bagheri@climateimpact.com::ab3bcf86-f3c4-4ecb-9ef9-6c35dff31477" userName="Aniya Bagheri" userProvider="AD"/>
      </Event>
      <Event time="2025-11-18T14:52:23.19" id="{DA75DF1F-5DF6-44B8-8F73-3D28EAE63D73}">
        <Attribution userId="S::carolina.ferrari@climateimpact.com::e3ef13ce-a4bc-4b38-b89a-76d73ab9ef61" userName="Carolina Maria Ferrari" userProvider="AD"/>
        <Anchor>
          <Comment id="{94C0E2EE-BAA9-462A-B366-E47344F48F4C}"/>
        </Anchor>
        <SetTitle title="@Aniya Bagheri Are you using Petrochina’s info here?"/>
      </Event>
    </History>
  </Task>
</Tasks>
</file>

<file path=xl/drawings/_rels/drawing1.xml.rels><?xml version="1.0" encoding="UTF-8" standalone="yes"?>
<Relationships xmlns="http://schemas.openxmlformats.org/package/2006/relationships"><Relationship Id="rId3" Type="http://schemas.microsoft.com/office/2014/relationships/chartEx" Target="../charts/chartEx2.xml"/><Relationship Id="rId2" Type="http://schemas.microsoft.com/office/2014/relationships/chartEx" Target="../charts/chartEx1.xml"/><Relationship Id="rId1" Type="http://schemas.openxmlformats.org/officeDocument/2006/relationships/chart" Target="../charts/chart1.xml"/><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168274</xdr:colOff>
      <xdr:row>0</xdr:row>
      <xdr:rowOff>138044</xdr:rowOff>
    </xdr:from>
    <xdr:to>
      <xdr:col>14</xdr:col>
      <xdr:colOff>385141</xdr:colOff>
      <xdr:row>22</xdr:row>
      <xdr:rowOff>157095</xdr:rowOff>
    </xdr:to>
    <xdr:graphicFrame macro="">
      <xdr:nvGraphicFramePr>
        <xdr:cNvPr id="4" name="Chart 1">
          <a:extLst>
            <a:ext uri="{FF2B5EF4-FFF2-40B4-BE49-F238E27FC236}">
              <a16:creationId xmlns:a16="http://schemas.microsoft.com/office/drawing/2014/main" id="{6100D6A0-B1E8-FB9B-8CB3-E396D6F607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180988</xdr:colOff>
      <xdr:row>23</xdr:row>
      <xdr:rowOff>173589</xdr:rowOff>
    </xdr:from>
    <xdr:to>
      <xdr:col>5</xdr:col>
      <xdr:colOff>360440</xdr:colOff>
      <xdr:row>49</xdr:row>
      <xdr:rowOff>148705</xdr:rowOff>
    </xdr:to>
    <mc:AlternateContent xmlns:mc="http://schemas.openxmlformats.org/markup-compatibility/2006">
      <mc:Choice xmlns:cx1="http://schemas.microsoft.com/office/drawing/2015/9/8/chartex" Requires="cx1">
        <xdr:graphicFrame macro="">
          <xdr:nvGraphicFramePr>
            <xdr:cNvPr id="2" name="Chart 3">
              <a:extLst>
                <a:ext uri="{FF2B5EF4-FFF2-40B4-BE49-F238E27FC236}">
                  <a16:creationId xmlns:a16="http://schemas.microsoft.com/office/drawing/2014/main" id="{5050F4B3-93AC-7539-A827-923717A7756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80988" y="4301089"/>
              <a:ext cx="3216409" cy="464098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91358</xdr:colOff>
      <xdr:row>50</xdr:row>
      <xdr:rowOff>175898</xdr:rowOff>
    </xdr:from>
    <xdr:to>
      <xdr:col>12</xdr:col>
      <xdr:colOff>85390</xdr:colOff>
      <xdr:row>76</xdr:row>
      <xdr:rowOff>96231</xdr:rowOff>
    </xdr:to>
    <mc:AlternateContent xmlns:mc="http://schemas.openxmlformats.org/markup-compatibility/2006">
      <mc:Choice xmlns:cx1="http://schemas.microsoft.com/office/drawing/2015/9/8/chartex" Requires="cx1">
        <xdr:graphicFrame macro="">
          <xdr:nvGraphicFramePr>
            <xdr:cNvPr id="3" name="Chart 8">
              <a:extLst>
                <a:ext uri="{FF2B5EF4-FFF2-40B4-BE49-F238E27FC236}">
                  <a16:creationId xmlns:a16="http://schemas.microsoft.com/office/drawing/2014/main" id="{3543F329-5D87-6502-A717-DBC9F298F1A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91358" y="9436315"/>
              <a:ext cx="7296532" cy="473574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97330</xdr:colOff>
      <xdr:row>0</xdr:row>
      <xdr:rowOff>102842</xdr:rowOff>
    </xdr:from>
    <xdr:to>
      <xdr:col>21</xdr:col>
      <xdr:colOff>39438</xdr:colOff>
      <xdr:row>27</xdr:row>
      <xdr:rowOff>32449</xdr:rowOff>
    </xdr:to>
    <xdr:graphicFrame macro="">
      <xdr:nvGraphicFramePr>
        <xdr:cNvPr id="5" name="Chart 9">
          <a:extLst>
            <a:ext uri="{FF2B5EF4-FFF2-40B4-BE49-F238E27FC236}">
              <a16:creationId xmlns:a16="http://schemas.microsoft.com/office/drawing/2014/main" id="{E93A949C-40D9-C5A3-205A-6990B8CBE0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xdr:col>
      <xdr:colOff>117216</xdr:colOff>
      <xdr:row>0</xdr:row>
      <xdr:rowOff>0</xdr:rowOff>
    </xdr:from>
    <xdr:to>
      <xdr:col>26</xdr:col>
      <xdr:colOff>127301</xdr:colOff>
      <xdr:row>37</xdr:row>
      <xdr:rowOff>176982</xdr:rowOff>
    </xdr:to>
    <xdr:graphicFrame macro="">
      <xdr:nvGraphicFramePr>
        <xdr:cNvPr id="6" name="Chart 10">
          <a:extLst>
            <a:ext uri="{FF2B5EF4-FFF2-40B4-BE49-F238E27FC236}">
              <a16:creationId xmlns:a16="http://schemas.microsoft.com/office/drawing/2014/main" id="{863C60DA-18ED-8A44-D888-853CA56979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187529</xdr:colOff>
      <xdr:row>25</xdr:row>
      <xdr:rowOff>75338</xdr:rowOff>
    </xdr:from>
    <xdr:to>
      <xdr:col>13</xdr:col>
      <xdr:colOff>462093</xdr:colOff>
      <xdr:row>40</xdr:row>
      <xdr:rowOff>26727</xdr:rowOff>
    </xdr:to>
    <xdr:graphicFrame macro="">
      <xdr:nvGraphicFramePr>
        <xdr:cNvPr id="7" name="Chart 11">
          <a:extLst>
            <a:ext uri="{FF2B5EF4-FFF2-40B4-BE49-F238E27FC236}">
              <a16:creationId xmlns:a16="http://schemas.microsoft.com/office/drawing/2014/main" id="{72CA5BA0-9006-FAA3-3033-A0F14B4283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8</xdr:row>
      <xdr:rowOff>36195</xdr:rowOff>
    </xdr:from>
    <xdr:to>
      <xdr:col>5</xdr:col>
      <xdr:colOff>28575</xdr:colOff>
      <xdr:row>21</xdr:row>
      <xdr:rowOff>125730</xdr:rowOff>
    </xdr:to>
    <xdr:sp macro="" textlink="">
      <xdr:nvSpPr>
        <xdr:cNvPr id="2" name="TextBox 1">
          <a:extLst>
            <a:ext uri="{FF2B5EF4-FFF2-40B4-BE49-F238E27FC236}">
              <a16:creationId xmlns:a16="http://schemas.microsoft.com/office/drawing/2014/main" id="{DEB44763-8A1A-F976-6FE7-656A72A2E8C7}"/>
            </a:ext>
          </a:extLst>
        </xdr:cNvPr>
        <xdr:cNvSpPr txBox="1"/>
      </xdr:nvSpPr>
      <xdr:spPr>
        <a:xfrm>
          <a:off x="619125" y="1483995"/>
          <a:ext cx="3762375" cy="24422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Carbon Neutral seems the on</a:t>
          </a:r>
          <a:r>
            <a:rPr lang="en-GB" sz="1100" baseline="0"/>
            <a:t>e where there are major differences in the data</a:t>
          </a:r>
          <a:endParaRPr lang="en-GB" sz="1100"/>
        </a:p>
      </xdr:txBody>
    </xdr:sp>
    <xdr:clientData/>
  </xdr:twoCellAnchor>
  <xdr:twoCellAnchor>
    <xdr:from>
      <xdr:col>12</xdr:col>
      <xdr:colOff>34290</xdr:colOff>
      <xdr:row>8</xdr:row>
      <xdr:rowOff>0</xdr:rowOff>
    </xdr:from>
    <xdr:to>
      <xdr:col>15</xdr:col>
      <xdr:colOff>19050</xdr:colOff>
      <xdr:row>21</xdr:row>
      <xdr:rowOff>97155</xdr:rowOff>
    </xdr:to>
    <xdr:sp macro="" textlink="">
      <xdr:nvSpPr>
        <xdr:cNvPr id="3" name="TextBox 2">
          <a:extLst>
            <a:ext uri="{FF2B5EF4-FFF2-40B4-BE49-F238E27FC236}">
              <a16:creationId xmlns:a16="http://schemas.microsoft.com/office/drawing/2014/main" id="{EAEFA9A2-5E97-4269-9A1F-EEE59220DA17}"/>
            </a:ext>
          </a:extLst>
        </xdr:cNvPr>
        <xdr:cNvSpPr txBox="1"/>
      </xdr:nvSpPr>
      <xdr:spPr>
        <a:xfrm>
          <a:off x="10683240" y="1473200"/>
          <a:ext cx="4251960" cy="24911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Distrinution has changed</a:t>
          </a:r>
          <a:r>
            <a:rPr lang="en-GB" sz="1100" baseline="0"/>
            <a:t> significantly</a:t>
          </a:r>
          <a:endParaRPr lang="en-GB"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naturalcapitalpartners.sharepoint.com/Marketing/CIP/Research%20and%20Analysis/Fortune%20Global%20500%20research/2024/DT%20Handover%20Docs/CleanSheet20.08.24-DT.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naturalcapitalpartners.sharepoint.com/Marketing/CIP/Research%20and%20Analysis/Fortune%20Global%20500%20research/2025/FY26%20Research%20Piece/FG500%202.0%20FY26/Copy%20of%20Final_FG500_Data_20242.xlsx" TargetMode="External"/><Relationship Id="rId1" Type="http://schemas.openxmlformats.org/officeDocument/2006/relationships/externalLinkPath" Target="https://naturalcapitalpartners.sharepoint.com/Marketing/CIP/Research%20and%20Analysis/Fortune%20Global%20500%20research/2025/FY26%20Research%20Piece/FG500%202.0%20FY26/Copy%20of%20Final_FG500_Data_2024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s>
    <sheetDataSet>
      <sheetData sheetId="0">
        <row r="1">
          <cell r="B1" t="str">
            <v>Company Name</v>
          </cell>
          <cell r="BJ1" t="str">
            <v xml:space="preserve">CN already achieved </v>
          </cell>
          <cell r="BK1" t="str">
            <v>CN 2024-2030</v>
          </cell>
          <cell r="BL1" t="str">
            <v>CN 2031-2050</v>
          </cell>
          <cell r="BM1" t="str">
            <v>Any CN</v>
          </cell>
          <cell r="BN1" t="str">
            <v>NZ already achieved</v>
          </cell>
          <cell r="BO1" t="str">
            <v>NZ 2024-2030</v>
          </cell>
          <cell r="BP1" t="str">
            <v>NZ 2031-2050</v>
          </cell>
          <cell r="BQ1" t="str">
            <v>Any NZ</v>
          </cell>
          <cell r="BR1" t="str">
            <v>SBT already achieved</v>
          </cell>
          <cell r="BS1" t="str">
            <v>SBT 2024-2030</v>
          </cell>
          <cell r="BT1" t="str">
            <v>SBT 2031-2050</v>
          </cell>
          <cell r="BU1" t="str">
            <v>Any SBT</v>
          </cell>
          <cell r="BV1" t="str">
            <v>RE100 already achieved</v>
          </cell>
          <cell r="BW1" t="str">
            <v>RE100 2024-2030</v>
          </cell>
          <cell r="BX1" t="str">
            <v>RE100 2031-2050</v>
          </cell>
          <cell r="BY1" t="str">
            <v>Any RE100</v>
          </cell>
          <cell r="BZ1" t="str">
            <v>CN/NZ - does the company have a voluntary CN or NZ target?</v>
          </cell>
          <cell r="CA1" t="str">
            <v>CN/NZ by 2030</v>
          </cell>
          <cell r="CB1" t="str">
            <v>CN/NZ by 2050</v>
          </cell>
          <cell r="CC1" t="str">
            <v>will use cabon credits</v>
          </cell>
          <cell r="CD1" t="str">
            <v>will NOT use carbon credits</v>
          </cell>
          <cell r="CE1" t="str">
            <v>any commitment</v>
          </cell>
          <cell r="CF1" t="str">
            <v>any commitment already achieved</v>
          </cell>
        </row>
        <row r="2">
          <cell r="B2" t="str">
            <v>Walmart</v>
          </cell>
          <cell r="BP2">
            <v>1</v>
          </cell>
          <cell r="BQ2">
            <v>1</v>
          </cell>
          <cell r="BS2">
            <v>1</v>
          </cell>
          <cell r="BU2">
            <v>1</v>
          </cell>
          <cell r="BX2">
            <v>1</v>
          </cell>
          <cell r="BY2">
            <v>1</v>
          </cell>
          <cell r="BZ2">
            <v>1</v>
          </cell>
          <cell r="CB2">
            <v>1</v>
          </cell>
          <cell r="CD2">
            <v>1</v>
          </cell>
          <cell r="CE2">
            <v>1</v>
          </cell>
        </row>
        <row r="3">
          <cell r="B3" t="str">
            <v>Amazon</v>
          </cell>
          <cell r="BP3">
            <v>1</v>
          </cell>
          <cell r="BQ3">
            <v>1</v>
          </cell>
          <cell r="BZ3">
            <v>1</v>
          </cell>
          <cell r="CB3">
            <v>1</v>
          </cell>
          <cell r="CC3">
            <v>1</v>
          </cell>
          <cell r="CE3">
            <v>1</v>
          </cell>
        </row>
        <row r="4">
          <cell r="B4" t="str">
            <v>State Grid</v>
          </cell>
        </row>
        <row r="5">
          <cell r="B5" t="str">
            <v>Saudi Aramco</v>
          </cell>
          <cell r="BP5">
            <v>1</v>
          </cell>
          <cell r="BQ5">
            <v>1</v>
          </cell>
          <cell r="BZ5">
            <v>1</v>
          </cell>
          <cell r="CB5">
            <v>1</v>
          </cell>
          <cell r="CC5">
            <v>1</v>
          </cell>
          <cell r="CE5">
            <v>1</v>
          </cell>
        </row>
        <row r="6">
          <cell r="B6" t="str">
            <v>Sinopec Group</v>
          </cell>
        </row>
        <row r="7">
          <cell r="B7" t="str">
            <v>China National Petroleum</v>
          </cell>
        </row>
        <row r="8">
          <cell r="B8" t="str">
            <v>Apple</v>
          </cell>
          <cell r="BJ8">
            <v>1</v>
          </cell>
          <cell r="BM8">
            <v>1</v>
          </cell>
          <cell r="BS8">
            <v>1</v>
          </cell>
          <cell r="BU8">
            <v>1</v>
          </cell>
          <cell r="BV8">
            <v>1</v>
          </cell>
          <cell r="BY8">
            <v>1</v>
          </cell>
          <cell r="BZ8">
            <v>1</v>
          </cell>
          <cell r="CA8">
            <v>1</v>
          </cell>
          <cell r="CB8">
            <v>1</v>
          </cell>
          <cell r="CC8">
            <v>1</v>
          </cell>
          <cell r="CE8">
            <v>1</v>
          </cell>
          <cell r="CF8">
            <v>1</v>
          </cell>
        </row>
        <row r="9">
          <cell r="B9" t="str">
            <v>UnitedHealth Group</v>
          </cell>
          <cell r="BP9">
            <v>1</v>
          </cell>
          <cell r="BQ9">
            <v>1</v>
          </cell>
          <cell r="BS9">
            <v>1</v>
          </cell>
          <cell r="BU9">
            <v>1</v>
          </cell>
          <cell r="BZ9">
            <v>1</v>
          </cell>
          <cell r="CB9">
            <v>1</v>
          </cell>
          <cell r="CC9">
            <v>1</v>
          </cell>
          <cell r="CE9">
            <v>1</v>
          </cell>
        </row>
        <row r="10">
          <cell r="B10" t="str">
            <v>Berkshire Hathaway</v>
          </cell>
        </row>
        <row r="11">
          <cell r="B11" t="str">
            <v>CVS Health</v>
          </cell>
          <cell r="BK11">
            <v>1</v>
          </cell>
          <cell r="BM11">
            <v>1</v>
          </cell>
          <cell r="BP11">
            <v>1</v>
          </cell>
          <cell r="BQ11">
            <v>1</v>
          </cell>
          <cell r="BS11">
            <v>1</v>
          </cell>
          <cell r="BU11">
            <v>1</v>
          </cell>
          <cell r="BZ11">
            <v>1</v>
          </cell>
          <cell r="CA11">
            <v>1</v>
          </cell>
          <cell r="CB11">
            <v>1</v>
          </cell>
          <cell r="CE11">
            <v>1</v>
          </cell>
        </row>
        <row r="12">
          <cell r="B12" t="str">
            <v>Volkswagen</v>
          </cell>
          <cell r="BL12">
            <v>1</v>
          </cell>
          <cell r="BM12">
            <v>1</v>
          </cell>
          <cell r="BS12">
            <v>1</v>
          </cell>
          <cell r="BU12">
            <v>1</v>
          </cell>
          <cell r="BZ12">
            <v>1</v>
          </cell>
          <cell r="CB12">
            <v>1</v>
          </cell>
          <cell r="CC12">
            <v>1</v>
          </cell>
          <cell r="CE12">
            <v>1</v>
          </cell>
        </row>
        <row r="13">
          <cell r="B13" t="str">
            <v>Exxon Mobil</v>
          </cell>
          <cell r="BP13">
            <v>1</v>
          </cell>
          <cell r="BQ13">
            <v>1</v>
          </cell>
          <cell r="BZ13">
            <v>1</v>
          </cell>
          <cell r="CB13">
            <v>1</v>
          </cell>
          <cell r="CC13">
            <v>1</v>
          </cell>
          <cell r="CE13">
            <v>1</v>
          </cell>
        </row>
        <row r="14">
          <cell r="B14" t="str">
            <v>Shell</v>
          </cell>
          <cell r="BP14">
            <v>1</v>
          </cell>
          <cell r="BQ14">
            <v>1</v>
          </cell>
          <cell r="BZ14">
            <v>1</v>
          </cell>
          <cell r="CB14">
            <v>1</v>
          </cell>
          <cell r="CC14">
            <v>1</v>
          </cell>
          <cell r="CE14">
            <v>1</v>
          </cell>
        </row>
        <row r="15">
          <cell r="B15" t="str">
            <v>China State Construction Engineering</v>
          </cell>
          <cell r="BL15">
            <v>1</v>
          </cell>
          <cell r="BM15">
            <v>1</v>
          </cell>
          <cell r="BZ15">
            <v>1</v>
          </cell>
          <cell r="CB15">
            <v>1</v>
          </cell>
          <cell r="CE15">
            <v>1</v>
          </cell>
        </row>
        <row r="16">
          <cell r="B16" t="str">
            <v>Toyota Motor</v>
          </cell>
          <cell r="BL16">
            <v>1</v>
          </cell>
          <cell r="BM16">
            <v>1</v>
          </cell>
          <cell r="BS16">
            <v>1</v>
          </cell>
          <cell r="BU16">
            <v>1</v>
          </cell>
          <cell r="BZ16">
            <v>1</v>
          </cell>
          <cell r="CB16">
            <v>1</v>
          </cell>
          <cell r="CC16">
            <v>1</v>
          </cell>
          <cell r="CE16">
            <v>1</v>
          </cell>
        </row>
        <row r="17">
          <cell r="B17" t="str">
            <v>McKesson</v>
          </cell>
          <cell r="BT17">
            <v>1</v>
          </cell>
          <cell r="BU17">
            <v>1</v>
          </cell>
          <cell r="CE17">
            <v>1</v>
          </cell>
        </row>
        <row r="18">
          <cell r="B18" t="str">
            <v>Alphabet</v>
          </cell>
          <cell r="BO18">
            <v>1</v>
          </cell>
          <cell r="BQ18">
            <v>1</v>
          </cell>
          <cell r="BS18">
            <v>1</v>
          </cell>
          <cell r="BU18">
            <v>1</v>
          </cell>
          <cell r="BZ18">
            <v>1</v>
          </cell>
          <cell r="CB18">
            <v>1</v>
          </cell>
          <cell r="CC18">
            <v>1</v>
          </cell>
          <cell r="CE18">
            <v>1</v>
          </cell>
        </row>
        <row r="19">
          <cell r="B19" t="str">
            <v>Cencora</v>
          </cell>
          <cell r="BS19">
            <v>1</v>
          </cell>
          <cell r="BU19">
            <v>1</v>
          </cell>
          <cell r="CE19">
            <v>1</v>
          </cell>
        </row>
        <row r="20">
          <cell r="B20" t="str">
            <v>Trafigura Group</v>
          </cell>
          <cell r="BL20">
            <v>1</v>
          </cell>
          <cell r="BM20">
            <v>1</v>
          </cell>
          <cell r="BZ20">
            <v>1</v>
          </cell>
          <cell r="CB20">
            <v>1</v>
          </cell>
          <cell r="CC20">
            <v>1</v>
          </cell>
          <cell r="CE20">
            <v>1</v>
          </cell>
        </row>
        <row r="21">
          <cell r="B21" t="str">
            <v>Costco Wholesale</v>
          </cell>
        </row>
        <row r="22">
          <cell r="B22" t="str">
            <v>JPMorgan Chase</v>
          </cell>
          <cell r="BJ22">
            <v>1</v>
          </cell>
          <cell r="BM22">
            <v>1</v>
          </cell>
          <cell r="BP22">
            <v>1</v>
          </cell>
          <cell r="BQ22">
            <v>1</v>
          </cell>
          <cell r="BZ22">
            <v>1</v>
          </cell>
          <cell r="CA22">
            <v>1</v>
          </cell>
          <cell r="CB22">
            <v>1</v>
          </cell>
          <cell r="CC22">
            <v>1</v>
          </cell>
          <cell r="CE22">
            <v>1</v>
          </cell>
          <cell r="CF22">
            <v>1</v>
          </cell>
        </row>
        <row r="23">
          <cell r="B23" t="str">
            <v>Industrial &amp; Commercial Bank of China</v>
          </cell>
        </row>
        <row r="24">
          <cell r="B24" t="str">
            <v>TotalEnergies</v>
          </cell>
          <cell r="BK24">
            <v>1</v>
          </cell>
          <cell r="BM24">
            <v>1</v>
          </cell>
          <cell r="BZ24">
            <v>1</v>
          </cell>
          <cell r="CA24">
            <v>1</v>
          </cell>
          <cell r="CB24">
            <v>1</v>
          </cell>
          <cell r="CC24">
            <v>1</v>
          </cell>
          <cell r="CE24">
            <v>1</v>
          </cell>
        </row>
        <row r="25">
          <cell r="B25" t="str">
            <v>Glencore</v>
          </cell>
          <cell r="BP25">
            <v>1</v>
          </cell>
          <cell r="BQ25">
            <v>1</v>
          </cell>
          <cell r="BZ25">
            <v>1</v>
          </cell>
          <cell r="CB25">
            <v>1</v>
          </cell>
          <cell r="CE25">
            <v>1</v>
          </cell>
        </row>
        <row r="26">
          <cell r="B26" t="str">
            <v>BP</v>
          </cell>
          <cell r="BP26">
            <v>1</v>
          </cell>
          <cell r="BQ26">
            <v>1</v>
          </cell>
          <cell r="BZ26">
            <v>1</v>
          </cell>
          <cell r="CB26">
            <v>1</v>
          </cell>
          <cell r="CC26">
            <v>1</v>
          </cell>
          <cell r="CE26">
            <v>1</v>
          </cell>
        </row>
        <row r="27">
          <cell r="B27" t="str">
            <v>Microsoft</v>
          </cell>
          <cell r="BJ27">
            <v>1</v>
          </cell>
          <cell r="BM27">
            <v>1</v>
          </cell>
          <cell r="BS27">
            <v>1</v>
          </cell>
          <cell r="BU27">
            <v>1</v>
          </cell>
          <cell r="BV27">
            <v>1</v>
          </cell>
          <cell r="BY27">
            <v>1</v>
          </cell>
          <cell r="BZ27">
            <v>1</v>
          </cell>
          <cell r="CA27">
            <v>1</v>
          </cell>
          <cell r="CB27">
            <v>1</v>
          </cell>
          <cell r="CC27">
            <v>1</v>
          </cell>
          <cell r="CE27">
            <v>1</v>
          </cell>
          <cell r="CF27">
            <v>1</v>
          </cell>
        </row>
        <row r="28">
          <cell r="B28" t="str">
            <v>Cardinal Health</v>
          </cell>
          <cell r="BS28">
            <v>1</v>
          </cell>
          <cell r="BU28">
            <v>1</v>
          </cell>
          <cell r="CE28">
            <v>1</v>
          </cell>
        </row>
        <row r="29">
          <cell r="B29" t="str">
            <v>Stellantis</v>
          </cell>
          <cell r="BP29">
            <v>1</v>
          </cell>
          <cell r="BQ29">
            <v>1</v>
          </cell>
          <cell r="BZ29">
            <v>1</v>
          </cell>
          <cell r="CB29">
            <v>1</v>
          </cell>
          <cell r="CC29">
            <v>1</v>
          </cell>
          <cell r="CE29">
            <v>1</v>
          </cell>
        </row>
        <row r="30">
          <cell r="B30" t="str">
            <v>Chevron</v>
          </cell>
          <cell r="BP30">
            <v>1</v>
          </cell>
          <cell r="BQ30">
            <v>1</v>
          </cell>
          <cell r="BZ30">
            <v>1</v>
          </cell>
          <cell r="CB30">
            <v>1</v>
          </cell>
          <cell r="CC30">
            <v>1</v>
          </cell>
          <cell r="CE30">
            <v>1</v>
          </cell>
        </row>
        <row r="31">
          <cell r="B31" t="str">
            <v>China Construction Bank</v>
          </cell>
        </row>
        <row r="32">
          <cell r="B32" t="str">
            <v>Samsung Electronics</v>
          </cell>
          <cell r="BP32">
            <v>1</v>
          </cell>
          <cell r="BQ32">
            <v>1</v>
          </cell>
          <cell r="BX32">
            <v>1</v>
          </cell>
          <cell r="BY32">
            <v>1</v>
          </cell>
          <cell r="BZ32">
            <v>1</v>
          </cell>
          <cell r="CB32">
            <v>1</v>
          </cell>
          <cell r="CE32">
            <v>1</v>
          </cell>
        </row>
        <row r="33">
          <cell r="B33" t="str">
            <v>Hon Hai Precision Industry</v>
          </cell>
          <cell r="BP33">
            <v>1</v>
          </cell>
          <cell r="BQ33">
            <v>1</v>
          </cell>
          <cell r="BS33">
            <v>1</v>
          </cell>
          <cell r="BU33">
            <v>1</v>
          </cell>
          <cell r="BZ33">
            <v>1</v>
          </cell>
          <cell r="CB33">
            <v>1</v>
          </cell>
          <cell r="CC33">
            <v>1</v>
          </cell>
          <cell r="CE33">
            <v>1</v>
          </cell>
        </row>
        <row r="34">
          <cell r="B34" t="str">
            <v>Cigna</v>
          </cell>
          <cell r="BL34">
            <v>1</v>
          </cell>
          <cell r="BM34">
            <v>1</v>
          </cell>
          <cell r="BS34">
            <v>1</v>
          </cell>
          <cell r="BU34">
            <v>1</v>
          </cell>
          <cell r="BW34">
            <v>1</v>
          </cell>
          <cell r="BY34">
            <v>1</v>
          </cell>
          <cell r="BZ34">
            <v>1</v>
          </cell>
          <cell r="CB34">
            <v>1</v>
          </cell>
          <cell r="CC34">
            <v>1</v>
          </cell>
          <cell r="CE34">
            <v>1</v>
          </cell>
        </row>
        <row r="35">
          <cell r="B35" t="str">
            <v>Agricultural Bank of China</v>
          </cell>
        </row>
        <row r="36">
          <cell r="B36" t="str">
            <v>China Railway Engineering Group</v>
          </cell>
        </row>
        <row r="37">
          <cell r="B37" t="str">
            <v>Ford Motor</v>
          </cell>
          <cell r="BL37">
            <v>1</v>
          </cell>
          <cell r="BM37">
            <v>1</v>
          </cell>
          <cell r="BT37">
            <v>1</v>
          </cell>
          <cell r="BU37">
            <v>1</v>
          </cell>
          <cell r="BZ37">
            <v>1</v>
          </cell>
          <cell r="CB37">
            <v>1</v>
          </cell>
          <cell r="CC37">
            <v>1</v>
          </cell>
          <cell r="CE37">
            <v>1</v>
          </cell>
        </row>
        <row r="38">
          <cell r="B38" t="str">
            <v>Bank of China</v>
          </cell>
          <cell r="BK38">
            <v>1</v>
          </cell>
          <cell r="BM38">
            <v>1</v>
          </cell>
          <cell r="BZ38">
            <v>1</v>
          </cell>
          <cell r="CA38">
            <v>1</v>
          </cell>
          <cell r="CB38">
            <v>1</v>
          </cell>
          <cell r="CE38">
            <v>1</v>
          </cell>
        </row>
        <row r="39">
          <cell r="B39" t="str">
            <v>Bank of America</v>
          </cell>
          <cell r="BJ39">
            <v>1</v>
          </cell>
          <cell r="BM39">
            <v>1</v>
          </cell>
          <cell r="BO39">
            <v>1</v>
          </cell>
          <cell r="BQ39">
            <v>1</v>
          </cell>
          <cell r="BZ39">
            <v>1</v>
          </cell>
          <cell r="CA39">
            <v>1</v>
          </cell>
          <cell r="CB39">
            <v>1</v>
          </cell>
          <cell r="CC39">
            <v>1</v>
          </cell>
          <cell r="CE39">
            <v>1</v>
          </cell>
          <cell r="CF39">
            <v>1</v>
          </cell>
        </row>
        <row r="40">
          <cell r="B40" t="str">
            <v>General Motors</v>
          </cell>
          <cell r="BL40">
            <v>1</v>
          </cell>
          <cell r="BM40">
            <v>1</v>
          </cell>
          <cell r="BT40">
            <v>1</v>
          </cell>
          <cell r="BU40">
            <v>1</v>
          </cell>
          <cell r="BX40">
            <v>1</v>
          </cell>
          <cell r="BY40">
            <v>1</v>
          </cell>
          <cell r="BZ40">
            <v>1</v>
          </cell>
          <cell r="CB40">
            <v>1</v>
          </cell>
          <cell r="CE40">
            <v>1</v>
          </cell>
        </row>
        <row r="41">
          <cell r="B41" t="str">
            <v>Elevance Health</v>
          </cell>
          <cell r="BJ41">
            <v>1</v>
          </cell>
          <cell r="BM41">
            <v>1</v>
          </cell>
          <cell r="BP41">
            <v>1</v>
          </cell>
          <cell r="BQ41">
            <v>1</v>
          </cell>
          <cell r="BW41">
            <v>1</v>
          </cell>
          <cell r="BY41">
            <v>1</v>
          </cell>
          <cell r="BZ41">
            <v>1</v>
          </cell>
          <cell r="CA41">
            <v>1</v>
          </cell>
          <cell r="CB41">
            <v>1</v>
          </cell>
          <cell r="CE41">
            <v>1</v>
          </cell>
          <cell r="CF41">
            <v>1</v>
          </cell>
        </row>
        <row r="42">
          <cell r="B42" t="str">
            <v>BMW Group</v>
          </cell>
          <cell r="BL42">
            <v>1</v>
          </cell>
          <cell r="BM42">
            <v>1</v>
          </cell>
          <cell r="BP42">
            <v>1</v>
          </cell>
          <cell r="BQ42">
            <v>1</v>
          </cell>
          <cell r="BS42">
            <v>1</v>
          </cell>
          <cell r="BU42">
            <v>1</v>
          </cell>
          <cell r="BX42">
            <v>1</v>
          </cell>
          <cell r="BY42">
            <v>1</v>
          </cell>
          <cell r="BZ42">
            <v>1</v>
          </cell>
          <cell r="CB42">
            <v>1</v>
          </cell>
          <cell r="CC42">
            <v>1</v>
          </cell>
          <cell r="CE42">
            <v>1</v>
          </cell>
        </row>
        <row r="43">
          <cell r="B43" t="str">
            <v>Mercedes-Benz Group</v>
          </cell>
          <cell r="BJ43">
            <v>1</v>
          </cell>
          <cell r="BM43">
            <v>1</v>
          </cell>
          <cell r="BS43">
            <v>1</v>
          </cell>
          <cell r="BU43">
            <v>1</v>
          </cell>
          <cell r="BZ43">
            <v>1</v>
          </cell>
          <cell r="CA43">
            <v>1</v>
          </cell>
          <cell r="CB43">
            <v>1</v>
          </cell>
          <cell r="CC43">
            <v>1</v>
          </cell>
          <cell r="CE43">
            <v>1</v>
          </cell>
          <cell r="CF43">
            <v>1</v>
          </cell>
        </row>
        <row r="44">
          <cell r="B44" t="str">
            <v>China Railway Construction</v>
          </cell>
        </row>
        <row r="45">
          <cell r="B45" t="str">
            <v>China Baowu Steel Group</v>
          </cell>
          <cell r="BL45">
            <v>1</v>
          </cell>
          <cell r="BM45">
            <v>1</v>
          </cell>
          <cell r="BZ45">
            <v>1</v>
          </cell>
          <cell r="CB45">
            <v>1</v>
          </cell>
          <cell r="CE45">
            <v>1</v>
          </cell>
        </row>
        <row r="46">
          <cell r="B46" t="str">
            <v>Citigroup</v>
          </cell>
          <cell r="BO46">
            <v>1</v>
          </cell>
          <cell r="BQ46">
            <v>1</v>
          </cell>
          <cell r="BZ46">
            <v>1</v>
          </cell>
          <cell r="CA46">
            <v>1</v>
          </cell>
          <cell r="CB46">
            <v>1</v>
          </cell>
          <cell r="CC46">
            <v>1</v>
          </cell>
          <cell r="CE46">
            <v>1</v>
          </cell>
        </row>
        <row r="47">
          <cell r="B47" t="str">
            <v>Centene</v>
          </cell>
        </row>
        <row r="48">
          <cell r="B48" t="str">
            <v>JD.com</v>
          </cell>
        </row>
        <row r="49">
          <cell r="B49" t="str">
            <v>Home Depot</v>
          </cell>
          <cell r="BS49">
            <v>1</v>
          </cell>
          <cell r="BU49">
            <v>1</v>
          </cell>
          <cell r="BW49">
            <v>1</v>
          </cell>
          <cell r="BY49">
            <v>1</v>
          </cell>
          <cell r="CE49">
            <v>1</v>
          </cell>
        </row>
        <row r="50">
          <cell r="B50" t="str">
            <v>Electricite de France</v>
          </cell>
          <cell r="BP50">
            <v>1</v>
          </cell>
          <cell r="BQ50">
            <v>1</v>
          </cell>
          <cell r="BS50">
            <v>1</v>
          </cell>
          <cell r="BU50">
            <v>1</v>
          </cell>
          <cell r="BZ50">
            <v>1</v>
          </cell>
          <cell r="CB50">
            <v>1</v>
          </cell>
          <cell r="CE50">
            <v>1</v>
          </cell>
        </row>
        <row r="51">
          <cell r="B51" t="str">
            <v>Marathon Petroleum</v>
          </cell>
        </row>
        <row r="52">
          <cell r="B52" t="str">
            <v>Kroger</v>
          </cell>
        </row>
        <row r="53">
          <cell r="B53" t="str">
            <v>Phillips 66</v>
          </cell>
        </row>
        <row r="54">
          <cell r="B54" t="str">
            <v>Ping An Insurance</v>
          </cell>
          <cell r="BK54">
            <v>1</v>
          </cell>
          <cell r="BM54">
            <v>1</v>
          </cell>
          <cell r="BZ54">
            <v>1</v>
          </cell>
          <cell r="CA54">
            <v>1</v>
          </cell>
          <cell r="CB54">
            <v>1</v>
          </cell>
          <cell r="CC54">
            <v>1</v>
          </cell>
          <cell r="CE54">
            <v>1</v>
          </cell>
        </row>
        <row r="55">
          <cell r="B55" t="str">
            <v>Sinochem Holdings</v>
          </cell>
        </row>
        <row r="56">
          <cell r="B56" t="str">
            <v>China Mobile Communications</v>
          </cell>
        </row>
        <row r="57">
          <cell r="B57" t="str">
            <v>China National Offshore Oil</v>
          </cell>
          <cell r="BL57">
            <v>1</v>
          </cell>
          <cell r="BM57">
            <v>1</v>
          </cell>
          <cell r="BZ57">
            <v>1</v>
          </cell>
          <cell r="CB57">
            <v>1</v>
          </cell>
          <cell r="CC57">
            <v>1</v>
          </cell>
          <cell r="CE57">
            <v>1</v>
          </cell>
        </row>
        <row r="58">
          <cell r="B58" t="str">
            <v>Honda Motor</v>
          </cell>
          <cell r="BL58">
            <v>1</v>
          </cell>
          <cell r="BM58">
            <v>1</v>
          </cell>
          <cell r="BZ58">
            <v>1</v>
          </cell>
          <cell r="CB58">
            <v>1</v>
          </cell>
          <cell r="CE58">
            <v>1</v>
          </cell>
        </row>
        <row r="59">
          <cell r="B59" t="str">
            <v>Fannie Mae</v>
          </cell>
        </row>
        <row r="60">
          <cell r="B60" t="str">
            <v>China Life Insurance</v>
          </cell>
        </row>
        <row r="61">
          <cell r="B61" t="str">
            <v>Walgreens Boots Alliance</v>
          </cell>
          <cell r="BP61">
            <v>1</v>
          </cell>
          <cell r="BQ61">
            <v>1</v>
          </cell>
          <cell r="BZ61">
            <v>1</v>
          </cell>
          <cell r="CB61">
            <v>1</v>
          </cell>
          <cell r="CE61">
            <v>1</v>
          </cell>
        </row>
        <row r="62">
          <cell r="B62" t="str">
            <v>Valero Energy</v>
          </cell>
          <cell r="BL62">
            <v>1</v>
          </cell>
          <cell r="BM62">
            <v>1</v>
          </cell>
          <cell r="BZ62">
            <v>1</v>
          </cell>
          <cell r="CB62">
            <v>1</v>
          </cell>
          <cell r="CC62">
            <v>1</v>
          </cell>
          <cell r="CE62">
            <v>1</v>
          </cell>
        </row>
        <row r="63">
          <cell r="B63" t="str">
            <v>Banco Santander</v>
          </cell>
          <cell r="BJ63">
            <v>1</v>
          </cell>
          <cell r="BM63">
            <v>1</v>
          </cell>
          <cell r="BP63">
            <v>1</v>
          </cell>
          <cell r="BQ63">
            <v>1</v>
          </cell>
          <cell r="BZ63">
            <v>1</v>
          </cell>
          <cell r="CA63">
            <v>1</v>
          </cell>
          <cell r="CB63">
            <v>1</v>
          </cell>
          <cell r="CC63">
            <v>1</v>
          </cell>
          <cell r="CE63">
            <v>1</v>
          </cell>
          <cell r="CF63">
            <v>1</v>
          </cell>
        </row>
        <row r="64">
          <cell r="B64" t="str">
            <v>China Communications Construction</v>
          </cell>
        </row>
        <row r="65">
          <cell r="B65" t="str">
            <v>BNP Paribas</v>
          </cell>
          <cell r="BL65">
            <v>1</v>
          </cell>
          <cell r="BM65">
            <v>1</v>
          </cell>
          <cell r="BS65">
            <v>1</v>
          </cell>
          <cell r="BU65">
            <v>1</v>
          </cell>
          <cell r="BZ65">
            <v>1</v>
          </cell>
          <cell r="CB65">
            <v>1</v>
          </cell>
          <cell r="CC65">
            <v>1</v>
          </cell>
          <cell r="CE65">
            <v>1</v>
          </cell>
        </row>
        <row r="66">
          <cell r="B66" t="str">
            <v>Mitsubishi</v>
          </cell>
          <cell r="BP66">
            <v>1</v>
          </cell>
          <cell r="BQ66">
            <v>1</v>
          </cell>
          <cell r="BZ66">
            <v>1</v>
          </cell>
          <cell r="CB66">
            <v>1</v>
          </cell>
          <cell r="CC66">
            <v>1</v>
          </cell>
          <cell r="CE66">
            <v>1</v>
          </cell>
        </row>
        <row r="67">
          <cell r="B67" t="str">
            <v>Meta Platforms</v>
          </cell>
          <cell r="BN67">
            <v>1</v>
          </cell>
          <cell r="BQ67">
            <v>1</v>
          </cell>
          <cell r="BT67">
            <v>1</v>
          </cell>
          <cell r="BU67">
            <v>1</v>
          </cell>
          <cell r="BV67">
            <v>1</v>
          </cell>
          <cell r="BY67">
            <v>1</v>
          </cell>
          <cell r="BZ67">
            <v>1</v>
          </cell>
          <cell r="CA67">
            <v>1</v>
          </cell>
          <cell r="CB67">
            <v>1</v>
          </cell>
          <cell r="CC67">
            <v>1</v>
          </cell>
          <cell r="CE67">
            <v>1</v>
          </cell>
          <cell r="CF67">
            <v>1</v>
          </cell>
        </row>
        <row r="68">
          <cell r="B68" t="str">
            <v>HSBC Holdings</v>
          </cell>
          <cell r="BO68">
            <v>1</v>
          </cell>
          <cell r="BQ68">
            <v>1</v>
          </cell>
          <cell r="BW68">
            <v>1</v>
          </cell>
          <cell r="BY68">
            <v>1</v>
          </cell>
          <cell r="BZ68">
            <v>1</v>
          </cell>
          <cell r="CA68">
            <v>1</v>
          </cell>
          <cell r="CB68">
            <v>1</v>
          </cell>
          <cell r="CC68">
            <v>1</v>
          </cell>
          <cell r="CE68">
            <v>1</v>
          </cell>
        </row>
        <row r="69">
          <cell r="B69" t="str">
            <v>Verizon Communications</v>
          </cell>
          <cell r="BP69">
            <v>1</v>
          </cell>
          <cell r="BQ69">
            <v>1</v>
          </cell>
          <cell r="BT69">
            <v>1</v>
          </cell>
          <cell r="BU69">
            <v>1</v>
          </cell>
          <cell r="BW69">
            <v>1</v>
          </cell>
          <cell r="BY69">
            <v>1</v>
          </cell>
          <cell r="BZ69">
            <v>1</v>
          </cell>
          <cell r="CB69">
            <v>1</v>
          </cell>
          <cell r="CE69">
            <v>1</v>
          </cell>
        </row>
        <row r="70">
          <cell r="B70" t="str">
            <v>China Minmetals</v>
          </cell>
        </row>
        <row r="71">
          <cell r="B71" t="str">
            <v>Alibaba Group Holding</v>
          </cell>
          <cell r="BK71">
            <v>1</v>
          </cell>
          <cell r="BM71">
            <v>1</v>
          </cell>
          <cell r="BS71">
            <v>1</v>
          </cell>
          <cell r="BU71">
            <v>1</v>
          </cell>
          <cell r="BZ71">
            <v>1</v>
          </cell>
          <cell r="CA71">
            <v>1</v>
          </cell>
          <cell r="CB71">
            <v>1</v>
          </cell>
          <cell r="CC71">
            <v>1</v>
          </cell>
          <cell r="CE71">
            <v>1</v>
          </cell>
        </row>
        <row r="72">
          <cell r="B72" t="str">
            <v>CITIC Group</v>
          </cell>
        </row>
        <row r="73">
          <cell r="B73" t="str">
            <v>China Resources</v>
          </cell>
        </row>
        <row r="74">
          <cell r="B74" t="str">
            <v>Hyundai Motor</v>
          </cell>
          <cell r="BL74">
            <v>1</v>
          </cell>
          <cell r="BM74">
            <v>1</v>
          </cell>
          <cell r="BX74">
            <v>1</v>
          </cell>
          <cell r="BY74">
            <v>1</v>
          </cell>
          <cell r="BZ74">
            <v>1</v>
          </cell>
          <cell r="CB74">
            <v>1</v>
          </cell>
          <cell r="CC74">
            <v>1</v>
          </cell>
          <cell r="CE74">
            <v>1</v>
          </cell>
        </row>
        <row r="75">
          <cell r="B75" t="str">
            <v>AT&amp;T</v>
          </cell>
          <cell r="BL75">
            <v>1</v>
          </cell>
          <cell r="BM75">
            <v>1</v>
          </cell>
          <cell r="BS75">
            <v>1</v>
          </cell>
          <cell r="BU75">
            <v>1</v>
          </cell>
          <cell r="BZ75">
            <v>1</v>
          </cell>
          <cell r="CB75">
            <v>1</v>
          </cell>
          <cell r="CC75">
            <v>1</v>
          </cell>
          <cell r="CE75">
            <v>1</v>
          </cell>
        </row>
        <row r="76">
          <cell r="B76" t="str">
            <v>Shandong Energy Group</v>
          </cell>
        </row>
        <row r="77">
          <cell r="B77" t="str">
            <v>Comcast</v>
          </cell>
          <cell r="BL77">
            <v>1</v>
          </cell>
          <cell r="BM77">
            <v>1</v>
          </cell>
          <cell r="BS77">
            <v>1</v>
          </cell>
          <cell r="BU77">
            <v>1</v>
          </cell>
          <cell r="BZ77">
            <v>1</v>
          </cell>
          <cell r="CB77">
            <v>1</v>
          </cell>
          <cell r="CE77">
            <v>1</v>
          </cell>
        </row>
        <row r="78">
          <cell r="B78" t="str">
            <v>Deutsche Telekom</v>
          </cell>
          <cell r="BK78">
            <v>1</v>
          </cell>
          <cell r="BM78">
            <v>1</v>
          </cell>
          <cell r="BP78">
            <v>1</v>
          </cell>
          <cell r="BQ78">
            <v>1</v>
          </cell>
          <cell r="BS78">
            <v>1</v>
          </cell>
          <cell r="BU78">
            <v>1</v>
          </cell>
          <cell r="BV78">
            <v>1</v>
          </cell>
          <cell r="BY78">
            <v>1</v>
          </cell>
          <cell r="BZ78">
            <v>1</v>
          </cell>
          <cell r="CA78">
            <v>1</v>
          </cell>
          <cell r="CB78">
            <v>1</v>
          </cell>
          <cell r="CC78">
            <v>1</v>
          </cell>
          <cell r="CE78">
            <v>1</v>
          </cell>
          <cell r="CF78">
            <v>1</v>
          </cell>
        </row>
        <row r="79">
          <cell r="B79" t="str">
            <v>China Southern Power Grid</v>
          </cell>
        </row>
        <row r="80">
          <cell r="B80" t="str">
            <v>Uniper</v>
          </cell>
          <cell r="BL80">
            <v>1</v>
          </cell>
          <cell r="BM80">
            <v>1</v>
          </cell>
          <cell r="BZ80">
            <v>1</v>
          </cell>
          <cell r="CB80">
            <v>1</v>
          </cell>
          <cell r="CC80">
            <v>1</v>
          </cell>
          <cell r="CE80">
            <v>1</v>
          </cell>
        </row>
        <row r="81">
          <cell r="B81" t="str">
            <v>Wells Fargo</v>
          </cell>
          <cell r="BJ81">
            <v>1</v>
          </cell>
          <cell r="BM81">
            <v>1</v>
          </cell>
          <cell r="BP81">
            <v>1</v>
          </cell>
          <cell r="BQ81">
            <v>1</v>
          </cell>
          <cell r="BZ81">
            <v>1</v>
          </cell>
          <cell r="CA81">
            <v>1</v>
          </cell>
          <cell r="CB81">
            <v>1</v>
          </cell>
          <cell r="CC81">
            <v>1</v>
          </cell>
          <cell r="CE81">
            <v>1</v>
          </cell>
          <cell r="CF81">
            <v>1</v>
          </cell>
        </row>
        <row r="82">
          <cell r="B82" t="str">
            <v>Hengli Group</v>
          </cell>
        </row>
        <row r="83">
          <cell r="B83" t="str">
            <v>Allianz</v>
          </cell>
          <cell r="BJ83">
            <v>1</v>
          </cell>
          <cell r="BM83">
            <v>1</v>
          </cell>
          <cell r="BP83">
            <v>1</v>
          </cell>
          <cell r="BQ83">
            <v>1</v>
          </cell>
          <cell r="BV83">
            <v>1</v>
          </cell>
          <cell r="BY83">
            <v>1</v>
          </cell>
          <cell r="BZ83">
            <v>1</v>
          </cell>
          <cell r="CA83">
            <v>1</v>
          </cell>
          <cell r="CB83">
            <v>1</v>
          </cell>
          <cell r="CC83">
            <v>1</v>
          </cell>
          <cell r="CE83">
            <v>1</v>
          </cell>
          <cell r="CF83">
            <v>1</v>
          </cell>
        </row>
        <row r="84">
          <cell r="B84" t="str">
            <v>China Post Group</v>
          </cell>
        </row>
        <row r="85">
          <cell r="B85" t="str">
            <v>China Energy Investment</v>
          </cell>
        </row>
        <row r="86">
          <cell r="B86" t="str">
            <v>Xiamen C&amp;D</v>
          </cell>
        </row>
        <row r="87">
          <cell r="B87" t="str">
            <v>Reliance Industries</v>
          </cell>
          <cell r="BP87">
            <v>1</v>
          </cell>
          <cell r="BQ87">
            <v>1</v>
          </cell>
          <cell r="BZ87">
            <v>1</v>
          </cell>
          <cell r="CB87">
            <v>1</v>
          </cell>
          <cell r="CE87">
            <v>1</v>
          </cell>
        </row>
        <row r="88">
          <cell r="B88" t="str">
            <v>Goldman Sachs Group</v>
          </cell>
          <cell r="BJ88">
            <v>1</v>
          </cell>
          <cell r="BM88">
            <v>1</v>
          </cell>
          <cell r="BO88">
            <v>1</v>
          </cell>
          <cell r="BQ88">
            <v>1</v>
          </cell>
          <cell r="BV88">
            <v>1</v>
          </cell>
          <cell r="BY88">
            <v>1</v>
          </cell>
          <cell r="BZ88">
            <v>1</v>
          </cell>
          <cell r="CA88">
            <v>1</v>
          </cell>
          <cell r="CB88">
            <v>1</v>
          </cell>
          <cell r="CC88">
            <v>1</v>
          </cell>
          <cell r="CE88">
            <v>1</v>
          </cell>
          <cell r="CF88">
            <v>1</v>
          </cell>
        </row>
        <row r="89">
          <cell r="B89" t="str">
            <v>Freddie Mac</v>
          </cell>
        </row>
        <row r="90">
          <cell r="B90" t="str">
            <v>Rosneft Oil</v>
          </cell>
          <cell r="BL90">
            <v>1</v>
          </cell>
          <cell r="BM90">
            <v>1</v>
          </cell>
          <cell r="BZ90">
            <v>1</v>
          </cell>
          <cell r="CB90">
            <v>1</v>
          </cell>
          <cell r="CC90">
            <v>1</v>
          </cell>
          <cell r="CE90">
            <v>1</v>
          </cell>
        </row>
        <row r="91">
          <cell r="B91" t="str">
            <v>Target</v>
          </cell>
          <cell r="BP91">
            <v>1</v>
          </cell>
          <cell r="BQ91">
            <v>1</v>
          </cell>
          <cell r="BR91">
            <v>1</v>
          </cell>
          <cell r="BU91">
            <v>1</v>
          </cell>
          <cell r="BW91">
            <v>1</v>
          </cell>
          <cell r="BY91">
            <v>1</v>
          </cell>
          <cell r="BZ91">
            <v>1</v>
          </cell>
          <cell r="CB91">
            <v>1</v>
          </cell>
          <cell r="CC91">
            <v>1</v>
          </cell>
          <cell r="CE91">
            <v>1</v>
          </cell>
          <cell r="CF91">
            <v>1</v>
          </cell>
        </row>
        <row r="92">
          <cell r="B92" t="str">
            <v>Equinor</v>
          </cell>
          <cell r="BK92">
            <v>1</v>
          </cell>
          <cell r="BM92">
            <v>1</v>
          </cell>
          <cell r="BP92">
            <v>1</v>
          </cell>
          <cell r="BQ92">
            <v>1</v>
          </cell>
          <cell r="BZ92">
            <v>1</v>
          </cell>
          <cell r="CA92">
            <v>1</v>
          </cell>
          <cell r="CB92">
            <v>1</v>
          </cell>
          <cell r="CE92">
            <v>1</v>
          </cell>
        </row>
        <row r="93">
          <cell r="B93" t="str">
            <v>Humana</v>
          </cell>
          <cell r="BT93">
            <v>1</v>
          </cell>
          <cell r="BU93">
            <v>1</v>
          </cell>
          <cell r="CE93">
            <v>1</v>
          </cell>
        </row>
        <row r="94">
          <cell r="B94" t="str">
            <v>SAIC Motor</v>
          </cell>
        </row>
        <row r="95">
          <cell r="B95" t="str">
            <v>State Farm Insurance</v>
          </cell>
        </row>
        <row r="96">
          <cell r="B96" t="str">
            <v>Life Insurance Corp. of India</v>
          </cell>
        </row>
        <row r="97">
          <cell r="B97" t="str">
            <v>Nestle</v>
          </cell>
          <cell r="BP97">
            <v>1</v>
          </cell>
          <cell r="BQ97">
            <v>1</v>
          </cell>
          <cell r="BS97">
            <v>1</v>
          </cell>
          <cell r="BU97">
            <v>1</v>
          </cell>
          <cell r="BW97">
            <v>1</v>
          </cell>
          <cell r="BY97">
            <v>1</v>
          </cell>
          <cell r="BZ97">
            <v>1</v>
          </cell>
          <cell r="CB97">
            <v>1</v>
          </cell>
          <cell r="CC97">
            <v>1</v>
          </cell>
          <cell r="CE97">
            <v>1</v>
          </cell>
        </row>
        <row r="98">
          <cell r="B98" t="str">
            <v>Enel</v>
          </cell>
          <cell r="BP98">
            <v>1</v>
          </cell>
          <cell r="BQ98">
            <v>1</v>
          </cell>
          <cell r="BS98">
            <v>1</v>
          </cell>
          <cell r="BU98">
            <v>1</v>
          </cell>
          <cell r="BZ98">
            <v>1</v>
          </cell>
          <cell r="CB98">
            <v>1</v>
          </cell>
          <cell r="CC98">
            <v>1</v>
          </cell>
          <cell r="CE98">
            <v>1</v>
          </cell>
        </row>
        <row r="99">
          <cell r="B99" t="str">
            <v>ENI</v>
          </cell>
          <cell r="BL99">
            <v>1</v>
          </cell>
          <cell r="BM99">
            <v>1</v>
          </cell>
          <cell r="BP99">
            <v>1</v>
          </cell>
          <cell r="BQ99">
            <v>1</v>
          </cell>
          <cell r="BZ99">
            <v>1</v>
          </cell>
          <cell r="CB99">
            <v>1</v>
          </cell>
          <cell r="CC99">
            <v>1</v>
          </cell>
          <cell r="CE99">
            <v>1</v>
          </cell>
        </row>
        <row r="100">
          <cell r="B100" t="str">
            <v>Petrobras</v>
          </cell>
          <cell r="BL100">
            <v>1</v>
          </cell>
          <cell r="BM100">
            <v>1</v>
          </cell>
          <cell r="BZ100">
            <v>1</v>
          </cell>
          <cell r="CB100">
            <v>1</v>
          </cell>
          <cell r="CC100">
            <v>1</v>
          </cell>
          <cell r="CE100">
            <v>1</v>
          </cell>
        </row>
        <row r="101">
          <cell r="B101" t="str">
            <v>SK</v>
          </cell>
          <cell r="BL101">
            <v>1</v>
          </cell>
          <cell r="BM101">
            <v>1</v>
          </cell>
          <cell r="BZ101">
            <v>1</v>
          </cell>
          <cell r="CB101">
            <v>1</v>
          </cell>
          <cell r="CC101">
            <v>1</v>
          </cell>
          <cell r="CE101">
            <v>1</v>
          </cell>
        </row>
        <row r="102">
          <cell r="B102" t="str">
            <v>E.ON</v>
          </cell>
          <cell r="BL102">
            <v>1</v>
          </cell>
          <cell r="BM102">
            <v>1</v>
          </cell>
          <cell r="BS102">
            <v>1</v>
          </cell>
          <cell r="BU102">
            <v>1</v>
          </cell>
          <cell r="BZ102">
            <v>1</v>
          </cell>
          <cell r="CB102">
            <v>1</v>
          </cell>
          <cell r="CC102">
            <v>1</v>
          </cell>
          <cell r="CE102">
            <v>1</v>
          </cell>
        </row>
        <row r="103">
          <cell r="B103" t="str">
            <v>Gazprom</v>
          </cell>
        </row>
        <row r="104">
          <cell r="B104" t="str">
            <v>Huawei Investment &amp; Holding</v>
          </cell>
        </row>
        <row r="105">
          <cell r="B105" t="str">
            <v>Societe Generale</v>
          </cell>
          <cell r="BL105">
            <v>1</v>
          </cell>
          <cell r="BM105">
            <v>1</v>
          </cell>
          <cell r="BZ105">
            <v>1</v>
          </cell>
          <cell r="CB105">
            <v>1</v>
          </cell>
          <cell r="CC105">
            <v>1</v>
          </cell>
          <cell r="CE105">
            <v>1</v>
          </cell>
        </row>
        <row r="106">
          <cell r="B106" t="str">
            <v>Bosch Group</v>
          </cell>
          <cell r="BJ106">
            <v>1</v>
          </cell>
          <cell r="BM106">
            <v>1</v>
          </cell>
          <cell r="BZ106">
            <v>1</v>
          </cell>
          <cell r="CA106">
            <v>1</v>
          </cell>
          <cell r="CB106">
            <v>1</v>
          </cell>
          <cell r="CC106">
            <v>1</v>
          </cell>
          <cell r="CE106">
            <v>1</v>
          </cell>
          <cell r="CF106">
            <v>1</v>
          </cell>
        </row>
        <row r="107">
          <cell r="B107" t="str">
            <v>COFCO</v>
          </cell>
          <cell r="BT107">
            <v>1</v>
          </cell>
          <cell r="BU107">
            <v>1</v>
          </cell>
          <cell r="CE107">
            <v>1</v>
          </cell>
        </row>
        <row r="108">
          <cell r="B108" t="str">
            <v>Itochu</v>
          </cell>
          <cell r="BP108">
            <v>1</v>
          </cell>
          <cell r="BQ108">
            <v>1</v>
          </cell>
          <cell r="BZ108">
            <v>1</v>
          </cell>
          <cell r="CB108">
            <v>1</v>
          </cell>
          <cell r="CC108">
            <v>1</v>
          </cell>
          <cell r="CE108">
            <v>1</v>
          </cell>
        </row>
        <row r="109">
          <cell r="B109" t="str">
            <v>PowerChina</v>
          </cell>
        </row>
        <row r="110">
          <cell r="B110" t="str">
            <v>Pemex</v>
          </cell>
          <cell r="BP110">
            <v>1</v>
          </cell>
          <cell r="BQ110">
            <v>1</v>
          </cell>
          <cell r="BZ110">
            <v>1</v>
          </cell>
          <cell r="CB110">
            <v>1</v>
          </cell>
          <cell r="CC110">
            <v>1</v>
          </cell>
          <cell r="CE110">
            <v>1</v>
          </cell>
        </row>
        <row r="111">
          <cell r="B111" t="str">
            <v>Tesla</v>
          </cell>
          <cell r="BS111">
            <v>1</v>
          </cell>
          <cell r="BU111">
            <v>1</v>
          </cell>
          <cell r="CE111">
            <v>1</v>
          </cell>
        </row>
        <row r="112">
          <cell r="B112" t="str">
            <v>Morgan Stanley</v>
          </cell>
          <cell r="BJ112">
            <v>1</v>
          </cell>
          <cell r="BM112">
            <v>1</v>
          </cell>
          <cell r="BP112">
            <v>1</v>
          </cell>
          <cell r="BQ112">
            <v>1</v>
          </cell>
          <cell r="BV112">
            <v>1</v>
          </cell>
          <cell r="BY112">
            <v>1</v>
          </cell>
          <cell r="BZ112">
            <v>1</v>
          </cell>
          <cell r="CA112">
            <v>1</v>
          </cell>
          <cell r="CB112">
            <v>1</v>
          </cell>
          <cell r="CC112">
            <v>1</v>
          </cell>
          <cell r="CE112">
            <v>1</v>
          </cell>
          <cell r="CF112">
            <v>1</v>
          </cell>
        </row>
        <row r="113">
          <cell r="B113" t="str">
            <v>Sinopharm</v>
          </cell>
        </row>
        <row r="114">
          <cell r="B114" t="str">
            <v>Brookfield</v>
          </cell>
          <cell r="BP114">
            <v>1</v>
          </cell>
          <cell r="BQ114">
            <v>1</v>
          </cell>
          <cell r="BZ114">
            <v>1</v>
          </cell>
          <cell r="CB114">
            <v>1</v>
          </cell>
          <cell r="CE114">
            <v>1</v>
          </cell>
        </row>
        <row r="115">
          <cell r="B115" t="str">
            <v>Royal Ahold Delhaize</v>
          </cell>
          <cell r="BP115">
            <v>1</v>
          </cell>
          <cell r="BQ115">
            <v>1</v>
          </cell>
          <cell r="BS115">
            <v>1</v>
          </cell>
          <cell r="BU115">
            <v>1</v>
          </cell>
          <cell r="BZ115">
            <v>1</v>
          </cell>
          <cell r="CB115">
            <v>1</v>
          </cell>
          <cell r="CE115">
            <v>1</v>
          </cell>
        </row>
        <row r="116">
          <cell r="B116" t="str">
            <v>Johnson &amp; Johnson</v>
          </cell>
          <cell r="BK116">
            <v>1</v>
          </cell>
          <cell r="BM116">
            <v>1</v>
          </cell>
          <cell r="BP116">
            <v>1</v>
          </cell>
          <cell r="BQ116">
            <v>1</v>
          </cell>
          <cell r="BS116">
            <v>1</v>
          </cell>
          <cell r="BU116">
            <v>1</v>
          </cell>
          <cell r="BW116">
            <v>1</v>
          </cell>
          <cell r="BY116">
            <v>1</v>
          </cell>
          <cell r="BZ116">
            <v>1</v>
          </cell>
          <cell r="CA116">
            <v>1</v>
          </cell>
          <cell r="CB116">
            <v>1</v>
          </cell>
          <cell r="CE116">
            <v>1</v>
          </cell>
        </row>
        <row r="117">
          <cell r="B117" t="str">
            <v>Indian Oil</v>
          </cell>
          <cell r="BP117">
            <v>1</v>
          </cell>
          <cell r="BQ117">
            <v>1</v>
          </cell>
          <cell r="BZ117">
            <v>1</v>
          </cell>
          <cell r="CB117">
            <v>1</v>
          </cell>
          <cell r="CC117">
            <v>1</v>
          </cell>
          <cell r="CE117">
            <v>1</v>
          </cell>
        </row>
        <row r="118">
          <cell r="B118" t="str">
            <v>Archer Daniels Midland</v>
          </cell>
          <cell r="BS118">
            <v>1</v>
          </cell>
          <cell r="BU118">
            <v>1</v>
          </cell>
          <cell r="CE118">
            <v>1</v>
          </cell>
        </row>
        <row r="119">
          <cell r="B119" t="str">
            <v>Credit Agricole</v>
          </cell>
          <cell r="BL119">
            <v>1</v>
          </cell>
          <cell r="BM119">
            <v>1</v>
          </cell>
          <cell r="BS119">
            <v>1</v>
          </cell>
          <cell r="BU119">
            <v>1</v>
          </cell>
          <cell r="BW119">
            <v>1</v>
          </cell>
          <cell r="BY119">
            <v>1</v>
          </cell>
          <cell r="BZ119">
            <v>1</v>
          </cell>
          <cell r="CB119">
            <v>1</v>
          </cell>
          <cell r="CC119">
            <v>1</v>
          </cell>
          <cell r="CE119">
            <v>1</v>
          </cell>
        </row>
        <row r="120">
          <cell r="B120" t="str">
            <v>Christian Dior</v>
          </cell>
        </row>
        <row r="121">
          <cell r="B121" t="str">
            <v>Nippon Telegraph and Telephone</v>
          </cell>
          <cell r="BL121">
            <v>1</v>
          </cell>
          <cell r="BM121">
            <v>1</v>
          </cell>
          <cell r="BZ121">
            <v>1</v>
          </cell>
          <cell r="CB121">
            <v>1</v>
          </cell>
          <cell r="CE121">
            <v>1</v>
          </cell>
        </row>
        <row r="122">
          <cell r="B122" t="str">
            <v>Mitsui</v>
          </cell>
        </row>
        <row r="123">
          <cell r="B123" t="str">
            <v>Carrefour</v>
          </cell>
          <cell r="BL123">
            <v>1</v>
          </cell>
          <cell r="BM123">
            <v>1</v>
          </cell>
          <cell r="BS123">
            <v>1</v>
          </cell>
          <cell r="BU123">
            <v>1</v>
          </cell>
          <cell r="BZ123">
            <v>1</v>
          </cell>
          <cell r="CB123">
            <v>1</v>
          </cell>
          <cell r="CE123">
            <v>1</v>
          </cell>
        </row>
        <row r="124">
          <cell r="B124" t="str">
            <v>PepsiCo</v>
          </cell>
          <cell r="BP124">
            <v>1</v>
          </cell>
          <cell r="BQ124">
            <v>1</v>
          </cell>
          <cell r="BS124">
            <v>1</v>
          </cell>
          <cell r="BU124">
            <v>1</v>
          </cell>
          <cell r="BX124">
            <v>1</v>
          </cell>
          <cell r="BY124">
            <v>1</v>
          </cell>
          <cell r="BZ124">
            <v>1</v>
          </cell>
          <cell r="CB124">
            <v>1</v>
          </cell>
          <cell r="CC124">
            <v>1</v>
          </cell>
          <cell r="CE124">
            <v>1</v>
          </cell>
        </row>
        <row r="125">
          <cell r="B125" t="str">
            <v>United Parcel Service</v>
          </cell>
          <cell r="BL125">
            <v>1</v>
          </cell>
          <cell r="BM125">
            <v>1</v>
          </cell>
          <cell r="BZ125">
            <v>1</v>
          </cell>
          <cell r="CB125">
            <v>1</v>
          </cell>
          <cell r="CC125">
            <v>1</v>
          </cell>
          <cell r="CE125">
            <v>1</v>
          </cell>
        </row>
        <row r="126">
          <cell r="B126" t="str">
            <v>PTT</v>
          </cell>
          <cell r="BL126">
            <v>1</v>
          </cell>
          <cell r="BM126">
            <v>1</v>
          </cell>
          <cell r="BP126">
            <v>1</v>
          </cell>
          <cell r="BQ126">
            <v>1</v>
          </cell>
          <cell r="BZ126">
            <v>1</v>
          </cell>
          <cell r="CB126">
            <v>1</v>
          </cell>
          <cell r="CC126">
            <v>1</v>
          </cell>
          <cell r="CE126">
            <v>1</v>
          </cell>
        </row>
        <row r="127">
          <cell r="B127" t="str">
            <v>AXA</v>
          </cell>
          <cell r="BJ127">
            <v>1</v>
          </cell>
          <cell r="BM127">
            <v>1</v>
          </cell>
          <cell r="BP127">
            <v>1</v>
          </cell>
          <cell r="BQ127">
            <v>1</v>
          </cell>
          <cell r="BS127">
            <v>1</v>
          </cell>
          <cell r="BU127">
            <v>1</v>
          </cell>
          <cell r="BW127">
            <v>1</v>
          </cell>
          <cell r="BY127">
            <v>1</v>
          </cell>
          <cell r="BZ127">
            <v>1</v>
          </cell>
          <cell r="CA127">
            <v>1</v>
          </cell>
          <cell r="CB127">
            <v>1</v>
          </cell>
          <cell r="CC127">
            <v>1</v>
          </cell>
          <cell r="CE127">
            <v>1</v>
          </cell>
          <cell r="CF127">
            <v>1</v>
          </cell>
        </row>
        <row r="128">
          <cell r="B128" t="str">
            <v>FedEx</v>
          </cell>
          <cell r="BL128">
            <v>1</v>
          </cell>
          <cell r="BM128">
            <v>1</v>
          </cell>
          <cell r="BZ128">
            <v>1</v>
          </cell>
          <cell r="CB128">
            <v>1</v>
          </cell>
          <cell r="CE128">
            <v>1</v>
          </cell>
        </row>
        <row r="129">
          <cell r="B129" t="str">
            <v>Sony</v>
          </cell>
          <cell r="BO129">
            <v>1</v>
          </cell>
          <cell r="BQ129">
            <v>1</v>
          </cell>
          <cell r="BS129">
            <v>1</v>
          </cell>
          <cell r="BU129">
            <v>1</v>
          </cell>
          <cell r="BW129">
            <v>1</v>
          </cell>
          <cell r="BY129">
            <v>1</v>
          </cell>
          <cell r="BZ129">
            <v>1</v>
          </cell>
          <cell r="CA129">
            <v>1</v>
          </cell>
          <cell r="CB129">
            <v>1</v>
          </cell>
          <cell r="CE129">
            <v>1</v>
          </cell>
        </row>
        <row r="130">
          <cell r="B130" t="str">
            <v>China FAW Group</v>
          </cell>
        </row>
        <row r="131">
          <cell r="B131" t="str">
            <v>Engie</v>
          </cell>
          <cell r="BP131">
            <v>1</v>
          </cell>
          <cell r="BQ131">
            <v>1</v>
          </cell>
          <cell r="BS131">
            <v>1</v>
          </cell>
          <cell r="BU131">
            <v>1</v>
          </cell>
          <cell r="BZ131">
            <v>1</v>
          </cell>
          <cell r="CB131">
            <v>1</v>
          </cell>
          <cell r="CC131">
            <v>1</v>
          </cell>
          <cell r="CE131">
            <v>1</v>
          </cell>
        </row>
        <row r="132">
          <cell r="B132" t="str">
            <v>Walt Disney</v>
          </cell>
          <cell r="BO132">
            <v>1</v>
          </cell>
          <cell r="BQ132">
            <v>1</v>
          </cell>
          <cell r="BS132">
            <v>1</v>
          </cell>
          <cell r="BU132">
            <v>1</v>
          </cell>
          <cell r="BZ132">
            <v>1</v>
          </cell>
          <cell r="CA132">
            <v>1</v>
          </cell>
          <cell r="CB132">
            <v>1</v>
          </cell>
          <cell r="CC132">
            <v>1</v>
          </cell>
          <cell r="CE132">
            <v>1</v>
          </cell>
        </row>
        <row r="133">
          <cell r="B133" t="str">
            <v>Orlen</v>
          </cell>
          <cell r="BP133">
            <v>1</v>
          </cell>
          <cell r="BQ133">
            <v>1</v>
          </cell>
          <cell r="BZ133">
            <v>1</v>
          </cell>
          <cell r="CB133">
            <v>1</v>
          </cell>
          <cell r="CE133">
            <v>1</v>
          </cell>
        </row>
        <row r="134">
          <cell r="B134" t="str">
            <v>Dell Technologies</v>
          </cell>
          <cell r="BP134">
            <v>1</v>
          </cell>
          <cell r="BQ134">
            <v>1</v>
          </cell>
          <cell r="BT134">
            <v>1</v>
          </cell>
          <cell r="BU134">
            <v>1</v>
          </cell>
          <cell r="BX134">
            <v>1</v>
          </cell>
          <cell r="BY134">
            <v>1</v>
          </cell>
          <cell r="BZ134">
            <v>1</v>
          </cell>
          <cell r="CB134">
            <v>1</v>
          </cell>
          <cell r="CC134">
            <v>1</v>
          </cell>
          <cell r="CE134">
            <v>1</v>
          </cell>
        </row>
        <row r="135">
          <cell r="B135" t="str">
            <v>DHL Group</v>
          </cell>
          <cell r="BP135">
            <v>1</v>
          </cell>
          <cell r="BQ135">
            <v>1</v>
          </cell>
          <cell r="BS135">
            <v>1</v>
          </cell>
          <cell r="BU135">
            <v>1</v>
          </cell>
          <cell r="BZ135">
            <v>1</v>
          </cell>
          <cell r="CB135">
            <v>1</v>
          </cell>
          <cell r="CE135">
            <v>1</v>
          </cell>
        </row>
        <row r="136">
          <cell r="B136" t="str">
            <v>China Telecommunications</v>
          </cell>
        </row>
        <row r="137">
          <cell r="B137" t="str">
            <v>Nissan Motor</v>
          </cell>
          <cell r="BL137">
            <v>1</v>
          </cell>
          <cell r="BM137">
            <v>1</v>
          </cell>
          <cell r="BS137">
            <v>1</v>
          </cell>
          <cell r="BU137">
            <v>1</v>
          </cell>
          <cell r="BZ137">
            <v>1</v>
          </cell>
          <cell r="CB137">
            <v>1</v>
          </cell>
          <cell r="CC137">
            <v>1</v>
          </cell>
          <cell r="CE137">
            <v>1</v>
          </cell>
        </row>
        <row r="138">
          <cell r="B138" t="str">
            <v>Royal Bank of Canada</v>
          </cell>
          <cell r="BJ138">
            <v>1</v>
          </cell>
          <cell r="BM138">
            <v>1</v>
          </cell>
          <cell r="BP138">
            <v>1</v>
          </cell>
          <cell r="BQ138">
            <v>1</v>
          </cell>
          <cell r="BZ138">
            <v>1</v>
          </cell>
          <cell r="CA138">
            <v>1</v>
          </cell>
          <cell r="CB138">
            <v>1</v>
          </cell>
          <cell r="CC138">
            <v>1</v>
          </cell>
          <cell r="CE138">
            <v>1</v>
          </cell>
          <cell r="CF138">
            <v>1</v>
          </cell>
        </row>
        <row r="139">
          <cell r="B139" t="str">
            <v>Zhejiang Rongsheng Holding Group</v>
          </cell>
        </row>
        <row r="140">
          <cell r="B140" t="str">
            <v>Lowe's</v>
          </cell>
          <cell r="BP140">
            <v>1</v>
          </cell>
          <cell r="BQ140">
            <v>1</v>
          </cell>
          <cell r="BS140">
            <v>1</v>
          </cell>
          <cell r="BU140">
            <v>1</v>
          </cell>
          <cell r="BZ140">
            <v>1</v>
          </cell>
          <cell r="CB140">
            <v>1</v>
          </cell>
          <cell r="CE140">
            <v>1</v>
          </cell>
        </row>
        <row r="141">
          <cell r="B141" t="str">
            <v>Tesco</v>
          </cell>
          <cell r="BL141">
            <v>1</v>
          </cell>
          <cell r="BM141">
            <v>1</v>
          </cell>
          <cell r="BP141">
            <v>1</v>
          </cell>
          <cell r="BQ141">
            <v>1</v>
          </cell>
          <cell r="BT141">
            <v>1</v>
          </cell>
          <cell r="BU141">
            <v>1</v>
          </cell>
          <cell r="BW141">
            <v>1</v>
          </cell>
          <cell r="BY141">
            <v>1</v>
          </cell>
          <cell r="BZ141">
            <v>1</v>
          </cell>
          <cell r="CB141">
            <v>1</v>
          </cell>
          <cell r="CC141">
            <v>1</v>
          </cell>
          <cell r="CE141">
            <v>1</v>
          </cell>
        </row>
        <row r="142">
          <cell r="B142" t="str">
            <v>Tencent Holdings</v>
          </cell>
          <cell r="BK142">
            <v>1</v>
          </cell>
          <cell r="BM142">
            <v>1</v>
          </cell>
          <cell r="BS142">
            <v>1</v>
          </cell>
          <cell r="BU142">
            <v>1</v>
          </cell>
          <cell r="BZ142">
            <v>1</v>
          </cell>
          <cell r="CA142">
            <v>1</v>
          </cell>
          <cell r="CB142">
            <v>1</v>
          </cell>
          <cell r="CC142">
            <v>1</v>
          </cell>
          <cell r="CE142">
            <v>1</v>
          </cell>
        </row>
        <row r="143">
          <cell r="B143" t="str">
            <v>Xiamen ITG Holding Group</v>
          </cell>
        </row>
        <row r="144">
          <cell r="B144" t="str">
            <v>BYD</v>
          </cell>
          <cell r="BS144">
            <v>1</v>
          </cell>
          <cell r="BU144">
            <v>1</v>
          </cell>
          <cell r="CE144">
            <v>1</v>
          </cell>
        </row>
        <row r="145">
          <cell r="B145" t="str">
            <v>Nippon Life Insurance</v>
          </cell>
          <cell r="BP145">
            <v>1</v>
          </cell>
          <cell r="BQ145">
            <v>1</v>
          </cell>
          <cell r="BX145">
            <v>1</v>
          </cell>
          <cell r="BY145">
            <v>1</v>
          </cell>
          <cell r="BZ145">
            <v>1</v>
          </cell>
          <cell r="CB145">
            <v>1</v>
          </cell>
          <cell r="CE145">
            <v>1</v>
          </cell>
        </row>
        <row r="146">
          <cell r="B146" t="str">
            <v>Siemens</v>
          </cell>
          <cell r="BK146">
            <v>1</v>
          </cell>
          <cell r="BM146">
            <v>1</v>
          </cell>
          <cell r="BO146">
            <v>1</v>
          </cell>
          <cell r="BQ146">
            <v>1</v>
          </cell>
          <cell r="BS146">
            <v>1</v>
          </cell>
          <cell r="BU146">
            <v>1</v>
          </cell>
          <cell r="BW146">
            <v>1</v>
          </cell>
          <cell r="BY146">
            <v>1</v>
          </cell>
          <cell r="BZ146">
            <v>1</v>
          </cell>
          <cell r="CA146">
            <v>1</v>
          </cell>
          <cell r="CB146">
            <v>1</v>
          </cell>
          <cell r="CC146">
            <v>1</v>
          </cell>
          <cell r="CE146">
            <v>1</v>
          </cell>
        </row>
        <row r="147">
          <cell r="B147" t="str">
            <v>Japan Post Holdings</v>
          </cell>
          <cell r="BL147">
            <v>1</v>
          </cell>
          <cell r="BM147">
            <v>1</v>
          </cell>
          <cell r="BZ147">
            <v>1</v>
          </cell>
          <cell r="CB147">
            <v>1</v>
          </cell>
          <cell r="CE147">
            <v>1</v>
          </cell>
        </row>
        <row r="148">
          <cell r="B148" t="str">
            <v>Aviation Industry Corp. of China</v>
          </cell>
          <cell r="BP148">
            <v>1</v>
          </cell>
          <cell r="BQ148">
            <v>1</v>
          </cell>
          <cell r="BZ148">
            <v>1</v>
          </cell>
          <cell r="CB148">
            <v>1</v>
          </cell>
          <cell r="CC148">
            <v>1</v>
          </cell>
          <cell r="CE148">
            <v>1</v>
          </cell>
        </row>
        <row r="149">
          <cell r="B149" t="str">
            <v>Mitsubishi UFJ Financial Group</v>
          </cell>
          <cell r="BO149">
            <v>1</v>
          </cell>
          <cell r="BQ149">
            <v>1</v>
          </cell>
          <cell r="BZ149">
            <v>1</v>
          </cell>
          <cell r="CA149">
            <v>1</v>
          </cell>
          <cell r="CB149">
            <v>1</v>
          </cell>
          <cell r="CC149">
            <v>1</v>
          </cell>
          <cell r="CE149">
            <v>1</v>
          </cell>
        </row>
        <row r="150">
          <cell r="B150" t="str">
            <v>Procter &amp; Gamble</v>
          </cell>
          <cell r="BJ150">
            <v>1</v>
          </cell>
          <cell r="BM150">
            <v>1</v>
          </cell>
          <cell r="BP150">
            <v>1</v>
          </cell>
          <cell r="BQ150">
            <v>1</v>
          </cell>
          <cell r="BS150">
            <v>1</v>
          </cell>
          <cell r="BU150">
            <v>1</v>
          </cell>
          <cell r="BW150">
            <v>1</v>
          </cell>
          <cell r="BY150">
            <v>1</v>
          </cell>
          <cell r="BZ150">
            <v>1</v>
          </cell>
          <cell r="CA150">
            <v>1</v>
          </cell>
          <cell r="CB150">
            <v>1</v>
          </cell>
          <cell r="CC150">
            <v>1</v>
          </cell>
          <cell r="CE150">
            <v>1</v>
          </cell>
          <cell r="CF150">
            <v>1</v>
          </cell>
        </row>
        <row r="151">
          <cell r="B151" t="str">
            <v>Wuchan Zhongda Group</v>
          </cell>
        </row>
        <row r="152">
          <cell r="B152" t="str">
            <v>Seven &amp; I Holdings</v>
          </cell>
          <cell r="BP152">
            <v>1</v>
          </cell>
          <cell r="BQ152">
            <v>1</v>
          </cell>
          <cell r="BX152">
            <v>1</v>
          </cell>
          <cell r="BY152">
            <v>1</v>
          </cell>
          <cell r="BZ152">
            <v>1</v>
          </cell>
          <cell r="CB152">
            <v>1</v>
          </cell>
          <cell r="CE152">
            <v>1</v>
          </cell>
        </row>
        <row r="153">
          <cell r="B153" t="str">
            <v>Albertsons</v>
          </cell>
          <cell r="BP153">
            <v>1</v>
          </cell>
          <cell r="BQ153">
            <v>1</v>
          </cell>
          <cell r="BS153">
            <v>1</v>
          </cell>
          <cell r="BU153">
            <v>1</v>
          </cell>
          <cell r="BZ153">
            <v>1</v>
          </cell>
          <cell r="CB153">
            <v>1</v>
          </cell>
          <cell r="CC153">
            <v>1</v>
          </cell>
          <cell r="CE153">
            <v>1</v>
          </cell>
        </row>
        <row r="154">
          <cell r="B154" t="str">
            <v>ENEOS Holdings</v>
          </cell>
          <cell r="BL154">
            <v>1</v>
          </cell>
          <cell r="BM154">
            <v>1</v>
          </cell>
          <cell r="BZ154">
            <v>1</v>
          </cell>
          <cell r="CB154">
            <v>1</v>
          </cell>
          <cell r="CC154">
            <v>1</v>
          </cell>
          <cell r="CE154">
            <v>1</v>
          </cell>
        </row>
        <row r="155">
          <cell r="B155" t="str">
            <v>Bank of Communications</v>
          </cell>
        </row>
        <row r="156">
          <cell r="B156" t="str">
            <v>Energy Transfer</v>
          </cell>
        </row>
        <row r="157">
          <cell r="B157" t="str">
            <v>U.S. Postal Service</v>
          </cell>
        </row>
        <row r="158">
          <cell r="B158" t="str">
            <v>Jiangxi Copper</v>
          </cell>
        </row>
        <row r="159">
          <cell r="B159" t="str">
            <v>People's Insurance Co. of China</v>
          </cell>
        </row>
        <row r="160">
          <cell r="B160" t="str">
            <v>Boeing</v>
          </cell>
          <cell r="BJ160">
            <v>1</v>
          </cell>
          <cell r="BM160">
            <v>1</v>
          </cell>
          <cell r="BZ160">
            <v>1</v>
          </cell>
          <cell r="CA160">
            <v>1</v>
          </cell>
          <cell r="CB160">
            <v>1</v>
          </cell>
          <cell r="CC160">
            <v>1</v>
          </cell>
          <cell r="CE160">
            <v>1</v>
          </cell>
          <cell r="CF160">
            <v>1</v>
          </cell>
        </row>
        <row r="161">
          <cell r="B161" t="str">
            <v>China North Industries Group</v>
          </cell>
        </row>
        <row r="162">
          <cell r="B162" t="str">
            <v>Pacific Construction Group</v>
          </cell>
        </row>
        <row r="163">
          <cell r="B163" t="str">
            <v>Kia</v>
          </cell>
          <cell r="BP163">
            <v>1</v>
          </cell>
          <cell r="BQ163">
            <v>1</v>
          </cell>
          <cell r="BX163">
            <v>1</v>
          </cell>
          <cell r="BY163">
            <v>1</v>
          </cell>
          <cell r="BZ163">
            <v>1</v>
          </cell>
          <cell r="CB163">
            <v>1</v>
          </cell>
          <cell r="CC163">
            <v>1</v>
          </cell>
          <cell r="CE163">
            <v>1</v>
          </cell>
        </row>
        <row r="164">
          <cell r="B164" t="str">
            <v>Sysco</v>
          </cell>
          <cell r="BS164">
            <v>1</v>
          </cell>
          <cell r="BU164">
            <v>1</v>
          </cell>
          <cell r="CE164">
            <v>1</v>
          </cell>
        </row>
        <row r="165">
          <cell r="B165" t="str">
            <v>Dai-ichi Life Holdings</v>
          </cell>
          <cell r="BP165">
            <v>1</v>
          </cell>
          <cell r="BQ165">
            <v>1</v>
          </cell>
          <cell r="BZ165">
            <v>1</v>
          </cell>
          <cell r="CB165">
            <v>1</v>
          </cell>
          <cell r="CE165">
            <v>1</v>
          </cell>
        </row>
        <row r="166">
          <cell r="B166" t="str">
            <v>Pertamina</v>
          </cell>
        </row>
        <row r="167">
          <cell r="B167" t="str">
            <v>Vinci</v>
          </cell>
          <cell r="BL167">
            <v>1</v>
          </cell>
          <cell r="BM167">
            <v>1</v>
          </cell>
          <cell r="BS167">
            <v>1</v>
          </cell>
          <cell r="BU167">
            <v>1</v>
          </cell>
          <cell r="BZ167">
            <v>1</v>
          </cell>
          <cell r="CB167">
            <v>1</v>
          </cell>
          <cell r="CC167">
            <v>1</v>
          </cell>
          <cell r="CE167">
            <v>1</v>
          </cell>
        </row>
        <row r="168">
          <cell r="B168" t="str">
            <v>Petronas</v>
          </cell>
          <cell r="BP168">
            <v>1</v>
          </cell>
          <cell r="BQ168">
            <v>1</v>
          </cell>
          <cell r="BZ168">
            <v>1</v>
          </cell>
          <cell r="CB168">
            <v>1</v>
          </cell>
          <cell r="CE168">
            <v>1</v>
          </cell>
        </row>
        <row r="169">
          <cell r="B169" t="str">
            <v>Toronto-Dominion Bank</v>
          </cell>
          <cell r="BJ169">
            <v>1</v>
          </cell>
          <cell r="BM169">
            <v>1</v>
          </cell>
          <cell r="BP169">
            <v>1</v>
          </cell>
          <cell r="BQ169">
            <v>1</v>
          </cell>
          <cell r="BV169">
            <v>1</v>
          </cell>
          <cell r="BY169">
            <v>1</v>
          </cell>
          <cell r="BZ169">
            <v>1</v>
          </cell>
          <cell r="CA169">
            <v>1</v>
          </cell>
          <cell r="CB169">
            <v>1</v>
          </cell>
          <cell r="CC169">
            <v>1</v>
          </cell>
          <cell r="CE169">
            <v>1</v>
          </cell>
          <cell r="CF169">
            <v>1</v>
          </cell>
        </row>
        <row r="170">
          <cell r="B170" t="str">
            <v>Lukoil</v>
          </cell>
          <cell r="BP170">
            <v>1</v>
          </cell>
          <cell r="BQ170">
            <v>1</v>
          </cell>
          <cell r="BZ170">
            <v>1</v>
          </cell>
          <cell r="CB170">
            <v>1</v>
          </cell>
          <cell r="CE170">
            <v>1</v>
          </cell>
        </row>
        <row r="171">
          <cell r="B171" t="str">
            <v>Shaanxi Coal &amp; Chemical Industry</v>
          </cell>
        </row>
        <row r="172">
          <cell r="B172" t="str">
            <v>Shenghong Holding Group</v>
          </cell>
        </row>
        <row r="173">
          <cell r="B173" t="str">
            <v>BASF</v>
          </cell>
          <cell r="BP173">
            <v>1</v>
          </cell>
          <cell r="BQ173">
            <v>1</v>
          </cell>
          <cell r="BZ173">
            <v>1</v>
          </cell>
          <cell r="CB173">
            <v>1</v>
          </cell>
          <cell r="CC173">
            <v>1</v>
          </cell>
          <cell r="CE173">
            <v>1</v>
          </cell>
        </row>
        <row r="174">
          <cell r="B174" t="str">
            <v>China Poly Group</v>
          </cell>
        </row>
        <row r="175">
          <cell r="B175" t="str">
            <v>Groupe BPCE</v>
          </cell>
          <cell r="BL175">
            <v>1</v>
          </cell>
          <cell r="BM175">
            <v>1</v>
          </cell>
          <cell r="BZ175">
            <v>1</v>
          </cell>
          <cell r="CB175">
            <v>1</v>
          </cell>
          <cell r="CC175">
            <v>1</v>
          </cell>
          <cell r="CE175">
            <v>1</v>
          </cell>
        </row>
        <row r="176">
          <cell r="B176" t="str">
            <v>Shandong Weiqiao Pioneering Group</v>
          </cell>
          <cell r="BQ176">
            <v>1</v>
          </cell>
          <cell r="BZ176">
            <v>1</v>
          </cell>
          <cell r="CE176">
            <v>1</v>
          </cell>
        </row>
        <row r="177">
          <cell r="B177" t="str">
            <v>JBS</v>
          </cell>
          <cell r="BP177">
            <v>1</v>
          </cell>
          <cell r="BQ177">
            <v>1</v>
          </cell>
          <cell r="BZ177">
            <v>1</v>
          </cell>
          <cell r="CB177">
            <v>1</v>
          </cell>
          <cell r="CC177">
            <v>1</v>
          </cell>
          <cell r="CE177">
            <v>1</v>
          </cell>
        </row>
        <row r="178">
          <cell r="B178" t="str">
            <v>Alimentation Couche-Tard</v>
          </cell>
          <cell r="BK178">
            <v>1</v>
          </cell>
          <cell r="BM178">
            <v>1</v>
          </cell>
          <cell r="BZ178">
            <v>1</v>
          </cell>
          <cell r="CA178">
            <v>1</v>
          </cell>
          <cell r="CB178">
            <v>1</v>
          </cell>
          <cell r="CC178">
            <v>1</v>
          </cell>
          <cell r="CE178">
            <v>1</v>
          </cell>
        </row>
        <row r="179">
          <cell r="B179" t="str">
            <v>State Bank of India</v>
          </cell>
          <cell r="BK179">
            <v>1</v>
          </cell>
          <cell r="BM179">
            <v>1</v>
          </cell>
          <cell r="BQ179">
            <v>1</v>
          </cell>
          <cell r="BZ179">
            <v>1</v>
          </cell>
          <cell r="CA179">
            <v>1</v>
          </cell>
          <cell r="CB179">
            <v>1</v>
          </cell>
          <cell r="CC179">
            <v>1</v>
          </cell>
          <cell r="CE179">
            <v>1</v>
          </cell>
        </row>
        <row r="180">
          <cell r="B180" t="str">
            <v>China Merchants Bank</v>
          </cell>
        </row>
        <row r="181">
          <cell r="B181" t="str">
            <v>Oil &amp; Natural Gas</v>
          </cell>
        </row>
        <row r="182">
          <cell r="B182" t="str">
            <v>Guangzhou Automobile Industry Group</v>
          </cell>
          <cell r="BL182">
            <v>1</v>
          </cell>
          <cell r="BM182">
            <v>1</v>
          </cell>
          <cell r="BZ182">
            <v>1</v>
          </cell>
          <cell r="CB182">
            <v>1</v>
          </cell>
          <cell r="CC182">
            <v>1</v>
          </cell>
          <cell r="CE182">
            <v>1</v>
          </cell>
        </row>
        <row r="183">
          <cell r="B183" t="str">
            <v>UBS Group</v>
          </cell>
          <cell r="BP183">
            <v>1</v>
          </cell>
          <cell r="BQ183">
            <v>1</v>
          </cell>
          <cell r="BW183">
            <v>1</v>
          </cell>
          <cell r="BY183">
            <v>1</v>
          </cell>
          <cell r="BZ183">
            <v>1</v>
          </cell>
          <cell r="CB183">
            <v>1</v>
          </cell>
          <cell r="CC183">
            <v>1</v>
          </cell>
          <cell r="CE183">
            <v>1</v>
          </cell>
        </row>
        <row r="184">
          <cell r="B184" t="str">
            <v>Airbus</v>
          </cell>
          <cell r="BP184">
            <v>1</v>
          </cell>
          <cell r="BQ184">
            <v>1</v>
          </cell>
          <cell r="BS184">
            <v>1</v>
          </cell>
          <cell r="BU184">
            <v>1</v>
          </cell>
          <cell r="BZ184">
            <v>1</v>
          </cell>
          <cell r="CB184">
            <v>1</v>
          </cell>
          <cell r="CC184">
            <v>1</v>
          </cell>
          <cell r="CE184">
            <v>1</v>
          </cell>
        </row>
        <row r="185">
          <cell r="B185" t="str">
            <v>Toyota Tsusho</v>
          </cell>
          <cell r="BP185">
            <v>1</v>
          </cell>
          <cell r="BQ185">
            <v>1</v>
          </cell>
          <cell r="BS185">
            <v>1</v>
          </cell>
          <cell r="BU185">
            <v>1</v>
          </cell>
          <cell r="BZ185">
            <v>1</v>
          </cell>
          <cell r="CB185">
            <v>1</v>
          </cell>
          <cell r="CC185">
            <v>1</v>
          </cell>
          <cell r="CE185">
            <v>1</v>
          </cell>
        </row>
        <row r="186">
          <cell r="B186" t="str">
            <v>Zhejiang Geely Holding Group</v>
          </cell>
          <cell r="BK186">
            <v>1</v>
          </cell>
          <cell r="BM186">
            <v>1</v>
          </cell>
          <cell r="BZ186">
            <v>1</v>
          </cell>
          <cell r="CA186">
            <v>1</v>
          </cell>
          <cell r="CB186">
            <v>1</v>
          </cell>
          <cell r="CE186">
            <v>1</v>
          </cell>
        </row>
        <row r="187">
          <cell r="B187" t="str">
            <v>Taiwan Semiconductor Manufacturing</v>
          </cell>
          <cell r="BP187">
            <v>1</v>
          </cell>
          <cell r="BQ187">
            <v>1</v>
          </cell>
          <cell r="BZ187">
            <v>1</v>
          </cell>
          <cell r="CB187">
            <v>1</v>
          </cell>
          <cell r="CE187">
            <v>1</v>
          </cell>
        </row>
        <row r="188">
          <cell r="B188" t="str">
            <v>XMXYG</v>
          </cell>
        </row>
        <row r="189">
          <cell r="B189" t="str">
            <v>RTX</v>
          </cell>
          <cell r="BP189">
            <v>1</v>
          </cell>
          <cell r="BQ189">
            <v>1</v>
          </cell>
          <cell r="BZ189">
            <v>1</v>
          </cell>
          <cell r="CB189">
            <v>1</v>
          </cell>
          <cell r="CC189">
            <v>1</v>
          </cell>
          <cell r="CE189">
            <v>1</v>
          </cell>
        </row>
        <row r="190">
          <cell r="B190" t="str">
            <v>Itau Unibanco Holding</v>
          </cell>
          <cell r="BP190">
            <v>1</v>
          </cell>
          <cell r="BQ190">
            <v>1</v>
          </cell>
          <cell r="BZ190">
            <v>1</v>
          </cell>
          <cell r="CB190">
            <v>1</v>
          </cell>
          <cell r="CC190">
            <v>1</v>
          </cell>
          <cell r="CE190">
            <v>1</v>
          </cell>
        </row>
        <row r="191">
          <cell r="B191" t="str">
            <v>ArcelorMittal</v>
          </cell>
          <cell r="BL191">
            <v>1</v>
          </cell>
          <cell r="BM191">
            <v>1</v>
          </cell>
          <cell r="BP191">
            <v>1</v>
          </cell>
          <cell r="BQ191">
            <v>1</v>
          </cell>
          <cell r="BZ191">
            <v>1</v>
          </cell>
          <cell r="CB191">
            <v>1</v>
          </cell>
          <cell r="CC191">
            <v>1</v>
          </cell>
          <cell r="CE191">
            <v>1</v>
          </cell>
        </row>
        <row r="192">
          <cell r="B192" t="str">
            <v>General Electric</v>
          </cell>
          <cell r="BK192">
            <v>1</v>
          </cell>
          <cell r="BM192">
            <v>1</v>
          </cell>
          <cell r="BP192">
            <v>1</v>
          </cell>
          <cell r="BQ192">
            <v>1</v>
          </cell>
          <cell r="BZ192">
            <v>1</v>
          </cell>
          <cell r="CA192">
            <v>1</v>
          </cell>
          <cell r="CB192">
            <v>1</v>
          </cell>
          <cell r="CC192">
            <v>1</v>
          </cell>
          <cell r="CE192">
            <v>1</v>
          </cell>
        </row>
        <row r="193">
          <cell r="B193" t="str">
            <v>Beijing Automotive Group</v>
          </cell>
        </row>
        <row r="194">
          <cell r="B194" t="str">
            <v>Lockheed Martin</v>
          </cell>
        </row>
        <row r="195">
          <cell r="B195" t="str">
            <v>Koc Holding</v>
          </cell>
          <cell r="BL195">
            <v>1</v>
          </cell>
          <cell r="BM195">
            <v>1</v>
          </cell>
          <cell r="BZ195">
            <v>1</v>
          </cell>
          <cell r="CB195">
            <v>1</v>
          </cell>
          <cell r="CE195">
            <v>1</v>
          </cell>
        </row>
        <row r="196">
          <cell r="B196" t="str">
            <v>American Express</v>
          </cell>
          <cell r="BJ196">
            <v>1</v>
          </cell>
          <cell r="BM196">
            <v>1</v>
          </cell>
          <cell r="BP196">
            <v>1</v>
          </cell>
          <cell r="BQ196">
            <v>1</v>
          </cell>
          <cell r="BS196">
            <v>1</v>
          </cell>
          <cell r="BU196">
            <v>1</v>
          </cell>
          <cell r="BW196">
            <v>1</v>
          </cell>
          <cell r="BY196">
            <v>1</v>
          </cell>
          <cell r="BZ196">
            <v>1</v>
          </cell>
          <cell r="CA196">
            <v>1</v>
          </cell>
          <cell r="CB196">
            <v>1</v>
          </cell>
          <cell r="CC196">
            <v>1</v>
          </cell>
          <cell r="CE196">
            <v>1</v>
          </cell>
          <cell r="CF196">
            <v>1</v>
          </cell>
        </row>
        <row r="197">
          <cell r="B197" t="str">
            <v>Hitachi</v>
          </cell>
          <cell r="BK197">
            <v>1</v>
          </cell>
          <cell r="BM197">
            <v>1</v>
          </cell>
          <cell r="BS197">
            <v>1</v>
          </cell>
          <cell r="BU197">
            <v>1</v>
          </cell>
          <cell r="BZ197">
            <v>1</v>
          </cell>
          <cell r="CA197">
            <v>1</v>
          </cell>
          <cell r="CB197">
            <v>1</v>
          </cell>
          <cell r="CC197">
            <v>1</v>
          </cell>
          <cell r="CE197">
            <v>1</v>
          </cell>
        </row>
        <row r="198">
          <cell r="B198" t="str">
            <v>Roche Group</v>
          </cell>
          <cell r="BP198">
            <v>1</v>
          </cell>
          <cell r="BQ198">
            <v>1</v>
          </cell>
          <cell r="BZ198">
            <v>1</v>
          </cell>
          <cell r="CB198">
            <v>1</v>
          </cell>
          <cell r="CD198">
            <v>1</v>
          </cell>
          <cell r="CE198">
            <v>1</v>
          </cell>
        </row>
        <row r="199">
          <cell r="B199" t="str">
            <v>Wilmar International</v>
          </cell>
          <cell r="BS199">
            <v>1</v>
          </cell>
          <cell r="BU199">
            <v>1</v>
          </cell>
          <cell r="CE199">
            <v>1</v>
          </cell>
        </row>
        <row r="200">
          <cell r="B200" t="str">
            <v>Caterpillar</v>
          </cell>
        </row>
        <row r="201">
          <cell r="B201" t="str">
            <v>Banco Bilbao Vizcaya Argentaria</v>
          </cell>
          <cell r="BJ201">
            <v>1</v>
          </cell>
          <cell r="BM201">
            <v>1</v>
          </cell>
          <cell r="BP201">
            <v>1</v>
          </cell>
          <cell r="BQ201">
            <v>1</v>
          </cell>
          <cell r="BS201">
            <v>1</v>
          </cell>
          <cell r="BU201">
            <v>1</v>
          </cell>
          <cell r="BZ201">
            <v>1</v>
          </cell>
          <cell r="CA201">
            <v>1</v>
          </cell>
          <cell r="CB201">
            <v>1</v>
          </cell>
          <cell r="CC201">
            <v>1</v>
          </cell>
          <cell r="CE201">
            <v>1</v>
          </cell>
          <cell r="CF201">
            <v>1</v>
          </cell>
        </row>
        <row r="202">
          <cell r="B202" t="str">
            <v>Korea Electric Power</v>
          </cell>
        </row>
        <row r="203">
          <cell r="B203" t="str">
            <v>MetLife</v>
          </cell>
          <cell r="BJ203">
            <v>1</v>
          </cell>
          <cell r="BM203">
            <v>1</v>
          </cell>
          <cell r="BP203">
            <v>1</v>
          </cell>
          <cell r="BQ203">
            <v>1</v>
          </cell>
          <cell r="BS203">
            <v>1</v>
          </cell>
          <cell r="BU203">
            <v>1</v>
          </cell>
          <cell r="BZ203">
            <v>1</v>
          </cell>
          <cell r="CA203">
            <v>1</v>
          </cell>
          <cell r="CB203">
            <v>1</v>
          </cell>
          <cell r="CC203">
            <v>1</v>
          </cell>
          <cell r="CE203">
            <v>1</v>
          </cell>
          <cell r="CF203">
            <v>1</v>
          </cell>
        </row>
        <row r="204">
          <cell r="B204" t="str">
            <v>AEON</v>
          </cell>
          <cell r="BP204">
            <v>1</v>
          </cell>
          <cell r="BQ204">
            <v>1</v>
          </cell>
          <cell r="BS204">
            <v>1</v>
          </cell>
          <cell r="BU204">
            <v>1</v>
          </cell>
          <cell r="BW204">
            <v>1</v>
          </cell>
          <cell r="BY204">
            <v>1</v>
          </cell>
          <cell r="BZ204">
            <v>1</v>
          </cell>
          <cell r="CB204">
            <v>1</v>
          </cell>
          <cell r="CC204">
            <v>1</v>
          </cell>
          <cell r="CE204">
            <v>1</v>
          </cell>
        </row>
        <row r="205">
          <cell r="B205" t="str">
            <v>Lloyds Banking Group</v>
          </cell>
          <cell r="BO205">
            <v>1</v>
          </cell>
          <cell r="BQ205">
            <v>1</v>
          </cell>
          <cell r="BV205">
            <v>1</v>
          </cell>
          <cell r="BY205">
            <v>1</v>
          </cell>
          <cell r="BZ205">
            <v>1</v>
          </cell>
          <cell r="CA205">
            <v>1</v>
          </cell>
          <cell r="CB205">
            <v>1</v>
          </cell>
          <cell r="CC205">
            <v>1</v>
          </cell>
          <cell r="CE205">
            <v>1</v>
          </cell>
          <cell r="CF205">
            <v>1</v>
          </cell>
        </row>
        <row r="206">
          <cell r="B206" t="str">
            <v>Deutsche Bank</v>
          </cell>
          <cell r="BP206">
            <v>1</v>
          </cell>
          <cell r="BQ206">
            <v>1</v>
          </cell>
          <cell r="BW206">
            <v>1</v>
          </cell>
          <cell r="BY206">
            <v>1</v>
          </cell>
          <cell r="BZ206">
            <v>1</v>
          </cell>
          <cell r="CB206">
            <v>1</v>
          </cell>
          <cell r="CC206">
            <v>1</v>
          </cell>
          <cell r="CE206">
            <v>1</v>
          </cell>
        </row>
        <row r="207">
          <cell r="B207" t="str">
            <v>China Vanke</v>
          </cell>
        </row>
        <row r="208">
          <cell r="B208" t="str">
            <v>HCA Healthcare</v>
          </cell>
          <cell r="BP208">
            <v>1</v>
          </cell>
          <cell r="BQ208">
            <v>1</v>
          </cell>
          <cell r="BZ208">
            <v>1</v>
          </cell>
          <cell r="CB208">
            <v>1</v>
          </cell>
          <cell r="CE208">
            <v>1</v>
          </cell>
        </row>
        <row r="209">
          <cell r="B209" t="str">
            <v>Sumitomo Mitsui Financial Group</v>
          </cell>
          <cell r="BO209">
            <v>1</v>
          </cell>
          <cell r="BQ209">
            <v>1</v>
          </cell>
          <cell r="BZ209">
            <v>1</v>
          </cell>
          <cell r="CA209">
            <v>1</v>
          </cell>
          <cell r="CB209">
            <v>1</v>
          </cell>
          <cell r="CC209">
            <v>1</v>
          </cell>
          <cell r="CE209">
            <v>1</v>
          </cell>
        </row>
        <row r="210">
          <cell r="B210" t="str">
            <v>LG Electronics</v>
          </cell>
          <cell r="BK210">
            <v>1</v>
          </cell>
          <cell r="BM210">
            <v>1</v>
          </cell>
          <cell r="BS210">
            <v>1</v>
          </cell>
          <cell r="BU210">
            <v>1</v>
          </cell>
          <cell r="BX210">
            <v>1</v>
          </cell>
          <cell r="BY210">
            <v>1</v>
          </cell>
          <cell r="BZ210">
            <v>1</v>
          </cell>
          <cell r="CA210">
            <v>1</v>
          </cell>
          <cell r="CB210">
            <v>1</v>
          </cell>
          <cell r="CC210">
            <v>1</v>
          </cell>
          <cell r="CE210">
            <v>1</v>
          </cell>
        </row>
        <row r="211">
          <cell r="B211" t="str">
            <v>Unilever</v>
          </cell>
          <cell r="BP211">
            <v>1</v>
          </cell>
          <cell r="BQ211">
            <v>1</v>
          </cell>
          <cell r="BS211">
            <v>1</v>
          </cell>
          <cell r="BU211">
            <v>1</v>
          </cell>
          <cell r="BW211">
            <v>1</v>
          </cell>
          <cell r="BY211">
            <v>1</v>
          </cell>
          <cell r="BZ211">
            <v>1</v>
          </cell>
          <cell r="CB211">
            <v>1</v>
          </cell>
          <cell r="CD211">
            <v>1</v>
          </cell>
          <cell r="CE211">
            <v>1</v>
          </cell>
        </row>
        <row r="212">
          <cell r="B212" t="str">
            <v>Accenture</v>
          </cell>
          <cell r="BP212">
            <v>1</v>
          </cell>
          <cell r="BQ212">
            <v>1</v>
          </cell>
          <cell r="BS212">
            <v>1</v>
          </cell>
          <cell r="BU212">
            <v>1</v>
          </cell>
          <cell r="BV212">
            <v>1</v>
          </cell>
          <cell r="BY212">
            <v>1</v>
          </cell>
          <cell r="BZ212">
            <v>1</v>
          </cell>
          <cell r="CA212">
            <v>1</v>
          </cell>
          <cell r="CB212">
            <v>1</v>
          </cell>
          <cell r="CC212">
            <v>1</v>
          </cell>
          <cell r="CE212">
            <v>1</v>
          </cell>
          <cell r="CF212">
            <v>1</v>
          </cell>
        </row>
        <row r="213">
          <cell r="B213" t="str">
            <v>Barclays</v>
          </cell>
          <cell r="BP213">
            <v>1</v>
          </cell>
          <cell r="BQ213">
            <v>1</v>
          </cell>
          <cell r="BW213">
            <v>1</v>
          </cell>
          <cell r="BY213">
            <v>1</v>
          </cell>
          <cell r="BZ213">
            <v>1</v>
          </cell>
          <cell r="CB213">
            <v>1</v>
          </cell>
          <cell r="CE213">
            <v>1</v>
          </cell>
        </row>
        <row r="214">
          <cell r="B214" t="str">
            <v>Jinneng Holding Group</v>
          </cell>
        </row>
        <row r="215">
          <cell r="B215" t="str">
            <v>Aluminum Corp. of China</v>
          </cell>
        </row>
        <row r="216">
          <cell r="B216" t="str">
            <v>Munich Re Group</v>
          </cell>
          <cell r="BJ216">
            <v>1</v>
          </cell>
          <cell r="BM216">
            <v>1</v>
          </cell>
          <cell r="BO216">
            <v>1</v>
          </cell>
          <cell r="BQ216">
            <v>1</v>
          </cell>
          <cell r="BZ216">
            <v>1</v>
          </cell>
          <cell r="CA216">
            <v>1</v>
          </cell>
          <cell r="CB216">
            <v>1</v>
          </cell>
          <cell r="CC216">
            <v>1</v>
          </cell>
          <cell r="CE216">
            <v>1</v>
          </cell>
          <cell r="CF216">
            <v>1</v>
          </cell>
        </row>
        <row r="217">
          <cell r="B217" t="str">
            <v>Sberbank</v>
          </cell>
          <cell r="BK217">
            <v>1</v>
          </cell>
          <cell r="BM217">
            <v>1</v>
          </cell>
          <cell r="BZ217">
            <v>1</v>
          </cell>
          <cell r="CA217">
            <v>1</v>
          </cell>
          <cell r="CB217">
            <v>1</v>
          </cell>
          <cell r="CC217">
            <v>1</v>
          </cell>
          <cell r="CE217">
            <v>1</v>
          </cell>
        </row>
        <row r="218">
          <cell r="B218" t="str">
            <v>Banco do Brasil</v>
          </cell>
          <cell r="BK218">
            <v>1</v>
          </cell>
          <cell r="BM218">
            <v>1</v>
          </cell>
          <cell r="BS218">
            <v>1</v>
          </cell>
          <cell r="BU218">
            <v>1</v>
          </cell>
          <cell r="BZ218">
            <v>1</v>
          </cell>
          <cell r="CA218">
            <v>1</v>
          </cell>
          <cell r="CB218">
            <v>1</v>
          </cell>
          <cell r="CC218">
            <v>1</v>
          </cell>
          <cell r="CE218">
            <v>1</v>
          </cell>
        </row>
        <row r="219">
          <cell r="B219" t="str">
            <v>Progressive</v>
          </cell>
          <cell r="BK219">
            <v>1</v>
          </cell>
          <cell r="BM219">
            <v>1</v>
          </cell>
          <cell r="BP219">
            <v>1</v>
          </cell>
          <cell r="BQ219">
            <v>1</v>
          </cell>
          <cell r="BZ219">
            <v>1</v>
          </cell>
          <cell r="CA219">
            <v>1</v>
          </cell>
          <cell r="CB219">
            <v>1</v>
          </cell>
          <cell r="CC219">
            <v>1</v>
          </cell>
          <cell r="CE219">
            <v>1</v>
          </cell>
        </row>
        <row r="220">
          <cell r="B220" t="str">
            <v>IBM</v>
          </cell>
          <cell r="BO220">
            <v>1</v>
          </cell>
          <cell r="BQ220">
            <v>1</v>
          </cell>
          <cell r="BZ220">
            <v>1</v>
          </cell>
          <cell r="CA220">
            <v>1</v>
          </cell>
          <cell r="CB220">
            <v>1</v>
          </cell>
          <cell r="CC220">
            <v>1</v>
          </cell>
          <cell r="CE220">
            <v>1</v>
          </cell>
        </row>
        <row r="221">
          <cell r="B221" t="str">
            <v>Nippon Steel Corporation</v>
          </cell>
          <cell r="BL221">
            <v>1</v>
          </cell>
          <cell r="BM221">
            <v>1</v>
          </cell>
          <cell r="BZ221">
            <v>1</v>
          </cell>
          <cell r="CB221">
            <v>1</v>
          </cell>
          <cell r="CC221">
            <v>1</v>
          </cell>
          <cell r="CE221">
            <v>1</v>
          </cell>
        </row>
        <row r="222">
          <cell r="B222" t="str">
            <v>Deere</v>
          </cell>
          <cell r="BS222">
            <v>1</v>
          </cell>
          <cell r="BU222">
            <v>1</v>
          </cell>
          <cell r="CE222">
            <v>1</v>
          </cell>
        </row>
        <row r="223">
          <cell r="B223" t="str">
            <v>Nvidia</v>
          </cell>
        </row>
        <row r="224">
          <cell r="B224" t="str">
            <v>StoneX Group</v>
          </cell>
        </row>
        <row r="225">
          <cell r="B225" t="str">
            <v>Zurich Insurance Group</v>
          </cell>
          <cell r="BJ225">
            <v>1</v>
          </cell>
          <cell r="BM225">
            <v>1</v>
          </cell>
          <cell r="BO225">
            <v>1</v>
          </cell>
          <cell r="BQ225">
            <v>1</v>
          </cell>
          <cell r="BS225">
            <v>1</v>
          </cell>
          <cell r="BU225">
            <v>1</v>
          </cell>
          <cell r="BV225">
            <v>1</v>
          </cell>
          <cell r="BY225">
            <v>1</v>
          </cell>
          <cell r="BZ225">
            <v>1</v>
          </cell>
          <cell r="CA225">
            <v>1</v>
          </cell>
          <cell r="CB225">
            <v>1</v>
          </cell>
          <cell r="CC225">
            <v>1</v>
          </cell>
          <cell r="CE225">
            <v>1</v>
          </cell>
          <cell r="CF225">
            <v>1</v>
          </cell>
        </row>
        <row r="226">
          <cell r="B226" t="str">
            <v>Bouygues</v>
          </cell>
          <cell r="BS226">
            <v>1</v>
          </cell>
          <cell r="BU226">
            <v>1</v>
          </cell>
          <cell r="CE226">
            <v>1</v>
          </cell>
        </row>
        <row r="227">
          <cell r="B227" t="str">
            <v>Mizuho Financial Group</v>
          </cell>
          <cell r="BK227">
            <v>1</v>
          </cell>
          <cell r="BM227">
            <v>1</v>
          </cell>
          <cell r="BP227">
            <v>1</v>
          </cell>
          <cell r="BQ227">
            <v>1</v>
          </cell>
          <cell r="BZ227">
            <v>1</v>
          </cell>
          <cell r="CA227">
            <v>1</v>
          </cell>
          <cell r="CB227">
            <v>1</v>
          </cell>
          <cell r="CD227">
            <v>1</v>
          </cell>
          <cell r="CE227">
            <v>1</v>
          </cell>
        </row>
        <row r="228">
          <cell r="B228" t="str">
            <v>Daimler Truck Holding</v>
          </cell>
          <cell r="BL228">
            <v>1</v>
          </cell>
          <cell r="BM228">
            <v>1</v>
          </cell>
          <cell r="BZ228">
            <v>1</v>
          </cell>
          <cell r="CB228">
            <v>1</v>
          </cell>
          <cell r="CE228">
            <v>1</v>
          </cell>
        </row>
        <row r="229">
          <cell r="B229" t="str">
            <v>ING Group</v>
          </cell>
          <cell r="BJ229">
            <v>1</v>
          </cell>
          <cell r="BM229">
            <v>1</v>
          </cell>
          <cell r="BP229">
            <v>1</v>
          </cell>
          <cell r="BQ229">
            <v>1</v>
          </cell>
          <cell r="BS229">
            <v>1</v>
          </cell>
          <cell r="BU229">
            <v>1</v>
          </cell>
          <cell r="BV229">
            <v>1</v>
          </cell>
          <cell r="BY229">
            <v>1</v>
          </cell>
          <cell r="BZ229">
            <v>1</v>
          </cell>
          <cell r="CA229">
            <v>1</v>
          </cell>
          <cell r="CB229">
            <v>1</v>
          </cell>
          <cell r="CC229">
            <v>1</v>
          </cell>
          <cell r="CE229">
            <v>1</v>
          </cell>
          <cell r="CF229">
            <v>1</v>
          </cell>
        </row>
        <row r="230">
          <cell r="B230" t="str">
            <v>Merck</v>
          </cell>
          <cell r="BK230">
            <v>1</v>
          </cell>
          <cell r="BM230">
            <v>1</v>
          </cell>
          <cell r="BS230">
            <v>1</v>
          </cell>
          <cell r="BU230">
            <v>1</v>
          </cell>
          <cell r="BZ230">
            <v>1</v>
          </cell>
          <cell r="CA230">
            <v>1</v>
          </cell>
          <cell r="CB230">
            <v>1</v>
          </cell>
          <cell r="CC230">
            <v>1</v>
          </cell>
          <cell r="CE230">
            <v>1</v>
          </cell>
        </row>
        <row r="231">
          <cell r="B231" t="str">
            <v>Bunge</v>
          </cell>
          <cell r="BS231">
            <v>1</v>
          </cell>
          <cell r="BU231">
            <v>1</v>
          </cell>
          <cell r="CE231">
            <v>1</v>
          </cell>
        </row>
        <row r="232">
          <cell r="B232" t="str">
            <v>Anheuser-Busch InBev</v>
          </cell>
          <cell r="BP232">
            <v>1</v>
          </cell>
          <cell r="BQ232">
            <v>1</v>
          </cell>
          <cell r="BS232">
            <v>1</v>
          </cell>
          <cell r="BU232">
            <v>1</v>
          </cell>
          <cell r="BW232">
            <v>1</v>
          </cell>
          <cell r="BY232">
            <v>1</v>
          </cell>
          <cell r="BZ232">
            <v>1</v>
          </cell>
          <cell r="CB232">
            <v>1</v>
          </cell>
          <cell r="CC232">
            <v>1</v>
          </cell>
          <cell r="CE232">
            <v>1</v>
          </cell>
        </row>
        <row r="233">
          <cell r="B233" t="str">
            <v>Industrial Bank</v>
          </cell>
        </row>
        <row r="234">
          <cell r="B234" t="str">
            <v>POSCO Holdings</v>
          </cell>
          <cell r="BL234">
            <v>1</v>
          </cell>
          <cell r="BM234">
            <v>1</v>
          </cell>
          <cell r="BZ234">
            <v>1</v>
          </cell>
          <cell r="CB234">
            <v>1</v>
          </cell>
          <cell r="CE234">
            <v>1</v>
          </cell>
        </row>
        <row r="235">
          <cell r="B235" t="str">
            <v>Panasonic Holdings</v>
          </cell>
          <cell r="BO235">
            <v>1</v>
          </cell>
          <cell r="BQ235">
            <v>1</v>
          </cell>
          <cell r="BS235">
            <v>1</v>
          </cell>
          <cell r="BU235">
            <v>1</v>
          </cell>
          <cell r="BX235">
            <v>1</v>
          </cell>
          <cell r="BY235">
            <v>1</v>
          </cell>
          <cell r="BZ235">
            <v>1</v>
          </cell>
          <cell r="CA235">
            <v>1</v>
          </cell>
          <cell r="CB235">
            <v>1</v>
          </cell>
          <cell r="CC235">
            <v>1</v>
          </cell>
          <cell r="CE235">
            <v>1</v>
          </cell>
        </row>
        <row r="236">
          <cell r="B236" t="str">
            <v>ConocoPhillips</v>
          </cell>
          <cell r="BP236">
            <v>1</v>
          </cell>
          <cell r="BQ236">
            <v>1</v>
          </cell>
          <cell r="BZ236">
            <v>1</v>
          </cell>
          <cell r="CB236">
            <v>1</v>
          </cell>
          <cell r="CC236">
            <v>1</v>
          </cell>
          <cell r="CE236">
            <v>1</v>
          </cell>
        </row>
        <row r="237">
          <cell r="B237" t="str">
            <v>Pfizer</v>
          </cell>
          <cell r="BK237">
            <v>1</v>
          </cell>
          <cell r="BM237">
            <v>1</v>
          </cell>
          <cell r="BP237">
            <v>1</v>
          </cell>
          <cell r="BQ237">
            <v>1</v>
          </cell>
          <cell r="BS237">
            <v>1</v>
          </cell>
          <cell r="BU237">
            <v>1</v>
          </cell>
          <cell r="BW237">
            <v>1</v>
          </cell>
          <cell r="BY237">
            <v>1</v>
          </cell>
          <cell r="BZ237">
            <v>1</v>
          </cell>
          <cell r="CA237">
            <v>1</v>
          </cell>
          <cell r="CB237">
            <v>1</v>
          </cell>
          <cell r="CC237">
            <v>1</v>
          </cell>
          <cell r="CE237">
            <v>1</v>
          </cell>
        </row>
        <row r="238">
          <cell r="B238" t="str">
            <v>Delta Air Lines</v>
          </cell>
          <cell r="BJ238">
            <v>1</v>
          </cell>
          <cell r="BM238">
            <v>1</v>
          </cell>
          <cell r="BP238">
            <v>1</v>
          </cell>
          <cell r="BQ238">
            <v>1</v>
          </cell>
          <cell r="BT238">
            <v>1</v>
          </cell>
          <cell r="BU238">
            <v>1</v>
          </cell>
          <cell r="BZ238">
            <v>1</v>
          </cell>
          <cell r="CA238">
            <v>1</v>
          </cell>
          <cell r="CB238">
            <v>1</v>
          </cell>
          <cell r="CC238">
            <v>1</v>
          </cell>
          <cell r="CE238">
            <v>1</v>
          </cell>
          <cell r="CF238">
            <v>1</v>
          </cell>
        </row>
        <row r="239">
          <cell r="B239" t="str">
            <v>China Huaneng Group</v>
          </cell>
        </row>
        <row r="240">
          <cell r="B240" t="str">
            <v>China Energy Engineering Group</v>
          </cell>
        </row>
        <row r="241">
          <cell r="B241" t="str">
            <v>Dongfeng Motor</v>
          </cell>
        </row>
        <row r="242">
          <cell r="B242" t="str">
            <v>TD Synnex</v>
          </cell>
          <cell r="BP242">
            <v>1</v>
          </cell>
          <cell r="BQ242">
            <v>1</v>
          </cell>
          <cell r="BS242">
            <v>1</v>
          </cell>
          <cell r="BU242">
            <v>1</v>
          </cell>
          <cell r="BZ242">
            <v>1</v>
          </cell>
          <cell r="CB242">
            <v>1</v>
          </cell>
          <cell r="CE242">
            <v>1</v>
          </cell>
        </row>
        <row r="243">
          <cell r="B243" t="str">
            <v>Publix Super Markets</v>
          </cell>
        </row>
        <row r="244">
          <cell r="B244" t="str">
            <v>Zhejiang Hengyi Group</v>
          </cell>
        </row>
        <row r="245">
          <cell r="B245" t="str">
            <v>Allstate</v>
          </cell>
          <cell r="BO245">
            <v>1</v>
          </cell>
          <cell r="BQ245">
            <v>1</v>
          </cell>
          <cell r="BZ245">
            <v>1</v>
          </cell>
          <cell r="CA245">
            <v>1</v>
          </cell>
          <cell r="CB245">
            <v>1</v>
          </cell>
          <cell r="CE245">
            <v>1</v>
          </cell>
        </row>
        <row r="246">
          <cell r="B246" t="str">
            <v>Assicurazioni Generali</v>
          </cell>
          <cell r="BP246">
            <v>1</v>
          </cell>
          <cell r="BQ246">
            <v>1</v>
          </cell>
          <cell r="BZ246">
            <v>1</v>
          </cell>
          <cell r="CB246">
            <v>1</v>
          </cell>
          <cell r="CC246">
            <v>1</v>
          </cell>
          <cell r="CE246">
            <v>1</v>
          </cell>
        </row>
        <row r="247">
          <cell r="B247" t="str">
            <v>Cisco Systems</v>
          </cell>
          <cell r="BP247">
            <v>1</v>
          </cell>
          <cell r="BQ247">
            <v>1</v>
          </cell>
          <cell r="BS247">
            <v>1</v>
          </cell>
          <cell r="BU247">
            <v>1</v>
          </cell>
          <cell r="BW247">
            <v>1</v>
          </cell>
          <cell r="BY247">
            <v>1</v>
          </cell>
          <cell r="BZ247">
            <v>1</v>
          </cell>
          <cell r="CB247">
            <v>1</v>
          </cell>
          <cell r="CE247">
            <v>1</v>
          </cell>
        </row>
        <row r="248">
          <cell r="B248" t="str">
            <v>Repsol</v>
          </cell>
          <cell r="BP248">
            <v>1</v>
          </cell>
          <cell r="BQ248">
            <v>1</v>
          </cell>
          <cell r="BZ248">
            <v>1</v>
          </cell>
          <cell r="CB248">
            <v>1</v>
          </cell>
          <cell r="CC248">
            <v>1</v>
          </cell>
          <cell r="CE248">
            <v>1</v>
          </cell>
        </row>
        <row r="249">
          <cell r="B249" t="str">
            <v>Lenovo Group</v>
          </cell>
          <cell r="BP249">
            <v>1</v>
          </cell>
          <cell r="BQ249">
            <v>1</v>
          </cell>
          <cell r="BS249">
            <v>1</v>
          </cell>
          <cell r="BU249">
            <v>1</v>
          </cell>
          <cell r="BZ249">
            <v>1</v>
          </cell>
          <cell r="CB249">
            <v>1</v>
          </cell>
          <cell r="CC249">
            <v>1</v>
          </cell>
          <cell r="CE249">
            <v>1</v>
          </cell>
        </row>
        <row r="250">
          <cell r="B250" t="str">
            <v>HBIS Group</v>
          </cell>
          <cell r="BL250">
            <v>1</v>
          </cell>
          <cell r="BM250">
            <v>1</v>
          </cell>
          <cell r="BZ250">
            <v>1</v>
          </cell>
          <cell r="CB250">
            <v>1</v>
          </cell>
          <cell r="CE250">
            <v>1</v>
          </cell>
        </row>
        <row r="251">
          <cell r="B251" t="str">
            <v>Contemporary Amperex Technology</v>
          </cell>
          <cell r="BK251">
            <v>1</v>
          </cell>
          <cell r="BM251">
            <v>1</v>
          </cell>
          <cell r="BZ251">
            <v>1</v>
          </cell>
          <cell r="CA251">
            <v>1</v>
          </cell>
          <cell r="CB251">
            <v>1</v>
          </cell>
          <cell r="CE251">
            <v>1</v>
          </cell>
        </row>
        <row r="252">
          <cell r="B252" t="str">
            <v>Renault</v>
          </cell>
          <cell r="BP252">
            <v>1</v>
          </cell>
          <cell r="BQ252">
            <v>1</v>
          </cell>
          <cell r="BS252">
            <v>1</v>
          </cell>
          <cell r="BU252">
            <v>1</v>
          </cell>
          <cell r="BZ252">
            <v>1</v>
          </cell>
          <cell r="CB252">
            <v>1</v>
          </cell>
          <cell r="CC252">
            <v>1</v>
          </cell>
          <cell r="CE252">
            <v>1</v>
          </cell>
        </row>
        <row r="253">
          <cell r="B253" t="str">
            <v>Banco Bradesco</v>
          </cell>
          <cell r="BJ253">
            <v>1</v>
          </cell>
          <cell r="BM253">
            <v>1</v>
          </cell>
          <cell r="BP253">
            <v>1</v>
          </cell>
          <cell r="BQ253">
            <v>1</v>
          </cell>
          <cell r="BZ253">
            <v>1</v>
          </cell>
          <cell r="CA253">
            <v>1</v>
          </cell>
          <cell r="CB253">
            <v>1</v>
          </cell>
          <cell r="CC253">
            <v>1</v>
          </cell>
          <cell r="CE253">
            <v>1</v>
          </cell>
          <cell r="CF253">
            <v>1</v>
          </cell>
        </row>
        <row r="254">
          <cell r="B254" t="str">
            <v>China Electronics Technology Group</v>
          </cell>
        </row>
        <row r="255">
          <cell r="B255" t="str">
            <v>Nationwide</v>
          </cell>
          <cell r="BJ255">
            <v>1</v>
          </cell>
          <cell r="BM255">
            <v>1</v>
          </cell>
          <cell r="BP255">
            <v>1</v>
          </cell>
          <cell r="BQ255">
            <v>1</v>
          </cell>
          <cell r="BZ255">
            <v>1</v>
          </cell>
          <cell r="CA255">
            <v>1</v>
          </cell>
          <cell r="CB255">
            <v>1</v>
          </cell>
          <cell r="CC255">
            <v>1</v>
          </cell>
          <cell r="CE255">
            <v>1</v>
          </cell>
          <cell r="CF255">
            <v>1</v>
          </cell>
        </row>
        <row r="256">
          <cell r="B256" t="str">
            <v>Charter Communications</v>
          </cell>
          <cell r="BL256">
            <v>1</v>
          </cell>
          <cell r="BM256">
            <v>1</v>
          </cell>
          <cell r="BZ256">
            <v>1</v>
          </cell>
          <cell r="CB256">
            <v>1</v>
          </cell>
          <cell r="CE256">
            <v>1</v>
          </cell>
        </row>
        <row r="257">
          <cell r="B257" t="str">
            <v>State Power Investment</v>
          </cell>
        </row>
        <row r="258">
          <cell r="B258" t="str">
            <v>Edeka Zentrale</v>
          </cell>
          <cell r="BP258">
            <v>1</v>
          </cell>
          <cell r="BQ258">
            <v>1</v>
          </cell>
          <cell r="BS258">
            <v>1</v>
          </cell>
          <cell r="BU258">
            <v>1</v>
          </cell>
          <cell r="BZ258">
            <v>1</v>
          </cell>
          <cell r="CB258">
            <v>1</v>
          </cell>
          <cell r="CE258">
            <v>1</v>
          </cell>
        </row>
        <row r="259">
          <cell r="B259" t="str">
            <v>Bharat Petroleum</v>
          </cell>
          <cell r="BP259">
            <v>1</v>
          </cell>
          <cell r="BQ259">
            <v>1</v>
          </cell>
          <cell r="BZ259">
            <v>1</v>
          </cell>
          <cell r="CB259">
            <v>1</v>
          </cell>
          <cell r="CC259">
            <v>1</v>
          </cell>
          <cell r="CE259">
            <v>1</v>
          </cell>
        </row>
        <row r="260">
          <cell r="B260" t="str">
            <v>AbbVie</v>
          </cell>
          <cell r="BP260">
            <v>1</v>
          </cell>
          <cell r="BQ260">
            <v>1</v>
          </cell>
          <cell r="BS260">
            <v>1</v>
          </cell>
          <cell r="BU260">
            <v>1</v>
          </cell>
          <cell r="BZ260">
            <v>1</v>
          </cell>
          <cell r="CB260">
            <v>1</v>
          </cell>
          <cell r="CC260">
            <v>1</v>
          </cell>
          <cell r="CE260">
            <v>1</v>
          </cell>
        </row>
        <row r="261">
          <cell r="B261" t="str">
            <v>New York Life Insurance</v>
          </cell>
          <cell r="BP261">
            <v>1</v>
          </cell>
          <cell r="BQ261">
            <v>1</v>
          </cell>
          <cell r="BZ261">
            <v>1</v>
          </cell>
          <cell r="CB261">
            <v>1</v>
          </cell>
          <cell r="CC261">
            <v>1</v>
          </cell>
          <cell r="CE261">
            <v>1</v>
          </cell>
        </row>
        <row r="262">
          <cell r="B262" t="str">
            <v>Intel</v>
          </cell>
          <cell r="BP262">
            <v>1</v>
          </cell>
          <cell r="BQ262">
            <v>1</v>
          </cell>
          <cell r="BW262">
            <v>1</v>
          </cell>
          <cell r="BY262">
            <v>1</v>
          </cell>
          <cell r="BZ262">
            <v>1</v>
          </cell>
          <cell r="CB262">
            <v>1</v>
          </cell>
          <cell r="CC262">
            <v>1</v>
          </cell>
          <cell r="CE262">
            <v>1</v>
          </cell>
        </row>
        <row r="263">
          <cell r="B263" t="str">
            <v>TJX</v>
          </cell>
          <cell r="BP263">
            <v>1</v>
          </cell>
          <cell r="BQ263">
            <v>1</v>
          </cell>
          <cell r="BZ263">
            <v>1</v>
          </cell>
          <cell r="CB263">
            <v>1</v>
          </cell>
          <cell r="CC263">
            <v>1</v>
          </cell>
          <cell r="CE263">
            <v>1</v>
          </cell>
        </row>
        <row r="264">
          <cell r="B264" t="str">
            <v>Novartis</v>
          </cell>
          <cell r="BK264">
            <v>1</v>
          </cell>
          <cell r="BM264">
            <v>1</v>
          </cell>
          <cell r="BP264">
            <v>1</v>
          </cell>
          <cell r="BQ264">
            <v>1</v>
          </cell>
          <cell r="BS264">
            <v>1</v>
          </cell>
          <cell r="BU264">
            <v>1</v>
          </cell>
          <cell r="BW264">
            <v>1</v>
          </cell>
          <cell r="BY264">
            <v>1</v>
          </cell>
          <cell r="BZ264">
            <v>1</v>
          </cell>
          <cell r="CA264">
            <v>1</v>
          </cell>
          <cell r="CB264">
            <v>1</v>
          </cell>
          <cell r="CC264">
            <v>1</v>
          </cell>
          <cell r="CE264">
            <v>1</v>
          </cell>
        </row>
        <row r="265">
          <cell r="B265" t="str">
            <v>Rio Tinto Group</v>
          </cell>
          <cell r="BP265">
            <v>1</v>
          </cell>
          <cell r="BQ265">
            <v>1</v>
          </cell>
          <cell r="BZ265">
            <v>1</v>
          </cell>
          <cell r="CB265">
            <v>1</v>
          </cell>
          <cell r="CE265">
            <v>1</v>
          </cell>
        </row>
        <row r="266">
          <cell r="B266" t="str">
            <v>Tsingshan Holding Group</v>
          </cell>
        </row>
        <row r="267">
          <cell r="B267" t="str">
            <v>Prudential Financial</v>
          </cell>
          <cell r="BL267">
            <v>1</v>
          </cell>
          <cell r="BM267">
            <v>1</v>
          </cell>
          <cell r="BP267">
            <v>1</v>
          </cell>
          <cell r="BQ267">
            <v>1</v>
          </cell>
          <cell r="BZ267">
            <v>1</v>
          </cell>
          <cell r="CB267">
            <v>1</v>
          </cell>
          <cell r="CC267">
            <v>1</v>
          </cell>
          <cell r="CE267">
            <v>1</v>
          </cell>
        </row>
        <row r="268">
          <cell r="B268" t="str">
            <v>COSCO Shipping</v>
          </cell>
          <cell r="BM268">
            <v>1</v>
          </cell>
          <cell r="BP268">
            <v>1</v>
          </cell>
          <cell r="BQ268">
            <v>1</v>
          </cell>
          <cell r="BS268">
            <v>1</v>
          </cell>
          <cell r="BU268">
            <v>1</v>
          </cell>
          <cell r="BZ268">
            <v>1</v>
          </cell>
          <cell r="CE268">
            <v>1</v>
          </cell>
        </row>
        <row r="269">
          <cell r="B269" t="str">
            <v>BHP Group</v>
          </cell>
          <cell r="BP269">
            <v>1</v>
          </cell>
          <cell r="BQ269">
            <v>1</v>
          </cell>
          <cell r="BZ269">
            <v>1</v>
          </cell>
          <cell r="CB269">
            <v>1</v>
          </cell>
          <cell r="CC269">
            <v>1</v>
          </cell>
          <cell r="CE269">
            <v>1</v>
          </cell>
        </row>
        <row r="270">
          <cell r="B270" t="str">
            <v>HP</v>
          </cell>
          <cell r="BK270">
            <v>1</v>
          </cell>
          <cell r="BM270">
            <v>1</v>
          </cell>
          <cell r="BP270">
            <v>1</v>
          </cell>
          <cell r="BQ270">
            <v>1</v>
          </cell>
          <cell r="BS270">
            <v>1</v>
          </cell>
          <cell r="BU270">
            <v>1</v>
          </cell>
          <cell r="BW270">
            <v>1</v>
          </cell>
          <cell r="BY270">
            <v>1</v>
          </cell>
          <cell r="BZ270">
            <v>1</v>
          </cell>
          <cell r="CA270">
            <v>1</v>
          </cell>
          <cell r="CB270">
            <v>1</v>
          </cell>
          <cell r="CC270">
            <v>1</v>
          </cell>
          <cell r="CE270">
            <v>1</v>
          </cell>
        </row>
        <row r="271">
          <cell r="B271" t="str">
            <v>United Airlines Holdings</v>
          </cell>
          <cell r="BP271">
            <v>1</v>
          </cell>
          <cell r="BQ271">
            <v>1</v>
          </cell>
          <cell r="BT271">
            <v>1</v>
          </cell>
          <cell r="BU271">
            <v>1</v>
          </cell>
          <cell r="BZ271">
            <v>1</v>
          </cell>
          <cell r="CB271">
            <v>1</v>
          </cell>
          <cell r="CD271">
            <v>1</v>
          </cell>
          <cell r="CE271">
            <v>1</v>
          </cell>
        </row>
        <row r="272">
          <cell r="B272" t="str">
            <v>Tata Motors</v>
          </cell>
          <cell r="BS272">
            <v>1</v>
          </cell>
          <cell r="BU272">
            <v>1</v>
          </cell>
          <cell r="BW272">
            <v>1</v>
          </cell>
          <cell r="BY272">
            <v>1</v>
          </cell>
          <cell r="CE272">
            <v>1</v>
          </cell>
        </row>
        <row r="273">
          <cell r="B273" t="str">
            <v>Performance Food Group</v>
          </cell>
          <cell r="BP273">
            <v>1</v>
          </cell>
          <cell r="BQ273">
            <v>1</v>
          </cell>
          <cell r="BZ273">
            <v>1</v>
          </cell>
          <cell r="CB273">
            <v>1</v>
          </cell>
          <cell r="CE273">
            <v>1</v>
          </cell>
        </row>
        <row r="274">
          <cell r="B274" t="str">
            <v>Iberdrola</v>
          </cell>
          <cell r="BK274">
            <v>1</v>
          </cell>
          <cell r="BM274">
            <v>1</v>
          </cell>
          <cell r="BP274">
            <v>1</v>
          </cell>
          <cell r="BQ274">
            <v>1</v>
          </cell>
          <cell r="BS274">
            <v>1</v>
          </cell>
          <cell r="BU274">
            <v>1</v>
          </cell>
          <cell r="BZ274">
            <v>1</v>
          </cell>
          <cell r="CA274">
            <v>1</v>
          </cell>
          <cell r="CB274">
            <v>1</v>
          </cell>
          <cell r="CC274">
            <v>1</v>
          </cell>
          <cell r="CE274">
            <v>1</v>
          </cell>
        </row>
        <row r="275">
          <cell r="B275" t="str">
            <v>Deutsche Bahn</v>
          </cell>
          <cell r="BL275">
            <v>1</v>
          </cell>
          <cell r="BM275">
            <v>1</v>
          </cell>
          <cell r="BS275">
            <v>1</v>
          </cell>
          <cell r="BU275">
            <v>1</v>
          </cell>
          <cell r="BZ275">
            <v>1</v>
          </cell>
          <cell r="CB275">
            <v>1</v>
          </cell>
          <cell r="CE275">
            <v>1</v>
          </cell>
        </row>
        <row r="276">
          <cell r="B276" t="str">
            <v>Idemitsu Kosan</v>
          </cell>
          <cell r="BL276">
            <v>1</v>
          </cell>
          <cell r="BM276">
            <v>1</v>
          </cell>
          <cell r="BZ276">
            <v>1</v>
          </cell>
          <cell r="CB276">
            <v>1</v>
          </cell>
          <cell r="CC276">
            <v>1</v>
          </cell>
          <cell r="CE276">
            <v>1</v>
          </cell>
        </row>
        <row r="277">
          <cell r="B277" t="str">
            <v>Tyson Foods</v>
          </cell>
          <cell r="BP277">
            <v>1</v>
          </cell>
          <cell r="BQ277">
            <v>1</v>
          </cell>
          <cell r="BS277">
            <v>1</v>
          </cell>
          <cell r="BU277">
            <v>1</v>
          </cell>
          <cell r="BZ277">
            <v>1</v>
          </cell>
          <cell r="CB277">
            <v>1</v>
          </cell>
          <cell r="CE277">
            <v>1</v>
          </cell>
        </row>
        <row r="278">
          <cell r="B278" t="str">
            <v>Midea Group</v>
          </cell>
        </row>
        <row r="279">
          <cell r="B279" t="str">
            <v>American Airlines Group</v>
          </cell>
          <cell r="BP279">
            <v>1</v>
          </cell>
          <cell r="BQ279">
            <v>1</v>
          </cell>
          <cell r="BT279">
            <v>1</v>
          </cell>
          <cell r="BU279">
            <v>1</v>
          </cell>
          <cell r="BZ279">
            <v>1</v>
          </cell>
          <cell r="CB279">
            <v>1</v>
          </cell>
          <cell r="CC279">
            <v>1</v>
          </cell>
          <cell r="CE279">
            <v>1</v>
          </cell>
        </row>
        <row r="280">
          <cell r="B280" t="str">
            <v>China United Network Communications</v>
          </cell>
        </row>
        <row r="281">
          <cell r="B281" t="str">
            <v>Liberty Mutual Insurance Group</v>
          </cell>
        </row>
        <row r="282">
          <cell r="B282" t="str">
            <v>Bank of Nova Scotia</v>
          </cell>
          <cell r="BK282">
            <v>1</v>
          </cell>
          <cell r="BM282">
            <v>1</v>
          </cell>
          <cell r="BP282">
            <v>1</v>
          </cell>
          <cell r="BQ282">
            <v>1</v>
          </cell>
          <cell r="BZ282">
            <v>1</v>
          </cell>
          <cell r="CA282">
            <v>1</v>
          </cell>
          <cell r="CB282">
            <v>1</v>
          </cell>
          <cell r="CC282">
            <v>1</v>
          </cell>
          <cell r="CE282">
            <v>1</v>
          </cell>
        </row>
        <row r="283">
          <cell r="B283" t="str">
            <v>Volvo</v>
          </cell>
          <cell r="BL283">
            <v>1</v>
          </cell>
          <cell r="BM283">
            <v>1</v>
          </cell>
          <cell r="BS283">
            <v>1</v>
          </cell>
          <cell r="BU283">
            <v>1</v>
          </cell>
          <cell r="BZ283">
            <v>1</v>
          </cell>
          <cell r="CB283">
            <v>1</v>
          </cell>
          <cell r="CE283">
            <v>1</v>
          </cell>
        </row>
        <row r="284">
          <cell r="B284" t="str">
            <v>Intesa Sanpaolo</v>
          </cell>
          <cell r="BK284">
            <v>1</v>
          </cell>
          <cell r="BM284">
            <v>1</v>
          </cell>
          <cell r="BP284">
            <v>1</v>
          </cell>
          <cell r="BQ284">
            <v>1</v>
          </cell>
          <cell r="BS284">
            <v>1</v>
          </cell>
          <cell r="BU284">
            <v>1</v>
          </cell>
          <cell r="BZ284">
            <v>1</v>
          </cell>
          <cell r="CA284">
            <v>1</v>
          </cell>
          <cell r="CB284">
            <v>1</v>
          </cell>
          <cell r="CE284">
            <v>1</v>
          </cell>
        </row>
        <row r="285">
          <cell r="B285" t="str">
            <v>Saint-Gobain</v>
          </cell>
          <cell r="BL285">
            <v>1</v>
          </cell>
          <cell r="BM285">
            <v>1</v>
          </cell>
          <cell r="BP285">
            <v>1</v>
          </cell>
          <cell r="BQ285">
            <v>1</v>
          </cell>
          <cell r="BS285">
            <v>1</v>
          </cell>
          <cell r="BU285">
            <v>1</v>
          </cell>
          <cell r="BZ285">
            <v>1</v>
          </cell>
          <cell r="CB285">
            <v>1</v>
          </cell>
          <cell r="CE285">
            <v>1</v>
          </cell>
        </row>
        <row r="286">
          <cell r="B286" t="str">
            <v>Shaanxi Yanchang Petroleum (Group)</v>
          </cell>
        </row>
        <row r="287">
          <cell r="B287" t="str">
            <v>Bayer</v>
          </cell>
          <cell r="BK287">
            <v>1</v>
          </cell>
          <cell r="BM287">
            <v>1</v>
          </cell>
          <cell r="BP287">
            <v>1</v>
          </cell>
          <cell r="BQ287">
            <v>1</v>
          </cell>
          <cell r="BS287">
            <v>1</v>
          </cell>
          <cell r="BU287">
            <v>1</v>
          </cell>
          <cell r="BZ287">
            <v>1</v>
          </cell>
          <cell r="CA287">
            <v>1</v>
          </cell>
          <cell r="CB287">
            <v>1</v>
          </cell>
          <cell r="CC287">
            <v>1</v>
          </cell>
          <cell r="CE287">
            <v>1</v>
          </cell>
        </row>
        <row r="288">
          <cell r="B288" t="str">
            <v>Tokio Marine Holdings</v>
          </cell>
          <cell r="BJ288">
            <v>1</v>
          </cell>
          <cell r="BM288">
            <v>1</v>
          </cell>
          <cell r="BP288">
            <v>1</v>
          </cell>
          <cell r="BQ288">
            <v>1</v>
          </cell>
          <cell r="BZ288">
            <v>1</v>
          </cell>
          <cell r="CA288">
            <v>1</v>
          </cell>
          <cell r="CB288">
            <v>1</v>
          </cell>
          <cell r="CC288">
            <v>1</v>
          </cell>
          <cell r="CE288">
            <v>1</v>
          </cell>
          <cell r="CF288">
            <v>1</v>
          </cell>
        </row>
        <row r="289">
          <cell r="B289" t="str">
            <v>Nike</v>
          </cell>
          <cell r="BP289">
            <v>1</v>
          </cell>
          <cell r="BQ289">
            <v>1</v>
          </cell>
          <cell r="BS289">
            <v>1</v>
          </cell>
          <cell r="BU289">
            <v>1</v>
          </cell>
          <cell r="BW289">
            <v>1</v>
          </cell>
          <cell r="BY289">
            <v>1</v>
          </cell>
          <cell r="BZ289">
            <v>1</v>
          </cell>
          <cell r="CB289">
            <v>1</v>
          </cell>
          <cell r="CC289">
            <v>1</v>
          </cell>
          <cell r="CE289">
            <v>1</v>
          </cell>
        </row>
        <row r="290">
          <cell r="B290" t="str">
            <v>Maersk Group</v>
          </cell>
          <cell r="BP290">
            <v>1</v>
          </cell>
          <cell r="BQ290">
            <v>1</v>
          </cell>
          <cell r="BS290">
            <v>1</v>
          </cell>
          <cell r="BU290">
            <v>1</v>
          </cell>
          <cell r="BZ290">
            <v>1</v>
          </cell>
          <cell r="CB290">
            <v>1</v>
          </cell>
          <cell r="CC290">
            <v>1</v>
          </cell>
          <cell r="CE290">
            <v>1</v>
          </cell>
        </row>
        <row r="291">
          <cell r="B291" t="str">
            <v>Phoenix Pharma</v>
          </cell>
          <cell r="BP291">
            <v>1</v>
          </cell>
          <cell r="BQ291">
            <v>1</v>
          </cell>
          <cell r="BZ291">
            <v>1</v>
          </cell>
          <cell r="CB291">
            <v>1</v>
          </cell>
          <cell r="CC291">
            <v>1</v>
          </cell>
          <cell r="CE291">
            <v>1</v>
          </cell>
        </row>
        <row r="292">
          <cell r="B292" t="str">
            <v>Greenland Holding Group</v>
          </cell>
        </row>
        <row r="293">
          <cell r="B293" t="str">
            <v>Shanghai Pudong Development Bank</v>
          </cell>
        </row>
        <row r="294">
          <cell r="B294" t="str">
            <v>Louis Dreyfus</v>
          </cell>
        </row>
        <row r="295">
          <cell r="B295" t="str">
            <v>Bank of Montreal</v>
          </cell>
          <cell r="BJ295">
            <v>1</v>
          </cell>
          <cell r="BM295">
            <v>1</v>
          </cell>
          <cell r="BP295">
            <v>1</v>
          </cell>
          <cell r="BQ295">
            <v>1</v>
          </cell>
          <cell r="BZ295">
            <v>1</v>
          </cell>
          <cell r="CA295">
            <v>1</v>
          </cell>
          <cell r="CB295">
            <v>1</v>
          </cell>
          <cell r="CC295">
            <v>1</v>
          </cell>
          <cell r="CE295">
            <v>1</v>
          </cell>
          <cell r="CF295">
            <v>1</v>
          </cell>
        </row>
        <row r="296">
          <cell r="B296" t="str">
            <v>ZF Friedrichshafen</v>
          </cell>
          <cell r="BL296">
            <v>1</v>
          </cell>
          <cell r="BM296">
            <v>1</v>
          </cell>
          <cell r="BS296">
            <v>1</v>
          </cell>
          <cell r="BU296">
            <v>1</v>
          </cell>
          <cell r="BZ296">
            <v>1</v>
          </cell>
          <cell r="CB296">
            <v>1</v>
          </cell>
          <cell r="CE296">
            <v>1</v>
          </cell>
        </row>
        <row r="297">
          <cell r="B297" t="str">
            <v>KB Financial Group</v>
          </cell>
          <cell r="BP297">
            <v>1</v>
          </cell>
          <cell r="BQ297">
            <v>1</v>
          </cell>
          <cell r="BS297">
            <v>1</v>
          </cell>
          <cell r="BU297">
            <v>1</v>
          </cell>
          <cell r="BX297">
            <v>1</v>
          </cell>
          <cell r="BY297">
            <v>1</v>
          </cell>
          <cell r="BZ297">
            <v>1</v>
          </cell>
          <cell r="CB297">
            <v>1</v>
          </cell>
          <cell r="CC297">
            <v>1</v>
          </cell>
          <cell r="CE297">
            <v>1</v>
          </cell>
        </row>
        <row r="298">
          <cell r="B298" t="str">
            <v>Sanofi</v>
          </cell>
          <cell r="BK298">
            <v>1</v>
          </cell>
          <cell r="BM298">
            <v>1</v>
          </cell>
          <cell r="BP298">
            <v>1</v>
          </cell>
          <cell r="BQ298">
            <v>1</v>
          </cell>
          <cell r="BS298">
            <v>1</v>
          </cell>
          <cell r="BU298">
            <v>1</v>
          </cell>
          <cell r="BW298">
            <v>1</v>
          </cell>
          <cell r="BY298">
            <v>1</v>
          </cell>
          <cell r="BZ298">
            <v>1</v>
          </cell>
          <cell r="CA298">
            <v>1</v>
          </cell>
          <cell r="CB298">
            <v>1</v>
          </cell>
          <cell r="CC298">
            <v>1</v>
          </cell>
          <cell r="CE298">
            <v>1</v>
          </cell>
        </row>
        <row r="299">
          <cell r="B299" t="str">
            <v>Marubeni</v>
          </cell>
          <cell r="BP299">
            <v>1</v>
          </cell>
          <cell r="BQ299">
            <v>1</v>
          </cell>
          <cell r="BZ299">
            <v>1</v>
          </cell>
          <cell r="CB299">
            <v>1</v>
          </cell>
          <cell r="CC299">
            <v>1</v>
          </cell>
          <cell r="CE299">
            <v>1</v>
          </cell>
        </row>
        <row r="300">
          <cell r="B300" t="str">
            <v>Oracle</v>
          </cell>
          <cell r="BP300">
            <v>1</v>
          </cell>
          <cell r="BQ300">
            <v>1</v>
          </cell>
          <cell r="BZ300">
            <v>1</v>
          </cell>
          <cell r="CB300">
            <v>1</v>
          </cell>
          <cell r="CE300">
            <v>1</v>
          </cell>
        </row>
        <row r="301">
          <cell r="B301" t="str">
            <v>Jinchuan Group</v>
          </cell>
        </row>
        <row r="302">
          <cell r="B302" t="str">
            <v>Swiss Re</v>
          </cell>
          <cell r="BJ302">
            <v>1</v>
          </cell>
          <cell r="BM302">
            <v>1</v>
          </cell>
          <cell r="BO302">
            <v>1</v>
          </cell>
          <cell r="BQ302">
            <v>1</v>
          </cell>
          <cell r="BS302">
            <v>1</v>
          </cell>
          <cell r="BU302">
            <v>1</v>
          </cell>
          <cell r="BV302">
            <v>1</v>
          </cell>
          <cell r="BY302">
            <v>1</v>
          </cell>
          <cell r="BZ302">
            <v>1</v>
          </cell>
          <cell r="CA302">
            <v>1</v>
          </cell>
          <cell r="CB302">
            <v>1</v>
          </cell>
          <cell r="CC302">
            <v>1</v>
          </cell>
          <cell r="CE302">
            <v>1</v>
          </cell>
          <cell r="CF302">
            <v>1</v>
          </cell>
        </row>
        <row r="303">
          <cell r="B303" t="str">
            <v>Chubb</v>
          </cell>
        </row>
        <row r="304">
          <cell r="B304" t="str">
            <v>Enterprise Products Partners</v>
          </cell>
        </row>
        <row r="305">
          <cell r="B305" t="str">
            <v>Capital One Financial</v>
          </cell>
          <cell r="BK305">
            <v>1</v>
          </cell>
          <cell r="BM305">
            <v>1</v>
          </cell>
          <cell r="BV305">
            <v>1</v>
          </cell>
          <cell r="BY305">
            <v>1</v>
          </cell>
          <cell r="BZ305">
            <v>1</v>
          </cell>
          <cell r="CA305">
            <v>1</v>
          </cell>
          <cell r="CB305">
            <v>1</v>
          </cell>
          <cell r="CD305">
            <v>1</v>
          </cell>
          <cell r="CE305">
            <v>1</v>
          </cell>
          <cell r="CF305">
            <v>1</v>
          </cell>
        </row>
        <row r="306">
          <cell r="B306" t="str">
            <v>Denso</v>
          </cell>
          <cell r="BK306">
            <v>1</v>
          </cell>
          <cell r="BM306">
            <v>1</v>
          </cell>
          <cell r="BS306">
            <v>1</v>
          </cell>
          <cell r="BU306">
            <v>1</v>
          </cell>
          <cell r="BZ306">
            <v>1</v>
          </cell>
          <cell r="CA306">
            <v>1</v>
          </cell>
          <cell r="CB306">
            <v>1</v>
          </cell>
          <cell r="CC306">
            <v>1</v>
          </cell>
          <cell r="CE306">
            <v>1</v>
          </cell>
        </row>
        <row r="307">
          <cell r="B307" t="str">
            <v>HDFC Bank</v>
          </cell>
        </row>
        <row r="308">
          <cell r="B308" t="str">
            <v>China National Building Material Group</v>
          </cell>
          <cell r="BP308">
            <v>1</v>
          </cell>
          <cell r="BQ308">
            <v>1</v>
          </cell>
          <cell r="BZ308">
            <v>1</v>
          </cell>
          <cell r="CB308">
            <v>1</v>
          </cell>
          <cell r="CE308">
            <v>1</v>
          </cell>
        </row>
        <row r="309">
          <cell r="B309" t="str">
            <v>Veolia Environnement</v>
          </cell>
          <cell r="BP309">
            <v>1</v>
          </cell>
          <cell r="BQ309">
            <v>1</v>
          </cell>
          <cell r="BT309">
            <v>1</v>
          </cell>
          <cell r="BU309">
            <v>1</v>
          </cell>
          <cell r="BZ309">
            <v>1</v>
          </cell>
          <cell r="CB309">
            <v>1</v>
          </cell>
          <cell r="CC309">
            <v>1</v>
          </cell>
          <cell r="CE309">
            <v>1</v>
          </cell>
        </row>
        <row r="310">
          <cell r="B310" t="str">
            <v>China State Shipbuilding</v>
          </cell>
        </row>
        <row r="311">
          <cell r="B311" t="str">
            <v>Vodafone Group</v>
          </cell>
          <cell r="BO311">
            <v>1</v>
          </cell>
          <cell r="BQ311">
            <v>1</v>
          </cell>
          <cell r="BS311">
            <v>1</v>
          </cell>
          <cell r="BU311">
            <v>1</v>
          </cell>
          <cell r="BW311">
            <v>1</v>
          </cell>
          <cell r="BY311">
            <v>1</v>
          </cell>
          <cell r="BZ311">
            <v>1</v>
          </cell>
          <cell r="CA311">
            <v>1</v>
          </cell>
          <cell r="CB311">
            <v>1</v>
          </cell>
          <cell r="CE311">
            <v>1</v>
          </cell>
        </row>
        <row r="312">
          <cell r="B312" t="str">
            <v>Plains GP Holdings</v>
          </cell>
        </row>
        <row r="313">
          <cell r="B313" t="str">
            <v>Landesbank Baden-Wurttemberg</v>
          </cell>
          <cell r="BL313">
            <v>1</v>
          </cell>
          <cell r="BM313">
            <v>1</v>
          </cell>
          <cell r="BP313">
            <v>1</v>
          </cell>
          <cell r="BQ313">
            <v>1</v>
          </cell>
          <cell r="BZ313">
            <v>1</v>
          </cell>
          <cell r="CB313">
            <v>1</v>
          </cell>
          <cell r="CE313">
            <v>1</v>
          </cell>
        </row>
        <row r="314">
          <cell r="B314" t="str">
            <v>EXOR Group</v>
          </cell>
          <cell r="BJ314">
            <v>1</v>
          </cell>
          <cell r="BM314">
            <v>1</v>
          </cell>
          <cell r="BO314">
            <v>1</v>
          </cell>
          <cell r="BQ314">
            <v>1</v>
          </cell>
          <cell r="BZ314">
            <v>1</v>
          </cell>
          <cell r="CA314">
            <v>1</v>
          </cell>
          <cell r="CB314">
            <v>1</v>
          </cell>
          <cell r="CC314">
            <v>1</v>
          </cell>
          <cell r="CE314">
            <v>1</v>
          </cell>
          <cell r="CF314">
            <v>1</v>
          </cell>
        </row>
        <row r="315">
          <cell r="B315" t="str">
            <v>Jingye Group</v>
          </cell>
        </row>
        <row r="316">
          <cell r="B316" t="str">
            <v>UniCredit Group</v>
          </cell>
          <cell r="BO316">
            <v>1</v>
          </cell>
          <cell r="BQ316">
            <v>1</v>
          </cell>
          <cell r="BZ316">
            <v>1</v>
          </cell>
          <cell r="CA316">
            <v>1</v>
          </cell>
          <cell r="CB316">
            <v>1</v>
          </cell>
          <cell r="CC316">
            <v>1</v>
          </cell>
          <cell r="CE316">
            <v>1</v>
          </cell>
        </row>
        <row r="317">
          <cell r="B317" t="str">
            <v>Energie Baden-Wurttemberg</v>
          </cell>
          <cell r="BL317">
            <v>1</v>
          </cell>
          <cell r="BM317">
            <v>1</v>
          </cell>
          <cell r="BT317">
            <v>1</v>
          </cell>
          <cell r="BU317">
            <v>1</v>
          </cell>
          <cell r="BZ317">
            <v>1</v>
          </cell>
          <cell r="CB317">
            <v>1</v>
          </cell>
          <cell r="CC317">
            <v>1</v>
          </cell>
          <cell r="CE317">
            <v>1</v>
          </cell>
        </row>
        <row r="318">
          <cell r="B318" t="str">
            <v>Tokyo Electric Power</v>
          </cell>
          <cell r="BL318">
            <v>1</v>
          </cell>
          <cell r="BM318">
            <v>1</v>
          </cell>
          <cell r="BP318">
            <v>1</v>
          </cell>
          <cell r="BQ318">
            <v>1</v>
          </cell>
          <cell r="BZ318">
            <v>1</v>
          </cell>
          <cell r="CB318">
            <v>1</v>
          </cell>
          <cell r="CC318">
            <v>1</v>
          </cell>
          <cell r="CE318">
            <v>1</v>
          </cell>
        </row>
        <row r="319">
          <cell r="B319" t="str">
            <v>Sumitomo</v>
          </cell>
          <cell r="BL319">
            <v>1</v>
          </cell>
          <cell r="BM319">
            <v>1</v>
          </cell>
          <cell r="BZ319">
            <v>1</v>
          </cell>
          <cell r="CB319">
            <v>1</v>
          </cell>
          <cell r="CC319">
            <v>1</v>
          </cell>
          <cell r="CE319">
            <v>1</v>
          </cell>
        </row>
        <row r="320">
          <cell r="B320" t="str">
            <v>World Kinect</v>
          </cell>
        </row>
        <row r="321">
          <cell r="B321" t="str">
            <v>Orange</v>
          </cell>
          <cell r="BP321">
            <v>1</v>
          </cell>
          <cell r="BQ321">
            <v>1</v>
          </cell>
          <cell r="BS321">
            <v>1</v>
          </cell>
          <cell r="BU321">
            <v>1</v>
          </cell>
          <cell r="BZ321">
            <v>1</v>
          </cell>
          <cell r="CB321">
            <v>1</v>
          </cell>
          <cell r="CC321">
            <v>1</v>
          </cell>
          <cell r="CE321">
            <v>1</v>
          </cell>
        </row>
        <row r="322">
          <cell r="B322" t="str">
            <v>HD Hyundai</v>
          </cell>
        </row>
        <row r="323">
          <cell r="B323" t="str">
            <v>Ingka Group</v>
          </cell>
          <cell r="BK323">
            <v>1</v>
          </cell>
          <cell r="BM323">
            <v>1</v>
          </cell>
          <cell r="BP323">
            <v>1</v>
          </cell>
          <cell r="BQ323">
            <v>1</v>
          </cell>
          <cell r="BS323">
            <v>1</v>
          </cell>
          <cell r="BU323">
            <v>1</v>
          </cell>
          <cell r="BW323">
            <v>1</v>
          </cell>
          <cell r="BY323">
            <v>1</v>
          </cell>
          <cell r="BZ323">
            <v>1</v>
          </cell>
          <cell r="CA323">
            <v>1</v>
          </cell>
          <cell r="CB323">
            <v>1</v>
          </cell>
          <cell r="CD323">
            <v>1</v>
          </cell>
          <cell r="CE323">
            <v>1</v>
          </cell>
        </row>
        <row r="324">
          <cell r="B324" t="str">
            <v>ANZ Group Holdings</v>
          </cell>
          <cell r="BP324">
            <v>1</v>
          </cell>
          <cell r="BQ324">
            <v>1</v>
          </cell>
          <cell r="BW324">
            <v>1</v>
          </cell>
          <cell r="BY324">
            <v>1</v>
          </cell>
          <cell r="BZ324">
            <v>1</v>
          </cell>
          <cell r="CB324">
            <v>1</v>
          </cell>
          <cell r="CE324">
            <v>1</v>
          </cell>
        </row>
        <row r="325">
          <cell r="B325" t="str">
            <v>AIG</v>
          </cell>
          <cell r="BP325">
            <v>1</v>
          </cell>
          <cell r="BQ325">
            <v>1</v>
          </cell>
          <cell r="BZ325">
            <v>1</v>
          </cell>
          <cell r="CB325">
            <v>1</v>
          </cell>
          <cell r="CE325">
            <v>1</v>
          </cell>
        </row>
        <row r="326">
          <cell r="B326" t="str">
            <v>SoftBank Group</v>
          </cell>
          <cell r="BK326">
            <v>1</v>
          </cell>
          <cell r="BM326">
            <v>1</v>
          </cell>
          <cell r="BP326">
            <v>1</v>
          </cell>
          <cell r="BQ326">
            <v>1</v>
          </cell>
          <cell r="BS326">
            <v>1</v>
          </cell>
          <cell r="BU326">
            <v>1</v>
          </cell>
          <cell r="BX326">
            <v>1</v>
          </cell>
          <cell r="BY326">
            <v>1</v>
          </cell>
          <cell r="BZ326">
            <v>1</v>
          </cell>
          <cell r="CA326">
            <v>1</v>
          </cell>
          <cell r="CB326">
            <v>1</v>
          </cell>
          <cell r="CC326">
            <v>1</v>
          </cell>
          <cell r="CE326">
            <v>1</v>
          </cell>
        </row>
        <row r="327">
          <cell r="B327" t="str">
            <v>Sinomach</v>
          </cell>
        </row>
        <row r="328">
          <cell r="B328" t="str">
            <v>Talanx</v>
          </cell>
          <cell r="BK328">
            <v>1</v>
          </cell>
          <cell r="BM328">
            <v>1</v>
          </cell>
          <cell r="BO328">
            <v>1</v>
          </cell>
          <cell r="BQ328">
            <v>1</v>
          </cell>
          <cell r="BZ328">
            <v>1</v>
          </cell>
          <cell r="CA328">
            <v>1</v>
          </cell>
          <cell r="CB328">
            <v>1</v>
          </cell>
          <cell r="CC328">
            <v>1</v>
          </cell>
          <cell r="CE328">
            <v>1</v>
          </cell>
        </row>
        <row r="329">
          <cell r="B329" t="str">
            <v>America Movil</v>
          </cell>
          <cell r="BS329">
            <v>1</v>
          </cell>
          <cell r="BU329">
            <v>1</v>
          </cell>
          <cell r="CE329">
            <v>1</v>
          </cell>
        </row>
        <row r="330">
          <cell r="B330" t="str">
            <v>AstraZeneca</v>
          </cell>
          <cell r="BP330">
            <v>1</v>
          </cell>
          <cell r="BQ330">
            <v>1</v>
          </cell>
          <cell r="BS330">
            <v>1</v>
          </cell>
          <cell r="BU330">
            <v>1</v>
          </cell>
          <cell r="BW330">
            <v>1</v>
          </cell>
          <cell r="BY330">
            <v>1</v>
          </cell>
          <cell r="BZ330">
            <v>1</v>
          </cell>
          <cell r="CB330">
            <v>1</v>
          </cell>
          <cell r="CC330">
            <v>1</v>
          </cell>
          <cell r="CE330">
            <v>1</v>
          </cell>
        </row>
        <row r="331">
          <cell r="B331" t="str">
            <v>Zhejiang Communications Investment Group</v>
          </cell>
        </row>
        <row r="332">
          <cell r="B332" t="str">
            <v>China Pacific Insurance (Group)</v>
          </cell>
        </row>
        <row r="333">
          <cell r="B333" t="str">
            <v>Coca-Cola</v>
          </cell>
          <cell r="BP333">
            <v>1</v>
          </cell>
          <cell r="BQ333">
            <v>1</v>
          </cell>
          <cell r="BS333">
            <v>1</v>
          </cell>
          <cell r="BU333">
            <v>1</v>
          </cell>
          <cell r="BZ333">
            <v>1</v>
          </cell>
          <cell r="CB333">
            <v>1</v>
          </cell>
          <cell r="CC333">
            <v>1</v>
          </cell>
          <cell r="CE333">
            <v>1</v>
          </cell>
        </row>
        <row r="334">
          <cell r="B334" t="str">
            <v>TIAA</v>
          </cell>
          <cell r="BP334">
            <v>1</v>
          </cell>
          <cell r="BQ334">
            <v>1</v>
          </cell>
          <cell r="BZ334">
            <v>1</v>
          </cell>
          <cell r="CB334">
            <v>1</v>
          </cell>
          <cell r="CC334">
            <v>1</v>
          </cell>
          <cell r="CE334">
            <v>1</v>
          </cell>
        </row>
        <row r="335">
          <cell r="B335" t="str">
            <v>Caixa Economica Federal</v>
          </cell>
        </row>
        <row r="336">
          <cell r="B336" t="str">
            <v>CHS</v>
          </cell>
        </row>
        <row r="337">
          <cell r="B337" t="str">
            <v>China Huadian</v>
          </cell>
        </row>
        <row r="338">
          <cell r="B338" t="str">
            <v>Credit Mutuel Group</v>
          </cell>
          <cell r="BP338">
            <v>1</v>
          </cell>
          <cell r="BQ338">
            <v>1</v>
          </cell>
          <cell r="BZ338">
            <v>1</v>
          </cell>
          <cell r="CB338">
            <v>1</v>
          </cell>
          <cell r="CE338">
            <v>1</v>
          </cell>
        </row>
        <row r="339">
          <cell r="B339" t="str">
            <v>MS&amp;AD Insurance Group Holdings</v>
          </cell>
          <cell r="BP339">
            <v>1</v>
          </cell>
          <cell r="BQ339">
            <v>1</v>
          </cell>
          <cell r="BZ339">
            <v>1</v>
          </cell>
          <cell r="CB339">
            <v>1</v>
          </cell>
          <cell r="CE339">
            <v>1</v>
          </cell>
        </row>
        <row r="340">
          <cell r="B340" t="str">
            <v>Hyundai Mobis</v>
          </cell>
          <cell r="BP340">
            <v>1</v>
          </cell>
          <cell r="BQ340">
            <v>1</v>
          </cell>
          <cell r="BS340">
            <v>1</v>
          </cell>
          <cell r="BU340">
            <v>1</v>
          </cell>
          <cell r="BX340">
            <v>1</v>
          </cell>
          <cell r="BY340">
            <v>1</v>
          </cell>
          <cell r="BZ340">
            <v>1</v>
          </cell>
          <cell r="CB340">
            <v>1</v>
          </cell>
          <cell r="CC340">
            <v>1</v>
          </cell>
          <cell r="CE340">
            <v>1</v>
          </cell>
        </row>
        <row r="341">
          <cell r="B341" t="str">
            <v>Susun Construction Group</v>
          </cell>
        </row>
        <row r="342">
          <cell r="B342" t="str">
            <v>SNCF Group</v>
          </cell>
          <cell r="BL342">
            <v>1</v>
          </cell>
          <cell r="BM342">
            <v>1</v>
          </cell>
          <cell r="BP342">
            <v>1</v>
          </cell>
          <cell r="BQ342">
            <v>1</v>
          </cell>
          <cell r="BZ342">
            <v>1</v>
          </cell>
          <cell r="CB342">
            <v>1</v>
          </cell>
          <cell r="CE342">
            <v>1</v>
          </cell>
        </row>
        <row r="343">
          <cell r="B343" t="str">
            <v>Bristol-Myers Squibb</v>
          </cell>
          <cell r="BP343">
            <v>1</v>
          </cell>
          <cell r="BQ343">
            <v>1</v>
          </cell>
          <cell r="BS343">
            <v>1</v>
          </cell>
          <cell r="BU343">
            <v>1</v>
          </cell>
          <cell r="BZ343">
            <v>1</v>
          </cell>
          <cell r="CB343">
            <v>1</v>
          </cell>
          <cell r="CC343">
            <v>1</v>
          </cell>
          <cell r="CE343">
            <v>1</v>
          </cell>
        </row>
        <row r="344">
          <cell r="B344" t="str">
            <v>China South Industries Group</v>
          </cell>
        </row>
        <row r="345">
          <cell r="B345" t="str">
            <v>Continental</v>
          </cell>
          <cell r="BL345">
            <v>1</v>
          </cell>
          <cell r="BM345">
            <v>1</v>
          </cell>
          <cell r="BS345">
            <v>1</v>
          </cell>
          <cell r="BU345">
            <v>1</v>
          </cell>
          <cell r="BX345">
            <v>1</v>
          </cell>
          <cell r="BY345">
            <v>1</v>
          </cell>
          <cell r="BZ345">
            <v>1</v>
          </cell>
          <cell r="CB345">
            <v>1</v>
          </cell>
          <cell r="CC345">
            <v>1</v>
          </cell>
          <cell r="CE345">
            <v>1</v>
          </cell>
        </row>
        <row r="346">
          <cell r="B346" t="str">
            <v>Raizen</v>
          </cell>
        </row>
        <row r="347">
          <cell r="B347" t="str">
            <v>Dow</v>
          </cell>
          <cell r="BL347">
            <v>1</v>
          </cell>
          <cell r="BM347">
            <v>1</v>
          </cell>
          <cell r="BZ347">
            <v>1</v>
          </cell>
          <cell r="CB347">
            <v>1</v>
          </cell>
          <cell r="CC347">
            <v>1</v>
          </cell>
          <cell r="CE347">
            <v>1</v>
          </cell>
        </row>
        <row r="348">
          <cell r="B348" t="str">
            <v>George Weston</v>
          </cell>
          <cell r="BP348">
            <v>1</v>
          </cell>
          <cell r="BQ348">
            <v>1</v>
          </cell>
          <cell r="BZ348">
            <v>1</v>
          </cell>
          <cell r="CB348">
            <v>1</v>
          </cell>
          <cell r="CC348">
            <v>1</v>
          </cell>
          <cell r="CE348">
            <v>1</v>
          </cell>
        </row>
        <row r="349">
          <cell r="B349" t="str">
            <v>L'Oreal</v>
          </cell>
          <cell r="BK349">
            <v>1</v>
          </cell>
          <cell r="BM349">
            <v>1</v>
          </cell>
          <cell r="BP349">
            <v>1</v>
          </cell>
          <cell r="BQ349">
            <v>1</v>
          </cell>
          <cell r="BS349">
            <v>1</v>
          </cell>
          <cell r="BU349">
            <v>1</v>
          </cell>
          <cell r="BZ349">
            <v>1</v>
          </cell>
          <cell r="CA349">
            <v>1</v>
          </cell>
          <cell r="CB349">
            <v>1</v>
          </cell>
          <cell r="CD349">
            <v>1</v>
          </cell>
          <cell r="CE349">
            <v>1</v>
          </cell>
        </row>
        <row r="350">
          <cell r="B350" t="str">
            <v>Fomento Economico Mexicano</v>
          </cell>
        </row>
        <row r="351">
          <cell r="B351" t="str">
            <v>Telefonica</v>
          </cell>
          <cell r="BL351">
            <v>1</v>
          </cell>
          <cell r="BM351">
            <v>1</v>
          </cell>
          <cell r="BP351">
            <v>1</v>
          </cell>
          <cell r="BQ351">
            <v>1</v>
          </cell>
          <cell r="BS351">
            <v>1</v>
          </cell>
          <cell r="BU351">
            <v>1</v>
          </cell>
          <cell r="BW351">
            <v>1</v>
          </cell>
          <cell r="BY351">
            <v>1</v>
          </cell>
          <cell r="BZ351">
            <v>1</v>
          </cell>
          <cell r="CB351">
            <v>1</v>
          </cell>
          <cell r="CC351">
            <v>1</v>
          </cell>
          <cell r="CE351">
            <v>1</v>
          </cell>
        </row>
        <row r="352">
          <cell r="B352" t="str">
            <v>China Minsheng Banking</v>
          </cell>
        </row>
        <row r="353">
          <cell r="B353" t="str">
            <v>Best Buy</v>
          </cell>
          <cell r="BL353">
            <v>1</v>
          </cell>
          <cell r="BM353">
            <v>1</v>
          </cell>
          <cell r="BP353">
            <v>1</v>
          </cell>
          <cell r="BQ353">
            <v>1</v>
          </cell>
          <cell r="BS353">
            <v>1</v>
          </cell>
          <cell r="BU353">
            <v>1</v>
          </cell>
          <cell r="BZ353">
            <v>1</v>
          </cell>
          <cell r="CB353">
            <v>1</v>
          </cell>
          <cell r="CC353">
            <v>1</v>
          </cell>
          <cell r="CE353">
            <v>1</v>
          </cell>
        </row>
        <row r="354">
          <cell r="B354" t="str">
            <v>Woolworths Group</v>
          </cell>
          <cell r="BP354">
            <v>1</v>
          </cell>
          <cell r="BQ354">
            <v>1</v>
          </cell>
          <cell r="BS354">
            <v>1</v>
          </cell>
          <cell r="BU354">
            <v>1</v>
          </cell>
          <cell r="BW354">
            <v>1</v>
          </cell>
          <cell r="BY354">
            <v>1</v>
          </cell>
          <cell r="BZ354">
            <v>1</v>
          </cell>
          <cell r="CB354">
            <v>1</v>
          </cell>
          <cell r="CC354">
            <v>1</v>
          </cell>
          <cell r="CE354">
            <v>1</v>
          </cell>
        </row>
        <row r="355">
          <cell r="B355" t="str">
            <v>Shanghai Construction Group</v>
          </cell>
        </row>
        <row r="356">
          <cell r="B356" t="str">
            <v>LG Chem</v>
          </cell>
          <cell r="BK356">
            <v>1</v>
          </cell>
          <cell r="BM356">
            <v>1</v>
          </cell>
          <cell r="BP356">
            <v>1</v>
          </cell>
          <cell r="BQ356">
            <v>1</v>
          </cell>
          <cell r="BZ356">
            <v>1</v>
          </cell>
          <cell r="CA356">
            <v>1</v>
          </cell>
          <cell r="CB356">
            <v>1</v>
          </cell>
          <cell r="CC356">
            <v>1</v>
          </cell>
          <cell r="CE356">
            <v>1</v>
          </cell>
        </row>
        <row r="357">
          <cell r="B357" t="str">
            <v>Thermo Fisher Scientific</v>
          </cell>
          <cell r="BP357">
            <v>1</v>
          </cell>
          <cell r="BQ357">
            <v>1</v>
          </cell>
          <cell r="BS357">
            <v>1</v>
          </cell>
          <cell r="BU357">
            <v>1</v>
          </cell>
          <cell r="BZ357">
            <v>1</v>
          </cell>
          <cell r="CB357">
            <v>1</v>
          </cell>
          <cell r="CC357">
            <v>1</v>
          </cell>
          <cell r="CE357">
            <v>1</v>
          </cell>
        </row>
        <row r="358">
          <cell r="B358" t="str">
            <v>Magna International</v>
          </cell>
          <cell r="BP358">
            <v>1</v>
          </cell>
          <cell r="BQ358">
            <v>1</v>
          </cell>
          <cell r="BS358">
            <v>1</v>
          </cell>
          <cell r="BU358">
            <v>1</v>
          </cell>
          <cell r="BZ358">
            <v>1</v>
          </cell>
          <cell r="CB358">
            <v>1</v>
          </cell>
          <cell r="CE358">
            <v>1</v>
          </cell>
        </row>
        <row r="359">
          <cell r="B359" t="str">
            <v>OMV Group</v>
          </cell>
          <cell r="BP359">
            <v>1</v>
          </cell>
          <cell r="BQ359">
            <v>1</v>
          </cell>
          <cell r="BZ359">
            <v>1</v>
          </cell>
          <cell r="CB359">
            <v>1</v>
          </cell>
          <cell r="CC359">
            <v>1</v>
          </cell>
          <cell r="CE359">
            <v>1</v>
          </cell>
        </row>
        <row r="360">
          <cell r="B360" t="str">
            <v>Massachusetts Mutual Life Insurance</v>
          </cell>
          <cell r="BO360">
            <v>1</v>
          </cell>
          <cell r="BQ360">
            <v>1</v>
          </cell>
          <cell r="BZ360">
            <v>1</v>
          </cell>
          <cell r="CA360">
            <v>1</v>
          </cell>
          <cell r="CB360">
            <v>1</v>
          </cell>
          <cell r="CE360">
            <v>1</v>
          </cell>
        </row>
        <row r="361">
          <cell r="B361" t="str">
            <v>USAA</v>
          </cell>
        </row>
        <row r="362">
          <cell r="B362" t="str">
            <v>Guangzhou Municipal Construction Group</v>
          </cell>
        </row>
        <row r="363">
          <cell r="B363" t="str">
            <v>General Dynamics</v>
          </cell>
          <cell r="BM363">
            <v>1</v>
          </cell>
          <cell r="BZ363">
            <v>1</v>
          </cell>
          <cell r="CE363">
            <v>1</v>
          </cell>
        </row>
        <row r="364">
          <cell r="B364" t="str">
            <v>Vale</v>
          </cell>
          <cell r="BP364">
            <v>1</v>
          </cell>
          <cell r="BQ364">
            <v>1</v>
          </cell>
          <cell r="BZ364">
            <v>1</v>
          </cell>
          <cell r="CB364">
            <v>1</v>
          </cell>
          <cell r="CE364">
            <v>1</v>
          </cell>
        </row>
        <row r="365">
          <cell r="B365" t="str">
            <v>Zijin Mining Group</v>
          </cell>
          <cell r="BL365">
            <v>1</v>
          </cell>
          <cell r="BM365">
            <v>1</v>
          </cell>
          <cell r="BZ365">
            <v>1</v>
          </cell>
          <cell r="CB365">
            <v>1</v>
          </cell>
          <cell r="CC365">
            <v>1</v>
          </cell>
          <cell r="CE365">
            <v>1</v>
          </cell>
        </row>
        <row r="366">
          <cell r="B366" t="str">
            <v>Travelers</v>
          </cell>
          <cell r="BK366">
            <v>1</v>
          </cell>
          <cell r="BM366">
            <v>1</v>
          </cell>
          <cell r="BZ366">
            <v>1</v>
          </cell>
          <cell r="CA366">
            <v>1</v>
          </cell>
          <cell r="CB366">
            <v>1</v>
          </cell>
          <cell r="CC366">
            <v>1</v>
          </cell>
          <cell r="CE366">
            <v>1</v>
          </cell>
        </row>
        <row r="367">
          <cell r="B367" t="str">
            <v>Warner Bros. Discovery</v>
          </cell>
        </row>
        <row r="368">
          <cell r="B368" t="str">
            <v>Canadian Imperial Bank of Commerce</v>
          </cell>
          <cell r="BK368">
            <v>1</v>
          </cell>
          <cell r="BM368">
            <v>1</v>
          </cell>
          <cell r="BP368">
            <v>1</v>
          </cell>
          <cell r="BQ368">
            <v>1</v>
          </cell>
          <cell r="BZ368">
            <v>1</v>
          </cell>
          <cell r="CA368">
            <v>1</v>
          </cell>
          <cell r="CB368">
            <v>1</v>
          </cell>
          <cell r="CC368">
            <v>1</v>
          </cell>
          <cell r="CE368">
            <v>1</v>
          </cell>
        </row>
        <row r="369">
          <cell r="B369" t="str">
            <v>LyondellBasell Industries</v>
          </cell>
          <cell r="BP369">
            <v>1</v>
          </cell>
          <cell r="BQ369">
            <v>1</v>
          </cell>
          <cell r="BS369">
            <v>1</v>
          </cell>
          <cell r="BU369">
            <v>1</v>
          </cell>
          <cell r="BZ369">
            <v>1</v>
          </cell>
          <cell r="CB369">
            <v>1</v>
          </cell>
          <cell r="CC369">
            <v>1</v>
          </cell>
          <cell r="CE369">
            <v>1</v>
          </cell>
        </row>
        <row r="370">
          <cell r="B370" t="str">
            <v>J. Sainsbury</v>
          </cell>
          <cell r="BP370">
            <v>1</v>
          </cell>
          <cell r="BQ370">
            <v>1</v>
          </cell>
          <cell r="BS370">
            <v>1</v>
          </cell>
          <cell r="BU370">
            <v>1</v>
          </cell>
          <cell r="BZ370">
            <v>1</v>
          </cell>
          <cell r="CB370">
            <v>1</v>
          </cell>
          <cell r="CE370">
            <v>1</v>
          </cell>
        </row>
        <row r="371">
          <cell r="B371" t="str">
            <v>Shenzhen Investment Holdings</v>
          </cell>
        </row>
        <row r="372">
          <cell r="B372" t="str">
            <v>Ansteel Group</v>
          </cell>
        </row>
        <row r="373">
          <cell r="B373" t="str">
            <v>Hanwha</v>
          </cell>
          <cell r="BP373">
            <v>1</v>
          </cell>
          <cell r="BQ373">
            <v>1</v>
          </cell>
          <cell r="BZ373">
            <v>1</v>
          </cell>
          <cell r="CB373">
            <v>1</v>
          </cell>
          <cell r="CC373">
            <v>1</v>
          </cell>
          <cell r="CE373">
            <v>1</v>
          </cell>
        </row>
        <row r="374">
          <cell r="B374" t="str">
            <v>U.S. Bancorp</v>
          </cell>
          <cell r="BP374">
            <v>1</v>
          </cell>
          <cell r="BQ374">
            <v>1</v>
          </cell>
          <cell r="BZ374">
            <v>1</v>
          </cell>
          <cell r="CB374">
            <v>1</v>
          </cell>
          <cell r="CC374">
            <v>1</v>
          </cell>
          <cell r="CE374">
            <v>1</v>
          </cell>
        </row>
        <row r="375">
          <cell r="B375" t="str">
            <v>Lufthansa Group</v>
          </cell>
          <cell r="BL375">
            <v>1</v>
          </cell>
          <cell r="BM375">
            <v>1</v>
          </cell>
          <cell r="BS375">
            <v>1</v>
          </cell>
          <cell r="BU375">
            <v>1</v>
          </cell>
          <cell r="BZ375">
            <v>1</v>
          </cell>
          <cell r="CB375">
            <v>1</v>
          </cell>
          <cell r="CC375">
            <v>1</v>
          </cell>
          <cell r="CE375">
            <v>1</v>
          </cell>
        </row>
        <row r="376">
          <cell r="B376" t="str">
            <v>Pegatron</v>
          </cell>
          <cell r="BP376">
            <v>1</v>
          </cell>
          <cell r="BQ376">
            <v>1</v>
          </cell>
          <cell r="BS376">
            <v>1</v>
          </cell>
          <cell r="BU376">
            <v>1</v>
          </cell>
          <cell r="BZ376">
            <v>1</v>
          </cell>
          <cell r="CB376">
            <v>1</v>
          </cell>
          <cell r="CE376">
            <v>1</v>
          </cell>
        </row>
        <row r="377">
          <cell r="B377" t="str">
            <v>Abbott Laboratories</v>
          </cell>
          <cell r="BS377">
            <v>1</v>
          </cell>
          <cell r="BU377">
            <v>1</v>
          </cell>
          <cell r="CE377">
            <v>1</v>
          </cell>
        </row>
        <row r="378">
          <cell r="B378" t="str">
            <v>ThyssenKrupp</v>
          </cell>
          <cell r="BL378">
            <v>1</v>
          </cell>
          <cell r="BM378">
            <v>1</v>
          </cell>
          <cell r="BS378">
            <v>1</v>
          </cell>
          <cell r="BU378">
            <v>1</v>
          </cell>
          <cell r="BZ378">
            <v>1</v>
          </cell>
          <cell r="CB378">
            <v>1</v>
          </cell>
          <cell r="CE378">
            <v>1</v>
          </cell>
        </row>
        <row r="379">
          <cell r="B379" t="str">
            <v>New Hope Holding Group</v>
          </cell>
        </row>
        <row r="380">
          <cell r="B380" t="str">
            <v>KDDI</v>
          </cell>
          <cell r="BK380">
            <v>1</v>
          </cell>
          <cell r="BM380">
            <v>1</v>
          </cell>
          <cell r="BS380">
            <v>1</v>
          </cell>
          <cell r="BU380">
            <v>1</v>
          </cell>
          <cell r="BX380">
            <v>1</v>
          </cell>
          <cell r="BY380">
            <v>1</v>
          </cell>
          <cell r="BZ380">
            <v>1</v>
          </cell>
          <cell r="CA380">
            <v>1</v>
          </cell>
          <cell r="CB380">
            <v>1</v>
          </cell>
          <cell r="CC380">
            <v>1</v>
          </cell>
          <cell r="CE380">
            <v>1</v>
          </cell>
        </row>
        <row r="381">
          <cell r="B381" t="str">
            <v>China National Nuclear</v>
          </cell>
        </row>
        <row r="382">
          <cell r="B382" t="str">
            <v>Taikang Insurance Group</v>
          </cell>
        </row>
        <row r="383">
          <cell r="B383" t="str">
            <v>Northrop Grumman</v>
          </cell>
          <cell r="BP383">
            <v>1</v>
          </cell>
          <cell r="BQ383">
            <v>1</v>
          </cell>
          <cell r="BZ383">
            <v>1</v>
          </cell>
          <cell r="CB383">
            <v>1</v>
          </cell>
          <cell r="CE383">
            <v>1</v>
          </cell>
        </row>
        <row r="384">
          <cell r="B384" t="str">
            <v>Jiangsu Shagang Group</v>
          </cell>
        </row>
        <row r="385">
          <cell r="B385" t="str">
            <v>Meituan</v>
          </cell>
        </row>
        <row r="386">
          <cell r="B386" t="str">
            <v>Chery Holding Group</v>
          </cell>
        </row>
        <row r="387">
          <cell r="B387" t="str">
            <v>Inditex</v>
          </cell>
          <cell r="BP387">
            <v>1</v>
          </cell>
          <cell r="BQ387">
            <v>1</v>
          </cell>
          <cell r="BS387">
            <v>1</v>
          </cell>
          <cell r="BU387">
            <v>1</v>
          </cell>
          <cell r="BZ387">
            <v>1</v>
          </cell>
          <cell r="CB387">
            <v>1</v>
          </cell>
          <cell r="CE387">
            <v>1</v>
          </cell>
        </row>
        <row r="388">
          <cell r="B388" t="str">
            <v>Schneider Electric</v>
          </cell>
          <cell r="BK388">
            <v>1</v>
          </cell>
          <cell r="BM388">
            <v>1</v>
          </cell>
          <cell r="BP388">
            <v>1</v>
          </cell>
          <cell r="BQ388">
            <v>1</v>
          </cell>
          <cell r="BS388">
            <v>1</v>
          </cell>
          <cell r="BU388">
            <v>1</v>
          </cell>
          <cell r="BW388">
            <v>1</v>
          </cell>
          <cell r="BY388">
            <v>1</v>
          </cell>
          <cell r="BZ388">
            <v>1</v>
          </cell>
          <cell r="CA388">
            <v>1</v>
          </cell>
          <cell r="CB388">
            <v>1</v>
          </cell>
          <cell r="CC388">
            <v>1</v>
          </cell>
          <cell r="CE388">
            <v>1</v>
          </cell>
        </row>
        <row r="389">
          <cell r="B389" t="str">
            <v>Northwestern Mutual</v>
          </cell>
        </row>
        <row r="390">
          <cell r="B390" t="str">
            <v>Dollar General</v>
          </cell>
        </row>
        <row r="391">
          <cell r="B391" t="str">
            <v>Cenovus Energy</v>
          </cell>
          <cell r="BP391">
            <v>1</v>
          </cell>
          <cell r="BQ391">
            <v>1</v>
          </cell>
          <cell r="BZ391">
            <v>1</v>
          </cell>
          <cell r="CB391">
            <v>1</v>
          </cell>
          <cell r="CE391">
            <v>1</v>
          </cell>
        </row>
        <row r="392">
          <cell r="B392" t="str">
            <v>ACS</v>
          </cell>
          <cell r="BL392">
            <v>1</v>
          </cell>
          <cell r="BM392">
            <v>1</v>
          </cell>
          <cell r="BZ392">
            <v>1</v>
          </cell>
          <cell r="CB392">
            <v>1</v>
          </cell>
          <cell r="CE392">
            <v>1</v>
          </cell>
        </row>
        <row r="393">
          <cell r="B393" t="str">
            <v>Coop Group</v>
          </cell>
          <cell r="BP393">
            <v>1</v>
          </cell>
          <cell r="BQ393">
            <v>1</v>
          </cell>
          <cell r="BZ393">
            <v>1</v>
          </cell>
          <cell r="CB393">
            <v>1</v>
          </cell>
          <cell r="CE393">
            <v>1</v>
          </cell>
        </row>
        <row r="394">
          <cell r="B394" t="str">
            <v>Fairfax Financial Holdings</v>
          </cell>
        </row>
        <row r="395">
          <cell r="B395" t="str">
            <v>Guangzhou Industrial Investment Holdings</v>
          </cell>
        </row>
        <row r="396">
          <cell r="B396" t="str">
            <v>PBF Energy</v>
          </cell>
          <cell r="BL396">
            <v>1</v>
          </cell>
          <cell r="BM396">
            <v>1</v>
          </cell>
          <cell r="BZ396">
            <v>1</v>
          </cell>
          <cell r="CB396">
            <v>1</v>
          </cell>
          <cell r="CE396">
            <v>1</v>
          </cell>
        </row>
        <row r="397">
          <cell r="B397" t="str">
            <v>Standard Chartered</v>
          </cell>
          <cell r="BP397">
            <v>1</v>
          </cell>
          <cell r="BQ397">
            <v>1</v>
          </cell>
          <cell r="BX397">
            <v>1</v>
          </cell>
          <cell r="BY397">
            <v>1</v>
          </cell>
          <cell r="BZ397">
            <v>1</v>
          </cell>
          <cell r="CB397">
            <v>1</v>
          </cell>
          <cell r="CC397">
            <v>1</v>
          </cell>
          <cell r="CE397">
            <v>1</v>
          </cell>
        </row>
        <row r="398">
          <cell r="B398" t="str">
            <v>Xiaomi</v>
          </cell>
          <cell r="BL398">
            <v>1</v>
          </cell>
          <cell r="BM398">
            <v>1</v>
          </cell>
          <cell r="BZ398">
            <v>1</v>
          </cell>
          <cell r="CB398">
            <v>1</v>
          </cell>
          <cell r="CC398">
            <v>1</v>
          </cell>
          <cell r="CE398">
            <v>1</v>
          </cell>
        </row>
        <row r="399">
          <cell r="B399" t="str">
            <v>Compass Group</v>
          </cell>
          <cell r="BK399">
            <v>1</v>
          </cell>
          <cell r="BM399">
            <v>1</v>
          </cell>
          <cell r="BP399">
            <v>1</v>
          </cell>
          <cell r="BQ399">
            <v>1</v>
          </cell>
          <cell r="BS399">
            <v>1</v>
          </cell>
          <cell r="BU399">
            <v>1</v>
          </cell>
          <cell r="BZ399">
            <v>1</v>
          </cell>
          <cell r="CA399">
            <v>1</v>
          </cell>
          <cell r="CB399">
            <v>1</v>
          </cell>
          <cell r="CC399">
            <v>1</v>
          </cell>
          <cell r="CE399">
            <v>1</v>
          </cell>
        </row>
        <row r="400">
          <cell r="B400" t="str">
            <v>Meiji Yasuda Life Insurance</v>
          </cell>
          <cell r="BP400">
            <v>1</v>
          </cell>
          <cell r="BQ400">
            <v>1</v>
          </cell>
          <cell r="BZ400">
            <v>1</v>
          </cell>
          <cell r="CB400">
            <v>1</v>
          </cell>
          <cell r="CC400">
            <v>1</v>
          </cell>
          <cell r="CE400">
            <v>1</v>
          </cell>
        </row>
        <row r="401">
          <cell r="B401" t="str">
            <v>GSK</v>
          </cell>
          <cell r="BP401">
            <v>1</v>
          </cell>
          <cell r="BQ401">
            <v>1</v>
          </cell>
          <cell r="BS401">
            <v>1</v>
          </cell>
          <cell r="BU401">
            <v>1</v>
          </cell>
          <cell r="BW401">
            <v>1</v>
          </cell>
          <cell r="BY401">
            <v>1</v>
          </cell>
          <cell r="BZ401">
            <v>1</v>
          </cell>
          <cell r="CB401">
            <v>1</v>
          </cell>
          <cell r="CC401">
            <v>1</v>
          </cell>
          <cell r="CE401">
            <v>1</v>
          </cell>
        </row>
        <row r="402">
          <cell r="B402" t="str">
            <v>Suncor Energy</v>
          </cell>
        </row>
        <row r="403">
          <cell r="B403" t="str">
            <v>Hangzhou Industrial Investment Group</v>
          </cell>
        </row>
        <row r="404">
          <cell r="B404" t="str">
            <v>Uber Technologies</v>
          </cell>
          <cell r="BO404">
            <v>1</v>
          </cell>
          <cell r="BQ404">
            <v>1</v>
          </cell>
          <cell r="BS404">
            <v>1</v>
          </cell>
          <cell r="BU404">
            <v>1</v>
          </cell>
          <cell r="BZ404">
            <v>1</v>
          </cell>
          <cell r="CA404">
            <v>1</v>
          </cell>
          <cell r="CB404">
            <v>1</v>
          </cell>
          <cell r="CE404">
            <v>1</v>
          </cell>
        </row>
        <row r="405">
          <cell r="B405" t="str">
            <v>DZ Bank</v>
          </cell>
          <cell r="BL405">
            <v>1</v>
          </cell>
          <cell r="BM405">
            <v>1</v>
          </cell>
          <cell r="BZ405">
            <v>1</v>
          </cell>
          <cell r="CB405">
            <v>1</v>
          </cell>
          <cell r="CC405">
            <v>1</v>
          </cell>
          <cell r="CE405">
            <v>1</v>
          </cell>
        </row>
        <row r="406">
          <cell r="B406" t="str">
            <v>GS Caltex</v>
          </cell>
        </row>
        <row r="407">
          <cell r="B407" t="str">
            <v>Suzuki Motor</v>
          </cell>
          <cell r="BL407">
            <v>1</v>
          </cell>
          <cell r="BM407">
            <v>1</v>
          </cell>
          <cell r="BZ407">
            <v>1</v>
          </cell>
          <cell r="CB407">
            <v>1</v>
          </cell>
          <cell r="CE407">
            <v>1</v>
          </cell>
        </row>
        <row r="408">
          <cell r="B408" t="str">
            <v>Haier Smart Home</v>
          </cell>
        </row>
        <row r="409">
          <cell r="B409" t="str">
            <v>X5 Retail Group</v>
          </cell>
          <cell r="BS409">
            <v>1</v>
          </cell>
          <cell r="BU409">
            <v>1</v>
          </cell>
          <cell r="CE409">
            <v>1</v>
          </cell>
        </row>
        <row r="410">
          <cell r="B410" t="str">
            <v>La Poste</v>
          </cell>
          <cell r="BP410">
            <v>1</v>
          </cell>
          <cell r="BQ410">
            <v>1</v>
          </cell>
          <cell r="BS410">
            <v>1</v>
          </cell>
          <cell r="BU410">
            <v>1</v>
          </cell>
          <cell r="BZ410">
            <v>1</v>
          </cell>
          <cell r="CB410">
            <v>1</v>
          </cell>
          <cell r="CE410">
            <v>1</v>
          </cell>
        </row>
        <row r="411">
          <cell r="B411" t="str">
            <v>Hangzhou Iron and Steel Group</v>
          </cell>
        </row>
        <row r="412">
          <cell r="B412" t="str">
            <v>Shanghai Pharmaceuticals Holding</v>
          </cell>
        </row>
        <row r="413">
          <cell r="B413" t="str">
            <v>Shandong Hi-Speed Group</v>
          </cell>
        </row>
        <row r="414">
          <cell r="B414" t="str">
            <v>Honeywell International</v>
          </cell>
          <cell r="BL414">
            <v>1</v>
          </cell>
          <cell r="BM414">
            <v>1</v>
          </cell>
          <cell r="BT414">
            <v>1</v>
          </cell>
          <cell r="BU414">
            <v>1</v>
          </cell>
          <cell r="BZ414">
            <v>1</v>
          </cell>
          <cell r="CB414">
            <v>1</v>
          </cell>
          <cell r="CE414">
            <v>1</v>
          </cell>
        </row>
        <row r="415">
          <cell r="B415" t="str">
            <v>Guangdong Guangxin Holdings</v>
          </cell>
        </row>
        <row r="416">
          <cell r="B416" t="str">
            <v>S.F. Holding</v>
          </cell>
          <cell r="BS416">
            <v>1</v>
          </cell>
          <cell r="BU416">
            <v>1</v>
          </cell>
          <cell r="CE416">
            <v>1</v>
          </cell>
        </row>
        <row r="417">
          <cell r="B417" t="str">
            <v>Mitsubishi Electric</v>
          </cell>
          <cell r="BP417">
            <v>1</v>
          </cell>
          <cell r="BQ417">
            <v>1</v>
          </cell>
          <cell r="BT417">
            <v>1</v>
          </cell>
          <cell r="BU417">
            <v>1</v>
          </cell>
          <cell r="BZ417">
            <v>1</v>
          </cell>
          <cell r="CB417">
            <v>1</v>
          </cell>
          <cell r="CE417">
            <v>1</v>
          </cell>
        </row>
        <row r="418">
          <cell r="B418" t="str">
            <v>Guangzhou Pharmaceutical Holdings</v>
          </cell>
        </row>
        <row r="419">
          <cell r="B419" t="str">
            <v>China Datang</v>
          </cell>
        </row>
        <row r="420">
          <cell r="B420" t="str">
            <v>Mapfre Group</v>
          </cell>
          <cell r="BL420">
            <v>1</v>
          </cell>
          <cell r="BM420">
            <v>1</v>
          </cell>
          <cell r="BZ420">
            <v>1</v>
          </cell>
          <cell r="CB420">
            <v>1</v>
          </cell>
          <cell r="CE420">
            <v>1</v>
          </cell>
        </row>
        <row r="421">
          <cell r="B421" t="str">
            <v>CFE</v>
          </cell>
        </row>
        <row r="422">
          <cell r="B422" t="str">
            <v>Jardine Matheson</v>
          </cell>
          <cell r="BP422">
            <v>1</v>
          </cell>
          <cell r="BQ422">
            <v>1</v>
          </cell>
          <cell r="BZ422">
            <v>1</v>
          </cell>
          <cell r="CB422">
            <v>1</v>
          </cell>
          <cell r="CE422">
            <v>1</v>
          </cell>
        </row>
        <row r="423">
          <cell r="B423" t="str">
            <v>Mondelez International</v>
          </cell>
          <cell r="BP423">
            <v>1</v>
          </cell>
          <cell r="BQ423">
            <v>1</v>
          </cell>
          <cell r="BS423">
            <v>1</v>
          </cell>
          <cell r="BU423">
            <v>1</v>
          </cell>
          <cell r="BZ423">
            <v>1</v>
          </cell>
          <cell r="CB423">
            <v>1</v>
          </cell>
          <cell r="CE423">
            <v>1</v>
          </cell>
        </row>
        <row r="424">
          <cell r="B424" t="str">
            <v>Daiwa House Industry</v>
          </cell>
          <cell r="BL424">
            <v>1</v>
          </cell>
          <cell r="BM424">
            <v>1</v>
          </cell>
          <cell r="BP424">
            <v>1</v>
          </cell>
          <cell r="BQ424">
            <v>1</v>
          </cell>
          <cell r="BS424">
            <v>1</v>
          </cell>
          <cell r="BU424">
            <v>1</v>
          </cell>
          <cell r="BW424">
            <v>1</v>
          </cell>
          <cell r="BY424">
            <v>1</v>
          </cell>
          <cell r="BZ424">
            <v>1</v>
          </cell>
          <cell r="CB424">
            <v>1</v>
          </cell>
          <cell r="CE424">
            <v>1</v>
          </cell>
        </row>
        <row r="425">
          <cell r="B425" t="str">
            <v>Starbucks</v>
          </cell>
          <cell r="BP425">
            <v>1</v>
          </cell>
          <cell r="BQ425">
            <v>1</v>
          </cell>
          <cell r="BS425">
            <v>1</v>
          </cell>
          <cell r="BU425">
            <v>1</v>
          </cell>
          <cell r="BV425">
            <v>1</v>
          </cell>
          <cell r="BY425">
            <v>1</v>
          </cell>
          <cell r="BZ425">
            <v>1</v>
          </cell>
          <cell r="CB425">
            <v>1</v>
          </cell>
          <cell r="CE425">
            <v>1</v>
          </cell>
          <cell r="CF425">
            <v>1</v>
          </cell>
        </row>
        <row r="426">
          <cell r="B426" t="str">
            <v>Olam Group</v>
          </cell>
          <cell r="BP426">
            <v>1</v>
          </cell>
          <cell r="BQ426">
            <v>1</v>
          </cell>
          <cell r="BS426">
            <v>1</v>
          </cell>
          <cell r="BU426">
            <v>1</v>
          </cell>
          <cell r="BZ426">
            <v>1</v>
          </cell>
          <cell r="CB426">
            <v>1</v>
          </cell>
          <cell r="CC426">
            <v>1</v>
          </cell>
          <cell r="CE426">
            <v>1</v>
          </cell>
        </row>
        <row r="427">
          <cell r="B427" t="str">
            <v>Qualcomm</v>
          </cell>
          <cell r="BP427">
            <v>1</v>
          </cell>
          <cell r="BQ427">
            <v>1</v>
          </cell>
          <cell r="BS427">
            <v>1</v>
          </cell>
          <cell r="BU427">
            <v>1</v>
          </cell>
          <cell r="BZ427">
            <v>1</v>
          </cell>
          <cell r="CB427">
            <v>1</v>
          </cell>
          <cell r="CC427">
            <v>1</v>
          </cell>
          <cell r="CE427">
            <v>1</v>
          </cell>
        </row>
        <row r="428">
          <cell r="B428" t="str">
            <v>Broadcom</v>
          </cell>
          <cell r="BS428">
            <v>1</v>
          </cell>
          <cell r="BU428">
            <v>1</v>
          </cell>
          <cell r="CE428">
            <v>1</v>
          </cell>
        </row>
        <row r="429">
          <cell r="B429" t="str">
            <v>JFE Holdings</v>
          </cell>
          <cell r="BL429">
            <v>1</v>
          </cell>
          <cell r="BM429">
            <v>1</v>
          </cell>
          <cell r="BZ429">
            <v>1</v>
          </cell>
          <cell r="CB429">
            <v>1</v>
          </cell>
          <cell r="CE429">
            <v>1</v>
          </cell>
        </row>
        <row r="430">
          <cell r="B430" t="str">
            <v>Hailiang Group</v>
          </cell>
        </row>
        <row r="431">
          <cell r="B431" t="str">
            <v>US Foods Holding</v>
          </cell>
          <cell r="BT431">
            <v>1</v>
          </cell>
          <cell r="BU431">
            <v>1</v>
          </cell>
          <cell r="CE431">
            <v>1</v>
          </cell>
        </row>
        <row r="432">
          <cell r="B432" t="str">
            <v>ELO Group</v>
          </cell>
        </row>
        <row r="433">
          <cell r="B433" t="str">
            <v>Migros Group</v>
          </cell>
          <cell r="BJ433">
            <v>1</v>
          </cell>
          <cell r="BM433">
            <v>1</v>
          </cell>
          <cell r="BP433">
            <v>1</v>
          </cell>
          <cell r="BQ433">
            <v>1</v>
          </cell>
          <cell r="BS433">
            <v>1</v>
          </cell>
          <cell r="BU433">
            <v>1</v>
          </cell>
          <cell r="BZ433">
            <v>1</v>
          </cell>
          <cell r="CA433">
            <v>1</v>
          </cell>
          <cell r="CB433">
            <v>1</v>
          </cell>
          <cell r="CC433">
            <v>1</v>
          </cell>
          <cell r="CE433">
            <v>1</v>
          </cell>
          <cell r="CF433">
            <v>1</v>
          </cell>
        </row>
        <row r="434">
          <cell r="B434" t="str">
            <v>Mercadona</v>
          </cell>
          <cell r="BS434">
            <v>1</v>
          </cell>
          <cell r="BU434">
            <v>1</v>
          </cell>
          <cell r="CE434">
            <v>1</v>
          </cell>
        </row>
        <row r="435">
          <cell r="B435" t="str">
            <v>D.R. Horton</v>
          </cell>
        </row>
        <row r="436">
          <cell r="B436" t="str">
            <v>China Electronics</v>
          </cell>
        </row>
        <row r="437">
          <cell r="B437" t="str">
            <v>Shudao Investment Group</v>
          </cell>
        </row>
        <row r="438">
          <cell r="B438" t="str">
            <v>China National Coal Group</v>
          </cell>
        </row>
        <row r="439">
          <cell r="B439" t="str">
            <v>TongLing Nonferrous Metals Group</v>
          </cell>
        </row>
        <row r="440">
          <cell r="B440" t="str">
            <v>CK Hutchison Holdings</v>
          </cell>
          <cell r="BP440">
            <v>1</v>
          </cell>
          <cell r="BQ440">
            <v>1</v>
          </cell>
          <cell r="BS440">
            <v>1</v>
          </cell>
          <cell r="BU440">
            <v>1</v>
          </cell>
          <cell r="BZ440">
            <v>1</v>
          </cell>
          <cell r="CB440">
            <v>1</v>
          </cell>
          <cell r="CC440">
            <v>1</v>
          </cell>
          <cell r="CE440">
            <v>1</v>
          </cell>
        </row>
        <row r="441">
          <cell r="B441" t="str">
            <v>Philip Morris International</v>
          </cell>
          <cell r="BK441">
            <v>1</v>
          </cell>
          <cell r="BM441">
            <v>1</v>
          </cell>
          <cell r="BP441">
            <v>1</v>
          </cell>
          <cell r="BQ441">
            <v>1</v>
          </cell>
          <cell r="BS441">
            <v>1</v>
          </cell>
          <cell r="BU441">
            <v>1</v>
          </cell>
          <cell r="BZ441">
            <v>1</v>
          </cell>
          <cell r="CA441">
            <v>1</v>
          </cell>
          <cell r="CB441">
            <v>1</v>
          </cell>
          <cell r="CC441">
            <v>1</v>
          </cell>
          <cell r="CE441">
            <v>1</v>
          </cell>
        </row>
        <row r="442">
          <cell r="B442" t="str">
            <v>Paccar</v>
          </cell>
          <cell r="BS442">
            <v>1</v>
          </cell>
          <cell r="BU442">
            <v>1</v>
          </cell>
          <cell r="CE442">
            <v>1</v>
          </cell>
        </row>
        <row r="443">
          <cell r="B443" t="str">
            <v>PDD Holdings</v>
          </cell>
        </row>
        <row r="444">
          <cell r="B444" t="str">
            <v>CRH</v>
          </cell>
          <cell r="BP444">
            <v>1</v>
          </cell>
          <cell r="BQ444">
            <v>1</v>
          </cell>
          <cell r="BS444">
            <v>1</v>
          </cell>
          <cell r="BU444">
            <v>1</v>
          </cell>
          <cell r="BZ444">
            <v>1</v>
          </cell>
          <cell r="CB444">
            <v>1</v>
          </cell>
          <cell r="CE444">
            <v>1</v>
          </cell>
        </row>
        <row r="445">
          <cell r="B445" t="str">
            <v>Quanta Computer</v>
          </cell>
          <cell r="BL445">
            <v>1</v>
          </cell>
          <cell r="BM445">
            <v>1</v>
          </cell>
          <cell r="BS445">
            <v>1</v>
          </cell>
          <cell r="BU445">
            <v>1</v>
          </cell>
          <cell r="BZ445">
            <v>1</v>
          </cell>
          <cell r="CB445">
            <v>1</v>
          </cell>
          <cell r="CE445">
            <v>1</v>
          </cell>
        </row>
        <row r="446">
          <cell r="B446" t="str">
            <v>Salesforce</v>
          </cell>
          <cell r="BN446">
            <v>1</v>
          </cell>
          <cell r="BQ446">
            <v>1</v>
          </cell>
          <cell r="BS446">
            <v>1</v>
          </cell>
          <cell r="BU446">
            <v>1</v>
          </cell>
          <cell r="BZ446">
            <v>1</v>
          </cell>
          <cell r="CA446">
            <v>1</v>
          </cell>
          <cell r="CB446">
            <v>1</v>
          </cell>
          <cell r="CC446">
            <v>1</v>
          </cell>
          <cell r="CE446">
            <v>1</v>
          </cell>
          <cell r="CF446">
            <v>1</v>
          </cell>
        </row>
        <row r="447">
          <cell r="B447" t="str">
            <v>AIA Group</v>
          </cell>
          <cell r="BP447">
            <v>1</v>
          </cell>
          <cell r="BQ447">
            <v>1</v>
          </cell>
          <cell r="BS447">
            <v>1</v>
          </cell>
          <cell r="BU447">
            <v>1</v>
          </cell>
          <cell r="BZ447">
            <v>1</v>
          </cell>
          <cell r="CB447">
            <v>1</v>
          </cell>
          <cell r="CE447">
            <v>1</v>
          </cell>
        </row>
        <row r="448">
          <cell r="B448" t="str">
            <v>Nucor</v>
          </cell>
          <cell r="BP448">
            <v>1</v>
          </cell>
          <cell r="BQ448">
            <v>1</v>
          </cell>
          <cell r="BZ448">
            <v>1</v>
          </cell>
          <cell r="CB448">
            <v>1</v>
          </cell>
          <cell r="CC448">
            <v>1</v>
          </cell>
          <cell r="CE448">
            <v>1</v>
          </cell>
        </row>
        <row r="449">
          <cell r="B449" t="str">
            <v>Jabil</v>
          </cell>
          <cell r="BL449">
            <v>1</v>
          </cell>
          <cell r="BM449">
            <v>1</v>
          </cell>
          <cell r="BS449">
            <v>1</v>
          </cell>
          <cell r="BU449">
            <v>1</v>
          </cell>
          <cell r="BZ449">
            <v>1</v>
          </cell>
          <cell r="CB449">
            <v>1</v>
          </cell>
          <cell r="CE449">
            <v>1</v>
          </cell>
        </row>
        <row r="450">
          <cell r="B450" t="str">
            <v>National Australia Bank</v>
          </cell>
          <cell r="BJ450">
            <v>1</v>
          </cell>
          <cell r="BM450">
            <v>1</v>
          </cell>
          <cell r="BP450">
            <v>1</v>
          </cell>
          <cell r="BQ450">
            <v>1</v>
          </cell>
          <cell r="BW450">
            <v>1</v>
          </cell>
          <cell r="BY450">
            <v>1</v>
          </cell>
          <cell r="BZ450">
            <v>1</v>
          </cell>
          <cell r="CA450">
            <v>1</v>
          </cell>
          <cell r="CB450">
            <v>1</v>
          </cell>
          <cell r="CC450">
            <v>1</v>
          </cell>
          <cell r="CE450">
            <v>1</v>
          </cell>
          <cell r="CF450">
            <v>1</v>
          </cell>
        </row>
        <row r="451">
          <cell r="B451" t="str">
            <v>SAP</v>
          </cell>
          <cell r="BJ451">
            <v>1</v>
          </cell>
          <cell r="BM451">
            <v>1</v>
          </cell>
          <cell r="BO451">
            <v>1</v>
          </cell>
          <cell r="BQ451">
            <v>1</v>
          </cell>
          <cell r="BS451">
            <v>1</v>
          </cell>
          <cell r="BU451">
            <v>1</v>
          </cell>
          <cell r="BV451">
            <v>1</v>
          </cell>
          <cell r="BY451">
            <v>1</v>
          </cell>
          <cell r="BZ451">
            <v>1</v>
          </cell>
          <cell r="CA451">
            <v>1</v>
          </cell>
          <cell r="CB451">
            <v>1</v>
          </cell>
          <cell r="CC451">
            <v>1</v>
          </cell>
          <cell r="CE451">
            <v>1</v>
          </cell>
          <cell r="CF451">
            <v>1</v>
          </cell>
        </row>
        <row r="452">
          <cell r="B452" t="str">
            <v>CRRC Group</v>
          </cell>
          <cell r="BL452">
            <v>1</v>
          </cell>
          <cell r="BM452">
            <v>1</v>
          </cell>
          <cell r="BZ452">
            <v>1</v>
          </cell>
          <cell r="CB452">
            <v>1</v>
          </cell>
          <cell r="CE452">
            <v>1</v>
          </cell>
        </row>
        <row r="453">
          <cell r="B453" t="str">
            <v>Shanghai Delong Steel Group</v>
          </cell>
        </row>
        <row r="454">
          <cell r="B454" t="str">
            <v>Lennar</v>
          </cell>
        </row>
        <row r="455">
          <cell r="B455" t="str">
            <v>Sompo Holdings</v>
          </cell>
          <cell r="BJ455">
            <v>1</v>
          </cell>
          <cell r="BM455">
            <v>1</v>
          </cell>
          <cell r="BP455">
            <v>1</v>
          </cell>
          <cell r="BQ455">
            <v>1</v>
          </cell>
          <cell r="BS455">
            <v>1</v>
          </cell>
          <cell r="BU455">
            <v>1</v>
          </cell>
          <cell r="BZ455">
            <v>1</v>
          </cell>
          <cell r="CA455">
            <v>1</v>
          </cell>
          <cell r="CB455">
            <v>1</v>
          </cell>
          <cell r="CC455">
            <v>1</v>
          </cell>
          <cell r="CE455">
            <v>1</v>
          </cell>
          <cell r="CF455">
            <v>1</v>
          </cell>
        </row>
        <row r="456">
          <cell r="B456" t="str">
            <v>Eli Lilly</v>
          </cell>
          <cell r="BK456">
            <v>1</v>
          </cell>
          <cell r="BM456">
            <v>1</v>
          </cell>
          <cell r="BZ456">
            <v>1</v>
          </cell>
          <cell r="CA456">
            <v>1</v>
          </cell>
          <cell r="CB456">
            <v>1</v>
          </cell>
          <cell r="CC456">
            <v>1</v>
          </cell>
          <cell r="CE456">
            <v>1</v>
          </cell>
        </row>
        <row r="457">
          <cell r="B457" t="str">
            <v>Korea Gas</v>
          </cell>
        </row>
        <row r="458">
          <cell r="B458" t="str">
            <v>Molina Healthcare</v>
          </cell>
        </row>
        <row r="459">
          <cell r="B459" t="str">
            <v>Beijing Jianlong Heavy Industry Group</v>
          </cell>
        </row>
        <row r="460">
          <cell r="B460" t="str">
            <v>Cummins</v>
          </cell>
          <cell r="BP460">
            <v>1</v>
          </cell>
          <cell r="BQ460">
            <v>1</v>
          </cell>
          <cell r="BS460">
            <v>1</v>
          </cell>
          <cell r="BU460">
            <v>1</v>
          </cell>
          <cell r="BZ460">
            <v>1</v>
          </cell>
          <cell r="CB460">
            <v>1</v>
          </cell>
          <cell r="CE460">
            <v>1</v>
          </cell>
        </row>
        <row r="461">
          <cell r="B461" t="str">
            <v>Shaanxi Construction Engineering Holding</v>
          </cell>
        </row>
        <row r="462">
          <cell r="B462" t="str">
            <v>Rabobank Group</v>
          </cell>
        </row>
        <row r="463">
          <cell r="B463" t="str">
            <v>Aisin</v>
          </cell>
          <cell r="BL463">
            <v>1</v>
          </cell>
          <cell r="BM463">
            <v>1</v>
          </cell>
          <cell r="BT463">
            <v>1</v>
          </cell>
          <cell r="BU463">
            <v>1</v>
          </cell>
          <cell r="BZ463">
            <v>1</v>
          </cell>
          <cell r="CB463">
            <v>1</v>
          </cell>
          <cell r="CC463">
            <v>1</v>
          </cell>
          <cell r="CE463">
            <v>1</v>
          </cell>
        </row>
        <row r="464">
          <cell r="B464" t="str">
            <v>Rajesh Exports</v>
          </cell>
        </row>
        <row r="465">
          <cell r="B465" t="str">
            <v>British American Tobacco</v>
          </cell>
          <cell r="BP465">
            <v>1</v>
          </cell>
          <cell r="BQ465">
            <v>1</v>
          </cell>
          <cell r="BS465">
            <v>1</v>
          </cell>
          <cell r="BU465">
            <v>1</v>
          </cell>
          <cell r="BZ465">
            <v>1</v>
          </cell>
          <cell r="CB465">
            <v>1</v>
          </cell>
          <cell r="CC465">
            <v>1</v>
          </cell>
          <cell r="CE465">
            <v>1</v>
          </cell>
        </row>
        <row r="466">
          <cell r="B466" t="str">
            <v>CPC</v>
          </cell>
          <cell r="BP466">
            <v>1</v>
          </cell>
          <cell r="BQ466">
            <v>1</v>
          </cell>
          <cell r="BZ466">
            <v>1</v>
          </cell>
          <cell r="CB466">
            <v>1</v>
          </cell>
          <cell r="CC466">
            <v>1</v>
          </cell>
          <cell r="CE466">
            <v>1</v>
          </cell>
        </row>
        <row r="467">
          <cell r="B467" t="str">
            <v>Bank of New York Mellon</v>
          </cell>
          <cell r="BJ467">
            <v>1</v>
          </cell>
          <cell r="BM467">
            <v>1</v>
          </cell>
          <cell r="BZ467">
            <v>1</v>
          </cell>
          <cell r="CA467">
            <v>1</v>
          </cell>
          <cell r="CB467">
            <v>1</v>
          </cell>
          <cell r="CC467">
            <v>1</v>
          </cell>
          <cell r="CE467">
            <v>1</v>
          </cell>
          <cell r="CF467">
            <v>1</v>
          </cell>
        </row>
        <row r="468">
          <cell r="B468" t="str">
            <v>Tongwei Group</v>
          </cell>
          <cell r="BJ468">
            <v>1</v>
          </cell>
          <cell r="BM468">
            <v>1</v>
          </cell>
          <cell r="BZ468">
            <v>1</v>
          </cell>
          <cell r="CA468">
            <v>1</v>
          </cell>
          <cell r="CB468">
            <v>1</v>
          </cell>
          <cell r="CC468">
            <v>1</v>
          </cell>
          <cell r="CE468">
            <v>1</v>
          </cell>
          <cell r="CF468">
            <v>1</v>
          </cell>
        </row>
        <row r="469">
          <cell r="B469" t="str">
            <v>Netflix</v>
          </cell>
          <cell r="BN469">
            <v>1</v>
          </cell>
          <cell r="BQ469">
            <v>1</v>
          </cell>
          <cell r="BS469">
            <v>1</v>
          </cell>
          <cell r="BU469">
            <v>1</v>
          </cell>
          <cell r="BZ469">
            <v>1</v>
          </cell>
          <cell r="CA469">
            <v>1</v>
          </cell>
          <cell r="CB469">
            <v>1</v>
          </cell>
          <cell r="CC469">
            <v>1</v>
          </cell>
          <cell r="CE469">
            <v>1</v>
          </cell>
          <cell r="CF469">
            <v>1</v>
          </cell>
        </row>
        <row r="470">
          <cell r="B470" t="str">
            <v>Novo Nordisk</v>
          </cell>
          <cell r="BO470">
            <v>1</v>
          </cell>
          <cell r="BQ470">
            <v>1</v>
          </cell>
          <cell r="BS470">
            <v>1</v>
          </cell>
          <cell r="BU470">
            <v>1</v>
          </cell>
          <cell r="BV470">
            <v>1</v>
          </cell>
          <cell r="BY470">
            <v>1</v>
          </cell>
          <cell r="BZ470">
            <v>1</v>
          </cell>
          <cell r="CA470">
            <v>1</v>
          </cell>
          <cell r="CB470">
            <v>1</v>
          </cell>
          <cell r="CE470">
            <v>1</v>
          </cell>
          <cell r="CF470">
            <v>1</v>
          </cell>
        </row>
        <row r="471">
          <cell r="B471" t="str">
            <v>Shougang Group</v>
          </cell>
        </row>
        <row r="472">
          <cell r="B472" t="str">
            <v>Shanxi Coking Coal Group</v>
          </cell>
        </row>
        <row r="473">
          <cell r="B473" t="str">
            <v>Guangxi Investment Group</v>
          </cell>
        </row>
        <row r="474">
          <cell r="B474" t="str">
            <v>VTB Bank</v>
          </cell>
        </row>
        <row r="475">
          <cell r="B475" t="str">
            <v>Mazda Motor</v>
          </cell>
          <cell r="BL475">
            <v>1</v>
          </cell>
          <cell r="BM475">
            <v>1</v>
          </cell>
          <cell r="BZ475">
            <v>1</v>
          </cell>
          <cell r="CB475">
            <v>1</v>
          </cell>
          <cell r="CE475">
            <v>1</v>
          </cell>
        </row>
        <row r="476">
          <cell r="B476" t="str">
            <v>Hunan Iron &amp; Steel Group</v>
          </cell>
        </row>
        <row r="477">
          <cell r="B477" t="str">
            <v>Power Corp. of Canada</v>
          </cell>
        </row>
        <row r="478">
          <cell r="B478" t="str">
            <v>Truist Financial</v>
          </cell>
          <cell r="BP478">
            <v>1</v>
          </cell>
          <cell r="BQ478">
            <v>1</v>
          </cell>
          <cell r="BZ478">
            <v>1</v>
          </cell>
          <cell r="CB478">
            <v>1</v>
          </cell>
          <cell r="CE478">
            <v>1</v>
          </cell>
        </row>
        <row r="479">
          <cell r="B479" t="str">
            <v>Siemens Energy</v>
          </cell>
          <cell r="BK479">
            <v>1</v>
          </cell>
          <cell r="BM479">
            <v>1</v>
          </cell>
          <cell r="BP479">
            <v>1</v>
          </cell>
          <cell r="BQ479">
            <v>1</v>
          </cell>
          <cell r="BR479">
            <v>1</v>
          </cell>
          <cell r="BU479">
            <v>1</v>
          </cell>
          <cell r="BZ479">
            <v>1</v>
          </cell>
          <cell r="CA479">
            <v>1</v>
          </cell>
          <cell r="CB479">
            <v>1</v>
          </cell>
          <cell r="CE479">
            <v>1</v>
          </cell>
          <cell r="CF479">
            <v>1</v>
          </cell>
        </row>
        <row r="480">
          <cell r="B480" t="str">
            <v>Schlumberger</v>
          </cell>
          <cell r="BP480">
            <v>1</v>
          </cell>
          <cell r="BQ480">
            <v>1</v>
          </cell>
          <cell r="BZ480">
            <v>1</v>
          </cell>
          <cell r="CB480">
            <v>1</v>
          </cell>
          <cell r="CC480">
            <v>1</v>
          </cell>
          <cell r="CE480">
            <v>1</v>
          </cell>
        </row>
        <row r="481">
          <cell r="B481" t="str">
            <v>Ecopetrol</v>
          </cell>
          <cell r="BP481">
            <v>1</v>
          </cell>
          <cell r="BQ481">
            <v>1</v>
          </cell>
          <cell r="BZ481">
            <v>1</v>
          </cell>
          <cell r="CB481">
            <v>1</v>
          </cell>
          <cell r="CC481">
            <v>1</v>
          </cell>
          <cell r="CE481">
            <v>1</v>
          </cell>
        </row>
        <row r="482">
          <cell r="B482" t="str">
            <v>Arrow Electronics</v>
          </cell>
          <cell r="BS482">
            <v>1</v>
          </cell>
          <cell r="BU482">
            <v>1</v>
          </cell>
          <cell r="CE482">
            <v>1</v>
          </cell>
        </row>
        <row r="483">
          <cell r="B483" t="str">
            <v>Jeronimo Martins</v>
          </cell>
          <cell r="BP483">
            <v>1</v>
          </cell>
          <cell r="BQ483">
            <v>1</v>
          </cell>
          <cell r="BT483">
            <v>1</v>
          </cell>
          <cell r="BU483">
            <v>1</v>
          </cell>
          <cell r="BZ483">
            <v>1</v>
          </cell>
          <cell r="CB483">
            <v>1</v>
          </cell>
          <cell r="CE483">
            <v>1</v>
          </cell>
        </row>
        <row r="484">
          <cell r="B484" t="str">
            <v>China National Aviation Fuel Group</v>
          </cell>
        </row>
        <row r="485">
          <cell r="B485" t="str">
            <v>Commonwealth Bank of Australia</v>
          </cell>
          <cell r="BJ485">
            <v>1</v>
          </cell>
          <cell r="BM485">
            <v>1</v>
          </cell>
          <cell r="BP485">
            <v>1</v>
          </cell>
          <cell r="BQ485">
            <v>1</v>
          </cell>
          <cell r="BZ485">
            <v>1</v>
          </cell>
          <cell r="CA485">
            <v>1</v>
          </cell>
          <cell r="CB485">
            <v>1</v>
          </cell>
          <cell r="CC485">
            <v>1</v>
          </cell>
          <cell r="CE485">
            <v>1</v>
          </cell>
          <cell r="CF485">
            <v>1</v>
          </cell>
        </row>
        <row r="486">
          <cell r="B486" t="str">
            <v>Centrica</v>
          </cell>
          <cell r="BP486">
            <v>1</v>
          </cell>
          <cell r="BQ486">
            <v>1</v>
          </cell>
          <cell r="BZ486">
            <v>1</v>
          </cell>
          <cell r="CB486">
            <v>1</v>
          </cell>
          <cell r="CE486">
            <v>1</v>
          </cell>
        </row>
        <row r="487">
          <cell r="B487" t="str">
            <v>Linde</v>
          </cell>
          <cell r="BL487">
            <v>1</v>
          </cell>
          <cell r="BM487">
            <v>1</v>
          </cell>
          <cell r="BT487">
            <v>1</v>
          </cell>
          <cell r="BU487">
            <v>1</v>
          </cell>
          <cell r="BZ487">
            <v>1</v>
          </cell>
          <cell r="CB487">
            <v>1</v>
          </cell>
          <cell r="CE487">
            <v>1</v>
          </cell>
        </row>
        <row r="488">
          <cell r="B488" t="str">
            <v>Heineken</v>
          </cell>
          <cell r="BK488">
            <v>1</v>
          </cell>
          <cell r="BM488">
            <v>1</v>
          </cell>
          <cell r="BP488">
            <v>1</v>
          </cell>
          <cell r="BQ488">
            <v>1</v>
          </cell>
          <cell r="BS488">
            <v>1</v>
          </cell>
          <cell r="BU488">
            <v>1</v>
          </cell>
          <cell r="BW488">
            <v>1</v>
          </cell>
          <cell r="BY488">
            <v>1</v>
          </cell>
          <cell r="BZ488">
            <v>1</v>
          </cell>
          <cell r="CA488">
            <v>1</v>
          </cell>
          <cell r="CB488">
            <v>1</v>
          </cell>
          <cell r="CE488">
            <v>1</v>
          </cell>
        </row>
        <row r="489">
          <cell r="B489" t="str">
            <v>Luxshare Precision Industry</v>
          </cell>
          <cell r="BL489">
            <v>1</v>
          </cell>
          <cell r="BM489">
            <v>1</v>
          </cell>
          <cell r="BT489">
            <v>1</v>
          </cell>
          <cell r="BU489">
            <v>1</v>
          </cell>
          <cell r="BZ489">
            <v>1</v>
          </cell>
          <cell r="CB489">
            <v>1</v>
          </cell>
          <cell r="CE489">
            <v>1</v>
          </cell>
        </row>
        <row r="490">
          <cell r="B490" t="str">
            <v>3M</v>
          </cell>
          <cell r="BL490">
            <v>1</v>
          </cell>
          <cell r="BM490">
            <v>1</v>
          </cell>
          <cell r="BS490">
            <v>1</v>
          </cell>
          <cell r="BU490">
            <v>1</v>
          </cell>
          <cell r="BX490">
            <v>1</v>
          </cell>
          <cell r="BY490">
            <v>1</v>
          </cell>
          <cell r="BZ490">
            <v>1</v>
          </cell>
          <cell r="CB490">
            <v>1</v>
          </cell>
          <cell r="CC490">
            <v>1</v>
          </cell>
          <cell r="CE490">
            <v>1</v>
          </cell>
        </row>
        <row r="491">
          <cell r="B491" t="str">
            <v>Visa</v>
          </cell>
          <cell r="BJ491">
            <v>1</v>
          </cell>
          <cell r="BM491">
            <v>1</v>
          </cell>
          <cell r="BS491">
            <v>1</v>
          </cell>
          <cell r="BU491">
            <v>1</v>
          </cell>
          <cell r="BV491">
            <v>1</v>
          </cell>
          <cell r="BY491">
            <v>1</v>
          </cell>
          <cell r="BZ491">
            <v>1</v>
          </cell>
          <cell r="CA491">
            <v>1</v>
          </cell>
          <cell r="CB491">
            <v>1</v>
          </cell>
          <cell r="CC491">
            <v>1</v>
          </cell>
          <cell r="CE491">
            <v>1</v>
          </cell>
          <cell r="CF491">
            <v>1</v>
          </cell>
        </row>
        <row r="492">
          <cell r="B492" t="str">
            <v>Apollo Global Management</v>
          </cell>
          <cell r="BJ492">
            <v>1</v>
          </cell>
          <cell r="BM492">
            <v>1</v>
          </cell>
          <cell r="BZ492">
            <v>1</v>
          </cell>
          <cell r="CA492">
            <v>1</v>
          </cell>
          <cell r="CB492">
            <v>1</v>
          </cell>
          <cell r="CC492">
            <v>1</v>
          </cell>
          <cell r="CE492">
            <v>1</v>
          </cell>
          <cell r="CF492">
            <v>1</v>
          </cell>
        </row>
        <row r="493">
          <cell r="B493" t="str">
            <v>Emirates Group</v>
          </cell>
        </row>
        <row r="494">
          <cell r="B494" t="str">
            <v>Vibra Energia</v>
          </cell>
          <cell r="BK494">
            <v>1</v>
          </cell>
          <cell r="BM494">
            <v>1</v>
          </cell>
          <cell r="BZ494">
            <v>1</v>
          </cell>
          <cell r="CA494">
            <v>1</v>
          </cell>
          <cell r="CB494">
            <v>1</v>
          </cell>
          <cell r="CC494">
            <v>1</v>
          </cell>
          <cell r="CE494">
            <v>1</v>
          </cell>
        </row>
        <row r="495">
          <cell r="B495" t="str">
            <v>Metro</v>
          </cell>
          <cell r="BL495">
            <v>1</v>
          </cell>
          <cell r="BM495">
            <v>1</v>
          </cell>
          <cell r="BS495">
            <v>1</v>
          </cell>
          <cell r="BU495">
            <v>1</v>
          </cell>
          <cell r="BZ495">
            <v>1</v>
          </cell>
          <cell r="CB495">
            <v>1</v>
          </cell>
          <cell r="CE495">
            <v>1</v>
          </cell>
        </row>
        <row r="496">
          <cell r="B496" t="str">
            <v>Subaru</v>
          </cell>
          <cell r="BL496">
            <v>1</v>
          </cell>
          <cell r="BM496">
            <v>1</v>
          </cell>
          <cell r="BZ496">
            <v>1</v>
          </cell>
          <cell r="CB496">
            <v>1</v>
          </cell>
          <cell r="CC496">
            <v>1</v>
          </cell>
          <cell r="CE496">
            <v>1</v>
          </cell>
        </row>
        <row r="497">
          <cell r="B497" t="str">
            <v>Air France-KLM Group</v>
          </cell>
          <cell r="BP497">
            <v>1</v>
          </cell>
          <cell r="BQ497">
            <v>1</v>
          </cell>
          <cell r="BS497">
            <v>1</v>
          </cell>
          <cell r="BU497">
            <v>1</v>
          </cell>
          <cell r="BZ497">
            <v>1</v>
          </cell>
          <cell r="CB497">
            <v>1</v>
          </cell>
          <cell r="CE497">
            <v>1</v>
          </cell>
        </row>
        <row r="498">
          <cell r="B498" t="str">
            <v>Enbridge</v>
          </cell>
          <cell r="BP498">
            <v>1</v>
          </cell>
          <cell r="BQ498">
            <v>1</v>
          </cell>
          <cell r="BZ498">
            <v>1</v>
          </cell>
          <cell r="CB498">
            <v>1</v>
          </cell>
          <cell r="CC498">
            <v>1</v>
          </cell>
          <cell r="CE498">
            <v>1</v>
          </cell>
        </row>
        <row r="499">
          <cell r="B499" t="str">
            <v>ABB</v>
          </cell>
          <cell r="BP499">
            <v>1</v>
          </cell>
          <cell r="BQ499">
            <v>1</v>
          </cell>
          <cell r="BS499">
            <v>1</v>
          </cell>
          <cell r="BU499">
            <v>1</v>
          </cell>
          <cell r="BW499">
            <v>1</v>
          </cell>
          <cell r="BY499">
            <v>1</v>
          </cell>
          <cell r="BZ499">
            <v>1</v>
          </cell>
          <cell r="CB499">
            <v>1</v>
          </cell>
          <cell r="CC499">
            <v>1</v>
          </cell>
          <cell r="CE499">
            <v>1</v>
          </cell>
        </row>
        <row r="500">
          <cell r="B500" t="str">
            <v>Mitsubishi Heavy Industries</v>
          </cell>
          <cell r="BP500">
            <v>1</v>
          </cell>
          <cell r="BQ500">
            <v>1</v>
          </cell>
          <cell r="BZ500">
            <v>1</v>
          </cell>
          <cell r="CB500">
            <v>1</v>
          </cell>
          <cell r="CE500">
            <v>1</v>
          </cell>
        </row>
        <row r="501">
          <cell r="B501" t="str">
            <v>Samsung C&amp;T</v>
          </cell>
          <cell r="BL501">
            <v>1</v>
          </cell>
          <cell r="BM501">
            <v>1</v>
          </cell>
          <cell r="BZ501">
            <v>1</v>
          </cell>
          <cell r="CB501">
            <v>1</v>
          </cell>
          <cell r="CC501">
            <v>1</v>
          </cell>
          <cell r="CE501">
            <v>1</v>
          </cell>
        </row>
        <row r="502">
          <cell r="BU502">
            <v>173</v>
          </cell>
        </row>
        <row r="503">
          <cell r="BU503">
            <v>0.34599999999999997</v>
          </cell>
        </row>
        <row r="504">
          <cell r="BT504" t="str">
            <v>Asia</v>
          </cell>
          <cell r="BU504">
            <v>6.8000000000000005E-2</v>
          </cell>
        </row>
        <row r="505">
          <cell r="BT505" t="str">
            <v>Europe</v>
          </cell>
          <cell r="BU505">
            <v>0.14000000000000001</v>
          </cell>
        </row>
        <row r="506">
          <cell r="BT506" t="str">
            <v>North America</v>
          </cell>
          <cell r="BU506">
            <v>0.13400000000000001</v>
          </cell>
        </row>
        <row r="507">
          <cell r="BT507" t="str">
            <v xml:space="preserve">other </v>
          </cell>
          <cell r="BU507">
            <v>4.0000000000000001E-3</v>
          </cell>
        </row>
        <row r="508">
          <cell r="BT508" t="str">
            <v>sum</v>
          </cell>
          <cell r="BU508">
            <v>0.34600000000000003</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s>
    <sheetDataSet>
      <sheetData sheetId="0">
        <row r="1">
          <cell r="B1" t="str">
            <v>Company Name</v>
          </cell>
          <cell r="N1" t="str">
            <v>SBT (Y = yes, N=no)</v>
          </cell>
          <cell r="R1" t="str">
            <v>Net zero committed (SBTi)</v>
          </cell>
          <cell r="W1" t="str">
            <v>Carbon neutral commitment (C = company, V = value chain, G= Government, S = subsidiary, U = unspecified, x = less than 50% of rev, N=no)</v>
          </cell>
          <cell r="AF1" t="str">
            <v>Carbon credits (Y = yes, N = no, R = removals only, U = unclear)</v>
          </cell>
          <cell r="AN1" t="str">
            <v>Net zero commitment (V = value chain, C = company, S = subsidiary, U = unclear, x = less than 50% rev)</v>
          </cell>
          <cell r="AW1" t="str">
            <v>Carbon credits (Y = yes, N = no, R = removals only, U = unclear).1</v>
          </cell>
        </row>
        <row r="2">
          <cell r="B2" t="str">
            <v>Walmart</v>
          </cell>
          <cell r="N2" t="str">
            <v>Y</v>
          </cell>
          <cell r="R2" t="str">
            <v>No</v>
          </cell>
          <cell r="W2" t="str">
            <v>N</v>
          </cell>
          <cell r="AN2" t="str">
            <v>C</v>
          </cell>
          <cell r="AW2" t="str">
            <v>N</v>
          </cell>
        </row>
        <row r="3">
          <cell r="B3" t="str">
            <v>Amazon</v>
          </cell>
          <cell r="N3" t="str">
            <v>N</v>
          </cell>
          <cell r="R3" t="str">
            <v>No</v>
          </cell>
          <cell r="W3" t="str">
            <v>N</v>
          </cell>
          <cell r="AN3" t="str">
            <v>C</v>
          </cell>
          <cell r="AW3" t="str">
            <v>Y</v>
          </cell>
        </row>
        <row r="4">
          <cell r="B4" t="str">
            <v>State Grid</v>
          </cell>
          <cell r="N4" t="str">
            <v>N</v>
          </cell>
          <cell r="W4" t="str">
            <v>N</v>
          </cell>
          <cell r="AN4" t="str">
            <v>N</v>
          </cell>
        </row>
        <row r="5">
          <cell r="B5" t="str">
            <v>Saudi Aramco</v>
          </cell>
          <cell r="N5" t="str">
            <v>N</v>
          </cell>
          <cell r="W5" t="str">
            <v>N</v>
          </cell>
          <cell r="AN5" t="str">
            <v>C</v>
          </cell>
          <cell r="AW5" t="str">
            <v>Y</v>
          </cell>
        </row>
        <row r="6">
          <cell r="B6" t="str">
            <v>Sinopec Group</v>
          </cell>
          <cell r="N6" t="str">
            <v>N</v>
          </cell>
          <cell r="W6" t="str">
            <v>G</v>
          </cell>
          <cell r="AF6" t="str">
            <v>U</v>
          </cell>
          <cell r="AN6" t="str">
            <v>N</v>
          </cell>
        </row>
        <row r="7">
          <cell r="B7" t="str">
            <v>China National Petroleum</v>
          </cell>
          <cell r="N7" t="str">
            <v>N</v>
          </cell>
          <cell r="W7" t="str">
            <v>G</v>
          </cell>
          <cell r="AF7" t="str">
            <v>Y, g</v>
          </cell>
          <cell r="AN7" t="str">
            <v>I</v>
          </cell>
        </row>
        <row r="8">
          <cell r="B8" t="str">
            <v>Apple</v>
          </cell>
          <cell r="N8" t="str">
            <v>Y</v>
          </cell>
          <cell r="R8" t="str">
            <v>No</v>
          </cell>
          <cell r="W8" t="str">
            <v>C, V</v>
          </cell>
          <cell r="AF8" t="str">
            <v>R</v>
          </cell>
          <cell r="AN8" t="str">
            <v>N</v>
          </cell>
        </row>
        <row r="9">
          <cell r="B9" t="str">
            <v>UnitedHealth Group</v>
          </cell>
          <cell r="N9" t="str">
            <v>N</v>
          </cell>
          <cell r="R9" t="str">
            <v>Yes</v>
          </cell>
          <cell r="W9" t="str">
            <v>N</v>
          </cell>
          <cell r="AN9" t="str">
            <v>C</v>
          </cell>
          <cell r="AW9" t="str">
            <v>Y</v>
          </cell>
        </row>
        <row r="10">
          <cell r="B10" t="str">
            <v>Berkshire Hathaway</v>
          </cell>
          <cell r="N10" t="str">
            <v>N</v>
          </cell>
          <cell r="W10" t="str">
            <v>N</v>
          </cell>
          <cell r="AN10" t="str">
            <v>N</v>
          </cell>
        </row>
        <row r="11">
          <cell r="B11" t="str">
            <v>CVS Health</v>
          </cell>
          <cell r="N11" t="str">
            <v>Y</v>
          </cell>
          <cell r="R11" t="str">
            <v>Yes</v>
          </cell>
          <cell r="W11" t="str">
            <v>C</v>
          </cell>
          <cell r="AF11" t="str">
            <v>U</v>
          </cell>
          <cell r="AN11" t="str">
            <v>C, V</v>
          </cell>
          <cell r="AW11" t="str">
            <v>U</v>
          </cell>
        </row>
        <row r="12">
          <cell r="B12" t="str">
            <v>Volkswagen</v>
          </cell>
          <cell r="N12" t="str">
            <v>Y</v>
          </cell>
          <cell r="R12" t="str">
            <v>No</v>
          </cell>
          <cell r="W12" t="str">
            <v>V</v>
          </cell>
          <cell r="AF12" t="str">
            <v>Y</v>
          </cell>
          <cell r="AN12" t="str">
            <v>N</v>
          </cell>
        </row>
        <row r="13">
          <cell r="B13" t="str">
            <v>Exxon Mobil</v>
          </cell>
          <cell r="N13" t="str">
            <v>N</v>
          </cell>
          <cell r="W13" t="str">
            <v>N</v>
          </cell>
          <cell r="AN13" t="str">
            <v>C</v>
          </cell>
          <cell r="AW13" t="str">
            <v>Y</v>
          </cell>
        </row>
        <row r="14">
          <cell r="B14" t="str">
            <v>Shell</v>
          </cell>
          <cell r="N14" t="str">
            <v>N</v>
          </cell>
          <cell r="W14" t="str">
            <v>N</v>
          </cell>
          <cell r="AN14" t="str">
            <v>V</v>
          </cell>
          <cell r="AW14" t="str">
            <v>Y</v>
          </cell>
        </row>
        <row r="15">
          <cell r="B15" t="str">
            <v>China State Construction Engineering</v>
          </cell>
          <cell r="N15" t="str">
            <v>N</v>
          </cell>
          <cell r="W15" t="str">
            <v>C</v>
          </cell>
          <cell r="AF15" t="str">
            <v>U</v>
          </cell>
          <cell r="AN15" t="str">
            <v>N</v>
          </cell>
        </row>
        <row r="16">
          <cell r="B16" t="str">
            <v>Toyota Motor</v>
          </cell>
          <cell r="N16" t="str">
            <v>Y</v>
          </cell>
          <cell r="R16" t="str">
            <v>No</v>
          </cell>
          <cell r="W16" t="str">
            <v>V</v>
          </cell>
          <cell r="AF16" t="str">
            <v>Y</v>
          </cell>
          <cell r="AN16" t="str">
            <v>N</v>
          </cell>
        </row>
        <row r="17">
          <cell r="B17" t="str">
            <v>McKesson</v>
          </cell>
          <cell r="N17" t="str">
            <v>Y</v>
          </cell>
          <cell r="R17" t="str">
            <v>No</v>
          </cell>
          <cell r="W17" t="str">
            <v>N</v>
          </cell>
          <cell r="AN17" t="str">
            <v>N</v>
          </cell>
        </row>
        <row r="18">
          <cell r="B18" t="str">
            <v>Alphabet</v>
          </cell>
          <cell r="N18" t="str">
            <v>N</v>
          </cell>
          <cell r="R18" t="str">
            <v>No</v>
          </cell>
          <cell r="W18" t="str">
            <v>N</v>
          </cell>
          <cell r="AN18" t="str">
            <v>V</v>
          </cell>
          <cell r="AW18" t="str">
            <v>Y</v>
          </cell>
        </row>
        <row r="19">
          <cell r="B19" t="str">
            <v>Cencora</v>
          </cell>
          <cell r="N19" t="str">
            <v>Y</v>
          </cell>
          <cell r="R19" t="str">
            <v>No</v>
          </cell>
          <cell r="W19" t="str">
            <v>N</v>
          </cell>
          <cell r="AN19" t="str">
            <v>N</v>
          </cell>
        </row>
        <row r="20">
          <cell r="B20" t="str">
            <v>Trafigura Group</v>
          </cell>
          <cell r="N20" t="str">
            <v>N</v>
          </cell>
          <cell r="W20" t="str">
            <v>C</v>
          </cell>
          <cell r="AF20" t="str">
            <v>Y</v>
          </cell>
          <cell r="AN20" t="str">
            <v>N</v>
          </cell>
        </row>
        <row r="21">
          <cell r="B21" t="str">
            <v>Costco Wholesale</v>
          </cell>
          <cell r="N21" t="str">
            <v>N</v>
          </cell>
          <cell r="W21" t="str">
            <v>N</v>
          </cell>
          <cell r="AN21" t="str">
            <v>N</v>
          </cell>
        </row>
        <row r="22">
          <cell r="B22" t="str">
            <v>JPMorgan Chase</v>
          </cell>
          <cell r="N22" t="str">
            <v>N</v>
          </cell>
          <cell r="W22" t="str">
            <v>C</v>
          </cell>
          <cell r="AF22" t="str">
            <v>Y</v>
          </cell>
          <cell r="AN22" t="str">
            <v>C</v>
          </cell>
          <cell r="AW22" t="str">
            <v>Y</v>
          </cell>
        </row>
        <row r="23">
          <cell r="B23" t="str">
            <v>Industrial &amp; Commercial Bank of China</v>
          </cell>
          <cell r="N23" t="str">
            <v>N</v>
          </cell>
          <cell r="W23" t="str">
            <v>G</v>
          </cell>
          <cell r="AF23" t="str">
            <v>U</v>
          </cell>
          <cell r="AN23" t="str">
            <v>N</v>
          </cell>
        </row>
        <row r="24">
          <cell r="B24" t="str">
            <v>TotalEnergies</v>
          </cell>
          <cell r="N24" t="str">
            <v>N</v>
          </cell>
          <cell r="W24" t="str">
            <v>C, V</v>
          </cell>
          <cell r="AF24" t="str">
            <v>Y</v>
          </cell>
          <cell r="AN24" t="str">
            <v>I</v>
          </cell>
        </row>
        <row r="25">
          <cell r="B25" t="str">
            <v>Glencore</v>
          </cell>
          <cell r="N25" t="str">
            <v>N</v>
          </cell>
          <cell r="W25" t="str">
            <v>N</v>
          </cell>
          <cell r="AN25" t="str">
            <v>V</v>
          </cell>
          <cell r="AW25" t="str">
            <v>U</v>
          </cell>
        </row>
        <row r="26">
          <cell r="B26" t="str">
            <v>BP</v>
          </cell>
          <cell r="N26" t="str">
            <v>N</v>
          </cell>
          <cell r="W26" t="str">
            <v>N</v>
          </cell>
          <cell r="AN26" t="str">
            <v>V</v>
          </cell>
          <cell r="AW26" t="str">
            <v>Y</v>
          </cell>
        </row>
        <row r="27">
          <cell r="B27" t="str">
            <v>Microsoft</v>
          </cell>
          <cell r="N27" t="str">
            <v>Y</v>
          </cell>
          <cell r="R27" t="str">
            <v>No</v>
          </cell>
          <cell r="W27" t="str">
            <v>C, V</v>
          </cell>
          <cell r="AF27" t="str">
            <v>Y</v>
          </cell>
          <cell r="AN27" t="str">
            <v>N</v>
          </cell>
        </row>
        <row r="28">
          <cell r="B28" t="str">
            <v>Cardinal Health</v>
          </cell>
          <cell r="N28" t="str">
            <v>Y</v>
          </cell>
          <cell r="R28" t="str">
            <v>No</v>
          </cell>
          <cell r="W28" t="str">
            <v>N</v>
          </cell>
          <cell r="AN28" t="str">
            <v>N</v>
          </cell>
        </row>
        <row r="29">
          <cell r="B29" t="str">
            <v>Stellantis</v>
          </cell>
          <cell r="N29" t="str">
            <v>N</v>
          </cell>
          <cell r="W29" t="str">
            <v>N</v>
          </cell>
          <cell r="AN29" t="str">
            <v>V</v>
          </cell>
          <cell r="AW29" t="str">
            <v>Y</v>
          </cell>
        </row>
        <row r="30">
          <cell r="B30" t="str">
            <v>Chevron</v>
          </cell>
          <cell r="N30" t="str">
            <v>N</v>
          </cell>
          <cell r="W30" t="str">
            <v>N</v>
          </cell>
          <cell r="AN30" t="str">
            <v>C</v>
          </cell>
          <cell r="AW30" t="str">
            <v>Y</v>
          </cell>
        </row>
        <row r="31">
          <cell r="B31" t="str">
            <v>China Construction Bank</v>
          </cell>
          <cell r="N31" t="str">
            <v>N</v>
          </cell>
          <cell r="W31" t="str">
            <v>G</v>
          </cell>
          <cell r="AF31" t="str">
            <v>U</v>
          </cell>
          <cell r="AN31" t="str">
            <v>N</v>
          </cell>
        </row>
        <row r="32">
          <cell r="B32" t="str">
            <v>Samsung Electronics</v>
          </cell>
          <cell r="N32" t="str">
            <v>N</v>
          </cell>
          <cell r="W32" t="str">
            <v>N</v>
          </cell>
          <cell r="AN32" t="str">
            <v>C</v>
          </cell>
          <cell r="AW32" t="str">
            <v>U</v>
          </cell>
        </row>
        <row r="33">
          <cell r="B33" t="str">
            <v>Hon Hai Precision Industry</v>
          </cell>
          <cell r="N33" t="str">
            <v>Y</v>
          </cell>
          <cell r="R33" t="str">
            <v>Yes</v>
          </cell>
          <cell r="W33" t="str">
            <v>N</v>
          </cell>
          <cell r="AN33" t="str">
            <v>V</v>
          </cell>
          <cell r="AW33" t="str">
            <v>Y</v>
          </cell>
        </row>
        <row r="34">
          <cell r="B34" t="str">
            <v>Cigna</v>
          </cell>
          <cell r="N34" t="str">
            <v>N</v>
          </cell>
          <cell r="R34" t="str">
            <v>No</v>
          </cell>
          <cell r="W34" t="str">
            <v>C</v>
          </cell>
          <cell r="AF34" t="str">
            <v>Y</v>
          </cell>
          <cell r="AN34" t="str">
            <v>N</v>
          </cell>
        </row>
        <row r="35">
          <cell r="B35" t="str">
            <v>Agricultural Bank of China</v>
          </cell>
          <cell r="N35" t="str">
            <v>N</v>
          </cell>
          <cell r="W35" t="str">
            <v>G</v>
          </cell>
          <cell r="AF35" t="str">
            <v>Y, g</v>
          </cell>
          <cell r="AN35" t="str">
            <v>N</v>
          </cell>
        </row>
        <row r="36">
          <cell r="B36" t="str">
            <v>China Railway Engineering Group</v>
          </cell>
          <cell r="N36" t="str">
            <v>N</v>
          </cell>
          <cell r="W36" t="str">
            <v>G</v>
          </cell>
          <cell r="AF36" t="str">
            <v>U</v>
          </cell>
          <cell r="AN36" t="str">
            <v>N</v>
          </cell>
        </row>
        <row r="37">
          <cell r="B37" t="str">
            <v>Ford Motor</v>
          </cell>
          <cell r="N37" t="str">
            <v>Y</v>
          </cell>
          <cell r="R37" t="str">
            <v>Yes</v>
          </cell>
          <cell r="W37" t="str">
            <v>V</v>
          </cell>
          <cell r="AF37" t="str">
            <v>Y</v>
          </cell>
          <cell r="AN37" t="str">
            <v>N</v>
          </cell>
        </row>
        <row r="38">
          <cell r="B38" t="str">
            <v>Bank of China</v>
          </cell>
          <cell r="N38" t="str">
            <v>N</v>
          </cell>
          <cell r="W38" t="str">
            <v>C</v>
          </cell>
          <cell r="AF38" t="str">
            <v>U</v>
          </cell>
          <cell r="AN38" t="str">
            <v>N</v>
          </cell>
        </row>
        <row r="39">
          <cell r="B39" t="str">
            <v>Bank of America</v>
          </cell>
          <cell r="N39" t="str">
            <v>N</v>
          </cell>
          <cell r="W39" t="str">
            <v>C</v>
          </cell>
          <cell r="AF39" t="str">
            <v>Y</v>
          </cell>
          <cell r="AN39" t="str">
            <v>V, F</v>
          </cell>
          <cell r="AW39" t="str">
            <v>U</v>
          </cell>
        </row>
        <row r="40">
          <cell r="B40" t="str">
            <v>General Motors</v>
          </cell>
          <cell r="N40" t="str">
            <v>Y</v>
          </cell>
          <cell r="R40" t="str">
            <v>Yes</v>
          </cell>
          <cell r="W40" t="str">
            <v>C</v>
          </cell>
          <cell r="AF40" t="str">
            <v>U</v>
          </cell>
          <cell r="AN40" t="str">
            <v>N</v>
          </cell>
        </row>
        <row r="41">
          <cell r="B41" t="str">
            <v>Elevance Health</v>
          </cell>
          <cell r="N41" t="str">
            <v>N</v>
          </cell>
          <cell r="W41" t="str">
            <v>C</v>
          </cell>
          <cell r="AF41" t="str">
            <v>U</v>
          </cell>
          <cell r="AN41" t="str">
            <v>C</v>
          </cell>
          <cell r="AW41" t="str">
            <v>U</v>
          </cell>
        </row>
        <row r="42">
          <cell r="B42" t="str">
            <v>BMW Group</v>
          </cell>
          <cell r="N42" t="str">
            <v>Y</v>
          </cell>
          <cell r="R42" t="str">
            <v>Yes</v>
          </cell>
          <cell r="W42" t="str">
            <v>F</v>
          </cell>
          <cell r="AF42" t="str">
            <v>Y</v>
          </cell>
          <cell r="AN42" t="str">
            <v>V</v>
          </cell>
          <cell r="AW42" t="str">
            <v>U</v>
          </cell>
        </row>
        <row r="43">
          <cell r="B43" t="str">
            <v>Mercedes-Benz Group</v>
          </cell>
          <cell r="N43" t="str">
            <v>Y</v>
          </cell>
          <cell r="R43" t="str">
            <v>Yes</v>
          </cell>
          <cell r="W43" t="str">
            <v>C, V</v>
          </cell>
          <cell r="AF43" t="str">
            <v>Y</v>
          </cell>
          <cell r="AN43" t="str">
            <v>N</v>
          </cell>
        </row>
        <row r="44">
          <cell r="B44" t="str">
            <v>China Railway Construction</v>
          </cell>
          <cell r="N44" t="str">
            <v>N</v>
          </cell>
          <cell r="W44" t="str">
            <v>N</v>
          </cell>
          <cell r="AN44" t="str">
            <v>N</v>
          </cell>
        </row>
        <row r="45">
          <cell r="B45" t="str">
            <v>China Baowu Steel Group</v>
          </cell>
          <cell r="N45" t="str">
            <v>N</v>
          </cell>
          <cell r="W45" t="str">
            <v>C</v>
          </cell>
          <cell r="AF45" t="str">
            <v>U</v>
          </cell>
          <cell r="AN45" t="str">
            <v>N</v>
          </cell>
        </row>
        <row r="46">
          <cell r="B46" t="str">
            <v>Citigroup</v>
          </cell>
          <cell r="N46" t="str">
            <v>N</v>
          </cell>
          <cell r="W46" t="str">
            <v>N</v>
          </cell>
          <cell r="AN46" t="str">
            <v>C, F</v>
          </cell>
          <cell r="AW46" t="str">
            <v>Y</v>
          </cell>
        </row>
        <row r="47">
          <cell r="B47" t="str">
            <v>Centene</v>
          </cell>
          <cell r="N47" t="str">
            <v>N</v>
          </cell>
          <cell r="W47" t="str">
            <v>N</v>
          </cell>
          <cell r="AN47" t="str">
            <v>N</v>
          </cell>
        </row>
        <row r="48">
          <cell r="B48" t="str">
            <v>JD.com</v>
          </cell>
          <cell r="N48" t="str">
            <v>N</v>
          </cell>
          <cell r="W48" t="str">
            <v>N</v>
          </cell>
          <cell r="AN48" t="str">
            <v>N</v>
          </cell>
        </row>
        <row r="49">
          <cell r="B49" t="str">
            <v>Home Depot</v>
          </cell>
          <cell r="N49" t="str">
            <v>Y</v>
          </cell>
          <cell r="R49" t="str">
            <v>No</v>
          </cell>
          <cell r="W49" t="str">
            <v>N</v>
          </cell>
          <cell r="AN49" t="str">
            <v>N</v>
          </cell>
        </row>
        <row r="50">
          <cell r="B50" t="str">
            <v>Electricite de France</v>
          </cell>
          <cell r="N50" t="str">
            <v>Y</v>
          </cell>
          <cell r="R50" t="str">
            <v>No</v>
          </cell>
          <cell r="W50" t="str">
            <v>N</v>
          </cell>
          <cell r="AN50" t="str">
            <v>V</v>
          </cell>
          <cell r="AW50" t="str">
            <v>U</v>
          </cell>
        </row>
        <row r="51">
          <cell r="B51" t="str">
            <v>Marathon Petroleum</v>
          </cell>
          <cell r="N51" t="str">
            <v>N</v>
          </cell>
          <cell r="W51" t="str">
            <v>N</v>
          </cell>
          <cell r="AN51" t="str">
            <v>N</v>
          </cell>
        </row>
        <row r="52">
          <cell r="B52" t="str">
            <v>Kroger</v>
          </cell>
          <cell r="N52" t="str">
            <v>N</v>
          </cell>
          <cell r="R52" t="str">
            <v>No</v>
          </cell>
          <cell r="W52" t="str">
            <v>N</v>
          </cell>
          <cell r="AN52" t="str">
            <v>N</v>
          </cell>
        </row>
        <row r="53">
          <cell r="B53" t="str">
            <v>Phillips 66</v>
          </cell>
          <cell r="N53" t="str">
            <v>N</v>
          </cell>
          <cell r="W53" t="str">
            <v>N</v>
          </cell>
          <cell r="AN53" t="str">
            <v>N</v>
          </cell>
        </row>
        <row r="54">
          <cell r="B54" t="str">
            <v>Ping An Insurance</v>
          </cell>
          <cell r="N54" t="str">
            <v>N</v>
          </cell>
          <cell r="W54" t="str">
            <v>C</v>
          </cell>
          <cell r="AF54" t="str">
            <v>Y</v>
          </cell>
          <cell r="AN54" t="str">
            <v>N</v>
          </cell>
        </row>
        <row r="55">
          <cell r="B55" t="str">
            <v>Sinochem Holdings</v>
          </cell>
          <cell r="N55" t="str">
            <v>N</v>
          </cell>
          <cell r="W55" t="str">
            <v>G</v>
          </cell>
          <cell r="AF55" t="str">
            <v>U</v>
          </cell>
          <cell r="AN55" t="str">
            <v>N</v>
          </cell>
        </row>
        <row r="56">
          <cell r="B56" t="str">
            <v>China Mobile Communications</v>
          </cell>
          <cell r="N56" t="str">
            <v>N</v>
          </cell>
          <cell r="W56" t="str">
            <v>G</v>
          </cell>
          <cell r="AF56" t="str">
            <v>U</v>
          </cell>
          <cell r="AN56" t="str">
            <v>N</v>
          </cell>
        </row>
        <row r="57">
          <cell r="B57" t="str">
            <v>China National Offshore Oil</v>
          </cell>
          <cell r="N57" t="str">
            <v>N</v>
          </cell>
          <cell r="W57" t="str">
            <v>C</v>
          </cell>
          <cell r="AF57" t="str">
            <v>Y</v>
          </cell>
          <cell r="AN57" t="str">
            <v>N</v>
          </cell>
        </row>
        <row r="58">
          <cell r="B58" t="str">
            <v>Honda Motor</v>
          </cell>
          <cell r="N58" t="str">
            <v>N</v>
          </cell>
          <cell r="W58" t="str">
            <v>V</v>
          </cell>
          <cell r="AF58" t="str">
            <v>U</v>
          </cell>
          <cell r="AN58" t="str">
            <v>I</v>
          </cell>
        </row>
        <row r="59">
          <cell r="B59" t="str">
            <v>Fannie Mae</v>
          </cell>
          <cell r="N59" t="str">
            <v>N</v>
          </cell>
          <cell r="W59" t="str">
            <v>N</v>
          </cell>
          <cell r="AN59" t="str">
            <v>N</v>
          </cell>
        </row>
        <row r="60">
          <cell r="B60" t="str">
            <v>China Life Insurance</v>
          </cell>
          <cell r="N60" t="str">
            <v>N</v>
          </cell>
          <cell r="W60" t="str">
            <v>N</v>
          </cell>
          <cell r="AN60" t="str">
            <v>N</v>
          </cell>
        </row>
        <row r="61">
          <cell r="B61" t="str">
            <v>Walgreens Boots Alliance</v>
          </cell>
          <cell r="N61" t="str">
            <v>N</v>
          </cell>
          <cell r="W61" t="str">
            <v>N</v>
          </cell>
          <cell r="AN61" t="str">
            <v>C, V</v>
          </cell>
          <cell r="AW61" t="str">
            <v>U</v>
          </cell>
        </row>
        <row r="62">
          <cell r="B62" t="str">
            <v>Valero Energy</v>
          </cell>
          <cell r="N62" t="str">
            <v>N</v>
          </cell>
          <cell r="W62" t="str">
            <v>C, V</v>
          </cell>
          <cell r="AF62" t="str">
            <v>Y</v>
          </cell>
          <cell r="AN62" t="str">
            <v>I</v>
          </cell>
        </row>
        <row r="63">
          <cell r="B63" t="str">
            <v>Banco Santander</v>
          </cell>
          <cell r="N63" t="str">
            <v>N</v>
          </cell>
          <cell r="W63" t="str">
            <v>N</v>
          </cell>
          <cell r="AF63" t="str">
            <v>Y</v>
          </cell>
          <cell r="AN63" t="str">
            <v>C, F</v>
          </cell>
          <cell r="AW63" t="str">
            <v>Y</v>
          </cell>
        </row>
        <row r="64">
          <cell r="B64" t="str">
            <v>China Communications Construction</v>
          </cell>
          <cell r="N64" t="str">
            <v>N</v>
          </cell>
          <cell r="W64" t="str">
            <v>G</v>
          </cell>
          <cell r="AF64" t="str">
            <v>U</v>
          </cell>
          <cell r="AN64" t="str">
            <v>N</v>
          </cell>
        </row>
        <row r="65">
          <cell r="B65" t="str">
            <v>BNP Paribas</v>
          </cell>
          <cell r="N65" t="str">
            <v>N</v>
          </cell>
          <cell r="R65" t="str">
            <v>No</v>
          </cell>
          <cell r="W65" t="str">
            <v>F</v>
          </cell>
          <cell r="AN65" t="str">
            <v>I</v>
          </cell>
        </row>
        <row r="66">
          <cell r="B66" t="str">
            <v>Mitsubishi</v>
          </cell>
          <cell r="N66" t="str">
            <v>N</v>
          </cell>
          <cell r="W66" t="str">
            <v>N</v>
          </cell>
          <cell r="AN66" t="str">
            <v>C</v>
          </cell>
          <cell r="AW66" t="str">
            <v>Y</v>
          </cell>
        </row>
        <row r="67">
          <cell r="B67" t="str">
            <v>Meta Platforms</v>
          </cell>
          <cell r="N67" t="str">
            <v>Y</v>
          </cell>
          <cell r="R67" t="str">
            <v>Yes</v>
          </cell>
          <cell r="W67" t="str">
            <v>N</v>
          </cell>
          <cell r="AN67" t="str">
            <v>C, V</v>
          </cell>
          <cell r="AW67" t="str">
            <v>Y</v>
          </cell>
        </row>
        <row r="68">
          <cell r="B68" t="str">
            <v>HSBC Holdings</v>
          </cell>
          <cell r="N68" t="str">
            <v>N</v>
          </cell>
          <cell r="W68" t="str">
            <v>N</v>
          </cell>
          <cell r="AN68" t="str">
            <v>C, F</v>
          </cell>
          <cell r="AW68" t="str">
            <v>Y</v>
          </cell>
        </row>
        <row r="69">
          <cell r="B69" t="str">
            <v>Verizon Communications</v>
          </cell>
          <cell r="N69" t="str">
            <v>Y</v>
          </cell>
          <cell r="R69" t="str">
            <v>No</v>
          </cell>
          <cell r="W69" t="str">
            <v>N</v>
          </cell>
          <cell r="AN69" t="str">
            <v>C</v>
          </cell>
          <cell r="AW69" t="str">
            <v>U</v>
          </cell>
        </row>
        <row r="70">
          <cell r="B70" t="str">
            <v>China Minmetals</v>
          </cell>
          <cell r="N70" t="str">
            <v>N</v>
          </cell>
          <cell r="W70" t="str">
            <v>G</v>
          </cell>
          <cell r="AF70" t="str">
            <v>U</v>
          </cell>
          <cell r="AN70" t="str">
            <v>N</v>
          </cell>
        </row>
        <row r="71">
          <cell r="B71" t="str">
            <v>Alibaba Group Holding</v>
          </cell>
          <cell r="N71" t="str">
            <v>N</v>
          </cell>
          <cell r="R71" t="str">
            <v>Yes</v>
          </cell>
          <cell r="W71" t="str">
            <v>C</v>
          </cell>
          <cell r="AF71" t="str">
            <v>Y</v>
          </cell>
          <cell r="AN71" t="str">
            <v>N</v>
          </cell>
        </row>
        <row r="72">
          <cell r="B72" t="str">
            <v>CITIC Group</v>
          </cell>
          <cell r="N72" t="str">
            <v>N</v>
          </cell>
          <cell r="W72" t="str">
            <v>G</v>
          </cell>
          <cell r="AF72" t="str">
            <v>Y, g</v>
          </cell>
          <cell r="AN72" t="str">
            <v>N</v>
          </cell>
        </row>
        <row r="73">
          <cell r="B73" t="str">
            <v>China Resources</v>
          </cell>
          <cell r="N73" t="str">
            <v>N</v>
          </cell>
          <cell r="W73" t="str">
            <v>G</v>
          </cell>
          <cell r="AF73" t="str">
            <v>U</v>
          </cell>
          <cell r="AN73" t="str">
            <v>N</v>
          </cell>
        </row>
        <row r="74">
          <cell r="B74" t="str">
            <v>Hyundai Motor</v>
          </cell>
          <cell r="N74" t="str">
            <v>N</v>
          </cell>
          <cell r="W74" t="str">
            <v>V</v>
          </cell>
          <cell r="AF74" t="str">
            <v>Y</v>
          </cell>
          <cell r="AN74" t="str">
            <v>I</v>
          </cell>
        </row>
        <row r="75">
          <cell r="B75" t="str">
            <v>AT&amp;T</v>
          </cell>
          <cell r="N75" t="str">
            <v>Y</v>
          </cell>
          <cell r="R75" t="str">
            <v>No</v>
          </cell>
          <cell r="W75" t="str">
            <v>C</v>
          </cell>
          <cell r="AF75" t="str">
            <v>Y</v>
          </cell>
          <cell r="AN75" t="str">
            <v>N</v>
          </cell>
        </row>
        <row r="76">
          <cell r="B76" t="str">
            <v>Shandong Energy Group</v>
          </cell>
          <cell r="N76" t="str">
            <v>N</v>
          </cell>
          <cell r="W76" t="str">
            <v>G</v>
          </cell>
          <cell r="AF76" t="str">
            <v>Y, g</v>
          </cell>
          <cell r="AN76" t="str">
            <v>N</v>
          </cell>
        </row>
        <row r="77">
          <cell r="B77" t="str">
            <v>Comcast</v>
          </cell>
          <cell r="N77" t="str">
            <v>N</v>
          </cell>
          <cell r="R77" t="str">
            <v>No</v>
          </cell>
          <cell r="W77" t="str">
            <v>C</v>
          </cell>
          <cell r="AF77" t="str">
            <v>U</v>
          </cell>
          <cell r="AN77" t="str">
            <v>N</v>
          </cell>
        </row>
        <row r="78">
          <cell r="B78" t="str">
            <v>Deutsche Telekom</v>
          </cell>
          <cell r="N78" t="str">
            <v>Y</v>
          </cell>
          <cell r="R78" t="str">
            <v>Yes</v>
          </cell>
          <cell r="W78" t="str">
            <v>C</v>
          </cell>
          <cell r="AN78" t="str">
            <v>V</v>
          </cell>
          <cell r="AW78" t="str">
            <v>Y</v>
          </cell>
        </row>
        <row r="79">
          <cell r="B79" t="str">
            <v>China Southern Power Grid</v>
          </cell>
          <cell r="N79" t="str">
            <v>N</v>
          </cell>
          <cell r="W79" t="str">
            <v>G</v>
          </cell>
          <cell r="AF79" t="str">
            <v>Y, g</v>
          </cell>
          <cell r="AN79" t="str">
            <v>N</v>
          </cell>
        </row>
        <row r="80">
          <cell r="B80" t="str">
            <v>Uniper</v>
          </cell>
          <cell r="N80" t="str">
            <v>N</v>
          </cell>
          <cell r="W80" t="str">
            <v>C, V</v>
          </cell>
          <cell r="AF80" t="str">
            <v>Y</v>
          </cell>
          <cell r="AN80" t="str">
            <v>N</v>
          </cell>
        </row>
        <row r="81">
          <cell r="B81" t="str">
            <v>Wells Fargo</v>
          </cell>
          <cell r="N81" t="str">
            <v>N</v>
          </cell>
          <cell r="W81" t="str">
            <v>C</v>
          </cell>
          <cell r="AF81" t="str">
            <v>R</v>
          </cell>
          <cell r="AN81" t="str">
            <v>C +  F</v>
          </cell>
          <cell r="AW81" t="str">
            <v>Y</v>
          </cell>
        </row>
        <row r="82">
          <cell r="B82" t="str">
            <v>Hengli Group</v>
          </cell>
          <cell r="N82" t="str">
            <v>N</v>
          </cell>
          <cell r="W82" t="str">
            <v>N</v>
          </cell>
          <cell r="AN82" t="str">
            <v>N</v>
          </cell>
        </row>
        <row r="83">
          <cell r="B83" t="str">
            <v>Allianz</v>
          </cell>
          <cell r="N83" t="str">
            <v>N</v>
          </cell>
          <cell r="W83" t="str">
            <v>N</v>
          </cell>
          <cell r="AF83" t="str">
            <v>Y</v>
          </cell>
          <cell r="AN83" t="str">
            <v>V</v>
          </cell>
          <cell r="AW83" t="str">
            <v>R</v>
          </cell>
        </row>
        <row r="84">
          <cell r="B84" t="str">
            <v>China Post Group</v>
          </cell>
          <cell r="N84" t="str">
            <v>N</v>
          </cell>
          <cell r="W84" t="str">
            <v>N</v>
          </cell>
          <cell r="AN84" t="str">
            <v>N</v>
          </cell>
        </row>
        <row r="85">
          <cell r="B85" t="str">
            <v>China Energy Investment</v>
          </cell>
          <cell r="N85" t="str">
            <v>N</v>
          </cell>
          <cell r="W85" t="str">
            <v>G</v>
          </cell>
          <cell r="AF85" t="str">
            <v>U</v>
          </cell>
          <cell r="AN85" t="str">
            <v>N</v>
          </cell>
        </row>
        <row r="86">
          <cell r="B86" t="str">
            <v>Xiamen C&amp;D</v>
          </cell>
          <cell r="N86" t="str">
            <v>N</v>
          </cell>
          <cell r="W86" t="str">
            <v>N</v>
          </cell>
          <cell r="AN86" t="str">
            <v>N</v>
          </cell>
        </row>
        <row r="87">
          <cell r="B87" t="str">
            <v>Reliance Industries</v>
          </cell>
          <cell r="N87" t="str">
            <v>N</v>
          </cell>
          <cell r="W87" t="str">
            <v>N</v>
          </cell>
          <cell r="AN87" t="str">
            <v>C</v>
          </cell>
          <cell r="AW87" t="str">
            <v>U</v>
          </cell>
        </row>
        <row r="88">
          <cell r="B88" t="str">
            <v>Goldman Sachs Group</v>
          </cell>
          <cell r="N88" t="str">
            <v>N</v>
          </cell>
          <cell r="W88" t="str">
            <v>C</v>
          </cell>
          <cell r="AF88" t="str">
            <v>Y</v>
          </cell>
          <cell r="AN88" t="str">
            <v>V</v>
          </cell>
          <cell r="AW88" t="str">
            <v>U</v>
          </cell>
        </row>
        <row r="89">
          <cell r="B89" t="str">
            <v>Freddie Mac</v>
          </cell>
          <cell r="N89" t="str">
            <v>N</v>
          </cell>
          <cell r="W89" t="str">
            <v>N</v>
          </cell>
          <cell r="AN89" t="str">
            <v>N</v>
          </cell>
        </row>
        <row r="90">
          <cell r="B90" t="str">
            <v>Rosneft Oil</v>
          </cell>
          <cell r="N90" t="str">
            <v>N</v>
          </cell>
          <cell r="W90" t="str">
            <v>C</v>
          </cell>
          <cell r="AF90" t="str">
            <v>Y</v>
          </cell>
          <cell r="AN90" t="str">
            <v>N</v>
          </cell>
          <cell r="AW90" t="str">
            <v>N</v>
          </cell>
        </row>
        <row r="91">
          <cell r="B91" t="str">
            <v>Target</v>
          </cell>
          <cell r="N91" t="str">
            <v>Y</v>
          </cell>
          <cell r="R91" t="str">
            <v>Yes</v>
          </cell>
          <cell r="W91" t="str">
            <v>N</v>
          </cell>
          <cell r="AN91" t="str">
            <v>V</v>
          </cell>
          <cell r="AW91" t="str">
            <v>Y</v>
          </cell>
        </row>
        <row r="92">
          <cell r="B92" t="str">
            <v>Equinor</v>
          </cell>
          <cell r="N92" t="str">
            <v>N</v>
          </cell>
          <cell r="W92" t="str">
            <v>C, V</v>
          </cell>
          <cell r="AF92" t="str">
            <v>U</v>
          </cell>
          <cell r="AN92" t="str">
            <v>V</v>
          </cell>
          <cell r="AW92" t="str">
            <v>U</v>
          </cell>
        </row>
        <row r="93">
          <cell r="B93" t="str">
            <v>Humana</v>
          </cell>
          <cell r="N93" t="str">
            <v>Y</v>
          </cell>
          <cell r="R93" t="str">
            <v>No</v>
          </cell>
          <cell r="W93" t="str">
            <v>N</v>
          </cell>
          <cell r="AN93" t="str">
            <v>N</v>
          </cell>
        </row>
        <row r="94">
          <cell r="B94" t="str">
            <v>SAIC Motor</v>
          </cell>
          <cell r="N94" t="str">
            <v>N</v>
          </cell>
          <cell r="W94" t="str">
            <v>G</v>
          </cell>
          <cell r="AF94" t="str">
            <v>Y, g</v>
          </cell>
          <cell r="AN94" t="str">
            <v>N</v>
          </cell>
        </row>
        <row r="95">
          <cell r="B95" t="str">
            <v>State Farm Insurance</v>
          </cell>
          <cell r="N95" t="str">
            <v>N</v>
          </cell>
          <cell r="W95" t="str">
            <v>N</v>
          </cell>
          <cell r="AN95" t="str">
            <v>N</v>
          </cell>
        </row>
        <row r="96">
          <cell r="B96" t="str">
            <v>Life Insurance Corp. of India</v>
          </cell>
          <cell r="N96" t="str">
            <v>N</v>
          </cell>
          <cell r="W96" t="str">
            <v>N</v>
          </cell>
          <cell r="AN96" t="str">
            <v>N</v>
          </cell>
        </row>
        <row r="97">
          <cell r="B97" t="str">
            <v>Nestle</v>
          </cell>
          <cell r="N97" t="str">
            <v>Y</v>
          </cell>
          <cell r="R97" t="str">
            <v>Yes</v>
          </cell>
          <cell r="W97" t="str">
            <v>N</v>
          </cell>
          <cell r="AN97" t="str">
            <v>V</v>
          </cell>
          <cell r="AW97" t="str">
            <v>Y</v>
          </cell>
        </row>
        <row r="98">
          <cell r="B98" t="str">
            <v>Enel</v>
          </cell>
          <cell r="N98" t="str">
            <v>Y</v>
          </cell>
          <cell r="R98" t="str">
            <v>Yes</v>
          </cell>
          <cell r="W98" t="str">
            <v>N</v>
          </cell>
          <cell r="AN98" t="str">
            <v>V</v>
          </cell>
          <cell r="AW98" t="str">
            <v>Y</v>
          </cell>
        </row>
        <row r="99">
          <cell r="B99" t="str">
            <v>ENI</v>
          </cell>
          <cell r="N99" t="str">
            <v>N</v>
          </cell>
          <cell r="W99" t="str">
            <v>V</v>
          </cell>
          <cell r="AF99" t="str">
            <v>Y</v>
          </cell>
          <cell r="AN99" t="str">
            <v>C, V</v>
          </cell>
          <cell r="AW99" t="str">
            <v>Y</v>
          </cell>
        </row>
        <row r="100">
          <cell r="B100" t="str">
            <v>Petrobras</v>
          </cell>
          <cell r="N100" t="str">
            <v>N</v>
          </cell>
          <cell r="W100" t="str">
            <v>C</v>
          </cell>
          <cell r="AF100" t="str">
            <v>Y</v>
          </cell>
          <cell r="AN100" t="str">
            <v>N</v>
          </cell>
        </row>
        <row r="101">
          <cell r="B101" t="str">
            <v>SK</v>
          </cell>
          <cell r="N101" t="str">
            <v>N</v>
          </cell>
          <cell r="W101" t="str">
            <v>C</v>
          </cell>
          <cell r="AF101" t="str">
            <v>Y</v>
          </cell>
          <cell r="AN101" t="str">
            <v>I</v>
          </cell>
        </row>
        <row r="102">
          <cell r="B102" t="str">
            <v>E.ON</v>
          </cell>
          <cell r="N102" t="str">
            <v>Y</v>
          </cell>
          <cell r="R102" t="str">
            <v>No</v>
          </cell>
          <cell r="W102" t="str">
            <v>C, V</v>
          </cell>
          <cell r="AF102" t="str">
            <v>Y</v>
          </cell>
          <cell r="AN102" t="str">
            <v>N</v>
          </cell>
        </row>
        <row r="103">
          <cell r="B103" t="str">
            <v>Gazprom</v>
          </cell>
          <cell r="N103" t="str">
            <v>N</v>
          </cell>
          <cell r="W103" t="str">
            <v>N</v>
          </cell>
          <cell r="AN103" t="str">
            <v>N</v>
          </cell>
        </row>
        <row r="104">
          <cell r="B104" t="str">
            <v>Huawei Investment &amp; Holding</v>
          </cell>
          <cell r="N104" t="str">
            <v>N</v>
          </cell>
          <cell r="W104" t="str">
            <v>N</v>
          </cell>
          <cell r="AN104" t="str">
            <v>N</v>
          </cell>
        </row>
        <row r="105">
          <cell r="B105" t="str">
            <v>Societe Generale</v>
          </cell>
          <cell r="N105" t="str">
            <v>N</v>
          </cell>
          <cell r="W105" t="str">
            <v>V</v>
          </cell>
          <cell r="AF105" t="str">
            <v>Y</v>
          </cell>
          <cell r="AN105" t="str">
            <v>I</v>
          </cell>
        </row>
        <row r="106">
          <cell r="B106" t="str">
            <v>Bosch Group</v>
          </cell>
          <cell r="N106" t="str">
            <v>N</v>
          </cell>
          <cell r="W106" t="str">
            <v>C</v>
          </cell>
          <cell r="AF106" t="str">
            <v>Y</v>
          </cell>
          <cell r="AN106" t="str">
            <v>N</v>
          </cell>
        </row>
        <row r="107">
          <cell r="B107" t="str">
            <v>COFCO</v>
          </cell>
          <cell r="N107" t="str">
            <v>Y</v>
          </cell>
          <cell r="R107" t="str">
            <v>No</v>
          </cell>
          <cell r="W107" t="str">
            <v>G</v>
          </cell>
          <cell r="AF107" t="str">
            <v>U</v>
          </cell>
          <cell r="AN107" t="str">
            <v>N</v>
          </cell>
        </row>
        <row r="108">
          <cell r="B108" t="str">
            <v>Itochu</v>
          </cell>
          <cell r="N108" t="str">
            <v>N</v>
          </cell>
          <cell r="W108" t="str">
            <v>I</v>
          </cell>
          <cell r="AN108" t="str">
            <v>V</v>
          </cell>
          <cell r="AW108" t="str">
            <v>Y</v>
          </cell>
        </row>
        <row r="109">
          <cell r="B109" t="str">
            <v>PowerChina</v>
          </cell>
          <cell r="N109" t="str">
            <v>N</v>
          </cell>
          <cell r="W109" t="str">
            <v>G</v>
          </cell>
          <cell r="AF109" t="str">
            <v>Y, g</v>
          </cell>
          <cell r="AN109" t="str">
            <v>N</v>
          </cell>
        </row>
        <row r="110">
          <cell r="B110" t="str">
            <v>Pemex</v>
          </cell>
          <cell r="N110" t="str">
            <v>N</v>
          </cell>
          <cell r="W110" t="str">
            <v>N</v>
          </cell>
          <cell r="AN110" t="str">
            <v>C</v>
          </cell>
          <cell r="AW110" t="str">
            <v>Y</v>
          </cell>
        </row>
        <row r="111">
          <cell r="B111" t="str">
            <v>Tesla</v>
          </cell>
          <cell r="N111" t="str">
            <v>N</v>
          </cell>
          <cell r="R111" t="str">
            <v>No</v>
          </cell>
          <cell r="W111" t="str">
            <v>N</v>
          </cell>
          <cell r="AN111" t="str">
            <v>N</v>
          </cell>
        </row>
        <row r="112">
          <cell r="B112" t="str">
            <v>Morgan Stanley</v>
          </cell>
          <cell r="N112" t="str">
            <v>N</v>
          </cell>
          <cell r="W112" t="str">
            <v>C</v>
          </cell>
          <cell r="AF112" t="str">
            <v>U</v>
          </cell>
          <cell r="AN112" t="str">
            <v>F</v>
          </cell>
          <cell r="AW112" t="str">
            <v>Y</v>
          </cell>
        </row>
        <row r="113">
          <cell r="B113" t="str">
            <v>Sinopharm</v>
          </cell>
          <cell r="N113" t="str">
            <v>N</v>
          </cell>
          <cell r="W113" t="str">
            <v>G</v>
          </cell>
          <cell r="AF113" t="str">
            <v>U</v>
          </cell>
          <cell r="AN113" t="str">
            <v>N</v>
          </cell>
        </row>
        <row r="114">
          <cell r="B114" t="str">
            <v>Brookfield</v>
          </cell>
          <cell r="N114" t="str">
            <v>N</v>
          </cell>
          <cell r="W114" t="str">
            <v>N</v>
          </cell>
          <cell r="AN114" t="str">
            <v>F</v>
          </cell>
          <cell r="AW114" t="str">
            <v>U</v>
          </cell>
        </row>
        <row r="115">
          <cell r="B115" t="str">
            <v>Royal Ahold Delhaize</v>
          </cell>
          <cell r="N115" t="str">
            <v>Y</v>
          </cell>
          <cell r="R115" t="str">
            <v>Yes</v>
          </cell>
          <cell r="W115" t="str">
            <v>N</v>
          </cell>
          <cell r="AN115" t="str">
            <v>C, V</v>
          </cell>
          <cell r="AW115" t="str">
            <v>U</v>
          </cell>
        </row>
        <row r="116">
          <cell r="B116" t="str">
            <v>Johnson &amp; Johnson</v>
          </cell>
          <cell r="N116" t="str">
            <v>Y</v>
          </cell>
          <cell r="R116" t="str">
            <v>No</v>
          </cell>
          <cell r="W116" t="str">
            <v>C</v>
          </cell>
          <cell r="AF116" t="str">
            <v>U</v>
          </cell>
          <cell r="AN116" t="str">
            <v>V</v>
          </cell>
          <cell r="AW116" t="str">
            <v>U</v>
          </cell>
        </row>
        <row r="117">
          <cell r="B117" t="str">
            <v>Indian Oil</v>
          </cell>
          <cell r="N117" t="str">
            <v>N</v>
          </cell>
          <cell r="W117" t="str">
            <v>N</v>
          </cell>
          <cell r="AN117" t="str">
            <v>C</v>
          </cell>
          <cell r="AW117" t="str">
            <v>Y</v>
          </cell>
        </row>
        <row r="118">
          <cell r="B118" t="str">
            <v>Archer Daniels Midland</v>
          </cell>
          <cell r="N118" t="str">
            <v>N</v>
          </cell>
          <cell r="R118" t="str">
            <v>No</v>
          </cell>
          <cell r="W118" t="str">
            <v>N</v>
          </cell>
          <cell r="AN118" t="str">
            <v>N</v>
          </cell>
        </row>
        <row r="119">
          <cell r="B119" t="str">
            <v>Credit Agricole</v>
          </cell>
          <cell r="N119" t="str">
            <v>N</v>
          </cell>
          <cell r="R119" t="str">
            <v>No</v>
          </cell>
          <cell r="W119" t="str">
            <v>C + F</v>
          </cell>
          <cell r="AF119" t="str">
            <v>Y</v>
          </cell>
          <cell r="AN119" t="str">
            <v>N</v>
          </cell>
        </row>
        <row r="120">
          <cell r="B120" t="str">
            <v>Christian Dior</v>
          </cell>
          <cell r="N120" t="str">
            <v>N</v>
          </cell>
          <cell r="W120" t="str">
            <v>N</v>
          </cell>
          <cell r="AN120" t="str">
            <v>N</v>
          </cell>
        </row>
        <row r="121">
          <cell r="B121" t="str">
            <v>Nippon Telegraph and Telephone</v>
          </cell>
          <cell r="N121" t="str">
            <v>N</v>
          </cell>
          <cell r="W121" t="str">
            <v>C</v>
          </cell>
          <cell r="AF121" t="str">
            <v>U</v>
          </cell>
          <cell r="AN121" t="str">
            <v>N</v>
          </cell>
        </row>
        <row r="122">
          <cell r="B122" t="str">
            <v>Mitsui</v>
          </cell>
          <cell r="N122" t="str">
            <v>N</v>
          </cell>
          <cell r="W122" t="str">
            <v>N</v>
          </cell>
          <cell r="AN122" t="str">
            <v>N</v>
          </cell>
        </row>
        <row r="123">
          <cell r="B123" t="str">
            <v>Carrefour</v>
          </cell>
          <cell r="N123" t="str">
            <v>Y</v>
          </cell>
          <cell r="R123" t="str">
            <v>No</v>
          </cell>
          <cell r="W123" t="str">
            <v>C</v>
          </cell>
          <cell r="AF123" t="str">
            <v>U</v>
          </cell>
          <cell r="AN123" t="str">
            <v>N</v>
          </cell>
        </row>
        <row r="124">
          <cell r="B124" t="str">
            <v>PepsiCo</v>
          </cell>
          <cell r="N124" t="str">
            <v>Y</v>
          </cell>
          <cell r="R124" t="str">
            <v>Yes</v>
          </cell>
          <cell r="W124" t="str">
            <v>N</v>
          </cell>
          <cell r="AN124" t="str">
            <v>V</v>
          </cell>
          <cell r="AW124" t="str">
            <v>R</v>
          </cell>
        </row>
        <row r="125">
          <cell r="B125" t="str">
            <v>United Parcel Service</v>
          </cell>
          <cell r="N125" t="str">
            <v>N</v>
          </cell>
          <cell r="W125" t="str">
            <v>V</v>
          </cell>
          <cell r="AF125" t="str">
            <v>Y</v>
          </cell>
          <cell r="AN125" t="str">
            <v>N</v>
          </cell>
        </row>
        <row r="126">
          <cell r="B126" t="str">
            <v>PTT</v>
          </cell>
          <cell r="N126" t="str">
            <v>N</v>
          </cell>
          <cell r="W126" t="str">
            <v>C</v>
          </cell>
          <cell r="AF126" t="str">
            <v>U</v>
          </cell>
          <cell r="AN126" t="str">
            <v>C</v>
          </cell>
          <cell r="AW126" t="str">
            <v>Y</v>
          </cell>
        </row>
        <row r="127">
          <cell r="B127" t="str">
            <v>AXA</v>
          </cell>
          <cell r="N127" t="str">
            <v>N</v>
          </cell>
          <cell r="R127" t="str">
            <v>No</v>
          </cell>
          <cell r="W127" t="str">
            <v>C, V</v>
          </cell>
          <cell r="AF127" t="str">
            <v>Y</v>
          </cell>
          <cell r="AN127" t="str">
            <v>F</v>
          </cell>
          <cell r="AW127" t="str">
            <v>U</v>
          </cell>
        </row>
        <row r="128">
          <cell r="B128" t="str">
            <v>FedEx</v>
          </cell>
          <cell r="N128" t="str">
            <v>N</v>
          </cell>
          <cell r="W128" t="str">
            <v>C</v>
          </cell>
          <cell r="AF128" t="str">
            <v>U</v>
          </cell>
          <cell r="AN128" t="str">
            <v>N</v>
          </cell>
        </row>
        <row r="129">
          <cell r="B129" t="str">
            <v>Sony</v>
          </cell>
          <cell r="N129" t="str">
            <v>Y</v>
          </cell>
          <cell r="R129" t="str">
            <v>Yes</v>
          </cell>
          <cell r="W129" t="str">
            <v>I</v>
          </cell>
          <cell r="AN129" t="str">
            <v>C, V</v>
          </cell>
          <cell r="AW129" t="str">
            <v>U</v>
          </cell>
        </row>
        <row r="130">
          <cell r="B130" t="str">
            <v>China FAW Group</v>
          </cell>
          <cell r="N130" t="str">
            <v>N</v>
          </cell>
          <cell r="W130" t="str">
            <v>G</v>
          </cell>
          <cell r="AF130" t="str">
            <v>U</v>
          </cell>
          <cell r="AN130" t="str">
            <v>N</v>
          </cell>
        </row>
        <row r="131">
          <cell r="B131" t="str">
            <v>Engie</v>
          </cell>
          <cell r="N131" t="str">
            <v>Y</v>
          </cell>
          <cell r="R131" t="str">
            <v>No</v>
          </cell>
          <cell r="W131" t="str">
            <v>N</v>
          </cell>
          <cell r="AN131" t="str">
            <v>V</v>
          </cell>
          <cell r="AW131" t="str">
            <v>Y</v>
          </cell>
        </row>
        <row r="132">
          <cell r="B132" t="str">
            <v>Walt Disney</v>
          </cell>
          <cell r="N132" t="str">
            <v>Y</v>
          </cell>
          <cell r="R132" t="str">
            <v>No</v>
          </cell>
          <cell r="W132" t="str">
            <v>N</v>
          </cell>
          <cell r="AN132" t="str">
            <v xml:space="preserve">C  </v>
          </cell>
          <cell r="AW132" t="str">
            <v>Y</v>
          </cell>
        </row>
        <row r="133">
          <cell r="B133" t="str">
            <v>Orlen</v>
          </cell>
          <cell r="N133" t="str">
            <v>N</v>
          </cell>
          <cell r="W133" t="str">
            <v>I</v>
          </cell>
          <cell r="AN133" t="str">
            <v>V</v>
          </cell>
          <cell r="AW133" t="str">
            <v>U</v>
          </cell>
        </row>
        <row r="134">
          <cell r="B134" t="str">
            <v>Dell Technologies</v>
          </cell>
          <cell r="N134" t="str">
            <v>Y</v>
          </cell>
          <cell r="R134" t="str">
            <v>Yes</v>
          </cell>
          <cell r="W134" t="str">
            <v>N</v>
          </cell>
          <cell r="AN134" t="str">
            <v>V</v>
          </cell>
          <cell r="AW134" t="str">
            <v>Y</v>
          </cell>
        </row>
        <row r="135">
          <cell r="B135" t="str">
            <v>DHL Group</v>
          </cell>
          <cell r="N135" t="str">
            <v>Y</v>
          </cell>
          <cell r="R135" t="str">
            <v>Yes</v>
          </cell>
          <cell r="W135" t="str">
            <v>N</v>
          </cell>
          <cell r="AN135" t="str">
            <v>C</v>
          </cell>
          <cell r="AW135" t="str">
            <v>U</v>
          </cell>
        </row>
        <row r="136">
          <cell r="B136" t="str">
            <v>China Telecommunications</v>
          </cell>
          <cell r="N136" t="str">
            <v>N</v>
          </cell>
          <cell r="W136" t="str">
            <v>G</v>
          </cell>
          <cell r="AF136" t="str">
            <v>U</v>
          </cell>
          <cell r="AN136" t="str">
            <v>N</v>
          </cell>
        </row>
        <row r="137">
          <cell r="B137" t="str">
            <v>Nissan Motor</v>
          </cell>
          <cell r="N137" t="str">
            <v>Y</v>
          </cell>
          <cell r="R137" t="str">
            <v>Yes</v>
          </cell>
          <cell r="W137" t="str">
            <v>V</v>
          </cell>
          <cell r="AF137" t="str">
            <v>Y</v>
          </cell>
          <cell r="AN137" t="str">
            <v>I</v>
          </cell>
        </row>
        <row r="138">
          <cell r="B138" t="str">
            <v>Royal Bank of Canada</v>
          </cell>
          <cell r="N138" t="str">
            <v>N</v>
          </cell>
          <cell r="W138" t="str">
            <v>C</v>
          </cell>
          <cell r="AF138" t="str">
            <v>Y</v>
          </cell>
          <cell r="AN138" t="str">
            <v>F</v>
          </cell>
          <cell r="AW138" t="str">
            <v>Y</v>
          </cell>
        </row>
        <row r="139">
          <cell r="B139" t="str">
            <v>Zhejiang Rongsheng Holding Group</v>
          </cell>
          <cell r="N139" t="str">
            <v>N</v>
          </cell>
          <cell r="W139" t="str">
            <v>N</v>
          </cell>
          <cell r="AN139" t="str">
            <v>N</v>
          </cell>
        </row>
        <row r="140">
          <cell r="B140" t="str">
            <v>Lowe's</v>
          </cell>
          <cell r="N140" t="str">
            <v>N</v>
          </cell>
          <cell r="R140" t="str">
            <v>Yes</v>
          </cell>
          <cell r="W140" t="str">
            <v>N</v>
          </cell>
          <cell r="AN140" t="str">
            <v>V</v>
          </cell>
          <cell r="AW140" t="str">
            <v>U</v>
          </cell>
        </row>
        <row r="141">
          <cell r="B141" t="str">
            <v>Tesco</v>
          </cell>
          <cell r="N141" t="str">
            <v>Y</v>
          </cell>
          <cell r="R141" t="str">
            <v>Yes</v>
          </cell>
          <cell r="W141" t="str">
            <v>C</v>
          </cell>
          <cell r="AF141" t="str">
            <v>Y</v>
          </cell>
          <cell r="AN141" t="str">
            <v>V</v>
          </cell>
          <cell r="AW141" t="str">
            <v>Y</v>
          </cell>
        </row>
        <row r="142">
          <cell r="B142" t="str">
            <v>Tencent Holdings</v>
          </cell>
          <cell r="N142" t="str">
            <v>Y</v>
          </cell>
          <cell r="R142" t="str">
            <v>Yes</v>
          </cell>
          <cell r="W142" t="str">
            <v>C</v>
          </cell>
          <cell r="AF142" t="str">
            <v>Y</v>
          </cell>
          <cell r="AN142" t="str">
            <v>N</v>
          </cell>
        </row>
        <row r="143">
          <cell r="B143" t="str">
            <v>Xiamen ITG Holding Group</v>
          </cell>
          <cell r="N143" t="str">
            <v>N</v>
          </cell>
          <cell r="W143" t="str">
            <v>G</v>
          </cell>
          <cell r="AF143" t="str">
            <v>U</v>
          </cell>
          <cell r="AN143" t="str">
            <v>I</v>
          </cell>
        </row>
        <row r="144">
          <cell r="B144" t="str">
            <v>BYD</v>
          </cell>
          <cell r="N144" t="str">
            <v>N</v>
          </cell>
          <cell r="R144" t="str">
            <v>Yes</v>
          </cell>
          <cell r="W144" t="str">
            <v>G</v>
          </cell>
          <cell r="AF144" t="str">
            <v>U</v>
          </cell>
          <cell r="AN144" t="str">
            <v>N</v>
          </cell>
        </row>
        <row r="145">
          <cell r="B145" t="str">
            <v>Nippon Life Insurance</v>
          </cell>
          <cell r="N145" t="str">
            <v>N</v>
          </cell>
          <cell r="W145" t="str">
            <v>N</v>
          </cell>
          <cell r="AN145" t="str">
            <v>C</v>
          </cell>
          <cell r="AW145" t="str">
            <v>U</v>
          </cell>
        </row>
        <row r="146">
          <cell r="B146" t="str">
            <v>Siemens</v>
          </cell>
          <cell r="N146" t="str">
            <v>Y</v>
          </cell>
          <cell r="R146" t="str">
            <v>Yes</v>
          </cell>
          <cell r="W146" t="str">
            <v>C</v>
          </cell>
          <cell r="AF146" t="str">
            <v>Y</v>
          </cell>
          <cell r="AN146" t="str">
            <v>C, V</v>
          </cell>
          <cell r="AW146" t="str">
            <v>Y</v>
          </cell>
        </row>
        <row r="147">
          <cell r="B147" t="str">
            <v>Japan Post Holdings</v>
          </cell>
          <cell r="N147" t="str">
            <v>N</v>
          </cell>
          <cell r="W147" t="str">
            <v>C</v>
          </cell>
          <cell r="AF147" t="str">
            <v>U</v>
          </cell>
          <cell r="AN147" t="str">
            <v>N</v>
          </cell>
        </row>
        <row r="148">
          <cell r="B148" t="str">
            <v>Aviation Industry Corp. of China</v>
          </cell>
          <cell r="N148" t="str">
            <v>N</v>
          </cell>
          <cell r="W148" t="str">
            <v>I</v>
          </cell>
          <cell r="AN148" t="str">
            <v>V</v>
          </cell>
          <cell r="AW148" t="str">
            <v>Y</v>
          </cell>
        </row>
        <row r="149">
          <cell r="B149" t="str">
            <v>Mitsubishi UFJ Financial Group</v>
          </cell>
          <cell r="N149" t="str">
            <v>N</v>
          </cell>
          <cell r="W149" t="str">
            <v>I</v>
          </cell>
          <cell r="AN149" t="str">
            <v>C, F</v>
          </cell>
          <cell r="AW149" t="str">
            <v>Y</v>
          </cell>
        </row>
        <row r="150">
          <cell r="B150" t="str">
            <v>Procter &amp; Gamble</v>
          </cell>
          <cell r="N150" t="str">
            <v>Y</v>
          </cell>
          <cell r="R150" t="str">
            <v>No</v>
          </cell>
          <cell r="W150" t="str">
            <v>C</v>
          </cell>
          <cell r="AN150" t="str">
            <v>V</v>
          </cell>
          <cell r="AW150" t="str">
            <v>Y</v>
          </cell>
        </row>
        <row r="151">
          <cell r="B151" t="str">
            <v>Wuchan Zhongda Group</v>
          </cell>
          <cell r="N151" t="str">
            <v>N</v>
          </cell>
          <cell r="W151" t="str">
            <v>N</v>
          </cell>
          <cell r="AN151" t="str">
            <v>N</v>
          </cell>
        </row>
        <row r="152">
          <cell r="B152" t="str">
            <v>Seven &amp; I Holdings</v>
          </cell>
          <cell r="N152" t="str">
            <v>N</v>
          </cell>
          <cell r="R152" t="str">
            <v>No</v>
          </cell>
          <cell r="W152" t="str">
            <v>C</v>
          </cell>
          <cell r="AF152" t="str">
            <v>U</v>
          </cell>
          <cell r="AN152" t="str">
            <v>N</v>
          </cell>
        </row>
        <row r="153">
          <cell r="B153" t="str">
            <v>Albertsons</v>
          </cell>
          <cell r="N153" t="str">
            <v>Y</v>
          </cell>
          <cell r="R153" t="str">
            <v>No</v>
          </cell>
          <cell r="W153" t="str">
            <v>N</v>
          </cell>
          <cell r="AN153" t="str">
            <v>C</v>
          </cell>
          <cell r="AW153" t="str">
            <v>Y</v>
          </cell>
        </row>
        <row r="154">
          <cell r="B154" t="str">
            <v>ENEOS Holdings</v>
          </cell>
          <cell r="N154" t="str">
            <v>N</v>
          </cell>
          <cell r="W154" t="str">
            <v>C, V</v>
          </cell>
          <cell r="AF154" t="str">
            <v>Y</v>
          </cell>
          <cell r="AN154" t="str">
            <v>I</v>
          </cell>
        </row>
        <row r="155">
          <cell r="B155" t="str">
            <v>Bank of Communications</v>
          </cell>
          <cell r="N155" t="str">
            <v>N</v>
          </cell>
          <cell r="W155" t="str">
            <v>G</v>
          </cell>
          <cell r="AF155" t="str">
            <v>U</v>
          </cell>
          <cell r="AN155" t="str">
            <v>N</v>
          </cell>
        </row>
        <row r="156">
          <cell r="B156" t="str">
            <v>Energy Transfer</v>
          </cell>
          <cell r="N156" t="str">
            <v>N</v>
          </cell>
          <cell r="W156" t="str">
            <v>N</v>
          </cell>
          <cell r="AN156" t="str">
            <v>N</v>
          </cell>
        </row>
        <row r="157">
          <cell r="B157" t="str">
            <v>U.S. Postal Service</v>
          </cell>
          <cell r="N157" t="str">
            <v>N</v>
          </cell>
          <cell r="W157" t="str">
            <v>N</v>
          </cell>
          <cell r="AN157" t="str">
            <v>N</v>
          </cell>
        </row>
        <row r="158">
          <cell r="B158" t="str">
            <v>Jiangxi Copper</v>
          </cell>
          <cell r="N158" t="str">
            <v>N</v>
          </cell>
          <cell r="W158" t="str">
            <v>G</v>
          </cell>
          <cell r="AF158" t="str">
            <v>U</v>
          </cell>
          <cell r="AN158" t="str">
            <v>N</v>
          </cell>
        </row>
        <row r="159">
          <cell r="B159" t="str">
            <v>People's Insurance Co. of China</v>
          </cell>
          <cell r="N159" t="str">
            <v>N</v>
          </cell>
          <cell r="W159" t="str">
            <v>G</v>
          </cell>
          <cell r="AF159" t="str">
            <v>Y, g</v>
          </cell>
          <cell r="AN159" t="str">
            <v>N</v>
          </cell>
        </row>
        <row r="160">
          <cell r="B160" t="str">
            <v>Boeing</v>
          </cell>
          <cell r="N160" t="str">
            <v>N</v>
          </cell>
          <cell r="W160" t="str">
            <v>C</v>
          </cell>
          <cell r="AF160" t="str">
            <v>Y</v>
          </cell>
          <cell r="AN160" t="str">
            <v>N</v>
          </cell>
        </row>
        <row r="161">
          <cell r="B161" t="str">
            <v>China North Industries Group</v>
          </cell>
          <cell r="N161" t="str">
            <v>N</v>
          </cell>
          <cell r="W161" t="str">
            <v>N</v>
          </cell>
          <cell r="AN161" t="str">
            <v>N</v>
          </cell>
        </row>
        <row r="162">
          <cell r="B162" t="str">
            <v>Pacific Construction Group</v>
          </cell>
          <cell r="N162" t="str">
            <v>N</v>
          </cell>
          <cell r="W162" t="str">
            <v>N</v>
          </cell>
          <cell r="AN162" t="str">
            <v>N</v>
          </cell>
        </row>
        <row r="163">
          <cell r="B163" t="str">
            <v>Kia</v>
          </cell>
          <cell r="N163" t="str">
            <v>N</v>
          </cell>
          <cell r="W163" t="str">
            <v>I</v>
          </cell>
          <cell r="AN163" t="str">
            <v>V</v>
          </cell>
        </row>
        <row r="164">
          <cell r="B164" t="str">
            <v>Sysco</v>
          </cell>
          <cell r="N164" t="str">
            <v>Y</v>
          </cell>
          <cell r="R164" t="str">
            <v>No</v>
          </cell>
          <cell r="W164" t="str">
            <v>N</v>
          </cell>
          <cell r="AN164" t="str">
            <v>N</v>
          </cell>
        </row>
        <row r="165">
          <cell r="B165" t="str">
            <v>Dai-ichi Life Holdings</v>
          </cell>
          <cell r="N165" t="str">
            <v>N</v>
          </cell>
          <cell r="W165" t="str">
            <v>I</v>
          </cell>
          <cell r="AN165" t="str">
            <v>V</v>
          </cell>
          <cell r="AW165" t="str">
            <v>U</v>
          </cell>
        </row>
        <row r="166">
          <cell r="B166" t="str">
            <v>Pertamina</v>
          </cell>
          <cell r="N166" t="str">
            <v>N</v>
          </cell>
          <cell r="W166" t="str">
            <v>N</v>
          </cell>
          <cell r="AN166" t="str">
            <v>G</v>
          </cell>
          <cell r="AW166" t="str">
            <v>U</v>
          </cell>
        </row>
        <row r="167">
          <cell r="B167" t="str">
            <v>Vinci</v>
          </cell>
          <cell r="N167" t="str">
            <v>Y</v>
          </cell>
          <cell r="R167" t="str">
            <v>No</v>
          </cell>
          <cell r="W167" t="str">
            <v>C</v>
          </cell>
          <cell r="AF167" t="str">
            <v>Y</v>
          </cell>
          <cell r="AN167" t="str">
            <v>N</v>
          </cell>
        </row>
        <row r="168">
          <cell r="B168" t="str">
            <v>Petronas</v>
          </cell>
          <cell r="N168" t="str">
            <v>N</v>
          </cell>
          <cell r="W168" t="str">
            <v>N</v>
          </cell>
          <cell r="AN168" t="str">
            <v>C</v>
          </cell>
          <cell r="AW168" t="str">
            <v>U</v>
          </cell>
        </row>
        <row r="169">
          <cell r="B169" t="str">
            <v>Toronto-Dominion Bank</v>
          </cell>
          <cell r="N169" t="str">
            <v>N</v>
          </cell>
          <cell r="W169" t="str">
            <v>C</v>
          </cell>
          <cell r="AF169" t="str">
            <v>Y</v>
          </cell>
          <cell r="AN169" t="str">
            <v>C +  F</v>
          </cell>
          <cell r="AW169" t="str">
            <v>Y</v>
          </cell>
        </row>
        <row r="170">
          <cell r="B170" t="str">
            <v>Lukoil</v>
          </cell>
          <cell r="N170" t="str">
            <v>N</v>
          </cell>
          <cell r="W170" t="str">
            <v>N</v>
          </cell>
          <cell r="AF170" t="str">
            <v>N</v>
          </cell>
          <cell r="AN170" t="str">
            <v>C</v>
          </cell>
          <cell r="AW170" t="str">
            <v>U</v>
          </cell>
        </row>
        <row r="171">
          <cell r="B171" t="str">
            <v>Shaanxi Coal &amp; Chemical Industry</v>
          </cell>
          <cell r="N171" t="str">
            <v>N</v>
          </cell>
          <cell r="W171" t="str">
            <v>N</v>
          </cell>
          <cell r="AN171" t="str">
            <v>N</v>
          </cell>
        </row>
        <row r="172">
          <cell r="B172" t="str">
            <v>Shenghong Holding Group</v>
          </cell>
          <cell r="N172" t="str">
            <v>N</v>
          </cell>
          <cell r="W172" t="str">
            <v>N</v>
          </cell>
          <cell r="AN172" t="str">
            <v>N</v>
          </cell>
        </row>
        <row r="173">
          <cell r="B173" t="str">
            <v>BASF</v>
          </cell>
          <cell r="N173" t="str">
            <v>N</v>
          </cell>
          <cell r="W173" t="str">
            <v>N</v>
          </cell>
          <cell r="AN173" t="str">
            <v>C</v>
          </cell>
          <cell r="AW173" t="str">
            <v>Y</v>
          </cell>
        </row>
        <row r="174">
          <cell r="B174" t="str">
            <v>China Poly Group</v>
          </cell>
          <cell r="N174" t="str">
            <v>N</v>
          </cell>
          <cell r="W174" t="str">
            <v>G</v>
          </cell>
          <cell r="AF174" t="str">
            <v>U</v>
          </cell>
          <cell r="AN174" t="str">
            <v>N</v>
          </cell>
        </row>
        <row r="175">
          <cell r="B175" t="str">
            <v>Groupe BPCE</v>
          </cell>
          <cell r="N175" t="str">
            <v>N</v>
          </cell>
          <cell r="W175" t="str">
            <v>F</v>
          </cell>
          <cell r="AF175" t="str">
            <v>Y</v>
          </cell>
          <cell r="AN175" t="str">
            <v>I</v>
          </cell>
        </row>
        <row r="176">
          <cell r="B176" t="str">
            <v>Shandong Weiqiao Pioneering Group</v>
          </cell>
          <cell r="N176" t="str">
            <v>N</v>
          </cell>
          <cell r="W176" t="str">
            <v>C</v>
          </cell>
          <cell r="AF176" t="str">
            <v>U</v>
          </cell>
          <cell r="AN176" t="str">
            <v>N</v>
          </cell>
        </row>
        <row r="177">
          <cell r="B177" t="str">
            <v>JBS</v>
          </cell>
          <cell r="N177" t="str">
            <v>N</v>
          </cell>
          <cell r="R177" t="str">
            <v>No</v>
          </cell>
          <cell r="W177" t="str">
            <v>N</v>
          </cell>
          <cell r="AN177" t="str">
            <v>V</v>
          </cell>
          <cell r="AW177" t="str">
            <v>Y</v>
          </cell>
        </row>
        <row r="178">
          <cell r="B178" t="str">
            <v>Alimentation Couche-Tard</v>
          </cell>
          <cell r="N178" t="str">
            <v>N</v>
          </cell>
          <cell r="W178" t="str">
            <v>C</v>
          </cell>
          <cell r="AF178" t="str">
            <v>Y</v>
          </cell>
          <cell r="AN178" t="str">
            <v>N</v>
          </cell>
        </row>
        <row r="179">
          <cell r="B179" t="str">
            <v>State Bank of India</v>
          </cell>
          <cell r="N179" t="str">
            <v>N</v>
          </cell>
          <cell r="W179" t="str">
            <v>C</v>
          </cell>
          <cell r="AF179" t="str">
            <v>Y</v>
          </cell>
          <cell r="AN179" t="str">
            <v>V</v>
          </cell>
          <cell r="AW179" t="str">
            <v>U</v>
          </cell>
        </row>
        <row r="180">
          <cell r="B180" t="str">
            <v>China Merchants Bank</v>
          </cell>
          <cell r="N180" t="str">
            <v>N</v>
          </cell>
          <cell r="W180" t="str">
            <v>G</v>
          </cell>
          <cell r="AF180" t="str">
            <v>U</v>
          </cell>
          <cell r="AN180" t="str">
            <v>N</v>
          </cell>
        </row>
        <row r="181">
          <cell r="B181" t="str">
            <v>Oil &amp; Natural Gas</v>
          </cell>
          <cell r="N181" t="str">
            <v>N</v>
          </cell>
          <cell r="W181" t="str">
            <v>N</v>
          </cell>
          <cell r="AN181" t="str">
            <v>N</v>
          </cell>
        </row>
        <row r="182">
          <cell r="B182" t="str">
            <v>Guangzhou Automobile Industry Group</v>
          </cell>
          <cell r="N182" t="str">
            <v>N</v>
          </cell>
          <cell r="W182" t="str">
            <v>C</v>
          </cell>
          <cell r="AF182" t="str">
            <v>Y</v>
          </cell>
          <cell r="AN182" t="str">
            <v>N</v>
          </cell>
        </row>
        <row r="183">
          <cell r="B183" t="str">
            <v>UBS Group</v>
          </cell>
          <cell r="N183" t="str">
            <v>N</v>
          </cell>
          <cell r="W183" t="str">
            <v>N</v>
          </cell>
          <cell r="AN183" t="str">
            <v>C</v>
          </cell>
          <cell r="AW183" t="str">
            <v>Y</v>
          </cell>
        </row>
        <row r="184">
          <cell r="B184" t="str">
            <v>Airbus</v>
          </cell>
          <cell r="N184" t="str">
            <v>Y</v>
          </cell>
          <cell r="R184" t="str">
            <v>No</v>
          </cell>
          <cell r="W184" t="str">
            <v>N</v>
          </cell>
          <cell r="AN184" t="str">
            <v>C</v>
          </cell>
          <cell r="AW184" t="str">
            <v>Y</v>
          </cell>
        </row>
        <row r="185">
          <cell r="B185" t="str">
            <v>Toyota Tsusho</v>
          </cell>
          <cell r="N185" t="str">
            <v>N</v>
          </cell>
          <cell r="R185" t="str">
            <v>No</v>
          </cell>
          <cell r="W185" t="str">
            <v>I</v>
          </cell>
          <cell r="AN185" t="str">
            <v>C</v>
          </cell>
          <cell r="AW185" t="str">
            <v>R</v>
          </cell>
        </row>
        <row r="186">
          <cell r="B186" t="str">
            <v>Zhejiang Geely Holding Group</v>
          </cell>
          <cell r="N186" t="str">
            <v>N</v>
          </cell>
          <cell r="W186" t="str">
            <v>V</v>
          </cell>
          <cell r="AF186" t="str">
            <v>U</v>
          </cell>
          <cell r="AN186" t="str">
            <v>N</v>
          </cell>
        </row>
        <row r="187">
          <cell r="B187" t="str">
            <v>Taiwan Semiconductor Manufacturing</v>
          </cell>
          <cell r="N187" t="str">
            <v>N</v>
          </cell>
          <cell r="W187" t="str">
            <v>N</v>
          </cell>
          <cell r="AN187" t="str">
            <v>C</v>
          </cell>
          <cell r="AW187" t="str">
            <v>U</v>
          </cell>
        </row>
        <row r="188">
          <cell r="B188" t="str">
            <v>XMXYG</v>
          </cell>
          <cell r="N188" t="str">
            <v>N</v>
          </cell>
          <cell r="W188" t="str">
            <v>N</v>
          </cell>
          <cell r="AN188" t="str">
            <v>N</v>
          </cell>
        </row>
        <row r="189">
          <cell r="B189" t="str">
            <v>RTX</v>
          </cell>
          <cell r="N189" t="str">
            <v>N</v>
          </cell>
          <cell r="W189" t="str">
            <v>N</v>
          </cell>
          <cell r="AN189" t="str">
            <v>C</v>
          </cell>
          <cell r="AW189" t="str">
            <v>Y</v>
          </cell>
        </row>
        <row r="190">
          <cell r="B190" t="str">
            <v>Itau Unibanco Holding</v>
          </cell>
          <cell r="N190" t="str">
            <v>N</v>
          </cell>
          <cell r="W190" t="str">
            <v>V</v>
          </cell>
          <cell r="AF190" t="str">
            <v>Y</v>
          </cell>
          <cell r="AN190" t="str">
            <v>I</v>
          </cell>
        </row>
        <row r="191">
          <cell r="B191" t="str">
            <v>ArcelorMittal</v>
          </cell>
          <cell r="N191" t="str">
            <v>N</v>
          </cell>
          <cell r="R191" t="str">
            <v>No</v>
          </cell>
          <cell r="W191" t="str">
            <v>C</v>
          </cell>
          <cell r="AF191" t="str">
            <v>Y</v>
          </cell>
          <cell r="AN191" t="str">
            <v>C</v>
          </cell>
          <cell r="AW191" t="str">
            <v>Y</v>
          </cell>
        </row>
        <row r="192">
          <cell r="B192" t="str">
            <v>General Electric</v>
          </cell>
          <cell r="N192" t="str">
            <v>N</v>
          </cell>
          <cell r="W192" t="str">
            <v>C</v>
          </cell>
          <cell r="AF192" t="str">
            <v>U</v>
          </cell>
          <cell r="AN192" t="str">
            <v>V</v>
          </cell>
          <cell r="AW192" t="str">
            <v>Y</v>
          </cell>
        </row>
        <row r="193">
          <cell r="B193" t="str">
            <v>Beijing Automotive Group</v>
          </cell>
          <cell r="N193" t="str">
            <v>N</v>
          </cell>
          <cell r="W193" t="str">
            <v>N</v>
          </cell>
          <cell r="AN193" t="str">
            <v>N</v>
          </cell>
        </row>
        <row r="194">
          <cell r="B194" t="str">
            <v>Lockheed Martin</v>
          </cell>
          <cell r="N194" t="str">
            <v>N</v>
          </cell>
          <cell r="W194" t="str">
            <v>N</v>
          </cell>
          <cell r="AN194" t="str">
            <v>N</v>
          </cell>
        </row>
        <row r="195">
          <cell r="B195" t="str">
            <v>Koc Holding</v>
          </cell>
          <cell r="N195" t="str">
            <v>N</v>
          </cell>
          <cell r="W195" t="str">
            <v>C</v>
          </cell>
          <cell r="AF195" t="str">
            <v>U</v>
          </cell>
          <cell r="AN195" t="str">
            <v>N</v>
          </cell>
        </row>
        <row r="196">
          <cell r="B196" t="str">
            <v>American Express</v>
          </cell>
          <cell r="N196" t="str">
            <v>N</v>
          </cell>
          <cell r="R196" t="str">
            <v>No</v>
          </cell>
          <cell r="W196" t="str">
            <v>C</v>
          </cell>
          <cell r="AF196" t="str">
            <v>Y</v>
          </cell>
          <cell r="AN196" t="str">
            <v>V</v>
          </cell>
          <cell r="AW196" t="str">
            <v>U</v>
          </cell>
        </row>
        <row r="197">
          <cell r="B197" t="str">
            <v>Hitachi</v>
          </cell>
          <cell r="N197" t="str">
            <v>Y</v>
          </cell>
          <cell r="R197" t="str">
            <v>Yes</v>
          </cell>
          <cell r="W197" t="str">
            <v>C, V</v>
          </cell>
          <cell r="AF197" t="str">
            <v>Y</v>
          </cell>
          <cell r="AN197" t="str">
            <v>N</v>
          </cell>
        </row>
        <row r="198">
          <cell r="B198" t="str">
            <v>Roche Group</v>
          </cell>
          <cell r="N198" t="str">
            <v>N</v>
          </cell>
          <cell r="W198" t="str">
            <v>N</v>
          </cell>
          <cell r="AN198" t="str">
            <v>C</v>
          </cell>
          <cell r="AW198" t="str">
            <v>N</v>
          </cell>
        </row>
        <row r="199">
          <cell r="B199" t="str">
            <v>Wilmar International</v>
          </cell>
          <cell r="N199" t="str">
            <v>N</v>
          </cell>
          <cell r="R199" t="str">
            <v>Yes</v>
          </cell>
          <cell r="W199" t="str">
            <v>N</v>
          </cell>
          <cell r="AN199" t="str">
            <v>N</v>
          </cell>
        </row>
        <row r="200">
          <cell r="B200" t="str">
            <v>Caterpillar</v>
          </cell>
          <cell r="N200" t="str">
            <v>N</v>
          </cell>
          <cell r="W200" t="str">
            <v>N</v>
          </cell>
          <cell r="AN200" t="str">
            <v>N</v>
          </cell>
        </row>
        <row r="201">
          <cell r="B201" t="str">
            <v>Banco Bilbao Vizcaya Argentaria</v>
          </cell>
          <cell r="N201" t="str">
            <v>N</v>
          </cell>
          <cell r="R201" t="str">
            <v>No</v>
          </cell>
          <cell r="W201" t="str">
            <v>C</v>
          </cell>
          <cell r="AF201" t="str">
            <v>Y</v>
          </cell>
          <cell r="AN201" t="str">
            <v>V</v>
          </cell>
          <cell r="AW201" t="str">
            <v>Y</v>
          </cell>
        </row>
        <row r="202">
          <cell r="B202" t="str">
            <v>Korea Electric Power</v>
          </cell>
          <cell r="N202" t="str">
            <v>N</v>
          </cell>
          <cell r="W202" t="str">
            <v>G</v>
          </cell>
          <cell r="AF202" t="str">
            <v>U</v>
          </cell>
          <cell r="AN202" t="str">
            <v>I</v>
          </cell>
        </row>
        <row r="203">
          <cell r="B203" t="str">
            <v>MetLife</v>
          </cell>
          <cell r="N203" t="str">
            <v>N</v>
          </cell>
          <cell r="R203" t="str">
            <v>No</v>
          </cell>
          <cell r="W203" t="str">
            <v>C</v>
          </cell>
          <cell r="AF203" t="str">
            <v>Y</v>
          </cell>
          <cell r="AN203" t="str">
            <v>C + F</v>
          </cell>
          <cell r="AW203" t="str">
            <v>Y</v>
          </cell>
        </row>
        <row r="204">
          <cell r="B204" t="str">
            <v>AEON</v>
          </cell>
          <cell r="N204" t="str">
            <v>Y</v>
          </cell>
          <cell r="R204" t="str">
            <v>Yes</v>
          </cell>
          <cell r="W204" t="str">
            <v>N</v>
          </cell>
          <cell r="AN204" t="str">
            <v>C</v>
          </cell>
          <cell r="AW204" t="str">
            <v>Y</v>
          </cell>
        </row>
        <row r="205">
          <cell r="B205" t="str">
            <v>Lloyds Banking Group</v>
          </cell>
          <cell r="N205" t="str">
            <v>N</v>
          </cell>
          <cell r="W205" t="str">
            <v>N</v>
          </cell>
          <cell r="AF205" t="str">
            <v>N</v>
          </cell>
          <cell r="AN205" t="str">
            <v>C, F</v>
          </cell>
          <cell r="AW205" t="str">
            <v>Y</v>
          </cell>
        </row>
        <row r="206">
          <cell r="B206" t="str">
            <v>Deutsche Bank</v>
          </cell>
          <cell r="N206" t="str">
            <v>N</v>
          </cell>
          <cell r="W206" t="str">
            <v>N</v>
          </cell>
          <cell r="AN206" t="str">
            <v>C</v>
          </cell>
          <cell r="AW206" t="str">
            <v>Y</v>
          </cell>
        </row>
        <row r="207">
          <cell r="B207" t="str">
            <v>China Vanke</v>
          </cell>
          <cell r="N207" t="str">
            <v>N</v>
          </cell>
          <cell r="W207" t="str">
            <v>G</v>
          </cell>
          <cell r="AF207" t="str">
            <v>U</v>
          </cell>
          <cell r="AN207" t="str">
            <v>N</v>
          </cell>
        </row>
        <row r="208">
          <cell r="B208" t="str">
            <v>HCA Healthcare</v>
          </cell>
          <cell r="N208" t="str">
            <v>N</v>
          </cell>
          <cell r="W208" t="str">
            <v>N</v>
          </cell>
          <cell r="AN208" t="str">
            <v>C</v>
          </cell>
          <cell r="AW208" t="str">
            <v>U</v>
          </cell>
        </row>
        <row r="209">
          <cell r="B209" t="str">
            <v>Sumitomo Mitsui Financial Group</v>
          </cell>
          <cell r="N209" t="str">
            <v>N</v>
          </cell>
          <cell r="W209" t="str">
            <v>N</v>
          </cell>
          <cell r="AN209" t="str">
            <v>C, F</v>
          </cell>
          <cell r="AW209" t="str">
            <v>Y</v>
          </cell>
        </row>
        <row r="210">
          <cell r="B210" t="str">
            <v>LG Electronics</v>
          </cell>
          <cell r="N210" t="str">
            <v>Y</v>
          </cell>
          <cell r="R210" t="str">
            <v>No</v>
          </cell>
          <cell r="W210" t="str">
            <v>C</v>
          </cell>
          <cell r="AF210" t="str">
            <v>Y</v>
          </cell>
          <cell r="AN210" t="str">
            <v>N</v>
          </cell>
        </row>
        <row r="211">
          <cell r="B211" t="str">
            <v>Unilever</v>
          </cell>
          <cell r="N211" t="str">
            <v>Y</v>
          </cell>
          <cell r="R211" t="str">
            <v>No</v>
          </cell>
          <cell r="W211" t="str">
            <v>N</v>
          </cell>
          <cell r="AN211" t="str">
            <v>V</v>
          </cell>
          <cell r="AW211" t="str">
            <v>N</v>
          </cell>
        </row>
        <row r="212">
          <cell r="B212" t="str">
            <v>Accenture</v>
          </cell>
          <cell r="N212" t="str">
            <v>Y</v>
          </cell>
          <cell r="R212" t="str">
            <v>Yes</v>
          </cell>
          <cell r="W212" t="str">
            <v>N</v>
          </cell>
          <cell r="AN212" t="str">
            <v>V</v>
          </cell>
          <cell r="AW212" t="str">
            <v>Y</v>
          </cell>
        </row>
        <row r="213">
          <cell r="B213" t="str">
            <v>Barclays</v>
          </cell>
          <cell r="N213" t="str">
            <v>N</v>
          </cell>
          <cell r="W213" t="str">
            <v>N</v>
          </cell>
          <cell r="AN213" t="str">
            <v>V</v>
          </cell>
          <cell r="AW213" t="str">
            <v>U</v>
          </cell>
        </row>
        <row r="214">
          <cell r="B214" t="str">
            <v>Jinneng Holding Group</v>
          </cell>
          <cell r="N214" t="str">
            <v>N</v>
          </cell>
          <cell r="W214" t="str">
            <v>N</v>
          </cell>
          <cell r="AN214" t="str">
            <v>N</v>
          </cell>
        </row>
        <row r="215">
          <cell r="B215" t="str">
            <v>Aluminum Corp. of China</v>
          </cell>
          <cell r="N215" t="str">
            <v>N</v>
          </cell>
          <cell r="W215" t="str">
            <v>G</v>
          </cell>
          <cell r="AF215" t="str">
            <v>U</v>
          </cell>
          <cell r="AN215" t="str">
            <v>N</v>
          </cell>
        </row>
        <row r="216">
          <cell r="B216" t="str">
            <v>Munich Re Group</v>
          </cell>
          <cell r="N216" t="str">
            <v>N</v>
          </cell>
          <cell r="W216" t="str">
            <v>C</v>
          </cell>
          <cell r="AF216" t="str">
            <v>Y</v>
          </cell>
          <cell r="AN216" t="str">
            <v>C, F</v>
          </cell>
          <cell r="AW216" t="str">
            <v>Y</v>
          </cell>
        </row>
        <row r="217">
          <cell r="B217" t="str">
            <v>Sberbank</v>
          </cell>
          <cell r="N217" t="str">
            <v>N</v>
          </cell>
          <cell r="W217" t="str">
            <v>C</v>
          </cell>
          <cell r="AF217" t="str">
            <v>Y</v>
          </cell>
          <cell r="AN217" t="str">
            <v>N</v>
          </cell>
        </row>
        <row r="218">
          <cell r="B218" t="str">
            <v>Banco do Brasil</v>
          </cell>
          <cell r="N218" t="str">
            <v>N</v>
          </cell>
          <cell r="R218" t="str">
            <v>Yes</v>
          </cell>
          <cell r="W218" t="str">
            <v>C, F</v>
          </cell>
          <cell r="AF218" t="str">
            <v>Y</v>
          </cell>
          <cell r="AN218" t="str">
            <v>N</v>
          </cell>
        </row>
        <row r="219">
          <cell r="B219" t="str">
            <v>Progressive</v>
          </cell>
          <cell r="N219" t="str">
            <v>N</v>
          </cell>
          <cell r="W219" t="str">
            <v>C</v>
          </cell>
          <cell r="AF219" t="str">
            <v>Y</v>
          </cell>
          <cell r="AN219" t="str">
            <v>C</v>
          </cell>
          <cell r="AW219" t="str">
            <v>U</v>
          </cell>
        </row>
        <row r="220">
          <cell r="B220" t="str">
            <v>IBM</v>
          </cell>
          <cell r="N220" t="str">
            <v>N</v>
          </cell>
          <cell r="W220" t="str">
            <v>N</v>
          </cell>
          <cell r="AN220" t="str">
            <v>C</v>
          </cell>
          <cell r="AW220" t="str">
            <v>Y</v>
          </cell>
        </row>
        <row r="221">
          <cell r="B221" t="str">
            <v>Nippon Steel Corporation</v>
          </cell>
          <cell r="N221" t="str">
            <v>N</v>
          </cell>
          <cell r="W221" t="str">
            <v>V, G</v>
          </cell>
          <cell r="AF221" t="str">
            <v>Y</v>
          </cell>
          <cell r="AN221" t="str">
            <v>N</v>
          </cell>
        </row>
        <row r="222">
          <cell r="B222" t="str">
            <v>Deere</v>
          </cell>
          <cell r="N222" t="str">
            <v>Y</v>
          </cell>
          <cell r="R222" t="str">
            <v>No</v>
          </cell>
          <cell r="W222" t="str">
            <v>N</v>
          </cell>
          <cell r="AN222" t="str">
            <v>N</v>
          </cell>
        </row>
        <row r="223">
          <cell r="B223" t="str">
            <v>Nvidia</v>
          </cell>
          <cell r="N223" t="str">
            <v>N</v>
          </cell>
          <cell r="AF223" t="str">
            <v>N</v>
          </cell>
          <cell r="AN223" t="str">
            <v>N</v>
          </cell>
          <cell r="AW223" t="str">
            <v>N</v>
          </cell>
        </row>
        <row r="224">
          <cell r="B224" t="str">
            <v>StoneX Group</v>
          </cell>
          <cell r="N224" t="str">
            <v>N</v>
          </cell>
          <cell r="W224" t="str">
            <v>N</v>
          </cell>
          <cell r="AN224" t="str">
            <v>N</v>
          </cell>
        </row>
        <row r="225">
          <cell r="B225" t="str">
            <v>Zurich Insurance Group</v>
          </cell>
          <cell r="N225" t="str">
            <v>N</v>
          </cell>
          <cell r="R225" t="str">
            <v>No</v>
          </cell>
          <cell r="W225" t="str">
            <v>C</v>
          </cell>
          <cell r="AF225" t="str">
            <v>Y</v>
          </cell>
          <cell r="AN225" t="str">
            <v>C, F</v>
          </cell>
          <cell r="AW225" t="str">
            <v>U</v>
          </cell>
        </row>
        <row r="226">
          <cell r="B226" t="str">
            <v>Bouygues</v>
          </cell>
          <cell r="N226" t="str">
            <v>Y</v>
          </cell>
          <cell r="R226" t="str">
            <v>No</v>
          </cell>
          <cell r="W226" t="str">
            <v>N</v>
          </cell>
          <cell r="AN226" t="str">
            <v>N</v>
          </cell>
        </row>
        <row r="227">
          <cell r="B227" t="str">
            <v>Mizuho Financial Group</v>
          </cell>
          <cell r="N227" t="str">
            <v>N</v>
          </cell>
          <cell r="W227" t="str">
            <v>C</v>
          </cell>
          <cell r="AF227" t="str">
            <v>N</v>
          </cell>
          <cell r="AN227" t="str">
            <v>V</v>
          </cell>
          <cell r="AW227" t="str">
            <v>N</v>
          </cell>
        </row>
        <row r="228">
          <cell r="B228" t="str">
            <v>Daimler Truck Holding</v>
          </cell>
          <cell r="N228" t="str">
            <v>N</v>
          </cell>
          <cell r="W228" t="str">
            <v>C, V</v>
          </cell>
          <cell r="AF228" t="str">
            <v>U</v>
          </cell>
          <cell r="AN228" t="str">
            <v>N</v>
          </cell>
        </row>
        <row r="229">
          <cell r="B229" t="str">
            <v>ING Group</v>
          </cell>
          <cell r="N229" t="str">
            <v>N</v>
          </cell>
          <cell r="R229" t="str">
            <v>No</v>
          </cell>
          <cell r="W229" t="str">
            <v>C</v>
          </cell>
          <cell r="AF229" t="str">
            <v>Y</v>
          </cell>
          <cell r="AN229" t="str">
            <v>C +  F</v>
          </cell>
          <cell r="AW229" t="str">
            <v>Y</v>
          </cell>
        </row>
        <row r="230">
          <cell r="B230" t="str">
            <v>Merck</v>
          </cell>
          <cell r="N230" t="str">
            <v>Y</v>
          </cell>
          <cell r="R230" t="str">
            <v>Yes</v>
          </cell>
          <cell r="W230" t="str">
            <v>C, V</v>
          </cell>
          <cell r="AF230" t="str">
            <v>Y</v>
          </cell>
          <cell r="AN230" t="str">
            <v>N</v>
          </cell>
        </row>
        <row r="231">
          <cell r="B231" t="str">
            <v>Bunge</v>
          </cell>
          <cell r="N231" t="str">
            <v>Y</v>
          </cell>
          <cell r="R231" t="str">
            <v>No</v>
          </cell>
          <cell r="W231" t="str">
            <v>N</v>
          </cell>
          <cell r="AN231" t="str">
            <v>N</v>
          </cell>
        </row>
        <row r="232">
          <cell r="B232" t="str">
            <v>Anheuser-Busch InBev</v>
          </cell>
          <cell r="N232" t="str">
            <v>N</v>
          </cell>
          <cell r="W232" t="str">
            <v>N</v>
          </cell>
          <cell r="AN232" t="str">
            <v>V</v>
          </cell>
          <cell r="AW232" t="str">
            <v>Y</v>
          </cell>
        </row>
        <row r="233">
          <cell r="B233" t="str">
            <v>Industrial Bank</v>
          </cell>
          <cell r="N233" t="str">
            <v>N</v>
          </cell>
          <cell r="W233" t="str">
            <v>G</v>
          </cell>
          <cell r="AF233" t="str">
            <v>Y, g</v>
          </cell>
          <cell r="AN233" t="str">
            <v>N</v>
          </cell>
        </row>
        <row r="234">
          <cell r="B234" t="str">
            <v>POSCO Holdings</v>
          </cell>
          <cell r="N234" t="str">
            <v>N</v>
          </cell>
          <cell r="W234" t="str">
            <v>V</v>
          </cell>
          <cell r="AF234" t="str">
            <v>U</v>
          </cell>
          <cell r="AN234" t="str">
            <v>N</v>
          </cell>
          <cell r="AW234" t="str">
            <v>N</v>
          </cell>
        </row>
        <row r="235">
          <cell r="B235" t="str">
            <v>Panasonic Holdings</v>
          </cell>
          <cell r="N235" t="str">
            <v>Y</v>
          </cell>
          <cell r="R235" t="str">
            <v>Yes</v>
          </cell>
          <cell r="W235" t="str">
            <v>I</v>
          </cell>
          <cell r="AN235" t="str">
            <v>C, V</v>
          </cell>
          <cell r="AW235" t="str">
            <v>Y</v>
          </cell>
        </row>
        <row r="236">
          <cell r="B236" t="str">
            <v>ConocoPhillips</v>
          </cell>
          <cell r="N236" t="str">
            <v>N</v>
          </cell>
          <cell r="W236" t="str">
            <v>N</v>
          </cell>
          <cell r="AN236" t="str">
            <v>C</v>
          </cell>
          <cell r="AW236" t="str">
            <v>Y</v>
          </cell>
        </row>
        <row r="237">
          <cell r="B237" t="str">
            <v>Pfizer</v>
          </cell>
          <cell r="N237" t="str">
            <v>Y</v>
          </cell>
          <cell r="R237" t="str">
            <v>No</v>
          </cell>
          <cell r="W237" t="str">
            <v>C</v>
          </cell>
          <cell r="AF237" t="str">
            <v>Y</v>
          </cell>
          <cell r="AN237" t="str">
            <v>C</v>
          </cell>
          <cell r="AW237" t="str">
            <v>U</v>
          </cell>
        </row>
        <row r="238">
          <cell r="B238" t="str">
            <v>Delta Air Lines</v>
          </cell>
          <cell r="N238" t="str">
            <v>Y</v>
          </cell>
          <cell r="R238" t="str">
            <v>Yes</v>
          </cell>
          <cell r="W238" t="str">
            <v>C</v>
          </cell>
          <cell r="AF238" t="str">
            <v>Y</v>
          </cell>
          <cell r="AN238" t="str">
            <v>C</v>
          </cell>
          <cell r="AW238" t="str">
            <v>Y</v>
          </cell>
        </row>
        <row r="239">
          <cell r="B239" t="str">
            <v>China Huaneng Group</v>
          </cell>
          <cell r="N239" t="str">
            <v>N</v>
          </cell>
          <cell r="W239" t="str">
            <v>G</v>
          </cell>
          <cell r="AF239" t="str">
            <v>Y, g</v>
          </cell>
          <cell r="AN239" t="str">
            <v>N</v>
          </cell>
        </row>
        <row r="240">
          <cell r="B240" t="str">
            <v>China Energy Engineering Group</v>
          </cell>
          <cell r="N240" t="str">
            <v>N</v>
          </cell>
          <cell r="W240" t="str">
            <v>G</v>
          </cell>
          <cell r="AF240" t="str">
            <v>U</v>
          </cell>
          <cell r="AN240" t="str">
            <v>N</v>
          </cell>
        </row>
        <row r="241">
          <cell r="B241" t="str">
            <v>Dongfeng Motor</v>
          </cell>
          <cell r="N241" t="str">
            <v>N</v>
          </cell>
          <cell r="W241" t="str">
            <v>G</v>
          </cell>
          <cell r="AF241" t="str">
            <v>Y, g</v>
          </cell>
          <cell r="AN241" t="str">
            <v>N</v>
          </cell>
        </row>
        <row r="242">
          <cell r="B242" t="str">
            <v>TD Synnex</v>
          </cell>
          <cell r="N242" t="str">
            <v>Y</v>
          </cell>
          <cell r="R242" t="str">
            <v>Yes</v>
          </cell>
          <cell r="W242" t="str">
            <v>N</v>
          </cell>
          <cell r="AN242" t="str">
            <v>V</v>
          </cell>
          <cell r="AW242" t="str">
            <v>U</v>
          </cell>
        </row>
        <row r="243">
          <cell r="B243" t="str">
            <v>Publix Super Markets</v>
          </cell>
          <cell r="N243" t="str">
            <v>N</v>
          </cell>
          <cell r="W243" t="str">
            <v>N</v>
          </cell>
          <cell r="AN243" t="str">
            <v>N</v>
          </cell>
        </row>
        <row r="244">
          <cell r="B244" t="str">
            <v>Zhejiang Hengyi Group</v>
          </cell>
          <cell r="N244" t="str">
            <v>N</v>
          </cell>
          <cell r="W244" t="str">
            <v>N</v>
          </cell>
          <cell r="AN244" t="str">
            <v>N</v>
          </cell>
        </row>
        <row r="245">
          <cell r="B245" t="str">
            <v>Allstate</v>
          </cell>
          <cell r="N245" t="str">
            <v>N</v>
          </cell>
          <cell r="W245" t="str">
            <v>N</v>
          </cell>
          <cell r="AN245" t="str">
            <v>C</v>
          </cell>
          <cell r="AW245" t="str">
            <v>U</v>
          </cell>
        </row>
        <row r="246">
          <cell r="B246" t="str">
            <v>Assicurazioni Generali</v>
          </cell>
          <cell r="N246" t="str">
            <v>N</v>
          </cell>
          <cell r="W246" t="str">
            <v>N</v>
          </cell>
          <cell r="AN246" t="str">
            <v>C, F</v>
          </cell>
          <cell r="AW246" t="str">
            <v>R</v>
          </cell>
        </row>
        <row r="247">
          <cell r="B247" t="str">
            <v>Cisco Systems</v>
          </cell>
          <cell r="N247" t="str">
            <v>Y</v>
          </cell>
          <cell r="R247" t="str">
            <v>Yes</v>
          </cell>
          <cell r="W247" t="str">
            <v>N</v>
          </cell>
          <cell r="AN247" t="str">
            <v>V</v>
          </cell>
          <cell r="AW247" t="str">
            <v>U</v>
          </cell>
        </row>
        <row r="248">
          <cell r="B248" t="str">
            <v>Repsol</v>
          </cell>
          <cell r="N248" t="str">
            <v>N</v>
          </cell>
          <cell r="W248" t="str">
            <v>N</v>
          </cell>
          <cell r="AN248" t="str">
            <v>C + F</v>
          </cell>
          <cell r="AW248" t="str">
            <v>Y</v>
          </cell>
        </row>
        <row r="249">
          <cell r="B249" t="str">
            <v>Lenovo Group</v>
          </cell>
          <cell r="N249" t="str">
            <v>Y</v>
          </cell>
          <cell r="R249" t="str">
            <v>Yes</v>
          </cell>
          <cell r="W249" t="str">
            <v>N</v>
          </cell>
          <cell r="AN249" t="str">
            <v>V</v>
          </cell>
          <cell r="AW249" t="str">
            <v>Y</v>
          </cell>
        </row>
        <row r="250">
          <cell r="B250" t="str">
            <v>HBIS Group</v>
          </cell>
          <cell r="N250" t="str">
            <v>N</v>
          </cell>
          <cell r="W250" t="str">
            <v>C, G</v>
          </cell>
          <cell r="AF250" t="str">
            <v>U</v>
          </cell>
          <cell r="AN250" t="str">
            <v>N</v>
          </cell>
        </row>
        <row r="251">
          <cell r="B251" t="str">
            <v>Contemporary Amperex Technology</v>
          </cell>
          <cell r="N251" t="str">
            <v>N</v>
          </cell>
          <cell r="W251" t="str">
            <v>C, V</v>
          </cell>
          <cell r="AF251" t="str">
            <v>U</v>
          </cell>
          <cell r="AN251" t="str">
            <v>N</v>
          </cell>
        </row>
        <row r="252">
          <cell r="B252" t="str">
            <v>Renault</v>
          </cell>
          <cell r="N252" t="str">
            <v>Y</v>
          </cell>
          <cell r="R252" t="str">
            <v>No</v>
          </cell>
          <cell r="W252" t="str">
            <v>I</v>
          </cell>
          <cell r="AN252" t="str">
            <v>V</v>
          </cell>
          <cell r="AW252" t="str">
            <v>Y</v>
          </cell>
        </row>
        <row r="253">
          <cell r="B253" t="str">
            <v>Banco Bradesco</v>
          </cell>
          <cell r="N253" t="str">
            <v>N</v>
          </cell>
          <cell r="W253" t="str">
            <v>C, V</v>
          </cell>
          <cell r="AF253" t="str">
            <v>Y</v>
          </cell>
          <cell r="AN253" t="str">
            <v>C + F</v>
          </cell>
          <cell r="AW253" t="str">
            <v>Y</v>
          </cell>
        </row>
        <row r="254">
          <cell r="B254" t="str">
            <v>China Electronics Technology Group</v>
          </cell>
          <cell r="N254" t="str">
            <v>N</v>
          </cell>
          <cell r="W254" t="str">
            <v>N</v>
          </cell>
          <cell r="AN254" t="str">
            <v>N</v>
          </cell>
        </row>
        <row r="255">
          <cell r="B255" t="str">
            <v>Nationwide</v>
          </cell>
          <cell r="N255" t="str">
            <v>N</v>
          </cell>
          <cell r="W255" t="str">
            <v>C</v>
          </cell>
          <cell r="AF255" t="str">
            <v>Y</v>
          </cell>
          <cell r="AN255" t="str">
            <v>V</v>
          </cell>
          <cell r="AW255" t="str">
            <v>Y</v>
          </cell>
        </row>
        <row r="256">
          <cell r="B256" t="str">
            <v>Charter Communications</v>
          </cell>
          <cell r="N256" t="str">
            <v>N</v>
          </cell>
          <cell r="W256" t="str">
            <v>C</v>
          </cell>
          <cell r="AF256" t="str">
            <v>U</v>
          </cell>
          <cell r="AN256" t="str">
            <v>N</v>
          </cell>
        </row>
        <row r="257">
          <cell r="B257" t="str">
            <v>State Power Investment</v>
          </cell>
          <cell r="N257" t="str">
            <v>N</v>
          </cell>
          <cell r="W257" t="str">
            <v>G</v>
          </cell>
          <cell r="AF257" t="str">
            <v>Y, g</v>
          </cell>
          <cell r="AN257" t="str">
            <v>N</v>
          </cell>
        </row>
        <row r="258">
          <cell r="B258" t="str">
            <v>Edeka Zentrale</v>
          </cell>
          <cell r="N258" t="str">
            <v>N</v>
          </cell>
          <cell r="R258" t="str">
            <v>Yes</v>
          </cell>
          <cell r="W258" t="str">
            <v>N</v>
          </cell>
          <cell r="AN258" t="str">
            <v>V</v>
          </cell>
          <cell r="AW258" t="str">
            <v>U</v>
          </cell>
        </row>
        <row r="259">
          <cell r="B259" t="str">
            <v>Bharat Petroleum</v>
          </cell>
          <cell r="N259" t="str">
            <v>N</v>
          </cell>
          <cell r="W259" t="str">
            <v>N</v>
          </cell>
          <cell r="AN259" t="str">
            <v>C</v>
          </cell>
          <cell r="AW259" t="str">
            <v>Y</v>
          </cell>
        </row>
        <row r="260">
          <cell r="B260" t="str">
            <v>AbbVie</v>
          </cell>
          <cell r="N260" t="str">
            <v>Y</v>
          </cell>
          <cell r="R260" t="str">
            <v>No</v>
          </cell>
          <cell r="W260" t="str">
            <v>N</v>
          </cell>
          <cell r="AN260" t="str">
            <v>C</v>
          </cell>
          <cell r="AW260" t="str">
            <v>Y</v>
          </cell>
        </row>
        <row r="261">
          <cell r="B261" t="str">
            <v>New York Life Insurance</v>
          </cell>
          <cell r="N261" t="str">
            <v>N</v>
          </cell>
          <cell r="W261" t="str">
            <v>N</v>
          </cell>
          <cell r="AN261" t="str">
            <v>C +  F</v>
          </cell>
          <cell r="AW261" t="str">
            <v>Y</v>
          </cell>
        </row>
        <row r="262">
          <cell r="B262" t="str">
            <v>Intel</v>
          </cell>
          <cell r="N262" t="str">
            <v>N</v>
          </cell>
          <cell r="W262" t="str">
            <v>N</v>
          </cell>
          <cell r="AN262" t="str">
            <v>C</v>
          </cell>
          <cell r="AW262" t="str">
            <v>Y</v>
          </cell>
        </row>
        <row r="263">
          <cell r="B263" t="str">
            <v>TJX</v>
          </cell>
          <cell r="N263" t="str">
            <v>N</v>
          </cell>
          <cell r="W263" t="str">
            <v>N</v>
          </cell>
          <cell r="AN263" t="str">
            <v>C</v>
          </cell>
          <cell r="AW263" t="str">
            <v>Y</v>
          </cell>
        </row>
        <row r="264">
          <cell r="B264" t="str">
            <v>Novartis</v>
          </cell>
          <cell r="N264" t="str">
            <v>Y</v>
          </cell>
          <cell r="R264" t="str">
            <v>Yes</v>
          </cell>
          <cell r="W264" t="str">
            <v>V</v>
          </cell>
          <cell r="AF264" t="str">
            <v>U</v>
          </cell>
          <cell r="AN264" t="str">
            <v>V</v>
          </cell>
          <cell r="AW264" t="str">
            <v>Y</v>
          </cell>
        </row>
        <row r="265">
          <cell r="B265" t="str">
            <v>Rio Tinto Group</v>
          </cell>
          <cell r="N265" t="str">
            <v>N</v>
          </cell>
          <cell r="W265" t="str">
            <v>N</v>
          </cell>
          <cell r="AN265" t="str">
            <v>C</v>
          </cell>
          <cell r="AW265" t="str">
            <v>U</v>
          </cell>
        </row>
        <row r="266">
          <cell r="B266" t="str">
            <v>Tsingshan Holding Group</v>
          </cell>
          <cell r="N266" t="str">
            <v>N</v>
          </cell>
          <cell r="W266" t="str">
            <v>N</v>
          </cell>
          <cell r="AN266" t="str">
            <v>N</v>
          </cell>
        </row>
        <row r="267">
          <cell r="B267" t="str">
            <v>Prudential Financial</v>
          </cell>
          <cell r="N267" t="str">
            <v>N</v>
          </cell>
          <cell r="W267" t="str">
            <v>C</v>
          </cell>
          <cell r="AF267" t="str">
            <v>Y</v>
          </cell>
          <cell r="AN267" t="str">
            <v>V</v>
          </cell>
          <cell r="AW267" t="str">
            <v>U</v>
          </cell>
        </row>
        <row r="268">
          <cell r="B268" t="str">
            <v>COSCO Shipping</v>
          </cell>
          <cell r="N268" t="str">
            <v>Y</v>
          </cell>
          <cell r="R268" t="str">
            <v>Yes</v>
          </cell>
          <cell r="W268" t="str">
            <v>C</v>
          </cell>
          <cell r="AF268" t="str">
            <v>U</v>
          </cell>
          <cell r="AN268" t="str">
            <v>N</v>
          </cell>
        </row>
        <row r="269">
          <cell r="B269" t="str">
            <v>BHP Group</v>
          </cell>
          <cell r="N269" t="str">
            <v>N</v>
          </cell>
          <cell r="W269" t="str">
            <v>N</v>
          </cell>
          <cell r="AN269" t="str">
            <v>C</v>
          </cell>
          <cell r="AW269" t="str">
            <v>Y</v>
          </cell>
        </row>
        <row r="270">
          <cell r="B270" t="str">
            <v>HP</v>
          </cell>
          <cell r="N270" t="str">
            <v>Y</v>
          </cell>
          <cell r="R270" t="str">
            <v>Yes</v>
          </cell>
          <cell r="W270" t="str">
            <v>C</v>
          </cell>
          <cell r="AF270" t="str">
            <v>Y</v>
          </cell>
          <cell r="AN270" t="str">
            <v>V</v>
          </cell>
          <cell r="AW270" t="str">
            <v>Y</v>
          </cell>
        </row>
        <row r="271">
          <cell r="B271" t="str">
            <v>United Airlines Holdings</v>
          </cell>
          <cell r="N271" t="str">
            <v>Y</v>
          </cell>
          <cell r="R271" t="str">
            <v>No</v>
          </cell>
          <cell r="W271" t="str">
            <v>N</v>
          </cell>
          <cell r="AN271" t="str">
            <v>V</v>
          </cell>
          <cell r="AW271" t="str">
            <v>N</v>
          </cell>
        </row>
        <row r="272">
          <cell r="B272" t="str">
            <v>Tata Motors</v>
          </cell>
          <cell r="N272" t="str">
            <v>N</v>
          </cell>
          <cell r="R272" t="str">
            <v>No</v>
          </cell>
          <cell r="W272" t="str">
            <v>N</v>
          </cell>
          <cell r="AN272" t="str">
            <v>N</v>
          </cell>
        </row>
        <row r="273">
          <cell r="B273" t="str">
            <v>Performance Food Group</v>
          </cell>
          <cell r="N273" t="str">
            <v>N</v>
          </cell>
          <cell r="W273" t="str">
            <v>N</v>
          </cell>
          <cell r="AN273" t="str">
            <v>V</v>
          </cell>
          <cell r="AW273" t="str">
            <v>U</v>
          </cell>
        </row>
        <row r="274">
          <cell r="B274" t="str">
            <v>Iberdrola</v>
          </cell>
          <cell r="N274" t="str">
            <v>Y</v>
          </cell>
          <cell r="R274" t="str">
            <v>Yes</v>
          </cell>
          <cell r="W274" t="str">
            <v>C</v>
          </cell>
          <cell r="AF274" t="str">
            <v>Y</v>
          </cell>
          <cell r="AN274" t="str">
            <v>V</v>
          </cell>
          <cell r="AW274" t="str">
            <v>Y</v>
          </cell>
        </row>
        <row r="275">
          <cell r="B275" t="str">
            <v>Deutsche Bahn</v>
          </cell>
          <cell r="N275" t="str">
            <v>Y</v>
          </cell>
          <cell r="R275" t="str">
            <v>Yes</v>
          </cell>
          <cell r="W275" t="str">
            <v>C</v>
          </cell>
          <cell r="AF275" t="str">
            <v>U</v>
          </cell>
          <cell r="AN275" t="str">
            <v>N</v>
          </cell>
        </row>
        <row r="276">
          <cell r="B276" t="str">
            <v>Idemitsu Kosan</v>
          </cell>
          <cell r="N276" t="str">
            <v>N</v>
          </cell>
          <cell r="W276" t="str">
            <v>V</v>
          </cell>
          <cell r="AF276" t="str">
            <v>Y</v>
          </cell>
          <cell r="AN276" t="str">
            <v>I</v>
          </cell>
        </row>
        <row r="277">
          <cell r="B277" t="str">
            <v>Tyson Foods</v>
          </cell>
          <cell r="N277" t="str">
            <v>Y</v>
          </cell>
          <cell r="R277" t="str">
            <v>No</v>
          </cell>
          <cell r="W277" t="str">
            <v>N</v>
          </cell>
          <cell r="AN277" t="str">
            <v>V</v>
          </cell>
          <cell r="AW277" t="str">
            <v>U</v>
          </cell>
        </row>
        <row r="278">
          <cell r="B278" t="str">
            <v>Midea Group</v>
          </cell>
          <cell r="N278" t="str">
            <v>N</v>
          </cell>
          <cell r="W278" t="str">
            <v>G</v>
          </cell>
          <cell r="AF278" t="str">
            <v>Y, g</v>
          </cell>
          <cell r="AN278" t="str">
            <v>N</v>
          </cell>
        </row>
        <row r="279">
          <cell r="B279" t="str">
            <v>American Airlines Group</v>
          </cell>
          <cell r="N279" t="str">
            <v>Y</v>
          </cell>
          <cell r="R279" t="str">
            <v>No</v>
          </cell>
          <cell r="W279" t="str">
            <v>N</v>
          </cell>
          <cell r="AN279" t="str">
            <v>C</v>
          </cell>
          <cell r="AW279" t="str">
            <v>Y</v>
          </cell>
        </row>
        <row r="280">
          <cell r="B280" t="str">
            <v>China United Network Communications</v>
          </cell>
          <cell r="N280" t="str">
            <v>N</v>
          </cell>
          <cell r="W280" t="str">
            <v>G</v>
          </cell>
          <cell r="AF280" t="str">
            <v>U</v>
          </cell>
          <cell r="AN280" t="str">
            <v>N</v>
          </cell>
        </row>
        <row r="281">
          <cell r="B281" t="str">
            <v>Liberty Mutual Insurance Group</v>
          </cell>
          <cell r="N281" t="str">
            <v>N</v>
          </cell>
          <cell r="W281" t="str">
            <v>N</v>
          </cell>
          <cell r="AN281" t="str">
            <v>N</v>
          </cell>
        </row>
        <row r="282">
          <cell r="B282" t="str">
            <v>Bank of Nova Scotia</v>
          </cell>
          <cell r="N282" t="str">
            <v>N</v>
          </cell>
          <cell r="W282" t="str">
            <v>C</v>
          </cell>
          <cell r="AF282" t="str">
            <v>Y</v>
          </cell>
          <cell r="AN282" t="str">
            <v>F</v>
          </cell>
          <cell r="AW282" t="str">
            <v>R</v>
          </cell>
        </row>
        <row r="283">
          <cell r="B283" t="str">
            <v>Volvo</v>
          </cell>
          <cell r="N283" t="str">
            <v>Y</v>
          </cell>
          <cell r="R283" t="str">
            <v>No</v>
          </cell>
          <cell r="W283" t="str">
            <v>V</v>
          </cell>
          <cell r="AF283" t="str">
            <v>U</v>
          </cell>
          <cell r="AN283" t="str">
            <v>I</v>
          </cell>
        </row>
        <row r="284">
          <cell r="B284" t="str">
            <v>Intesa Sanpaolo</v>
          </cell>
          <cell r="N284" t="str">
            <v>N</v>
          </cell>
          <cell r="R284" t="str">
            <v>Yes</v>
          </cell>
          <cell r="W284" t="str">
            <v>C</v>
          </cell>
          <cell r="AF284" t="str">
            <v>U</v>
          </cell>
          <cell r="AN284" t="str">
            <v>C +  F</v>
          </cell>
          <cell r="AW284" t="str">
            <v>U</v>
          </cell>
        </row>
        <row r="285">
          <cell r="B285" t="str">
            <v>Saint-Gobain</v>
          </cell>
          <cell r="N285" t="str">
            <v>Y</v>
          </cell>
          <cell r="R285" t="str">
            <v>Yes</v>
          </cell>
          <cell r="W285" t="str">
            <v>V</v>
          </cell>
          <cell r="AF285" t="str">
            <v>U</v>
          </cell>
          <cell r="AN285" t="str">
            <v>V</v>
          </cell>
          <cell r="AW285" t="str">
            <v>U</v>
          </cell>
        </row>
        <row r="286">
          <cell r="B286" t="str">
            <v>Shaanxi Yanchang Petroleum (Group)</v>
          </cell>
          <cell r="N286" t="str">
            <v>N</v>
          </cell>
          <cell r="W286" t="str">
            <v>N</v>
          </cell>
          <cell r="AN286" t="str">
            <v>N</v>
          </cell>
        </row>
        <row r="287">
          <cell r="B287" t="str">
            <v>Bayer</v>
          </cell>
          <cell r="N287" t="str">
            <v>Y</v>
          </cell>
          <cell r="R287" t="str">
            <v>Yes</v>
          </cell>
          <cell r="W287" t="str">
            <v>C</v>
          </cell>
          <cell r="AF287" t="str">
            <v>Y</v>
          </cell>
          <cell r="AN287" t="str">
            <v>V</v>
          </cell>
          <cell r="AW287" t="str">
            <v>Y</v>
          </cell>
        </row>
        <row r="288">
          <cell r="B288" t="str">
            <v>Tokio Marine Holdings</v>
          </cell>
          <cell r="N288" t="str">
            <v>N</v>
          </cell>
          <cell r="R288" t="str">
            <v>No</v>
          </cell>
          <cell r="W288" t="str">
            <v>C</v>
          </cell>
          <cell r="AF288" t="str">
            <v>Y</v>
          </cell>
          <cell r="AN288" t="str">
            <v>C</v>
          </cell>
          <cell r="AW288" t="str">
            <v>U</v>
          </cell>
        </row>
        <row r="289">
          <cell r="B289" t="str">
            <v>Nike</v>
          </cell>
          <cell r="N289" t="str">
            <v>Y</v>
          </cell>
          <cell r="R289" t="str">
            <v>No</v>
          </cell>
          <cell r="W289" t="str">
            <v>N</v>
          </cell>
          <cell r="AN289" t="str">
            <v>V</v>
          </cell>
          <cell r="AW289" t="str">
            <v>Y</v>
          </cell>
        </row>
        <row r="290">
          <cell r="B290" t="str">
            <v>Maersk Group</v>
          </cell>
          <cell r="N290" t="str">
            <v>Y</v>
          </cell>
          <cell r="R290" t="str">
            <v>Yes</v>
          </cell>
          <cell r="W290" t="str">
            <v>N</v>
          </cell>
          <cell r="AN290" t="str">
            <v>V</v>
          </cell>
          <cell r="AW290" t="str">
            <v>U</v>
          </cell>
        </row>
        <row r="291">
          <cell r="B291" t="str">
            <v>Phoenix Pharma</v>
          </cell>
          <cell r="N291" t="str">
            <v>N</v>
          </cell>
          <cell r="W291" t="str">
            <v>N</v>
          </cell>
          <cell r="AN291" t="str">
            <v>V</v>
          </cell>
          <cell r="AW291" t="str">
            <v>Y</v>
          </cell>
        </row>
        <row r="292">
          <cell r="B292" t="str">
            <v>Greenland Holding Group</v>
          </cell>
          <cell r="N292" t="str">
            <v>N</v>
          </cell>
          <cell r="W292" t="str">
            <v>N</v>
          </cell>
          <cell r="AN292" t="str">
            <v>N</v>
          </cell>
        </row>
        <row r="293">
          <cell r="B293" t="str">
            <v>Shanghai Pudong Development Bank</v>
          </cell>
          <cell r="N293" t="str">
            <v>N</v>
          </cell>
          <cell r="W293" t="str">
            <v>G</v>
          </cell>
          <cell r="AF293" t="str">
            <v>U</v>
          </cell>
          <cell r="AN293" t="str">
            <v>N</v>
          </cell>
        </row>
        <row r="294">
          <cell r="B294" t="str">
            <v>Louis Dreyfus</v>
          </cell>
          <cell r="N294" t="str">
            <v>N</v>
          </cell>
          <cell r="W294" t="str">
            <v>N</v>
          </cell>
          <cell r="AN294" t="str">
            <v>N</v>
          </cell>
        </row>
        <row r="295">
          <cell r="B295" t="str">
            <v>Bank of Montreal</v>
          </cell>
          <cell r="N295" t="str">
            <v>N</v>
          </cell>
          <cell r="W295" t="str">
            <v>C</v>
          </cell>
          <cell r="AF295" t="str">
            <v>Y</v>
          </cell>
          <cell r="AN295" t="str">
            <v>F</v>
          </cell>
          <cell r="AW295" t="str">
            <v>Y</v>
          </cell>
        </row>
        <row r="296">
          <cell r="B296" t="str">
            <v>ZF Friedrichshafen</v>
          </cell>
          <cell r="N296" t="str">
            <v>Y</v>
          </cell>
          <cell r="R296" t="str">
            <v>No</v>
          </cell>
          <cell r="W296" t="str">
            <v>V</v>
          </cell>
          <cell r="AF296" t="str">
            <v>U</v>
          </cell>
          <cell r="AN296" t="str">
            <v>I</v>
          </cell>
        </row>
        <row r="297">
          <cell r="B297" t="str">
            <v>KB Financial Group</v>
          </cell>
          <cell r="N297" t="str">
            <v>Y</v>
          </cell>
          <cell r="R297" t="str">
            <v>No</v>
          </cell>
          <cell r="W297" t="str">
            <v>N</v>
          </cell>
          <cell r="AN297" t="str">
            <v>C, F</v>
          </cell>
          <cell r="AW297" t="str">
            <v>Y</v>
          </cell>
        </row>
        <row r="298">
          <cell r="B298" t="str">
            <v>Sanofi</v>
          </cell>
          <cell r="N298" t="str">
            <v>Y</v>
          </cell>
          <cell r="R298" t="str">
            <v>Yes</v>
          </cell>
          <cell r="W298" t="str">
            <v>C</v>
          </cell>
          <cell r="AF298" t="str">
            <v>Y</v>
          </cell>
          <cell r="AN298" t="str">
            <v>V</v>
          </cell>
          <cell r="AW298" t="str">
            <v>Y</v>
          </cell>
        </row>
        <row r="299">
          <cell r="B299" t="str">
            <v>Marubeni</v>
          </cell>
          <cell r="N299" t="str">
            <v>N</v>
          </cell>
          <cell r="W299" t="str">
            <v>N</v>
          </cell>
          <cell r="AN299" t="str">
            <v>C + F</v>
          </cell>
          <cell r="AW299" t="str">
            <v>Y</v>
          </cell>
        </row>
        <row r="300">
          <cell r="B300" t="str">
            <v>Oracle</v>
          </cell>
          <cell r="N300" t="str">
            <v>N</v>
          </cell>
          <cell r="W300" t="str">
            <v>N</v>
          </cell>
          <cell r="AN300" t="str">
            <v xml:space="preserve">C  </v>
          </cell>
          <cell r="AW300" t="str">
            <v>U</v>
          </cell>
        </row>
        <row r="301">
          <cell r="B301" t="str">
            <v>Jinchuan Group</v>
          </cell>
          <cell r="N301" t="str">
            <v>N</v>
          </cell>
          <cell r="W301" t="str">
            <v>G</v>
          </cell>
          <cell r="AF301" t="str">
            <v>U</v>
          </cell>
          <cell r="AN301" t="str">
            <v>N</v>
          </cell>
        </row>
        <row r="302">
          <cell r="B302" t="str">
            <v>Swiss Re</v>
          </cell>
          <cell r="N302" t="str">
            <v>N</v>
          </cell>
          <cell r="R302" t="str">
            <v>Yes</v>
          </cell>
          <cell r="W302" t="str">
            <v>C</v>
          </cell>
          <cell r="AF302" t="str">
            <v>Y</v>
          </cell>
          <cell r="AN302" t="str">
            <v>C, F</v>
          </cell>
          <cell r="AW302" t="str">
            <v>Y</v>
          </cell>
        </row>
        <row r="303">
          <cell r="B303" t="str">
            <v>Chubb</v>
          </cell>
          <cell r="N303" t="str">
            <v>N</v>
          </cell>
          <cell r="W303" t="str">
            <v>N</v>
          </cell>
          <cell r="AN303" t="str">
            <v>N</v>
          </cell>
        </row>
        <row r="304">
          <cell r="B304" t="str">
            <v>Enterprise Products Partners</v>
          </cell>
          <cell r="N304" t="str">
            <v>N</v>
          </cell>
          <cell r="W304" t="str">
            <v>N</v>
          </cell>
          <cell r="AN304" t="str">
            <v>N</v>
          </cell>
        </row>
        <row r="305">
          <cell r="B305" t="str">
            <v>Capital One Financial</v>
          </cell>
          <cell r="N305" t="str">
            <v>N</v>
          </cell>
          <cell r="W305" t="str">
            <v>C</v>
          </cell>
          <cell r="AF305" t="str">
            <v>N</v>
          </cell>
          <cell r="AN305" t="str">
            <v>N</v>
          </cell>
        </row>
        <row r="306">
          <cell r="B306" t="str">
            <v>Denso</v>
          </cell>
          <cell r="N306" t="str">
            <v>Y</v>
          </cell>
          <cell r="R306" t="str">
            <v>No</v>
          </cell>
          <cell r="W306" t="str">
            <v>C</v>
          </cell>
          <cell r="AF306" t="str">
            <v>Y</v>
          </cell>
          <cell r="AN306" t="str">
            <v>N</v>
          </cell>
        </row>
        <row r="307">
          <cell r="B307" t="str">
            <v>HDFC Bank</v>
          </cell>
          <cell r="N307" t="str">
            <v>N</v>
          </cell>
          <cell r="W307" t="str">
            <v>N</v>
          </cell>
          <cell r="AF307" t="str">
            <v>N</v>
          </cell>
          <cell r="AN307" t="str">
            <v>N</v>
          </cell>
          <cell r="AW307" t="str">
            <v>N</v>
          </cell>
        </row>
        <row r="308">
          <cell r="B308" t="str">
            <v>China National Building Material Group</v>
          </cell>
          <cell r="N308" t="str">
            <v>N</v>
          </cell>
          <cell r="W308" t="str">
            <v>N</v>
          </cell>
          <cell r="AN308" t="str">
            <v>C</v>
          </cell>
          <cell r="AW308" t="str">
            <v>U</v>
          </cell>
        </row>
        <row r="309">
          <cell r="B309" t="str">
            <v>Veolia Environnement</v>
          </cell>
          <cell r="N309" t="str">
            <v>Y</v>
          </cell>
          <cell r="R309" t="str">
            <v>Yes</v>
          </cell>
          <cell r="W309" t="str">
            <v>N</v>
          </cell>
          <cell r="AN309" t="str">
            <v>V</v>
          </cell>
          <cell r="AW309" t="str">
            <v>Y</v>
          </cell>
        </row>
        <row r="310">
          <cell r="B310" t="str">
            <v>China State Shipbuilding</v>
          </cell>
          <cell r="N310" t="str">
            <v>N</v>
          </cell>
          <cell r="W310" t="str">
            <v>G</v>
          </cell>
          <cell r="AF310" t="str">
            <v>U</v>
          </cell>
          <cell r="AN310" t="str">
            <v>N</v>
          </cell>
        </row>
        <row r="311">
          <cell r="B311" t="str">
            <v>Vodafone Group</v>
          </cell>
          <cell r="N311" t="str">
            <v>N</v>
          </cell>
          <cell r="R311" t="str">
            <v>Yes</v>
          </cell>
          <cell r="W311" t="str">
            <v>N</v>
          </cell>
          <cell r="AN311" t="str">
            <v>C, V</v>
          </cell>
          <cell r="AW311" t="str">
            <v>U</v>
          </cell>
        </row>
        <row r="312">
          <cell r="B312" t="str">
            <v>Plains GP Holdings</v>
          </cell>
          <cell r="N312" t="str">
            <v>N</v>
          </cell>
          <cell r="W312" t="str">
            <v>N</v>
          </cell>
          <cell r="AN312" t="str">
            <v>N</v>
          </cell>
        </row>
        <row r="313">
          <cell r="B313" t="str">
            <v>Landesbank Baden-Wurttemberg</v>
          </cell>
          <cell r="N313" t="str">
            <v>N</v>
          </cell>
          <cell r="W313" t="str">
            <v>C</v>
          </cell>
          <cell r="AF313" t="str">
            <v>U</v>
          </cell>
          <cell r="AN313" t="str">
            <v>V</v>
          </cell>
          <cell r="AW313" t="str">
            <v>U</v>
          </cell>
        </row>
        <row r="314">
          <cell r="B314" t="str">
            <v>EXOR Group</v>
          </cell>
          <cell r="N314" t="str">
            <v>N</v>
          </cell>
          <cell r="W314" t="str">
            <v>C</v>
          </cell>
          <cell r="AF314" t="str">
            <v>Y</v>
          </cell>
          <cell r="AN314" t="str">
            <v>C</v>
          </cell>
          <cell r="AW314" t="str">
            <v>Y</v>
          </cell>
        </row>
        <row r="315">
          <cell r="B315" t="str">
            <v>Jingye Group</v>
          </cell>
          <cell r="N315" t="str">
            <v>N</v>
          </cell>
          <cell r="W315" t="str">
            <v>G</v>
          </cell>
          <cell r="AN315" t="str">
            <v>N</v>
          </cell>
        </row>
        <row r="316">
          <cell r="B316" t="str">
            <v>UniCredit Group</v>
          </cell>
          <cell r="N316" t="str">
            <v>N</v>
          </cell>
          <cell r="W316" t="str">
            <v>N</v>
          </cell>
          <cell r="AF316" t="str">
            <v>N</v>
          </cell>
          <cell r="AN316" t="str">
            <v>C, F</v>
          </cell>
          <cell r="AW316" t="str">
            <v>Y</v>
          </cell>
        </row>
        <row r="317">
          <cell r="B317" t="str">
            <v>Energie Baden-Wurttemberg</v>
          </cell>
          <cell r="N317" t="str">
            <v>N</v>
          </cell>
          <cell r="W317" t="str">
            <v>C</v>
          </cell>
          <cell r="AF317" t="str">
            <v>Y</v>
          </cell>
          <cell r="AN317" t="str">
            <v>N</v>
          </cell>
        </row>
        <row r="318">
          <cell r="B318" t="str">
            <v>Tokyo Electric Power</v>
          </cell>
          <cell r="N318" t="str">
            <v>N</v>
          </cell>
          <cell r="W318" t="str">
            <v>C</v>
          </cell>
          <cell r="AF318" t="str">
            <v>U</v>
          </cell>
          <cell r="AN318" t="str">
            <v>C</v>
          </cell>
          <cell r="AW318" t="str">
            <v>Y</v>
          </cell>
        </row>
        <row r="319">
          <cell r="B319" t="str">
            <v>Sumitomo</v>
          </cell>
          <cell r="N319" t="str">
            <v>N</v>
          </cell>
          <cell r="W319" t="str">
            <v>V</v>
          </cell>
          <cell r="AF319" t="str">
            <v>Y</v>
          </cell>
          <cell r="AN319" t="str">
            <v>I</v>
          </cell>
        </row>
        <row r="320">
          <cell r="B320" t="str">
            <v>World Kinect</v>
          </cell>
          <cell r="N320" t="str">
            <v>N</v>
          </cell>
          <cell r="W320" t="str">
            <v>N</v>
          </cell>
          <cell r="AN320" t="str">
            <v>N</v>
          </cell>
        </row>
        <row r="321">
          <cell r="B321" t="str">
            <v>Orange</v>
          </cell>
          <cell r="N321" t="str">
            <v>Y</v>
          </cell>
          <cell r="R321" t="str">
            <v>Yes</v>
          </cell>
          <cell r="W321" t="str">
            <v>N</v>
          </cell>
          <cell r="AN321" t="str">
            <v>V</v>
          </cell>
          <cell r="AW321" t="str">
            <v>Y</v>
          </cell>
        </row>
        <row r="322">
          <cell r="B322" t="str">
            <v>HD Hyundai</v>
          </cell>
          <cell r="N322" t="str">
            <v>N</v>
          </cell>
          <cell r="W322" t="str">
            <v>N</v>
          </cell>
          <cell r="AN322" t="str">
            <v>N</v>
          </cell>
        </row>
        <row r="323">
          <cell r="B323" t="str">
            <v>Ingka Group</v>
          </cell>
          <cell r="N323" t="str">
            <v>Y</v>
          </cell>
          <cell r="R323" t="str">
            <v>Yes</v>
          </cell>
          <cell r="W323" t="str">
            <v>V</v>
          </cell>
          <cell r="AF323" t="str">
            <v>N</v>
          </cell>
          <cell r="AN323" t="str">
            <v>V</v>
          </cell>
          <cell r="AW323" t="str">
            <v>N</v>
          </cell>
        </row>
        <row r="324">
          <cell r="B324" t="str">
            <v>ANZ Group Holdings</v>
          </cell>
          <cell r="N324" t="str">
            <v>N</v>
          </cell>
          <cell r="W324" t="str">
            <v>N</v>
          </cell>
          <cell r="AN324" t="str">
            <v>C</v>
          </cell>
          <cell r="AW324" t="str">
            <v>U</v>
          </cell>
        </row>
        <row r="325">
          <cell r="B325" t="str">
            <v>AIG</v>
          </cell>
          <cell r="N325" t="str">
            <v>N</v>
          </cell>
          <cell r="W325" t="str">
            <v>N</v>
          </cell>
          <cell r="AN325" t="str">
            <v>C + F</v>
          </cell>
          <cell r="AW325" t="str">
            <v>U</v>
          </cell>
        </row>
        <row r="326">
          <cell r="B326" t="str">
            <v>SoftBank Group</v>
          </cell>
          <cell r="N326" t="str">
            <v>Y</v>
          </cell>
          <cell r="R326" t="str">
            <v>Yes</v>
          </cell>
          <cell r="W326" t="str">
            <v>C</v>
          </cell>
          <cell r="AF326" t="str">
            <v>Y</v>
          </cell>
          <cell r="AN326" t="str">
            <v>V</v>
          </cell>
          <cell r="AW326" t="str">
            <v>U</v>
          </cell>
        </row>
        <row r="327">
          <cell r="B327" t="str">
            <v>Sinomach</v>
          </cell>
          <cell r="N327" t="str">
            <v>N</v>
          </cell>
          <cell r="W327" t="str">
            <v>N</v>
          </cell>
          <cell r="AN327" t="str">
            <v>N</v>
          </cell>
        </row>
        <row r="328">
          <cell r="B328" t="str">
            <v>Talanx</v>
          </cell>
          <cell r="N328" t="str">
            <v>N</v>
          </cell>
          <cell r="W328" t="str">
            <v>V</v>
          </cell>
          <cell r="AF328" t="str">
            <v>Y</v>
          </cell>
          <cell r="AN328" t="str">
            <v>C, F</v>
          </cell>
          <cell r="AW328" t="str">
            <v>Y</v>
          </cell>
        </row>
        <row r="329">
          <cell r="B329" t="str">
            <v>America Movil</v>
          </cell>
          <cell r="N329" t="str">
            <v>Y</v>
          </cell>
          <cell r="R329" t="str">
            <v>No</v>
          </cell>
          <cell r="W329" t="str">
            <v>N</v>
          </cell>
          <cell r="AN329" t="str">
            <v>N</v>
          </cell>
        </row>
        <row r="330">
          <cell r="B330" t="str">
            <v>AstraZeneca</v>
          </cell>
          <cell r="N330" t="str">
            <v>Y</v>
          </cell>
          <cell r="R330" t="str">
            <v>Yes</v>
          </cell>
          <cell r="W330" t="str">
            <v>N</v>
          </cell>
          <cell r="AN330" t="str">
            <v>V</v>
          </cell>
          <cell r="AW330" t="str">
            <v>Y</v>
          </cell>
        </row>
        <row r="331">
          <cell r="B331" t="str">
            <v>Zhejiang Communications Investment Group</v>
          </cell>
          <cell r="N331" t="str">
            <v>N</v>
          </cell>
          <cell r="W331" t="str">
            <v>N</v>
          </cell>
          <cell r="AN331" t="str">
            <v>N</v>
          </cell>
        </row>
        <row r="332">
          <cell r="B332" t="str">
            <v>China Pacific Insurance (Group)</v>
          </cell>
          <cell r="N332" t="str">
            <v>N</v>
          </cell>
          <cell r="W332" t="str">
            <v>G</v>
          </cell>
          <cell r="AF332" t="str">
            <v>U</v>
          </cell>
          <cell r="AN332" t="str">
            <v>N</v>
          </cell>
        </row>
        <row r="333">
          <cell r="B333" t="str">
            <v>Coca-Cola</v>
          </cell>
          <cell r="N333" t="str">
            <v>Y</v>
          </cell>
          <cell r="R333" t="str">
            <v>No</v>
          </cell>
          <cell r="W333" t="str">
            <v>N</v>
          </cell>
          <cell r="AN333" t="str">
            <v>V</v>
          </cell>
          <cell r="AW333" t="str">
            <v>Y</v>
          </cell>
        </row>
        <row r="334">
          <cell r="B334" t="str">
            <v>TIAA</v>
          </cell>
          <cell r="N334" t="str">
            <v>N</v>
          </cell>
          <cell r="W334" t="str">
            <v>N</v>
          </cell>
          <cell r="AN334" t="str">
            <v>C, V</v>
          </cell>
          <cell r="AW334" t="str">
            <v>Y</v>
          </cell>
        </row>
        <row r="335">
          <cell r="B335" t="str">
            <v>Caixa Economica Federal</v>
          </cell>
          <cell r="N335" t="str">
            <v>N</v>
          </cell>
          <cell r="W335" t="str">
            <v>N</v>
          </cell>
          <cell r="AN335" t="str">
            <v>N</v>
          </cell>
        </row>
        <row r="336">
          <cell r="B336" t="str">
            <v>CHS</v>
          </cell>
          <cell r="N336" t="str">
            <v>N</v>
          </cell>
          <cell r="W336" t="str">
            <v>N</v>
          </cell>
          <cell r="AN336" t="str">
            <v>N</v>
          </cell>
        </row>
        <row r="337">
          <cell r="B337" t="str">
            <v>China Huadian</v>
          </cell>
          <cell r="N337" t="str">
            <v>N</v>
          </cell>
          <cell r="W337" t="str">
            <v>G</v>
          </cell>
          <cell r="AF337" t="str">
            <v>Y, g</v>
          </cell>
          <cell r="AN337" t="str">
            <v>N</v>
          </cell>
        </row>
        <row r="338">
          <cell r="B338" t="str">
            <v>Credit Mutuel Group</v>
          </cell>
          <cell r="N338" t="str">
            <v>N</v>
          </cell>
          <cell r="W338" t="str">
            <v>N</v>
          </cell>
          <cell r="AN338" t="str">
            <v>F</v>
          </cell>
          <cell r="AW338" t="str">
            <v>U</v>
          </cell>
        </row>
        <row r="339">
          <cell r="B339" t="str">
            <v>MS&amp;AD Insurance Group Holdings</v>
          </cell>
          <cell r="N339" t="str">
            <v>N</v>
          </cell>
          <cell r="R339" t="str">
            <v>No</v>
          </cell>
          <cell r="W339" t="str">
            <v>N</v>
          </cell>
          <cell r="AN339" t="str">
            <v>V</v>
          </cell>
          <cell r="AW339" t="str">
            <v>U</v>
          </cell>
        </row>
        <row r="340">
          <cell r="B340" t="str">
            <v>Hyundai Mobis</v>
          </cell>
          <cell r="N340" t="str">
            <v>N</v>
          </cell>
          <cell r="R340" t="str">
            <v>Yes</v>
          </cell>
          <cell r="W340" t="str">
            <v>N</v>
          </cell>
          <cell r="AN340" t="str">
            <v>C, V</v>
          </cell>
          <cell r="AW340" t="str">
            <v>Y</v>
          </cell>
        </row>
        <row r="341">
          <cell r="B341" t="str">
            <v>Susun Construction Group</v>
          </cell>
          <cell r="N341" t="str">
            <v>N</v>
          </cell>
          <cell r="W341" t="str">
            <v>N</v>
          </cell>
          <cell r="AN341" t="str">
            <v>N</v>
          </cell>
        </row>
        <row r="342">
          <cell r="B342" t="str">
            <v>SNCF Group</v>
          </cell>
          <cell r="N342" t="str">
            <v>N</v>
          </cell>
          <cell r="W342" t="str">
            <v>C</v>
          </cell>
          <cell r="AF342" t="str">
            <v>U</v>
          </cell>
          <cell r="AN342" t="str">
            <v>C</v>
          </cell>
          <cell r="AW342" t="str">
            <v>U</v>
          </cell>
        </row>
        <row r="343">
          <cell r="B343" t="str">
            <v>Bristol-Myers Squibb</v>
          </cell>
          <cell r="N343" t="str">
            <v>Y</v>
          </cell>
          <cell r="R343" t="str">
            <v>Yes</v>
          </cell>
          <cell r="W343" t="str">
            <v>N</v>
          </cell>
          <cell r="AN343" t="str">
            <v>V</v>
          </cell>
          <cell r="AW343" t="str">
            <v>Y</v>
          </cell>
        </row>
        <row r="344">
          <cell r="B344" t="str">
            <v>China South Industries Group</v>
          </cell>
          <cell r="N344" t="str">
            <v>N</v>
          </cell>
          <cell r="W344" t="str">
            <v>N</v>
          </cell>
          <cell r="AN344" t="str">
            <v>N</v>
          </cell>
        </row>
        <row r="345">
          <cell r="B345" t="str">
            <v>Continental</v>
          </cell>
          <cell r="N345" t="str">
            <v>Y</v>
          </cell>
          <cell r="R345" t="str">
            <v>No</v>
          </cell>
          <cell r="W345" t="str">
            <v>V</v>
          </cell>
          <cell r="AF345" t="str">
            <v>Y</v>
          </cell>
          <cell r="AN345" t="str">
            <v>N</v>
          </cell>
        </row>
        <row r="346">
          <cell r="B346" t="str">
            <v>Raizen</v>
          </cell>
          <cell r="N346" t="str">
            <v>N</v>
          </cell>
          <cell r="W346" t="str">
            <v>N</v>
          </cell>
          <cell r="AN346" t="str">
            <v>N</v>
          </cell>
        </row>
        <row r="347">
          <cell r="B347" t="str">
            <v>Dow</v>
          </cell>
          <cell r="N347" t="str">
            <v>N</v>
          </cell>
          <cell r="W347" t="str">
            <v>V</v>
          </cell>
          <cell r="AF347" t="str">
            <v>Y</v>
          </cell>
          <cell r="AN347" t="str">
            <v>N</v>
          </cell>
        </row>
        <row r="348">
          <cell r="B348" t="str">
            <v>George Weston</v>
          </cell>
          <cell r="N348" t="str">
            <v>N</v>
          </cell>
          <cell r="W348" t="str">
            <v>N</v>
          </cell>
          <cell r="AN348" t="str">
            <v>C, V</v>
          </cell>
          <cell r="AW348" t="str">
            <v>Y</v>
          </cell>
        </row>
        <row r="349">
          <cell r="B349" t="str">
            <v>L'Oreal</v>
          </cell>
          <cell r="N349" t="str">
            <v>Y</v>
          </cell>
          <cell r="R349" t="str">
            <v>Yes</v>
          </cell>
          <cell r="W349" t="str">
            <v>C</v>
          </cell>
          <cell r="AF349" t="str">
            <v>N</v>
          </cell>
          <cell r="AN349" t="str">
            <v>V</v>
          </cell>
          <cell r="AW349" t="str">
            <v>U</v>
          </cell>
        </row>
        <row r="350">
          <cell r="B350" t="str">
            <v>Fomento Economico Mexicano</v>
          </cell>
          <cell r="N350" t="str">
            <v>N</v>
          </cell>
          <cell r="W350" t="str">
            <v>N</v>
          </cell>
          <cell r="AN350" t="str">
            <v>N</v>
          </cell>
        </row>
        <row r="351">
          <cell r="B351" t="str">
            <v>Telefonica</v>
          </cell>
          <cell r="N351" t="str">
            <v>Y</v>
          </cell>
          <cell r="R351" t="str">
            <v>Yes</v>
          </cell>
          <cell r="W351" t="str">
            <v>V</v>
          </cell>
          <cell r="AF351" t="str">
            <v>Y</v>
          </cell>
          <cell r="AN351" t="str">
            <v>V</v>
          </cell>
          <cell r="AW351" t="str">
            <v>U</v>
          </cell>
        </row>
        <row r="352">
          <cell r="B352" t="str">
            <v>China Minsheng Banking</v>
          </cell>
          <cell r="N352" t="str">
            <v>N</v>
          </cell>
          <cell r="W352" t="str">
            <v>G</v>
          </cell>
          <cell r="AF352" t="str">
            <v>Y, g</v>
          </cell>
          <cell r="AN352" t="str">
            <v>N</v>
          </cell>
        </row>
        <row r="353">
          <cell r="B353" t="str">
            <v>Best Buy</v>
          </cell>
          <cell r="N353" t="str">
            <v>Y</v>
          </cell>
          <cell r="R353" t="str">
            <v>No</v>
          </cell>
          <cell r="W353" t="str">
            <v>C</v>
          </cell>
          <cell r="AF353" t="str">
            <v>Y</v>
          </cell>
          <cell r="AN353" t="str">
            <v>C</v>
          </cell>
          <cell r="AW353" t="str">
            <v>Y</v>
          </cell>
        </row>
        <row r="354">
          <cell r="B354" t="str">
            <v>Woolworths Group</v>
          </cell>
          <cell r="N354" t="str">
            <v>Y</v>
          </cell>
          <cell r="R354" t="str">
            <v>Yes</v>
          </cell>
          <cell r="W354" t="str">
            <v>N</v>
          </cell>
          <cell r="AN354" t="str">
            <v>C</v>
          </cell>
          <cell r="AW354" t="str">
            <v>Y</v>
          </cell>
        </row>
        <row r="355">
          <cell r="B355" t="str">
            <v>Shanghai Construction Group</v>
          </cell>
          <cell r="N355" t="str">
            <v>N</v>
          </cell>
          <cell r="W355" t="str">
            <v>N</v>
          </cell>
          <cell r="AN355" t="str">
            <v>N</v>
          </cell>
        </row>
        <row r="356">
          <cell r="B356" t="str">
            <v>LG Chem</v>
          </cell>
          <cell r="N356" t="str">
            <v>N</v>
          </cell>
          <cell r="R356" t="str">
            <v>No</v>
          </cell>
          <cell r="W356" t="str">
            <v>C</v>
          </cell>
          <cell r="AF356" t="str">
            <v>U</v>
          </cell>
          <cell r="AN356" t="str">
            <v>C</v>
          </cell>
          <cell r="AW356" t="str">
            <v>Y</v>
          </cell>
        </row>
        <row r="357">
          <cell r="B357" t="str">
            <v>Thermo Fisher Scientific</v>
          </cell>
          <cell r="N357" t="str">
            <v>Y</v>
          </cell>
          <cell r="R357" t="str">
            <v>Yes</v>
          </cell>
          <cell r="W357" t="str">
            <v>N</v>
          </cell>
          <cell r="AN357" t="str">
            <v>V</v>
          </cell>
          <cell r="AW357" t="str">
            <v>Y</v>
          </cell>
        </row>
        <row r="358">
          <cell r="B358" t="str">
            <v>Magna International</v>
          </cell>
          <cell r="N358" t="str">
            <v>Y</v>
          </cell>
          <cell r="R358" t="str">
            <v>Yes</v>
          </cell>
          <cell r="W358" t="str">
            <v>N</v>
          </cell>
          <cell r="AN358" t="str">
            <v>V</v>
          </cell>
          <cell r="AW358" t="str">
            <v>U</v>
          </cell>
        </row>
        <row r="359">
          <cell r="B359" t="str">
            <v>OMV Group</v>
          </cell>
          <cell r="N359" t="str">
            <v>N</v>
          </cell>
          <cell r="W359" t="str">
            <v>N</v>
          </cell>
          <cell r="AN359" t="str">
            <v>V</v>
          </cell>
          <cell r="AW359" t="str">
            <v>Y</v>
          </cell>
        </row>
        <row r="360">
          <cell r="B360" t="str">
            <v>Massachusetts Mutual Life Insurance</v>
          </cell>
          <cell r="N360" t="str">
            <v>N</v>
          </cell>
          <cell r="W360" t="str">
            <v>N</v>
          </cell>
          <cell r="AN360" t="str">
            <v>C, F</v>
          </cell>
          <cell r="AW360" t="str">
            <v>U</v>
          </cell>
        </row>
        <row r="361">
          <cell r="B361" t="str">
            <v>AIA Group</v>
          </cell>
          <cell r="N361" t="str">
            <v>Y</v>
          </cell>
          <cell r="R361" t="str">
            <v>No</v>
          </cell>
          <cell r="W361" t="str">
            <v>N</v>
          </cell>
          <cell r="AN361" t="str">
            <v>C</v>
          </cell>
          <cell r="AW361" t="str">
            <v>U</v>
          </cell>
        </row>
        <row r="362">
          <cell r="B362" t="str">
            <v>Guangzhou Municipal Construction Group</v>
          </cell>
          <cell r="N362" t="str">
            <v>N</v>
          </cell>
          <cell r="W362" t="str">
            <v>N</v>
          </cell>
          <cell r="AN362" t="str">
            <v>N</v>
          </cell>
        </row>
        <row r="363">
          <cell r="B363" t="str">
            <v>General Dynamics</v>
          </cell>
          <cell r="N363" t="str">
            <v>N</v>
          </cell>
          <cell r="W363" t="str">
            <v>C</v>
          </cell>
          <cell r="AF363" t="str">
            <v>U</v>
          </cell>
          <cell r="AN363" t="str">
            <v>N</v>
          </cell>
        </row>
        <row r="364">
          <cell r="B364" t="str">
            <v>Vale</v>
          </cell>
          <cell r="N364" t="str">
            <v>N</v>
          </cell>
          <cell r="R364" t="str">
            <v>No</v>
          </cell>
          <cell r="W364" t="str">
            <v>N</v>
          </cell>
          <cell r="AN364" t="str">
            <v>V</v>
          </cell>
          <cell r="AW364" t="str">
            <v>U</v>
          </cell>
        </row>
        <row r="365">
          <cell r="B365" t="str">
            <v>Zijin Mining Group</v>
          </cell>
          <cell r="N365" t="str">
            <v>N</v>
          </cell>
          <cell r="W365" t="str">
            <v>V</v>
          </cell>
          <cell r="AF365" t="str">
            <v>Y</v>
          </cell>
          <cell r="AN365" t="str">
            <v>N</v>
          </cell>
        </row>
        <row r="366">
          <cell r="B366" t="str">
            <v>Apollo Global Management</v>
          </cell>
          <cell r="N366" t="str">
            <v>N</v>
          </cell>
          <cell r="W366" t="str">
            <v>C</v>
          </cell>
          <cell r="AF366" t="str">
            <v>Y</v>
          </cell>
          <cell r="AN366" t="str">
            <v>N</v>
          </cell>
        </row>
        <row r="367">
          <cell r="B367" t="str">
            <v>Warner Bros. Discovery</v>
          </cell>
          <cell r="N367" t="str">
            <v>N</v>
          </cell>
          <cell r="W367" t="str">
            <v>N</v>
          </cell>
          <cell r="AN367" t="str">
            <v>N</v>
          </cell>
        </row>
        <row r="368">
          <cell r="B368" t="str">
            <v>Canadian Imperial Bank of Commerce</v>
          </cell>
          <cell r="N368" t="str">
            <v>N</v>
          </cell>
          <cell r="W368" t="str">
            <v>C</v>
          </cell>
          <cell r="AF368" t="str">
            <v>Y</v>
          </cell>
          <cell r="AN368" t="str">
            <v>C + F</v>
          </cell>
          <cell r="AW368" t="str">
            <v>Y</v>
          </cell>
        </row>
        <row r="369">
          <cell r="B369" t="str">
            <v>LyondellBasell Industries</v>
          </cell>
          <cell r="N369" t="str">
            <v>N</v>
          </cell>
          <cell r="R369" t="str">
            <v>No</v>
          </cell>
          <cell r="W369" t="str">
            <v>N</v>
          </cell>
          <cell r="AN369" t="str">
            <v>C</v>
          </cell>
          <cell r="AW369" t="str">
            <v>Y</v>
          </cell>
        </row>
        <row r="370">
          <cell r="B370" t="str">
            <v>J. Sainsbury</v>
          </cell>
          <cell r="N370" t="str">
            <v>N</v>
          </cell>
          <cell r="W370" t="str">
            <v>N</v>
          </cell>
          <cell r="AN370" t="str">
            <v>C, V</v>
          </cell>
          <cell r="AW370" t="str">
            <v>U</v>
          </cell>
        </row>
        <row r="371">
          <cell r="B371" t="str">
            <v>Shenzhen Investment Holdings</v>
          </cell>
          <cell r="N371" t="str">
            <v>N</v>
          </cell>
          <cell r="W371" t="str">
            <v>N</v>
          </cell>
          <cell r="AN371" t="str">
            <v>N</v>
          </cell>
        </row>
        <row r="372">
          <cell r="B372" t="str">
            <v>Ansteel Group</v>
          </cell>
          <cell r="N372" t="str">
            <v>N</v>
          </cell>
          <cell r="W372" t="str">
            <v>G</v>
          </cell>
          <cell r="AF372" t="str">
            <v>U</v>
          </cell>
          <cell r="AN372" t="str">
            <v>N</v>
          </cell>
        </row>
        <row r="373">
          <cell r="B373" t="str">
            <v>Hanwha</v>
          </cell>
          <cell r="N373" t="str">
            <v>N</v>
          </cell>
          <cell r="W373" t="str">
            <v>I</v>
          </cell>
          <cell r="AN373" t="str">
            <v>C</v>
          </cell>
          <cell r="AW373" t="str">
            <v>Y</v>
          </cell>
        </row>
        <row r="374">
          <cell r="B374" t="str">
            <v>U.S. Bancorp</v>
          </cell>
          <cell r="N374" t="str">
            <v>N</v>
          </cell>
          <cell r="W374" t="str">
            <v>N</v>
          </cell>
          <cell r="AF374" t="str">
            <v>N</v>
          </cell>
          <cell r="AN374" t="str">
            <v>C</v>
          </cell>
          <cell r="AW374" t="str">
            <v>Y</v>
          </cell>
        </row>
        <row r="375">
          <cell r="B375" t="str">
            <v>Lufthansa Group</v>
          </cell>
          <cell r="N375" t="str">
            <v>Y</v>
          </cell>
          <cell r="R375" t="str">
            <v>No</v>
          </cell>
          <cell r="W375" t="str">
            <v>C</v>
          </cell>
          <cell r="AF375" t="str">
            <v>Y</v>
          </cell>
          <cell r="AN375" t="str">
            <v>N</v>
          </cell>
        </row>
        <row r="376">
          <cell r="B376" t="str">
            <v>Pegatron</v>
          </cell>
          <cell r="N376" t="str">
            <v>N</v>
          </cell>
          <cell r="R376" t="str">
            <v>Yes</v>
          </cell>
          <cell r="W376" t="str">
            <v>N</v>
          </cell>
          <cell r="AN376" t="str">
            <v>C</v>
          </cell>
          <cell r="AW376" t="str">
            <v>U</v>
          </cell>
        </row>
        <row r="377">
          <cell r="B377" t="str">
            <v>Abbott Laboratories</v>
          </cell>
          <cell r="N377" t="str">
            <v>Y</v>
          </cell>
          <cell r="R377" t="str">
            <v>No</v>
          </cell>
          <cell r="W377" t="str">
            <v>N</v>
          </cell>
          <cell r="AN377" t="str">
            <v>N</v>
          </cell>
        </row>
        <row r="378">
          <cell r="B378" t="str">
            <v>ThyssenKrupp</v>
          </cell>
          <cell r="N378" t="str">
            <v>Y</v>
          </cell>
          <cell r="R378" t="str">
            <v>Yes</v>
          </cell>
          <cell r="W378" t="str">
            <v>C</v>
          </cell>
          <cell r="AF378" t="str">
            <v>U</v>
          </cell>
          <cell r="AN378" t="str">
            <v>C</v>
          </cell>
          <cell r="AW378" t="str">
            <v>U</v>
          </cell>
        </row>
        <row r="379">
          <cell r="B379" t="str">
            <v>New Hope Holding Group</v>
          </cell>
          <cell r="N379" t="str">
            <v>N</v>
          </cell>
          <cell r="W379" t="str">
            <v>N</v>
          </cell>
          <cell r="AN379" t="str">
            <v>N</v>
          </cell>
        </row>
        <row r="380">
          <cell r="B380" t="str">
            <v>KDDI</v>
          </cell>
          <cell r="N380" t="str">
            <v>Y</v>
          </cell>
          <cell r="R380" t="str">
            <v>No</v>
          </cell>
          <cell r="W380" t="str">
            <v>C, V</v>
          </cell>
          <cell r="AF380" t="str">
            <v>Y</v>
          </cell>
          <cell r="AN380" t="str">
            <v>I</v>
          </cell>
        </row>
        <row r="381">
          <cell r="B381" t="str">
            <v>China National Nuclear</v>
          </cell>
          <cell r="N381" t="str">
            <v>N</v>
          </cell>
          <cell r="W381" t="str">
            <v>G</v>
          </cell>
          <cell r="AF381" t="str">
            <v>U</v>
          </cell>
          <cell r="AN381" t="str">
            <v>N</v>
          </cell>
        </row>
        <row r="382">
          <cell r="B382" t="str">
            <v>Taikang Insurance Group</v>
          </cell>
          <cell r="N382" t="str">
            <v>N</v>
          </cell>
          <cell r="W382" t="str">
            <v>N</v>
          </cell>
          <cell r="AF382" t="str">
            <v>N</v>
          </cell>
          <cell r="AN382" t="str">
            <v>N</v>
          </cell>
          <cell r="AW382" t="str">
            <v>N</v>
          </cell>
        </row>
        <row r="383">
          <cell r="B383" t="str">
            <v>Northrop Grumman</v>
          </cell>
          <cell r="N383" t="str">
            <v>N</v>
          </cell>
          <cell r="W383" t="str">
            <v>N</v>
          </cell>
          <cell r="AF383" t="str">
            <v>N</v>
          </cell>
          <cell r="AN383" t="str">
            <v>C</v>
          </cell>
          <cell r="AW383" t="str">
            <v>U</v>
          </cell>
        </row>
        <row r="384">
          <cell r="B384" t="str">
            <v>Jiangsu Shagang Group</v>
          </cell>
          <cell r="N384" t="str">
            <v>N</v>
          </cell>
          <cell r="W384" t="str">
            <v>N</v>
          </cell>
          <cell r="AN384" t="str">
            <v>N</v>
          </cell>
        </row>
        <row r="385">
          <cell r="B385" t="str">
            <v>Meituan</v>
          </cell>
          <cell r="N385" t="str">
            <v>N</v>
          </cell>
          <cell r="W385" t="str">
            <v>G</v>
          </cell>
          <cell r="AN385" t="str">
            <v>N</v>
          </cell>
        </row>
        <row r="386">
          <cell r="B386" t="str">
            <v>Chery Holding Group</v>
          </cell>
          <cell r="N386" t="str">
            <v>N</v>
          </cell>
          <cell r="W386" t="str">
            <v>N</v>
          </cell>
          <cell r="AN386" t="str">
            <v>N</v>
          </cell>
        </row>
        <row r="387">
          <cell r="B387" t="str">
            <v>Inditex</v>
          </cell>
          <cell r="N387" t="str">
            <v>Y</v>
          </cell>
          <cell r="R387" t="str">
            <v>Yes</v>
          </cell>
          <cell r="W387" t="str">
            <v>N</v>
          </cell>
          <cell r="AN387" t="str">
            <v>V</v>
          </cell>
          <cell r="AW387" t="str">
            <v>U</v>
          </cell>
        </row>
        <row r="388">
          <cell r="B388" t="str">
            <v>Schneider Electric</v>
          </cell>
          <cell r="N388" t="str">
            <v>Y</v>
          </cell>
          <cell r="R388" t="str">
            <v>Yes</v>
          </cell>
          <cell r="W388" t="str">
            <v>C, V</v>
          </cell>
          <cell r="AF388" t="str">
            <v>Y</v>
          </cell>
          <cell r="AN388" t="str">
            <v>V</v>
          </cell>
          <cell r="AW388" t="str">
            <v>Y</v>
          </cell>
        </row>
        <row r="389">
          <cell r="B389" t="str">
            <v>Northwestern Mutual</v>
          </cell>
          <cell r="N389" t="str">
            <v>N</v>
          </cell>
          <cell r="W389" t="str">
            <v>N</v>
          </cell>
          <cell r="AF389" t="str">
            <v>N</v>
          </cell>
          <cell r="AN389" t="str">
            <v>N</v>
          </cell>
          <cell r="AW389" t="str">
            <v>N</v>
          </cell>
        </row>
        <row r="390">
          <cell r="B390" t="str">
            <v>Dollar General</v>
          </cell>
          <cell r="N390" t="str">
            <v>N</v>
          </cell>
          <cell r="W390" t="str">
            <v>N</v>
          </cell>
          <cell r="AN390" t="str">
            <v>N</v>
          </cell>
        </row>
        <row r="391">
          <cell r="B391" t="str">
            <v>Cenovus Energy</v>
          </cell>
          <cell r="N391" t="str">
            <v>N</v>
          </cell>
          <cell r="W391" t="str">
            <v>N</v>
          </cell>
          <cell r="AN391" t="str">
            <v>C</v>
          </cell>
          <cell r="AW391" t="str">
            <v>U</v>
          </cell>
        </row>
        <row r="392">
          <cell r="B392" t="str">
            <v>ACS</v>
          </cell>
          <cell r="N392" t="str">
            <v>N</v>
          </cell>
          <cell r="W392" t="str">
            <v>C</v>
          </cell>
          <cell r="AF392" t="str">
            <v>U</v>
          </cell>
          <cell r="AN392" t="str">
            <v>N</v>
          </cell>
        </row>
        <row r="393">
          <cell r="B393" t="str">
            <v>Coop Group</v>
          </cell>
          <cell r="N393" t="str">
            <v>N</v>
          </cell>
          <cell r="W393" t="str">
            <v>N</v>
          </cell>
          <cell r="AN393" t="str">
            <v>C</v>
          </cell>
          <cell r="AW393" t="str">
            <v>U</v>
          </cell>
        </row>
        <row r="394">
          <cell r="B394" t="str">
            <v>Fairfax Financial Holdings</v>
          </cell>
          <cell r="N394" t="str">
            <v>N</v>
          </cell>
          <cell r="W394" t="str">
            <v>N</v>
          </cell>
          <cell r="AN394" t="str">
            <v>N</v>
          </cell>
        </row>
        <row r="395">
          <cell r="B395" t="str">
            <v>Guangzhou Industrial Investment Holdings</v>
          </cell>
          <cell r="N395" t="str">
            <v>N</v>
          </cell>
          <cell r="W395" t="str">
            <v>N</v>
          </cell>
          <cell r="AN395" t="str">
            <v>N</v>
          </cell>
        </row>
        <row r="396">
          <cell r="B396" t="str">
            <v>PBF Energy</v>
          </cell>
          <cell r="N396" t="str">
            <v>N</v>
          </cell>
          <cell r="W396" t="str">
            <v>V</v>
          </cell>
          <cell r="AF396" t="str">
            <v>U</v>
          </cell>
          <cell r="AN396" t="str">
            <v>N</v>
          </cell>
        </row>
        <row r="397">
          <cell r="B397" t="str">
            <v>Standard Chartered</v>
          </cell>
          <cell r="N397" t="str">
            <v>N</v>
          </cell>
          <cell r="R397" t="str">
            <v>No</v>
          </cell>
          <cell r="W397" t="str">
            <v>N</v>
          </cell>
          <cell r="AF397" t="str">
            <v>N</v>
          </cell>
          <cell r="AN397" t="str">
            <v>C+F</v>
          </cell>
          <cell r="AW397" t="str">
            <v>Y</v>
          </cell>
        </row>
        <row r="398">
          <cell r="B398" t="str">
            <v>Xiaomi</v>
          </cell>
          <cell r="N398" t="str">
            <v>N</v>
          </cell>
          <cell r="W398" t="str">
            <v xml:space="preserve">C  </v>
          </cell>
          <cell r="AF398" t="str">
            <v>Y</v>
          </cell>
          <cell r="AN398" t="str">
            <v>N</v>
          </cell>
        </row>
        <row r="399">
          <cell r="B399" t="str">
            <v>Compass Group</v>
          </cell>
          <cell r="N399" t="str">
            <v>Y</v>
          </cell>
          <cell r="R399" t="str">
            <v>No</v>
          </cell>
          <cell r="W399" t="str">
            <v>C</v>
          </cell>
          <cell r="AF399" t="str">
            <v>Y</v>
          </cell>
          <cell r="AN399" t="str">
            <v>V</v>
          </cell>
          <cell r="AW399" t="str">
            <v>Y</v>
          </cell>
        </row>
        <row r="400">
          <cell r="B400" t="str">
            <v>Meiji Yasuda Life Insurance</v>
          </cell>
          <cell r="N400" t="str">
            <v>N</v>
          </cell>
          <cell r="W400" t="str">
            <v>N</v>
          </cell>
          <cell r="AN400" t="str">
            <v>V</v>
          </cell>
          <cell r="AW400" t="str">
            <v>Y</v>
          </cell>
        </row>
        <row r="401">
          <cell r="B401" t="str">
            <v>GSK</v>
          </cell>
          <cell r="N401" t="str">
            <v>Y</v>
          </cell>
          <cell r="R401" t="str">
            <v>Yes</v>
          </cell>
          <cell r="W401" t="str">
            <v>N</v>
          </cell>
          <cell r="AN401" t="str">
            <v>V</v>
          </cell>
          <cell r="AW401" t="str">
            <v>Y</v>
          </cell>
        </row>
        <row r="402">
          <cell r="B402" t="str">
            <v>Suncor Energy</v>
          </cell>
          <cell r="N402" t="str">
            <v>N</v>
          </cell>
          <cell r="W402" t="str">
            <v>N</v>
          </cell>
          <cell r="AN402" t="str">
            <v>N</v>
          </cell>
        </row>
        <row r="403">
          <cell r="B403" t="str">
            <v>Hangzhou Industrial Investment Group</v>
          </cell>
          <cell r="N403" t="str">
            <v>N</v>
          </cell>
          <cell r="W403" t="str">
            <v>N</v>
          </cell>
          <cell r="AN403" t="str">
            <v>N</v>
          </cell>
        </row>
        <row r="404">
          <cell r="B404" t="str">
            <v>Uber Technologies</v>
          </cell>
          <cell r="N404" t="str">
            <v>Y</v>
          </cell>
          <cell r="R404" t="str">
            <v>Yes</v>
          </cell>
          <cell r="W404" t="str">
            <v>N</v>
          </cell>
          <cell r="AN404" t="str">
            <v>C,V</v>
          </cell>
          <cell r="AW404" t="str">
            <v>U</v>
          </cell>
        </row>
        <row r="405">
          <cell r="B405" t="str">
            <v>DZ Bank</v>
          </cell>
          <cell r="N405" t="str">
            <v>N</v>
          </cell>
          <cell r="W405" t="str">
            <v>C</v>
          </cell>
          <cell r="AF405" t="str">
            <v>Y</v>
          </cell>
          <cell r="AN405" t="str">
            <v>N</v>
          </cell>
        </row>
        <row r="406">
          <cell r="B406" t="str">
            <v>GS Caltex</v>
          </cell>
          <cell r="N406" t="str">
            <v>N</v>
          </cell>
          <cell r="W406" t="str">
            <v>C</v>
          </cell>
          <cell r="AF406" t="str">
            <v>Y</v>
          </cell>
          <cell r="AN406" t="str">
            <v>N</v>
          </cell>
        </row>
        <row r="407">
          <cell r="B407" t="str">
            <v>Suzuki Motor</v>
          </cell>
          <cell r="N407" t="str">
            <v>N</v>
          </cell>
          <cell r="W407" t="str">
            <v>C</v>
          </cell>
          <cell r="AF407" t="str">
            <v>U</v>
          </cell>
          <cell r="AN407" t="str">
            <v>N</v>
          </cell>
          <cell r="AW407" t="str">
            <v>N</v>
          </cell>
        </row>
        <row r="408">
          <cell r="B408" t="str">
            <v>Haier Smart Home</v>
          </cell>
          <cell r="N408" t="str">
            <v>N</v>
          </cell>
          <cell r="W408" t="str">
            <v>G</v>
          </cell>
          <cell r="AN408" t="str">
            <v>N</v>
          </cell>
        </row>
        <row r="409">
          <cell r="B409" t="str">
            <v>X5 Retail Group</v>
          </cell>
          <cell r="N409" t="str">
            <v>N</v>
          </cell>
          <cell r="R409" t="str">
            <v>No</v>
          </cell>
          <cell r="W409" t="str">
            <v>N</v>
          </cell>
          <cell r="AN409" t="str">
            <v>N</v>
          </cell>
        </row>
        <row r="410">
          <cell r="B410" t="str">
            <v>La Poste</v>
          </cell>
          <cell r="N410" t="str">
            <v>Y</v>
          </cell>
          <cell r="R410" t="str">
            <v>Yes</v>
          </cell>
          <cell r="W410" t="str">
            <v>N</v>
          </cell>
          <cell r="AN410" t="str">
            <v>C</v>
          </cell>
          <cell r="AW410" t="str">
            <v>U</v>
          </cell>
        </row>
        <row r="411">
          <cell r="B411" t="str">
            <v>Hangzhou Iron and Steel Group</v>
          </cell>
          <cell r="N411" t="str">
            <v>N</v>
          </cell>
          <cell r="W411" t="str">
            <v>N</v>
          </cell>
          <cell r="AN411" t="str">
            <v>N</v>
          </cell>
        </row>
        <row r="412">
          <cell r="B412" t="str">
            <v>Shanghai Pharmaceuticals Holding</v>
          </cell>
          <cell r="N412" t="str">
            <v>N</v>
          </cell>
          <cell r="W412" t="str">
            <v>G</v>
          </cell>
          <cell r="AF412" t="str">
            <v>U</v>
          </cell>
          <cell r="AN412" t="str">
            <v>N</v>
          </cell>
          <cell r="AW412" t="str">
            <v>N</v>
          </cell>
        </row>
        <row r="413">
          <cell r="B413" t="str">
            <v>Shandong Hi-Speed Group</v>
          </cell>
          <cell r="N413" t="str">
            <v>N</v>
          </cell>
          <cell r="W413" t="str">
            <v>N</v>
          </cell>
          <cell r="AF413" t="str">
            <v>N</v>
          </cell>
          <cell r="AN413" t="str">
            <v>N</v>
          </cell>
          <cell r="AW413" t="str">
            <v>N</v>
          </cell>
        </row>
        <row r="414">
          <cell r="B414" t="str">
            <v>Honeywell International</v>
          </cell>
          <cell r="N414" t="str">
            <v>Y</v>
          </cell>
          <cell r="R414" t="str">
            <v>No</v>
          </cell>
          <cell r="W414" t="str">
            <v>C</v>
          </cell>
          <cell r="AF414" t="str">
            <v>U</v>
          </cell>
          <cell r="AN414" t="str">
            <v>I</v>
          </cell>
        </row>
        <row r="415">
          <cell r="B415" t="str">
            <v>Guangdong Guangxin Holdings</v>
          </cell>
          <cell r="N415" t="str">
            <v>N</v>
          </cell>
          <cell r="W415" t="str">
            <v>N</v>
          </cell>
          <cell r="AF415" t="str">
            <v>N</v>
          </cell>
          <cell r="AN415" t="str">
            <v>N</v>
          </cell>
          <cell r="AW415" t="str">
            <v>N</v>
          </cell>
        </row>
        <row r="416">
          <cell r="B416" t="str">
            <v>S.F. Holding</v>
          </cell>
          <cell r="N416" t="str">
            <v>N</v>
          </cell>
          <cell r="R416" t="str">
            <v>Yes</v>
          </cell>
          <cell r="W416" t="str">
            <v>G</v>
          </cell>
          <cell r="AF416" t="str">
            <v>U</v>
          </cell>
          <cell r="AN416" t="str">
            <v>N</v>
          </cell>
        </row>
        <row r="417">
          <cell r="B417" t="str">
            <v>Mitsubishi Electric</v>
          </cell>
          <cell r="N417" t="str">
            <v>Y</v>
          </cell>
          <cell r="R417" t="str">
            <v>No</v>
          </cell>
          <cell r="W417" t="str">
            <v>N</v>
          </cell>
          <cell r="AF417" t="str">
            <v>N</v>
          </cell>
          <cell r="AN417" t="str">
            <v>C, V</v>
          </cell>
          <cell r="AW417" t="str">
            <v>U</v>
          </cell>
        </row>
        <row r="418">
          <cell r="B418" t="str">
            <v>Guangzhou Pharmaceutical Holdings</v>
          </cell>
          <cell r="N418" t="str">
            <v>N</v>
          </cell>
          <cell r="W418" t="str">
            <v>N</v>
          </cell>
          <cell r="AF418" t="str">
            <v>N</v>
          </cell>
          <cell r="AN418" t="str">
            <v>N</v>
          </cell>
          <cell r="AW418" t="str">
            <v>N</v>
          </cell>
        </row>
        <row r="419">
          <cell r="B419" t="str">
            <v>China Datang</v>
          </cell>
          <cell r="N419" t="str">
            <v>N</v>
          </cell>
          <cell r="W419" t="str">
            <v>G</v>
          </cell>
          <cell r="AF419" t="str">
            <v>U</v>
          </cell>
          <cell r="AN419" t="str">
            <v>N</v>
          </cell>
        </row>
        <row r="420">
          <cell r="B420" t="str">
            <v>Mapfre Group</v>
          </cell>
          <cell r="N420" t="str">
            <v>N</v>
          </cell>
          <cell r="W420" t="str">
            <v>N</v>
          </cell>
          <cell r="AF420" t="str">
            <v>U</v>
          </cell>
          <cell r="AN420" t="str">
            <v>N</v>
          </cell>
          <cell r="AW420" t="str">
            <v>N</v>
          </cell>
        </row>
        <row r="421">
          <cell r="B421" t="str">
            <v>CFE</v>
          </cell>
          <cell r="N421" t="str">
            <v>N</v>
          </cell>
          <cell r="W421" t="str">
            <v>N</v>
          </cell>
          <cell r="AF421" t="str">
            <v>N</v>
          </cell>
          <cell r="AN421" t="str">
            <v>N</v>
          </cell>
        </row>
        <row r="422">
          <cell r="B422" t="str">
            <v>Jardine Matheson</v>
          </cell>
          <cell r="N422" t="str">
            <v>N</v>
          </cell>
          <cell r="W422" t="str">
            <v>N</v>
          </cell>
          <cell r="AN422" t="str">
            <v>V</v>
          </cell>
          <cell r="AW422" t="str">
            <v>U</v>
          </cell>
        </row>
        <row r="423">
          <cell r="B423" t="str">
            <v>Mondelez International</v>
          </cell>
          <cell r="N423" t="str">
            <v>Y</v>
          </cell>
          <cell r="R423" t="str">
            <v>Yes</v>
          </cell>
          <cell r="W423" t="str">
            <v>N</v>
          </cell>
          <cell r="AF423" t="str">
            <v>N</v>
          </cell>
          <cell r="AN423" t="str">
            <v>V</v>
          </cell>
          <cell r="AW423" t="str">
            <v>U</v>
          </cell>
        </row>
        <row r="424">
          <cell r="B424" t="str">
            <v>Daiwa House Industry</v>
          </cell>
          <cell r="N424" t="str">
            <v>Y</v>
          </cell>
          <cell r="R424" t="str">
            <v>Yes</v>
          </cell>
          <cell r="W424" t="str">
            <v>C</v>
          </cell>
          <cell r="AF424" t="str">
            <v>U</v>
          </cell>
          <cell r="AN424" t="str">
            <v>V</v>
          </cell>
          <cell r="AW424" t="str">
            <v>U</v>
          </cell>
        </row>
        <row r="425">
          <cell r="B425" t="str">
            <v>Starbucks</v>
          </cell>
          <cell r="N425" t="str">
            <v>Y</v>
          </cell>
          <cell r="R425" t="str">
            <v>No</v>
          </cell>
          <cell r="W425" t="str">
            <v>C</v>
          </cell>
          <cell r="AF425" t="str">
            <v>U</v>
          </cell>
          <cell r="AN425" t="str">
            <v>V</v>
          </cell>
          <cell r="AW425" t="str">
            <v>U</v>
          </cell>
        </row>
        <row r="426">
          <cell r="B426" t="str">
            <v>Olam Group</v>
          </cell>
          <cell r="N426" t="str">
            <v>Y</v>
          </cell>
          <cell r="R426" t="str">
            <v>No</v>
          </cell>
          <cell r="W426" t="str">
            <v>N</v>
          </cell>
          <cell r="AN426" t="str">
            <v>V</v>
          </cell>
          <cell r="AW426" t="str">
            <v>Y</v>
          </cell>
        </row>
        <row r="427">
          <cell r="B427" t="str">
            <v>Qualcomm</v>
          </cell>
          <cell r="N427" t="str">
            <v>Y</v>
          </cell>
          <cell r="R427" t="str">
            <v>Yes</v>
          </cell>
          <cell r="W427" t="str">
            <v>N</v>
          </cell>
          <cell r="AN427" t="str">
            <v>V</v>
          </cell>
          <cell r="AW427" t="str">
            <v>Y</v>
          </cell>
        </row>
        <row r="428">
          <cell r="B428" t="str">
            <v>Broadcom</v>
          </cell>
          <cell r="N428" t="str">
            <v>N</v>
          </cell>
          <cell r="R428" t="str">
            <v>No</v>
          </cell>
          <cell r="W428" t="str">
            <v>N</v>
          </cell>
          <cell r="AN428" t="str">
            <v>N</v>
          </cell>
        </row>
        <row r="429">
          <cell r="B429" t="str">
            <v>JFE Holdings</v>
          </cell>
          <cell r="N429" t="str">
            <v>N</v>
          </cell>
          <cell r="W429" t="str">
            <v>V</v>
          </cell>
          <cell r="AF429" t="str">
            <v>U</v>
          </cell>
          <cell r="AN429" t="str">
            <v>N</v>
          </cell>
        </row>
        <row r="430">
          <cell r="B430" t="str">
            <v>Hailiang Group</v>
          </cell>
          <cell r="N430" t="str">
            <v>N</v>
          </cell>
          <cell r="W430" t="str">
            <v>N</v>
          </cell>
          <cell r="AN430" t="str">
            <v>N</v>
          </cell>
        </row>
        <row r="431">
          <cell r="B431" t="str">
            <v>Bank of New York Mellon</v>
          </cell>
          <cell r="N431" t="str">
            <v>N</v>
          </cell>
          <cell r="W431" t="str">
            <v>C</v>
          </cell>
          <cell r="AF431" t="str">
            <v>Y</v>
          </cell>
          <cell r="AN431" t="str">
            <v>N</v>
          </cell>
        </row>
        <row r="432">
          <cell r="B432" t="str">
            <v>Beijing Jianlong Heavy Industry Group</v>
          </cell>
          <cell r="N432" t="str">
            <v>N</v>
          </cell>
          <cell r="W432" t="str">
            <v>N</v>
          </cell>
          <cell r="AN432" t="str">
            <v>N</v>
          </cell>
        </row>
        <row r="433">
          <cell r="B433" t="str">
            <v>Centrica</v>
          </cell>
          <cell r="N433" t="str">
            <v>N</v>
          </cell>
          <cell r="W433" t="str">
            <v>N</v>
          </cell>
          <cell r="AN433" t="str">
            <v>C,V</v>
          </cell>
          <cell r="AW433" t="str">
            <v>U</v>
          </cell>
        </row>
        <row r="434">
          <cell r="B434" t="str">
            <v>Mercadona</v>
          </cell>
          <cell r="N434" t="str">
            <v>N</v>
          </cell>
          <cell r="R434" t="str">
            <v>Yes</v>
          </cell>
          <cell r="W434" t="str">
            <v>N</v>
          </cell>
          <cell r="AN434" t="str">
            <v>N</v>
          </cell>
          <cell r="AW434" t="str">
            <v>N</v>
          </cell>
        </row>
        <row r="435">
          <cell r="B435" t="str">
            <v>CK Hutchison Holdings</v>
          </cell>
          <cell r="N435" t="str">
            <v>N</v>
          </cell>
          <cell r="W435" t="str">
            <v>N</v>
          </cell>
          <cell r="AN435" t="str">
            <v>V</v>
          </cell>
          <cell r="AW435" t="str">
            <v>Y</v>
          </cell>
        </row>
        <row r="436">
          <cell r="B436" t="str">
            <v>China Electronics</v>
          </cell>
          <cell r="N436" t="str">
            <v>N</v>
          </cell>
          <cell r="W436" t="str">
            <v>N</v>
          </cell>
          <cell r="AN436" t="str">
            <v>N</v>
          </cell>
        </row>
        <row r="437">
          <cell r="B437" t="str">
            <v>Shudao Investment Group</v>
          </cell>
          <cell r="N437" t="str">
            <v>N</v>
          </cell>
          <cell r="W437" t="str">
            <v>N</v>
          </cell>
          <cell r="AN437" t="str">
            <v>N</v>
          </cell>
        </row>
        <row r="438">
          <cell r="B438" t="str">
            <v>China National Coal Group</v>
          </cell>
          <cell r="N438" t="str">
            <v>N</v>
          </cell>
          <cell r="W438" t="str">
            <v>G</v>
          </cell>
          <cell r="AF438" t="str">
            <v>U</v>
          </cell>
          <cell r="AN438" t="str">
            <v>N</v>
          </cell>
        </row>
        <row r="439">
          <cell r="B439" t="str">
            <v>Commonwealth Bank of Australia</v>
          </cell>
          <cell r="N439" t="str">
            <v>N</v>
          </cell>
          <cell r="W439" t="str">
            <v>C</v>
          </cell>
          <cell r="AF439" t="str">
            <v>Y</v>
          </cell>
          <cell r="AN439" t="str">
            <v>C</v>
          </cell>
          <cell r="AW439" t="str">
            <v>Y</v>
          </cell>
        </row>
        <row r="440">
          <cell r="B440" t="str">
            <v>CRH</v>
          </cell>
          <cell r="N440" t="str">
            <v>Y</v>
          </cell>
          <cell r="R440" t="str">
            <v>No</v>
          </cell>
          <cell r="W440" t="str">
            <v>N</v>
          </cell>
          <cell r="AN440" t="str">
            <v>V</v>
          </cell>
          <cell r="AW440" t="str">
            <v>U</v>
          </cell>
        </row>
        <row r="441">
          <cell r="B441" t="str">
            <v>CRRC Group</v>
          </cell>
          <cell r="N441" t="str">
            <v>N</v>
          </cell>
          <cell r="W441" t="str">
            <v>C, V</v>
          </cell>
          <cell r="AF441" t="str">
            <v>U</v>
          </cell>
          <cell r="AN441" t="str">
            <v>N</v>
          </cell>
        </row>
        <row r="442">
          <cell r="B442" t="str">
            <v>Paccar</v>
          </cell>
          <cell r="N442" t="str">
            <v>Y</v>
          </cell>
          <cell r="R442" t="str">
            <v>No</v>
          </cell>
          <cell r="W442" t="str">
            <v>N</v>
          </cell>
          <cell r="AF442" t="str">
            <v>N</v>
          </cell>
          <cell r="AN442" t="str">
            <v>N</v>
          </cell>
          <cell r="AW442" t="str">
            <v>N</v>
          </cell>
        </row>
        <row r="443">
          <cell r="B443" t="str">
            <v>PDD Holdings</v>
          </cell>
          <cell r="N443" t="str">
            <v>N</v>
          </cell>
          <cell r="W443" t="str">
            <v>N</v>
          </cell>
          <cell r="AF443" t="str">
            <v>N</v>
          </cell>
          <cell r="AN443" t="str">
            <v>N</v>
          </cell>
          <cell r="AW443" t="str">
            <v>N</v>
          </cell>
        </row>
        <row r="444">
          <cell r="B444" t="str">
            <v>Cummins</v>
          </cell>
          <cell r="N444" t="str">
            <v>Y</v>
          </cell>
          <cell r="R444" t="str">
            <v>No</v>
          </cell>
          <cell r="W444" t="str">
            <v>N</v>
          </cell>
          <cell r="AN444" t="str">
            <v>C</v>
          </cell>
          <cell r="AW444" t="str">
            <v>U</v>
          </cell>
        </row>
        <row r="445">
          <cell r="B445" t="str">
            <v>Quanta Computer</v>
          </cell>
          <cell r="N445" t="str">
            <v>N</v>
          </cell>
          <cell r="R445" t="str">
            <v>Yes</v>
          </cell>
          <cell r="W445" t="str">
            <v xml:space="preserve">C </v>
          </cell>
          <cell r="AF445" t="str">
            <v>U</v>
          </cell>
          <cell r="AN445" t="str">
            <v>N</v>
          </cell>
        </row>
        <row r="446">
          <cell r="B446" t="str">
            <v>D.R. Horton</v>
          </cell>
          <cell r="N446" t="str">
            <v>N</v>
          </cell>
          <cell r="W446" t="str">
            <v>N</v>
          </cell>
          <cell r="AN446" t="str">
            <v>N</v>
          </cell>
        </row>
        <row r="447">
          <cell r="B447" t="str">
            <v>Eli Lilly</v>
          </cell>
          <cell r="N447" t="str">
            <v>N</v>
          </cell>
          <cell r="W447" t="str">
            <v>C</v>
          </cell>
          <cell r="AF447" t="str">
            <v>Y</v>
          </cell>
          <cell r="AN447" t="str">
            <v>N</v>
          </cell>
        </row>
        <row r="448">
          <cell r="B448" t="str">
            <v>Nucor</v>
          </cell>
          <cell r="N448" t="str">
            <v>N</v>
          </cell>
          <cell r="W448" t="str">
            <v>N</v>
          </cell>
          <cell r="AN448" t="str">
            <v>V</v>
          </cell>
          <cell r="AW448" t="str">
            <v>Y</v>
          </cell>
        </row>
        <row r="449">
          <cell r="B449" t="str">
            <v>ELO Group</v>
          </cell>
          <cell r="N449" t="str">
            <v>N</v>
          </cell>
          <cell r="W449" t="str">
            <v>N</v>
          </cell>
          <cell r="AN449" t="str">
            <v>N</v>
          </cell>
        </row>
        <row r="450">
          <cell r="B450" t="str">
            <v>National Australia Bank</v>
          </cell>
          <cell r="N450" t="str">
            <v>N</v>
          </cell>
          <cell r="W450" t="str">
            <v>V</v>
          </cell>
          <cell r="AF450" t="str">
            <v>Y</v>
          </cell>
          <cell r="AN450" t="str">
            <v>C+F</v>
          </cell>
          <cell r="AW450" t="str">
            <v>Y</v>
          </cell>
        </row>
        <row r="451">
          <cell r="B451" t="str">
            <v>Emirates Group</v>
          </cell>
          <cell r="N451" t="str">
            <v>N</v>
          </cell>
          <cell r="W451" t="str">
            <v>N</v>
          </cell>
          <cell r="AN451" t="str">
            <v>N</v>
          </cell>
        </row>
        <row r="452">
          <cell r="B452" t="str">
            <v>Heineken</v>
          </cell>
          <cell r="N452" t="str">
            <v>Y</v>
          </cell>
          <cell r="R452" t="str">
            <v>Yes</v>
          </cell>
          <cell r="W452" t="str">
            <v>C, V</v>
          </cell>
          <cell r="AF452" t="str">
            <v>U</v>
          </cell>
          <cell r="AN452" t="str">
            <v>I</v>
          </cell>
        </row>
        <row r="453">
          <cell r="B453" t="str">
            <v>Jabil</v>
          </cell>
          <cell r="N453" t="str">
            <v>N</v>
          </cell>
          <cell r="R453" t="str">
            <v>Yes</v>
          </cell>
          <cell r="W453" t="str">
            <v>C</v>
          </cell>
          <cell r="AF453" t="str">
            <v>U</v>
          </cell>
          <cell r="AN453" t="str">
            <v>N</v>
          </cell>
        </row>
        <row r="454">
          <cell r="B454" t="str">
            <v>Jeronimo Martins</v>
          </cell>
          <cell r="N454" t="str">
            <v>Y</v>
          </cell>
          <cell r="R454" t="str">
            <v>Yes</v>
          </cell>
          <cell r="W454" t="str">
            <v>N</v>
          </cell>
          <cell r="AN454" t="str">
            <v>C, V</v>
          </cell>
          <cell r="AW454" t="str">
            <v>U</v>
          </cell>
        </row>
        <row r="455">
          <cell r="B455" t="str">
            <v>Lennar</v>
          </cell>
          <cell r="N455" t="str">
            <v>N</v>
          </cell>
          <cell r="W455" t="str">
            <v>N</v>
          </cell>
          <cell r="AN455" t="str">
            <v>N</v>
          </cell>
        </row>
        <row r="456">
          <cell r="B456" t="str">
            <v>Mazda Motor</v>
          </cell>
          <cell r="N456" t="str">
            <v>N</v>
          </cell>
          <cell r="W456" t="str">
            <v>C</v>
          </cell>
          <cell r="AF456" t="str">
            <v>U</v>
          </cell>
          <cell r="AN456" t="str">
            <v>N</v>
          </cell>
        </row>
        <row r="457">
          <cell r="B457" t="str">
            <v>Korea Gas</v>
          </cell>
          <cell r="N457" t="str">
            <v>N</v>
          </cell>
          <cell r="W457" t="str">
            <v>N</v>
          </cell>
          <cell r="AN457" t="str">
            <v>N</v>
          </cell>
        </row>
        <row r="458">
          <cell r="B458" t="str">
            <v>Migros Group</v>
          </cell>
          <cell r="N458" t="str">
            <v>Y</v>
          </cell>
          <cell r="R458" t="str">
            <v>Yes</v>
          </cell>
          <cell r="W458" t="str">
            <v>C</v>
          </cell>
          <cell r="AF458" t="str">
            <v>Y</v>
          </cell>
          <cell r="AN458" t="str">
            <v>C</v>
          </cell>
          <cell r="AW458" t="str">
            <v>R</v>
          </cell>
        </row>
        <row r="459">
          <cell r="B459" t="str">
            <v>Molina Healthcare</v>
          </cell>
          <cell r="N459" t="str">
            <v>N</v>
          </cell>
          <cell r="W459" t="str">
            <v>N</v>
          </cell>
          <cell r="AN459" t="str">
            <v>N</v>
          </cell>
        </row>
        <row r="460">
          <cell r="B460" t="str">
            <v>Philip Morris International</v>
          </cell>
          <cell r="N460" t="str">
            <v>Y</v>
          </cell>
          <cell r="R460" t="str">
            <v>Yes</v>
          </cell>
          <cell r="W460" t="str">
            <v>C</v>
          </cell>
          <cell r="AF460" t="str">
            <v>Y</v>
          </cell>
          <cell r="AN460" t="str">
            <v>V</v>
          </cell>
          <cell r="AW460" t="str">
            <v>U</v>
          </cell>
        </row>
        <row r="461">
          <cell r="B461" t="str">
            <v>Shaanxi Construction Engineering Holding</v>
          </cell>
          <cell r="N461" t="str">
            <v>N</v>
          </cell>
          <cell r="W461" t="str">
            <v>N</v>
          </cell>
          <cell r="AF461" t="str">
            <v>N</v>
          </cell>
          <cell r="AN461" t="str">
            <v>N</v>
          </cell>
        </row>
        <row r="462">
          <cell r="B462" t="str">
            <v>Rabobank Group</v>
          </cell>
          <cell r="N462" t="str">
            <v>N</v>
          </cell>
          <cell r="W462" t="str">
            <v>C</v>
          </cell>
          <cell r="AF462" t="str">
            <v>N</v>
          </cell>
          <cell r="AN462" t="str">
            <v>C</v>
          </cell>
          <cell r="AW462" t="str">
            <v>Y</v>
          </cell>
        </row>
        <row r="463">
          <cell r="B463" t="str">
            <v>Aisin</v>
          </cell>
          <cell r="N463" t="str">
            <v>Y</v>
          </cell>
          <cell r="R463" t="str">
            <v>No</v>
          </cell>
          <cell r="W463" t="str">
            <v>C</v>
          </cell>
          <cell r="AF463" t="str">
            <v>Y</v>
          </cell>
          <cell r="AN463" t="str">
            <v>N</v>
          </cell>
          <cell r="AW463" t="str">
            <v>N</v>
          </cell>
        </row>
        <row r="464">
          <cell r="B464" t="str">
            <v>Rajesh Exports</v>
          </cell>
          <cell r="N464" t="str">
            <v>N</v>
          </cell>
          <cell r="W464" t="str">
            <v>N</v>
          </cell>
          <cell r="AN464" t="str">
            <v>N</v>
          </cell>
        </row>
        <row r="465">
          <cell r="B465" t="str">
            <v>British American Tobacco</v>
          </cell>
          <cell r="N465" t="str">
            <v>Y</v>
          </cell>
          <cell r="R465" t="str">
            <v>No</v>
          </cell>
          <cell r="W465" t="str">
            <v>N</v>
          </cell>
          <cell r="AF465" t="str">
            <v>N</v>
          </cell>
          <cell r="AN465" t="str">
            <v>V</v>
          </cell>
          <cell r="AW465" t="str">
            <v>Y</v>
          </cell>
        </row>
        <row r="466">
          <cell r="B466" t="str">
            <v>CPC</v>
          </cell>
          <cell r="N466" t="str">
            <v>N</v>
          </cell>
          <cell r="W466" t="str">
            <v>N</v>
          </cell>
          <cell r="AN466" t="str">
            <v>C</v>
          </cell>
          <cell r="AW466" t="str">
            <v>Y</v>
          </cell>
        </row>
        <row r="467">
          <cell r="B467" t="str">
            <v>Salesforce</v>
          </cell>
          <cell r="N467" t="str">
            <v>Y</v>
          </cell>
          <cell r="R467" t="str">
            <v>No</v>
          </cell>
          <cell r="W467" t="str">
            <v>N</v>
          </cell>
          <cell r="AN467" t="str">
            <v>C,V</v>
          </cell>
          <cell r="AW467" t="str">
            <v>Y</v>
          </cell>
        </row>
        <row r="468">
          <cell r="B468" t="str">
            <v>Tongwei Group</v>
          </cell>
          <cell r="N468" t="str">
            <v>N</v>
          </cell>
          <cell r="W468" t="str">
            <v>C</v>
          </cell>
          <cell r="AN468" t="str">
            <v>N</v>
          </cell>
        </row>
        <row r="469">
          <cell r="B469" t="str">
            <v>Netflix</v>
          </cell>
          <cell r="N469" t="str">
            <v>Y</v>
          </cell>
          <cell r="R469" t="str">
            <v>No</v>
          </cell>
          <cell r="W469" t="str">
            <v>N</v>
          </cell>
          <cell r="AN469" t="str">
            <v>V</v>
          </cell>
          <cell r="AW469" t="str">
            <v>R</v>
          </cell>
        </row>
        <row r="470">
          <cell r="B470" t="str">
            <v>Novo Nordisk</v>
          </cell>
          <cell r="N470" t="str">
            <v>Y</v>
          </cell>
          <cell r="R470" t="str">
            <v>Yes</v>
          </cell>
          <cell r="W470" t="str">
            <v>N</v>
          </cell>
          <cell r="AF470" t="str">
            <v>N</v>
          </cell>
          <cell r="AN470" t="str">
            <v>C, V</v>
          </cell>
          <cell r="AW470" t="str">
            <v>U</v>
          </cell>
        </row>
        <row r="471">
          <cell r="B471" t="str">
            <v>Shougang Group</v>
          </cell>
          <cell r="N471" t="str">
            <v>N</v>
          </cell>
          <cell r="W471" t="str">
            <v>G</v>
          </cell>
          <cell r="AF471" t="str">
            <v>U</v>
          </cell>
          <cell r="AN471" t="str">
            <v>N</v>
          </cell>
        </row>
        <row r="472">
          <cell r="B472" t="str">
            <v>Shanxi Coking Coal Group</v>
          </cell>
          <cell r="N472" t="str">
            <v>N</v>
          </cell>
          <cell r="W472" t="str">
            <v>N</v>
          </cell>
          <cell r="AN472" t="str">
            <v>N</v>
          </cell>
        </row>
        <row r="473">
          <cell r="B473" t="str">
            <v>Guangxi Investment Group</v>
          </cell>
          <cell r="N473" t="str">
            <v>N</v>
          </cell>
          <cell r="W473" t="str">
            <v>N</v>
          </cell>
          <cell r="AF473" t="str">
            <v>N</v>
          </cell>
          <cell r="AN473" t="str">
            <v>N</v>
          </cell>
          <cell r="AW473" t="str">
            <v>N</v>
          </cell>
        </row>
        <row r="474">
          <cell r="B474" t="str">
            <v>VTB Bank</v>
          </cell>
          <cell r="N474" t="str">
            <v>N</v>
          </cell>
          <cell r="W474" t="str">
            <v>N</v>
          </cell>
          <cell r="AF474" t="str">
            <v>N</v>
          </cell>
          <cell r="AN474" t="str">
            <v>N</v>
          </cell>
          <cell r="AW474" t="str">
            <v>N</v>
          </cell>
        </row>
        <row r="475">
          <cell r="B475" t="str">
            <v>SAP</v>
          </cell>
          <cell r="N475" t="str">
            <v>Y</v>
          </cell>
          <cell r="R475" t="str">
            <v>Yes</v>
          </cell>
          <cell r="W475" t="str">
            <v>C</v>
          </cell>
          <cell r="AF475" t="str">
            <v>Y</v>
          </cell>
          <cell r="AN475" t="str">
            <v>V</v>
          </cell>
          <cell r="AW475" t="str">
            <v>U</v>
          </cell>
        </row>
        <row r="476">
          <cell r="B476" t="str">
            <v>Hunan Iron &amp; Steel Group</v>
          </cell>
          <cell r="N476" t="str">
            <v>N</v>
          </cell>
          <cell r="W476" t="str">
            <v>N</v>
          </cell>
          <cell r="AF476" t="str">
            <v>N</v>
          </cell>
          <cell r="AN476" t="str">
            <v>N</v>
          </cell>
          <cell r="AW476" t="str">
            <v>N</v>
          </cell>
        </row>
        <row r="477">
          <cell r="B477" t="str">
            <v>Power Corp. of Canada</v>
          </cell>
          <cell r="N477" t="str">
            <v>N</v>
          </cell>
          <cell r="W477" t="str">
            <v>N</v>
          </cell>
          <cell r="AN477" t="str">
            <v>N</v>
          </cell>
        </row>
        <row r="478">
          <cell r="B478" t="str">
            <v>Truist Financial</v>
          </cell>
          <cell r="N478" t="str">
            <v>N</v>
          </cell>
          <cell r="W478" t="str">
            <v>N</v>
          </cell>
          <cell r="AF478" t="str">
            <v>N</v>
          </cell>
          <cell r="AN478" t="str">
            <v>V</v>
          </cell>
          <cell r="AW478" t="str">
            <v xml:space="preserve">U </v>
          </cell>
        </row>
        <row r="479">
          <cell r="B479" t="str">
            <v>Siemens Energy</v>
          </cell>
          <cell r="N479" t="str">
            <v>Y</v>
          </cell>
          <cell r="R479" t="str">
            <v>No</v>
          </cell>
          <cell r="W479" t="str">
            <v>C</v>
          </cell>
          <cell r="AF479" t="str">
            <v>U</v>
          </cell>
          <cell r="AN479" t="str">
            <v>V</v>
          </cell>
          <cell r="AW479" t="str">
            <v>U</v>
          </cell>
        </row>
        <row r="480">
          <cell r="B480" t="str">
            <v>Schlumberger</v>
          </cell>
          <cell r="N480" t="str">
            <v>N</v>
          </cell>
          <cell r="W480" t="str">
            <v>N</v>
          </cell>
          <cell r="AF480" t="str">
            <v>N</v>
          </cell>
          <cell r="AN480" t="str">
            <v>V</v>
          </cell>
          <cell r="AW480" t="str">
            <v>Y</v>
          </cell>
        </row>
        <row r="481">
          <cell r="B481" t="str">
            <v>Ecopetrol</v>
          </cell>
          <cell r="N481" t="str">
            <v>N</v>
          </cell>
          <cell r="W481" t="str">
            <v>N</v>
          </cell>
          <cell r="AN481" t="str">
            <v>C</v>
          </cell>
          <cell r="AW481" t="str">
            <v>Y</v>
          </cell>
        </row>
        <row r="482">
          <cell r="B482" t="str">
            <v>Arrow Electronics</v>
          </cell>
          <cell r="N482" t="str">
            <v>N</v>
          </cell>
          <cell r="R482" t="str">
            <v>No</v>
          </cell>
          <cell r="W482" t="str">
            <v>N</v>
          </cell>
          <cell r="AF482" t="str">
            <v>N</v>
          </cell>
          <cell r="AN482" t="str">
            <v>N</v>
          </cell>
          <cell r="AW482" t="str">
            <v>N</v>
          </cell>
        </row>
        <row r="483">
          <cell r="B483" t="str">
            <v>Shanghai Delong Steel Group</v>
          </cell>
          <cell r="N483" t="str">
            <v>N</v>
          </cell>
          <cell r="W483" t="str">
            <v>N</v>
          </cell>
          <cell r="AN483" t="str">
            <v>N</v>
          </cell>
        </row>
        <row r="484">
          <cell r="B484" t="str">
            <v>China National Aviation Fuel Group</v>
          </cell>
          <cell r="N484" t="str">
            <v>N</v>
          </cell>
          <cell r="W484" t="str">
            <v>N</v>
          </cell>
          <cell r="AF484" t="str">
            <v>N</v>
          </cell>
          <cell r="AN484" t="str">
            <v>N</v>
          </cell>
          <cell r="AW484" t="str">
            <v>N</v>
          </cell>
        </row>
        <row r="485">
          <cell r="B485" t="str">
            <v>Sompo Holdings</v>
          </cell>
          <cell r="N485" t="str">
            <v>N</v>
          </cell>
          <cell r="R485" t="str">
            <v>No</v>
          </cell>
          <cell r="W485" t="str">
            <v>C</v>
          </cell>
          <cell r="AF485" t="str">
            <v>U</v>
          </cell>
          <cell r="AN485" t="str">
            <v>V</v>
          </cell>
          <cell r="AW485" t="str">
            <v>Y</v>
          </cell>
        </row>
        <row r="486">
          <cell r="B486" t="str">
            <v>TongLing Nonferrous Metals Group</v>
          </cell>
          <cell r="N486" t="str">
            <v>N</v>
          </cell>
          <cell r="W486" t="str">
            <v>N</v>
          </cell>
          <cell r="AN486" t="str">
            <v>N</v>
          </cell>
        </row>
        <row r="487">
          <cell r="B487" t="str">
            <v>Linde</v>
          </cell>
          <cell r="N487" t="str">
            <v>Y</v>
          </cell>
          <cell r="R487" t="str">
            <v>No</v>
          </cell>
          <cell r="W487" t="str">
            <v>C</v>
          </cell>
          <cell r="AF487" t="str">
            <v>U</v>
          </cell>
          <cell r="AN487" t="str">
            <v>N</v>
          </cell>
          <cell r="AW487" t="str">
            <v>N</v>
          </cell>
        </row>
        <row r="488">
          <cell r="B488" t="str">
            <v>Travelers</v>
          </cell>
          <cell r="N488" t="str">
            <v>N</v>
          </cell>
          <cell r="W488" t="str">
            <v>C</v>
          </cell>
          <cell r="AF488" t="str">
            <v>Y</v>
          </cell>
          <cell r="AN488" t="str">
            <v>N</v>
          </cell>
        </row>
        <row r="489">
          <cell r="B489" t="str">
            <v>Luxshare Precision Industry</v>
          </cell>
          <cell r="N489" t="str">
            <v>Y</v>
          </cell>
          <cell r="R489" t="str">
            <v>No</v>
          </cell>
          <cell r="W489" t="str">
            <v>C</v>
          </cell>
          <cell r="AF489" t="str">
            <v>U</v>
          </cell>
          <cell r="AN489" t="str">
            <v>N</v>
          </cell>
          <cell r="AW489" t="str">
            <v>N</v>
          </cell>
        </row>
        <row r="490">
          <cell r="B490" t="str">
            <v>3M</v>
          </cell>
          <cell r="N490" t="str">
            <v>N</v>
          </cell>
          <cell r="R490" t="str">
            <v>No</v>
          </cell>
          <cell r="W490" t="str">
            <v>C</v>
          </cell>
          <cell r="AF490" t="str">
            <v>Y</v>
          </cell>
          <cell r="AN490" t="str">
            <v>N</v>
          </cell>
          <cell r="AW490" t="str">
            <v>N</v>
          </cell>
        </row>
        <row r="491">
          <cell r="B491" t="str">
            <v>Visa</v>
          </cell>
          <cell r="N491" t="str">
            <v>Y</v>
          </cell>
          <cell r="R491" t="str">
            <v>Yes</v>
          </cell>
          <cell r="W491" t="str">
            <v>C</v>
          </cell>
          <cell r="AF491" t="str">
            <v>Y</v>
          </cell>
          <cell r="AN491" t="str">
            <v>N</v>
          </cell>
          <cell r="AW491" t="str">
            <v>N</v>
          </cell>
        </row>
        <row r="492">
          <cell r="B492" t="str">
            <v>US Foods Holding</v>
          </cell>
          <cell r="N492" t="str">
            <v>Y</v>
          </cell>
          <cell r="R492" t="str">
            <v>No</v>
          </cell>
          <cell r="W492" t="str">
            <v>N</v>
          </cell>
          <cell r="AN492" t="str">
            <v>N</v>
          </cell>
        </row>
        <row r="493">
          <cell r="B493" t="str">
            <v>USAA</v>
          </cell>
          <cell r="N493" t="str">
            <v>N</v>
          </cell>
          <cell r="W493" t="str">
            <v>N</v>
          </cell>
          <cell r="AN493" t="str">
            <v>N</v>
          </cell>
        </row>
        <row r="494">
          <cell r="B494" t="str">
            <v>Vibra Energia</v>
          </cell>
          <cell r="N494" t="str">
            <v>N</v>
          </cell>
          <cell r="W494" t="str">
            <v>C, V</v>
          </cell>
          <cell r="AF494" t="str">
            <v>Y</v>
          </cell>
          <cell r="AN494" t="str">
            <v>N</v>
          </cell>
          <cell r="AW494" t="str">
            <v>N</v>
          </cell>
        </row>
        <row r="495">
          <cell r="B495" t="str">
            <v>Metro</v>
          </cell>
          <cell r="N495" t="str">
            <v>Y</v>
          </cell>
          <cell r="R495" t="str">
            <v>No</v>
          </cell>
          <cell r="W495" t="str">
            <v>C</v>
          </cell>
          <cell r="AF495" t="str">
            <v>U</v>
          </cell>
          <cell r="AN495" t="str">
            <v>N</v>
          </cell>
          <cell r="AW495" t="str">
            <v>N</v>
          </cell>
        </row>
        <row r="496">
          <cell r="B496" t="str">
            <v>Subaru</v>
          </cell>
          <cell r="N496" t="str">
            <v>N</v>
          </cell>
          <cell r="W496" t="str">
            <v>C</v>
          </cell>
          <cell r="AF496" t="str">
            <v>Y</v>
          </cell>
          <cell r="AN496" t="str">
            <v>N</v>
          </cell>
        </row>
        <row r="497">
          <cell r="B497" t="str">
            <v>Air France-KLM Group</v>
          </cell>
          <cell r="N497" t="str">
            <v>Y</v>
          </cell>
          <cell r="R497" t="str">
            <v>No</v>
          </cell>
          <cell r="W497" t="str">
            <v>N</v>
          </cell>
          <cell r="AN497" t="str">
            <v xml:space="preserve">C  </v>
          </cell>
          <cell r="AW497" t="str">
            <v>U</v>
          </cell>
        </row>
        <row r="498">
          <cell r="B498" t="str">
            <v>Enbridge</v>
          </cell>
          <cell r="N498" t="str">
            <v>N</v>
          </cell>
          <cell r="W498" t="str">
            <v>N</v>
          </cell>
          <cell r="AN498" t="str">
            <v xml:space="preserve">C  </v>
          </cell>
          <cell r="AW498" t="str">
            <v>Y</v>
          </cell>
        </row>
        <row r="499">
          <cell r="B499" t="str">
            <v>ABB</v>
          </cell>
          <cell r="N499" t="str">
            <v>Y</v>
          </cell>
          <cell r="R499" t="str">
            <v>Yes</v>
          </cell>
          <cell r="W499" t="str">
            <v>N</v>
          </cell>
          <cell r="AN499" t="str">
            <v>V</v>
          </cell>
          <cell r="AW499" t="str">
            <v>R</v>
          </cell>
        </row>
        <row r="500">
          <cell r="B500" t="str">
            <v>Mitsubishi Heavy Industries</v>
          </cell>
          <cell r="N500" t="str">
            <v>N</v>
          </cell>
          <cell r="W500" t="str">
            <v>N</v>
          </cell>
          <cell r="AF500" t="str">
            <v>N</v>
          </cell>
          <cell r="AN500" t="str">
            <v>C, V</v>
          </cell>
          <cell r="AW500" t="str">
            <v>U</v>
          </cell>
        </row>
        <row r="501">
          <cell r="B501" t="str">
            <v>Samsung C&amp;T</v>
          </cell>
          <cell r="N501" t="str">
            <v>N</v>
          </cell>
          <cell r="W501" t="str">
            <v>C</v>
          </cell>
          <cell r="AF501" t="str">
            <v>Y</v>
          </cell>
          <cell r="AN501" t="str">
            <v>N</v>
          </cell>
          <cell r="AW501" t="str">
            <v>N</v>
          </cell>
        </row>
      </sheetData>
    </sheetDataSet>
  </externalBook>
</externalLink>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file>

<file path=xl/persons/person.xml><?xml version="1.0" encoding="utf-8"?>
<personList xmlns="http://schemas.microsoft.com/office/spreadsheetml/2018/threadedcomments" xmlns:x="http://schemas.openxmlformats.org/spreadsheetml/2006/main">
  <person displayName="Aniya Bagheri" id="{6DE911E2-1CCD-4512-B745-553FAEE685B0}" userId="aniya.bagheri@climateimpact.com" providerId="PeoplePicker"/>
  <person displayName="Aniya Bagheri" id="{3E1D4713-11C4-497B-B95D-27D2DD46F8AA}" userId="S::aniya.bagheri@climateimpact.com::ab3bcf86-f3c4-4ecb-9ef9-6c35dff31477" providerId="AD"/>
  <person displayName="Carolina Maria Ferrari" id="{2B70E799-704A-4521-8713-C57CEF150BDA}" userId="S::carolina.ferrari@climateimpact.com::e3ef13ce-a4bc-4b38-b89a-76d73ab9ef61"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rolina Maria Ferrari" refreshedDate="45980.570053819443" createdVersion="8" refreshedVersion="8" minRefreshableVersion="3" recordCount="500" xr:uid="{7E2B9323-A477-4E8F-B349-FBD6877EE8ED}">
  <cacheSource type="worksheet">
    <worksheetSource ref="A3:CI503" sheet="FG500_DataCollection_FY26"/>
  </cacheSource>
  <cacheFields count="87">
    <cacheField name="2025 Rank" numFmtId="0">
      <sharedItems containsSemiMixedTypes="0" containsString="0" containsNumber="1" containsInteger="1" minValue="1" maxValue="500"/>
    </cacheField>
    <cacheField name="2024 rank" numFmtId="0">
      <sharedItems containsMixedTypes="1" containsNumber="1" containsInteger="1" minValue="1" maxValue="499"/>
    </cacheField>
    <cacheField name="Company name" numFmtId="0">
      <sharedItems/>
    </cacheField>
    <cacheField name="Sector (Fortune)" numFmtId="0">
      <sharedItems/>
    </cacheField>
    <cacheField name="Sector (final classification)" numFmtId="0">
      <sharedItems/>
    </cacheField>
    <cacheField name="Country" numFmtId="0">
      <sharedItems/>
    </cacheField>
    <cacheField name="Region" numFmtId="0">
      <sharedItems/>
    </cacheField>
    <cacheField name="Revenue ($M) usable" numFmtId="0">
      <sharedItems/>
    </cacheField>
    <cacheField name="Profits ($M) usable" numFmtId="0">
      <sharedItems/>
    </cacheField>
    <cacheField name="Profits (% change)" numFmtId="0">
      <sharedItems containsSemiMixedTypes="0" containsString="0" containsNumber="1" minValue="-94.27" maxValue="73.325999999999993"/>
    </cacheField>
    <cacheField name="Assets ($M)" numFmtId="0">
      <sharedItems/>
    </cacheField>
    <cacheField name="Employees" numFmtId="0">
      <sharedItems containsSemiMixedTypes="0" containsString="0" containsNumber="1" containsInteger="1" minValue="3201" maxValue="2100000"/>
    </cacheField>
    <cacheField name="Years on list (2025)" numFmtId="0">
      <sharedItems containsSemiMixedTypes="0" containsString="0" containsNumber="1" containsInteger="1" minValue="1" maxValue="31"/>
    </cacheField>
    <cacheField name="RE100 (Y/N)" numFmtId="0">
      <sharedItems/>
    </cacheField>
    <cacheField name="Joining year" numFmtId="0">
      <sharedItems containsString="0" containsBlank="1" containsNumber="1" containsInteger="1" minValue="2014" maxValue="2024"/>
    </cacheField>
    <cacheField name="Target year" numFmtId="0">
      <sharedItems containsString="0" containsBlank="1" containsNumber="1" containsInteger="1" minValue="2014" maxValue="2050"/>
    </cacheField>
    <cacheField name="In SBTI database?" numFmtId="0">
      <sharedItems/>
    </cacheField>
    <cacheField name="Near Term SBT (Y = yes, N=no)" numFmtId="0">
      <sharedItems/>
    </cacheField>
    <cacheField name="Target status (T = target set, C = committed, N=No, R=Removed)" numFmtId="0">
      <sharedItems containsBlank="1"/>
    </cacheField>
    <cacheField name="Target classification (near term) - temp" numFmtId="0">
      <sharedItems containsBlank="1"/>
    </cacheField>
    <cacheField name="Target year (near term) (earlier of the two dates if there were two) " numFmtId="1">
      <sharedItems containsString="0" containsBlank="1" containsNumber="1" containsInteger="1" minValue="2025" maxValue="2037"/>
    </cacheField>
    <cacheField name="Long term - Target Status" numFmtId="0">
      <sharedItems containsBlank="1"/>
    </cacheField>
    <cacheField name="Long term - Target Classification" numFmtId="0">
      <sharedItems containsBlank="1"/>
    </cacheField>
    <cacheField name="Long term - Target Year" numFmtId="1">
      <sharedItems containsString="0" containsBlank="1" containsNumber="1" containsInteger="1" minValue="2030" maxValue="2051"/>
    </cacheField>
    <cacheField name="Net zero committed (SBTi) (Y = yes, N = no)" numFmtId="0">
      <sharedItems/>
    </cacheField>
    <cacheField name="SBTi NZ Target Status" numFmtId="0">
      <sharedItems containsBlank="1"/>
    </cacheField>
    <cacheField name="Net zero Target year (SBTi)" numFmtId="0">
      <sharedItems containsString="0" containsBlank="1" containsNumber="1" containsInteger="1" minValue="2030" maxValue="2051"/>
    </cacheField>
    <cacheField name="notes" numFmtId="0">
      <sharedItems containsNonDate="0" containsString="0" containsBlank="1"/>
    </cacheField>
    <cacheField name="NZ Tracker_End target (in their words)" numFmtId="0">
      <sharedItems containsBlank="1" longText="1"/>
    </cacheField>
    <cacheField name="NZ Tracker Target Grouping" numFmtId="0">
      <sharedItems containsBlank="1"/>
    </cacheField>
    <cacheField name="Carbon neutral commitment (C = company, V = value chain, G= Government, S=Subsidiary,  U = unspecified, N=no)" numFmtId="0">
      <sharedItems/>
    </cacheField>
    <cacheField name="CN (Y/N)" numFmtId="0">
      <sharedItems/>
    </cacheField>
    <cacheField name="Scope 1" numFmtId="0">
      <sharedItems containsBlank="1"/>
    </cacheField>
    <cacheField name="Scope 2" numFmtId="0">
      <sharedItems containsBlank="1"/>
    </cacheField>
    <cacheField name="Scope 3" numFmtId="0">
      <sharedItems containsBlank="1"/>
    </cacheField>
    <cacheField name="Carbon neutral scope(s) - Scope 1,2,3 (NZ Tracker)" numFmtId="0">
      <sharedItems containsBlank="1"/>
    </cacheField>
    <cacheField name="Carbon neutral claim (in their words)" numFmtId="0">
      <sharedItems containsBlank="1" longText="1"/>
    </cacheField>
    <cacheField name="Target year2" numFmtId="0">
      <sharedItems containsString="0" containsBlank="1" containsNumber="1" containsInteger="1" minValue="2020" maxValue="2070"/>
    </cacheField>
    <cacheField name="Source" numFmtId="0">
      <sharedItems containsBlank="1"/>
    </cacheField>
    <cacheField name="Notes (including climate positive)" numFmtId="0">
      <sharedItems containsBlank="1" longText="1"/>
    </cacheField>
    <cacheField name="Net zero commitment (V = value chain, C = company,  U = unclear, S=Subsidiary)" numFmtId="0">
      <sharedItems containsBlank="1"/>
    </cacheField>
    <cacheField name="NZ (Y/N)" numFmtId="0">
      <sharedItems containsBlank="1"/>
    </cacheField>
    <cacheField name="Primary net zero scope (in their words)" numFmtId="0">
      <sharedItems containsBlank="1"/>
    </cacheField>
    <cacheField name="Primary net zero claim (in their words)" numFmtId="0">
      <sharedItems containsBlank="1" containsMixedTypes="1" containsNumber="1" containsInteger="1" minValue="2020" maxValue="2020" longText="1"/>
    </cacheField>
    <cacheField name="Net zero target year" numFmtId="0">
      <sharedItems containsString="0" containsBlank="1" containsNumber="1" containsInteger="1" minValue="2025" maxValue="2060"/>
    </cacheField>
    <cacheField name="Source2" numFmtId="0">
      <sharedItems containsBlank="1"/>
    </cacheField>
    <cacheField name="Notes2" numFmtId="0">
      <sharedItems containsBlank="1" longText="1"/>
    </cacheField>
    <cacheField name="Carbon credits (Y = yes, N = no, R = removals only, U = unclear).1" numFmtId="0">
      <sharedItems/>
    </cacheField>
    <cacheField name="Removals" numFmtId="0">
      <sharedItems containsBlank="1"/>
    </cacheField>
    <cacheField name="Separate Removal Target" numFmtId="0">
      <sharedItems containsBlank="1"/>
    </cacheField>
    <cacheField name="Other reduction target (Y = yes) (either companies w/ no SBT or w/ SBT &quot;C&quot;)" numFmtId="0">
      <sharedItems/>
    </cacheField>
    <cacheField name="Target details (Text)" numFmtId="0">
      <sharedItems longText="1"/>
    </cacheField>
    <cacheField name="Target Year3" numFmtId="0">
      <sharedItems containsMixedTypes="1" containsNumber="1" containsInteger="1" minValue="2022" maxValue="2060"/>
    </cacheField>
    <cacheField name="Source3" numFmtId="0">
      <sharedItems containsBlank="1"/>
    </cacheField>
    <cacheField name="Notes3" numFmtId="0">
      <sharedItems containsBlank="1" longText="1"/>
    </cacheField>
    <cacheField name="Who did it?" numFmtId="0">
      <sharedItems containsBlank="1"/>
    </cacheField>
    <cacheField name="When?" numFmtId="14">
      <sharedItems containsNonDate="0" containsDate="1" containsString="0" containsBlank="1" minDate="2025-10-09T00:00:00" maxDate="2025-11-07T00:00:00"/>
    </cacheField>
    <cacheField name="Oher Sources" numFmtId="0">
      <sharedItems containsBlank="1"/>
    </cacheField>
    <cacheField name="RE100 &lt;=2024" numFmtId="0">
      <sharedItems containsSemiMixedTypes="0" containsString="0" containsNumber="1" containsInteger="1" minValue="0" maxValue="1"/>
    </cacheField>
    <cacheField name="RE100 2025-2030" numFmtId="0">
      <sharedItems containsSemiMixedTypes="0" containsString="0" containsNumber="1" containsInteger="1" minValue="0" maxValue="1"/>
    </cacheField>
    <cacheField name="RE100&gt;2030" numFmtId="0">
      <sharedItems containsSemiMixedTypes="0" containsString="0" containsNumber="1" containsInteger="1" minValue="0" maxValue="1"/>
    </cacheField>
    <cacheField name="All RE" numFmtId="0">
      <sharedItems containsSemiMixedTypes="0" containsString="0" containsNumber="1" containsInteger="1" minValue="0" maxValue="1"/>
    </cacheField>
    <cacheField name="SBTi ST &lt;= 2024" numFmtId="0">
      <sharedItems containsSemiMixedTypes="0" containsString="0" containsNumber="1" containsInteger="1" minValue="0" maxValue="0"/>
    </cacheField>
    <cacheField name="SBTi ST 2025-2030" numFmtId="0">
      <sharedItems containsSemiMixedTypes="0" containsString="0" containsNumber="1" containsInteger="1" minValue="0" maxValue="1"/>
    </cacheField>
    <cacheField name="SBTi ST &gt; 2030" numFmtId="0">
      <sharedItems containsSemiMixedTypes="0" containsString="0" containsNumber="1" containsInteger="1" minValue="0" maxValue="1"/>
    </cacheField>
    <cacheField name="All SBTi ST" numFmtId="0">
      <sharedItems containsSemiMixedTypes="0" containsString="0" containsNumber="1" containsInteger="1" minValue="0" maxValue="1"/>
    </cacheField>
    <cacheField name="SBTi NZ &lt;= 2024" numFmtId="0">
      <sharedItems containsSemiMixedTypes="0" containsString="0" containsNumber="1" containsInteger="1" minValue="0" maxValue="0"/>
    </cacheField>
    <cacheField name="SBTi NZ 2025-2030" numFmtId="0">
      <sharedItems containsSemiMixedTypes="0" containsString="0" containsNumber="1" containsInteger="1" minValue="0" maxValue="1"/>
    </cacheField>
    <cacheField name="SBTi NZ &gt; 2030" numFmtId="0">
      <sharedItems containsSemiMixedTypes="0" containsString="0" containsNumber="1" containsInteger="1" minValue="0" maxValue="1"/>
    </cacheField>
    <cacheField name="Other NZ &lt;= 2024" numFmtId="0">
      <sharedItems containsSemiMixedTypes="0" containsString="0" containsNumber="1" containsInteger="1" minValue="0" maxValue="0"/>
    </cacheField>
    <cacheField name="Other NZ 2025-2030" numFmtId="0">
      <sharedItems containsSemiMixedTypes="0" containsString="0" containsNumber="1" containsInteger="1" minValue="0" maxValue="1"/>
    </cacheField>
    <cacheField name="Other NZ &gt; 2030" numFmtId="0">
      <sharedItems containsSemiMixedTypes="0" containsString="0" containsNumber="1" containsInteger="1" minValue="0" maxValue="1"/>
    </cacheField>
    <cacheField name="CN &lt;= 2024" numFmtId="0">
      <sharedItems containsSemiMixedTypes="0" containsString="0" containsNumber="1" containsInteger="1" minValue="0" maxValue="1"/>
    </cacheField>
    <cacheField name="CN 2025-2030" numFmtId="0">
      <sharedItems containsSemiMixedTypes="0" containsString="0" containsNumber="1" containsInteger="1" minValue="0" maxValue="1"/>
    </cacheField>
    <cacheField name="CN &gt; 2030" numFmtId="0">
      <sharedItems containsSemiMixedTypes="0" containsString="0" containsNumber="1" containsInteger="1" minValue="0" maxValue="1"/>
    </cacheField>
    <cacheField name="All CN" numFmtId="0">
      <sharedItems containsSemiMixedTypes="0" containsString="0" containsNumber="1" containsInteger="1" minValue="0" maxValue="1"/>
    </cacheField>
    <cacheField name="Total NZ &lt;=2024" numFmtId="0">
      <sharedItems containsSemiMixedTypes="0" containsString="0" containsNumber="1" containsInteger="1" minValue="0" maxValue="0"/>
    </cacheField>
    <cacheField name="Total NZ 2025-2030" numFmtId="0">
      <sharedItems containsSemiMixedTypes="0" containsString="0" containsNumber="1" containsInteger="1" minValue="0" maxValue="1"/>
    </cacheField>
    <cacheField name="Total NZ &gt; 2030" numFmtId="0">
      <sharedItems containsSemiMixedTypes="0" containsString="0" containsNumber="1" containsInteger="1" minValue="0" maxValue="1"/>
    </cacheField>
    <cacheField name="All NZ" numFmtId="0">
      <sharedItems containsSemiMixedTypes="0" containsString="0" containsNumber="1" containsInteger="1" minValue="0" maxValue="1"/>
    </cacheField>
    <cacheField name="Other Emission Reduction &lt;=2024" numFmtId="0">
      <sharedItems containsSemiMixedTypes="0" containsString="0" containsNumber="1" containsInteger="1" minValue="0" maxValue="1"/>
    </cacheField>
    <cacheField name="Other Emission Reduction 2025-2030" numFmtId="0">
      <sharedItems containsSemiMixedTypes="0" containsString="0" containsNumber="1" containsInteger="1" minValue="0" maxValue="1"/>
    </cacheField>
    <cacheField name="Other Emission Reduction &gt; 2030" numFmtId="0">
      <sharedItems containsSemiMixedTypes="0" containsString="0" containsNumber="1" containsInteger="1" minValue="0" maxValue="1"/>
    </cacheField>
    <cacheField name="Carbon Credits (Y)" numFmtId="0">
      <sharedItems containsSemiMixedTypes="0" containsString="0" containsNumber="1" containsInteger="1" minValue="0" maxValue="1"/>
    </cacheField>
    <cacheField name="One of the actions" numFmtId="0">
      <sharedItems containsSemiMixedTypes="0" containsString="0" containsNumber="1" containsInteger="1" minValue="0" maxValue="1"/>
    </cacheField>
    <cacheField name="Carbon Credits (No)" numFmtId="0">
      <sharedItems containsSemiMixedTypes="0" containsString="0" containsNumber="1" containsInteger="1" minValue="0" maxValue="1"/>
    </cacheField>
    <cacheField name="Carbon Credits (Not Specified)"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n v="1"/>
    <n v="1"/>
    <s v="Walmart"/>
    <s v="General Merchandisers"/>
    <s v="Retail"/>
    <s v="U.S."/>
    <s v="North America"/>
    <s v="$680,985"/>
    <s v="$19,436"/>
    <n v="0.253"/>
    <s v="$260,823"/>
    <n v="2100000"/>
    <n v="31"/>
    <s v="Y"/>
    <n v="2015"/>
    <n v="2035"/>
    <s v="Y"/>
    <s v="Y"/>
    <s v="Targets set"/>
    <s v="1.5°C "/>
    <n v="2030"/>
    <s v=""/>
    <s v=""/>
    <m/>
    <s v="N"/>
    <s v="Commitment removed"/>
    <m/>
    <m/>
    <s v="Zero emissions"/>
    <s v="Net Zero"/>
    <s v=""/>
    <s v="N"/>
    <s v="Yes"/>
    <s v="Yes"/>
    <s v="No"/>
    <s v="1,2"/>
    <s v=""/>
    <m/>
    <m/>
    <m/>
    <s v="C"/>
    <s v="Y"/>
    <s v="1,2"/>
    <s v="&quot;Goal: Achieve zero emissions across global operations by 2040 (Scopes 1 &amp; 2)&quot; (Website, as of 14/08/2025: https://corporate.walmart.com/purpose/esgreport/environmental/climate-change)"/>
    <n v="2040"/>
    <m/>
    <m/>
    <s v="No"/>
    <s v="No"/>
    <s v="No"/>
    <s v="N"/>
    <s v=""/>
    <s v=""/>
    <m/>
    <m/>
    <s v="CF"/>
    <d v="2025-10-09T00:00:00"/>
    <m/>
    <n v="0"/>
    <n v="0"/>
    <n v="1"/>
    <n v="1"/>
    <n v="0"/>
    <n v="1"/>
    <n v="0"/>
    <n v="1"/>
    <n v="0"/>
    <n v="0"/>
    <n v="0"/>
    <n v="0"/>
    <n v="0"/>
    <n v="1"/>
    <n v="0"/>
    <n v="0"/>
    <n v="0"/>
    <n v="0"/>
    <n v="0"/>
    <n v="0"/>
    <n v="1"/>
    <n v="1"/>
    <n v="0"/>
    <n v="0"/>
    <n v="0"/>
    <n v="0"/>
    <n v="1"/>
    <n v="1"/>
    <n v="0"/>
  </r>
  <r>
    <n v="2"/>
    <n v="2"/>
    <s v="Amazon"/>
    <s v="Internet Services and Retailing"/>
    <s v="Retail"/>
    <s v="U.S."/>
    <s v="North America"/>
    <s v="$637,959"/>
    <s v="$59,248"/>
    <n v="0.94699999999999995"/>
    <s v="$624,894"/>
    <n v="1556000"/>
    <n v="17"/>
    <s v="N"/>
    <m/>
    <m/>
    <s v="Y"/>
    <s v="N"/>
    <s v="Commitment removed"/>
    <s v=""/>
    <m/>
    <s v=""/>
    <s v=""/>
    <m/>
    <s v=""/>
    <s v=""/>
    <m/>
    <m/>
    <s v="Net zero"/>
    <s v="Net Zero"/>
    <s v=""/>
    <s v="N"/>
    <s v="Not Specified"/>
    <s v="Not Specified"/>
    <s v="Partial"/>
    <s v=""/>
    <s v=""/>
    <m/>
    <m/>
    <m/>
    <s v=""/>
    <s v="Y"/>
    <s v=""/>
    <s v="In 2019, we co-founded and committed to The Climate Pledge‚Äîour goal to reach net-zero carbon emissions by 2040, 10 years ahead of the Paris Agreement. (sustainability report 2024 p. 6)_x000a_"/>
    <n v="2040"/>
    <m/>
    <m/>
    <s v="Yes"/>
    <s v="Yes (nature-based removals e.g. Forestation, soil carbon enhancement)"/>
    <s v="No"/>
    <s v="N"/>
    <s v=""/>
    <s v=""/>
    <m/>
    <m/>
    <s v="CF"/>
    <d v="2025-10-09T00:00:00"/>
    <m/>
    <n v="0"/>
    <n v="0"/>
    <n v="0"/>
    <n v="0"/>
    <n v="0"/>
    <n v="0"/>
    <n v="0"/>
    <n v="0"/>
    <n v="0"/>
    <n v="0"/>
    <n v="0"/>
    <n v="0"/>
    <n v="0"/>
    <n v="1"/>
    <n v="0"/>
    <n v="0"/>
    <n v="0"/>
    <n v="0"/>
    <n v="0"/>
    <n v="0"/>
    <n v="1"/>
    <n v="1"/>
    <n v="0"/>
    <n v="0"/>
    <n v="0"/>
    <n v="1"/>
    <n v="1"/>
    <n v="0"/>
    <n v="0"/>
  </r>
  <r>
    <n v="3"/>
    <n v="3"/>
    <s v="State Grid"/>
    <s v="Utilities"/>
    <s v="Energy and utilities"/>
    <s v="China"/>
    <s v="Asia"/>
    <s v="$548,414.4"/>
    <s v="$10,044.9"/>
    <n v="9.0999999999999998E-2"/>
    <s v="$797,694"/>
    <n v="1354310"/>
    <n v="25"/>
    <s v="N"/>
    <m/>
    <m/>
    <s v="N"/>
    <s v="N"/>
    <s v=""/>
    <s v=""/>
    <m/>
    <s v=""/>
    <s v=""/>
    <m/>
    <s v=""/>
    <s v=""/>
    <m/>
    <m/>
    <s v=""/>
    <s v=""/>
    <s v="G"/>
    <s v="N"/>
    <s v=""/>
    <s v=""/>
    <s v=""/>
    <s v=""/>
    <s v=""/>
    <n v="2060"/>
    <s v="http://www.sgcc.com.cn/u/cms/sgcc_main/other/202012/20201217092925545833884.pdf"/>
    <m/>
    <s v=""/>
    <s v="N"/>
    <s v=""/>
    <s v=""/>
    <m/>
    <m/>
    <m/>
    <s v=""/>
    <s v=""/>
    <s v=""/>
    <s v="N"/>
    <s v=""/>
    <s v=""/>
    <m/>
    <m/>
    <s v="CF"/>
    <d v="2025-10-10T00:00:00"/>
    <m/>
    <n v="0"/>
    <n v="0"/>
    <n v="0"/>
    <n v="0"/>
    <n v="0"/>
    <n v="0"/>
    <n v="0"/>
    <n v="0"/>
    <n v="0"/>
    <n v="0"/>
    <n v="0"/>
    <n v="0"/>
    <n v="0"/>
    <n v="0"/>
    <n v="0"/>
    <n v="0"/>
    <n v="0"/>
    <n v="0"/>
    <n v="0"/>
    <n v="0"/>
    <n v="0"/>
    <n v="0"/>
    <n v="0"/>
    <n v="0"/>
    <n v="0"/>
    <n v="0"/>
    <n v="0"/>
    <n v="0"/>
    <n v="0"/>
  </r>
  <r>
    <n v="4"/>
    <n v="4"/>
    <s v="Saudi Aramco"/>
    <s v="Mining, Crude-Oil Production"/>
    <s v="Metals and mining"/>
    <s v="Saudi Arabia"/>
    <s v="Middle East"/>
    <s v="$480,193.5"/>
    <s v="$104,982.3"/>
    <n v="-0.13"/>
    <s v="$645,097.2"/>
    <n v="75118"/>
    <n v="7"/>
    <s v="N"/>
    <m/>
    <m/>
    <s v="N"/>
    <s v="N"/>
    <s v=""/>
    <s v=""/>
    <m/>
    <s v=""/>
    <s v=""/>
    <m/>
    <s v=""/>
    <s v=""/>
    <m/>
    <m/>
    <s v="Net zero"/>
    <s v="Net Zero"/>
    <s v=""/>
    <s v="N"/>
    <s v="Yes"/>
    <s v="Yes"/>
    <s v="No"/>
    <s v="1,2"/>
    <s v=""/>
    <m/>
    <m/>
    <m/>
    <s v="C"/>
    <s v="Y"/>
    <s v="1,2"/>
    <s v="'We have an ambition to reach net-zero Scope 1 and Scope 2 GHG emissions by 2050 across all our wholly-owned operated assets. (see p22 of the 2024 Aramco Sustainability Report)."/>
    <n v="2050"/>
    <m/>
    <m/>
    <s v="Yes"/>
    <s v="Yes (nature-based and CCS-based removals)"/>
    <s v="No"/>
    <s v="N"/>
    <s v=""/>
    <s v=""/>
    <m/>
    <m/>
    <s v="CF"/>
    <d v="2025-10-13T00:00:00"/>
    <m/>
    <n v="0"/>
    <n v="0"/>
    <n v="0"/>
    <n v="0"/>
    <n v="0"/>
    <n v="0"/>
    <n v="0"/>
    <n v="0"/>
    <n v="0"/>
    <n v="0"/>
    <n v="0"/>
    <n v="0"/>
    <n v="0"/>
    <n v="1"/>
    <n v="0"/>
    <n v="0"/>
    <n v="0"/>
    <n v="0"/>
    <n v="0"/>
    <n v="0"/>
    <n v="1"/>
    <n v="1"/>
    <n v="0"/>
    <n v="0"/>
    <n v="0"/>
    <n v="1"/>
    <n v="1"/>
    <n v="0"/>
    <n v="0"/>
  </r>
  <r>
    <n v="5"/>
    <n v="6"/>
    <s v="China National Petroleum"/>
    <s v="Petroleum Refining"/>
    <s v="Oil and gas"/>
    <s v="China"/>
    <s v="Asia"/>
    <s v="$412,645.3"/>
    <s v="$22,424"/>
    <n v="5.2999999999999999E-2"/>
    <s v="$607,615.1"/>
    <n v="985155"/>
    <n v="25"/>
    <s v="N"/>
    <m/>
    <m/>
    <s v="N"/>
    <s v="N"/>
    <s v=""/>
    <s v=""/>
    <m/>
    <s v=""/>
    <s v=""/>
    <m/>
    <s v=""/>
    <s v=""/>
    <m/>
    <m/>
    <s v="Net zero"/>
    <s v="Net Zero"/>
    <s v="G"/>
    <s v="N"/>
    <s v="Yes"/>
    <s v="Yes"/>
    <s v="Not Specified"/>
    <s v="1,2"/>
    <s v=""/>
    <m/>
    <m/>
    <m/>
    <s v="C"/>
    <s v="Y"/>
    <s v="1,2"/>
    <s v="The 2024 report frequently mentions ‚Äúcarbon neutrality,‚Äù ‚Äúzero-carbon,‚Äù and the global ‚Äúnet-zero‚Äù context (including NZE-2050), it does not specify a corporate-wide net-zero year target for PetroChina itself ‚Äî it frames the ambition as ongoing pursuit of the national carbon-peak and carbon-neutrality goals."/>
    <n v="2050"/>
    <m/>
    <m/>
    <s v="Not Specified"/>
    <s v="No"/>
    <s v="No"/>
    <s v="N"/>
    <s v=""/>
    <s v=""/>
    <m/>
    <m/>
    <s v="CF"/>
    <d v="2025-10-13T00:00:00"/>
    <m/>
    <n v="0"/>
    <n v="0"/>
    <n v="0"/>
    <n v="0"/>
    <n v="0"/>
    <n v="0"/>
    <n v="0"/>
    <n v="0"/>
    <n v="0"/>
    <n v="0"/>
    <n v="0"/>
    <n v="0"/>
    <n v="0"/>
    <n v="1"/>
    <n v="0"/>
    <n v="0"/>
    <n v="0"/>
    <n v="0"/>
    <n v="0"/>
    <n v="0"/>
    <n v="1"/>
    <n v="1"/>
    <n v="0"/>
    <n v="0"/>
    <n v="0"/>
    <n v="0"/>
    <n v="1"/>
    <n v="0"/>
    <n v="1"/>
  </r>
  <r>
    <n v="6"/>
    <n v="5"/>
    <s v="Sinopec Group"/>
    <s v="Petroleum Refining"/>
    <s v="Oil and gas"/>
    <s v="China"/>
    <s v="Asia"/>
    <s v="$407,490.1"/>
    <s v="$8,036.4"/>
    <n v="-0.14499999999999999"/>
    <s v="$375,395.1"/>
    <n v="495096"/>
    <n v="27"/>
    <s v="N"/>
    <m/>
    <m/>
    <s v="N"/>
    <s v="N"/>
    <s v=""/>
    <s v=""/>
    <m/>
    <s v=""/>
    <s v=""/>
    <m/>
    <s v=""/>
    <s v=""/>
    <m/>
    <m/>
    <s v="Carbon neutral(ity)"/>
    <s v="Carbon Neutral"/>
    <s v="C"/>
    <s v="Y"/>
    <s v="Yes"/>
    <s v="Yes"/>
    <s v="Not Specified"/>
    <s v="1,2"/>
    <s v="Strive to achieve carbon neutrality around 2050."/>
    <n v="2050"/>
    <m/>
    <m/>
    <s v=""/>
    <s v="N"/>
    <s v=""/>
    <s v=""/>
    <m/>
    <m/>
    <m/>
    <s v="Yes"/>
    <s v="Yes (nature-based removals e.g. Forestation, soil carbon enhancement)"/>
    <s v="No"/>
    <s v="N"/>
    <s v=""/>
    <s v=""/>
    <m/>
    <m/>
    <s v="CF"/>
    <d v="2025-10-13T00:00:00"/>
    <m/>
    <n v="0"/>
    <n v="0"/>
    <n v="0"/>
    <n v="0"/>
    <n v="0"/>
    <n v="0"/>
    <n v="0"/>
    <n v="0"/>
    <n v="0"/>
    <n v="0"/>
    <n v="0"/>
    <n v="0"/>
    <n v="0"/>
    <n v="0"/>
    <n v="0"/>
    <n v="0"/>
    <n v="1"/>
    <n v="1"/>
    <n v="0"/>
    <n v="0"/>
    <n v="0"/>
    <n v="0"/>
    <n v="0"/>
    <n v="0"/>
    <n v="0"/>
    <n v="1"/>
    <n v="1"/>
    <n v="0"/>
    <n v="0"/>
  </r>
  <r>
    <n v="7"/>
    <n v="8"/>
    <s v="UnitedHealth Group"/>
    <s v="Health Care: Insurance and Managed Care"/>
    <s v="Health care and pharmaceuticals"/>
    <s v="U.S."/>
    <s v="North America"/>
    <s v="$400,278"/>
    <s v="$14,405"/>
    <n v="-0.35599999999999998"/>
    <s v="$298,278"/>
    <n v="400000"/>
    <n v="29"/>
    <s v="N"/>
    <m/>
    <m/>
    <s v="Y"/>
    <s v="Y"/>
    <s v="Targets set"/>
    <s v="1.5°C "/>
    <n v="2030"/>
    <s v=""/>
    <s v=""/>
    <m/>
    <s v="N"/>
    <s v="Committed"/>
    <m/>
    <m/>
    <s v="Net zero"/>
    <s v="Net Zero"/>
    <s v=""/>
    <s v="N"/>
    <s v="Yes"/>
    <s v="Yes"/>
    <s v="No"/>
    <s v="1,2"/>
    <s v=""/>
    <m/>
    <m/>
    <m/>
    <s v="C"/>
    <s v="Y"/>
    <s v="1,2"/>
    <s v="Achieving operational net-zero by 2035_x000a_We will continue to pursue our ambition to achieve net-zero emissions in scopes 1 and 2 by 2035 across our_x000a_global operations"/>
    <n v="2035"/>
    <m/>
    <m/>
    <s v="Not Specified"/>
    <s v="Not Specified"/>
    <s v="No"/>
    <s v="N"/>
    <s v=""/>
    <s v=""/>
    <m/>
    <m/>
    <s v="CF"/>
    <d v="2025-10-13T00:00:00"/>
    <m/>
    <n v="0"/>
    <n v="0"/>
    <n v="0"/>
    <n v="0"/>
    <n v="0"/>
    <n v="1"/>
    <n v="0"/>
    <n v="1"/>
    <n v="0"/>
    <n v="0"/>
    <n v="0"/>
    <n v="0"/>
    <n v="0"/>
    <n v="1"/>
    <n v="0"/>
    <n v="0"/>
    <n v="0"/>
    <n v="0"/>
    <n v="0"/>
    <n v="0"/>
    <n v="1"/>
    <n v="1"/>
    <n v="0"/>
    <n v="0"/>
    <n v="0"/>
    <n v="0"/>
    <n v="1"/>
    <n v="0"/>
    <n v="1"/>
  </r>
  <r>
    <n v="8"/>
    <n v="7"/>
    <s v="Apple"/>
    <s v="Computers"/>
    <s v="Technology"/>
    <s v="U.S."/>
    <s v="North America"/>
    <s v="$391,035"/>
    <s v="$93,736"/>
    <n v="-3.4000000000000002E-2"/>
    <s v="$364,980"/>
    <n v="164000"/>
    <n v="23"/>
    <s v="Y"/>
    <n v="2016"/>
    <n v="2021"/>
    <s v="Y"/>
    <s v="Y"/>
    <s v="Targets set"/>
    <s v="1.5°C "/>
    <n v="2030"/>
    <s v=""/>
    <s v=""/>
    <m/>
    <s v=""/>
    <s v=""/>
    <m/>
    <m/>
    <s v="Carbon neutral(ity)"/>
    <s v="Carbon Neutral"/>
    <s v="C,V"/>
    <s v="Y"/>
    <s v="Yes"/>
    <s v="Yes"/>
    <s v="Yes"/>
    <s v="1,2,3"/>
    <s v="We‚Äôre committed to our ambitious, sciencebased Apple 2030 goal to reduce our collective scope 1, 2, and 3 emissions ‚ upstream and downstream ‚ by 75 percent_x000a_before balancing the remaining emissions with high-quality carbon removals. To achieve this goal, we're reducing emissions across our value chain and directing our efforts toward decarbonizing the largest sources of emissions. (pg 10)"/>
    <n v="2030"/>
    <m/>
    <m/>
    <s v=""/>
    <s v="N"/>
    <s v=""/>
    <s v=""/>
    <m/>
    <m/>
    <m/>
    <s v="Yes"/>
    <s v="Yes (nature-based removals e.g. Forestation, soil carbon enhancement)"/>
    <s v="Yes"/>
    <s v="N"/>
    <s v=""/>
    <s v=""/>
    <m/>
    <m/>
    <s v="CF"/>
    <d v="2025-10-13T00:00:00"/>
    <m/>
    <n v="1"/>
    <n v="0"/>
    <n v="0"/>
    <n v="1"/>
    <n v="0"/>
    <n v="1"/>
    <n v="0"/>
    <n v="1"/>
    <n v="0"/>
    <n v="0"/>
    <n v="0"/>
    <n v="0"/>
    <n v="0"/>
    <n v="0"/>
    <n v="0"/>
    <n v="1"/>
    <n v="0"/>
    <n v="1"/>
    <n v="0"/>
    <n v="0"/>
    <n v="0"/>
    <n v="0"/>
    <n v="0"/>
    <n v="0"/>
    <n v="0"/>
    <n v="1"/>
    <n v="1"/>
    <n v="0"/>
    <n v="0"/>
  </r>
  <r>
    <n v="9"/>
    <n v="10"/>
    <s v="CVS Health"/>
    <s v="Health Care: Pharmacy and Other Services"/>
    <s v="Health care and pharmaceuticals"/>
    <s v="U.S."/>
    <s v="North America"/>
    <s v="$372,809"/>
    <s v="$4,614"/>
    <n v="-0.44700000000000001"/>
    <s v="$253,215"/>
    <n v="259500"/>
    <n v="30"/>
    <s v="N"/>
    <m/>
    <m/>
    <s v="Y"/>
    <s v="Y"/>
    <s v="Targets set"/>
    <s v="1.5°C "/>
    <n v="2030"/>
    <s v="Targets set"/>
    <s v="1.5°C "/>
    <n v="2050"/>
    <s v="Y"/>
    <s v="Targets set"/>
    <n v="2050"/>
    <m/>
    <s v="Net zero"/>
    <s v="Net Zero"/>
    <s v=""/>
    <s v="N"/>
    <s v="Yes"/>
    <s v="Yes"/>
    <s v="Yes"/>
    <s v="1,2,3"/>
    <s v=""/>
    <m/>
    <m/>
    <m/>
    <s v="C,V"/>
    <s v="Y"/>
    <s v="1,2,3"/>
    <s v="*CVS health is one of the first companies in the world to have our net zero targets validated by the Science-Based Targets initiative's (SBTi) net zero methodology. This set us on the path to achieving net zero emissions from our direct operations by 2048 and across their value chain by 2050. They also committed to achieving carbon neutrality by 2030._x000a_*Reduce absolute scope: 1, 2 and 3 (value chain) emissions by 90% by 2050. "/>
    <n v="2050"/>
    <m/>
    <m/>
    <s v="Not Specified"/>
    <s v="Not Specified"/>
    <s v="No"/>
    <s v="N"/>
    <s v=""/>
    <s v=""/>
    <m/>
    <m/>
    <s v="CF"/>
    <d v="2025-10-14T00:00:00"/>
    <m/>
    <n v="0"/>
    <n v="0"/>
    <n v="0"/>
    <n v="0"/>
    <n v="0"/>
    <n v="1"/>
    <n v="0"/>
    <n v="1"/>
    <n v="0"/>
    <n v="0"/>
    <n v="1"/>
    <n v="0"/>
    <n v="0"/>
    <n v="1"/>
    <n v="0"/>
    <n v="0"/>
    <n v="0"/>
    <n v="0"/>
    <n v="0"/>
    <n v="0"/>
    <n v="1"/>
    <n v="1"/>
    <n v="0"/>
    <n v="0"/>
    <n v="0"/>
    <n v="0"/>
    <n v="1"/>
    <n v="0"/>
    <n v="1"/>
  </r>
  <r>
    <n v="10"/>
    <n v="9"/>
    <s v="Berkshire Hathaway"/>
    <s v="Insurance: Property and Casualty"/>
    <s v="Financial services"/>
    <s v="U.S."/>
    <s v="North America"/>
    <s v="$371,433"/>
    <s v="$88,995"/>
    <n v="-7.4999999999999997E-2"/>
    <s v="$1,153,881"/>
    <n v="392400"/>
    <n v="29"/>
    <s v="N"/>
    <m/>
    <m/>
    <s v="N"/>
    <s v="N"/>
    <s v=""/>
    <s v=""/>
    <m/>
    <s v=""/>
    <s v=""/>
    <m/>
    <s v=""/>
    <s v=""/>
    <m/>
    <m/>
    <s v="No target"/>
    <s v="No Target"/>
    <s v=""/>
    <s v="N"/>
    <s v="Not Specified"/>
    <s v="Not Specified"/>
    <s v="Not Specified"/>
    <s v=""/>
    <s v=""/>
    <m/>
    <m/>
    <m/>
    <s v=""/>
    <s v="N"/>
    <s v=""/>
    <s v=""/>
    <m/>
    <m/>
    <m/>
    <s v="Not Specified"/>
    <s v="Not Specified"/>
    <s v="No"/>
    <s v="N"/>
    <s v=""/>
    <s v=""/>
    <m/>
    <m/>
    <s v="CF"/>
    <d v="2025-10-14T00:00:00"/>
    <m/>
    <n v="0"/>
    <n v="0"/>
    <n v="0"/>
    <n v="0"/>
    <n v="0"/>
    <n v="0"/>
    <n v="0"/>
    <n v="0"/>
    <n v="0"/>
    <n v="0"/>
    <n v="0"/>
    <n v="0"/>
    <n v="0"/>
    <n v="0"/>
    <n v="0"/>
    <n v="0"/>
    <n v="0"/>
    <n v="0"/>
    <n v="0"/>
    <n v="0"/>
    <n v="0"/>
    <n v="0"/>
    <n v="0"/>
    <n v="0"/>
    <n v="0"/>
    <n v="0"/>
    <n v="0"/>
    <n v="0"/>
    <n v="1"/>
  </r>
  <r>
    <n v="11"/>
    <n v="16"/>
    <s v="McKesson"/>
    <s v="Wholesalers: Health Care"/>
    <s v="Health care and pharmaceuticals"/>
    <s v="U.S."/>
    <s v="North America"/>
    <s v="$359,051"/>
    <s v="$3,295"/>
    <n v="9.8000000000000004E-2"/>
    <s v="$75,140"/>
    <n v="44000"/>
    <n v="31"/>
    <s v="N"/>
    <m/>
    <m/>
    <s v="Y"/>
    <s v="Y"/>
    <s v="Targets set"/>
    <s v="1.5°C "/>
    <n v="2032"/>
    <s v=""/>
    <s v=""/>
    <m/>
    <s v=""/>
    <s v=""/>
    <m/>
    <m/>
    <s v="Other"/>
    <s v="Other Emission Reduction"/>
    <s v=""/>
    <s v="N"/>
    <s v="Yes"/>
    <s v="Yes"/>
    <s v="Partial"/>
    <s v="1,2"/>
    <s v=""/>
    <m/>
    <m/>
    <m/>
    <s v=""/>
    <s v="N"/>
    <s v=""/>
    <s v=""/>
    <m/>
    <m/>
    <m/>
    <s v="Not Specified"/>
    <s v="Not Specified"/>
    <s v="No"/>
    <s v="Y"/>
    <s v="Mckesson has established the strategy to reduce GHG emissions from 2021, but has not clearly described about their end target (net zero). "/>
    <n v="2032"/>
    <m/>
    <m/>
    <s v="CF"/>
    <d v="2025-10-14T00:00:00"/>
    <m/>
    <n v="0"/>
    <n v="0"/>
    <n v="0"/>
    <n v="0"/>
    <n v="0"/>
    <n v="0"/>
    <n v="1"/>
    <n v="1"/>
    <n v="0"/>
    <n v="0"/>
    <n v="0"/>
    <n v="0"/>
    <n v="0"/>
    <n v="0"/>
    <n v="0"/>
    <n v="0"/>
    <n v="0"/>
    <n v="0"/>
    <n v="0"/>
    <n v="0"/>
    <n v="0"/>
    <n v="0"/>
    <n v="0"/>
    <n v="0"/>
    <n v="1"/>
    <n v="0"/>
    <n v="1"/>
    <n v="0"/>
    <n v="1"/>
  </r>
  <r>
    <n v="12"/>
    <n v="11"/>
    <s v="Volkswagen"/>
    <s v="Motor Vehicles"/>
    <s v="Automotive"/>
    <s v="Germany"/>
    <s v="Europe"/>
    <s v="$351,093.3"/>
    <s v="$12,275.3"/>
    <n v="-0.316"/>
    <s v="$655,316.8"/>
    <n v="646501"/>
    <n v="31"/>
    <s v="N"/>
    <m/>
    <m/>
    <s v="Y"/>
    <s v="Y"/>
    <s v="Targets set"/>
    <s v="1.5Â°C/2Â°C"/>
    <n v="2030"/>
    <s v=""/>
    <s v=""/>
    <m/>
    <s v=""/>
    <s v=""/>
    <m/>
    <m/>
    <s v="Carbon neutral(ity)"/>
    <s v="Carbon Neutral"/>
    <s v="C"/>
    <s v="Y"/>
    <s v="Yes"/>
    <s v="Yes"/>
    <s v="Partial"/>
    <s v="1,2"/>
    <s v="achieve net carbon neutrality by 2050 (pg 236)"/>
    <n v="2050"/>
    <m/>
    <m/>
    <s v=""/>
    <s v="N"/>
    <s v=""/>
    <s v=""/>
    <m/>
    <m/>
    <m/>
    <s v="Yes"/>
    <s v="Yes (nature-based removals e.g. Forestation, soil carbon enhancement)"/>
    <s v="No"/>
    <s v="N"/>
    <s v=""/>
    <s v=""/>
    <m/>
    <m/>
    <s v="CF"/>
    <d v="2025-10-15T00:00:00"/>
    <m/>
    <n v="0"/>
    <n v="0"/>
    <n v="0"/>
    <n v="0"/>
    <n v="0"/>
    <n v="1"/>
    <n v="0"/>
    <n v="1"/>
    <n v="0"/>
    <n v="0"/>
    <n v="0"/>
    <n v="0"/>
    <n v="0"/>
    <n v="0"/>
    <n v="0"/>
    <n v="0"/>
    <n v="1"/>
    <n v="1"/>
    <n v="0"/>
    <n v="0"/>
    <n v="0"/>
    <n v="0"/>
    <n v="0"/>
    <n v="0"/>
    <n v="0"/>
    <n v="1"/>
    <n v="1"/>
    <n v="0"/>
    <n v="0"/>
  </r>
  <r>
    <n v="13"/>
    <n v="17"/>
    <s v="Alphabet"/>
    <s v="Internet Services and Retailing"/>
    <s v="Retail"/>
    <s v="U.S."/>
    <s v="North America"/>
    <s v="$350,018"/>
    <s v="$100,118"/>
    <n v="0.35699999999999998"/>
    <s v="$450,256"/>
    <n v="183323"/>
    <n v="17"/>
    <s v="N"/>
    <m/>
    <m/>
    <s v="Y"/>
    <s v="Y"/>
    <s v="Targets set"/>
    <s v="1.5°C "/>
    <n v="2030"/>
    <s v=""/>
    <s v=""/>
    <m/>
    <s v=""/>
    <s v=""/>
    <m/>
    <m/>
    <s v="Net zero"/>
    <s v="Net Zero"/>
    <s v=""/>
    <s v="N"/>
    <s v="Yes"/>
    <s v="Yes"/>
    <s v="Yes"/>
    <s v="1,2,3"/>
    <s v=""/>
    <m/>
    <m/>
    <m/>
    <s v="C,V"/>
    <s v="Y"/>
    <s v="1,2,3"/>
    <s v="We aim to run on 24/7 carbon-free energy on every grid where we operate by 2030. _x000a__x000a_Reduce 50% of our combined Scope 1, 2 (market-based), and 3 absolute emissions (versus our 2019 baseline) before 2030"/>
    <n v="2030"/>
    <m/>
    <m/>
    <s v="No"/>
    <s v="Yes (nature-based and CCS-based removals)"/>
    <s v="Yes"/>
    <s v="N"/>
    <s v=""/>
    <s v=""/>
    <m/>
    <m/>
    <s v="CF"/>
    <d v="2025-10-15T00:00:00"/>
    <m/>
    <n v="0"/>
    <n v="0"/>
    <n v="0"/>
    <n v="0"/>
    <n v="0"/>
    <n v="1"/>
    <n v="0"/>
    <n v="1"/>
    <n v="0"/>
    <n v="0"/>
    <n v="0"/>
    <n v="0"/>
    <n v="1"/>
    <n v="0"/>
    <n v="0"/>
    <n v="0"/>
    <n v="0"/>
    <n v="0"/>
    <n v="0"/>
    <n v="1"/>
    <n v="0"/>
    <n v="1"/>
    <n v="0"/>
    <n v="0"/>
    <n v="0"/>
    <n v="0"/>
    <n v="1"/>
    <n v="1"/>
    <n v="0"/>
  </r>
  <r>
    <n v="14"/>
    <n v="12"/>
    <s v="Exxon Mobil"/>
    <s v="Petroleum Refining"/>
    <s v="Oil and gas"/>
    <s v="U.S."/>
    <s v="North America"/>
    <s v="$349,585"/>
    <s v="$33,680"/>
    <n v="-6.5000000000000002E-2"/>
    <s v="$453,475"/>
    <n v="60900"/>
    <n v="31"/>
    <s v="N"/>
    <m/>
    <m/>
    <s v="N"/>
    <s v="N"/>
    <s v=""/>
    <s v=""/>
    <m/>
    <s v=""/>
    <s v=""/>
    <m/>
    <s v=""/>
    <s v=""/>
    <m/>
    <m/>
    <s v="Net zero"/>
    <s v="Net Zero"/>
    <s v=""/>
    <s v="N"/>
    <s v="Yes"/>
    <s v="Yes"/>
    <s v="No"/>
    <s v="1,2"/>
    <s v=""/>
    <m/>
    <m/>
    <m/>
    <s v="C"/>
    <s v="Y"/>
    <s v="1,2"/>
    <s v="&quot;In January 2022, we announced a 2050 net-zero GHG ambition for our operated assets, which requires new advancements in technology and practical government  policies.&quot; (covers Scopes 1 and 2) p7_x000a__x000a_"/>
    <n v="2050"/>
    <m/>
    <m/>
    <s v="Yes"/>
    <s v="Yes (CCS-based removals e.g. BECCS, DACCS)"/>
    <s v="No"/>
    <s v="N"/>
    <s v=""/>
    <s v=""/>
    <m/>
    <m/>
    <s v="CF"/>
    <d v="2025-10-15T00:00:00"/>
    <m/>
    <n v="0"/>
    <n v="0"/>
    <n v="0"/>
    <n v="0"/>
    <n v="0"/>
    <n v="0"/>
    <n v="0"/>
    <n v="0"/>
    <n v="0"/>
    <n v="0"/>
    <n v="0"/>
    <n v="0"/>
    <n v="0"/>
    <n v="1"/>
    <n v="0"/>
    <n v="0"/>
    <n v="0"/>
    <n v="0"/>
    <n v="0"/>
    <n v="0"/>
    <n v="1"/>
    <n v="1"/>
    <n v="0"/>
    <n v="0"/>
    <n v="0"/>
    <n v="1"/>
    <n v="1"/>
    <n v="0"/>
    <n v="0"/>
  </r>
  <r>
    <n v="15"/>
    <n v="15"/>
    <s v="Toyota Motor"/>
    <s v="Motor Vehicles"/>
    <s v="Automotive"/>
    <s v="Japan"/>
    <s v="Asia"/>
    <s v="$315,110.2"/>
    <s v="$31,257.9"/>
    <n v="-8.5999999999999993E-2"/>
    <s v="$624,466.9"/>
    <n v="383853"/>
    <n v="31"/>
    <s v="N"/>
    <m/>
    <m/>
    <s v="Y"/>
    <s v="Y"/>
    <s v="Targets set"/>
    <s v="1.5°C / Well-below 2°C"/>
    <n v="2035"/>
    <s v=""/>
    <s v=""/>
    <m/>
    <s v=""/>
    <s v=""/>
    <m/>
    <m/>
    <s v="Carbon neutral(ity)"/>
    <s v="Carbon Neutral"/>
    <s v="C,V"/>
    <s v="Y"/>
    <s v="Yes"/>
    <s v="Yes"/>
    <s v="Yes"/>
    <s v="1,2,3"/>
    <s v="2050: Achieve CN for GHG emissions throughout the life cycle, for average GHG emissions for new vehicles, for GHG emissions from corporate activities (pg 21 &amp; 54)_x000a_** Applies to GHG emissions from the business activities of Toyota Motor Corporation and consolidated subsidiaries due to energy consumption and GHG emissions from business partners and customers in relation to vehicles under Toyota Motor Corporation and consolidated subsidiary brands. (Per vehicle, Scope1, 2, and 3) (Target for 2050 includes Toyota Motor Corporation and some consolidated subsidiaries.)"/>
    <n v="2050"/>
    <m/>
    <m/>
    <s v=""/>
    <s v="N"/>
    <s v=""/>
    <s v=""/>
    <m/>
    <m/>
    <m/>
    <s v="Not Specified"/>
    <s v="Yes (CCS-based removals e.g. BECCS, DACCS)"/>
    <s v="No"/>
    <s v="N"/>
    <s v=""/>
    <s v=""/>
    <m/>
    <m/>
    <s v="CF"/>
    <d v="2025-10-15T00:00:00"/>
    <m/>
    <n v="0"/>
    <n v="0"/>
    <n v="0"/>
    <n v="0"/>
    <n v="0"/>
    <n v="0"/>
    <n v="1"/>
    <n v="1"/>
    <n v="0"/>
    <n v="0"/>
    <n v="0"/>
    <n v="0"/>
    <n v="0"/>
    <n v="0"/>
    <n v="0"/>
    <n v="0"/>
    <n v="1"/>
    <n v="1"/>
    <n v="0"/>
    <n v="0"/>
    <n v="0"/>
    <n v="0"/>
    <n v="0"/>
    <n v="0"/>
    <n v="0"/>
    <n v="0"/>
    <n v="1"/>
    <n v="0"/>
    <n v="1"/>
  </r>
  <r>
    <n v="16"/>
    <n v="14"/>
    <s v="China State Construction Engineering"/>
    <s v="Engineering &amp; Construction"/>
    <s v="Engineering and construction"/>
    <s v="China"/>
    <s v="Asia"/>
    <s v="$304,121.3"/>
    <s v="$3,667.4"/>
    <n v="-0.161"/>
    <s v="$438,013.2"/>
    <n v="361249"/>
    <n v="14"/>
    <s v="N"/>
    <m/>
    <m/>
    <s v="N"/>
    <s v="N"/>
    <s v=""/>
    <s v=""/>
    <m/>
    <s v=""/>
    <s v=""/>
    <m/>
    <s v=""/>
    <s v=""/>
    <m/>
    <m/>
    <s v="Carbon neutral(ity)"/>
    <s v="Carbon Neutral"/>
    <s v="C"/>
    <s v="Y"/>
    <s v="Yes"/>
    <s v="Yes"/>
    <s v="Not Specified"/>
    <s v="1,2"/>
    <s v="CSCEC will possess global core _x000a_competitiveness in green, low_x000a_carbon development, with world_x000a_class capabilities in low-carbon _x000a_industries, products, construction, _x000a_and operations. We will secure a _x000a_leading position in both domestic _x000a_and global operations. The _x000a_Company will realize the green _x000a_transformation of production _x000a_methods and play a pivotal role in _x000a_the construction industry‚Äôs path _x000a_to carbon neutrality, contributing _x000a_significantly to China‚Äôs goal of _x000a_carbon neutrality"/>
    <n v="2060"/>
    <m/>
    <m/>
    <s v=""/>
    <s v="N"/>
    <s v=""/>
    <s v=""/>
    <m/>
    <m/>
    <m/>
    <s v="Not Specified"/>
    <s v="Not Specified"/>
    <s v="No"/>
    <s v="N"/>
    <s v=""/>
    <s v=""/>
    <m/>
    <m/>
    <s v="CF"/>
    <d v="2025-10-15T00:00:00"/>
    <m/>
    <n v="0"/>
    <n v="0"/>
    <n v="0"/>
    <n v="0"/>
    <n v="0"/>
    <n v="0"/>
    <n v="0"/>
    <n v="0"/>
    <n v="0"/>
    <n v="0"/>
    <n v="0"/>
    <n v="0"/>
    <n v="0"/>
    <n v="0"/>
    <n v="0"/>
    <n v="0"/>
    <n v="1"/>
    <n v="1"/>
    <n v="0"/>
    <n v="0"/>
    <n v="0"/>
    <n v="0"/>
    <n v="0"/>
    <n v="0"/>
    <n v="0"/>
    <n v="0"/>
    <n v="1"/>
    <n v="0"/>
    <n v="1"/>
  </r>
  <r>
    <n v="17"/>
    <n v="18"/>
    <s v="Cencora"/>
    <s v="Wholesalers: Health Care"/>
    <s v="Health care and pharmaceuticals"/>
    <s v="U.S."/>
    <s v="North America"/>
    <s v="$293,958.6"/>
    <s v="$1,509.1"/>
    <n v="-0.13500000000000001"/>
    <s v="$67,101.7"/>
    <n v="44000"/>
    <n v="26"/>
    <s v="N"/>
    <m/>
    <m/>
    <s v="Y"/>
    <s v="Y"/>
    <s v="Targets set"/>
    <s v="1.5°C "/>
    <n v="2032"/>
    <s v=""/>
    <s v=""/>
    <m/>
    <s v=""/>
    <s v=""/>
    <m/>
    <m/>
    <s v="Emissions reduction target"/>
    <s v="Other Emission Reduction"/>
    <s v=""/>
    <s v="N"/>
    <s v="Yes"/>
    <s v="Yes"/>
    <s v="Yes"/>
    <s v="1,2,3"/>
    <s v=""/>
    <m/>
    <m/>
    <m/>
    <s v=""/>
    <s v="N"/>
    <s v=""/>
    <s v=""/>
    <m/>
    <m/>
    <m/>
    <s v="Not Specified"/>
    <s v="Not Specified"/>
    <s v="No"/>
    <s v="Y"/>
    <s v="&quot;Cencora has a fully verified science-based target to reduce absolute Scope 1 and 2 greenhouse gas emissions 54.6% by FY2032 from a FY2019 base year. Cencora also commits that 82% of its suppliers by spend, covering purchased goods and services, will have science-based targets by FY2027&quot; (Page 7, Cencora FY23 ESG Reporting Index). _x000a_"/>
    <n v="2032"/>
    <m/>
    <m/>
    <s v="CF"/>
    <d v="2025-10-15T00:00:00"/>
    <m/>
    <n v="0"/>
    <n v="0"/>
    <n v="0"/>
    <n v="0"/>
    <n v="0"/>
    <n v="0"/>
    <n v="1"/>
    <n v="1"/>
    <n v="0"/>
    <n v="0"/>
    <n v="0"/>
    <n v="0"/>
    <n v="0"/>
    <n v="0"/>
    <n v="0"/>
    <n v="0"/>
    <n v="0"/>
    <n v="0"/>
    <n v="0"/>
    <n v="0"/>
    <n v="0"/>
    <n v="0"/>
    <n v="0"/>
    <n v="0"/>
    <n v="1"/>
    <n v="0"/>
    <n v="1"/>
    <n v="0"/>
    <n v="1"/>
  </r>
  <r>
    <n v="18"/>
    <n v="13"/>
    <s v="Shell"/>
    <s v="Petroleum Refining"/>
    <s v="Oil and gas"/>
    <s v="Britain"/>
    <s v="Europe"/>
    <s v="$289,029"/>
    <s v="$16,094"/>
    <n v="-0.16900000000000001"/>
    <s v="$387,609"/>
    <n v="96000"/>
    <n v="31"/>
    <s v="N"/>
    <m/>
    <m/>
    <s v="N"/>
    <s v="N"/>
    <s v=""/>
    <s v=""/>
    <m/>
    <s v=""/>
    <s v=""/>
    <m/>
    <s v=""/>
    <s v=""/>
    <m/>
    <m/>
    <s v="Net zero"/>
    <s v="Net Zero"/>
    <s v=""/>
    <s v="N"/>
    <s v="Yes"/>
    <s v="Yes"/>
    <s v="Yes"/>
    <s v="1,2,3"/>
    <s v=""/>
    <m/>
    <m/>
    <m/>
    <s v="C,V"/>
    <s v="Y"/>
    <s v="1,2,3"/>
    <s v="&quot;Net-zero emissions by 2025 (Scope 1, 2 and 3)&quot; p93 2024 report_x000a_Scope 3: &quot;Reduce the net carbon intensity (NCI) of the energy products we sell by 100% by 2050 (2016 baseline)&quot; (Annual Report 2024, p. 15; Energy Transition Strategy 2024, pp. 9 &amp; 10)"/>
    <n v="2050"/>
    <m/>
    <m/>
    <s v="Yes"/>
    <s v="Yes (nature-based and CCS-based removals)"/>
    <s v="No"/>
    <s v="N"/>
    <s v=""/>
    <s v=""/>
    <m/>
    <m/>
    <s v="CF"/>
    <d v="2025-10-15T00:00:00"/>
    <m/>
    <n v="0"/>
    <n v="0"/>
    <n v="0"/>
    <n v="0"/>
    <n v="0"/>
    <n v="0"/>
    <n v="0"/>
    <n v="0"/>
    <n v="0"/>
    <n v="0"/>
    <n v="0"/>
    <n v="0"/>
    <n v="0"/>
    <n v="1"/>
    <n v="0"/>
    <n v="0"/>
    <n v="0"/>
    <n v="0"/>
    <n v="0"/>
    <n v="0"/>
    <n v="1"/>
    <n v="1"/>
    <n v="0"/>
    <n v="0"/>
    <n v="0"/>
    <n v="1"/>
    <n v="1"/>
    <n v="0"/>
    <n v="0"/>
  </r>
  <r>
    <n v="19"/>
    <n v="21"/>
    <s v="JPMorgan Chase"/>
    <s v="Megabanks"/>
    <s v="Financial services"/>
    <s v="U.S."/>
    <s v="North America"/>
    <s v="$278,906"/>
    <s v="$58,471"/>
    <n v="0.18"/>
    <s v="$4,002,814"/>
    <n v="317233"/>
    <n v="31"/>
    <s v="N"/>
    <m/>
    <m/>
    <s v="N"/>
    <s v="N"/>
    <s v=""/>
    <s v=""/>
    <m/>
    <s v=""/>
    <s v=""/>
    <m/>
    <s v=""/>
    <s v=""/>
    <m/>
    <m/>
    <s v="Net zero"/>
    <s v="Net Zero"/>
    <s v=""/>
    <s v="N"/>
    <s v="Yes"/>
    <s v="Yes"/>
    <s v="Partial"/>
    <s v="1,2"/>
    <s v=""/>
    <m/>
    <m/>
    <m/>
    <s v="C"/>
    <s v="Y"/>
    <s v="1,2"/>
    <s v="The goal of accelerating the low-carbon transition and encouraging near-term actions that set a path for global net-zero emissions by 2050. We are aligning key sectors of our financing portfolio with net-zero emissions by 2050."/>
    <n v="2050"/>
    <m/>
    <m/>
    <s v="Yes"/>
    <s v="Yes (nature-based and CCS-based removals)"/>
    <s v="Yes"/>
    <s v="N"/>
    <s v=""/>
    <s v=""/>
    <m/>
    <m/>
    <s v="CF"/>
    <d v="2025-10-15T00:00:00"/>
    <m/>
    <n v="0"/>
    <n v="0"/>
    <n v="0"/>
    <n v="0"/>
    <n v="0"/>
    <n v="0"/>
    <n v="0"/>
    <n v="0"/>
    <n v="0"/>
    <n v="0"/>
    <n v="0"/>
    <n v="0"/>
    <n v="0"/>
    <n v="1"/>
    <n v="0"/>
    <n v="0"/>
    <n v="0"/>
    <n v="0"/>
    <n v="0"/>
    <n v="0"/>
    <n v="1"/>
    <n v="1"/>
    <n v="0"/>
    <n v="0"/>
    <n v="0"/>
    <n v="1"/>
    <n v="1"/>
    <n v="0"/>
    <n v="0"/>
  </r>
  <r>
    <n v="20"/>
    <n v="20"/>
    <s v="Costco Wholesale"/>
    <s v="General Merchandisers"/>
    <s v="Retail"/>
    <s v="U.S."/>
    <s v="North America"/>
    <s v="$254,453"/>
    <s v="$7,367"/>
    <n v="0.17100000000000001"/>
    <s v="$69,831"/>
    <n v="333000"/>
    <n v="31"/>
    <s v="N"/>
    <m/>
    <m/>
    <s v="N"/>
    <s v="N"/>
    <s v=""/>
    <s v=""/>
    <m/>
    <s v=""/>
    <s v=""/>
    <m/>
    <s v=""/>
    <s v=""/>
    <m/>
    <m/>
    <s v="Emissions reduction target"/>
    <s v="Other Emission Reduction"/>
    <s v=""/>
    <s v="N"/>
    <s v="Yes"/>
    <s v="Yes"/>
    <s v="Partial"/>
    <s v="1,2"/>
    <s v=""/>
    <m/>
    <m/>
    <m/>
    <s v=""/>
    <s v="N"/>
    <s v=""/>
    <s v=""/>
    <m/>
    <m/>
    <m/>
    <s v="Not Specified"/>
    <s v="Not Specified"/>
    <s v="No"/>
    <s v="Y"/>
    <s v="We have committed to an ambitious Scope 1 and Scope 2 emission reduction target: 39% absolute reduction by 2030 compared to our 2020 base year. "/>
    <n v="2030"/>
    <m/>
    <m/>
    <s v="CF"/>
    <d v="2025-10-15T00:00:00"/>
    <m/>
    <n v="0"/>
    <n v="0"/>
    <n v="0"/>
    <n v="0"/>
    <n v="0"/>
    <n v="0"/>
    <n v="0"/>
    <n v="0"/>
    <n v="0"/>
    <n v="0"/>
    <n v="0"/>
    <n v="0"/>
    <n v="0"/>
    <n v="0"/>
    <n v="0"/>
    <n v="0"/>
    <n v="0"/>
    <n v="0"/>
    <n v="0"/>
    <n v="0"/>
    <n v="0"/>
    <n v="0"/>
    <n v="0"/>
    <n v="1"/>
    <n v="0"/>
    <n v="0"/>
    <n v="0"/>
    <n v="0"/>
    <n v="1"/>
  </r>
  <r>
    <n v="21"/>
    <n v="33"/>
    <s v="Cigna"/>
    <s v="Health Care: Pharmacy and Other Services"/>
    <s v="Health care and pharmaceuticals"/>
    <s v="U.S."/>
    <s v="North America"/>
    <s v="$247,121"/>
    <s v="$3,434"/>
    <n v="-0.33500000000000002"/>
    <s v="$155,881"/>
    <n v="72398"/>
    <n v="30"/>
    <s v="Y"/>
    <n v="2022"/>
    <n v="2030"/>
    <s v="Y"/>
    <s v="Y"/>
    <s v="Committed"/>
    <s v=""/>
    <n v="2030"/>
    <s v=""/>
    <s v=""/>
    <m/>
    <s v=""/>
    <s v=""/>
    <m/>
    <m/>
    <s v="Carbon neutral(ity)"/>
    <s v="Carbon Neutral"/>
    <s v="C,V"/>
    <s v="Y"/>
    <s v="Yes"/>
    <s v="Yes"/>
    <s v="Yes"/>
    <s v="1,2,3"/>
    <s v="We are committed to maintaining carbon-neutral operations after we achieve our initial goal set for 2040. Our commitment includes Scope 1 (direct) GHG emissions from building operations and company-owned aircraft and vehicles, as well as Scope 2 (indirect) GHG emissions from purchased electricity._x000a__x000a_For the purposes of communicating progress towards our 2040 carbon neutrality goal, we calculate our total operational emissions by summing Scope 1 and Scope 2 (market-based) emissions. This market-based subtotal has been reduced by procuring EACs and market-based emission factors. As we get closer to 2040, we plan to evaluate the use of high-quality carbon offsets103 to achieve our goal. "/>
    <n v="2040"/>
    <m/>
    <m/>
    <s v=""/>
    <s v="N"/>
    <s v=""/>
    <s v=""/>
    <m/>
    <m/>
    <m/>
    <s v="Not Specified"/>
    <s v="Not Specified"/>
    <s v="Yes"/>
    <s v="N"/>
    <s v=""/>
    <s v=""/>
    <m/>
    <m/>
    <s v="CF"/>
    <d v="2025-10-15T00:00:00"/>
    <m/>
    <n v="0"/>
    <n v="1"/>
    <n v="0"/>
    <n v="1"/>
    <n v="0"/>
    <n v="1"/>
    <n v="0"/>
    <n v="1"/>
    <n v="0"/>
    <n v="0"/>
    <n v="0"/>
    <n v="0"/>
    <n v="0"/>
    <n v="0"/>
    <n v="0"/>
    <n v="0"/>
    <n v="1"/>
    <n v="1"/>
    <n v="0"/>
    <n v="0"/>
    <n v="0"/>
    <n v="0"/>
    <n v="0"/>
    <n v="0"/>
    <n v="0"/>
    <n v="0"/>
    <n v="1"/>
    <n v="0"/>
    <n v="1"/>
  </r>
  <r>
    <n v="22"/>
    <n v="26"/>
    <s v="Microsoft"/>
    <s v="Computer Software"/>
    <s v="Technology"/>
    <s v="U.S."/>
    <s v="North America"/>
    <s v="$245,122"/>
    <s v="$88,136"/>
    <n v="0.218"/>
    <s v="$512,163"/>
    <n v="228000"/>
    <n v="28"/>
    <s v="Y"/>
    <n v="2015"/>
    <n v="2014"/>
    <s v="Y"/>
    <s v="Y"/>
    <s v="Targets set"/>
    <s v="1.5°C "/>
    <n v="2030"/>
    <s v=""/>
    <s v=""/>
    <m/>
    <s v="N"/>
    <s v="Commitment removed"/>
    <m/>
    <m/>
    <s v="Carbon negative"/>
    <s v="Carbon Neutral"/>
    <s v="C,V"/>
    <s v="Y"/>
    <s v="Yes"/>
    <s v="Yes"/>
    <s v="Yes"/>
    <s v="1,2,3"/>
    <s v="We are committed to being carbon negative by 2030 and by 2050 to remove from the atmosphere an equivalent amount of all the carbon dioxide our company has emitted either directly or by our electricity consumption since we were founded in 1975._x000a_Our carbon negative commitment includes three primary areas: reducing carbon emissions, increasing use of carbon-free electricity, and carbon removal._x000a_Reducing Direct Emissions: We will reduce our Scope 1 and 2 emissions to near zero by increasing energy efficiency, decarbonization of our operations, and reaching 100% renewable energy by 2025. _x000a_Reducing Value Chain Emissions: By 2030, Microsoft will remove more carbon than it emits._x000a_Replacing with 100/100/0 carbon-free energy: By 2030, we will reduce our Scope 3 emissions by more than half from a 2020 baseline. _x000a_Removing the rest of our emissions: By 2030, 100% of our electricity consumption will be matched by zero carbon energy purchases 100% of the time."/>
    <n v="2030"/>
    <m/>
    <m/>
    <s v=""/>
    <s v="N"/>
    <s v=""/>
    <s v=""/>
    <m/>
    <m/>
    <m/>
    <s v="Yes"/>
    <s v="Yes (unspecified)"/>
    <s v="Yes"/>
    <s v="N"/>
    <s v=""/>
    <s v=""/>
    <m/>
    <m/>
    <s v="CF"/>
    <d v="2025-10-16T00:00:00"/>
    <m/>
    <n v="1"/>
    <n v="0"/>
    <n v="0"/>
    <n v="1"/>
    <n v="0"/>
    <n v="1"/>
    <n v="0"/>
    <n v="1"/>
    <n v="0"/>
    <n v="0"/>
    <n v="0"/>
    <n v="0"/>
    <n v="0"/>
    <n v="0"/>
    <n v="0"/>
    <n v="1"/>
    <n v="0"/>
    <n v="1"/>
    <n v="0"/>
    <n v="0"/>
    <n v="0"/>
    <n v="0"/>
    <n v="0"/>
    <n v="0"/>
    <n v="0"/>
    <n v="1"/>
    <n v="1"/>
    <n v="0"/>
    <n v="0"/>
  </r>
  <r>
    <n v="23"/>
    <n v="19"/>
    <s v="Trafigura Group"/>
    <s v="Trading"/>
    <s v="Financial services"/>
    <s v="Singapore"/>
    <s v="Asia"/>
    <s v="$243,201.8"/>
    <s v="$2,771.8"/>
    <n v="-0.625"/>
    <s v="$76,426.5"/>
    <n v="13086"/>
    <n v="11"/>
    <s v="N"/>
    <m/>
    <m/>
    <s v="N"/>
    <s v="N"/>
    <s v=""/>
    <s v=""/>
    <m/>
    <s v=""/>
    <s v=""/>
    <m/>
    <s v=""/>
    <s v=""/>
    <m/>
    <m/>
    <s v="Carbon neutral(ity)"/>
    <s v="Carbon Neutral"/>
    <s v="C,V"/>
    <s v="Y"/>
    <s v="Yes"/>
    <s v="Yes"/>
    <s v="Yes"/>
    <s v="1,2,3"/>
    <s v="&quot;We have also set out an indicative pathway to achieve operational carbon neutrality by 2050.&quot;_x000a_[url: https://web.archive.org/web/20250812213839/https://www.trafigura.com/sustainability/environment-and-climate/]"/>
    <n v="2050"/>
    <m/>
    <m/>
    <s v=""/>
    <s v="N"/>
    <s v=""/>
    <s v=""/>
    <m/>
    <m/>
    <m/>
    <s v="No"/>
    <s v="Yes (nature-based removals e.g. Forestation, soil carbon enhancement)"/>
    <s v="No"/>
    <s v="N"/>
    <s v=""/>
    <s v=""/>
    <m/>
    <m/>
    <s v="CF"/>
    <d v="2025-10-16T00:00:00"/>
    <m/>
    <n v="0"/>
    <n v="0"/>
    <n v="0"/>
    <n v="0"/>
    <n v="0"/>
    <n v="0"/>
    <n v="0"/>
    <n v="0"/>
    <n v="0"/>
    <n v="0"/>
    <n v="0"/>
    <n v="0"/>
    <n v="0"/>
    <n v="0"/>
    <n v="0"/>
    <n v="0"/>
    <n v="1"/>
    <n v="1"/>
    <n v="0"/>
    <n v="0"/>
    <n v="0"/>
    <n v="0"/>
    <n v="0"/>
    <n v="0"/>
    <n v="0"/>
    <n v="0"/>
    <n v="1"/>
    <n v="1"/>
    <n v="0"/>
  </r>
  <r>
    <n v="24"/>
    <n v="24"/>
    <s v="Glencore"/>
    <s v="Mining, Crude-Oil Production"/>
    <s v="Metals and mining"/>
    <s v="Switzerland"/>
    <s v="Europe"/>
    <s v="$230,944"/>
    <s v="$-1,634"/>
    <n v="-1.3819999999999999"/>
    <s v="$130,460"/>
    <n v="84146"/>
    <n v="15"/>
    <s v="N"/>
    <m/>
    <m/>
    <s v="N"/>
    <s v="N"/>
    <s v=""/>
    <s v=""/>
    <m/>
    <s v=""/>
    <s v=""/>
    <m/>
    <s v=""/>
    <s v=""/>
    <m/>
    <m/>
    <s v="Net zero"/>
    <s v="Net Zero"/>
    <s v=""/>
    <s v="N"/>
    <s v="Yes"/>
    <s v="Yes"/>
    <s v="Yes"/>
    <s v="1,2,3"/>
    <s v=""/>
    <m/>
    <m/>
    <m/>
    <s v="C,V"/>
    <s v="Y"/>
    <s v="1,2,3"/>
    <s v="&quot;In our 2024-2026 Climate Action Transition Plan, we outlined our responsible thermal coal decline strategy and holistic scope 1, 2 and 3 industrial emissions reduction targets of 15% by the end of 2026, 25% by the end of 2030 and 50% by the end of 2035 (all against a restated 2019 baseline). We also further reiterated our ambition of achieving net zero industrial emissions by the end of 2050, subject to a supportive policy environment. &quot; (p. 45 of Annual Report 2024)"/>
    <n v="2050"/>
    <m/>
    <m/>
    <s v="Not Specified"/>
    <s v="Yes (CCS-based removals e.g. BECCS, DACCS)"/>
    <s v="No"/>
    <s v="N"/>
    <s v=""/>
    <s v=""/>
    <m/>
    <m/>
    <s v="CF"/>
    <d v="2025-10-16T00:00:00"/>
    <m/>
    <n v="0"/>
    <n v="0"/>
    <n v="0"/>
    <n v="0"/>
    <n v="0"/>
    <n v="0"/>
    <n v="0"/>
    <n v="0"/>
    <n v="0"/>
    <n v="0"/>
    <n v="0"/>
    <n v="0"/>
    <n v="0"/>
    <n v="1"/>
    <n v="0"/>
    <n v="0"/>
    <n v="0"/>
    <n v="0"/>
    <n v="0"/>
    <n v="0"/>
    <n v="1"/>
    <n v="1"/>
    <n v="0"/>
    <n v="0"/>
    <n v="0"/>
    <n v="0"/>
    <n v="1"/>
    <n v="0"/>
    <n v="1"/>
  </r>
  <r>
    <n v="25"/>
    <n v="27"/>
    <s v="Cardinal Health"/>
    <s v="Wholesalers: Health Care"/>
    <s v="Health care and pharmaceuticals"/>
    <s v="U.S."/>
    <s v="North America"/>
    <s v="$226,827"/>
    <s v="$852"/>
    <n v="2.2639999999999998"/>
    <s v="$45,121"/>
    <n v="48411"/>
    <n v="28"/>
    <s v="N"/>
    <m/>
    <m/>
    <s v="Y"/>
    <s v="Y"/>
    <s v="Targets set"/>
    <s v="1.5°C "/>
    <n v="2030"/>
    <s v=""/>
    <s v=""/>
    <m/>
    <s v=""/>
    <s v=""/>
    <m/>
    <m/>
    <s v="Emissions reduction target"/>
    <s v="Other Emission Reduction"/>
    <s v=""/>
    <s v="N"/>
    <s v="Yes"/>
    <s v="Yes"/>
    <s v="Partial"/>
    <s v="1,2"/>
    <s v=""/>
    <m/>
    <m/>
    <m/>
    <s v=""/>
    <s v="N"/>
    <s v=""/>
    <s v=""/>
    <m/>
    <m/>
    <m/>
    <s v="Not Specified"/>
    <s v="Not Specified"/>
    <s v="No"/>
    <s v="Y"/>
    <s v="Target 1: Reduce absolute Scope 1 and 2 GHG emissions 50% by fiscal 2030 from a fiscal 2019 base year. The target boundary includes land-related emissions and removals from bioenergy feedstocks Target 2: 75% of its suppliers by spend, covering purchased goods and services and upstream transportation and distribution, will have science-based targets by fiscal 2028."/>
    <n v="2030"/>
    <m/>
    <m/>
    <s v="CF"/>
    <d v="2025-10-16T00:00:00"/>
    <m/>
    <n v="0"/>
    <n v="0"/>
    <n v="0"/>
    <n v="0"/>
    <n v="0"/>
    <n v="1"/>
    <n v="0"/>
    <n v="1"/>
    <n v="0"/>
    <n v="0"/>
    <n v="0"/>
    <n v="0"/>
    <n v="0"/>
    <n v="0"/>
    <n v="0"/>
    <n v="0"/>
    <n v="0"/>
    <n v="0"/>
    <n v="0"/>
    <n v="0"/>
    <n v="0"/>
    <n v="0"/>
    <n v="0"/>
    <n v="1"/>
    <n v="0"/>
    <n v="0"/>
    <n v="1"/>
    <n v="0"/>
    <n v="1"/>
  </r>
  <r>
    <n v="26"/>
    <n v="22"/>
    <s v="Industrial &amp; Commercial Bank of China"/>
    <s v="Banks: Commercial and Savings"/>
    <s v="Financial services"/>
    <s v="China"/>
    <s v="Asia"/>
    <s v="$221,461.3"/>
    <s v="$50,848.5"/>
    <n v="-1.0999999999999999E-2"/>
    <s v="$6,688,551.8"/>
    <n v="415159"/>
    <n v="27"/>
    <s v="N"/>
    <m/>
    <m/>
    <s v="N"/>
    <s v="N"/>
    <s v=""/>
    <s v=""/>
    <m/>
    <s v=""/>
    <s v=""/>
    <m/>
    <s v=""/>
    <s v=""/>
    <m/>
    <m/>
    <s v="No target"/>
    <s v="No Target"/>
    <s v="G"/>
    <s v="N"/>
    <s v="Yes"/>
    <s v="Yes"/>
    <s v="Not Specified"/>
    <s v="1,2"/>
    <s v="committed to national peak and neutrality targets"/>
    <n v="2060"/>
    <s v="https://v.icbc.com.cn/userfiles/resources/icbcltd/download/2025/esg2024en.pdf"/>
    <m/>
    <s v=""/>
    <s v="N"/>
    <s v=""/>
    <s v=""/>
    <m/>
    <m/>
    <m/>
    <s v="Not Specified"/>
    <s v="Not Specified"/>
    <s v="No"/>
    <s v="N"/>
    <s v=""/>
    <s v=""/>
    <m/>
    <m/>
    <s v="CF"/>
    <d v="2025-10-16T00:00:00"/>
    <m/>
    <n v="0"/>
    <n v="0"/>
    <n v="0"/>
    <n v="0"/>
    <n v="0"/>
    <n v="0"/>
    <n v="0"/>
    <n v="0"/>
    <n v="0"/>
    <n v="0"/>
    <n v="0"/>
    <n v="0"/>
    <n v="0"/>
    <n v="0"/>
    <n v="0"/>
    <n v="0"/>
    <n v="0"/>
    <n v="0"/>
    <n v="0"/>
    <n v="0"/>
    <n v="0"/>
    <n v="0"/>
    <n v="0"/>
    <n v="0"/>
    <n v="0"/>
    <n v="0"/>
    <n v="0"/>
    <n v="0"/>
    <n v="1"/>
  </r>
  <r>
    <n v="27"/>
    <n v="31"/>
    <s v="Samsung Electronics"/>
    <s v="Electronics"/>
    <s v="Technology"/>
    <s v="South Korea"/>
    <s v="Asia"/>
    <s v="$220,636.7"/>
    <s v="$24,655.4"/>
    <n v="1.2250000000000001"/>
    <s v="$348,381.7"/>
    <n v="262647"/>
    <n v="31"/>
    <s v="Y"/>
    <n v="2022"/>
    <n v="2050"/>
    <s v="N"/>
    <s v="N"/>
    <s v=""/>
    <s v=""/>
    <m/>
    <s v=""/>
    <s v=""/>
    <m/>
    <s v=""/>
    <s v=""/>
    <m/>
    <m/>
    <s v="Net zero"/>
    <s v="Net Zero"/>
    <s v=""/>
    <s v="N"/>
    <s v="Yes"/>
    <s v="Yes"/>
    <s v="No"/>
    <s v="1,2"/>
    <s v=""/>
    <m/>
    <m/>
    <m/>
    <s v="C"/>
    <s v="Y"/>
    <s v="1,2"/>
    <s v="&quot;At the heart of the new commitment is achieving net zero carbon emissions (Scope 1 &amp; Scope 2) ... across all global operations, including the Device Solutions (DS) Division, by 2050.&quot;_x000a_(Source: https://web.archive.org/web/20250821204128/https://news.samsung.com/global/samsung-electronics-announces-new-environmental-strategy (Sept 2022))_x000a_"/>
    <n v="2050"/>
    <m/>
    <m/>
    <s v="Yes"/>
    <s v="Yes (nature-based and CCS-based removals)"/>
    <s v="No"/>
    <s v="N"/>
    <s v=""/>
    <s v=""/>
    <m/>
    <m/>
    <s v="CF"/>
    <d v="2025-10-16T00:00:00"/>
    <m/>
    <n v="0"/>
    <n v="0"/>
    <n v="1"/>
    <n v="1"/>
    <n v="0"/>
    <n v="0"/>
    <n v="0"/>
    <n v="0"/>
    <n v="0"/>
    <n v="0"/>
    <n v="0"/>
    <n v="0"/>
    <n v="0"/>
    <n v="1"/>
    <n v="0"/>
    <n v="0"/>
    <n v="0"/>
    <n v="0"/>
    <n v="0"/>
    <n v="0"/>
    <n v="1"/>
    <n v="1"/>
    <n v="0"/>
    <n v="0"/>
    <n v="0"/>
    <n v="1"/>
    <n v="1"/>
    <n v="0"/>
    <n v="0"/>
  </r>
  <r>
    <n v="28"/>
    <n v="32"/>
    <s v="Hon Hai Precision Industry"/>
    <s v="Electronics, Electrical Equip."/>
    <s v="Technology"/>
    <s v="Taiwan"/>
    <s v="Asia"/>
    <s v="$213,699.1"/>
    <s v="$4,757.3"/>
    <n v="4.2999999999999997E-2"/>
    <s v="$133,999.1"/>
    <n v="633167"/>
    <n v="21"/>
    <s v="Y"/>
    <n v="2024"/>
    <n v="2040"/>
    <s v="Y"/>
    <s v="Y"/>
    <s v="Targets set"/>
    <s v="1.5Â°C"/>
    <n v="2030"/>
    <s v="Targets set"/>
    <s v="1.5Â°C"/>
    <n v="2050"/>
    <s v="Y"/>
    <s v="Targets set"/>
    <n v="2050"/>
    <m/>
    <s v="Net zero"/>
    <s v="Net Zero"/>
    <s v=""/>
    <s v="N"/>
    <s v="Yes"/>
    <s v="Yes"/>
    <s v="No"/>
    <s v="1,2"/>
    <s v=""/>
    <m/>
    <m/>
    <m/>
    <s v="C"/>
    <s v="Y"/>
    <s v="1,2"/>
    <s v="'We became a founding member of the Taiwan Alliance for Net Zero Emission and pledged to achieve net zero emissions in our offices in Taiwan by 2030 and in our production bases by 2050' (p4)"/>
    <n v="2050"/>
    <m/>
    <m/>
    <s v="Not Specified"/>
    <s v="Not Specified"/>
    <s v="No"/>
    <s v="N"/>
    <s v=""/>
    <s v=""/>
    <m/>
    <m/>
    <s v="CF"/>
    <d v="2025-10-16T00:00:00"/>
    <m/>
    <n v="0"/>
    <n v="0"/>
    <n v="1"/>
    <n v="1"/>
    <n v="0"/>
    <n v="1"/>
    <n v="0"/>
    <n v="1"/>
    <n v="0"/>
    <n v="0"/>
    <n v="1"/>
    <n v="0"/>
    <n v="0"/>
    <n v="1"/>
    <n v="0"/>
    <n v="0"/>
    <n v="0"/>
    <n v="0"/>
    <n v="0"/>
    <n v="0"/>
    <n v="1"/>
    <n v="1"/>
    <n v="0"/>
    <n v="0"/>
    <n v="0"/>
    <n v="0"/>
    <n v="1"/>
    <n v="0"/>
    <n v="1"/>
  </r>
  <r>
    <n v="29"/>
    <n v="29"/>
    <s v="Chevron"/>
    <s v="Petroleum Refining"/>
    <s v="Oil and gas"/>
    <s v="U.S."/>
    <s v="North America"/>
    <s v="$202,792"/>
    <s v="$17,661"/>
    <n v="-0.17399999999999999"/>
    <s v="$256,938"/>
    <n v="45298"/>
    <n v="31"/>
    <s v="N"/>
    <m/>
    <m/>
    <s v="N"/>
    <s v="N"/>
    <s v=""/>
    <s v=""/>
    <m/>
    <s v=""/>
    <s v=""/>
    <m/>
    <s v=""/>
    <s v=""/>
    <m/>
    <m/>
    <s v="Net zero"/>
    <s v="Net Zero"/>
    <s v=""/>
    <s v="N"/>
    <s v="Yes"/>
    <s v="Yes"/>
    <s v="Partial"/>
    <s v="1,2"/>
    <s v=""/>
    <m/>
    <m/>
    <m/>
    <s v="C"/>
    <s v="Y"/>
    <s v="1,2"/>
    <s v="&quot;Chevron aspires to achieve net zero for upstream production Scope 1 and 2 GHG emissions on an equity basis by 2050&quot;"/>
    <n v="2050"/>
    <m/>
    <m/>
    <s v="Yes"/>
    <s v="Yes (CCS-based removals e.g. BECCS, DACCS)"/>
    <s v="Yes"/>
    <s v="N"/>
    <s v=""/>
    <s v=""/>
    <m/>
    <m/>
    <s v="CF"/>
    <d v="2025-10-20T00:00:00"/>
    <m/>
    <n v="0"/>
    <n v="0"/>
    <n v="0"/>
    <n v="0"/>
    <n v="0"/>
    <n v="0"/>
    <n v="0"/>
    <n v="0"/>
    <n v="0"/>
    <n v="0"/>
    <n v="0"/>
    <n v="0"/>
    <n v="0"/>
    <n v="1"/>
    <n v="0"/>
    <n v="0"/>
    <n v="0"/>
    <n v="0"/>
    <n v="0"/>
    <n v="0"/>
    <n v="1"/>
    <n v="1"/>
    <n v="0"/>
    <n v="0"/>
    <n v="0"/>
    <n v="1"/>
    <n v="1"/>
    <n v="0"/>
    <n v="0"/>
  </r>
  <r>
    <n v="30"/>
    <n v="34"/>
    <s v="Agricultural Bank of China"/>
    <s v="Banks: Commercial and Savings"/>
    <s v="Financial services"/>
    <s v="China"/>
    <s v="Asia"/>
    <s v="$197,466.4"/>
    <s v="$39,204.6"/>
    <n v="0.03"/>
    <s v="$5,923,600.2"/>
    <n v="454716"/>
    <n v="26"/>
    <s v="N"/>
    <m/>
    <m/>
    <s v="N"/>
    <s v="N"/>
    <s v=""/>
    <s v=""/>
    <m/>
    <s v=""/>
    <s v=""/>
    <m/>
    <s v=""/>
    <s v=""/>
    <m/>
    <m/>
    <s v="No target"/>
    <s v="No Target"/>
    <s v="G"/>
    <s v="N"/>
    <s v="Yes"/>
    <s v="Yes"/>
    <s v="No"/>
    <s v="1,2"/>
    <s v="committed to national peak and neutrality targets"/>
    <n v="2060"/>
    <s v="https://finance.sina.com.cn/stock/relnews/cn/2025-04-08/doc-inesmepe5162164.shtml"/>
    <m/>
    <s v=""/>
    <s v="N"/>
    <s v=""/>
    <s v=""/>
    <m/>
    <m/>
    <m/>
    <s v="No"/>
    <s v="No"/>
    <s v="No"/>
    <s v="Y"/>
    <s v="emission reduction "/>
    <s v=""/>
    <s v="https://ditchcarbon.com/organizations/agricultural-bank-of-china"/>
    <m/>
    <s v="CF"/>
    <d v="2025-10-20T00:00:00"/>
    <m/>
    <n v="0"/>
    <n v="0"/>
    <n v="0"/>
    <n v="0"/>
    <n v="0"/>
    <n v="0"/>
    <n v="0"/>
    <n v="0"/>
    <n v="0"/>
    <n v="0"/>
    <n v="0"/>
    <n v="0"/>
    <n v="0"/>
    <n v="0"/>
    <n v="0"/>
    <n v="0"/>
    <n v="0"/>
    <n v="0"/>
    <n v="0"/>
    <n v="0"/>
    <n v="0"/>
    <n v="0"/>
    <n v="0"/>
    <n v="0"/>
    <n v="1"/>
    <n v="0"/>
    <n v="0"/>
    <n v="1"/>
    <n v="0"/>
  </r>
  <r>
    <n v="31"/>
    <n v="30"/>
    <s v="China Construction Bank"/>
    <s v="Banks: Commercial and Savings"/>
    <s v="Financial services"/>
    <s v="China"/>
    <s v="Asia"/>
    <s v="$196,738.3"/>
    <s v="$46,639.3"/>
    <n v="-8.0000000000000002E-3"/>
    <s v="$5,558,224.6"/>
    <n v="376847"/>
    <n v="26"/>
    <s v="N"/>
    <m/>
    <m/>
    <s v="N"/>
    <s v="N"/>
    <s v=""/>
    <s v=""/>
    <m/>
    <s v=""/>
    <s v=""/>
    <m/>
    <s v=""/>
    <s v=""/>
    <m/>
    <m/>
    <s v="Other"/>
    <s v="Other Emission Reduction"/>
    <s v="G"/>
    <s v="N"/>
    <s v="Yes"/>
    <s v="Yes"/>
    <m/>
    <s v="1,2"/>
    <s v="committed to national peak and neutrality targets"/>
    <n v="2060"/>
    <s v="https://ccb.com/chn/2025-04/22/article_2025042218375214433.shtml"/>
    <m/>
    <s v=""/>
    <s v="N"/>
    <s v=""/>
    <s v=""/>
    <m/>
    <m/>
    <m/>
    <s v="Not Specified"/>
    <s v="Not Specified"/>
    <s v="No"/>
    <s v="Y"/>
    <s v="&quot;The Group proactively implemented the strategic plan for green finance development, advanced the carbon peaking and carbon neutrality action plan&quot; (Annual Report 2022, p.58)."/>
    <s v=""/>
    <m/>
    <m/>
    <s v="CF"/>
    <d v="2025-10-20T00:00:00"/>
    <m/>
    <n v="0"/>
    <n v="0"/>
    <n v="0"/>
    <n v="0"/>
    <n v="0"/>
    <n v="0"/>
    <n v="0"/>
    <n v="0"/>
    <n v="0"/>
    <n v="0"/>
    <n v="0"/>
    <n v="0"/>
    <n v="0"/>
    <n v="0"/>
    <n v="0"/>
    <n v="0"/>
    <n v="0"/>
    <n v="0"/>
    <n v="0"/>
    <n v="0"/>
    <n v="0"/>
    <n v="0"/>
    <n v="0"/>
    <n v="0"/>
    <n v="1"/>
    <n v="0"/>
    <n v="0"/>
    <n v="0"/>
    <n v="1"/>
  </r>
  <r>
    <n v="32"/>
    <n v="23"/>
    <s v="TotalEnergies"/>
    <s v="Petroleum Refining"/>
    <s v="Oil and gas"/>
    <s v="France"/>
    <s v="Europe"/>
    <s v="$195,610"/>
    <s v="$15,758"/>
    <n v="-0.26300000000000001"/>
    <s v="$285,487"/>
    <n v="102887"/>
    <n v="31"/>
    <s v="N"/>
    <m/>
    <m/>
    <s v="N"/>
    <s v="N"/>
    <s v=""/>
    <s v=""/>
    <m/>
    <s v=""/>
    <s v=""/>
    <m/>
    <s v=""/>
    <s v=""/>
    <m/>
    <m/>
    <s v="Net zero"/>
    <s v="Net Zero"/>
    <s v=""/>
    <s v="N"/>
    <s v="Yes"/>
    <s v="Yes"/>
    <s v="Partial"/>
    <s v="1,2"/>
    <s v=""/>
    <m/>
    <m/>
    <m/>
    <s v="C"/>
    <s v="Y"/>
    <s v="1,2"/>
    <s v="By 2050, TotalEnergies would produce about 10‚ÄØMt CO‚ÇÇe/year of Scope‚ÄØ1 residual emissions, with methane emissions aiming towards zero (below 0.1‚ÄØMt‚ÄØCO‚ÇÇe/year); Scope‚ÄØ3 emissions totaling about 100‚ÄØMt‚ÄØCO‚ÇÇe/year. To get to net‚Äëzero together with society, TotalEnergies would contribute to ‚Äòeliminate‚Äô the equivalent of 100‚ÄØMt/year of CO‚ÇÇ generated by our customers by developing carbon utilization (CCU) and carbon capture and storage (CCS) solutions of approximately 100‚ÄØMt CO‚ÇÇe/year."/>
    <n v="2050"/>
    <m/>
    <m/>
    <s v="Yes"/>
    <s v="Yes (nature-based removals e.g. Forestation, soil carbon enhancement)"/>
    <s v="No"/>
    <s v="N"/>
    <s v=""/>
    <s v=""/>
    <m/>
    <m/>
    <s v="CF"/>
    <d v="2025-10-20T00:00:00"/>
    <m/>
    <n v="0"/>
    <n v="0"/>
    <n v="0"/>
    <n v="0"/>
    <n v="0"/>
    <n v="0"/>
    <n v="0"/>
    <n v="0"/>
    <n v="0"/>
    <n v="0"/>
    <n v="0"/>
    <n v="0"/>
    <n v="0"/>
    <n v="1"/>
    <n v="0"/>
    <n v="0"/>
    <n v="0"/>
    <n v="0"/>
    <n v="0"/>
    <n v="0"/>
    <n v="1"/>
    <n v="1"/>
    <n v="0"/>
    <n v="0"/>
    <n v="0"/>
    <n v="1"/>
    <n v="1"/>
    <n v="0"/>
    <n v="0"/>
  </r>
  <r>
    <n v="33"/>
    <n v="25"/>
    <s v="BP"/>
    <s v="Petroleum Refining"/>
    <s v="Oil and gas"/>
    <s v="Britain"/>
    <s v="Europe"/>
    <s v="$194,629"/>
    <s v="$381"/>
    <n v="-0.97499999999999998"/>
    <s v="$282,228"/>
    <n v="100500"/>
    <n v="31"/>
    <s v="N"/>
    <m/>
    <m/>
    <s v="N"/>
    <s v="N"/>
    <s v=""/>
    <s v=""/>
    <m/>
    <s v=""/>
    <s v=""/>
    <m/>
    <s v=""/>
    <s v=""/>
    <m/>
    <m/>
    <s v="Net zero"/>
    <s v="Net Zero"/>
    <s v=""/>
    <s v="N"/>
    <s v="Yes"/>
    <s v="Yes"/>
    <s v="No"/>
    <s v="1,2"/>
    <s v=""/>
    <m/>
    <m/>
    <m/>
    <s v="C"/>
    <s v="Y"/>
    <s v="1,2"/>
    <s v="Our aim is to reach net zero by 2050 or sooner for Scope 1 and 2 emissions within bp‚Äôs operational control (on a CO2e basis), including by maintaining ‚Äònear-zero‚Äô methane intensity across our operated producing assets, enabled by supportive government policies (see page 17 of bp's 2024 Sustainability Report).  _x000a__x000a_Removal of Scope 3 ambition_x000a_We have retired our aim related to the estimated Scope 3 (category 11) emissions from the carbon in our upstream oil and gas production. The estimated Scope 3 emissions from the carbon in our upstream oil and gas production were 322MtCO2 in 2024 ‚Äì an 11% reduction relative to our 2019 baseline and a slight increase from 315MtCO2 in 2023. This increase was mainly associated with an increase in underlying production due to the ramp-up of major projects and higher asset performance (see page 24)._x000a_https://web.archive.org/web/20250829133514/http://www.bp.com/content/dam/bp/business-sites/en/global/corporate/pdfs/sustainability/group-reports/bp-sustainability-report-2024.pdf"/>
    <n v="2050"/>
    <m/>
    <m/>
    <s v="Yes"/>
    <s v="Yes (nature-based and CCS-based removals)"/>
    <s v="No"/>
    <s v="N"/>
    <s v=""/>
    <s v=""/>
    <m/>
    <m/>
    <s v="CF"/>
    <d v="2025-10-20T00:00:00"/>
    <m/>
    <n v="0"/>
    <n v="0"/>
    <n v="0"/>
    <n v="0"/>
    <n v="0"/>
    <n v="0"/>
    <n v="0"/>
    <n v="0"/>
    <n v="0"/>
    <n v="0"/>
    <n v="0"/>
    <n v="0"/>
    <n v="0"/>
    <n v="1"/>
    <n v="0"/>
    <n v="0"/>
    <n v="0"/>
    <n v="0"/>
    <n v="0"/>
    <n v="0"/>
    <n v="1"/>
    <n v="1"/>
    <n v="0"/>
    <n v="0"/>
    <n v="0"/>
    <n v="1"/>
    <n v="1"/>
    <n v="0"/>
    <n v="0"/>
  </r>
  <r>
    <n v="34"/>
    <n v="38"/>
    <s v="Bank of America"/>
    <s v="Megabanks"/>
    <s v="Financial services"/>
    <s v="U.S."/>
    <s v="North America"/>
    <s v="$192,434"/>
    <s v="$27,132"/>
    <n v="2.3E-2"/>
    <s v="$3,261,519"/>
    <n v="213193"/>
    <n v="31"/>
    <s v="N"/>
    <m/>
    <m/>
    <s v="N"/>
    <s v="N"/>
    <s v=""/>
    <s v=""/>
    <m/>
    <s v=""/>
    <s v=""/>
    <m/>
    <s v=""/>
    <s v=""/>
    <m/>
    <m/>
    <s v="Net zero"/>
    <s v="Net Zero"/>
    <s v=""/>
    <s v="N"/>
    <s v="Yes"/>
    <s v="Yes"/>
    <s v="Yes"/>
    <s v="1,2,3"/>
    <s v=""/>
    <m/>
    <m/>
    <m/>
    <s v="C,V"/>
    <s v="Y"/>
    <s v="1,2,3"/>
    <s v="' Net Zero emissions before 2050 for our financing activities, operations and supply chain. ' p7"/>
    <n v="2050"/>
    <m/>
    <m/>
    <s v="Yes"/>
    <s v="Not Specified"/>
    <s v="No"/>
    <s v="N"/>
    <s v=""/>
    <s v=""/>
    <m/>
    <m/>
    <s v="CF"/>
    <d v="2025-10-21T00:00:00"/>
    <m/>
    <n v="0"/>
    <n v="0"/>
    <n v="0"/>
    <n v="0"/>
    <n v="0"/>
    <n v="0"/>
    <n v="0"/>
    <n v="0"/>
    <n v="0"/>
    <n v="0"/>
    <n v="0"/>
    <n v="0"/>
    <n v="0"/>
    <n v="1"/>
    <n v="0"/>
    <n v="0"/>
    <n v="0"/>
    <n v="0"/>
    <n v="0"/>
    <n v="0"/>
    <n v="1"/>
    <n v="1"/>
    <n v="0"/>
    <n v="0"/>
    <n v="0"/>
    <n v="1"/>
    <n v="1"/>
    <n v="0"/>
    <n v="0"/>
  </r>
  <r>
    <n v="35"/>
    <n v="39"/>
    <s v="General Motors"/>
    <s v="Motor Vehicles"/>
    <s v="Automotive"/>
    <s v="U.S."/>
    <s v="North America"/>
    <s v="$187,442"/>
    <s v="$6,008"/>
    <n v="-0.40699999999999997"/>
    <s v="$279,761"/>
    <n v="162000"/>
    <n v="31"/>
    <s v="Y"/>
    <n v="2016"/>
    <n v="2035"/>
    <s v="Y"/>
    <s v="Y"/>
    <s v="Targets set"/>
    <s v="1.5°C / Well-below 2°C"/>
    <n v="2035"/>
    <s v=""/>
    <s v=""/>
    <m/>
    <s v="N"/>
    <s v="Commitment removed"/>
    <m/>
    <m/>
    <s v="Carbon neutral(ity)"/>
    <s v="Carbon Neutral"/>
    <s v="C"/>
    <s v="Y"/>
    <s v="Yes"/>
    <s v="Yes"/>
    <s v="Partial"/>
    <s v="1,2"/>
    <s v="GM has announced plans to become carbon neutral in our global products and operations by 2040_x000a_(source: https://web.archive.org/web/20250807000628/https://www.gm.com/content/dam/company/docs/us/en/gmcom/company/GM_2023_SR.pdf)"/>
    <n v="2040"/>
    <m/>
    <m/>
    <s v=""/>
    <s v="N"/>
    <s v=""/>
    <s v=""/>
    <m/>
    <m/>
    <m/>
    <s v="Yes"/>
    <s v="No"/>
    <s v="No"/>
    <s v="N"/>
    <s v=""/>
    <s v=""/>
    <m/>
    <m/>
    <s v="CF"/>
    <d v="2025-10-21T00:00:00"/>
    <m/>
    <n v="0"/>
    <n v="0"/>
    <n v="1"/>
    <n v="1"/>
    <n v="0"/>
    <n v="0"/>
    <n v="1"/>
    <n v="1"/>
    <n v="0"/>
    <n v="0"/>
    <n v="0"/>
    <n v="0"/>
    <n v="0"/>
    <n v="0"/>
    <n v="0"/>
    <n v="0"/>
    <n v="1"/>
    <n v="1"/>
    <n v="0"/>
    <n v="0"/>
    <n v="0"/>
    <n v="0"/>
    <n v="0"/>
    <n v="0"/>
    <n v="0"/>
    <n v="1"/>
    <n v="1"/>
    <n v="0"/>
    <n v="0"/>
  </r>
  <r>
    <n v="36"/>
    <n v="36"/>
    <s v="Ford Motor"/>
    <s v="Motor Vehicles"/>
    <s v="Automotive"/>
    <s v="U.S."/>
    <s v="North America"/>
    <s v="$184,992"/>
    <s v="$5,879"/>
    <n v="0.35199999999999998"/>
    <s v="$285,196"/>
    <n v="171000"/>
    <n v="31"/>
    <s v="N"/>
    <m/>
    <m/>
    <s v="Y"/>
    <s v="Y"/>
    <s v="Targets set"/>
    <s v="1.5°C / Well-below 2°C"/>
    <n v="2035"/>
    <s v=""/>
    <s v=""/>
    <m/>
    <s v="N"/>
    <s v="Commitment removed"/>
    <m/>
    <m/>
    <s v="Carbon neutral(ity)"/>
    <s v="Carbon Neutral"/>
    <s v="C,V"/>
    <s v="Y"/>
    <s v="Yes"/>
    <s v="Yes"/>
    <s v="Yes"/>
    <s v="1,2,3"/>
    <s v="Achieve carbon neutrality by 2050_x000a_https://web.archive.org/web/20251010223020/https://corporate.ford.com//corporate/articles/sustainability/ford-expands-climate-change-goals/"/>
    <n v="2050"/>
    <m/>
    <m/>
    <s v=""/>
    <s v="N"/>
    <s v=""/>
    <s v=""/>
    <m/>
    <m/>
    <m/>
    <s v="Yes"/>
    <s v="Yes (unspecified)"/>
    <s v="No"/>
    <s v="N"/>
    <s v=""/>
    <s v=""/>
    <m/>
    <m/>
    <s v="CF"/>
    <d v="2025-10-21T00:00:00"/>
    <m/>
    <n v="0"/>
    <n v="0"/>
    <n v="0"/>
    <n v="0"/>
    <n v="0"/>
    <n v="0"/>
    <n v="1"/>
    <n v="1"/>
    <n v="0"/>
    <n v="0"/>
    <n v="0"/>
    <n v="0"/>
    <n v="0"/>
    <n v="0"/>
    <n v="0"/>
    <n v="0"/>
    <n v="1"/>
    <n v="1"/>
    <n v="0"/>
    <n v="0"/>
    <n v="0"/>
    <n v="0"/>
    <n v="0"/>
    <n v="0"/>
    <n v="0"/>
    <n v="1"/>
    <n v="1"/>
    <n v="0"/>
    <n v="0"/>
  </r>
  <r>
    <n v="37"/>
    <n v="40"/>
    <s v="Elevance Health"/>
    <s v="Health Care: Insurance and Managed Care"/>
    <s v="Health care and pharmaceuticals"/>
    <s v="U.S."/>
    <s v="North America"/>
    <s v="$177,011"/>
    <s v="$5,980"/>
    <n v="-1E-3"/>
    <s v="$116,889"/>
    <n v="103679"/>
    <n v="24"/>
    <s v="Y"/>
    <n v="2019"/>
    <n v="2025"/>
    <s v="Y"/>
    <s v="Y"/>
    <s v="Targets set"/>
    <s v="1.5°C "/>
    <n v="2030"/>
    <s v=""/>
    <s v=""/>
    <m/>
    <s v=""/>
    <s v=""/>
    <m/>
    <m/>
    <s v="Net zero"/>
    <s v="Net Zero"/>
    <s v=""/>
    <s v="N"/>
    <s v="Yes"/>
    <s v="Yes"/>
    <s v="Partial"/>
    <s v="1,2"/>
    <s v=""/>
    <m/>
    <m/>
    <m/>
    <s v="C"/>
    <s v="Y"/>
    <s v="1,2"/>
    <s v="Develop and implement a long-term transition plan for the general account in line with net zero by 2050."/>
    <n v="2050"/>
    <m/>
    <m/>
    <s v="Yes"/>
    <s v="Not Specified"/>
    <s v="No"/>
    <s v="N"/>
    <s v=""/>
    <s v=""/>
    <m/>
    <m/>
    <s v="CF"/>
    <d v="2025-10-21T00:00:00"/>
    <m/>
    <n v="0"/>
    <n v="1"/>
    <n v="0"/>
    <n v="1"/>
    <n v="0"/>
    <n v="1"/>
    <n v="0"/>
    <n v="1"/>
    <n v="0"/>
    <n v="0"/>
    <n v="0"/>
    <n v="0"/>
    <n v="0"/>
    <n v="1"/>
    <n v="0"/>
    <n v="0"/>
    <n v="0"/>
    <n v="0"/>
    <n v="0"/>
    <n v="0"/>
    <n v="1"/>
    <n v="1"/>
    <n v="0"/>
    <n v="0"/>
    <n v="0"/>
    <n v="1"/>
    <n v="1"/>
    <n v="0"/>
    <n v="0"/>
  </r>
  <r>
    <n v="38"/>
    <n v="37"/>
    <s v="Bank of China"/>
    <s v="Banks: Commercial and Savings"/>
    <s v="Financial services"/>
    <s v="China"/>
    <s v="Asia"/>
    <s v="$176,142.5"/>
    <s v="$33,055.7"/>
    <n v="8.9999999999999993E-3"/>
    <s v="$4,803,378.3"/>
    <n v="312757"/>
    <n v="31"/>
    <s v="N"/>
    <m/>
    <m/>
    <s v="N"/>
    <s v="N"/>
    <s v=""/>
    <s v=""/>
    <m/>
    <s v=""/>
    <s v=""/>
    <m/>
    <s v=""/>
    <s v=""/>
    <m/>
    <m/>
    <s v="Carbon neutral(ity)"/>
    <s v="Carbon Neutral"/>
    <s v="C"/>
    <s v="Y"/>
    <s v="Yes"/>
    <s v="Yes"/>
    <s v="Partial"/>
    <s v="1,2"/>
    <s v="BOC actively aligned with the national strategy of carbon peaking and carbon neutrality, striving to become the preferred bank for green finance services. (pg 4 AR)_x000a__x000a_decarbonization targets of BOC's business strategy are in full alignment with China's goals of reaching carbon emissions peak before 2030, and achieving carbon neutrality before 2060. (pg 5 Bank of China Limited Transition Bonds Management Statement: https://web.archive.org/web/20251025060944/https://pic.bankofchina.com/bocappd/report/202310/P020231011315246686358.pdf#:~:text=,before%202030%2C%20and%20achieving"/>
    <n v="2060"/>
    <m/>
    <m/>
    <s v=""/>
    <s v="N"/>
    <s v=""/>
    <s v=""/>
    <m/>
    <m/>
    <m/>
    <s v="Yes"/>
    <s v="Yes (CCS-based removals e.g. BECCS, DACCS)"/>
    <s v="No"/>
    <s v="N"/>
    <s v=""/>
    <s v=""/>
    <m/>
    <m/>
    <m/>
    <m/>
    <m/>
    <n v="0"/>
    <n v="0"/>
    <n v="0"/>
    <n v="0"/>
    <n v="0"/>
    <n v="0"/>
    <n v="0"/>
    <n v="0"/>
    <n v="0"/>
    <n v="0"/>
    <n v="0"/>
    <n v="0"/>
    <n v="0"/>
    <n v="0"/>
    <n v="0"/>
    <n v="0"/>
    <n v="1"/>
    <n v="1"/>
    <n v="0"/>
    <n v="0"/>
    <n v="0"/>
    <n v="0"/>
    <n v="0"/>
    <n v="0"/>
    <n v="0"/>
    <n v="1"/>
    <n v="1"/>
    <n v="0"/>
    <n v="0"/>
  </r>
  <r>
    <n v="39"/>
    <n v="45"/>
    <s v="Citigroup"/>
    <s v="Megabanks"/>
    <s v="Financial services"/>
    <s v="U.S."/>
    <s v="North America"/>
    <s v="$170,757"/>
    <s v="$12,682"/>
    <n v="0.374"/>
    <s v="$2,352,945"/>
    <n v="227855"/>
    <n v="31"/>
    <s v="N"/>
    <m/>
    <m/>
    <s v="N"/>
    <s v="N"/>
    <s v=""/>
    <s v=""/>
    <m/>
    <s v=""/>
    <s v=""/>
    <m/>
    <s v=""/>
    <s v=""/>
    <m/>
    <m/>
    <s v="Net zero"/>
    <s v="Net Zero"/>
    <s v=""/>
    <s v="N"/>
    <s v="Yes"/>
    <s v="Yes"/>
    <s v="Yes"/>
    <s v="1,2,3"/>
    <s v=""/>
    <m/>
    <m/>
    <m/>
    <s v="C,V"/>
    <s v="Y"/>
    <s v="1,2,3"/>
    <s v="In March 2021, Citi made a commitment to reach net zero greenhouse gas emissions by 2050, including our own operations by 2030._x000a_https://www.citigroup.com/global/our-impact/sustainability/net-zero"/>
    <n v="2050"/>
    <m/>
    <m/>
    <s v="Yes"/>
    <s v="Not Specified"/>
    <s v="No"/>
    <s v="N"/>
    <s v=""/>
    <s v=""/>
    <m/>
    <m/>
    <m/>
    <m/>
    <m/>
    <n v="0"/>
    <n v="0"/>
    <n v="0"/>
    <n v="0"/>
    <n v="0"/>
    <n v="0"/>
    <n v="0"/>
    <n v="0"/>
    <n v="0"/>
    <n v="0"/>
    <n v="0"/>
    <n v="0"/>
    <n v="0"/>
    <n v="1"/>
    <n v="0"/>
    <n v="0"/>
    <n v="0"/>
    <n v="0"/>
    <n v="0"/>
    <n v="0"/>
    <n v="1"/>
    <n v="1"/>
    <n v="0"/>
    <n v="0"/>
    <n v="0"/>
    <n v="1"/>
    <n v="1"/>
    <n v="0"/>
    <n v="0"/>
  </r>
  <r>
    <n v="40"/>
    <n v="28"/>
    <s v="Stellantis"/>
    <s v="Motor Vehicles &amp; Parts"/>
    <s v="Automotive"/>
    <s v="Netherlands"/>
    <s v="Europe"/>
    <s v="$169,652.9"/>
    <s v="$5,918.7"/>
    <n v="-0.70599999999999996"/>
    <s v="$214,958.6"/>
    <n v="248243"/>
    <n v="20"/>
    <s v="N"/>
    <m/>
    <m/>
    <s v="N"/>
    <s v="N"/>
    <s v=""/>
    <s v=""/>
    <m/>
    <s v=""/>
    <s v=""/>
    <m/>
    <s v=""/>
    <s v=""/>
    <m/>
    <m/>
    <s v="Net zero"/>
    <s v="Net Zero"/>
    <s v=""/>
    <s v="N"/>
    <s v="Yes"/>
    <s v="Yes"/>
    <s v="Yes"/>
    <s v="1,2,3"/>
    <s v=""/>
    <m/>
    <m/>
    <m/>
    <s v="C,V"/>
    <s v="Y"/>
    <s v="1,2,3"/>
    <s v="&quot;Our strategic plan currently sets a target to reduce absolute greenhouse gas emissions (scopes1, 2 and 3) by 30% by 2030 vs. our 2021 baseline, and achieve carbon net zero by 2038 with single digit percentage compensation of the remaining emissions&quot;"/>
    <n v="2038"/>
    <m/>
    <m/>
    <s v="Yes"/>
    <s v="No"/>
    <s v="No"/>
    <s v="N"/>
    <s v=""/>
    <s v=""/>
    <m/>
    <m/>
    <m/>
    <m/>
    <m/>
    <n v="0"/>
    <n v="0"/>
    <n v="0"/>
    <n v="0"/>
    <n v="0"/>
    <n v="0"/>
    <n v="0"/>
    <n v="0"/>
    <n v="0"/>
    <n v="0"/>
    <n v="0"/>
    <n v="0"/>
    <n v="0"/>
    <n v="1"/>
    <n v="0"/>
    <n v="0"/>
    <n v="0"/>
    <n v="0"/>
    <n v="0"/>
    <n v="0"/>
    <n v="1"/>
    <n v="1"/>
    <n v="0"/>
    <n v="0"/>
    <n v="0"/>
    <n v="1"/>
    <n v="1"/>
    <n v="0"/>
    <n v="0"/>
  </r>
  <r>
    <n v="41"/>
    <n v="66"/>
    <s v="Meta Platforms"/>
    <s v="Internet Services and Retailing"/>
    <s v="Retail"/>
    <s v="U.S."/>
    <s v="North America"/>
    <s v="$164,501"/>
    <s v="$62,360"/>
    <n v="0.59499999999999997"/>
    <s v="$276,054"/>
    <n v="74067"/>
    <n v="9"/>
    <s v="N"/>
    <m/>
    <m/>
    <s v="Y"/>
    <s v="Y"/>
    <s v="Targets set"/>
    <s v="1.5°C "/>
    <n v="2031"/>
    <s v=""/>
    <s v=""/>
    <m/>
    <s v="N"/>
    <s v="Committed"/>
    <m/>
    <m/>
    <s v="Net zero"/>
    <s v="Net Zero"/>
    <s v=""/>
    <s v="N"/>
    <s v="Yes"/>
    <s v="Yes"/>
    <s v="Yes"/>
    <s v="1,2,3"/>
    <s v=""/>
    <m/>
    <m/>
    <m/>
    <s v="C,V"/>
    <s v="Y"/>
    <s v="1,2,3"/>
    <s v="Since 2020, we have maintained net zero emissions across our global operations. We have publicly committed to achieving net zero emissions across our value chain and becoming water positive in 2030. (pg 17)"/>
    <n v="2030"/>
    <m/>
    <m/>
    <s v="Yes"/>
    <s v="Yes (nature-based and CCS-based removals)"/>
    <s v="Yes"/>
    <s v="N"/>
    <s v=""/>
    <s v=""/>
    <m/>
    <m/>
    <m/>
    <m/>
    <m/>
    <n v="0"/>
    <n v="0"/>
    <n v="0"/>
    <n v="0"/>
    <n v="0"/>
    <n v="0"/>
    <n v="1"/>
    <n v="1"/>
    <n v="0"/>
    <n v="0"/>
    <n v="0"/>
    <n v="0"/>
    <n v="1"/>
    <n v="0"/>
    <n v="0"/>
    <n v="0"/>
    <n v="0"/>
    <n v="0"/>
    <n v="0"/>
    <n v="1"/>
    <n v="0"/>
    <n v="1"/>
    <n v="0"/>
    <n v="0"/>
    <n v="0"/>
    <n v="1"/>
    <n v="1"/>
    <n v="0"/>
    <n v="0"/>
  </r>
  <r>
    <n v="42"/>
    <n v="46"/>
    <s v="Centene"/>
    <s v="Health Care: Insurance and Managed Care"/>
    <s v="Health care and pharmaceuticals"/>
    <s v="U.S."/>
    <s v="North America"/>
    <s v="$163,071"/>
    <s v="$3,305"/>
    <n v="0.223"/>
    <s v="$82,445"/>
    <n v="60500"/>
    <n v="10"/>
    <s v="N"/>
    <m/>
    <m/>
    <s v="N"/>
    <s v="N"/>
    <s v=""/>
    <s v=""/>
    <m/>
    <s v=""/>
    <s v=""/>
    <m/>
    <s v=""/>
    <s v=""/>
    <m/>
    <m/>
    <s v="No target"/>
    <s v="No Target"/>
    <s v=""/>
    <s v="N"/>
    <s v="Not Specified"/>
    <s v="Not Specified"/>
    <s v="Not Specified"/>
    <s v=""/>
    <s v=""/>
    <m/>
    <s v="https://www.centene.com/why-were-different/corporate-sustainability/healthy-environment/environmental-sustainability.html"/>
    <s v="no usefull information"/>
    <s v=""/>
    <s v="N"/>
    <s v=""/>
    <s v=""/>
    <m/>
    <m/>
    <m/>
    <s v="Not Specified"/>
    <s v="Not Specified"/>
    <s v="No"/>
    <s v="N"/>
    <s v=""/>
    <s v=""/>
    <m/>
    <m/>
    <m/>
    <m/>
    <m/>
    <n v="0"/>
    <n v="0"/>
    <n v="0"/>
    <n v="0"/>
    <n v="0"/>
    <n v="0"/>
    <n v="0"/>
    <n v="0"/>
    <n v="0"/>
    <n v="0"/>
    <n v="0"/>
    <n v="0"/>
    <n v="0"/>
    <n v="0"/>
    <n v="0"/>
    <n v="0"/>
    <n v="0"/>
    <n v="0"/>
    <n v="0"/>
    <n v="0"/>
    <n v="0"/>
    <n v="0"/>
    <n v="0"/>
    <n v="0"/>
    <n v="0"/>
    <n v="0"/>
    <n v="0"/>
    <n v="0"/>
    <n v="1"/>
  </r>
  <r>
    <n v="43"/>
    <n v="35"/>
    <s v="China Railway Engineering Group"/>
    <s v="Engineering &amp; Construction"/>
    <s v="Engineering and construction"/>
    <s v="China"/>
    <s v="Asia"/>
    <s v="$161,336.5"/>
    <s v="$1,810.5"/>
    <n v="-0.159"/>
    <s v="$309,912.3"/>
    <n v="313067"/>
    <n v="11"/>
    <s v="N"/>
    <m/>
    <m/>
    <s v="N"/>
    <s v="N"/>
    <s v=""/>
    <s v=""/>
    <m/>
    <s v=""/>
    <s v=""/>
    <m/>
    <s v=""/>
    <s v=""/>
    <m/>
    <m/>
    <s v=""/>
    <s v=""/>
    <s v=""/>
    <s v="N"/>
    <s v=""/>
    <s v=""/>
    <s v=""/>
    <s v=""/>
    <s v=""/>
    <m/>
    <m/>
    <m/>
    <s v=""/>
    <s v="N"/>
    <s v=""/>
    <s v=""/>
    <m/>
    <m/>
    <m/>
    <s v=""/>
    <s v=""/>
    <s v=""/>
    <s v="N"/>
    <s v=""/>
    <s v=""/>
    <m/>
    <m/>
    <m/>
    <m/>
    <m/>
    <n v="0"/>
    <n v="0"/>
    <n v="0"/>
    <n v="0"/>
    <n v="0"/>
    <n v="0"/>
    <n v="0"/>
    <n v="0"/>
    <n v="0"/>
    <n v="0"/>
    <n v="0"/>
    <n v="0"/>
    <n v="0"/>
    <n v="0"/>
    <n v="0"/>
    <n v="0"/>
    <n v="0"/>
    <n v="0"/>
    <n v="0"/>
    <n v="0"/>
    <n v="0"/>
    <n v="0"/>
    <n v="0"/>
    <n v="0"/>
    <n v="0"/>
    <n v="0"/>
    <n v="0"/>
    <n v="0"/>
    <n v="0"/>
  </r>
  <r>
    <n v="44"/>
    <n v="47"/>
    <s v="JD.com"/>
    <s v="Internet and Direct Marketing Retail"/>
    <s v="Retail"/>
    <s v="China"/>
    <s v="Asia"/>
    <s v="$161,055.4"/>
    <s v="$5,748.2"/>
    <n v="0.68400000000000005"/>
    <s v="$95,657.7"/>
    <n v="570895"/>
    <n v="10"/>
    <s v="N"/>
    <m/>
    <m/>
    <s v="N"/>
    <s v="N"/>
    <m/>
    <m/>
    <m/>
    <s v=""/>
    <s v=""/>
    <m/>
    <s v=""/>
    <s v=""/>
    <m/>
    <m/>
    <s v="No target"/>
    <s v="No Target"/>
    <s v="G"/>
    <s v="N"/>
    <s v="Not Specified"/>
    <s v="Not Specified"/>
    <s v="Not Specified"/>
    <s v=""/>
    <s v=""/>
    <m/>
    <m/>
    <m/>
    <s v=""/>
    <s v="N"/>
    <s v=""/>
    <s v=""/>
    <m/>
    <m/>
    <m/>
    <s v="Not Specified"/>
    <s v="Not Specified"/>
    <s v="No"/>
    <s v="N"/>
    <s v=""/>
    <s v=""/>
    <s v="2024_jd.com_inc._environmental_social_and_governance_report.pdf"/>
    <m/>
    <m/>
    <m/>
    <m/>
    <n v="0"/>
    <n v="0"/>
    <n v="0"/>
    <n v="0"/>
    <n v="0"/>
    <n v="0"/>
    <n v="0"/>
    <n v="0"/>
    <n v="0"/>
    <n v="0"/>
    <n v="0"/>
    <n v="0"/>
    <n v="0"/>
    <n v="0"/>
    <n v="0"/>
    <n v="0"/>
    <n v="0"/>
    <n v="0"/>
    <n v="0"/>
    <n v="0"/>
    <n v="0"/>
    <n v="0"/>
    <n v="0"/>
    <n v="0"/>
    <n v="0"/>
    <n v="0"/>
    <n v="0"/>
    <n v="0"/>
    <n v="1"/>
  </r>
  <r>
    <n v="45"/>
    <n v="59"/>
    <s v="China Life Insurance"/>
    <s v="Insurance: Life, Health (stock)"/>
    <s v="Financial services"/>
    <s v="China"/>
    <s v="Asia"/>
    <s v="$160,276.8"/>
    <s v="$1,329.2"/>
    <n v="0"/>
    <s v="$1,024,671.4"/>
    <n v="179415"/>
    <n v="23"/>
    <s v="N"/>
    <m/>
    <m/>
    <s v="N"/>
    <s v="N"/>
    <s v=""/>
    <s v=""/>
    <m/>
    <s v=""/>
    <s v=""/>
    <m/>
    <s v=""/>
    <s v=""/>
    <m/>
    <m/>
    <s v="No target"/>
    <s v="No Target"/>
    <s v="G"/>
    <s v="N"/>
    <s v="Yes"/>
    <s v="Yes"/>
    <m/>
    <s v="1,2"/>
    <s v="committed to national peak and neutrality targets"/>
    <n v="2060"/>
    <s v="https://cn.chinadaily.com.cn/a/202505/09/WS681d94e5a3102053770324d2.html?"/>
    <m/>
    <s v=""/>
    <s v="N"/>
    <s v=""/>
    <s v=""/>
    <m/>
    <m/>
    <m/>
    <s v="Not Specified"/>
    <s v="Not Specified"/>
    <s v="No"/>
    <s v="N"/>
    <s v=""/>
    <s v=""/>
    <m/>
    <m/>
    <m/>
    <m/>
    <m/>
    <n v="0"/>
    <n v="0"/>
    <n v="0"/>
    <n v="0"/>
    <n v="0"/>
    <n v="0"/>
    <n v="0"/>
    <n v="0"/>
    <n v="0"/>
    <n v="0"/>
    <n v="0"/>
    <n v="0"/>
    <n v="0"/>
    <n v="0"/>
    <n v="0"/>
    <n v="0"/>
    <n v="0"/>
    <n v="0"/>
    <n v="0"/>
    <n v="0"/>
    <n v="0"/>
    <n v="0"/>
    <n v="0"/>
    <n v="0"/>
    <n v="0"/>
    <n v="0"/>
    <n v="0"/>
    <n v="0"/>
    <n v="1"/>
  </r>
  <r>
    <n v="46"/>
    <n v="48"/>
    <s v="Home Depot"/>
    <s v="Specialty Retailers"/>
    <s v="Retail"/>
    <s v="U.S."/>
    <s v="North America"/>
    <s v="$159,514"/>
    <s v="$14,806"/>
    <n v="-2.1999999999999999E-2"/>
    <s v="$96,119"/>
    <n v="470100"/>
    <n v="31"/>
    <s v="Y"/>
    <n v="2021"/>
    <n v="2030"/>
    <s v="Y"/>
    <s v="Y"/>
    <s v="Targets set"/>
    <s v="1.5Â°C"/>
    <n v="2030"/>
    <s v=""/>
    <s v=""/>
    <m/>
    <s v=""/>
    <s v=""/>
    <m/>
    <m/>
    <s v="Emissions reduction target"/>
    <s v="Other Emission Reduction"/>
    <s v=""/>
    <s v="N"/>
    <s v="Yes"/>
    <s v="Yes"/>
    <s v="Yes"/>
    <s v="1,2,3"/>
    <s v=""/>
    <m/>
    <m/>
    <m/>
    <s v=""/>
    <s v="N"/>
    <s v=""/>
    <s v=""/>
    <m/>
    <m/>
    <m/>
    <s v="Not Specified"/>
    <s v="Not Specified"/>
    <s v="No"/>
    <s v="Y"/>
    <s v="- Reduce absolute Scopes 1 and 2 emissions 42% by 2030, from a 2020 base year (SBTi validated) - Reduce absolute Scope 3 Category 11 ‚ÄúUse of Sold Products‚Äù emissions 42% by 2030, from the 2020 base year (SBTi validated)"/>
    <n v="2030"/>
    <m/>
    <m/>
    <m/>
    <m/>
    <m/>
    <n v="0"/>
    <n v="1"/>
    <n v="0"/>
    <n v="1"/>
    <n v="0"/>
    <n v="1"/>
    <n v="0"/>
    <n v="1"/>
    <n v="0"/>
    <n v="0"/>
    <n v="0"/>
    <n v="0"/>
    <n v="0"/>
    <n v="0"/>
    <n v="0"/>
    <n v="0"/>
    <n v="0"/>
    <n v="0"/>
    <n v="0"/>
    <n v="0"/>
    <n v="0"/>
    <n v="0"/>
    <n v="0"/>
    <n v="1"/>
    <n v="0"/>
    <n v="0"/>
    <n v="1"/>
    <n v="0"/>
    <n v="1"/>
  </r>
  <r>
    <n v="47"/>
    <n v="53"/>
    <s v="Ping An Insurance"/>
    <s v="Insurance: Life, Health (stock)"/>
    <s v="Financial services"/>
    <s v="China"/>
    <s v="Asia"/>
    <s v="$158,627"/>
    <s v="$17,596.1"/>
    <n v="0.45400000000000001"/>
    <s v="$1,775,215"/>
    <n v="273053"/>
    <n v="16"/>
    <s v="N"/>
    <m/>
    <m/>
    <s v="N"/>
    <s v="N"/>
    <s v=""/>
    <s v=""/>
    <m/>
    <s v=""/>
    <s v=""/>
    <m/>
    <s v=""/>
    <s v=""/>
    <m/>
    <m/>
    <s v="Carbon neutral(ity)"/>
    <s v="Carbon Neutral"/>
    <s v="C,V"/>
    <s v="Y"/>
    <s v="Yes"/>
    <s v="Yes"/>
    <s v="Yes"/>
    <s v="1,2,3"/>
    <s v="'In 2021, Ping An fully upgraded its action in green finance, announced its five-year business goals, and committed to achieving carbon neutrality in operation by 2030' (p32)"/>
    <n v="2030"/>
    <m/>
    <m/>
    <s v=""/>
    <s v="N"/>
    <s v=""/>
    <s v=""/>
    <m/>
    <m/>
    <m/>
    <s v="Not Specified"/>
    <s v="Yes (nature-based removals e.g. Forestation, soil carbon enhancement)"/>
    <s v="No"/>
    <s v="N"/>
    <s v=""/>
    <s v=""/>
    <m/>
    <m/>
    <m/>
    <m/>
    <m/>
    <n v="0"/>
    <n v="0"/>
    <n v="0"/>
    <n v="0"/>
    <n v="0"/>
    <n v="0"/>
    <n v="0"/>
    <n v="0"/>
    <n v="0"/>
    <n v="0"/>
    <n v="0"/>
    <n v="0"/>
    <n v="0"/>
    <n v="0"/>
    <n v="0"/>
    <n v="1"/>
    <n v="0"/>
    <n v="1"/>
    <n v="0"/>
    <n v="0"/>
    <n v="0"/>
    <n v="0"/>
    <n v="0"/>
    <n v="0"/>
    <n v="0"/>
    <n v="0"/>
    <n v="1"/>
    <n v="0"/>
    <n v="1"/>
  </r>
  <r>
    <n v="48"/>
    <n v="42"/>
    <s v="Mercedes-Benz Group"/>
    <s v="Motor Vehicles"/>
    <s v="Automotive"/>
    <s v="Germany"/>
    <s v="Europe"/>
    <s v="$157,450"/>
    <s v="$11,038.2"/>
    <n v="-0.28399999999999997"/>
    <s v="$274,394.3"/>
    <n v="169198"/>
    <n v="31"/>
    <s v="N"/>
    <m/>
    <m/>
    <s v="Y"/>
    <s v="Y"/>
    <s v="Targets set"/>
    <s v="1.5Â°C/Well-below 2Â°C"/>
    <n v="2030"/>
    <s v=""/>
    <s v=""/>
    <m/>
    <s v=""/>
    <s v=""/>
    <m/>
    <m/>
    <s v="Carbon neutral(ity)"/>
    <s v="Carbon Neutral"/>
    <s v="C"/>
    <s v="Y"/>
    <s v="Yes"/>
    <s v="Yes"/>
    <s v="Partial"/>
    <s v="1,2"/>
    <s v="The overall ambition of Mercedes-Benz is to achieve net carbon neutrality across its fleet, entire value chain and the vehicles‚Äô entire life cycle by 2039. It also aims to supply all production plants worldwide with 100% renewable energy by 2039 and reduce the carbon emissions of cars and vans by 60 % compared to 2021 by 2039. In support of the Paris Climate Agreement, they have identified decarbonisation as a key focus and core element to their sustainability strategy with a focus on actual avoidance and reduction of CO‚ÇÇ emissions through electrified fleets. _x000a_sources - https://web.archive.org/web/20250928161623/https://group.mercedes-benz.com/documents/investors/reports/annual-report/mercedes-benz/mercedes-benz-climate-transition-action-plan-2025.pdf and https://web.archive.org/web/20250726210848/https://group.mercedes-benz.com/documents/investors/reports/annual-report/mercedes-benz/mercedes-benz-annual-report-2024-incl-combined-management-report-mbg-ag.pdf#page=112_x000a_- In 2022, Mercedes-Benz already achieved its originally set target of reducing CO‚ÇÇ emissions in its own plants (Scope 1 and 2) by 50 % by 2030 compared to 2018 and defined a new goal - see interim target"/>
    <n v="2030"/>
    <m/>
    <m/>
    <s v=""/>
    <s v="N"/>
    <s v=""/>
    <s v=""/>
    <m/>
    <m/>
    <m/>
    <s v="Not Specified"/>
    <s v="Yes (nature-based and CCS-based removals)"/>
    <s v="No"/>
    <s v="N"/>
    <s v=""/>
    <s v=""/>
    <m/>
    <m/>
    <m/>
    <m/>
    <m/>
    <n v="0"/>
    <n v="0"/>
    <n v="0"/>
    <n v="0"/>
    <n v="0"/>
    <n v="1"/>
    <n v="0"/>
    <n v="1"/>
    <n v="0"/>
    <n v="0"/>
    <n v="0"/>
    <n v="0"/>
    <n v="0"/>
    <n v="0"/>
    <n v="0"/>
    <n v="1"/>
    <n v="0"/>
    <n v="1"/>
    <n v="0"/>
    <n v="0"/>
    <n v="0"/>
    <n v="0"/>
    <n v="0"/>
    <n v="0"/>
    <n v="0"/>
    <n v="0"/>
    <n v="1"/>
    <n v="0"/>
    <n v="1"/>
  </r>
  <r>
    <n v="49"/>
    <n v="41"/>
    <s v="BMW Group"/>
    <s v="Motor Vehicles"/>
    <s v="Automotive"/>
    <s v="Germany"/>
    <s v="Europe"/>
    <s v="$153,974.3"/>
    <s v="$7,883.6"/>
    <n v="-0.35399999999999998"/>
    <s v="$277,212.7"/>
    <n v="159104"/>
    <n v="31"/>
    <s v="Y"/>
    <n v="2015"/>
    <n v="2050"/>
    <s v="Y"/>
    <s v="Y"/>
    <s v="Targets set"/>
    <s v="1.5°C / Well-below 2°C"/>
    <n v="2030"/>
    <s v=""/>
    <s v=""/>
    <m/>
    <s v="N"/>
    <s v="Commitment removed"/>
    <m/>
    <m/>
    <s v="Emissions reduction target"/>
    <s v="Other Emission Reduction"/>
    <s v=""/>
    <s v="N"/>
    <s v="Yes"/>
    <s v="Yes"/>
    <s v="Yes"/>
    <s v="1,2,3"/>
    <s v=""/>
    <m/>
    <m/>
    <m/>
    <s v=""/>
    <s v="N"/>
    <s v=""/>
    <s v=""/>
    <m/>
    <m/>
    <m/>
    <s v="Yes"/>
    <s v="Not Specified"/>
    <s v="No"/>
    <s v="Y"/>
    <s v="The BMW Group is committed to the Paris Agreement: by 2050 at the latest, we intend to reduce our COâ‚‚e emissions by 90 percent compared with 2019."/>
    <n v="2050"/>
    <m/>
    <m/>
    <m/>
    <m/>
    <m/>
    <n v="0"/>
    <n v="0"/>
    <n v="1"/>
    <n v="1"/>
    <n v="0"/>
    <n v="1"/>
    <n v="0"/>
    <n v="1"/>
    <n v="0"/>
    <n v="0"/>
    <n v="0"/>
    <n v="0"/>
    <n v="0"/>
    <n v="0"/>
    <n v="0"/>
    <n v="0"/>
    <n v="0"/>
    <n v="0"/>
    <n v="0"/>
    <n v="0"/>
    <n v="0"/>
    <n v="0"/>
    <n v="0"/>
    <n v="0"/>
    <n v="1"/>
    <n v="1"/>
    <n v="1"/>
    <n v="0"/>
    <n v="0"/>
  </r>
  <r>
    <n v="50"/>
    <n v="58"/>
    <s v="Fannie Mae"/>
    <s v="Diversified Financials"/>
    <s v="Financial services"/>
    <s v="U.S."/>
    <s v="North America"/>
    <s v="$152,670"/>
    <s v="$16,978"/>
    <n v="-2.5000000000000001E-2"/>
    <s v="$4,349,731"/>
    <n v="8200"/>
    <n v="28"/>
    <s v="N"/>
    <m/>
    <m/>
    <s v="N"/>
    <s v="N"/>
    <s v=""/>
    <s v=""/>
    <m/>
    <s v=""/>
    <s v=""/>
    <m/>
    <s v=""/>
    <s v=""/>
    <m/>
    <m/>
    <s v="No target"/>
    <s v="No Target"/>
    <s v=""/>
    <s v="N"/>
    <s v="No"/>
    <s v="No"/>
    <s v="No"/>
    <s v=""/>
    <s v=""/>
    <m/>
    <s v="https://capitalmarkets.fanniemae.com/mortgage-backed-securities/multifamily-mbs/fannie-mae-publishes-multifamily-green-mbs-energy-metrics-report"/>
    <s v="no usefull information"/>
    <s v=""/>
    <s v="N"/>
    <s v=""/>
    <s v=""/>
    <m/>
    <m/>
    <m/>
    <s v="No"/>
    <s v="No"/>
    <s v="No"/>
    <s v="N"/>
    <s v=""/>
    <s v=""/>
    <m/>
    <m/>
    <m/>
    <m/>
    <m/>
    <n v="0"/>
    <n v="0"/>
    <n v="0"/>
    <n v="0"/>
    <n v="0"/>
    <n v="0"/>
    <n v="0"/>
    <n v="0"/>
    <n v="0"/>
    <n v="0"/>
    <n v="0"/>
    <n v="0"/>
    <n v="0"/>
    <n v="0"/>
    <n v="0"/>
    <n v="0"/>
    <n v="0"/>
    <n v="0"/>
    <n v="0"/>
    <n v="0"/>
    <n v="0"/>
    <n v="0"/>
    <n v="0"/>
    <n v="0"/>
    <n v="0"/>
    <n v="0"/>
    <n v="0"/>
    <n v="1"/>
    <n v="0"/>
  </r>
  <r>
    <n v="51"/>
    <n v="43"/>
    <s v="China Railway Construction"/>
    <s v="Engineering &amp; Construction"/>
    <s v="Engineering and construction"/>
    <s v="China"/>
    <s v="Asia"/>
    <s v="$148,467.4"/>
    <s v="$1,265.2"/>
    <n v="-0.25600000000000001"/>
    <s v="$260,668.3"/>
    <n v="325108"/>
    <n v="14"/>
    <s v="N"/>
    <m/>
    <m/>
    <s v="N"/>
    <s v="N"/>
    <s v=""/>
    <s v=""/>
    <m/>
    <s v=""/>
    <s v=""/>
    <m/>
    <s v=""/>
    <s v=""/>
    <m/>
    <m/>
    <s v="Carbon neutral(ity)"/>
    <s v="Carbon Neutral"/>
    <s v="C"/>
    <s v="Y"/>
    <s v="Yes"/>
    <s v="Yes"/>
    <s v="No"/>
    <s v="1,2"/>
    <s v="Actively respond: &quot;actively respond to the national ‚Äúdual carbon‚Äù strategy&quot; (pg 42 Sustainability Report)_x000a_- &quot;dual carbon goals&quot; are China's national commitment to peak carbon dioxide emissions before 2030 and achieve carbon neutrality before 2060_x000a__x000a_It implements directives on ecological environmental protection and the dual goals of peaking carbon emissions and achieving carbon neutrality (pg 42 Sustainability Report)"/>
    <n v="2060"/>
    <m/>
    <m/>
    <s v=""/>
    <s v="N"/>
    <s v=""/>
    <s v=""/>
    <m/>
    <m/>
    <m/>
    <s v="Not Specified"/>
    <s v="Yes (nature-based removals e.g. Forestation, soil carbon enhancement)"/>
    <s v="No"/>
    <s v="N"/>
    <s v=""/>
    <s v=""/>
    <m/>
    <m/>
    <m/>
    <m/>
    <m/>
    <n v="0"/>
    <n v="0"/>
    <n v="0"/>
    <n v="0"/>
    <n v="0"/>
    <n v="0"/>
    <n v="0"/>
    <n v="0"/>
    <n v="0"/>
    <n v="0"/>
    <n v="0"/>
    <n v="0"/>
    <n v="0"/>
    <n v="0"/>
    <n v="0"/>
    <n v="0"/>
    <n v="1"/>
    <n v="1"/>
    <n v="0"/>
    <n v="0"/>
    <n v="0"/>
    <n v="0"/>
    <n v="0"/>
    <n v="0"/>
    <n v="0"/>
    <n v="0"/>
    <n v="1"/>
    <n v="0"/>
    <n v="1"/>
  </r>
  <r>
    <n v="52"/>
    <n v="60"/>
    <s v="Walgreens Boots Alliance"/>
    <s v="Health Care: Pharmacy and Other Services"/>
    <s v="Health care and pharmaceuticals"/>
    <s v="U.S."/>
    <s v="North America"/>
    <s v="$147,658"/>
    <s v="$-8,636"/>
    <n v="0"/>
    <s v="$81,037"/>
    <n v="252500"/>
    <n v="31"/>
    <s v="N"/>
    <m/>
    <m/>
    <s v="N"/>
    <s v="N"/>
    <s v=""/>
    <s v=""/>
    <m/>
    <s v=""/>
    <s v=""/>
    <m/>
    <s v=""/>
    <s v=""/>
    <m/>
    <m/>
    <s v="Emissions reduction target"/>
    <s v="Other Emission Reduction"/>
    <s v=""/>
    <s v="N"/>
    <s v="Yes"/>
    <s v="Yes"/>
    <s v="No"/>
    <s v="1,2"/>
    <s v=""/>
    <m/>
    <m/>
    <m/>
    <s v=""/>
    <s v="N"/>
    <s v=""/>
    <s v=""/>
    <m/>
    <m/>
    <m/>
    <s v="Not Specified"/>
    <s v="Not Specified"/>
    <s v="No"/>
    <s v="Y"/>
    <s v="&quot;Reduce absolute Scope 1 and Scope 2 global carbon emissions by 30%, as compared with 2019 baseline.&quot;_x000a__x000a_"/>
    <n v="2030"/>
    <m/>
    <m/>
    <m/>
    <m/>
    <m/>
    <n v="0"/>
    <n v="0"/>
    <n v="0"/>
    <n v="0"/>
    <n v="0"/>
    <n v="0"/>
    <n v="0"/>
    <n v="0"/>
    <n v="0"/>
    <n v="0"/>
    <n v="0"/>
    <n v="0"/>
    <n v="0"/>
    <n v="0"/>
    <n v="0"/>
    <n v="0"/>
    <n v="0"/>
    <n v="0"/>
    <n v="0"/>
    <n v="0"/>
    <n v="0"/>
    <n v="0"/>
    <n v="0"/>
    <n v="1"/>
    <n v="0"/>
    <n v="0"/>
    <n v="0"/>
    <n v="0"/>
    <n v="1"/>
  </r>
  <r>
    <n v="53"/>
    <n v="51"/>
    <s v="Kroger"/>
    <s v="Food and Drugstores"/>
    <s v="Retail"/>
    <s v="U.S."/>
    <s v="North America"/>
    <s v="$147,123"/>
    <s v="$2,665"/>
    <n v="0.23200000000000001"/>
    <s v="$52,616"/>
    <n v="409000"/>
    <n v="31"/>
    <s v="N"/>
    <m/>
    <m/>
    <s v="Y"/>
    <s v="N"/>
    <s v="Commitment removed"/>
    <s v=""/>
    <m/>
    <s v=""/>
    <s v=""/>
    <m/>
    <s v=""/>
    <s v=""/>
    <m/>
    <m/>
    <s v="Emissions reduction target"/>
    <s v="Other Emission Reduction"/>
    <s v=""/>
    <s v="N"/>
    <s v="Yes"/>
    <s v="Yes"/>
    <s v="Partial"/>
    <s v="1,2"/>
    <s v=""/>
    <m/>
    <m/>
    <m/>
    <s v=""/>
    <s v="N"/>
    <s v=""/>
    <s v=""/>
    <m/>
    <m/>
    <m/>
    <s v="Not Specified"/>
    <s v="Not Specified"/>
    <s v="No"/>
    <s v="Y"/>
    <s v="&quot;Kroger‚Äôs current goal is to reduce GHG emissions from our operations by 30% by 2030, from a 2018 baseline. The goal was developed using climate science, supporting a well-below 2¬∞C climate scenario according to the absolute contraction method.&quot; (page 39)"/>
    <n v="2030"/>
    <m/>
    <m/>
    <m/>
    <m/>
    <m/>
    <n v="0"/>
    <n v="0"/>
    <n v="0"/>
    <n v="0"/>
    <n v="0"/>
    <n v="0"/>
    <n v="0"/>
    <n v="0"/>
    <n v="0"/>
    <n v="0"/>
    <n v="0"/>
    <n v="0"/>
    <n v="0"/>
    <n v="0"/>
    <n v="0"/>
    <n v="0"/>
    <n v="0"/>
    <n v="0"/>
    <n v="0"/>
    <n v="0"/>
    <n v="0"/>
    <n v="0"/>
    <n v="0"/>
    <n v="1"/>
    <n v="0"/>
    <n v="0"/>
    <n v="0"/>
    <n v="0"/>
    <n v="1"/>
  </r>
  <r>
    <n v="54"/>
    <n v="64"/>
    <s v="BNP Paribas"/>
    <s v="Megabanks"/>
    <s v="Financial services"/>
    <s v="France"/>
    <s v="Europe"/>
    <s v="$146,390.2"/>
    <s v="$12,639.8"/>
    <n v="6.5000000000000002E-2"/>
    <s v="$2,800,691.7"/>
    <n v="175853"/>
    <n v="31"/>
    <s v="N"/>
    <m/>
    <m/>
    <s v="Y"/>
    <s v="Y"/>
    <s v="Committed"/>
    <s v=""/>
    <n v="2030"/>
    <s v=""/>
    <s v=""/>
    <m/>
    <s v=""/>
    <s v=""/>
    <m/>
    <m/>
    <s v="Carbon neutral(ity)"/>
    <s v="Carbon Neutral"/>
    <s v="C"/>
    <s v="Y"/>
    <s v="Yes"/>
    <s v="Yes"/>
    <s v="Partial"/>
    <s v="1,2"/>
    <s v="&quot;Sustainability is at the core of the 2025 GTS strategic plan and is reinforced by the commitment of BNP Paribas to align its activities with a carbon neutrality trajectory by 2050&quot; (2022 climate change report, p13)."/>
    <n v="2050"/>
    <m/>
    <m/>
    <s v=""/>
    <s v="N"/>
    <s v=""/>
    <s v=""/>
    <m/>
    <m/>
    <m/>
    <s v="Yes"/>
    <s v="Yes (nature-based removals e.g. Forestation, soil carbon enhancement)"/>
    <s v="No"/>
    <s v="N"/>
    <s v=""/>
    <s v=""/>
    <m/>
    <m/>
    <m/>
    <m/>
    <m/>
    <n v="0"/>
    <n v="0"/>
    <n v="0"/>
    <n v="0"/>
    <n v="0"/>
    <n v="1"/>
    <n v="0"/>
    <n v="1"/>
    <n v="0"/>
    <n v="0"/>
    <n v="0"/>
    <n v="0"/>
    <n v="0"/>
    <n v="0"/>
    <n v="0"/>
    <n v="0"/>
    <n v="1"/>
    <n v="1"/>
    <n v="0"/>
    <n v="0"/>
    <n v="0"/>
    <n v="0"/>
    <n v="0"/>
    <n v="0"/>
    <n v="0"/>
    <n v="1"/>
    <n v="1"/>
    <n v="0"/>
    <n v="0"/>
  </r>
  <r>
    <n v="55"/>
    <n v="62"/>
    <s v="Banco Santander"/>
    <s v="Megabanks"/>
    <s v="Financial services"/>
    <s v="Spain"/>
    <s v="Europe"/>
    <s v="$146,326.4"/>
    <s v="$13,597.9"/>
    <n v="0.13600000000000001"/>
    <s v="$1,902,134"/>
    <n v="206417"/>
    <n v="31"/>
    <s v="N"/>
    <m/>
    <m/>
    <s v="N"/>
    <s v="N"/>
    <s v=""/>
    <s v=""/>
    <m/>
    <s v=""/>
    <s v=""/>
    <m/>
    <s v=""/>
    <s v=""/>
    <m/>
    <m/>
    <s v="Net zero"/>
    <s v="Net Zero"/>
    <s v=""/>
    <s v="N"/>
    <s v="Yes"/>
    <s v="Yes"/>
    <s v="Yes"/>
    <s v="1,2,3"/>
    <s v=""/>
    <m/>
    <m/>
    <m/>
    <s v="C,V"/>
    <s v="Y"/>
    <s v="1,2,3"/>
    <s v="In order to be aligned with the Paris Agreement and with the aim of limiting global temperature increase to 1.5¬∞C, we have committed to be net zero in carbon emissions by 2050 also as part of the Net Zero Banking Alliance (NZBA)._x000a__x000a__x000a_This is done through:_x000a_- Contribute to limiting temperature increases to 1.5¬∫C in line with the NZBA and NZAMi_x000a_-Support our customers transition to a lowcarbon economy_x000a_- Remain carbon neutral and consume 100% electricity from renewable sources by 2025_x000a_-Manage climate and environmental risk according to regulatory and supervisory expectations &amp; setting sector portfolio alignment targets for 2030 in high-emissions portfolios. _x000a__x000a_(https://www.santander.com/content/dam/santander-com/en/documentos/informe-anual-de-sostenibilidad/2024/sustainability_statement-2024-en.pdf )_x000a_"/>
    <n v="2050"/>
    <m/>
    <m/>
    <s v="Yes"/>
    <s v="Yes (nature-based and CCS-based removals)"/>
    <s v="No"/>
    <s v="N"/>
    <s v=""/>
    <s v=""/>
    <m/>
    <m/>
    <m/>
    <m/>
    <m/>
    <n v="0"/>
    <n v="0"/>
    <n v="0"/>
    <n v="0"/>
    <n v="0"/>
    <n v="0"/>
    <n v="0"/>
    <n v="0"/>
    <n v="0"/>
    <n v="0"/>
    <n v="0"/>
    <n v="0"/>
    <n v="0"/>
    <n v="1"/>
    <n v="0"/>
    <n v="0"/>
    <n v="0"/>
    <n v="0"/>
    <n v="0"/>
    <n v="0"/>
    <n v="1"/>
    <n v="1"/>
    <n v="0"/>
    <n v="0"/>
    <n v="0"/>
    <n v="1"/>
    <n v="1"/>
    <n v="0"/>
    <n v="0"/>
  </r>
  <r>
    <n v="56"/>
    <n v="67"/>
    <s v="HSBC Holdings"/>
    <s v="Megabanks"/>
    <s v="Financial services"/>
    <s v="Britain"/>
    <s v="Europe"/>
    <s v="$145,717"/>
    <s v="$23,979"/>
    <n v="1.9E-2"/>
    <s v="$3,017,048"/>
    <n v="211304"/>
    <n v="31"/>
    <s v="Y"/>
    <n v="2017"/>
    <n v="2030"/>
    <s v="N"/>
    <s v="N"/>
    <s v=""/>
    <s v=""/>
    <m/>
    <s v=""/>
    <s v=""/>
    <m/>
    <s v=""/>
    <s v=""/>
    <m/>
    <m/>
    <s v="Net zero"/>
    <s v="Net Zero"/>
    <s v=""/>
    <s v="N"/>
    <s v="Yes"/>
    <s v="Yes"/>
    <s v="Yes"/>
    <s v="1,2,3"/>
    <s v=""/>
    <m/>
    <m/>
    <m/>
    <s v="C,V"/>
    <s v="Y"/>
    <s v="1,2,3"/>
    <s v="We have revisited our ambition to take into account latest best practice guidance on carbon offsets. We are now focused on achieving net zero across our operations, travel and supply chain by 2050. [2024 Annual Report, p42] ....we are now focused on actions to cut emissions across these areas as part of our overall ambition to become net zero by 2050. [2024 Annual Report, p58]._x000a__x000a_&quot;we expect to update our net zero transition plan in the second half of 2025, taking into consideration latest scientific methodologies, climate-related policy measures and real-world progress.&quot;_x000a_https://www.hsbc.com/who-we-are/our-climate-strategy/our-net-zero-transition-plan "/>
    <n v="2050"/>
    <m/>
    <m/>
    <s v="Yes"/>
    <s v="Yes (unspecified)"/>
    <s v="No"/>
    <s v="N"/>
    <s v=""/>
    <s v=""/>
    <m/>
    <m/>
    <m/>
    <m/>
    <m/>
    <n v="0"/>
    <n v="1"/>
    <n v="0"/>
    <n v="1"/>
    <n v="0"/>
    <n v="0"/>
    <n v="0"/>
    <n v="0"/>
    <n v="0"/>
    <n v="0"/>
    <n v="0"/>
    <n v="0"/>
    <n v="0"/>
    <n v="1"/>
    <n v="0"/>
    <n v="0"/>
    <n v="0"/>
    <n v="0"/>
    <n v="0"/>
    <n v="0"/>
    <n v="1"/>
    <n v="1"/>
    <n v="0"/>
    <n v="0"/>
    <n v="0"/>
    <n v="1"/>
    <n v="1"/>
    <n v="0"/>
    <n v="0"/>
  </r>
  <r>
    <n v="57"/>
    <n v="52"/>
    <s v="Phillips 66"/>
    <s v="Petroleum Refining"/>
    <s v="Oil and gas"/>
    <s v="U.S."/>
    <s v="North America"/>
    <s v="$145,496"/>
    <s v="$2,117"/>
    <n v="-0.69799999999999995"/>
    <s v="$72,582"/>
    <n v="13200"/>
    <n v="13"/>
    <s v="N"/>
    <m/>
    <m/>
    <s v="N"/>
    <s v="N"/>
    <s v=""/>
    <s v=""/>
    <m/>
    <s v=""/>
    <s v=""/>
    <m/>
    <s v=""/>
    <s v=""/>
    <m/>
    <m/>
    <s v="Emissions intensity target"/>
    <s v="Other Emission Reduction"/>
    <s v=""/>
    <s v="N"/>
    <s v="Yes"/>
    <s v="Yes"/>
    <s v="Yes"/>
    <s v="1,2,3"/>
    <s v=""/>
    <m/>
    <m/>
    <m/>
    <s v=""/>
    <s v="N"/>
    <s v=""/>
    <s v=""/>
    <m/>
    <m/>
    <m/>
    <s v="Not Specified"/>
    <s v="Yes (CCS-based removals e.g. BECCS, DACCS)"/>
    <s v="No"/>
    <s v="Y"/>
    <s v="MANUFACTURING EMISSIONS INTENSITY (Scope 1 and 2 Metric Tons of CO2e/MBOE): 50% reduction by 2050 with baseline year 2019_x000a_https://www.phillips66.com/sustainability/our-targets/ _x000a_https://phillips66.widen.net/s/xrz9pvmmvh/eyassurance-review-report"/>
    <n v="2050"/>
    <m/>
    <m/>
    <m/>
    <m/>
    <m/>
    <n v="0"/>
    <n v="0"/>
    <n v="0"/>
    <n v="0"/>
    <n v="0"/>
    <n v="0"/>
    <n v="0"/>
    <n v="0"/>
    <n v="0"/>
    <n v="0"/>
    <n v="0"/>
    <n v="0"/>
    <n v="0"/>
    <n v="0"/>
    <n v="0"/>
    <n v="0"/>
    <n v="0"/>
    <n v="0"/>
    <n v="0"/>
    <n v="0"/>
    <n v="0"/>
    <n v="0"/>
    <n v="0"/>
    <n v="0"/>
    <n v="1"/>
    <n v="0"/>
    <n v="0"/>
    <n v="0"/>
    <n v="1"/>
  </r>
  <r>
    <n v="58"/>
    <n v="55"/>
    <s v="China Mobile Communications"/>
    <s v="Telecommunications"/>
    <s v="Telecommunications and media"/>
    <s v="China"/>
    <s v="Asia"/>
    <s v="$145,239.9"/>
    <s v="$14,698.8"/>
    <n v="-3.5999999999999997E-2"/>
    <s v="$350,174.2"/>
    <n v="456965"/>
    <n v="25"/>
    <s v="N"/>
    <m/>
    <m/>
    <s v="N"/>
    <s v="N"/>
    <s v=""/>
    <s v=""/>
    <m/>
    <s v=""/>
    <s v=""/>
    <m/>
    <s v=""/>
    <s v=""/>
    <m/>
    <m/>
    <s v="Emissions intensity target"/>
    <s v="Other Emission Reduction"/>
    <s v=""/>
    <s v="N"/>
    <s v="Yes"/>
    <s v="Yes"/>
    <s v="No"/>
    <s v="1,2"/>
    <s v=""/>
    <m/>
    <m/>
    <m/>
    <s v=""/>
    <s v="N"/>
    <s v=""/>
    <s v=""/>
    <m/>
    <m/>
    <m/>
    <s v="Not Specified"/>
    <s v="Not Specified"/>
    <s v="No"/>
    <s v="Y"/>
    <s v="‚ÄòBased on likely climate-related impact on our future operations, we pledge to reduce Scope 1 and Scope 2 GHG emission intensity by 20% by 2025 from the 2020 baseline.‚Äô p42"/>
    <n v="2025"/>
    <m/>
    <m/>
    <m/>
    <m/>
    <m/>
    <n v="0"/>
    <n v="0"/>
    <n v="0"/>
    <n v="0"/>
    <n v="0"/>
    <n v="0"/>
    <n v="0"/>
    <n v="0"/>
    <n v="0"/>
    <n v="0"/>
    <n v="0"/>
    <n v="0"/>
    <n v="0"/>
    <n v="0"/>
    <n v="0"/>
    <n v="0"/>
    <n v="0"/>
    <n v="0"/>
    <n v="0"/>
    <n v="0"/>
    <n v="0"/>
    <n v="0"/>
    <n v="0"/>
    <n v="1"/>
    <n v="0"/>
    <n v="0"/>
    <n v="0"/>
    <n v="0"/>
    <n v="1"/>
  </r>
  <r>
    <n v="59"/>
    <n v="57"/>
    <s v="Honda Motor"/>
    <s v="Motor Vehicles"/>
    <s v="Automotive"/>
    <s v="Japan"/>
    <s v="Asia"/>
    <s v="$142,273.6"/>
    <s v="$5,482.9"/>
    <n v="-0.28399999999999997"/>
    <s v="$205,323"/>
    <n v="194173"/>
    <n v="31"/>
    <s v="N"/>
    <m/>
    <m/>
    <s v="N"/>
    <s v="N"/>
    <s v=""/>
    <s v=""/>
    <m/>
    <s v=""/>
    <s v=""/>
    <m/>
    <s v=""/>
    <s v=""/>
    <m/>
    <m/>
    <s v="Carbon neutral(ity)"/>
    <s v="Carbon Neutral"/>
    <s v="C,V"/>
    <s v="Y"/>
    <s v="Yes"/>
    <s v="Yes"/>
    <s v="Yes"/>
    <s v="1,2,3"/>
    <s v="Our company aim for ‚Äúcarbon neutrality by 2050‚Äù across the entire product lifecycle, and is focusing on the four materialities and is prioritizing ‚Äúaddressing climate change‚Äù and ‚Äúaddressing energy issues.&quot;"/>
    <n v="2050"/>
    <m/>
    <m/>
    <s v=""/>
    <s v="N"/>
    <s v=""/>
    <s v=""/>
    <m/>
    <m/>
    <m/>
    <s v="Yes"/>
    <s v="Not Specified"/>
    <s v="No"/>
    <s v="N"/>
    <s v=""/>
    <s v=""/>
    <m/>
    <m/>
    <m/>
    <m/>
    <m/>
    <n v="0"/>
    <n v="0"/>
    <n v="0"/>
    <n v="0"/>
    <n v="0"/>
    <n v="0"/>
    <n v="0"/>
    <n v="0"/>
    <n v="0"/>
    <n v="0"/>
    <n v="0"/>
    <n v="0"/>
    <n v="0"/>
    <n v="0"/>
    <n v="0"/>
    <n v="0"/>
    <n v="1"/>
    <n v="1"/>
    <n v="0"/>
    <n v="0"/>
    <n v="0"/>
    <n v="0"/>
    <n v="0"/>
    <n v="0"/>
    <n v="0"/>
    <n v="1"/>
    <n v="1"/>
    <n v="0"/>
    <n v="0"/>
  </r>
  <r>
    <n v="60"/>
    <n v="50"/>
    <s v="Marathon Petroleum"/>
    <s v="Petroleum Refining"/>
    <s v="Oil and gas"/>
    <s v="U.S."/>
    <s v="North America"/>
    <s v="$140,412"/>
    <s v="$3,445"/>
    <n v="-0.64400000000000002"/>
    <s v="$78,858"/>
    <n v="18300"/>
    <n v="14"/>
    <s v="N"/>
    <m/>
    <m/>
    <s v="N"/>
    <s v="N"/>
    <s v=""/>
    <s v=""/>
    <m/>
    <s v=""/>
    <s v=""/>
    <m/>
    <s v=""/>
    <s v=""/>
    <m/>
    <m/>
    <s v="Emissions intensity target"/>
    <s v="Other Emission Reduction"/>
    <s v=""/>
    <s v="N"/>
    <s v="Yes"/>
    <s v="Yes"/>
    <s v="Partial"/>
    <s v="1,2"/>
    <s v=""/>
    <m/>
    <m/>
    <m/>
    <s v=""/>
    <s v="N"/>
    <s v=""/>
    <s v=""/>
    <m/>
    <m/>
    <m/>
    <s v="Not Specified"/>
    <s v="Yes (nature-based and CCS-based removals)"/>
    <s v="No"/>
    <s v="Y"/>
    <s v="30% reduction of scope 1 and 2 GHG emissions intensity by 2030 from 2014 levels; 15% reduction of scope 3 - category 11 GHG  emissions by 2030  from 2019 levels"/>
    <n v="2035"/>
    <m/>
    <m/>
    <m/>
    <m/>
    <m/>
    <n v="0"/>
    <n v="0"/>
    <n v="0"/>
    <n v="0"/>
    <n v="0"/>
    <n v="0"/>
    <n v="0"/>
    <n v="0"/>
    <n v="0"/>
    <n v="0"/>
    <n v="0"/>
    <n v="0"/>
    <n v="0"/>
    <n v="0"/>
    <n v="0"/>
    <n v="0"/>
    <n v="0"/>
    <n v="0"/>
    <n v="0"/>
    <n v="0"/>
    <n v="0"/>
    <n v="0"/>
    <n v="0"/>
    <n v="0"/>
    <n v="1"/>
    <n v="0"/>
    <n v="0"/>
    <n v="0"/>
    <n v="1"/>
  </r>
  <r>
    <n v="61"/>
    <n v="63"/>
    <s v="China Communications Construction"/>
    <s v="Engineering &amp; Construction"/>
    <s v="Engineering and construction"/>
    <s v="China"/>
    <s v="Asia"/>
    <s v="$139,229"/>
    <s v="$937"/>
    <n v="-0.44"/>
    <s v="$371,057.2"/>
    <n v="204994"/>
    <n v="18"/>
    <s v="N"/>
    <m/>
    <m/>
    <s v="N"/>
    <s v="N"/>
    <s v=""/>
    <s v=""/>
    <m/>
    <s v=""/>
    <s v=""/>
    <m/>
    <s v=""/>
    <s v=""/>
    <m/>
    <m/>
    <s v="Other"/>
    <s v="Other Emission Reduction"/>
    <s v=""/>
    <s v="N"/>
    <s v="No"/>
    <s v="No"/>
    <s v="No"/>
    <s v=""/>
    <s v=""/>
    <m/>
    <m/>
    <m/>
    <s v=""/>
    <s v="N"/>
    <s v=""/>
    <s v=""/>
    <m/>
    <m/>
    <m/>
    <s v="No"/>
    <s v="No"/>
    <s v="No"/>
    <s v="Y"/>
    <s v="CCCC will significantly reduce carbon emission in key areas, make significant breakthroughs in green and low-carbon technologies, significantly increase the scale of green and low-carbon industries, and reach peak carbon emissions in infrastructure construction by 2030 and in equipment manufacturing by 2028."/>
    <s v=""/>
    <m/>
    <m/>
    <m/>
    <m/>
    <m/>
    <n v="0"/>
    <n v="0"/>
    <n v="0"/>
    <n v="0"/>
    <n v="0"/>
    <n v="0"/>
    <n v="0"/>
    <n v="0"/>
    <n v="0"/>
    <n v="0"/>
    <n v="0"/>
    <n v="0"/>
    <n v="0"/>
    <n v="0"/>
    <n v="0"/>
    <n v="0"/>
    <n v="0"/>
    <n v="0"/>
    <n v="0"/>
    <n v="0"/>
    <n v="0"/>
    <n v="0"/>
    <n v="0"/>
    <n v="0"/>
    <n v="1"/>
    <n v="0"/>
    <n v="0"/>
    <n v="1"/>
    <n v="0"/>
  </r>
  <r>
    <n v="62"/>
    <n v="71"/>
    <s v="CITIC Group"/>
    <s v="Diversified Financials"/>
    <s v="Financial services"/>
    <s v="China"/>
    <s v="Asia"/>
    <s v="$138,940.6"/>
    <s v="$3,953.1"/>
    <n v="-4.2000000000000003E-2"/>
    <s v="$1,690,451.4"/>
    <n v="214660"/>
    <n v="17"/>
    <s v="N"/>
    <m/>
    <m/>
    <s v="N"/>
    <s v="N"/>
    <s v=""/>
    <s v=""/>
    <m/>
    <s v=""/>
    <s v=""/>
    <m/>
    <s v=""/>
    <s v=""/>
    <m/>
    <m/>
    <s v="Carbon neutral(ity)"/>
    <s v="Carbon Neutral"/>
    <s v="C,V"/>
    <s v="Y"/>
    <s v="Yes"/>
    <s v="Yes"/>
    <s v="Yes"/>
    <s v="1,2,3"/>
    <s v="_x000a_&quot;2060: Achieve the comprehensive integration of a green, low-carbon and recycling industrial system and a clean, low-carbon, safe and efficient energy system, with energy utilization efficiency aligning with world-leading enterprises.&quot;"/>
    <n v="2060"/>
    <m/>
    <m/>
    <s v=""/>
    <s v="N"/>
    <s v=""/>
    <s v=""/>
    <m/>
    <m/>
    <m/>
    <s v="Not Specified"/>
    <s v="Yes (CCS-based removals e.g. BECCS, DACCS)"/>
    <s v="No"/>
    <s v="N"/>
    <s v=""/>
    <s v=""/>
    <m/>
    <m/>
    <m/>
    <m/>
    <m/>
    <n v="0"/>
    <n v="0"/>
    <n v="0"/>
    <n v="0"/>
    <n v="0"/>
    <n v="0"/>
    <n v="0"/>
    <n v="0"/>
    <n v="0"/>
    <n v="0"/>
    <n v="0"/>
    <n v="0"/>
    <n v="0"/>
    <n v="0"/>
    <n v="0"/>
    <n v="0"/>
    <n v="1"/>
    <n v="1"/>
    <n v="0"/>
    <n v="0"/>
    <n v="0"/>
    <n v="0"/>
    <n v="0"/>
    <n v="0"/>
    <n v="0"/>
    <n v="0"/>
    <n v="1"/>
    <n v="0"/>
    <n v="1"/>
  </r>
  <r>
    <n v="63"/>
    <n v="70"/>
    <s v="Alibaba Group Holding"/>
    <s v="Internet Services and Retailing"/>
    <s v="Retail"/>
    <s v="China"/>
    <s v="Asia"/>
    <s v="$138,065"/>
    <s v="$18,029.4"/>
    <n v="0.61499999999999999"/>
    <s v="$248,629.1"/>
    <n v="124320"/>
    <n v="9"/>
    <s v="N"/>
    <m/>
    <m/>
    <s v="Y"/>
    <s v="N"/>
    <s v="Commitment removed"/>
    <s v=""/>
    <m/>
    <s v=""/>
    <s v=""/>
    <m/>
    <s v="N"/>
    <s v="Commitment removed"/>
    <m/>
    <m/>
    <s v="Carbon neutral(ity)"/>
    <s v="Carbon Neutral"/>
    <s v="C,V"/>
    <s v="Y"/>
    <s v="Yes"/>
    <s v="Yes"/>
    <s v="Yes"/>
    <s v="1,2,3"/>
    <s v="In 2021, we set the goals of: (1) achieving carbon neutrality in our own operations by 2030; (2) halving the net emissions intensity in the value chain by 2030 (cf. 2024 Alibaba Group ESG Report, p. 9) Baseline year - Jan 2020 - Dec 2020 (cf. 2024 Alibaba Group ESG Report, p. 27). "/>
    <n v="2030"/>
    <m/>
    <m/>
    <s v=""/>
    <s v="N"/>
    <s v="Achieve Net Zero emissions in company operations by 2040."/>
    <s v="Engage top suppliers to set science-based carbon reduction targets by 2026."/>
    <m/>
    <m/>
    <m/>
    <s v="Not Specified"/>
    <s v="Yes (nature-based and CCS-based removals)"/>
    <s v="No"/>
    <s v="N"/>
    <s v=""/>
    <s v=""/>
    <m/>
    <m/>
    <m/>
    <m/>
    <m/>
    <n v="0"/>
    <n v="0"/>
    <n v="0"/>
    <n v="0"/>
    <n v="0"/>
    <n v="0"/>
    <n v="0"/>
    <n v="0"/>
    <n v="0"/>
    <n v="0"/>
    <n v="0"/>
    <n v="0"/>
    <n v="0"/>
    <n v="0"/>
    <n v="0"/>
    <n v="1"/>
    <n v="0"/>
    <n v="1"/>
    <n v="0"/>
    <n v="0"/>
    <n v="0"/>
    <n v="0"/>
    <n v="0"/>
    <n v="0"/>
    <n v="0"/>
    <n v="0"/>
    <n v="1"/>
    <n v="0"/>
    <n v="1"/>
  </r>
  <r>
    <n v="64"/>
    <n v="68"/>
    <s v="Verizon Communications"/>
    <s v="Telecommunications"/>
    <s v="Telecommunications and media"/>
    <s v="U.S."/>
    <s v="North America"/>
    <s v="$134,788"/>
    <s v="$17,506"/>
    <n v="0.50700000000000001"/>
    <s v="$384,711"/>
    <n v="99600"/>
    <n v="31"/>
    <s v="Y"/>
    <n v="2024"/>
    <n v="2030"/>
    <s v="N"/>
    <s v="N"/>
    <s v=""/>
    <s v=""/>
    <m/>
    <s v=""/>
    <s v=""/>
    <m/>
    <s v=""/>
    <s v=""/>
    <m/>
    <m/>
    <s v="Net zero"/>
    <s v="Net Zero"/>
    <s v=""/>
    <s v="N"/>
    <s v="Yes"/>
    <s v="Yes"/>
    <s v="Yes"/>
    <s v="1,2,3"/>
    <s v=""/>
    <m/>
    <m/>
    <m/>
    <s v="C,V"/>
    <s v="Y"/>
    <s v="1,2,3"/>
    <s v="Verizon has committed to set an SBTi-approved target to reach net-zero GHG emissions across our value chain (scopes 1, 2 and 3) by 2050._x000d__x000a__x000d__x000a_From website (https://web.archive.org/web/20250713122219/https://www.verizon.com/about/responsibility/sustainability)"/>
    <n v="2050"/>
    <m/>
    <m/>
    <s v="Not Specified"/>
    <s v="Yes (unspecified)"/>
    <s v="No"/>
    <s v="N"/>
    <s v=""/>
    <s v=""/>
    <m/>
    <m/>
    <m/>
    <m/>
    <m/>
    <n v="0"/>
    <n v="1"/>
    <n v="0"/>
    <n v="1"/>
    <n v="0"/>
    <n v="0"/>
    <n v="0"/>
    <n v="0"/>
    <n v="0"/>
    <n v="0"/>
    <n v="0"/>
    <n v="0"/>
    <n v="0"/>
    <n v="1"/>
    <n v="0"/>
    <n v="0"/>
    <n v="0"/>
    <n v="0"/>
    <n v="0"/>
    <n v="0"/>
    <n v="1"/>
    <n v="1"/>
    <n v="0"/>
    <n v="0"/>
    <n v="0"/>
    <n v="0"/>
    <n v="1"/>
    <n v="0"/>
    <n v="1"/>
  </r>
  <r>
    <n v="65"/>
    <n v="56"/>
    <s v="China National Offshore Oil"/>
    <s v="Mining, Crude-Oil Production"/>
    <s v="Metals and mining"/>
    <s v="China"/>
    <s v="Asia"/>
    <s v="$130,832"/>
    <s v="$14,772.8"/>
    <n v="1.4999999999999999E-2"/>
    <s v="$231,744.6"/>
    <n v="85957"/>
    <n v="19"/>
    <s v="N"/>
    <m/>
    <m/>
    <s v="N"/>
    <s v="N"/>
    <s v=""/>
    <s v=""/>
    <m/>
    <s v=""/>
    <s v=""/>
    <m/>
    <s v=""/>
    <s v=""/>
    <m/>
    <m/>
    <s v="Other"/>
    <s v="Other Emission Reduction"/>
    <s v=""/>
    <s v="N"/>
    <s v="Not Specified"/>
    <s v="Not Specified"/>
    <s v="Not Specified"/>
    <s v=""/>
    <s v=""/>
    <m/>
    <m/>
    <m/>
    <s v=""/>
    <s v="N"/>
    <s v=""/>
    <s v=""/>
    <m/>
    <m/>
    <m/>
    <s v="Yes"/>
    <s v="Yes (CCS-based removals e.g. BECCS, DACCS)"/>
    <s v="No"/>
    <s v="Y"/>
    <s v="&quot;From 2021 to 2025, we will reduce cumulative carbon reductions by over 1.5 million tons&quot; (2020 ESG report, p.11)_x000d__x000a_&quot;By 2025, we plan to achieve a cumulative emission reduction of more than 1.5 million tons of carbon dioxide equivalent.&quot; (2023 ESG report, p.59)"/>
    <n v="2025"/>
    <m/>
    <m/>
    <m/>
    <m/>
    <m/>
    <n v="0"/>
    <n v="0"/>
    <n v="0"/>
    <n v="0"/>
    <n v="0"/>
    <n v="0"/>
    <n v="0"/>
    <n v="0"/>
    <n v="0"/>
    <n v="0"/>
    <n v="0"/>
    <n v="0"/>
    <n v="0"/>
    <n v="0"/>
    <n v="0"/>
    <n v="0"/>
    <n v="0"/>
    <n v="0"/>
    <n v="0"/>
    <n v="0"/>
    <n v="0"/>
    <n v="0"/>
    <n v="0"/>
    <n v="1"/>
    <n v="0"/>
    <n v="1"/>
    <n v="0"/>
    <n v="0"/>
    <n v="0"/>
  </r>
  <r>
    <n v="66"/>
    <n v="222"/>
    <s v="Nvidia"/>
    <s v="Semiconductors"/>
    <s v="Technology"/>
    <s v="U.S."/>
    <s v="North America"/>
    <s v="$130,497"/>
    <s v="$72,880"/>
    <n v="1.4490000000000001"/>
    <s v="$111,601"/>
    <n v="36000"/>
    <n v="2"/>
    <s v="N"/>
    <m/>
    <m/>
    <s v="Y"/>
    <s v="Y"/>
    <s v="Targets set"/>
    <s v="1.5°C "/>
    <n v="2030"/>
    <s v=""/>
    <s v=""/>
    <m/>
    <s v=""/>
    <s v=""/>
    <m/>
    <m/>
    <s v="Emissions reduction target"/>
    <s v="Other Emission Reduction"/>
    <s v=""/>
    <s v="N"/>
    <s v="Yes"/>
    <s v="Yes"/>
    <s v="Yes"/>
    <s v="1,2,3"/>
    <s v=""/>
    <m/>
    <m/>
    <m/>
    <s v=""/>
    <s v="N"/>
    <s v=""/>
    <s v=""/>
    <m/>
    <m/>
    <m/>
    <s v="Not Specified"/>
    <s v="Not Specified"/>
    <s v="No"/>
    <s v="Y"/>
    <s v="We commit to the following science-_x000a_based targets from a FY23 base year:_x000a_&gt; To reduce absolute scope 1 and 2 _x000a_emissions 50% by FY30"/>
    <n v="2030"/>
    <m/>
    <m/>
    <m/>
    <m/>
    <m/>
    <n v="0"/>
    <n v="0"/>
    <n v="0"/>
    <n v="0"/>
    <n v="0"/>
    <n v="1"/>
    <n v="0"/>
    <n v="1"/>
    <n v="0"/>
    <n v="0"/>
    <n v="0"/>
    <n v="0"/>
    <n v="0"/>
    <n v="0"/>
    <n v="0"/>
    <n v="0"/>
    <n v="0"/>
    <n v="0"/>
    <n v="0"/>
    <n v="0"/>
    <n v="0"/>
    <n v="0"/>
    <n v="0"/>
    <n v="1"/>
    <n v="0"/>
    <n v="0"/>
    <n v="1"/>
    <n v="0"/>
    <n v="1"/>
  </r>
  <r>
    <n v="67"/>
    <n v="72"/>
    <s v="China Resources"/>
    <s v="Diversified Financials"/>
    <s v="Financial services"/>
    <s v="China"/>
    <s v="Asia"/>
    <s v="$129,623.5"/>
    <s v="$3,638.1"/>
    <n v="-4.2000000000000003E-2"/>
    <s v="$371,795.6"/>
    <n v="396087"/>
    <n v="16"/>
    <s v="N"/>
    <m/>
    <m/>
    <s v="N"/>
    <s v="N"/>
    <s v=""/>
    <s v=""/>
    <m/>
    <s v=""/>
    <s v=""/>
    <m/>
    <s v=""/>
    <s v=""/>
    <m/>
    <m/>
    <s v="Emissions reduction target"/>
    <s v="Other Emission Reduction"/>
    <s v=""/>
    <s v="N"/>
    <s v="Not Specified"/>
    <s v="Not Specified"/>
    <s v="No"/>
    <s v=""/>
    <s v=""/>
    <m/>
    <m/>
    <m/>
    <s v=""/>
    <s v="N"/>
    <s v=""/>
    <s v=""/>
    <m/>
    <m/>
    <m/>
    <s v="Not Specified"/>
    <s v="Not Specified"/>
    <s v="No"/>
    <s v="Y"/>
    <s v="Target for 2025 is to &quot;lower the carbon dioxide emission intensity by 10% compared with that of 2020.&quot; "/>
    <n v="2025"/>
    <m/>
    <m/>
    <m/>
    <m/>
    <m/>
    <n v="0"/>
    <n v="0"/>
    <n v="0"/>
    <n v="0"/>
    <n v="0"/>
    <n v="0"/>
    <n v="0"/>
    <n v="0"/>
    <n v="0"/>
    <n v="0"/>
    <n v="0"/>
    <n v="0"/>
    <n v="0"/>
    <n v="0"/>
    <n v="0"/>
    <n v="0"/>
    <n v="0"/>
    <n v="0"/>
    <n v="0"/>
    <n v="0"/>
    <n v="0"/>
    <n v="0"/>
    <n v="0"/>
    <n v="1"/>
    <n v="0"/>
    <n v="0"/>
    <n v="0"/>
    <n v="0"/>
    <n v="1"/>
  </r>
  <r>
    <n v="68"/>
    <n v="73"/>
    <s v="Hyundai Motor"/>
    <s v="Motor Vehicles"/>
    <s v="Automotive"/>
    <s v="South Korea"/>
    <s v="Asia"/>
    <s v="$128,501.8"/>
    <s v="$9,186.2"/>
    <n v="3.0000000000000001E-3"/>
    <s v="$230,072.3"/>
    <n v="75137"/>
    <n v="30"/>
    <s v="Y"/>
    <n v="2022"/>
    <n v="2045"/>
    <s v="Y"/>
    <s v="Y"/>
    <s v="Committed"/>
    <s v=""/>
    <n v="2030"/>
    <s v=""/>
    <s v=""/>
    <m/>
    <s v=""/>
    <s v=""/>
    <m/>
    <m/>
    <s v="Carbon neutral(ity)"/>
    <s v="Carbon Neutral"/>
    <s v="C"/>
    <s v="Y"/>
    <s v="Yes"/>
    <s v="Yes"/>
    <s v="Not Specified"/>
    <s v="1,2"/>
    <s v="At the IAA Mobility held in Munich in September 2021, we presented our strategies to become carbon neutral by 2045, focusing on electrification and hydrogen society. we have made it our goal to become carbon neutral across all stages including parts procurement, production, and vehicle operation by 2045. _x000a_https://www.hyundai.com/content/dam/hyundai/ww/en/images/company/sustainability/carbon-neutrality-roadmap/hmc-2021-carbon-neutral-white-paper-en.pdf"/>
    <n v="2045"/>
    <m/>
    <m/>
    <s v=""/>
    <s v="N"/>
    <s v=""/>
    <s v=""/>
    <m/>
    <m/>
    <m/>
    <s v="Not Specified"/>
    <s v="Yes (CCS-based removals e.g. BECCS, DACCS)"/>
    <s v="No"/>
    <s v="N"/>
    <s v=""/>
    <s v=""/>
    <m/>
    <m/>
    <m/>
    <m/>
    <m/>
    <n v="0"/>
    <n v="0"/>
    <n v="1"/>
    <n v="1"/>
    <n v="0"/>
    <n v="1"/>
    <n v="0"/>
    <n v="1"/>
    <n v="0"/>
    <n v="0"/>
    <n v="0"/>
    <n v="0"/>
    <n v="0"/>
    <n v="0"/>
    <n v="0"/>
    <n v="0"/>
    <n v="1"/>
    <n v="1"/>
    <n v="0"/>
    <n v="0"/>
    <n v="0"/>
    <n v="0"/>
    <n v="0"/>
    <n v="0"/>
    <n v="0"/>
    <n v="0"/>
    <n v="1"/>
    <n v="0"/>
    <n v="1"/>
  </r>
  <r>
    <n v="69"/>
    <n v="49"/>
    <s v="Electricite de France"/>
    <s v="Utilities"/>
    <s v="Energy and utilities"/>
    <s v="France"/>
    <s v="Europe"/>
    <s v="$128,355.1"/>
    <s v="$12,334.8"/>
    <n v="0.13900000000000001"/>
    <s v="$378,137.3"/>
    <n v="181850"/>
    <n v="31"/>
    <s v="N"/>
    <m/>
    <m/>
    <s v="Y"/>
    <s v="Y"/>
    <s v="Targets set"/>
    <s v="Well-below 2Â°C"/>
    <n v="2030"/>
    <s v=""/>
    <s v=""/>
    <m/>
    <s v="N"/>
    <s v="Commitment removed"/>
    <m/>
    <m/>
    <s v="Net zero"/>
    <s v="Net Zero"/>
    <s v=""/>
    <s v="N"/>
    <s v="Yes"/>
    <s v="Yes"/>
    <s v="Yes"/>
    <s v="1,2,3"/>
    <s v=""/>
    <m/>
    <m/>
    <m/>
    <s v="C,V"/>
    <s v="Y"/>
    <s v="1,2,3"/>
    <n v="2020"/>
    <n v="2050"/>
    <m/>
    <m/>
    <s v="No"/>
    <s v="Yes (nature-based and CCS-based removals)"/>
    <s v=""/>
    <s v="N"/>
    <s v=""/>
    <s v=""/>
    <m/>
    <m/>
    <m/>
    <m/>
    <m/>
    <n v="0"/>
    <n v="0"/>
    <n v="0"/>
    <n v="0"/>
    <n v="0"/>
    <n v="1"/>
    <n v="0"/>
    <n v="1"/>
    <n v="0"/>
    <n v="0"/>
    <n v="0"/>
    <n v="0"/>
    <n v="0"/>
    <n v="1"/>
    <n v="0"/>
    <n v="0"/>
    <n v="0"/>
    <n v="0"/>
    <n v="0"/>
    <n v="0"/>
    <n v="1"/>
    <n v="1"/>
    <n v="0"/>
    <n v="0"/>
    <n v="0"/>
    <n v="0"/>
    <n v="1"/>
    <n v="1"/>
    <n v="0"/>
  </r>
  <r>
    <n v="70"/>
    <n v="87"/>
    <s v="Goldman Sachs Group"/>
    <s v="Megabanks"/>
    <s v="Financial services"/>
    <s v="U.S."/>
    <s v="North America"/>
    <s v="$126,853"/>
    <s v="$14,276"/>
    <n v="0.67600000000000005"/>
    <s v="$1,675,972"/>
    <n v="46500"/>
    <n v="26"/>
    <s v="Y"/>
    <n v="2015"/>
    <n v="2021"/>
    <s v="N"/>
    <s v="N"/>
    <s v=""/>
    <s v=""/>
    <m/>
    <s v=""/>
    <s v=""/>
    <m/>
    <s v=""/>
    <s v=""/>
    <m/>
    <m/>
    <s v="Net zero"/>
    <s v="Net Zero"/>
    <s v=""/>
    <s v="N"/>
    <s v="Yes"/>
    <s v="Yes"/>
    <s v="Not Specified"/>
    <s v="1,2"/>
    <s v=""/>
    <m/>
    <m/>
    <m/>
    <s v="C"/>
    <s v="Y"/>
    <s v="1,2"/>
    <s v="&quot;2021: Committed to aligning our financing activities with a net zero by 2050 pathway and expanded our operational commitment to target net zero for our supply chain&quot; (P.7, 2023 Sustainability Report)"/>
    <n v="2050"/>
    <m/>
    <m/>
    <s v="Yes"/>
    <s v="Not Specified"/>
    <s v="No"/>
    <s v="N"/>
    <s v=""/>
    <s v=""/>
    <m/>
    <m/>
    <m/>
    <m/>
    <m/>
    <n v="1"/>
    <n v="0"/>
    <n v="0"/>
    <n v="1"/>
    <n v="0"/>
    <n v="0"/>
    <n v="0"/>
    <n v="0"/>
    <n v="0"/>
    <n v="0"/>
    <n v="0"/>
    <n v="0"/>
    <n v="0"/>
    <n v="1"/>
    <n v="0"/>
    <n v="0"/>
    <n v="0"/>
    <n v="0"/>
    <n v="0"/>
    <n v="0"/>
    <n v="1"/>
    <n v="1"/>
    <n v="0"/>
    <n v="0"/>
    <n v="0"/>
    <n v="1"/>
    <n v="1"/>
    <n v="0"/>
    <n v="0"/>
  </r>
  <r>
    <n v="71"/>
    <n v="80"/>
    <s v="Wells Fargo"/>
    <s v="Commercial Banks"/>
    <s v="Financial services"/>
    <s v="U.S."/>
    <s v="North America"/>
    <s v="$125,397"/>
    <s v="$19,722"/>
    <n v="0.03"/>
    <s v="$1,929,845"/>
    <n v="217502"/>
    <n v="28"/>
    <s v="N"/>
    <m/>
    <m/>
    <s v="N"/>
    <s v="N"/>
    <s v=""/>
    <s v=""/>
    <m/>
    <s v=""/>
    <s v=""/>
    <m/>
    <s v=""/>
    <s v=""/>
    <m/>
    <m/>
    <s v="Emissions reduction target"/>
    <s v="Other Emission Reduction"/>
    <s v=""/>
    <s v="N"/>
    <s v="Yes"/>
    <s v="Yes"/>
    <s v="No"/>
    <s v="1,2"/>
    <s v=""/>
    <m/>
    <m/>
    <m/>
    <s v=""/>
    <s v="N"/>
    <s v=""/>
    <s v=""/>
    <m/>
    <m/>
    <m/>
    <s v="Yes"/>
    <s v="Not Specified"/>
    <s v="No"/>
    <s v="Y"/>
    <s v="&quot;Wells Fargo has set operational sustainability goals for 2030: Reducing GHG emissions (Scope 1 and Scope 2) from 2019 by 70%&quot; (Wells Fargo Sustainability &amp; Governance Report, pg. 10: https://www08.wellsfargomedia.com/assets/pdf/about/corporate-responsibility/sustainability-and-governance-report.pdf)."/>
    <n v="2030"/>
    <m/>
    <m/>
    <m/>
    <m/>
    <m/>
    <n v="0"/>
    <n v="0"/>
    <n v="0"/>
    <n v="0"/>
    <n v="0"/>
    <n v="0"/>
    <n v="0"/>
    <n v="0"/>
    <n v="0"/>
    <n v="0"/>
    <n v="0"/>
    <n v="0"/>
    <n v="0"/>
    <n v="0"/>
    <n v="0"/>
    <n v="0"/>
    <n v="0"/>
    <n v="0"/>
    <n v="0"/>
    <n v="0"/>
    <n v="0"/>
    <n v="0"/>
    <n v="0"/>
    <n v="1"/>
    <n v="0"/>
    <n v="1"/>
    <n v="0"/>
    <n v="0"/>
    <n v="0"/>
  </r>
  <r>
    <n v="72"/>
    <n v="77"/>
    <s v="Deutsche Telekom"/>
    <s v="Telecommunications"/>
    <s v="Telecommunications and media"/>
    <s v="Germany"/>
    <s v="Europe"/>
    <s v="$125,196.3"/>
    <s v="$12,121.8"/>
    <n v="-0.37"/>
    <s v="$315,732"/>
    <n v="198194"/>
    <n v="31"/>
    <s v="Y"/>
    <n v="2019"/>
    <n v="2021"/>
    <s v="Y"/>
    <s v="Y"/>
    <s v="Targets set"/>
    <s v="1.5Â°C"/>
    <n v="2030"/>
    <s v="Targets set"/>
    <s v="1.5Â°C"/>
    <n v="2040"/>
    <s v="Y"/>
    <s v="Targets set"/>
    <n v="2040"/>
    <m/>
    <s v="Carbon neutral(ity)"/>
    <s v="Carbon Neutral"/>
    <s v="C,V"/>
    <s v="Y"/>
    <s v="Yes"/>
    <s v="Yes"/>
    <s v="Yes"/>
    <s v="1,2,3"/>
    <s v="&quot;By 2040 at latest, we want to achieve net zero emissions (climate neutral) along the entire value chain â€“ across Scope 1, 2 and 3 emissions. To achieve this, we aim to reduce total emissions by at least 90 % from a 2020 baseline; only up to 10 % may be offset.&quot; (under â€œESRS E1â€‘4 â€“ Targets related to climate change mitigation and adaptation.&quot; Link - https://report.telekom.com/annual-report-2024/sustainability-statement/environment/esrs-e1-climate-change.html?tabc=4e1) "/>
    <n v="2040"/>
    <m/>
    <m/>
    <s v=""/>
    <s v="N"/>
    <s v=""/>
    <s v=""/>
    <m/>
    <m/>
    <m/>
    <s v="Yes"/>
    <s v="Yes (nature-based and CCS-based removals)"/>
    <s v="Yes"/>
    <s v="N"/>
    <s v=""/>
    <s v=""/>
    <m/>
    <m/>
    <m/>
    <m/>
    <m/>
    <n v="1"/>
    <n v="0"/>
    <n v="0"/>
    <n v="1"/>
    <n v="0"/>
    <n v="1"/>
    <n v="0"/>
    <n v="1"/>
    <n v="0"/>
    <n v="0"/>
    <n v="1"/>
    <n v="0"/>
    <n v="0"/>
    <n v="0"/>
    <n v="0"/>
    <n v="0"/>
    <n v="1"/>
    <n v="1"/>
    <n v="0"/>
    <n v="0"/>
    <n v="1"/>
    <n v="1"/>
    <n v="0"/>
    <n v="0"/>
    <n v="0"/>
    <n v="1"/>
    <n v="1"/>
    <n v="0"/>
    <n v="0"/>
  </r>
  <r>
    <n v="73"/>
    <n v="44"/>
    <s v="China Baowu Steel Group"/>
    <s v="Metals"/>
    <s v="Metals and mining"/>
    <s v="China"/>
    <s v="Asia"/>
    <s v="$125,112.5"/>
    <s v="$2,497.3"/>
    <n v="1E-3"/>
    <s v="$183,117.2"/>
    <n v="237100"/>
    <n v="22"/>
    <s v="N"/>
    <m/>
    <m/>
    <s v="N"/>
    <s v="N"/>
    <s v=""/>
    <s v=""/>
    <m/>
    <s v=""/>
    <s v=""/>
    <m/>
    <s v=""/>
    <s v=""/>
    <m/>
    <m/>
    <s v=""/>
    <s v=""/>
    <s v="G"/>
    <s v="N"/>
    <s v=""/>
    <s v=""/>
    <s v=""/>
    <s v=""/>
    <s v=""/>
    <m/>
    <m/>
    <m/>
    <s v=""/>
    <s v="N"/>
    <s v=""/>
    <s v=""/>
    <m/>
    <m/>
    <m/>
    <s v="Yes"/>
    <s v=""/>
    <s v=""/>
    <s v="N"/>
    <s v=""/>
    <s v=""/>
    <m/>
    <m/>
    <s v="Carolina"/>
    <d v="2025-11-06T00:00:00"/>
    <m/>
    <n v="0"/>
    <n v="0"/>
    <n v="0"/>
    <n v="0"/>
    <n v="0"/>
    <n v="0"/>
    <n v="0"/>
    <n v="0"/>
    <n v="0"/>
    <n v="0"/>
    <n v="0"/>
    <n v="0"/>
    <n v="0"/>
    <n v="0"/>
    <n v="0"/>
    <n v="0"/>
    <n v="0"/>
    <n v="0"/>
    <n v="0"/>
    <n v="0"/>
    <n v="0"/>
    <n v="0"/>
    <n v="0"/>
    <n v="0"/>
    <n v="0"/>
    <n v="1"/>
    <n v="0"/>
    <n v="0"/>
    <n v="0"/>
  </r>
  <r>
    <n v="74"/>
    <n v="61"/>
    <s v="Valero Energy"/>
    <s v="Petroleum Refining"/>
    <s v="Oil and gas"/>
    <s v="U.S."/>
    <s v="North America"/>
    <s v="$123,974"/>
    <s v="$2,770"/>
    <n v="-0.68700000000000006"/>
    <s v="$60,143"/>
    <n v="9910"/>
    <n v="25"/>
    <s v="N"/>
    <m/>
    <m/>
    <s v="N"/>
    <s v="N"/>
    <s v=""/>
    <s v=""/>
    <m/>
    <s v=""/>
    <s v=""/>
    <m/>
    <s v=""/>
    <s v=""/>
    <m/>
    <m/>
    <s v="Carbon negative"/>
    <s v="Carbon Neutral"/>
    <s v="C,V"/>
    <s v="Y"/>
    <s v="Yes"/>
    <s v="Yes"/>
    <s v="Yes"/>
    <s v="1,2,3"/>
    <s v="‚Ä¢ New 2050 ambition to reduce and displace_x000a_companywide GHG emissions for Scopes 1, 2, 3 and 4_x000a_by more than 45 million metric tons CO2e. (Based on 2011 base year, 32.3 mil metric tons CO2e)"/>
    <n v="2050"/>
    <m/>
    <m/>
    <s v=""/>
    <s v="N"/>
    <s v=""/>
    <s v=""/>
    <m/>
    <m/>
    <m/>
    <s v="Yes"/>
    <s v="Yes (CCS-based removals e.g. BECCS, DACCS)"/>
    <s v="Yes"/>
    <s v="N"/>
    <s v=""/>
    <s v=""/>
    <m/>
    <m/>
    <m/>
    <m/>
    <m/>
    <n v="0"/>
    <n v="0"/>
    <n v="0"/>
    <n v="0"/>
    <n v="0"/>
    <n v="0"/>
    <n v="0"/>
    <n v="0"/>
    <n v="0"/>
    <n v="0"/>
    <n v="0"/>
    <n v="0"/>
    <n v="0"/>
    <n v="0"/>
    <n v="0"/>
    <n v="0"/>
    <n v="1"/>
    <n v="1"/>
    <n v="0"/>
    <n v="0"/>
    <n v="0"/>
    <n v="0"/>
    <n v="0"/>
    <n v="0"/>
    <n v="0"/>
    <n v="1"/>
    <n v="1"/>
    <n v="0"/>
    <n v="0"/>
  </r>
  <r>
    <n v="75"/>
    <n v="76"/>
    <s v="Comcast"/>
    <s v="Entertainment"/>
    <s v="Telecommunications and media"/>
    <s v="U.S."/>
    <s v="North America"/>
    <s v="$123,731"/>
    <s v="$16,192"/>
    <n v="5.1999999999999998E-2"/>
    <s v="$266,211"/>
    <n v="182000"/>
    <n v="23"/>
    <s v="N"/>
    <m/>
    <m/>
    <s v="Y"/>
    <s v="Y"/>
    <s v="Targets set"/>
    <s v="1.5°C "/>
    <n v="2030"/>
    <s v=""/>
    <s v=""/>
    <m/>
    <s v=""/>
    <s v=""/>
    <m/>
    <m/>
    <s v="Carbon neutral(ity)"/>
    <s v="Carbon Neutral"/>
    <s v="C"/>
    <s v="Y"/>
    <s v="Yes"/>
    <s v="Yes"/>
    <s v="No"/>
    <s v="1,2"/>
    <s v="Our goal to be carbon neutral by 2035 means reducing our Scope 1 and 2 emissions, or the direct and indirect emissions we own and control across our global operations"/>
    <n v="2035"/>
    <m/>
    <m/>
    <s v=""/>
    <s v="N"/>
    <s v=""/>
    <s v=""/>
    <m/>
    <m/>
    <m/>
    <s v="Yes"/>
    <s v="Not Specified"/>
    <s v="No"/>
    <s v="N"/>
    <s v=""/>
    <s v=""/>
    <m/>
    <m/>
    <m/>
    <m/>
    <m/>
    <n v="0"/>
    <n v="0"/>
    <n v="0"/>
    <n v="0"/>
    <n v="0"/>
    <n v="1"/>
    <n v="0"/>
    <n v="1"/>
    <n v="0"/>
    <n v="0"/>
    <n v="0"/>
    <n v="0"/>
    <n v="0"/>
    <n v="0"/>
    <n v="0"/>
    <n v="0"/>
    <n v="1"/>
    <n v="1"/>
    <n v="0"/>
    <n v="0"/>
    <n v="0"/>
    <n v="0"/>
    <n v="0"/>
    <n v="0"/>
    <n v="0"/>
    <n v="1"/>
    <n v="1"/>
    <n v="0"/>
    <n v="0"/>
  </r>
  <r>
    <n v="76"/>
    <n v="82"/>
    <s v="Allianz"/>
    <s v="Insurance: Life, Health (stock)"/>
    <s v="Financial services"/>
    <s v="Germany"/>
    <s v="Europe"/>
    <s v="$123,148.1"/>
    <s v="$10,739.7"/>
    <n v="0.16300000000000001"/>
    <s v="$1,081,567.6"/>
    <n v="156626"/>
    <n v="31"/>
    <s v="Y"/>
    <n v="2018"/>
    <n v="2023"/>
    <s v="Y"/>
    <s v="N"/>
    <s v="Commitment removed"/>
    <s v=""/>
    <m/>
    <s v=""/>
    <s v=""/>
    <m/>
    <s v=""/>
    <s v=""/>
    <m/>
    <m/>
    <s v="Net zero"/>
    <s v="Net Zero"/>
    <s v=""/>
    <s v="N"/>
    <s v="Yes"/>
    <s v="Yes"/>
    <s v="Yes"/>
    <s v="1,2,3"/>
    <s v=""/>
    <m/>
    <m/>
    <m/>
    <s v="C,V"/>
    <s v="Y"/>
    <s v="1,2,3"/>
    <m/>
    <n v="2050"/>
    <m/>
    <m/>
    <s v="No"/>
    <s v="Yes (nature-based and CCS-based removals)"/>
    <s v="No"/>
    <s v="N"/>
    <s v=""/>
    <s v=""/>
    <m/>
    <m/>
    <m/>
    <m/>
    <m/>
    <n v="1"/>
    <n v="0"/>
    <n v="0"/>
    <n v="1"/>
    <n v="0"/>
    <n v="0"/>
    <n v="0"/>
    <n v="0"/>
    <n v="0"/>
    <n v="0"/>
    <n v="0"/>
    <n v="0"/>
    <n v="0"/>
    <n v="1"/>
    <n v="0"/>
    <n v="0"/>
    <n v="0"/>
    <n v="0"/>
    <n v="0"/>
    <n v="0"/>
    <n v="1"/>
    <n v="1"/>
    <n v="0"/>
    <n v="0"/>
    <n v="0"/>
    <n v="0"/>
    <n v="1"/>
    <n v="1"/>
    <n v="0"/>
  </r>
  <r>
    <n v="77"/>
    <n v="94"/>
    <s v="State Farm Insurance"/>
    <s v="Insurance: Property and Casualty (Mutual)"/>
    <s v="Financial services"/>
    <s v="U.S."/>
    <s v="North America"/>
    <s v="$122,951"/>
    <s v="$5,287.3"/>
    <n v="0"/>
    <s v="$367,414"/>
    <n v="67381"/>
    <n v="31"/>
    <s v="N"/>
    <m/>
    <m/>
    <s v="N"/>
    <s v="N"/>
    <s v=""/>
    <s v=""/>
    <m/>
    <s v=""/>
    <s v=""/>
    <m/>
    <s v=""/>
    <s v=""/>
    <m/>
    <m/>
    <s v="Emissions reduction target"/>
    <s v="Other Emission Reduction"/>
    <s v=""/>
    <s v="N"/>
    <s v="Yes"/>
    <s v="Yes"/>
    <s v="No"/>
    <s v="1,2"/>
    <s v=""/>
    <m/>
    <m/>
    <m/>
    <s v=""/>
    <s v="N"/>
    <s v=""/>
    <s v=""/>
    <m/>
    <m/>
    <m/>
    <s v="Not Specified"/>
    <s v="Not Specified"/>
    <s v="No"/>
    <s v="Y"/>
    <s v="‚ÄúReduce Scope 1 and Scope 2 greenhouse gas (GHG) emissions 50% by 2030 (baseline: 2019).‚Äù (as reported in the 2024 Impact Report)."/>
    <n v="2030"/>
    <m/>
    <m/>
    <m/>
    <m/>
    <m/>
    <n v="0"/>
    <n v="0"/>
    <n v="0"/>
    <n v="0"/>
    <n v="0"/>
    <n v="0"/>
    <n v="0"/>
    <n v="0"/>
    <n v="0"/>
    <n v="0"/>
    <n v="0"/>
    <n v="0"/>
    <n v="0"/>
    <n v="0"/>
    <n v="0"/>
    <n v="0"/>
    <n v="0"/>
    <n v="0"/>
    <n v="0"/>
    <n v="0"/>
    <n v="0"/>
    <n v="0"/>
    <n v="0"/>
    <n v="1"/>
    <n v="0"/>
    <n v="0"/>
    <n v="0"/>
    <n v="0"/>
    <n v="1"/>
  </r>
  <r>
    <n v="78"/>
    <n v="74"/>
    <s v="AT&amp;T"/>
    <s v="Telecommunications"/>
    <s v="Telecommunications and media"/>
    <s v="U.S."/>
    <s v="North America"/>
    <s v="$122,336"/>
    <s v="$10,948"/>
    <n v="-0.24"/>
    <s v="$394,795"/>
    <n v="140990"/>
    <n v="31"/>
    <s v="N"/>
    <m/>
    <m/>
    <s v="Y"/>
    <s v="Y"/>
    <s v="Targets set"/>
    <s v="1.5°C "/>
    <n v="2030"/>
    <s v=""/>
    <s v=""/>
    <m/>
    <s v=""/>
    <s v=""/>
    <m/>
    <m/>
    <s v="Net zero"/>
    <s v="Net Zero"/>
    <s v=""/>
    <s v="N"/>
    <s v="Yes"/>
    <s v="Yes"/>
    <s v="Partial"/>
    <s v="1,2"/>
    <s v=""/>
    <m/>
    <m/>
    <m/>
    <s v="C"/>
    <s v="Y"/>
    <s v="1,2"/>
    <s v="2035 TARGET: Achieve carbon neutrality (net zero Scope 1 and 2 GHG emissions1) by 2035."/>
    <n v="2035"/>
    <m/>
    <m/>
    <s v="Yes"/>
    <s v="Not Specified"/>
    <s v="No"/>
    <s v="N"/>
    <s v=""/>
    <s v=""/>
    <m/>
    <m/>
    <m/>
    <m/>
    <m/>
    <n v="0"/>
    <n v="0"/>
    <n v="0"/>
    <n v="0"/>
    <n v="0"/>
    <n v="1"/>
    <n v="0"/>
    <n v="1"/>
    <n v="0"/>
    <n v="0"/>
    <n v="0"/>
    <n v="0"/>
    <n v="0"/>
    <n v="1"/>
    <n v="0"/>
    <n v="0"/>
    <n v="0"/>
    <n v="0"/>
    <n v="0"/>
    <n v="0"/>
    <n v="1"/>
    <n v="1"/>
    <n v="0"/>
    <n v="0"/>
    <n v="0"/>
    <n v="1"/>
    <n v="1"/>
    <n v="0"/>
    <n v="0"/>
  </r>
  <r>
    <n v="79"/>
    <n v="65"/>
    <s v="Mitsubishi"/>
    <s v="Trading"/>
    <s v="Financial services"/>
    <s v="Japan"/>
    <s v="Asia"/>
    <s v="$122,127.4"/>
    <s v="$6,236.4"/>
    <n v="-6.5000000000000002E-2"/>
    <s v="$143,412.5"/>
    <n v="62062"/>
    <n v="31"/>
    <s v="N"/>
    <m/>
    <m/>
    <s v="N"/>
    <s v="N"/>
    <s v=""/>
    <s v=""/>
    <m/>
    <s v=""/>
    <s v=""/>
    <m/>
    <s v=""/>
    <s v=""/>
    <m/>
    <m/>
    <s v="Net zero"/>
    <s v="Net Zero"/>
    <s v=""/>
    <s v="N"/>
    <s v="Yes"/>
    <s v="Yes"/>
    <s v="Yes"/>
    <s v="1,2,3"/>
    <s v=""/>
    <m/>
    <m/>
    <m/>
    <s v="C,V"/>
    <s v="Y"/>
    <s v="1,2,3"/>
    <s v="&quot;Regarding 'action to climate change,' we have stated our commitment toward helping to shape a society resilient to the impact of climate change by achieving net-zero CO2 emissions. In September 2022, we revised Environmental Vision 2050, incorporating the goal of achieving carbon neutrality&quot; (Mitsubishi Motors Corporation Sustainability Report 2024, pg. 23: https://www.mitsubishi-motors.com/en/sustainability/esg/report/pdf/report-2024/sustainability2024.pdf)."/>
    <n v="2050"/>
    <m/>
    <m/>
    <s v="Yes"/>
    <s v="Yes (unspecified)"/>
    <s v="No"/>
    <s v="N"/>
    <s v=""/>
    <s v=""/>
    <m/>
    <m/>
    <m/>
    <m/>
    <m/>
    <n v="0"/>
    <n v="0"/>
    <n v="0"/>
    <n v="0"/>
    <n v="0"/>
    <n v="0"/>
    <n v="0"/>
    <n v="0"/>
    <n v="0"/>
    <n v="0"/>
    <n v="0"/>
    <n v="0"/>
    <n v="0"/>
    <n v="1"/>
    <n v="0"/>
    <n v="0"/>
    <n v="0"/>
    <n v="0"/>
    <n v="0"/>
    <n v="0"/>
    <n v="1"/>
    <n v="1"/>
    <n v="0"/>
    <n v="0"/>
    <n v="0"/>
    <n v="1"/>
    <n v="1"/>
    <n v="0"/>
    <n v="0"/>
  </r>
  <r>
    <n v="80"/>
    <n v="88"/>
    <s v="Freddie Mac"/>
    <s v="Diversified Financials"/>
    <s v="Financial services"/>
    <s v="U.S."/>
    <s v="North America"/>
    <s v="$122,052"/>
    <s v="$11,858"/>
    <n v="0.125"/>
    <s v="$3,386,692"/>
    <n v="8090"/>
    <n v="29"/>
    <s v="N"/>
    <m/>
    <m/>
    <s v="N"/>
    <s v="N"/>
    <s v=""/>
    <s v=""/>
    <m/>
    <s v=""/>
    <s v=""/>
    <m/>
    <s v=""/>
    <s v=""/>
    <m/>
    <m/>
    <s v="No target"/>
    <s v="No Target"/>
    <s v=""/>
    <s v="N"/>
    <s v="Not Specified"/>
    <s v="Not Specified"/>
    <s v="Not Specified"/>
    <s v=""/>
    <s v=""/>
    <m/>
    <s v="https://www.freddiemac.com/about/pdf/2023_Sustainability_Report.pdf"/>
    <s v="no usefull information"/>
    <s v=""/>
    <s v="N"/>
    <s v=""/>
    <s v=""/>
    <m/>
    <m/>
    <m/>
    <s v="Not Specified"/>
    <s v="Not Specified"/>
    <s v="No"/>
    <s v="N"/>
    <s v=""/>
    <s v=""/>
    <m/>
    <m/>
    <m/>
    <m/>
    <m/>
    <n v="0"/>
    <n v="0"/>
    <n v="0"/>
    <n v="0"/>
    <n v="0"/>
    <n v="0"/>
    <n v="0"/>
    <n v="0"/>
    <n v="0"/>
    <n v="0"/>
    <n v="0"/>
    <n v="0"/>
    <n v="0"/>
    <n v="0"/>
    <n v="0"/>
    <n v="0"/>
    <n v="0"/>
    <n v="0"/>
    <n v="0"/>
    <n v="0"/>
    <n v="0"/>
    <n v="0"/>
    <n v="0"/>
    <n v="0"/>
    <n v="0"/>
    <n v="0"/>
    <n v="0"/>
    <n v="0"/>
    <n v="1"/>
  </r>
  <r>
    <n v="81"/>
    <n v="81"/>
    <s v="Hengli Group"/>
    <s v="Textiles"/>
    <s v="Household and personal products"/>
    <s v="China"/>
    <s v="Asia"/>
    <s v="$121,126"/>
    <s v="$815.5"/>
    <n v="-0.16900000000000001"/>
    <s v="$54,307.6"/>
    <n v="211360"/>
    <n v="9"/>
    <s v="N"/>
    <m/>
    <m/>
    <s v="N"/>
    <s v="N"/>
    <s v=""/>
    <s v=""/>
    <m/>
    <s v=""/>
    <s v=""/>
    <m/>
    <s v=""/>
    <s v=""/>
    <m/>
    <m/>
    <s v="No target"/>
    <s v="No Target"/>
    <s v=""/>
    <s v="N"/>
    <s v=""/>
    <s v=""/>
    <s v=""/>
    <s v=""/>
    <s v=""/>
    <m/>
    <s v="https://global.hengli.com"/>
    <s v="no information"/>
    <s v=""/>
    <s v="N"/>
    <s v=""/>
    <s v=""/>
    <m/>
    <m/>
    <m/>
    <s v=""/>
    <s v=""/>
    <s v=""/>
    <s v="N"/>
    <s v=""/>
    <s v=""/>
    <m/>
    <m/>
    <m/>
    <m/>
    <m/>
    <n v="0"/>
    <n v="0"/>
    <n v="0"/>
    <n v="0"/>
    <n v="0"/>
    <n v="0"/>
    <n v="0"/>
    <n v="0"/>
    <n v="0"/>
    <n v="0"/>
    <n v="0"/>
    <n v="0"/>
    <n v="0"/>
    <n v="0"/>
    <n v="0"/>
    <n v="0"/>
    <n v="0"/>
    <n v="0"/>
    <n v="0"/>
    <n v="0"/>
    <n v="0"/>
    <n v="0"/>
    <n v="0"/>
    <n v="0"/>
    <n v="0"/>
    <n v="0"/>
    <n v="0"/>
    <n v="0"/>
    <n v="0"/>
  </r>
  <r>
    <n v="82"/>
    <n v="75"/>
    <s v="Shandong Energy Group"/>
    <s v="Mining, Crude-Oil Production"/>
    <s v="Metals and mining"/>
    <s v="China"/>
    <s v="Asia"/>
    <s v="$120,426"/>
    <s v="$105"/>
    <n v="-0.873"/>
    <s v="$143,217.2"/>
    <n v="199526"/>
    <n v="8"/>
    <s v="N"/>
    <m/>
    <m/>
    <s v="N"/>
    <s v="N"/>
    <s v=""/>
    <s v=""/>
    <m/>
    <s v=""/>
    <s v=""/>
    <m/>
    <s v=""/>
    <s v=""/>
    <m/>
    <m/>
    <s v=""/>
    <s v=""/>
    <s v="G"/>
    <s v="N"/>
    <s v=""/>
    <s v=""/>
    <s v=""/>
    <s v=""/>
    <s v="committed to national peak and neutrality with their own timeline"/>
    <n v="2060"/>
    <s v="Shandong Energy Group ramps up clean energy network eyeing nation’s carbon emission reduction goal - Global Times"/>
    <s v="Shandong Energy Group (SDE) is accelerating the construction of new energy-oriented productivity and has formed an electricity group, in a bid to implement China’s goal to achieve a peak in carbon dioxide emissions before 2030 and carbon neutrality before 2060"/>
    <s v=""/>
    <s v="N"/>
    <s v=""/>
    <s v=""/>
    <m/>
    <m/>
    <m/>
    <s v=""/>
    <s v=""/>
    <s v=""/>
    <s v="N"/>
    <s v=""/>
    <s v=""/>
    <m/>
    <m/>
    <m/>
    <m/>
    <m/>
    <n v="0"/>
    <n v="0"/>
    <n v="0"/>
    <n v="0"/>
    <n v="0"/>
    <n v="0"/>
    <n v="0"/>
    <n v="0"/>
    <n v="0"/>
    <n v="0"/>
    <n v="0"/>
    <n v="0"/>
    <n v="0"/>
    <n v="0"/>
    <n v="0"/>
    <n v="0"/>
    <n v="0"/>
    <n v="0"/>
    <n v="0"/>
    <n v="0"/>
    <n v="0"/>
    <n v="0"/>
    <n v="0"/>
    <n v="0"/>
    <n v="0"/>
    <n v="0"/>
    <n v="0"/>
    <n v="0"/>
    <n v="0"/>
  </r>
  <r>
    <n v="83"/>
    <n v="103"/>
    <s v="Huawei Investment &amp; Holding"/>
    <s v="Network and Other Communications Equipment"/>
    <s v="Technology"/>
    <s v="China"/>
    <s v="Asia"/>
    <s v="$119,812.8"/>
    <s v="$8,685.2"/>
    <n v="-0.29199999999999998"/>
    <s v="$176,749.7"/>
    <n v="208000"/>
    <n v="16"/>
    <s v="N"/>
    <m/>
    <m/>
    <s v="N"/>
    <s v="N"/>
    <s v=""/>
    <s v=""/>
    <m/>
    <s v=""/>
    <s v=""/>
    <m/>
    <s v=""/>
    <s v=""/>
    <m/>
    <m/>
    <s v="Emissions reduction target"/>
    <s v="Other Emission Reduction"/>
    <s v=""/>
    <s v="N"/>
    <s v="Yes"/>
    <s v="Yes"/>
    <s v="Not Specified"/>
    <s v="1,2"/>
    <s v=""/>
    <m/>
    <m/>
    <m/>
    <s v=""/>
    <s v="N"/>
    <s v=""/>
    <s v=""/>
    <m/>
    <m/>
    <m/>
    <s v="Not Specified"/>
    <s v="Not Specified"/>
    <s v="No"/>
    <s v="Y"/>
    <s v="Reduce the carbon emissions (Scope 1 and Scope 2 GHG emissions) per unit of sales revenue by 16% by 2025 compared with 2019."/>
    <n v="2025"/>
    <m/>
    <m/>
    <m/>
    <m/>
    <m/>
    <n v="0"/>
    <n v="0"/>
    <n v="0"/>
    <n v="0"/>
    <n v="0"/>
    <n v="0"/>
    <n v="0"/>
    <n v="0"/>
    <n v="0"/>
    <n v="0"/>
    <n v="0"/>
    <n v="0"/>
    <n v="0"/>
    <n v="0"/>
    <n v="0"/>
    <n v="0"/>
    <n v="0"/>
    <n v="0"/>
    <n v="0"/>
    <n v="0"/>
    <n v="0"/>
    <n v="0"/>
    <n v="0"/>
    <n v="1"/>
    <n v="0"/>
    <n v="0"/>
    <n v="0"/>
    <n v="0"/>
    <n v="1"/>
  </r>
  <r>
    <n v="84"/>
    <n v="78"/>
    <s v="China Southern Power Grid"/>
    <s v="Utilities"/>
    <s v="Energy and utilities"/>
    <s v="China"/>
    <s v="Asia"/>
    <s v="$118,607.5"/>
    <s v="$2,500.7"/>
    <n v="6.8000000000000005E-2"/>
    <s v="$184,827.1"/>
    <n v="269097"/>
    <n v="21"/>
    <s v="N"/>
    <m/>
    <m/>
    <s v="Y"/>
    <s v="Y"/>
    <s v="Committed"/>
    <s v=""/>
    <n v="2030"/>
    <s v=""/>
    <s v=""/>
    <m/>
    <s v=""/>
    <s v=""/>
    <m/>
    <m/>
    <s v=""/>
    <s v=""/>
    <s v="G"/>
    <s v="N"/>
    <s v="Yes"/>
    <s v="Yes"/>
    <s v=""/>
    <s v="1,2"/>
    <s v="committed to national peak and neutrality "/>
    <n v="2060"/>
    <s v="https://doc.irasia.com/listco/hk/chinapower/annual/2023/esr.pdf"/>
    <m/>
    <s v=""/>
    <s v="N"/>
    <s v=""/>
    <s v=""/>
    <m/>
    <m/>
    <m/>
    <s v=""/>
    <s v=""/>
    <s v=""/>
    <s v="N"/>
    <s v=""/>
    <s v=""/>
    <m/>
    <m/>
    <m/>
    <m/>
    <m/>
    <n v="0"/>
    <n v="0"/>
    <n v="0"/>
    <n v="0"/>
    <n v="0"/>
    <n v="1"/>
    <n v="0"/>
    <n v="1"/>
    <n v="0"/>
    <n v="0"/>
    <n v="0"/>
    <n v="0"/>
    <n v="0"/>
    <n v="0"/>
    <n v="0"/>
    <n v="0"/>
    <n v="0"/>
    <n v="0"/>
    <n v="0"/>
    <n v="0"/>
    <n v="0"/>
    <n v="0"/>
    <n v="0"/>
    <n v="0"/>
    <n v="0"/>
    <n v="0"/>
    <n v="1"/>
    <n v="0"/>
    <n v="0"/>
  </r>
  <r>
    <n v="85"/>
    <n v="92"/>
    <s v="Humana"/>
    <s v="Health Care: Insurance and Managed Care"/>
    <s v="Health care and pharmaceuticals"/>
    <s v="U.S."/>
    <s v="North America"/>
    <s v="$117,761"/>
    <s v="$1,207"/>
    <n v="-0.51500000000000001"/>
    <s v="$46,479"/>
    <n v="65680"/>
    <n v="27"/>
    <s v="N"/>
    <m/>
    <m/>
    <s v="Y"/>
    <s v="Y"/>
    <s v="Targets set"/>
    <s v="1.5°C "/>
    <n v="2029"/>
    <s v=""/>
    <s v=""/>
    <m/>
    <s v=""/>
    <s v=""/>
    <m/>
    <m/>
    <s v="Emissions reduction target"/>
    <s v="Other Emission Reduction"/>
    <s v=""/>
    <s v="N"/>
    <s v="Yes"/>
    <s v="Yes"/>
    <s v="Yes"/>
    <s v="1,2,3"/>
    <s v=""/>
    <m/>
    <m/>
    <m/>
    <s v=""/>
    <s v="N"/>
    <s v=""/>
    <s v=""/>
    <m/>
    <m/>
    <m/>
    <s v="Not Specified"/>
    <s v="Not Specified"/>
    <s v="No"/>
    <s v="Y"/>
    <s v="LOUISVILLE, Ky.--(BUSINESS WIRE)-- Humana Inc. (NYSE: HUM), one of the nation‚Äôs leading health and well-being companies, is committed to reducing greenhouse gas emissions 54.6 percent by 2032 from a 2019 base year. In line with a 1.5°C  trajectory, Humana‚Äôs near-term science-based emissions reduction targets have been approved by the Science Based Targets initiative (SBTi). https://press.humana.com/news/news-details/2023/Humana-Sets-Ambitious-Science-Based-Environmental-Targets-to-Reduce-Emissions-by-54.6-Percent/default.aspx#gsc.tab=0"/>
    <n v="2032"/>
    <m/>
    <m/>
    <m/>
    <m/>
    <m/>
    <n v="0"/>
    <n v="0"/>
    <n v="0"/>
    <n v="0"/>
    <n v="0"/>
    <n v="1"/>
    <n v="0"/>
    <n v="1"/>
    <n v="0"/>
    <n v="0"/>
    <n v="0"/>
    <n v="0"/>
    <n v="0"/>
    <n v="0"/>
    <n v="0"/>
    <n v="0"/>
    <n v="0"/>
    <n v="0"/>
    <n v="0"/>
    <n v="0"/>
    <n v="0"/>
    <n v="0"/>
    <n v="0"/>
    <n v="0"/>
    <n v="1"/>
    <n v="0"/>
    <n v="1"/>
    <n v="0"/>
    <n v="1"/>
  </r>
  <r>
    <n v="86"/>
    <n v="69"/>
    <s v="China Minmetals"/>
    <s v="Metals"/>
    <s v="Metals and mining"/>
    <s v="China"/>
    <s v="Asia"/>
    <s v="$115,805.6"/>
    <s v="$923.7"/>
    <n v="0.20599999999999999"/>
    <s v="$183,860.4"/>
    <n v="170430"/>
    <n v="19"/>
    <s v="N"/>
    <m/>
    <m/>
    <s v="N"/>
    <s v="N"/>
    <s v=""/>
    <s v=""/>
    <m/>
    <s v=""/>
    <s v=""/>
    <m/>
    <s v=""/>
    <s v=""/>
    <m/>
    <m/>
    <s v=""/>
    <s v=""/>
    <s v="G"/>
    <s v="N"/>
    <s v=""/>
    <s v=""/>
    <s v=""/>
    <s v=""/>
    <s v=""/>
    <m/>
    <s v="P020250828682365497503.pdf"/>
    <s v="China Minmetals actively responds to China's carbon peaking and carbon neutrality strategy by integrating carbon peaking and carbon neutrality goals into the Company's overall development plan"/>
    <s v=""/>
    <s v="N"/>
    <s v=""/>
    <s v=""/>
    <m/>
    <m/>
    <m/>
    <s v=""/>
    <s v=""/>
    <s v=""/>
    <s v="N"/>
    <s v=""/>
    <s v=""/>
    <m/>
    <m/>
    <m/>
    <m/>
    <m/>
    <n v="0"/>
    <n v="0"/>
    <n v="0"/>
    <n v="0"/>
    <n v="0"/>
    <n v="0"/>
    <n v="0"/>
    <n v="0"/>
    <n v="0"/>
    <n v="0"/>
    <n v="0"/>
    <n v="0"/>
    <n v="0"/>
    <n v="0"/>
    <n v="0"/>
    <n v="0"/>
    <n v="0"/>
    <n v="0"/>
    <n v="0"/>
    <n v="0"/>
    <n v="0"/>
    <n v="0"/>
    <n v="0"/>
    <n v="0"/>
    <n v="0"/>
    <n v="0"/>
    <n v="0"/>
    <n v="0"/>
    <n v="0"/>
  </r>
  <r>
    <n v="87"/>
    <n v="102"/>
    <s v="Gazprom"/>
    <s v="Energy"/>
    <s v="Energy and utilities"/>
    <s v="Russia"/>
    <s v="Europe"/>
    <s v="$115,457.7"/>
    <s v="$13,130.6"/>
    <n v="0"/>
    <s v="$270,425.8"/>
    <n v="501000"/>
    <n v="29"/>
    <s v="N"/>
    <m/>
    <m/>
    <s v="N"/>
    <s v="N"/>
    <s v=""/>
    <s v=""/>
    <m/>
    <s v=""/>
    <s v=""/>
    <m/>
    <s v=""/>
    <s v=""/>
    <m/>
    <m/>
    <s v="Emissions intensity target"/>
    <s v="Other Emission Reduction"/>
    <s v=""/>
    <s v="N"/>
    <s v="Yes"/>
    <s v="Yes"/>
    <s v="Yes"/>
    <s v="1,2,3"/>
    <s v=""/>
    <m/>
    <m/>
    <m/>
    <s v=""/>
    <s v="N"/>
    <s v=""/>
    <s v=""/>
    <m/>
    <m/>
    <m/>
    <s v="Yes"/>
    <s v="Yes (nature-based and CCS-based removals)"/>
    <s v="No"/>
    <s v="Y"/>
    <s v="In October 2023, the Board of Directors approved PJSC Gazprom‚Äôs Climate Strategy through 2050. The strategy is designed to reduce carbon intensity in the production, transportation, storage, and processing of natural gas and to set the stage for increasing the share of natural gas used in the energy, industry, and transportation sectors._x000a__x000a_The Climate Strategy is integrated into PJSC Gazprom‚Äôs corporate planning system. It sets out plans for reducing GHG emissions, which are then incorporated into corporate programs on long-term and innovative development in the form of strategic targets and key performance indicators._x000a_"/>
    <n v="2050"/>
    <m/>
    <m/>
    <m/>
    <m/>
    <m/>
    <n v="0"/>
    <n v="0"/>
    <n v="0"/>
    <n v="0"/>
    <n v="0"/>
    <n v="0"/>
    <n v="0"/>
    <n v="0"/>
    <n v="0"/>
    <n v="0"/>
    <n v="0"/>
    <n v="0"/>
    <n v="0"/>
    <n v="0"/>
    <n v="0"/>
    <n v="0"/>
    <n v="0"/>
    <n v="0"/>
    <n v="0"/>
    <n v="0"/>
    <n v="0"/>
    <n v="0"/>
    <n v="0"/>
    <n v="0"/>
    <n v="1"/>
    <n v="1"/>
    <n v="0"/>
    <n v="0"/>
    <n v="0"/>
  </r>
  <r>
    <n v="88"/>
    <n v="86"/>
    <s v="Reliance Industries"/>
    <s v="Petroleum Refining"/>
    <s v="Oil and gas"/>
    <s v="India"/>
    <s v="Asia"/>
    <s v="$114,121.6"/>
    <s v="$8,239.3"/>
    <n v="-2.1000000000000001E-2"/>
    <s v="$228,260.5"/>
    <n v="381876"/>
    <n v="22"/>
    <s v="N"/>
    <m/>
    <m/>
    <s v="N"/>
    <s v="N"/>
    <s v=""/>
    <s v=""/>
    <m/>
    <s v=""/>
    <s v=""/>
    <m/>
    <s v=""/>
    <s v=""/>
    <m/>
    <m/>
    <s v="Net zero"/>
    <s v="Net Zero"/>
    <s v=""/>
    <s v="N"/>
    <s v="Yes"/>
    <s v="Yes"/>
    <s v="Yes"/>
    <s v="1,2,3"/>
    <s v=""/>
    <m/>
    <m/>
    <m/>
    <s v="C,V"/>
    <s v="Y"/>
    <s v="1,2,3"/>
    <s v="RIL continues to make steady progress toward its Net Carbon Zero target by 2035, with a focused approach to reducing operational GHG emissions through energy conservations, renewable energy transition, carbon capture and utilisation, and industrial decarbonisation. To achieve its ambitious Net Carbon Zero target by 2035, Reliance announced plans to: ‚Ä¢ Establish and enable 100 GW of renewable energy by 2030 ‚Ä¢ Invest in the value chain, partnerships and future technologies, including upstream and downstream industries ‚Ä¢ Build giga factories to create and offer a fully integrated, end-to-end renewable energy ecosystem ‚Ä¢ Transform its business to Net Carbon Zero operation"/>
    <n v="2035"/>
    <m/>
    <m/>
    <s v="Yes"/>
    <s v="Yes (CCS-based removals e.g. BECCS, DACCS)"/>
    <s v="No"/>
    <s v="N"/>
    <s v=""/>
    <s v=""/>
    <m/>
    <m/>
    <m/>
    <m/>
    <m/>
    <n v="0"/>
    <n v="0"/>
    <n v="0"/>
    <n v="0"/>
    <n v="0"/>
    <n v="0"/>
    <n v="0"/>
    <n v="0"/>
    <n v="0"/>
    <n v="0"/>
    <n v="0"/>
    <n v="0"/>
    <n v="0"/>
    <n v="1"/>
    <n v="0"/>
    <n v="0"/>
    <n v="0"/>
    <n v="0"/>
    <n v="0"/>
    <n v="0"/>
    <n v="1"/>
    <n v="1"/>
    <n v="0"/>
    <n v="0"/>
    <n v="0"/>
    <n v="1"/>
    <n v="1"/>
    <n v="0"/>
    <n v="0"/>
  </r>
  <r>
    <n v="89"/>
    <n v="104"/>
    <s v="Societe Generale"/>
    <s v="Megabanks"/>
    <s v="Financial services"/>
    <s v="France"/>
    <s v="Europe"/>
    <s v="$110,647.8"/>
    <s v="$4,542"/>
    <n v="0.68500000000000005"/>
    <s v="$1,629,265.9"/>
    <n v="114139"/>
    <n v="29"/>
    <s v="N"/>
    <m/>
    <m/>
    <s v="N"/>
    <s v="N"/>
    <s v=""/>
    <s v=""/>
    <m/>
    <s v=""/>
    <s v=""/>
    <m/>
    <s v=""/>
    <s v=""/>
    <m/>
    <m/>
    <s v="Carbon neutral(ity)"/>
    <s v="Carbon Neutral"/>
    <s v="C,V"/>
    <s v="Y"/>
    <s v="Yes"/>
    <s v="Yes"/>
    <s v="Yes"/>
    <s v="1,2,3"/>
    <s v="- commitment to align our portfolios with paths toward achieving carbon neutrality by 2050."/>
    <n v="2050"/>
    <m/>
    <m/>
    <s v=""/>
    <s v="N"/>
    <s v=""/>
    <s v=""/>
    <m/>
    <m/>
    <m/>
    <s v="Not Specified"/>
    <s v="Yes (nature-based and CCS-based removals)"/>
    <s v="No"/>
    <s v="N"/>
    <s v=""/>
    <s v=""/>
    <m/>
    <m/>
    <m/>
    <m/>
    <m/>
    <n v="0"/>
    <n v="0"/>
    <n v="0"/>
    <n v="0"/>
    <n v="0"/>
    <n v="0"/>
    <n v="0"/>
    <n v="0"/>
    <n v="0"/>
    <n v="0"/>
    <n v="0"/>
    <n v="0"/>
    <n v="0"/>
    <n v="0"/>
    <n v="0"/>
    <n v="0"/>
    <n v="1"/>
    <n v="1"/>
    <n v="0"/>
    <n v="0"/>
    <n v="0"/>
    <n v="0"/>
    <n v="0"/>
    <n v="0"/>
    <n v="0"/>
    <n v="0"/>
    <n v="1"/>
    <n v="0"/>
    <n v="1"/>
  </r>
  <r>
    <n v="90"/>
    <n v="89"/>
    <s v="Rosneft Oil"/>
    <s v="Petroleum Refining"/>
    <s v="Oil and gas"/>
    <s v="Russia"/>
    <s v="Europe"/>
    <s v="$109,254.3"/>
    <s v="$11,680.8"/>
    <n v="-0.215"/>
    <s v="$182,191.1"/>
    <n v="333700"/>
    <n v="19"/>
    <s v="N"/>
    <m/>
    <m/>
    <s v="N"/>
    <s v="N"/>
    <s v=""/>
    <s v=""/>
    <m/>
    <s v=""/>
    <s v=""/>
    <m/>
    <s v=""/>
    <s v=""/>
    <m/>
    <m/>
    <s v="Carbon neutral(ity)"/>
    <s v="Carbon Neutral"/>
    <s v="C"/>
    <s v="Y"/>
    <s v="Yes"/>
    <s v="Yes"/>
    <s v="No"/>
    <s v="1,2"/>
    <s v="In late 2021, the Company‚Äôs Board of Directors approved the Rosneft-2030: Reliable Energy and Global Energy Transition Strategy comprising a number of ambitious sustainability_x000a_goals. The key strategic focus for the Company is to reach carbon neutrality in terms of GHG emissions (Scope 1 and 2) by 2050. We also set relevant targets and KPIs to drive these improvements:_x000a_Growing the Company‚Äôs natural gas production to over 100 bcm per annum;_x000a_Reducing per unit GHG emissions by 5% by 2022;_x000a_Avoiding 8 mmt of –°–û2 equivalent emissions through the Gas Investment Program and the Energy Saving Program;_x000a_Achieving a top quartile indicator in GHG emissions‚Äô intensity (Upstream oil and gas production, t CO2 eq. /production, kt) comparable with leading global peers;_x000a_Developing and producing new products that allow consumers to reduce emissions through the use of the Company‚Äôs more eco-friendly products._x000a__x000a_Source: Carbon Management Plan 2021: https://web.archive.org/web/20241214223743/https://www.rosneft.com/upload/site2/document_file/Rosneft_CSR2021_ENG.pdf UN SDGS Report 2023: https://web.archive.org/web/20250421052601/https://www.rosneft.com/upload/site2/attach/3/23/Rosneft_UN_en_2023.pdf"/>
    <n v="2050"/>
    <m/>
    <m/>
    <s v=""/>
    <s v="N"/>
    <s v=""/>
    <s v=""/>
    <m/>
    <m/>
    <m/>
    <s v="Not Specified"/>
    <s v="Yes (nature-based and CCS-based removals)"/>
    <s v="No"/>
    <s v="N"/>
    <s v=""/>
    <s v=""/>
    <m/>
    <m/>
    <m/>
    <m/>
    <m/>
    <n v="0"/>
    <n v="0"/>
    <n v="0"/>
    <n v="0"/>
    <n v="0"/>
    <n v="0"/>
    <n v="0"/>
    <n v="0"/>
    <n v="0"/>
    <n v="0"/>
    <n v="0"/>
    <n v="0"/>
    <n v="0"/>
    <n v="0"/>
    <n v="0"/>
    <n v="0"/>
    <n v="1"/>
    <n v="1"/>
    <n v="0"/>
    <n v="0"/>
    <n v="0"/>
    <n v="0"/>
    <n v="0"/>
    <n v="0"/>
    <n v="0"/>
    <n v="0"/>
    <n v="1"/>
    <n v="0"/>
    <n v="1"/>
  </r>
  <r>
    <n v="91"/>
    <n v="143"/>
    <s v="BYD"/>
    <s v="Automobiles"/>
    <s v="Automotive"/>
    <s v="China"/>
    <s v="Asia"/>
    <s v="$108,003.5"/>
    <s v="$5,594.6"/>
    <n v="0.318"/>
    <s v="$107,319.3"/>
    <n v="968872"/>
    <n v="4"/>
    <s v="N"/>
    <m/>
    <m/>
    <s v="N"/>
    <s v="N"/>
    <s v=""/>
    <s v=""/>
    <m/>
    <s v=""/>
    <s v=""/>
    <m/>
    <s v=""/>
    <s v=""/>
    <m/>
    <m/>
    <s v="Carbon neutral(ity)"/>
    <s v="Carbon Neutral"/>
    <s v="C,V"/>
    <s v="Y"/>
    <s v="Yes"/>
    <s v="Yes"/>
    <s v="Yes"/>
    <s v="1,2,3"/>
    <s v="&quot;In  2024,  we  set  the  goal  of  striving to  achieve  carbon  neutrality  across  the  whole  value  chain  by  2045&quot; (P.43, 2024 Sustainability Report) ; _x000a__x000a_&quot;In  order  to  effectively  promote  the  implementation  of  the  target,  we  have  formulated  a  carbon  neutral  strategy  and implementation  path&quot; (P.43, 2024 Sustainability Report)"/>
    <n v="2045"/>
    <m/>
    <m/>
    <s v=""/>
    <s v="N"/>
    <s v=""/>
    <s v=""/>
    <m/>
    <m/>
    <m/>
    <s v="Not Specified"/>
    <s v="Not Specified"/>
    <s v="No"/>
    <s v="N"/>
    <s v=""/>
    <s v=""/>
    <m/>
    <m/>
    <m/>
    <m/>
    <m/>
    <n v="0"/>
    <n v="0"/>
    <n v="0"/>
    <n v="0"/>
    <n v="0"/>
    <n v="0"/>
    <n v="0"/>
    <n v="0"/>
    <n v="0"/>
    <n v="0"/>
    <n v="0"/>
    <n v="0"/>
    <n v="0"/>
    <n v="0"/>
    <n v="0"/>
    <n v="0"/>
    <n v="1"/>
    <n v="1"/>
    <n v="0"/>
    <n v="0"/>
    <n v="0"/>
    <n v="0"/>
    <n v="0"/>
    <n v="0"/>
    <n v="0"/>
    <n v="0"/>
    <n v="1"/>
    <n v="0"/>
    <n v="1"/>
  </r>
  <r>
    <n v="92"/>
    <n v="84"/>
    <s v="China Energy Investment"/>
    <s v="Energy"/>
    <s v="Energy and utilities"/>
    <s v="China"/>
    <s v="Asia"/>
    <s v="$107,690.2"/>
    <s v="$6,901.5"/>
    <n v="8.8999999999999996E-2"/>
    <s v="$307,073.2"/>
    <n v="305247"/>
    <n v="16"/>
    <s v="N"/>
    <m/>
    <m/>
    <s v="N"/>
    <s v="N"/>
    <s v=""/>
    <s v=""/>
    <m/>
    <s v=""/>
    <s v=""/>
    <m/>
    <s v=""/>
    <s v=""/>
    <m/>
    <m/>
    <s v=""/>
    <s v=""/>
    <s v="G"/>
    <s v="N"/>
    <s v=""/>
    <s v=""/>
    <s v=""/>
    <s v=""/>
    <s v=""/>
    <m/>
    <m/>
    <m/>
    <s v=""/>
    <s v="N"/>
    <s v=""/>
    <s v=""/>
    <m/>
    <m/>
    <m/>
    <s v="Not Specified"/>
    <s v=""/>
    <s v=""/>
    <s v="N"/>
    <s v=""/>
    <s v=""/>
    <m/>
    <m/>
    <m/>
    <m/>
    <m/>
    <n v="0"/>
    <n v="0"/>
    <n v="0"/>
    <n v="0"/>
    <n v="0"/>
    <n v="0"/>
    <n v="0"/>
    <n v="0"/>
    <n v="0"/>
    <n v="0"/>
    <n v="0"/>
    <n v="0"/>
    <n v="0"/>
    <n v="0"/>
    <n v="0"/>
    <n v="0"/>
    <n v="0"/>
    <n v="0"/>
    <n v="0"/>
    <n v="0"/>
    <n v="0"/>
    <n v="0"/>
    <n v="0"/>
    <n v="0"/>
    <n v="0"/>
    <n v="0"/>
    <n v="0"/>
    <n v="0"/>
    <n v="1"/>
  </r>
  <r>
    <n v="93"/>
    <n v="111"/>
    <s v="Morgan Stanley"/>
    <s v="Megabanks"/>
    <s v="Financial services"/>
    <s v="U.S."/>
    <s v="North America"/>
    <s v="$107,285"/>
    <s v="$13,390"/>
    <n v="0.47399999999999998"/>
    <s v="$1,215,071"/>
    <n v="80478"/>
    <n v="28"/>
    <s v="N"/>
    <m/>
    <m/>
    <s v="N"/>
    <s v="N"/>
    <s v=""/>
    <s v=""/>
    <m/>
    <s v=""/>
    <s v=""/>
    <m/>
    <s v=""/>
    <s v=""/>
    <m/>
    <m/>
    <s v="Net zero"/>
    <s v="Net Zero"/>
    <s v=""/>
    <s v="N"/>
    <s v="Yes"/>
    <s v="Yes"/>
    <s v="Partial"/>
    <s v="1,2"/>
    <s v=""/>
    <m/>
    <m/>
    <m/>
    <s v="C"/>
    <s v="Y"/>
    <s v="1,2"/>
    <s v="&quot;In September 2020, Morgan Stanley became the first major U.S.-headquartered global financial services firm to commit to achieving net-zero financed emissions by 2050.&quot; (Pg 41)"/>
    <n v="2050"/>
    <m/>
    <m/>
    <s v="Yes"/>
    <s v="Not Specified"/>
    <s v="No"/>
    <s v="N"/>
    <s v=""/>
    <s v=""/>
    <m/>
    <m/>
    <m/>
    <m/>
    <m/>
    <n v="0"/>
    <n v="0"/>
    <n v="0"/>
    <n v="0"/>
    <n v="0"/>
    <n v="0"/>
    <n v="0"/>
    <n v="0"/>
    <n v="0"/>
    <n v="0"/>
    <n v="0"/>
    <n v="0"/>
    <n v="0"/>
    <n v="1"/>
    <n v="0"/>
    <n v="0"/>
    <n v="0"/>
    <n v="0"/>
    <n v="0"/>
    <n v="0"/>
    <n v="1"/>
    <n v="1"/>
    <n v="0"/>
    <n v="0"/>
    <n v="0"/>
    <n v="1"/>
    <n v="1"/>
    <n v="0"/>
    <n v="0"/>
  </r>
  <r>
    <n v="94"/>
    <n v="90"/>
    <s v="Target"/>
    <s v="General Merchandisers"/>
    <s v="Retail"/>
    <s v="U.S."/>
    <s v="North America"/>
    <s v="$106,566"/>
    <s v="$4,091"/>
    <n v="-1.0999999999999999E-2"/>
    <s v="$57,769"/>
    <n v="440000"/>
    <n v="31"/>
    <s v="Y"/>
    <n v="2019"/>
    <n v="2030"/>
    <s v="Y"/>
    <s v="Y"/>
    <s v="Targets set"/>
    <s v="2¬∞C"/>
    <n v="2030"/>
    <s v=""/>
    <s v=""/>
    <m/>
    <s v="N"/>
    <s v="Committed"/>
    <m/>
    <m/>
    <s v="Net zero"/>
    <s v="Net Zero"/>
    <s v=""/>
    <s v="N"/>
    <s v="Yes"/>
    <s v="Yes"/>
    <s v="Yes"/>
    <s v="1,2,3"/>
    <s v=""/>
    <m/>
    <m/>
    <m/>
    <s v="C,V"/>
    <s v="Y"/>
    <s v="1,2,3"/>
    <s v="s. Aligned with our Target Forward ambitions, we commit to net zero GHG emissions across our enterprise by 2040 to reduce climate impacts across our operations and supply chain.  "/>
    <n v="2040"/>
    <m/>
    <m/>
    <s v="Not Specified"/>
    <s v="Yes (unspecified)"/>
    <s v="No"/>
    <s v="N"/>
    <s v=""/>
    <s v=""/>
    <m/>
    <m/>
    <m/>
    <m/>
    <m/>
    <n v="0"/>
    <n v="1"/>
    <n v="0"/>
    <n v="1"/>
    <n v="0"/>
    <n v="1"/>
    <n v="0"/>
    <n v="1"/>
    <n v="0"/>
    <n v="0"/>
    <n v="0"/>
    <n v="0"/>
    <n v="0"/>
    <n v="1"/>
    <n v="0"/>
    <n v="0"/>
    <n v="0"/>
    <n v="0"/>
    <n v="0"/>
    <n v="0"/>
    <n v="1"/>
    <n v="1"/>
    <n v="0"/>
    <n v="0"/>
    <n v="0"/>
    <n v="0"/>
    <n v="1"/>
    <n v="0"/>
    <n v="1"/>
  </r>
  <r>
    <n v="95"/>
    <n v="95"/>
    <s v="Life Insurance Corp. of India"/>
    <s v="Insurance: Life, Health (stock)"/>
    <s v="Financial services"/>
    <s v="India"/>
    <s v="Asia"/>
    <s v="$104,970.8"/>
    <s v="$5,716.2"/>
    <n v="0.156"/>
    <s v="$662,566.2"/>
    <n v="98661"/>
    <n v="4"/>
    <s v="N"/>
    <m/>
    <m/>
    <s v="N"/>
    <s v="N"/>
    <m/>
    <s v=""/>
    <m/>
    <s v=""/>
    <s v=""/>
    <m/>
    <s v=""/>
    <s v=""/>
    <m/>
    <m/>
    <s v="No target"/>
    <s v="No Target"/>
    <s v=""/>
    <s v="N"/>
    <s v=""/>
    <s v=""/>
    <s v=""/>
    <s v=""/>
    <s v=""/>
    <m/>
    <s v="https://nsearchives.nseindia.com/corporate/LIC_BOARD_22082023172744_Business_Responsibility_and_Sustainability_Report_2022"/>
    <s v="no usefull information"/>
    <s v=""/>
    <s v="N"/>
    <s v=""/>
    <s v=""/>
    <m/>
    <m/>
    <m/>
    <s v="Not Specified"/>
    <s v="Not Specified"/>
    <s v="No"/>
    <s v="N"/>
    <s v=""/>
    <s v=""/>
    <m/>
    <m/>
    <m/>
    <m/>
    <m/>
    <n v="0"/>
    <n v="0"/>
    <n v="0"/>
    <n v="0"/>
    <n v="0"/>
    <n v="0"/>
    <n v="0"/>
    <n v="0"/>
    <n v="0"/>
    <n v="0"/>
    <n v="0"/>
    <n v="0"/>
    <n v="0"/>
    <n v="0"/>
    <n v="0"/>
    <n v="0"/>
    <n v="0"/>
    <n v="0"/>
    <n v="0"/>
    <n v="0"/>
    <n v="0"/>
    <n v="0"/>
    <n v="0"/>
    <n v="0"/>
    <n v="0"/>
    <n v="0"/>
    <n v="0"/>
    <n v="0"/>
    <n v="1"/>
  </r>
  <r>
    <n v="96"/>
    <n v="91"/>
    <s v="Equinor"/>
    <s v="Petroleum Refining"/>
    <s v="Oil and gas"/>
    <s v="Norway"/>
    <s v="Europe"/>
    <s v="$103,774"/>
    <s v="$8,806"/>
    <n v="-0.25900000000000001"/>
    <s v="$131,141"/>
    <n v="24898"/>
    <n v="31"/>
    <s v="N"/>
    <m/>
    <m/>
    <s v="N"/>
    <s v="N"/>
    <s v=""/>
    <s v=""/>
    <m/>
    <s v=""/>
    <s v=""/>
    <m/>
    <s v=""/>
    <s v=""/>
    <m/>
    <m/>
    <s v="Net zero"/>
    <s v="Net Zero"/>
    <s v=""/>
    <s v="N"/>
    <s v="Yes"/>
    <s v="Yes"/>
    <s v="Yes"/>
    <s v="1,2,3"/>
    <s v=""/>
    <m/>
    <m/>
    <m/>
    <s v="C,V"/>
    <s v="Y"/>
    <s v="1,2,3"/>
    <s v="&quot;Equinor aims to achieve net zero by 2050 across scope 1, 2 and 3 emissions, and the goals of the Paris Agreement&quot;_x000a_"/>
    <n v="2050"/>
    <m/>
    <m/>
    <s v="Yes"/>
    <s v="Yes (nature-based and CCS-based removals)"/>
    <s v="No"/>
    <s v="N"/>
    <s v=""/>
    <s v=""/>
    <m/>
    <m/>
    <m/>
    <m/>
    <m/>
    <n v="0"/>
    <n v="0"/>
    <n v="0"/>
    <n v="0"/>
    <n v="0"/>
    <n v="0"/>
    <n v="0"/>
    <n v="0"/>
    <n v="0"/>
    <n v="0"/>
    <n v="0"/>
    <n v="0"/>
    <n v="0"/>
    <n v="1"/>
    <n v="0"/>
    <n v="0"/>
    <n v="0"/>
    <n v="0"/>
    <n v="0"/>
    <n v="0"/>
    <n v="1"/>
    <n v="1"/>
    <n v="0"/>
    <n v="0"/>
    <n v="0"/>
    <n v="1"/>
    <n v="1"/>
    <n v="0"/>
    <n v="0"/>
  </r>
  <r>
    <n v="97"/>
    <n v="96"/>
    <s v="Nestlé"/>
    <s v="Consumer Food Products"/>
    <s v="Food, beverages and agriculture"/>
    <s v="Switzerland"/>
    <s v="Europe"/>
    <s v="$103,749.5"/>
    <s v="$12,360.8"/>
    <n v="-8.9999999999999993E-3"/>
    <s v="$153,713"/>
    <n v="277000"/>
    <n v="31"/>
    <s v="Y"/>
    <n v="2014"/>
    <n v="2025"/>
    <s v="Y"/>
    <s v="Y"/>
    <s v="Targets set"/>
    <s v="1.5°C "/>
    <n v="2030"/>
    <s v="Targets set"/>
    <s v="1.5°C "/>
    <n v="2050"/>
    <s v="Y"/>
    <s v="Targets set"/>
    <n v="2050"/>
    <m/>
    <s v="Net zero"/>
    <s v="Net Zero"/>
    <s v=""/>
    <s v="N"/>
    <s v="Yes"/>
    <s v="Yes"/>
    <s v="Partial"/>
    <s v="1,2"/>
    <s v=""/>
    <m/>
    <m/>
    <m/>
    <s v="C"/>
    <s v="Y"/>
    <s v="1,2"/>
    <s v="&quot;Nestl√© aims to reduce its greenhouse gas (GHG) emissions by 20% by 2025 and 50% by 2030 from 2018 levels, on the road to net zero by 2050 at the latest. More specifically, on top of its net zero target, Nestl√© submitted its Forest, Land and Agriculture (FLAG) and energy/industry targets, which were approved by the Science Based Targets initiative (SBTi) in 2023. As per those targets, Nestl√© aims to reduce absolute Scope 3 FLAG GHG emissions by 50% by 2030 and 75% by 2050. Nestl√© aims to reduce absolute Scopes 1, 2 and 3 energy/industry GHG emissions by 50% by 2030 and 90% by 2050, compared to a 2018 baseline&quot;. (Source: Non Financial Statement 2024, pg28)_x000a__x000a_https://web.archive.org/web/20250926181044/https://www.nestle.com/sites/default/files/2025-02/non-financial-statement-2024.pdf_x000a__x000a__x000a__x000a__x000a_"/>
    <n v="2050"/>
    <m/>
    <m/>
    <s v="No"/>
    <s v="Yes (nature-based removals e.g. Forestation, soil carbon enhancement)"/>
    <s v="Yes"/>
    <s v="N"/>
    <s v=""/>
    <s v=""/>
    <m/>
    <m/>
    <m/>
    <m/>
    <m/>
    <n v="0"/>
    <n v="1"/>
    <n v="0"/>
    <n v="1"/>
    <n v="0"/>
    <n v="1"/>
    <n v="0"/>
    <n v="1"/>
    <n v="0"/>
    <n v="0"/>
    <n v="1"/>
    <n v="0"/>
    <n v="0"/>
    <n v="1"/>
    <n v="0"/>
    <n v="0"/>
    <n v="0"/>
    <n v="0"/>
    <n v="0"/>
    <n v="0"/>
    <n v="1"/>
    <n v="1"/>
    <n v="0"/>
    <n v="0"/>
    <n v="0"/>
    <n v="0"/>
    <n v="1"/>
    <n v="1"/>
    <n v="0"/>
  </r>
  <r>
    <n v="98"/>
    <n v="85"/>
    <s v="Xiamen C&amp;D"/>
    <s v="Trading"/>
    <s v="Financial services"/>
    <s v="China"/>
    <s v="Asia"/>
    <s v="$100,600.1"/>
    <s v="$375.3"/>
    <n v="-0.64500000000000002"/>
    <s v="$115,042.7"/>
    <n v="59074"/>
    <n v="9"/>
    <s v="N"/>
    <m/>
    <m/>
    <s v="N"/>
    <s v="N"/>
    <s v=""/>
    <s v=""/>
    <m/>
    <s v=""/>
    <s v=""/>
    <m/>
    <s v=""/>
    <s v=""/>
    <m/>
    <m/>
    <s v="No target"/>
    <s v="No Target"/>
    <s v="G"/>
    <s v="N"/>
    <s v="Yes"/>
    <s v="Yes"/>
    <s v=""/>
    <s v="1,2"/>
    <s v="committed to national peak and neutrality targets"/>
    <n v="2060"/>
    <s v="https://www.hstong.com/news/detail/25010401125778230"/>
    <m/>
    <s v=""/>
    <s v="N"/>
    <s v=""/>
    <s v=""/>
    <m/>
    <m/>
    <m/>
    <s v=""/>
    <s v=""/>
    <s v=""/>
    <s v="N"/>
    <s v=""/>
    <s v=""/>
    <m/>
    <m/>
    <m/>
    <m/>
    <m/>
    <n v="0"/>
    <n v="0"/>
    <n v="0"/>
    <n v="0"/>
    <n v="0"/>
    <n v="0"/>
    <n v="0"/>
    <n v="0"/>
    <n v="0"/>
    <n v="0"/>
    <n v="0"/>
    <n v="0"/>
    <n v="0"/>
    <n v="0"/>
    <n v="0"/>
    <n v="0"/>
    <n v="0"/>
    <n v="0"/>
    <n v="0"/>
    <n v="0"/>
    <n v="0"/>
    <n v="0"/>
    <n v="0"/>
    <n v="0"/>
    <n v="0"/>
    <n v="0"/>
    <n v="0"/>
    <n v="0"/>
    <n v="0"/>
  </r>
  <r>
    <n v="99"/>
    <n v="223"/>
    <s v="StoneX Group"/>
    <s v="Diversified Financials"/>
    <s v="Financial services"/>
    <s v="U.S."/>
    <s v="North America"/>
    <s v="$99,887.8"/>
    <s v="$260.8"/>
    <n v="9.4E-2"/>
    <s v="$27,466.3"/>
    <n v="4500"/>
    <n v="15"/>
    <s v="N"/>
    <m/>
    <m/>
    <s v="N"/>
    <s v="N"/>
    <s v=""/>
    <s v=""/>
    <m/>
    <s v=""/>
    <s v=""/>
    <m/>
    <s v=""/>
    <s v=""/>
    <m/>
    <m/>
    <s v="Net zero"/>
    <s v="Net Zero"/>
    <s v=""/>
    <s v="N"/>
    <s v="Not Specified"/>
    <s v="Not Specified"/>
    <s v="Not Specified"/>
    <s v=""/>
    <s v=""/>
    <m/>
    <m/>
    <m/>
    <s v=""/>
    <s v="Y"/>
    <s v=""/>
    <s v="'we have established a longer-term goal of pursuing carbon emission reduction measures with the aim of reaching net zero emissions by 2050'"/>
    <n v="2050"/>
    <m/>
    <m/>
    <s v="Yes"/>
    <s v="No"/>
    <s v="No"/>
    <s v="N"/>
    <s v=""/>
    <s v=""/>
    <m/>
    <m/>
    <m/>
    <m/>
    <m/>
    <n v="0"/>
    <n v="0"/>
    <n v="0"/>
    <n v="0"/>
    <n v="0"/>
    <n v="0"/>
    <n v="0"/>
    <n v="0"/>
    <n v="0"/>
    <n v="0"/>
    <n v="0"/>
    <n v="0"/>
    <n v="0"/>
    <n v="1"/>
    <n v="0"/>
    <n v="0"/>
    <n v="0"/>
    <n v="0"/>
    <n v="0"/>
    <n v="0"/>
    <n v="1"/>
    <n v="1"/>
    <n v="0"/>
    <n v="0"/>
    <n v="0"/>
    <n v="1"/>
    <n v="1"/>
    <n v="0"/>
    <n v="0"/>
  </r>
  <r>
    <n v="100"/>
    <n v="108"/>
    <s v="PowerChina"/>
    <s v="Engineering &amp; Construction"/>
    <s v="Engineering and construction"/>
    <s v="China"/>
    <s v="Asia"/>
    <s v="$99,829.5"/>
    <s v="$607"/>
    <n v="-0.218"/>
    <s v="$213,009.2"/>
    <n v="182299"/>
    <n v="14"/>
    <s v="N"/>
    <m/>
    <m/>
    <s v="N"/>
    <s v="N"/>
    <s v=""/>
    <s v=""/>
    <m/>
    <s v=""/>
    <s v=""/>
    <m/>
    <s v=""/>
    <s v=""/>
    <m/>
    <m/>
    <s v="No target"/>
    <s v="No Target"/>
    <s v="G"/>
    <s v="N"/>
    <s v="Yes"/>
    <s v="Yes"/>
    <s v="Not Specified"/>
    <s v="1,2"/>
    <s v="committed to national peak and neutrality targets"/>
    <n v="2060"/>
    <s v="https://www.powerchina.cn/col7440/art/2022/art_7440_1400881.html"/>
    <m/>
    <s v=""/>
    <s v="N"/>
    <s v=""/>
    <s v=""/>
    <m/>
    <m/>
    <m/>
    <s v="Not Specified"/>
    <s v="Not Specified"/>
    <s v="No"/>
    <s v="N"/>
    <s v=""/>
    <s v=""/>
    <m/>
    <m/>
    <m/>
    <m/>
    <m/>
    <n v="0"/>
    <n v="0"/>
    <n v="0"/>
    <n v="0"/>
    <n v="0"/>
    <n v="0"/>
    <n v="0"/>
    <n v="0"/>
    <n v="0"/>
    <n v="0"/>
    <n v="0"/>
    <n v="0"/>
    <n v="0"/>
    <n v="0"/>
    <n v="0"/>
    <n v="0"/>
    <n v="0"/>
    <n v="0"/>
    <n v="0"/>
    <n v="0"/>
    <n v="0"/>
    <n v="0"/>
    <n v="0"/>
    <n v="0"/>
    <n v="0"/>
    <n v="0"/>
    <n v="0"/>
    <n v="0"/>
    <n v="1"/>
  </r>
  <r>
    <n v="101"/>
    <n v="137"/>
    <s v="Royal Bank of Canada"/>
    <s v="Megabanks"/>
    <s v="Financial services"/>
    <s v="Canada"/>
    <s v="North America"/>
    <s v="$98,742.8"/>
    <s v="$11,929.2"/>
    <n v="8.3000000000000004E-2"/>
    <s v="$1,557,918.1"/>
    <n v="94838"/>
    <n v="31"/>
    <s v="N"/>
    <m/>
    <m/>
    <s v="N"/>
    <s v="N"/>
    <s v=""/>
    <s v=""/>
    <m/>
    <s v=""/>
    <s v=""/>
    <m/>
    <s v=""/>
    <s v=""/>
    <m/>
    <m/>
    <s v="Net zero"/>
    <s v="Net Zero"/>
    <s v=""/>
    <s v="N"/>
    <s v="Yes"/>
    <s v="Yes"/>
    <s v="Partial"/>
    <s v="1,2"/>
    <s v=""/>
    <m/>
    <m/>
    <m/>
    <s v="C"/>
    <s v="Y"/>
    <s v="1,2"/>
    <s v="&quot;RBC has a goal to achieve net-zero in our lending by 2050.&quot; (Pg 5, RBC Climate Report 2023) [https://www.rbc.com/community-sustainability/_assets-custom/pdf/climate-report-2023.pdf]"/>
    <n v="2050"/>
    <m/>
    <m/>
    <s v="Yes"/>
    <s v="Not Specified"/>
    <s v="No"/>
    <s v="N"/>
    <s v=""/>
    <s v=""/>
    <m/>
    <m/>
    <m/>
    <m/>
    <m/>
    <n v="0"/>
    <n v="0"/>
    <n v="0"/>
    <n v="0"/>
    <n v="0"/>
    <n v="0"/>
    <n v="0"/>
    <n v="0"/>
    <n v="0"/>
    <n v="0"/>
    <n v="0"/>
    <n v="0"/>
    <n v="0"/>
    <n v="1"/>
    <n v="0"/>
    <n v="0"/>
    <n v="0"/>
    <n v="0"/>
    <n v="0"/>
    <n v="0"/>
    <n v="1"/>
    <n v="1"/>
    <n v="0"/>
    <n v="0"/>
    <n v="0"/>
    <n v="1"/>
    <n v="1"/>
    <n v="0"/>
    <n v="0"/>
  </r>
  <r>
    <n v="102"/>
    <n v="216"/>
    <s v="Sberbank"/>
    <s v="Banks: Commercial and Savings"/>
    <s v="Financial services"/>
    <s v="Russia"/>
    <s v="Europe"/>
    <s v="$98,742.7"/>
    <s v="$17,042.8"/>
    <n v="-0.04"/>
    <s v="$536,082.3"/>
    <n v="308092"/>
    <n v="18"/>
    <s v="N"/>
    <m/>
    <m/>
    <s v="N"/>
    <s v="N"/>
    <s v=""/>
    <s v=""/>
    <m/>
    <s v=""/>
    <s v=""/>
    <m/>
    <s v=""/>
    <s v=""/>
    <m/>
    <m/>
    <s v="Carbon neutral(ity)"/>
    <s v="Carbon Neutral"/>
    <s v="C"/>
    <s v="Y"/>
    <s v="Yes"/>
    <s v="Yes"/>
    <s v="No"/>
    <s v="1,2"/>
    <s v="In 2024, Sber started to implement its new Climate Strategy until 2026, which is aimed at implementing further measures to achieve carbon neutrality by Scopes 1 and 2 by 2030."/>
    <n v="2030"/>
    <m/>
    <m/>
    <s v=""/>
    <s v="N"/>
    <s v=""/>
    <s v=""/>
    <m/>
    <m/>
    <m/>
    <s v="Yes"/>
    <s v="Not Specified"/>
    <s v=""/>
    <s v="N"/>
    <s v=""/>
    <s v=""/>
    <m/>
    <m/>
    <m/>
    <m/>
    <m/>
    <n v="0"/>
    <n v="0"/>
    <n v="0"/>
    <n v="0"/>
    <n v="0"/>
    <n v="0"/>
    <n v="0"/>
    <n v="0"/>
    <n v="0"/>
    <n v="0"/>
    <n v="0"/>
    <n v="0"/>
    <n v="0"/>
    <n v="0"/>
    <n v="0"/>
    <n v="1"/>
    <n v="0"/>
    <n v="1"/>
    <n v="0"/>
    <n v="0"/>
    <n v="0"/>
    <n v="0"/>
    <n v="0"/>
    <n v="0"/>
    <n v="0"/>
    <n v="1"/>
    <n v="1"/>
    <n v="0"/>
    <n v="0"/>
  </r>
  <r>
    <n v="103"/>
    <n v="126"/>
    <s v="AXA"/>
    <s v="Insurance: Life, Health (stock)"/>
    <s v="Financial services"/>
    <s v="France"/>
    <s v="Europe"/>
    <s v="$98,686.1"/>
    <s v="$8,528.2"/>
    <n v="9.7000000000000003E-2"/>
    <s v="$676,912.4"/>
    <n v="100041"/>
    <n v="31"/>
    <s v="Y"/>
    <n v="2017"/>
    <n v="2025"/>
    <s v="Y"/>
    <s v="Y"/>
    <s v="Committed"/>
    <s v=""/>
    <n v="2030"/>
    <s v=""/>
    <s v=""/>
    <m/>
    <s v=""/>
    <s v=""/>
    <m/>
    <m/>
    <s v="Net zero"/>
    <s v="Net Zero"/>
    <s v=""/>
    <s v="N"/>
    <s v="Not Specified"/>
    <s v="Not Specified"/>
    <s v="Not Specified"/>
    <s v=""/>
    <s v=""/>
    <m/>
    <m/>
    <m/>
    <s v=""/>
    <s v="Y"/>
    <s v=""/>
    <s v="&quot;We must now take steps to build out our roadmap to be consistent with our Net-Zero goal by 2050&quot;"/>
    <n v="2050"/>
    <m/>
    <m/>
    <s v="Yes"/>
    <s v="Yes (nature-based removals e.g. Forestation, soil carbon enhancement)"/>
    <s v="Yes"/>
    <s v="N"/>
    <s v=""/>
    <s v=""/>
    <m/>
    <m/>
    <m/>
    <m/>
    <m/>
    <n v="0"/>
    <n v="1"/>
    <n v="0"/>
    <n v="1"/>
    <n v="0"/>
    <n v="1"/>
    <n v="0"/>
    <n v="1"/>
    <n v="0"/>
    <n v="0"/>
    <n v="0"/>
    <n v="0"/>
    <n v="0"/>
    <n v="1"/>
    <n v="0"/>
    <n v="0"/>
    <n v="0"/>
    <n v="0"/>
    <n v="0"/>
    <n v="0"/>
    <n v="1"/>
    <n v="1"/>
    <n v="0"/>
    <n v="0"/>
    <n v="0"/>
    <n v="1"/>
    <n v="1"/>
    <n v="0"/>
    <n v="0"/>
  </r>
  <r>
    <n v="104"/>
    <n v="98"/>
    <s v="ENI"/>
    <s v="Petroleum Refining"/>
    <s v="Oil and gas"/>
    <s v="Italy"/>
    <s v="Europe"/>
    <s v="$98,641.7"/>
    <s v="$2,837.7"/>
    <n v="-0.45"/>
    <s v="$152,142.3"/>
    <n v="32492"/>
    <n v="31"/>
    <s v="N"/>
    <m/>
    <m/>
    <s v="N"/>
    <s v="N"/>
    <s v=""/>
    <s v=""/>
    <m/>
    <s v=""/>
    <s v=""/>
    <m/>
    <s v=""/>
    <s v=""/>
    <m/>
    <m/>
    <s v="Net zero"/>
    <s v="Net Zero"/>
    <s v=""/>
    <s v="N"/>
    <s v="Yes"/>
    <s v="Yes"/>
    <s v="Yes"/>
    <s v="1,2,3"/>
    <s v=""/>
    <m/>
    <m/>
    <m/>
    <s v="C,V"/>
    <s v="Y"/>
    <s v="1,2,3"/>
    <s v="We have set progressive targets to achieve net zero emissions from exploration activities by 2030 and from all of Eni by 2035 (Scope 1+2), reaching Net Zero for all GHG Scope 1, 2 and 3 emissions by 2050."/>
    <n v="2050"/>
    <m/>
    <m/>
    <s v="Yes"/>
    <s v="Yes (nature-based and CCS-based removals)"/>
    <s v="Yes"/>
    <s v="N"/>
    <s v=""/>
    <s v=""/>
    <m/>
    <m/>
    <m/>
    <m/>
    <m/>
    <n v="0"/>
    <n v="0"/>
    <n v="0"/>
    <n v="0"/>
    <n v="0"/>
    <n v="0"/>
    <n v="0"/>
    <n v="0"/>
    <n v="0"/>
    <n v="0"/>
    <n v="0"/>
    <n v="0"/>
    <n v="0"/>
    <n v="1"/>
    <n v="0"/>
    <n v="0"/>
    <n v="0"/>
    <n v="0"/>
    <n v="0"/>
    <n v="0"/>
    <n v="1"/>
    <n v="1"/>
    <n v="0"/>
    <n v="0"/>
    <n v="0"/>
    <n v="1"/>
    <n v="1"/>
    <n v="0"/>
    <n v="0"/>
  </r>
  <r>
    <n v="105"/>
    <n v="105"/>
    <s v="Bosch Group"/>
    <s v="Motor Vehicle Parts"/>
    <s v="Automotive"/>
    <s v="Germany"/>
    <s v="Europe"/>
    <s v="$97,702"/>
    <s v="$850"/>
    <n v="-0.626"/>
    <s v="$116,759.2"/>
    <n v="417859"/>
    <n v="31"/>
    <s v="N"/>
    <m/>
    <m/>
    <s v="Y"/>
    <s v="Y"/>
    <s v="Targets set"/>
    <s v="1.5°C "/>
    <n v="2030"/>
    <s v=""/>
    <s v=""/>
    <m/>
    <s v=""/>
    <s v=""/>
    <m/>
    <m/>
    <s v="Climate neutral"/>
    <s v="Carbon Neutral"/>
    <s v="C"/>
    <s v="Y"/>
    <s v="Yes"/>
    <s v="Yes"/>
    <s v="No"/>
    <s v="1,2"/>
    <s v="&quot;Since 2020, the Bosch Group with its more than 450 locations worldwide has been climate neutral (scopes 1 and 2).&quot;"/>
    <n v="2020"/>
    <m/>
    <m/>
    <s v=""/>
    <s v="N"/>
    <s v=""/>
    <s v=""/>
    <m/>
    <m/>
    <m/>
    <s v="Yes"/>
    <s v="Yes (nature-based removals e.g. Forestation, soil carbon enhancement)"/>
    <s v="No"/>
    <s v="N"/>
    <s v=""/>
    <s v=""/>
    <m/>
    <m/>
    <m/>
    <m/>
    <m/>
    <n v="0"/>
    <n v="0"/>
    <n v="0"/>
    <n v="0"/>
    <n v="0"/>
    <n v="1"/>
    <n v="0"/>
    <n v="1"/>
    <n v="0"/>
    <n v="0"/>
    <n v="0"/>
    <n v="0"/>
    <n v="0"/>
    <n v="0"/>
    <n v="1"/>
    <n v="0"/>
    <n v="0"/>
    <n v="1"/>
    <n v="0"/>
    <n v="0"/>
    <n v="0"/>
    <n v="0"/>
    <n v="0"/>
    <n v="0"/>
    <n v="0"/>
    <n v="1"/>
    <n v="1"/>
    <n v="0"/>
    <n v="0"/>
  </r>
  <r>
    <n v="106"/>
    <n v="110"/>
    <s v="Tesla"/>
    <s v="Motor Vehicles"/>
    <s v="Automotive"/>
    <s v="U.S."/>
    <s v="North America"/>
    <s v="$97,690"/>
    <s v="$7,091"/>
    <n v="-0.52700000000000002"/>
    <s v="$122,070"/>
    <n v="125665"/>
    <n v="5"/>
    <s v="N"/>
    <m/>
    <m/>
    <s v="Y"/>
    <s v="N"/>
    <s v="Commitment removed"/>
    <s v=""/>
    <m/>
    <s v=""/>
    <s v=""/>
    <m/>
    <s v=""/>
    <s v=""/>
    <m/>
    <m/>
    <s v="No target"/>
    <s v="No Target"/>
    <s v=""/>
    <s v="N"/>
    <s v="Not Specified"/>
    <s v="Not Specified"/>
    <s v="Not Specified"/>
    <s v=""/>
    <s v=""/>
    <m/>
    <m/>
    <m/>
    <s v=""/>
    <s v="N"/>
    <s v=""/>
    <s v=""/>
    <m/>
    <m/>
    <m/>
    <s v="Not Specified"/>
    <s v="Not Specified"/>
    <s v="No"/>
    <s v="N"/>
    <s v=""/>
    <s v=""/>
    <m/>
    <m/>
    <m/>
    <m/>
    <m/>
    <n v="0"/>
    <n v="0"/>
    <n v="0"/>
    <n v="0"/>
    <n v="0"/>
    <n v="0"/>
    <n v="0"/>
    <n v="0"/>
    <n v="0"/>
    <n v="0"/>
    <n v="0"/>
    <n v="0"/>
    <n v="0"/>
    <n v="0"/>
    <n v="0"/>
    <n v="0"/>
    <n v="0"/>
    <n v="0"/>
    <n v="0"/>
    <n v="0"/>
    <n v="0"/>
    <n v="0"/>
    <n v="0"/>
    <n v="0"/>
    <n v="0"/>
    <n v="0"/>
    <n v="0"/>
    <n v="0"/>
    <n v="1"/>
  </r>
  <r>
    <n v="107"/>
    <n v="83"/>
    <s v="China Post Group"/>
    <s v="Mail, Package, and Freight Delivery"/>
    <s v="Transportation and logistics"/>
    <s v="China"/>
    <s v="Asia"/>
    <s v="$97,544.4"/>
    <s v="$5,222.2"/>
    <n v="-0.113"/>
    <s v="$2,459,729.3"/>
    <n v="723227"/>
    <n v="15"/>
    <s v="N"/>
    <m/>
    <m/>
    <s v="N"/>
    <s v="N"/>
    <s v=""/>
    <s v=""/>
    <m/>
    <s v=""/>
    <s v=""/>
    <m/>
    <s v=""/>
    <s v=""/>
    <m/>
    <m/>
    <s v=""/>
    <s v=""/>
    <s v=""/>
    <s v="N"/>
    <s v=""/>
    <s v=""/>
    <s v=""/>
    <s v=""/>
    <s v=""/>
    <m/>
    <s v="https://www.chinapost.com.cn/xhtml1/report/2505/1808-1.htm"/>
    <s v="no useful information "/>
    <s v=""/>
    <s v="N"/>
    <s v=""/>
    <s v=""/>
    <m/>
    <m/>
    <m/>
    <s v=""/>
    <s v=""/>
    <s v=""/>
    <s v="N"/>
    <s v=""/>
    <s v=""/>
    <m/>
    <m/>
    <m/>
    <m/>
    <s v="2024 Green Post initiative and environmental protection priorities released - ChinaPost"/>
    <n v="0"/>
    <n v="0"/>
    <n v="0"/>
    <n v="0"/>
    <n v="0"/>
    <n v="0"/>
    <n v="0"/>
    <n v="0"/>
    <n v="0"/>
    <n v="0"/>
    <n v="0"/>
    <n v="0"/>
    <n v="0"/>
    <n v="0"/>
    <n v="0"/>
    <n v="0"/>
    <n v="0"/>
    <n v="0"/>
    <n v="0"/>
    <n v="0"/>
    <n v="0"/>
    <n v="0"/>
    <n v="0"/>
    <n v="0"/>
    <n v="0"/>
    <n v="0"/>
    <n v="0"/>
    <n v="0"/>
    <n v="0"/>
  </r>
  <r>
    <n v="108"/>
    <n v="114"/>
    <s v="Royal Ahold Delhaize"/>
    <s v="Food and Drugstores"/>
    <s v="Retail"/>
    <s v="Netherlands"/>
    <s v="Europe"/>
    <s v="$96,632.4"/>
    <s v="$1,907.7"/>
    <n v="-5.8000000000000003E-2"/>
    <s v="$53,677.8"/>
    <n v="222000"/>
    <n v="31"/>
    <s v="N"/>
    <m/>
    <m/>
    <s v="Y"/>
    <s v="Y"/>
    <s v="Targets set"/>
    <s v="1.5°C "/>
    <n v="2030"/>
    <s v="Targets set"/>
    <s v="1.5°C "/>
    <n v="2050"/>
    <s v="Y"/>
    <s v="Targets set"/>
    <n v="2050"/>
    <m/>
    <s v="Net zero"/>
    <s v="Net Zero"/>
    <s v=""/>
    <s v="N"/>
    <s v="Yes"/>
    <s v="Yes"/>
    <s v="Yes"/>
    <s v="1,2,3"/>
    <s v=""/>
    <m/>
    <m/>
    <m/>
    <s v="C,V"/>
    <s v="Y"/>
    <s v="1,2,3"/>
    <s v="Long-term targets: _x000a_For Scope 1 &amp; Scope 2 - Reaching Net Zero by 2040: 90% reduction and 10% removals against the 2018 baseline._x000a__x000a_For Scope 3 - Reaching Net Zero by 2050 (2020 baseline, submitted but not yet validated):_x000a_- &quot;We commit to reduce absolute scope 3 FLAG GHG emissions by at least 72% by 2050 from the 2020 SBTi baseline&quot;._x000a_- &quot;We commit to reduce absolute scope 3 E&amp;I GHG emissions by 90% by 2050 from the 2020 SBTi baseline.&quot; (page 20 of the 2024 report)_x000a__x000a_In their 2024 report it is mentioned that: &quot;We plan to reduce electricity emissions to zero by 2035.&quot; (page 34)_x000a_"/>
    <n v="2050"/>
    <m/>
    <m/>
    <s v="Yes"/>
    <s v="Yes (unspecified)"/>
    <s v="Yes"/>
    <s v="N"/>
    <s v=""/>
    <s v=""/>
    <m/>
    <m/>
    <m/>
    <m/>
    <m/>
    <n v="0"/>
    <n v="0"/>
    <n v="0"/>
    <n v="0"/>
    <n v="0"/>
    <n v="1"/>
    <n v="0"/>
    <n v="1"/>
    <n v="0"/>
    <n v="0"/>
    <n v="1"/>
    <n v="0"/>
    <n v="0"/>
    <n v="1"/>
    <n v="0"/>
    <n v="0"/>
    <n v="0"/>
    <n v="0"/>
    <n v="0"/>
    <n v="0"/>
    <n v="1"/>
    <n v="1"/>
    <n v="0"/>
    <n v="0"/>
    <n v="0"/>
    <n v="1"/>
    <n v="1"/>
    <n v="0"/>
    <n v="0"/>
  </r>
  <r>
    <n v="109"/>
    <n v="107"/>
    <s v="Itochu"/>
    <s v="Trading"/>
    <s v="Financial services"/>
    <s v="Japan"/>
    <s v="Asia"/>
    <s v="$96,587.7"/>
    <s v="$5,774.3"/>
    <n v="4.1000000000000002E-2"/>
    <s v="$100,969.1"/>
    <n v="138129"/>
    <n v="31"/>
    <s v="N"/>
    <m/>
    <m/>
    <s v="N"/>
    <s v="N"/>
    <s v=""/>
    <s v=""/>
    <m/>
    <s v=""/>
    <s v=""/>
    <m/>
    <s v=""/>
    <s v=""/>
    <m/>
    <m/>
    <s v="Net zero"/>
    <s v="Net Zero"/>
    <s v=""/>
    <s v="N"/>
    <s v="Yes"/>
    <s v="Yes"/>
    <s v="Yes"/>
    <s v="1,2,3"/>
    <s v=""/>
    <m/>
    <m/>
    <m/>
    <s v="C,V"/>
    <s v="Y"/>
    <s v="1,2,3"/>
    <s v="Achieve net zero GHG emissions by 2050."/>
    <n v="2050"/>
    <m/>
    <m/>
    <s v="Yes"/>
    <s v="Yes (CCS-based removals e.g. BECCS, DACCS)"/>
    <s v="No"/>
    <s v="N"/>
    <s v=""/>
    <s v=""/>
    <m/>
    <m/>
    <m/>
    <m/>
    <m/>
    <n v="0"/>
    <n v="0"/>
    <n v="0"/>
    <n v="0"/>
    <n v="0"/>
    <n v="0"/>
    <n v="0"/>
    <n v="0"/>
    <n v="0"/>
    <n v="0"/>
    <n v="0"/>
    <n v="0"/>
    <n v="0"/>
    <n v="1"/>
    <n v="0"/>
    <n v="0"/>
    <n v="0"/>
    <n v="0"/>
    <n v="0"/>
    <n v="0"/>
    <n v="1"/>
    <n v="1"/>
    <n v="0"/>
    <n v="0"/>
    <n v="0"/>
    <n v="1"/>
    <n v="1"/>
    <n v="0"/>
    <n v="0"/>
  </r>
  <r>
    <n v="110"/>
    <n v="121"/>
    <s v="Mitsui"/>
    <s v="Trading"/>
    <s v="Financial services"/>
    <s v="Japan"/>
    <s v="Asia"/>
    <s v="$96,183.6"/>
    <s v="$5,906.1"/>
    <n v="-0.19800000000000001"/>
    <s v="$112,159"/>
    <n v="56400"/>
    <n v="31"/>
    <s v="N"/>
    <m/>
    <m/>
    <s v="N"/>
    <s v="N"/>
    <s v=""/>
    <s v=""/>
    <m/>
    <s v=""/>
    <s v=""/>
    <m/>
    <s v=""/>
    <s v=""/>
    <m/>
    <m/>
    <s v="Net zero"/>
    <s v="Net Zero"/>
    <s v=""/>
    <s v="N"/>
    <s v="Yes"/>
    <s v="Yes"/>
    <s v="Partial"/>
    <s v="1,2"/>
    <s v=""/>
    <m/>
    <m/>
    <m/>
    <s v="C"/>
    <s v="Y"/>
    <s v="1,2"/>
    <s v="GHG Reduction Targets 1. Scope 1 and 2, and Scope 3 Category 15 (Investments) of the Company and its consolidated subsidiaries (including un-incorporated joint ventures): Formulating Mitsui's goal to achieve net-zero emissions as our Vision for 2050, and aiming to halve GHG Impact by 2030 compared to the fiscal year ended March 2020, as the pathway to achieve the above goal. 2. Scope 1 and 2 of the Company and its consolidated subsidiaries: Halving GHG emissions by 2030 compared to the fiscal year ended March 2020. 3. The ratio of renewable energy in our power generation portfolio: Raising the ratio of renewable energy to over 30% by 2030 "/>
    <n v="2050"/>
    <m/>
    <m/>
    <s v="Yes"/>
    <s v="Yes (nature-based removals e.g. Forestation, soil carbon enhancement)"/>
    <s v="No"/>
    <s v="N"/>
    <s v=""/>
    <s v=""/>
    <m/>
    <m/>
    <m/>
    <m/>
    <m/>
    <n v="0"/>
    <n v="0"/>
    <n v="0"/>
    <n v="0"/>
    <n v="0"/>
    <n v="0"/>
    <n v="0"/>
    <n v="0"/>
    <n v="0"/>
    <n v="0"/>
    <n v="0"/>
    <n v="0"/>
    <n v="0"/>
    <n v="1"/>
    <n v="0"/>
    <n v="0"/>
    <n v="0"/>
    <n v="0"/>
    <n v="0"/>
    <n v="0"/>
    <n v="1"/>
    <n v="1"/>
    <n v="0"/>
    <n v="0"/>
    <n v="0"/>
    <n v="1"/>
    <n v="1"/>
    <n v="0"/>
    <n v="0"/>
  </r>
  <r>
    <n v="111"/>
    <n v="133"/>
    <s v="Dell Technologies"/>
    <s v="Computers"/>
    <s v="Technology"/>
    <s v="U.S."/>
    <s v="North America"/>
    <s v="$95,567"/>
    <s v="$4,592"/>
    <n v="0.35499999999999998"/>
    <s v="$79,746"/>
    <n v="108000"/>
    <n v="25"/>
    <s v="Y"/>
    <n v="2019"/>
    <n v="2040"/>
    <s v="Y"/>
    <s v="Y"/>
    <s v="Targets set"/>
    <s v="1.5°C "/>
    <n v="2031"/>
    <s v="Targets set"/>
    <s v="1.5°C "/>
    <n v="2051"/>
    <s v="Y"/>
    <s v="Targets set"/>
    <n v="2051"/>
    <m/>
    <s v="Net zero"/>
    <s v="Net Zero"/>
    <s v=""/>
    <s v="N"/>
    <s v="Yes"/>
    <s v="Yes"/>
    <s v="Yes"/>
    <s v="1,2,3"/>
    <s v=""/>
    <m/>
    <m/>
    <m/>
    <s v="C,V"/>
    <s v="Y"/>
    <s v="1,2,3"/>
    <s v="Dellâ€™s long-term approach to managing our contribution to climate change is a commitment to reach net-zero carbon emissions across our full greenhouse gas inventory by 2050, inclusive of Scope 1, Scope 2 and Scope 3 carbon emissions._x000d__x000a_"/>
    <n v="2050"/>
    <m/>
    <m/>
    <s v="Not Specified"/>
    <s v="No"/>
    <s v="No"/>
    <s v="N"/>
    <s v=""/>
    <s v=""/>
    <m/>
    <m/>
    <m/>
    <m/>
    <m/>
    <n v="0"/>
    <n v="0"/>
    <n v="1"/>
    <n v="1"/>
    <n v="0"/>
    <n v="0"/>
    <n v="1"/>
    <n v="1"/>
    <n v="0"/>
    <n v="0"/>
    <n v="1"/>
    <n v="0"/>
    <n v="0"/>
    <n v="1"/>
    <n v="0"/>
    <n v="0"/>
    <n v="0"/>
    <n v="0"/>
    <n v="0"/>
    <n v="0"/>
    <n v="1"/>
    <n v="1"/>
    <n v="0"/>
    <n v="0"/>
    <n v="0"/>
    <n v="0"/>
    <n v="1"/>
    <n v="0"/>
    <n v="1"/>
  </r>
  <r>
    <n v="112"/>
    <e v="#N/A"/>
    <s v="REWE Group"/>
    <s v="Food &amp; Drug Stores"/>
    <s v="Retail"/>
    <s v="Germany"/>
    <s v="Europe"/>
    <s v="$95,044.2"/>
    <s v="$1,057"/>
    <n v="0.45500000000000002"/>
    <s v="$43,864.6"/>
    <n v="194956"/>
    <n v="1"/>
    <s v="N"/>
    <m/>
    <m/>
    <s v="N"/>
    <s v="N"/>
    <s v=""/>
    <s v=""/>
    <m/>
    <s v=""/>
    <s v=""/>
    <m/>
    <s v=""/>
    <s v=""/>
    <m/>
    <m/>
    <s v="Net zero"/>
    <s v="Net Zero"/>
    <s v=""/>
    <s v="N"/>
    <s v="Yes"/>
    <s v="Yes"/>
    <s v="Yes"/>
    <s v="1,2,3"/>
    <s v=""/>
    <m/>
    <m/>
    <m/>
    <s v="C,V"/>
    <s v="Y"/>
    <s v="1,2,3"/>
    <s v="&quot;Our ambitious goal is to achieve net-zero emissions as a Group by 2050. This applies to all emissions along the entire value chain ‚Äì from our own operations to those of our suppliers and partners. We are aligning our climate targets with the Science Based Targets initiative (SBTi) and the 1.5 ¬∞C target of the Paris Agreement._x000a__x000a_For our own company operations (Scope 1 and Scope 2), we aim to achieve climate neutrality by 2040. This includes reducing emissions in our stores, logistics, and administrative buildings as much as possible and offsetting any remaining unavoidable emissions.&quot;"/>
    <n v="2050"/>
    <m/>
    <m/>
    <s v="Yes"/>
    <s v="Not Specified"/>
    <s v="No"/>
    <s v="N"/>
    <s v=""/>
    <s v=""/>
    <m/>
    <m/>
    <m/>
    <m/>
    <m/>
    <n v="0"/>
    <n v="0"/>
    <n v="0"/>
    <n v="0"/>
    <n v="0"/>
    <n v="0"/>
    <n v="0"/>
    <n v="0"/>
    <n v="0"/>
    <n v="0"/>
    <n v="0"/>
    <n v="0"/>
    <n v="0"/>
    <n v="1"/>
    <n v="0"/>
    <n v="0"/>
    <n v="0"/>
    <n v="0"/>
    <n v="0"/>
    <n v="0"/>
    <n v="1"/>
    <n v="1"/>
    <n v="0"/>
    <n v="0"/>
    <n v="0"/>
    <n v="1"/>
    <n v="1"/>
    <n v="0"/>
    <n v="0"/>
  </r>
  <r>
    <n v="113"/>
    <n v="122"/>
    <s v="Carrefour"/>
    <s v="Food &amp; Drug Stores"/>
    <s v="Retail"/>
    <s v="France"/>
    <s v="Europe"/>
    <s v="$94,376.6"/>
    <s v="$781.9"/>
    <n v="-0.56399999999999995"/>
    <s v="$59,394.3"/>
    <n v="324750"/>
    <n v="31"/>
    <s v="N"/>
    <m/>
    <m/>
    <s v="Y"/>
    <s v="Y"/>
    <s v="Targets set"/>
    <s v="Well-below 2¬∞C"/>
    <n v="2030"/>
    <s v=""/>
    <s v=""/>
    <m/>
    <s v="N"/>
    <s v="Commitment removed"/>
    <m/>
    <m/>
    <s v="Carbon neutral(ity)"/>
    <s v="Carbon Neutral"/>
    <s v="C"/>
    <s v="Y"/>
    <s v="Yes"/>
    <s v="Yes"/>
    <s v="Partial"/>
    <s v="1,2"/>
    <s v="Carbon neutrality for the stores, scopes 1 &amp; 2 (https://web.archive.org/web/20250327173511/https://www.carrefour.com/sites/default/files/2022-05/Carrefour%20-%20Sustainability-Linked%20Bond%20Framework%20%282%29.pdf)_x000a__x000a_[From https://newclimate.org/wp-content/uploads/2022/02/CorporateClimateResponsibilityMonitor2022.pdf] : 'Carrefour‚Äôs carbon neutral by 2040 target appears to cover far less than 2% of the company‚Äôs emissions. Carrefour announced a new carbon neutrality target for 2040 on the eve of COP26 in October 2021, accompanied by the more specific target to reduce its scope 1 and 2 emissions by 70% by 2040, compared to 2019. This is a direct update of its existing SBTi approved 55% reduction by 2040 target. The significance of these targets is highly limited, since scope 1 and 2 emissions account for just 2% of Carrefour‚Äôs emissions. Carrefour‚Äôs separate interim target of 29% emission reductions from scope 3 emissions by 2030 is a far more significant target, given that scope 3 emissions account for 98% of the company‚Äôs footprint, but these emissions do not appear to be covered by the headline carbon neutrality target.'_x000a__x000a_-&gt; target by 2030 of 20% emission reductions from scope 3 emissions related to downstream transport vs.2019 according to their estimations in their 2023 DPEF p.87: https://web.archive.org/web/20250703095642/https://www.carrefour.com/sites/default/files/2024-07/DPEF.pdf_x000a_Carbon neutrality by 2040, this will involve using completely renewable electricity by 2030, Reducing the emissions resulting from the Group's  activities by 30% by 2025, by 39,5% by 2027 by 50% by 2030 and then by 70% by 2040 (compared with 2019 levels), a target aligned with the SBTi's 1.5°C  scenario.  Using 100% renewable electricity by 2030."/>
    <n v="2040"/>
    <m/>
    <m/>
    <s v=""/>
    <s v="N"/>
    <s v=""/>
    <s v=""/>
    <m/>
    <m/>
    <m/>
    <s v="Not Specified"/>
    <s v="Yes (unspecified)"/>
    <s v="No"/>
    <s v="N"/>
    <s v=""/>
    <s v=""/>
    <m/>
    <m/>
    <m/>
    <m/>
    <m/>
    <n v="0"/>
    <n v="0"/>
    <n v="0"/>
    <n v="0"/>
    <n v="0"/>
    <n v="1"/>
    <n v="0"/>
    <n v="1"/>
    <n v="0"/>
    <n v="0"/>
    <n v="0"/>
    <n v="0"/>
    <n v="0"/>
    <n v="0"/>
    <n v="0"/>
    <n v="0"/>
    <n v="1"/>
    <n v="1"/>
    <n v="0"/>
    <n v="0"/>
    <n v="0"/>
    <n v="0"/>
    <n v="0"/>
    <n v="0"/>
    <n v="0"/>
    <n v="0"/>
    <n v="1"/>
    <n v="0"/>
    <n v="1"/>
  </r>
  <r>
    <n v="114"/>
    <n v="100"/>
    <s v="SK"/>
    <s v="Petroleum Refining"/>
    <s v="Oil and gas"/>
    <s v="South Korea"/>
    <s v="Asia"/>
    <s v="$92,973.3"/>
    <s v="$-948"/>
    <n v="0"/>
    <s v="$145,558.2"/>
    <n v="108301"/>
    <n v="10"/>
    <s v="Y"/>
    <n v="2020"/>
    <n v="2040"/>
    <s v="Y"/>
    <s v="N"/>
    <s v="Commitment removed"/>
    <s v=""/>
    <m/>
    <s v=""/>
    <s v=""/>
    <m/>
    <s v=""/>
    <s v=""/>
    <m/>
    <m/>
    <s v="Net zero"/>
    <s v="Net Zero"/>
    <s v=""/>
    <s v="N"/>
    <s v="Yes"/>
    <s v="Yes"/>
    <s v="Yes"/>
    <s v="1,2,3"/>
    <s v=""/>
    <m/>
    <m/>
    <m/>
    <s v="C,V"/>
    <s v="Y"/>
    <s v="1,2,3"/>
    <s v="Long-Term Target: Achieve Net Zero for Scope 1 and 2 by 2040 (based on 2023 as the base year) and 90% reduction in total Scope 3 emissions by 2050 compared to 2021 levels"/>
    <n v="2040"/>
    <m/>
    <m/>
    <s v="Yes"/>
    <s v="Yes (nature-based and CCS-based removals)"/>
    <s v="No"/>
    <s v="N"/>
    <s v=""/>
    <s v=""/>
    <m/>
    <m/>
    <m/>
    <m/>
    <m/>
    <n v="0"/>
    <n v="0"/>
    <n v="1"/>
    <n v="1"/>
    <n v="0"/>
    <n v="0"/>
    <n v="0"/>
    <n v="0"/>
    <n v="0"/>
    <n v="0"/>
    <n v="0"/>
    <n v="0"/>
    <n v="0"/>
    <n v="1"/>
    <n v="0"/>
    <n v="0"/>
    <n v="0"/>
    <n v="0"/>
    <n v="0"/>
    <n v="0"/>
    <n v="1"/>
    <n v="1"/>
    <n v="0"/>
    <n v="0"/>
    <n v="0"/>
    <n v="1"/>
    <n v="1"/>
    <n v="0"/>
    <n v="0"/>
  </r>
  <r>
    <n v="115"/>
    <n v="123"/>
    <s v="PepsiCo"/>
    <s v="Consumer Food Products"/>
    <s v="Food, beverages and agriculture"/>
    <s v="U.S."/>
    <s v="North America"/>
    <s v="$91,854"/>
    <s v="$9,578"/>
    <n v="5.6000000000000001E-2"/>
    <s v="$99,467"/>
    <n v="319000"/>
    <n v="31"/>
    <s v="Y"/>
    <n v="2020"/>
    <n v="2040"/>
    <s v="Y"/>
    <s v="Y"/>
    <s v="Targets set"/>
    <s v="1.5°C "/>
    <n v="2030"/>
    <s v="Targets set"/>
    <s v="1.5°C "/>
    <n v="2050"/>
    <s v="Y"/>
    <s v="Targets set"/>
    <n v="2050"/>
    <m/>
    <s v="Net zero"/>
    <s v="Net Zero"/>
    <s v=""/>
    <s v="N"/>
    <s v="Yes"/>
    <s v="Yes"/>
    <s v="Yes"/>
    <s v="1,2,3"/>
    <s v=""/>
    <m/>
    <m/>
    <m/>
    <s v="C,V"/>
    <s v="Y"/>
    <s v="1,2,3"/>
    <s v="&quot;Achieve net-zero emissions by 2050 or sooner&quot; (P.2, PepsiCo Positive Goal Evolution Graphic)_x000a_&quot;We have a vision to achieve net-zero emissions across our value chain by 2050, in line with the Paris Agreement.&quot; (P.5, PepsiCo Climate Transition Plan)"/>
    <n v="2050"/>
    <m/>
    <m/>
    <s v="Yes"/>
    <s v="Yes (nature-based and CCS-based removals)"/>
    <s v="No"/>
    <s v="N"/>
    <s v=""/>
    <s v=""/>
    <m/>
    <m/>
    <m/>
    <m/>
    <m/>
    <n v="0"/>
    <n v="0"/>
    <n v="1"/>
    <n v="1"/>
    <n v="0"/>
    <n v="1"/>
    <n v="0"/>
    <n v="1"/>
    <n v="0"/>
    <n v="0"/>
    <n v="1"/>
    <n v="0"/>
    <n v="0"/>
    <n v="1"/>
    <n v="0"/>
    <n v="0"/>
    <n v="0"/>
    <n v="0"/>
    <n v="0"/>
    <n v="0"/>
    <n v="1"/>
    <n v="1"/>
    <n v="0"/>
    <n v="0"/>
    <n v="0"/>
    <n v="1"/>
    <n v="1"/>
    <n v="0"/>
    <n v="0"/>
  </r>
  <r>
    <n v="116"/>
    <n v="141"/>
    <s v="Tencent Holdings"/>
    <s v="Internet Services and Retailing"/>
    <s v="Retail"/>
    <s v="China"/>
    <s v="Asia"/>
    <s v="$91,764.1"/>
    <s v="$26,972.7"/>
    <n v="0.65700000000000003"/>
    <s v="$243,995.3"/>
    <n v="110558"/>
    <n v="9"/>
    <s v="N"/>
    <m/>
    <m/>
    <s v="Y"/>
    <s v="Y"/>
    <s v="Targets set"/>
    <s v="1.5°C "/>
    <n v="2030"/>
    <s v="Targets set"/>
    <s v="1.5°C "/>
    <n v="2050"/>
    <s v="Y"/>
    <s v="Targets set"/>
    <n v="2050"/>
    <m/>
    <s v="Carbon neutral(ity)"/>
    <s v="Carbon Neutral"/>
    <s v="C,V"/>
    <s v="Y"/>
    <s v="Yes"/>
    <s v="Yes"/>
    <s v="Yes"/>
    <s v="1,2,3"/>
    <s v="In January 2021, Tencent announced to start its planning for carbon neutrality and officially announced its carbon neutrality goal in Feburary 2022. (pp.15)_x000a_'To clarify our determination to reduce greenhouse gas emissions, we have further refined our decarbonization pathway based on carbon neutrality commitments. We have also established absolute emission reduction targets in line with the Paris Agreement, covering scopes 1, 2, and 3, and these targets have been verified by SBTi (Science-Based Targets initiative).' (pp.15)"/>
    <n v="2030"/>
    <m/>
    <m/>
    <s v=""/>
    <s v="N"/>
    <s v=""/>
    <s v=""/>
    <m/>
    <m/>
    <m/>
    <s v="Not Specified"/>
    <s v="Not Specified"/>
    <s v="No"/>
    <s v="N"/>
    <s v=""/>
    <s v=""/>
    <m/>
    <m/>
    <m/>
    <m/>
    <m/>
    <n v="0"/>
    <n v="0"/>
    <n v="0"/>
    <n v="0"/>
    <n v="0"/>
    <n v="1"/>
    <n v="0"/>
    <n v="1"/>
    <n v="0"/>
    <n v="0"/>
    <n v="1"/>
    <n v="0"/>
    <n v="0"/>
    <n v="0"/>
    <n v="0"/>
    <n v="1"/>
    <n v="0"/>
    <n v="1"/>
    <n v="0"/>
    <n v="0"/>
    <n v="1"/>
    <n v="1"/>
    <n v="0"/>
    <n v="0"/>
    <n v="0"/>
    <n v="0"/>
    <n v="1"/>
    <n v="0"/>
    <n v="1"/>
  </r>
  <r>
    <n v="117"/>
    <n v="119"/>
    <s v="Christian Dior"/>
    <s v="Apparel"/>
    <s v="Retail"/>
    <s v="France"/>
    <s v="Europe"/>
    <s v="$91,578.9"/>
    <s v="$5,632.1"/>
    <n v="-0.17399999999999999"/>
    <s v="$151,525.2"/>
    <n v="200518"/>
    <n v="25"/>
    <s v="N"/>
    <m/>
    <m/>
    <s v="Y"/>
    <s v="Y"/>
    <s v="Targets set"/>
    <s v="1.5°C "/>
    <n v="2030"/>
    <s v=""/>
    <s v=""/>
    <m/>
    <s v=""/>
    <s v=""/>
    <m/>
    <m/>
    <s v=""/>
    <s v=""/>
    <s v=""/>
    <s v="N"/>
    <s v=""/>
    <s v=""/>
    <s v=""/>
    <s v=""/>
    <s v=""/>
    <m/>
    <s v="https://www.dior.com/en_gb/beauty/page/our-commitments.html"/>
    <s v="only subsidiary"/>
    <s v=""/>
    <s v="N"/>
    <s v=""/>
    <s v=""/>
    <m/>
    <m/>
    <m/>
    <s v=""/>
    <s v=""/>
    <s v=""/>
    <s v="N"/>
    <s v=""/>
    <s v=""/>
    <m/>
    <m/>
    <m/>
    <m/>
    <m/>
    <n v="0"/>
    <n v="0"/>
    <n v="0"/>
    <n v="0"/>
    <n v="0"/>
    <n v="1"/>
    <n v="0"/>
    <n v="1"/>
    <n v="0"/>
    <n v="0"/>
    <n v="0"/>
    <n v="0"/>
    <n v="0"/>
    <n v="0"/>
    <n v="0"/>
    <n v="0"/>
    <n v="0"/>
    <n v="0"/>
    <n v="0"/>
    <n v="0"/>
    <n v="0"/>
    <n v="0"/>
    <n v="0"/>
    <n v="0"/>
    <n v="0"/>
    <n v="0"/>
    <n v="1"/>
    <n v="0"/>
    <n v="0"/>
  </r>
  <r>
    <n v="118"/>
    <n v="138"/>
    <s v="Zhejiang Rongsheng Holding Group"/>
    <s v="Chemicals"/>
    <s v="Chemicals"/>
    <s v="China"/>
    <s v="Asia"/>
    <s v="$91,534"/>
    <s v="$25"/>
    <n v="-0.66500000000000004"/>
    <s v="$57,603.8"/>
    <n v="23653"/>
    <n v="5"/>
    <s v="N"/>
    <m/>
    <m/>
    <s v="N"/>
    <s v="N"/>
    <s v=""/>
    <s v=""/>
    <m/>
    <s v=""/>
    <s v=""/>
    <m/>
    <s v=""/>
    <s v=""/>
    <m/>
    <m/>
    <s v=""/>
    <s v=""/>
    <s v=""/>
    <s v="N"/>
    <s v=""/>
    <s v=""/>
    <s v=""/>
    <s v=""/>
    <s v=""/>
    <m/>
    <m/>
    <m/>
    <s v=""/>
    <s v="N"/>
    <s v=""/>
    <s v=""/>
    <m/>
    <m/>
    <m/>
    <s v=""/>
    <s v=""/>
    <s v=""/>
    <s v="N"/>
    <s v=""/>
    <s v=""/>
    <m/>
    <m/>
    <m/>
    <m/>
    <s v="Zhejiang Rongsheng Holding Group-Home"/>
    <n v="0"/>
    <n v="0"/>
    <n v="0"/>
    <n v="0"/>
    <n v="0"/>
    <n v="0"/>
    <n v="0"/>
    <n v="0"/>
    <n v="0"/>
    <n v="0"/>
    <n v="0"/>
    <n v="0"/>
    <n v="0"/>
    <n v="0"/>
    <n v="0"/>
    <n v="0"/>
    <n v="0"/>
    <n v="0"/>
    <n v="0"/>
    <n v="0"/>
    <n v="0"/>
    <n v="0"/>
    <n v="0"/>
    <n v="0"/>
    <n v="0"/>
    <n v="0"/>
    <n v="0"/>
    <n v="0"/>
    <n v="0"/>
  </r>
  <r>
    <n v="119"/>
    <n v="112"/>
    <s v="Sinopharm"/>
    <s v="Wholesalers: Health Care"/>
    <s v="Health care and pharmaceuticals"/>
    <s v="China"/>
    <s v="Asia"/>
    <s v="$91,485.7"/>
    <s v="$643.9"/>
    <n v="-0.44"/>
    <s v="$80,401.4"/>
    <n v="193615"/>
    <n v="13"/>
    <s v="N"/>
    <m/>
    <m/>
    <s v="N"/>
    <s v="N"/>
    <s v=""/>
    <s v=""/>
    <m/>
    <s v=""/>
    <s v=""/>
    <m/>
    <s v=""/>
    <s v=""/>
    <m/>
    <m/>
    <s v="Emissions reduction target"/>
    <s v="Other Emission Reduction"/>
    <s v=""/>
    <s v="N"/>
    <s v="Yes"/>
    <s v="Yes"/>
    <s v="No"/>
    <s v="1,2"/>
    <s v=""/>
    <m/>
    <m/>
    <m/>
    <s v=""/>
    <s v="N"/>
    <s v=""/>
    <s v=""/>
    <m/>
    <m/>
    <m/>
    <s v="Not Specified"/>
    <s v="Not Specified"/>
    <s v="No"/>
    <s v="Y"/>
    <s v="Realize a 10-15% reduction in carbon dioxide emissions per unit logistics throughput (million boxes) of major logistics parks compared to 2022 (cf. FY2023 ESG report, p. 59). "/>
    <n v="2025"/>
    <m/>
    <m/>
    <m/>
    <m/>
    <m/>
    <n v="0"/>
    <n v="0"/>
    <n v="0"/>
    <n v="0"/>
    <n v="0"/>
    <n v="0"/>
    <n v="0"/>
    <n v="0"/>
    <n v="0"/>
    <n v="0"/>
    <n v="0"/>
    <n v="0"/>
    <n v="0"/>
    <n v="0"/>
    <n v="0"/>
    <n v="0"/>
    <n v="0"/>
    <n v="0"/>
    <n v="0"/>
    <n v="0"/>
    <n v="0"/>
    <n v="0"/>
    <n v="0"/>
    <n v="1"/>
    <n v="0"/>
    <n v="0"/>
    <n v="0"/>
    <n v="0"/>
    <n v="1"/>
  </r>
  <r>
    <n v="120"/>
    <n v="99"/>
    <s v="Petrobras"/>
    <s v="Petroleum Refining"/>
    <s v="Oil and gas"/>
    <s v="Brazil"/>
    <s v="Latin America"/>
    <s v="$91,416"/>
    <s v="$7,528"/>
    <n v="-0.69799999999999995"/>
    <s v="$181,645"/>
    <n v="49185"/>
    <n v="31"/>
    <s v="N"/>
    <m/>
    <m/>
    <s v="N"/>
    <s v="N"/>
    <s v=""/>
    <s v=""/>
    <m/>
    <s v=""/>
    <s v=""/>
    <m/>
    <s v=""/>
    <s v=""/>
    <m/>
    <m/>
    <s v="Net zero"/>
    <s v="Net Zero"/>
    <s v=""/>
    <s v="N"/>
    <s v="Yes"/>
    <s v="Yes"/>
    <s v="No"/>
    <s v="1,2"/>
    <s v=""/>
    <m/>
    <m/>
    <m/>
    <s v="C"/>
    <s v="Y"/>
    <s v="1,2"/>
    <s v="The company commits to achieve net zero by 2050. [p. 50, Climate Change Supplement]"/>
    <n v="2050"/>
    <m/>
    <m/>
    <s v="Yes"/>
    <s v="Yes (nature-based and CCS-based removals)"/>
    <s v="No"/>
    <s v="N"/>
    <s v=""/>
    <s v=""/>
    <m/>
    <m/>
    <m/>
    <m/>
    <m/>
    <n v="0"/>
    <n v="0"/>
    <n v="0"/>
    <n v="0"/>
    <n v="0"/>
    <n v="0"/>
    <n v="0"/>
    <n v="0"/>
    <n v="0"/>
    <n v="0"/>
    <n v="0"/>
    <n v="0"/>
    <n v="0"/>
    <n v="1"/>
    <n v="0"/>
    <n v="0"/>
    <n v="0"/>
    <n v="0"/>
    <n v="0"/>
    <n v="0"/>
    <n v="1"/>
    <n v="1"/>
    <n v="0"/>
    <n v="0"/>
    <n v="0"/>
    <n v="1"/>
    <n v="1"/>
    <n v="0"/>
    <n v="0"/>
  </r>
  <r>
    <n v="121"/>
    <n v="109"/>
    <s v="Pemex"/>
    <s v="Mining, Crude-Oil Production"/>
    <s v="Metals and mining"/>
    <s v="Mexico"/>
    <s v="Latin America"/>
    <s v="$91,376.5"/>
    <s v="$-42,633.4"/>
    <n v="-94.27"/>
    <s v="$106,174.7"/>
    <n v="129198"/>
    <n v="31"/>
    <s v="N"/>
    <m/>
    <m/>
    <s v="N"/>
    <s v="N"/>
    <s v=""/>
    <s v=""/>
    <m/>
    <s v=""/>
    <s v=""/>
    <m/>
    <s v=""/>
    <s v=""/>
    <m/>
    <m/>
    <s v=""/>
    <s v=""/>
    <s v=""/>
    <s v="N"/>
    <s v="Yes"/>
    <s v="Yes"/>
    <s v="No"/>
    <s v="1,2"/>
    <s v=""/>
    <m/>
    <m/>
    <m/>
    <s v="C"/>
    <s v="Y"/>
    <s v="1,2"/>
    <s v=""/>
    <n v="2050"/>
    <m/>
    <m/>
    <s v="Yes"/>
    <s v="Not Specified"/>
    <s v="No"/>
    <s v="N"/>
    <s v=""/>
    <s v=""/>
    <m/>
    <s v="Within Mexicoâ€™s legislation framework and in line with the Governmentâ€™s efforts and commitments to climate action, the"/>
    <m/>
    <m/>
    <m/>
    <n v="0"/>
    <n v="0"/>
    <n v="0"/>
    <n v="0"/>
    <n v="0"/>
    <n v="0"/>
    <n v="0"/>
    <n v="0"/>
    <n v="0"/>
    <n v="0"/>
    <n v="0"/>
    <n v="0"/>
    <n v="0"/>
    <n v="1"/>
    <n v="0"/>
    <n v="0"/>
    <n v="0"/>
    <n v="0"/>
    <n v="0"/>
    <n v="0"/>
    <n v="1"/>
    <n v="1"/>
    <n v="0"/>
    <n v="0"/>
    <n v="0"/>
    <n v="1"/>
    <n v="1"/>
    <n v="0"/>
    <n v="0"/>
  </r>
  <r>
    <n v="122"/>
    <n v="131"/>
    <s v="Walt Disney"/>
    <s v="Entertainment"/>
    <s v="Telecommunications and media"/>
    <s v="U.S."/>
    <s v="North America"/>
    <s v="$91,361"/>
    <s v="$4,972"/>
    <n v="1.1120000000000001"/>
    <s v="$196,219"/>
    <n v="205040"/>
    <n v="31"/>
    <s v="N"/>
    <m/>
    <m/>
    <s v="Y"/>
    <s v="Y"/>
    <s v="Targets set"/>
    <s v="1.5Â°C"/>
    <n v="2030"/>
    <s v=""/>
    <s v=""/>
    <m/>
    <s v=""/>
    <s v=""/>
    <m/>
    <m/>
    <s v="Net zero"/>
    <s v="Net Zero"/>
    <s v=""/>
    <s v="N"/>
    <s v="Yes"/>
    <s v="Yes"/>
    <s v="Yes"/>
    <s v="1,2,3"/>
    <s v=""/>
    <m/>
    <m/>
    <m/>
    <s v="C,V"/>
    <s v="Y"/>
    <s v="1,2,3"/>
    <s v="Disney has had a long-term goal to achieve net zero‚Ä° greenhouse gas (GHG) emissions from our direct operations (Scope 1 and 2) since 2009. As of the end of fiscal 2024, the company has a Science-Based Target to reduce Scope 1, 2, and 3 emissions in line with the Paris Agreement, and a goal to achieve net-zero emissions from our direct operations (Scope 1 and 2), by 2030. 2030 Emissions Goals‚Ä† EMISSIONS FROM OUR DIRECT OPERATIONS (SCOPE 1 &amp; 2) ‚Ä¢ Reduce absolute emissions from direct operations (Scope 1 &amp; 2) by 46.2%, against a fiscal 2019 baseline ‚Ä¢ Achieve net zero emissions for direct operations‚Ä° ‚Ä¢ Purchase or produce 100% zero carbon electricity ‚Ä¢ Invest in natural climate solutions EMISSIONS FROM OUR VALUE CHAIN (SCOPE 3) ‚Ä¢ Reduce Scope 3 emissions through absolute reduction and supplier and licensee engagement:‚ÄìReduce absolute Scope 3 GHG emissions from purchased goods and services, capital goods, fuel- and energy-related activities, upstream transportation and distribution, waste generated in operations, business travel, employee commuting, and franchises by a minimum of 27.5% against a fiscal 2019 baseline‚ÄìCommit that 20% of our suppliers, measured by emissions covering purchased goods and services, will have science-based targets by 2027‚ÄìCommit that 72% of our licensees, measured by emissions covering franchises, will have science based targets by 2027"/>
    <n v="2030"/>
    <m/>
    <m/>
    <s v="Yes"/>
    <s v="Yes (nature-based removals e.g. Forestation, soil carbon enhancement)"/>
    <s v="No"/>
    <s v="N"/>
    <s v=""/>
    <s v=""/>
    <m/>
    <m/>
    <m/>
    <m/>
    <m/>
    <n v="0"/>
    <n v="0"/>
    <n v="0"/>
    <n v="0"/>
    <n v="0"/>
    <n v="1"/>
    <n v="0"/>
    <n v="1"/>
    <n v="0"/>
    <n v="0"/>
    <n v="0"/>
    <n v="0"/>
    <n v="1"/>
    <n v="0"/>
    <n v="0"/>
    <n v="0"/>
    <n v="0"/>
    <n v="0"/>
    <n v="0"/>
    <n v="1"/>
    <n v="0"/>
    <n v="1"/>
    <n v="0"/>
    <n v="0"/>
    <n v="0"/>
    <n v="1"/>
    <n v="1"/>
    <n v="0"/>
    <n v="0"/>
  </r>
  <r>
    <n v="123"/>
    <n v="124"/>
    <s v="United Parcel Service"/>
    <s v="Delivery"/>
    <s v="Transportation and logistics"/>
    <s v="U.S."/>
    <s v="North America"/>
    <s v="$91,070"/>
    <s v="$5,782"/>
    <n v="-0.13800000000000001"/>
    <s v="$70,070"/>
    <n v="372180"/>
    <n v="31"/>
    <s v="N"/>
    <m/>
    <m/>
    <s v="N"/>
    <s v="N"/>
    <s v=""/>
    <s v=""/>
    <m/>
    <s v=""/>
    <s v=""/>
    <m/>
    <s v=""/>
    <s v=""/>
    <m/>
    <m/>
    <s v="Carbon neutral(ity)"/>
    <s v="Carbon Neutral"/>
    <s v="C,V"/>
    <s v="Y"/>
    <s v="Yes"/>
    <s v="Yes"/>
    <s v="Yes"/>
    <s v="1,2,3"/>
    <s v="We have defined interim goals for 2025 and 2035 to demonstrate progress towards our overarching goal of achieving carbon neutrality by 2050. We are committed to providing updates on our progress towards achieving our goals. UPS's decarbonization transition plans enabled the Company to make progress during 2024 towards achieving our sustainability goals. In 2024, UPS's total gross scope 1, 2 and 3 CO2e emissions were 24,877 ('000) tonnes, which was 2.1% below 2023."/>
    <n v="2050"/>
    <m/>
    <m/>
    <s v=""/>
    <s v="N"/>
    <s v=""/>
    <s v=""/>
    <m/>
    <m/>
    <m/>
    <s v="No"/>
    <s v="No"/>
    <s v="No"/>
    <s v="N"/>
    <s v=""/>
    <s v=""/>
    <m/>
    <s v="Sustainability Plan of PetrÃ³leos Mexicanos clearly sets out Pemexâ€™s emission reduction targets to 2030 and, in line with the"/>
    <m/>
    <m/>
    <m/>
    <n v="0"/>
    <n v="0"/>
    <n v="0"/>
    <n v="0"/>
    <n v="0"/>
    <n v="0"/>
    <n v="0"/>
    <n v="0"/>
    <n v="0"/>
    <n v="0"/>
    <n v="0"/>
    <n v="0"/>
    <n v="0"/>
    <n v="0"/>
    <n v="0"/>
    <n v="0"/>
    <n v="1"/>
    <n v="1"/>
    <n v="0"/>
    <n v="0"/>
    <n v="0"/>
    <n v="0"/>
    <n v="0"/>
    <n v="0"/>
    <n v="0"/>
    <n v="0"/>
    <n v="1"/>
    <n v="1"/>
    <n v="0"/>
  </r>
  <r>
    <n v="124"/>
    <n v="134"/>
    <s v="DHL Group"/>
    <s v="Delivery"/>
    <s v="Transportation and logistics"/>
    <s v="Germany"/>
    <s v="Europe"/>
    <s v="$91,041.4"/>
    <s v="$3,603.3"/>
    <n v="-9.4E-2"/>
    <s v="$72,349.4"/>
    <n v="559051"/>
    <n v="31"/>
    <s v="N"/>
    <m/>
    <m/>
    <s v="Y"/>
    <s v="Y"/>
    <s v="Targets set"/>
    <s v="1.5°C "/>
    <n v="2030"/>
    <s v="Targets set"/>
    <s v="1.5°C "/>
    <n v="2050"/>
    <s v="Y"/>
    <s v="Targets set"/>
    <n v="2050"/>
    <m/>
    <s v="Net zero"/>
    <s v="Net Zero"/>
    <s v=""/>
    <s v="N"/>
    <s v="Not Specified"/>
    <s v="Not Specified"/>
    <s v="Not Specified"/>
    <s v=""/>
    <s v=""/>
    <m/>
    <m/>
    <m/>
    <s v=""/>
    <s v="Y"/>
    <s v=""/>
    <s v="In 2017, the company announced its goal to reduce all logistics-related emissions to net zero by 2050."/>
    <n v="2050"/>
    <m/>
    <m/>
    <s v="Yes"/>
    <s v="Not Specified"/>
    <s v="No"/>
    <s v="N"/>
    <s v=""/>
    <s v=""/>
    <m/>
    <m/>
    <m/>
    <m/>
    <m/>
    <n v="0"/>
    <n v="0"/>
    <n v="0"/>
    <n v="0"/>
    <n v="0"/>
    <n v="1"/>
    <n v="0"/>
    <n v="1"/>
    <n v="0"/>
    <n v="0"/>
    <n v="1"/>
    <n v="0"/>
    <n v="0"/>
    <n v="1"/>
    <n v="0"/>
    <n v="0"/>
    <n v="0"/>
    <n v="0"/>
    <n v="0"/>
    <n v="0"/>
    <n v="1"/>
    <n v="1"/>
    <n v="0"/>
    <n v="0"/>
    <n v="0"/>
    <n v="1"/>
    <n v="1"/>
    <n v="0"/>
    <n v="0"/>
  </r>
  <r>
    <n v="125"/>
    <n v="118"/>
    <s v="Credit Agricole"/>
    <s v="Banks: Commercial and Savings"/>
    <s v="Financial services"/>
    <s v="France"/>
    <s v="Europe"/>
    <s v="$90,552.6"/>
    <s v="$7,664.1"/>
    <n v="0.11700000000000001"/>
    <s v="$2,391,573.8"/>
    <n v="78401"/>
    <n v="31"/>
    <s v="Y"/>
    <n v="2016"/>
    <n v="2030"/>
    <s v="Y"/>
    <s v="Y"/>
    <s v="Committed"/>
    <s v=""/>
    <n v="2030"/>
    <s v=""/>
    <s v=""/>
    <m/>
    <s v=""/>
    <s v=""/>
    <m/>
    <m/>
    <s v="Net zero"/>
    <s v="Net Zero"/>
    <s v=""/>
    <s v="N"/>
    <s v="Yes"/>
    <s v="Yes"/>
    <s v="Partial"/>
    <s v="1,2"/>
    <s v=""/>
    <m/>
    <m/>
    <m/>
    <s v="C"/>
    <s v="Y"/>
    <s v="1,2"/>
    <s v="&quot;A commitment to contribute to global carbon neutrality by 2050&quot;"/>
    <n v="2050"/>
    <m/>
    <m/>
    <s v="Not Specified"/>
    <s v="Yes (unspecified)"/>
    <s v="No"/>
    <s v="N"/>
    <s v=""/>
    <s v=""/>
    <m/>
    <s v="domestic energy sector evolution perspectives, formulates ambitions towards net zero emissions by 2050."/>
    <m/>
    <m/>
    <m/>
    <n v="0"/>
    <n v="1"/>
    <n v="0"/>
    <n v="1"/>
    <n v="0"/>
    <n v="1"/>
    <n v="0"/>
    <n v="1"/>
    <n v="0"/>
    <n v="0"/>
    <n v="0"/>
    <n v="0"/>
    <n v="0"/>
    <n v="1"/>
    <n v="0"/>
    <n v="0"/>
    <n v="0"/>
    <n v="0"/>
    <n v="0"/>
    <n v="0"/>
    <n v="1"/>
    <n v="1"/>
    <n v="0"/>
    <n v="0"/>
    <n v="0"/>
    <n v="0"/>
    <n v="1"/>
    <n v="0"/>
    <n v="1"/>
  </r>
  <r>
    <n v="126"/>
    <n v="186"/>
    <s v="Taiwan Semiconductor Manufacturing"/>
    <s v="Semiconductors"/>
    <s v="Technology"/>
    <s v="Taiwan"/>
    <s v="Asia"/>
    <s v="$90,167"/>
    <s v="$36,087.3"/>
    <n v="0.31900000000000001"/>
    <s v="$204,048.3"/>
    <n v="83825"/>
    <n v="11"/>
    <s v="N"/>
    <m/>
    <m/>
    <s v="N"/>
    <s v="N"/>
    <s v=""/>
    <s v=""/>
    <m/>
    <s v=""/>
    <s v=""/>
    <m/>
    <s v=""/>
    <s v=""/>
    <m/>
    <m/>
    <s v="Other"/>
    <s v="Other Emission Reduction"/>
    <s v=""/>
    <s v="N"/>
    <s v="Yes"/>
    <s v="Yes"/>
    <s v="Not Specified"/>
    <s v="1,2"/>
    <s v=""/>
    <m/>
    <m/>
    <m/>
    <s v=""/>
    <s v="N"/>
    <s v=""/>
    <s v=""/>
    <m/>
    <m/>
    <m/>
    <s v="Yes"/>
    <s v="Not Specified"/>
    <s v="No"/>
    <s v="Y"/>
    <s v="What it looks like in practice:_x000a_- By 2030, we will further improve the energy management system to enhance energy efficiency_x000a_- By 2030, we will further strengthen waste management and reduce waste emission intensity_x000a_- By 2030, we will make efforts to reduce carbon emissions year by year._x000a_- By 2030, we will increase investment in watersaving technologies and processes to improve water efficiency_x000a_(pg 36)"/>
    <n v="2030"/>
    <m/>
    <m/>
    <m/>
    <m/>
    <m/>
    <n v="0"/>
    <n v="0"/>
    <n v="0"/>
    <n v="0"/>
    <n v="0"/>
    <n v="0"/>
    <n v="0"/>
    <n v="0"/>
    <n v="0"/>
    <n v="0"/>
    <n v="0"/>
    <n v="0"/>
    <n v="0"/>
    <n v="0"/>
    <n v="0"/>
    <n v="0"/>
    <n v="0"/>
    <n v="0"/>
    <n v="0"/>
    <n v="0"/>
    <n v="0"/>
    <n v="0"/>
    <n v="0"/>
    <n v="1"/>
    <n v="0"/>
    <n v="1"/>
    <n v="0"/>
    <n v="0"/>
    <n v="0"/>
  </r>
  <r>
    <n v="127"/>
    <n v="116"/>
    <s v="Indian Oil"/>
    <s v="Petroleum Refining"/>
    <s v="Oil and gas"/>
    <s v="India"/>
    <s v="Asia"/>
    <s v="$90,098.4"/>
    <s v="$1,608.6"/>
    <n v="-0.68100000000000005"/>
    <s v="$59,328.5"/>
    <n v="31528"/>
    <n v="31"/>
    <s v="N"/>
    <m/>
    <m/>
    <s v="N"/>
    <s v="N"/>
    <s v=""/>
    <s v=""/>
    <m/>
    <s v=""/>
    <s v=""/>
    <m/>
    <s v=""/>
    <s v=""/>
    <m/>
    <m/>
    <s v="Net zero"/>
    <s v="Net Zero"/>
    <s v=""/>
    <s v="N"/>
    <s v="Yes"/>
    <s v="Yes"/>
    <s v="Yes"/>
    <s v="1,2,3"/>
    <s v=""/>
    <m/>
    <m/>
    <m/>
    <s v="C,V"/>
    <s v="Y"/>
    <s v="1,2,3"/>
    <s v="IndianOil to go Net Zero by 2046"/>
    <n v="2046"/>
    <m/>
    <m/>
    <s v="Yes"/>
    <s v="Yes (nature-based and CCS-based removals)"/>
    <s v="No"/>
    <s v="N"/>
    <s v=""/>
    <s v=""/>
    <m/>
    <m/>
    <m/>
    <m/>
    <m/>
    <n v="0"/>
    <n v="0"/>
    <n v="0"/>
    <n v="0"/>
    <n v="0"/>
    <n v="0"/>
    <n v="0"/>
    <n v="0"/>
    <n v="0"/>
    <n v="0"/>
    <n v="0"/>
    <n v="0"/>
    <n v="0"/>
    <n v="1"/>
    <n v="0"/>
    <n v="0"/>
    <n v="0"/>
    <n v="0"/>
    <n v="0"/>
    <n v="0"/>
    <n v="1"/>
    <n v="1"/>
    <n v="0"/>
    <n v="0"/>
    <n v="0"/>
    <n v="1"/>
    <n v="1"/>
    <n v="0"/>
    <n v="0"/>
  </r>
  <r>
    <n v="128"/>
    <e v="#N/A"/>
    <s v="NTT"/>
    <s v="Telecommunications"/>
    <s v="Telecommunications and media"/>
    <s v="Japan"/>
    <s v="Asia"/>
    <s v="$89,900"/>
    <s v="$6,559.9"/>
    <n v="-0.25900000000000001"/>
    <s v="$200,563.6"/>
    <n v="341321"/>
    <n v="31"/>
    <s v="N"/>
    <m/>
    <m/>
    <s v="Y"/>
    <s v="Y"/>
    <s v="Targets set"/>
    <s v="1.5°C "/>
    <n v="2030"/>
    <s v="Targets set"/>
    <s v="1.5°C "/>
    <n v="2040"/>
    <s v="Y"/>
    <s v="Targets set"/>
    <n v="2040"/>
    <m/>
    <s v="Net zero"/>
    <s v="Net Zero"/>
    <s v=""/>
    <s v="N"/>
    <s v="Yes"/>
    <s v="Yes"/>
    <s v="Yes"/>
    <s v="1,2,3"/>
    <s v=""/>
    <m/>
    <m/>
    <m/>
    <s v="C,V"/>
    <s v="Y"/>
    <s v="1,2,3"/>
    <s v="'NTT has set targets for groupwide carbon neutrality by fiscal 2040 on its way to achieving zero environmental impact' (p19)"/>
    <n v="2040"/>
    <m/>
    <m/>
    <s v="Not Specified"/>
    <s v="Not Specified"/>
    <s v="No"/>
    <s v="N"/>
    <s v=""/>
    <s v=""/>
    <m/>
    <m/>
    <m/>
    <m/>
    <m/>
    <n v="0"/>
    <n v="0"/>
    <n v="0"/>
    <n v="0"/>
    <n v="0"/>
    <n v="1"/>
    <n v="0"/>
    <n v="1"/>
    <n v="0"/>
    <n v="0"/>
    <n v="1"/>
    <n v="0"/>
    <n v="0"/>
    <n v="1"/>
    <n v="0"/>
    <n v="0"/>
    <n v="0"/>
    <n v="0"/>
    <n v="0"/>
    <n v="0"/>
    <n v="1"/>
    <n v="1"/>
    <n v="0"/>
    <n v="0"/>
    <n v="0"/>
    <n v="0"/>
    <n v="1"/>
    <n v="0"/>
    <n v="1"/>
  </r>
  <r>
    <n v="129"/>
    <n v="140"/>
    <s v="Tesco"/>
    <s v="Food &amp; Drug Stores"/>
    <s v="Retail"/>
    <s v="Britain"/>
    <s v="Europe"/>
    <s v="$89,745.6"/>
    <s v="$2,071"/>
    <n v="0.39300000000000002"/>
    <s v="$48,961.4"/>
    <n v="229140"/>
    <n v="31"/>
    <s v="Y"/>
    <n v="2017"/>
    <n v="2030"/>
    <s v="Y"/>
    <s v="Y"/>
    <s v="Targets set"/>
    <s v="1.5°C "/>
    <n v="2032"/>
    <s v="Targets set"/>
    <s v="1.5°C "/>
    <n v="2050"/>
    <s v="Y"/>
    <s v="Targets set"/>
    <n v="2050"/>
    <m/>
    <s v="Net zero"/>
    <s v="Net Zero"/>
    <s v=""/>
    <s v="N"/>
    <s v="Yes"/>
    <s v="Yes"/>
    <s v="Yes"/>
    <s v="1,2,3"/>
    <s v=""/>
    <m/>
    <m/>
    <m/>
    <s v="C,V"/>
    <s v="Y"/>
    <s v="1,2,3"/>
    <s v="&quot;Carbon-neutral operations by 2035, with interim targets to: Reduce absolute Scope 1 and 2 emissions by 60% by December 2025 (baseline 2015/16). Reduce absolute Scope 1 and 2 emissions by 85% by 2030, (ahead of our SBTi target of 82% by 2032). Procure Group electricity demand increasingly via Power Purchase Agreements (PPAs) and onsite generation, at 45% of our electricity usage by December 2025 and 60% by December 2030. Fully electric Tesco home delivery fleet by 2030. Net zero supply chain by 2050, with interim targets to: Reduce absolute Scope 3 emissions from energy and industrial sources by 55% by 2032, 90% by 2050 (baseline 2019/20). Reduce absolute Scope 3 emissions from forests, land and agriculture by 39% by 2032, 72% by 2050 (baseline 2019/20). All scope 1, 2 and 3 carbon reduction targets have been validated by SBTi. (Tesco Sustainability Report 2025 P. No. 09)"/>
    <n v="2050"/>
    <m/>
    <m/>
    <s v="Not Specified"/>
    <s v="Yes (unspecified)"/>
    <s v="No"/>
    <s v="N"/>
    <s v=""/>
    <s v=""/>
    <m/>
    <m/>
    <m/>
    <m/>
    <m/>
    <n v="0"/>
    <n v="1"/>
    <n v="0"/>
    <n v="1"/>
    <n v="0"/>
    <n v="0"/>
    <n v="1"/>
    <n v="1"/>
    <n v="0"/>
    <n v="0"/>
    <n v="1"/>
    <n v="0"/>
    <n v="0"/>
    <n v="1"/>
    <n v="0"/>
    <n v="0"/>
    <n v="0"/>
    <n v="0"/>
    <n v="0"/>
    <n v="0"/>
    <n v="1"/>
    <n v="1"/>
    <n v="0"/>
    <n v="0"/>
    <n v="0"/>
    <n v="0"/>
    <n v="1"/>
    <n v="0"/>
    <n v="1"/>
  </r>
  <r>
    <n v="130"/>
    <n v="148"/>
    <s v="Mitsubishi UFJ Financial Group"/>
    <s v="Megabanks"/>
    <s v="Financial services"/>
    <s v="Japan"/>
    <s v="Asia"/>
    <s v="$89,409.8"/>
    <s v="$12,220.5"/>
    <n v="0.185"/>
    <s v="$2,756,111.2"/>
    <n v="156253"/>
    <n v="24"/>
    <s v="N"/>
    <m/>
    <m/>
    <s v="N"/>
    <s v="N"/>
    <s v=""/>
    <s v=""/>
    <m/>
    <s v=""/>
    <s v=""/>
    <m/>
    <s v=""/>
    <s v=""/>
    <m/>
    <m/>
    <s v="Net zero"/>
    <s v="Net Zero"/>
    <s v=""/>
    <s v="N"/>
    <s v="Yes"/>
    <s v="Yes"/>
    <s v="Not Specified"/>
    <s v="1,2"/>
    <s v=""/>
    <m/>
    <m/>
    <m/>
    <s v="C"/>
    <s v="Y"/>
    <s v="1,2"/>
    <s v="The first strategy, ‚ÄúReducing emissions from our own operations‚Äù, is on course to meet our 2026 interim target, a milestone on the path to achieving net-zero emissions by 2030"/>
    <n v="2030"/>
    <m/>
    <m/>
    <s v="Yes"/>
    <s v="No"/>
    <s v="No"/>
    <s v="N"/>
    <s v=""/>
    <s v=""/>
    <m/>
    <m/>
    <m/>
    <m/>
    <m/>
    <n v="0"/>
    <n v="0"/>
    <n v="0"/>
    <n v="0"/>
    <n v="0"/>
    <n v="0"/>
    <n v="0"/>
    <n v="0"/>
    <n v="0"/>
    <n v="0"/>
    <n v="0"/>
    <n v="0"/>
    <n v="1"/>
    <n v="0"/>
    <n v="0"/>
    <n v="0"/>
    <n v="0"/>
    <n v="0"/>
    <n v="0"/>
    <n v="1"/>
    <n v="0"/>
    <n v="1"/>
    <n v="0"/>
    <n v="0"/>
    <n v="0"/>
    <n v="1"/>
    <n v="1"/>
    <n v="0"/>
    <n v="0"/>
  </r>
  <r>
    <n v="131"/>
    <n v="115"/>
    <s v="Johnson &amp; Johnson"/>
    <s v="Pharmaceuticals"/>
    <s v="Health care and pharmaceuticals"/>
    <s v="U.S."/>
    <s v="North America"/>
    <s v="$88,821"/>
    <s v="$14,066"/>
    <n v="-0.6"/>
    <s v="$180,104"/>
    <n v="138100"/>
    <n v="25"/>
    <s v="Y"/>
    <n v="2015"/>
    <n v="2025"/>
    <s v="Y"/>
    <s v="Y"/>
    <s v="Targets set"/>
    <s v="1.5°C "/>
    <n v="2030"/>
    <s v=""/>
    <s v=""/>
    <m/>
    <s v="N"/>
    <s v="Commitment removed"/>
    <m/>
    <m/>
    <s v="Net zero"/>
    <s v="Net Zero"/>
    <s v=""/>
    <s v="N"/>
    <s v="Yes"/>
    <s v="Yes"/>
    <s v="Yes"/>
    <s v="1,2,3"/>
    <s v=""/>
    <m/>
    <m/>
    <m/>
    <s v="C,V"/>
    <s v="Y"/>
    <s v="1,2,3"/>
    <s v="&quot;Current climate goals are:_x000a_‚Ä¢ By 2025, source 100% of our electricity needs from renewable sources_x000a_plus, &quot;with an ambition to achieve net-zero emissions across our value chain by 2045&quot; _x000a_‚Ä¢ By 2028, 80% of our suppliers by emissions covering purchased goods and services and upstream transportation and distribution will have science-based targets&quot; (https://www.jnj.com/about-jnj/policies-and-positions/position-on-climate-action) _x000a_(https://www.jnj.com/our-societal-impact/global-environmental-sustainability/our-approach-to-climate-action) "/>
    <n v="2045"/>
    <m/>
    <m/>
    <s v="Not Specified"/>
    <s v="Yes (nature-based removals e.g. Forestation, soil carbon enhancement)"/>
    <s v="No"/>
    <s v="N"/>
    <s v=""/>
    <s v=""/>
    <m/>
    <s v="Offsets with high-quality carbon credits 3"/>
    <m/>
    <m/>
    <m/>
    <n v="0"/>
    <n v="1"/>
    <n v="0"/>
    <n v="1"/>
    <n v="0"/>
    <n v="1"/>
    <n v="0"/>
    <n v="1"/>
    <n v="0"/>
    <n v="0"/>
    <n v="0"/>
    <n v="0"/>
    <n v="0"/>
    <n v="1"/>
    <n v="0"/>
    <n v="0"/>
    <n v="0"/>
    <n v="0"/>
    <n v="0"/>
    <n v="0"/>
    <n v="1"/>
    <n v="1"/>
    <n v="0"/>
    <n v="0"/>
    <n v="0"/>
    <n v="0"/>
    <n v="1"/>
    <n v="0"/>
    <n v="1"/>
  </r>
  <r>
    <n v="132"/>
    <n v="168"/>
    <s v="Toronto-Dominion Bank"/>
    <s v="Banks: Commercial and Savings"/>
    <s v="Financial services"/>
    <s v="Canada"/>
    <s v="North America"/>
    <s v="$88,304.2"/>
    <s v="$6,499"/>
    <n v="-0.187"/>
    <s v="$1,479,124"/>
    <n v="101759"/>
    <n v="26"/>
    <s v="Y"/>
    <n v="2016"/>
    <n v="2017"/>
    <s v="N"/>
    <s v="N"/>
    <s v=""/>
    <s v=""/>
    <m/>
    <s v=""/>
    <s v=""/>
    <m/>
    <s v=""/>
    <s v=""/>
    <m/>
    <m/>
    <s v="Net zero"/>
    <s v="Net Zero"/>
    <s v=""/>
    <s v="N"/>
    <s v="Yes"/>
    <s v="Yes"/>
    <s v="Partial"/>
    <s v="1,2"/>
    <s v=""/>
    <m/>
    <m/>
    <m/>
    <s v="C"/>
    <s v="Y"/>
    <s v="1,2"/>
    <s v="&quot;achieve net-zero greenhouse gas (GHG) emissions by 2050 across our operations and financing&quot;"/>
    <n v="2050"/>
    <m/>
    <m/>
    <s v="Not Specified"/>
    <s v="Not Specified"/>
    <s v="No"/>
    <s v="N"/>
    <s v=""/>
    <s v=""/>
    <m/>
    <s v=" "/>
    <m/>
    <m/>
    <m/>
    <n v="1"/>
    <n v="0"/>
    <n v="0"/>
    <n v="1"/>
    <n v="0"/>
    <n v="0"/>
    <n v="0"/>
    <n v="0"/>
    <n v="0"/>
    <n v="0"/>
    <n v="0"/>
    <n v="0"/>
    <n v="0"/>
    <n v="1"/>
    <n v="0"/>
    <n v="0"/>
    <n v="0"/>
    <n v="0"/>
    <n v="0"/>
    <n v="0"/>
    <n v="1"/>
    <n v="1"/>
    <n v="0"/>
    <n v="0"/>
    <n v="0"/>
    <n v="0"/>
    <n v="1"/>
    <n v="0"/>
    <n v="1"/>
  </r>
  <r>
    <n v="133"/>
    <n v="106"/>
    <s v="COFCO"/>
    <s v="Trading"/>
    <s v="Financial services"/>
    <s v="China"/>
    <s v="Asia"/>
    <s v="$88,260"/>
    <s v="$143"/>
    <n v="-0.88700000000000001"/>
    <s v="$95,897.7"/>
    <n v="106365"/>
    <n v="31"/>
    <s v="N"/>
    <m/>
    <m/>
    <s v="Y"/>
    <s v="Y"/>
    <s v="Targets set"/>
    <s v="1.5°C "/>
    <n v="2033"/>
    <s v=""/>
    <s v=""/>
    <m/>
    <s v=""/>
    <s v=""/>
    <m/>
    <m/>
    <s v=""/>
    <s v=""/>
    <s v=""/>
    <s v="N"/>
    <s v=""/>
    <s v=""/>
    <s v=""/>
    <s v=""/>
    <s v=""/>
    <m/>
    <m/>
    <m/>
    <s v=""/>
    <s v="N"/>
    <s v=""/>
    <s v=""/>
    <m/>
    <m/>
    <m/>
    <s v=""/>
    <s v=""/>
    <s v=""/>
    <s v="N"/>
    <s v=""/>
    <s v=""/>
    <m/>
    <m/>
    <m/>
    <m/>
    <m/>
    <n v="0"/>
    <n v="0"/>
    <n v="0"/>
    <n v="0"/>
    <n v="0"/>
    <n v="0"/>
    <n v="1"/>
    <n v="1"/>
    <n v="0"/>
    <n v="0"/>
    <n v="0"/>
    <n v="0"/>
    <n v="0"/>
    <n v="0"/>
    <n v="0"/>
    <n v="0"/>
    <n v="0"/>
    <n v="0"/>
    <n v="0"/>
    <n v="0"/>
    <n v="0"/>
    <n v="0"/>
    <n v="0"/>
    <n v="0"/>
    <n v="0"/>
    <n v="0"/>
    <n v="1"/>
    <n v="0"/>
    <n v="0"/>
  </r>
  <r>
    <n v="134"/>
    <n v="135"/>
    <s v="China Telecommunications"/>
    <s v="Telecommunications"/>
    <s v="Telecommunications and media"/>
    <s v="China"/>
    <s v="Asia"/>
    <s v="$87,996.5"/>
    <s v="$2,552.9"/>
    <n v="0.187"/>
    <s v="$154,143.6"/>
    <n v="376371"/>
    <n v="26"/>
    <s v="N"/>
    <m/>
    <m/>
    <s v="N"/>
    <s v="N"/>
    <s v=""/>
    <s v=""/>
    <m/>
    <s v=""/>
    <s v=""/>
    <m/>
    <s v=""/>
    <s v=""/>
    <m/>
    <m/>
    <s v="No target"/>
    <s v="No Target"/>
    <s v="G"/>
    <s v="N"/>
    <s v="Yes"/>
    <s v="Yes"/>
    <m/>
    <s v="1,2"/>
    <s v="committed to national peak and neutrality targets"/>
    <n v="2060"/>
    <s v="https://www.eco.gov.cn/news_info/48274.html"/>
    <m/>
    <s v=""/>
    <s v="N"/>
    <s v=""/>
    <s v=""/>
    <m/>
    <m/>
    <m/>
    <s v="Not Specified"/>
    <s v="Not Specified"/>
    <s v="No"/>
    <s v="N"/>
    <s v=""/>
    <s v=""/>
    <m/>
    <m/>
    <m/>
    <m/>
    <m/>
    <n v="0"/>
    <n v="0"/>
    <n v="0"/>
    <n v="0"/>
    <n v="0"/>
    <n v="0"/>
    <n v="0"/>
    <n v="0"/>
    <n v="0"/>
    <n v="0"/>
    <n v="0"/>
    <n v="0"/>
    <n v="0"/>
    <n v="0"/>
    <n v="0"/>
    <n v="0"/>
    <n v="0"/>
    <n v="0"/>
    <n v="0"/>
    <n v="0"/>
    <n v="0"/>
    <n v="0"/>
    <n v="0"/>
    <n v="0"/>
    <n v="0"/>
    <n v="0"/>
    <n v="0"/>
    <n v="0"/>
    <n v="1"/>
  </r>
  <r>
    <n v="135"/>
    <n v="127"/>
    <s v="FedEx"/>
    <s v="Delivery"/>
    <s v="Transportation and logistics"/>
    <s v="U.S."/>
    <s v="North America"/>
    <s v="$87,693"/>
    <s v="$4,331"/>
    <n v="0.09"/>
    <s v="$87,007"/>
    <n v="494824"/>
    <n v="31"/>
    <s v="N"/>
    <m/>
    <m/>
    <s v="Y"/>
    <s v="Y"/>
    <s v="Committed"/>
    <s v=""/>
    <n v="2030"/>
    <s v=""/>
    <s v=""/>
    <m/>
    <s v=""/>
    <s v=""/>
    <m/>
    <m/>
    <s v="Carbon neutral(ity)"/>
    <s v="Carbon Neutral"/>
    <s v="C"/>
    <s v="Y"/>
    <s v="Yes"/>
    <s v="Yes"/>
    <s v="Partial"/>
    <s v="1,2"/>
    <s v=""/>
    <n v="2040"/>
    <m/>
    <m/>
    <s v=""/>
    <s v="N"/>
    <s v=""/>
    <s v=""/>
    <m/>
    <m/>
    <m/>
    <s v="Not Specified"/>
    <s v="Not Specified"/>
    <s v="No"/>
    <s v="N"/>
    <s v=""/>
    <s v=""/>
    <m/>
    <m/>
    <m/>
    <m/>
    <m/>
    <n v="0"/>
    <n v="0"/>
    <n v="0"/>
    <n v="0"/>
    <n v="0"/>
    <n v="1"/>
    <n v="0"/>
    <n v="1"/>
    <n v="0"/>
    <n v="0"/>
    <n v="0"/>
    <n v="0"/>
    <n v="0"/>
    <n v="0"/>
    <n v="0"/>
    <n v="0"/>
    <n v="1"/>
    <n v="1"/>
    <n v="0"/>
    <n v="0"/>
    <n v="0"/>
    <n v="0"/>
    <n v="0"/>
    <n v="0"/>
    <n v="0"/>
    <n v="0"/>
    <n v="1"/>
    <n v="0"/>
    <n v="1"/>
  </r>
  <r>
    <n v="136"/>
    <n v="125"/>
    <s v="PTT"/>
    <s v="Petroleum Refining"/>
    <s v="Oil and gas"/>
    <s v="Thailand"/>
    <s v="Asia"/>
    <s v="$87,638.5"/>
    <s v="$2,554.3"/>
    <n v="-0.20699999999999999"/>
    <s v="$100,490.5"/>
    <n v="30251"/>
    <n v="22"/>
    <s v="N"/>
    <m/>
    <m/>
    <s v="N"/>
    <s v="N"/>
    <s v=""/>
    <s v=""/>
    <m/>
    <s v=""/>
    <s v=""/>
    <m/>
    <s v=""/>
    <s v=""/>
    <m/>
    <m/>
    <s v="Net zero"/>
    <s v="Net Zero"/>
    <s v=""/>
    <s v="N"/>
    <s v="Yes"/>
    <s v="Yes"/>
    <s v="Partial"/>
    <s v="1,2"/>
    <s v=""/>
    <m/>
    <m/>
    <m/>
    <s v="C"/>
    <s v="Y"/>
    <s v="1,2"/>
    <s v="&quot;Long-term Targets - PTT: Achieve Carbon Neutrality by 2040 and Net Zero Emissions by 2050 for PTT‚Äôs owned_x000a_operations and PTT‚Äôs wholly owned subsidiaries&quot; (Objectives/Targets, Climate Action, PPT plc corporate website)"/>
    <n v="2050"/>
    <m/>
    <m/>
    <s v="Yes"/>
    <s v="Yes (nature-based and CCS-based removals)"/>
    <s v="No"/>
    <s v="N"/>
    <s v=""/>
    <s v=""/>
    <m/>
    <m/>
    <m/>
    <m/>
    <m/>
    <n v="0"/>
    <n v="0"/>
    <n v="0"/>
    <n v="0"/>
    <n v="0"/>
    <n v="0"/>
    <n v="0"/>
    <n v="0"/>
    <n v="0"/>
    <n v="0"/>
    <n v="0"/>
    <n v="0"/>
    <n v="0"/>
    <n v="1"/>
    <n v="0"/>
    <n v="0"/>
    <n v="0"/>
    <n v="0"/>
    <n v="0"/>
    <n v="0"/>
    <n v="1"/>
    <n v="1"/>
    <n v="0"/>
    <n v="0"/>
    <n v="0"/>
    <n v="1"/>
    <n v="1"/>
    <n v="0"/>
    <n v="0"/>
  </r>
  <r>
    <n v="137"/>
    <n v="200"/>
    <s v="Banco Bilbao Vizcaya Argentaria"/>
    <s v="Banks: Commercial and Savings"/>
    <s v="Financial services"/>
    <s v="Spain"/>
    <s v="Europe"/>
    <s v="$87,457.6"/>
    <s v="$10,872.7"/>
    <n v="0.254"/>
    <s v="$799,753.6"/>
    <n v="125916"/>
    <n v="31"/>
    <s v="N"/>
    <m/>
    <m/>
    <s v="Y"/>
    <s v="N"/>
    <s v="Commitment removed"/>
    <s v=""/>
    <m/>
    <s v=""/>
    <s v=""/>
    <m/>
    <s v=""/>
    <s v=""/>
    <m/>
    <m/>
    <s v="Net zero"/>
    <s v="Net Zero"/>
    <s v=""/>
    <s v="N"/>
    <s v="Yes"/>
    <s v="Yes"/>
    <s v="Not Specified"/>
    <s v="1,2"/>
    <s v=""/>
    <m/>
    <m/>
    <m/>
    <s v="C"/>
    <s v="Y"/>
    <s v="1,2"/>
    <s v="In April 2021 BBVA announced the Net Zero 2050 commitment, which takes both direct and indirect emissions into account, including among the latter those of clients who receive financing from the bank."/>
    <n v="2050"/>
    <m/>
    <m/>
    <s v="Yes"/>
    <s v="Not Specified"/>
    <s v="No"/>
    <s v="N"/>
    <s v=""/>
    <s v=""/>
    <m/>
    <m/>
    <m/>
    <m/>
    <m/>
    <n v="0"/>
    <n v="0"/>
    <n v="0"/>
    <n v="0"/>
    <n v="0"/>
    <n v="0"/>
    <n v="0"/>
    <n v="0"/>
    <n v="0"/>
    <n v="0"/>
    <n v="0"/>
    <n v="0"/>
    <n v="0"/>
    <n v="1"/>
    <n v="0"/>
    <n v="0"/>
    <n v="0"/>
    <n v="0"/>
    <n v="0"/>
    <n v="0"/>
    <n v="1"/>
    <n v="1"/>
    <n v="0"/>
    <n v="0"/>
    <n v="0"/>
    <n v="1"/>
    <n v="1"/>
    <n v="0"/>
    <n v="0"/>
  </r>
  <r>
    <n v="138"/>
    <n v="93"/>
    <s v="SAIC Motor"/>
    <s v="Motor Vehicles &amp; Parts"/>
    <s v="Automotive"/>
    <s v="China"/>
    <s v="Asia"/>
    <s v="$87,223.9"/>
    <s v="$231.6"/>
    <n v="-0.88400000000000001"/>
    <s v="$131,128.1"/>
    <n v="134323"/>
    <n v="14"/>
    <s v="N"/>
    <m/>
    <m/>
    <s v="N"/>
    <s v="N"/>
    <s v=""/>
    <s v=""/>
    <m/>
    <s v=""/>
    <s v=""/>
    <m/>
    <s v=""/>
    <s v=""/>
    <m/>
    <m/>
    <s v="Other"/>
    <s v="Other Emission Reduction"/>
    <s v=""/>
    <s v="N"/>
    <s v="Yes"/>
    <s v="Yes"/>
    <s v="No"/>
    <s v="1,2"/>
    <s v=""/>
    <m/>
    <m/>
    <m/>
    <s v=""/>
    <s v="N"/>
    <s v=""/>
    <s v=""/>
    <m/>
    <m/>
    <m/>
    <s v="Not Specified"/>
    <s v="Not Specified"/>
    <s v="No"/>
    <s v="Y"/>
    <s v="'During the reporting period, SAIC Motor established ambitious emission reduction targets based on the Company's development strategy, which is striving to achieve high-quality &quot;Carbon Peaking&quot; by 2025.'_x000a_"/>
    <n v="2025"/>
    <m/>
    <m/>
    <m/>
    <m/>
    <m/>
    <n v="0"/>
    <n v="0"/>
    <n v="0"/>
    <n v="0"/>
    <n v="0"/>
    <n v="0"/>
    <n v="0"/>
    <n v="0"/>
    <n v="0"/>
    <n v="0"/>
    <n v="0"/>
    <n v="0"/>
    <n v="0"/>
    <n v="0"/>
    <n v="0"/>
    <n v="0"/>
    <n v="0"/>
    <n v="0"/>
    <n v="0"/>
    <n v="0"/>
    <n v="0"/>
    <n v="0"/>
    <n v="0"/>
    <n v="1"/>
    <n v="0"/>
    <n v="0"/>
    <n v="0"/>
    <n v="0"/>
    <n v="1"/>
  </r>
  <r>
    <n v="139"/>
    <n v="182"/>
    <s v="UBS Group"/>
    <s v="Megabanks"/>
    <s v="Financial services"/>
    <s v="Switzerland"/>
    <s v="Europe"/>
    <s v="$87,150"/>
    <s v="$5,085"/>
    <n v="-0.81699999999999995"/>
    <s v="$1,565,028"/>
    <n v="108648"/>
    <n v="31"/>
    <s v="Y"/>
    <n v="2015"/>
    <n v="2025"/>
    <s v="N"/>
    <s v="N"/>
    <s v=""/>
    <s v=""/>
    <m/>
    <s v=""/>
    <s v=""/>
    <m/>
    <s v=""/>
    <s v=""/>
    <m/>
    <m/>
    <s v="Net zero"/>
    <s v="Net Zero"/>
    <s v=""/>
    <s v="N"/>
    <s v="Yes"/>
    <s v="Yes"/>
    <s v="No"/>
    <s v="1,2"/>
    <s v=""/>
    <m/>
    <m/>
    <m/>
    <s v="C"/>
    <s v="Y"/>
    <s v="1,2"/>
    <s v="'Reducing our scope 1 and 2 emissions to net zero by 2035' p30_x000a_'We have replaced our original 2025 scope 1 and 2 target as disclosed in the UBS Group Sustainability Report 2023 with a new scope 1 and 2 net-zero target to be achieved by 2035 that is in line with net-zero guidelines. We aim to, at a minimum, reduce our emissions by 90% against our 2023 baseline of 46,278 metric tons of CO2e before neutralizing any residual emissions through the purchase of carbon removal credits. This target covers our scope 1 and market-based scope 2 emissions across all our global own operations.' p44"/>
    <n v="2035"/>
    <m/>
    <m/>
    <s v="Yes"/>
    <s v="No"/>
    <s v="No"/>
    <s v="N"/>
    <s v=""/>
    <s v=""/>
    <m/>
    <m/>
    <m/>
    <m/>
    <m/>
    <n v="0"/>
    <n v="1"/>
    <n v="0"/>
    <n v="1"/>
    <n v="0"/>
    <n v="0"/>
    <n v="0"/>
    <n v="0"/>
    <n v="0"/>
    <n v="0"/>
    <n v="0"/>
    <n v="0"/>
    <n v="0"/>
    <n v="1"/>
    <n v="0"/>
    <n v="0"/>
    <n v="0"/>
    <n v="0"/>
    <n v="0"/>
    <n v="0"/>
    <n v="1"/>
    <n v="1"/>
    <n v="0"/>
    <n v="0"/>
    <n v="0"/>
    <n v="1"/>
    <n v="1"/>
    <n v="0"/>
    <n v="0"/>
  </r>
  <r>
    <n v="140"/>
    <n v="101"/>
    <s v="E.ON"/>
    <s v="Energy"/>
    <s v="Energy and utilities"/>
    <s v="Germany"/>
    <s v="Europe"/>
    <s v="$86,643.2"/>
    <s v="$4,900"/>
    <n v="7.7670000000000003"/>
    <s v="$115,304.4"/>
    <n v="76566"/>
    <n v="31"/>
    <s v="N"/>
    <m/>
    <m/>
    <s v="Y"/>
    <s v="Y"/>
    <s v="Targets set"/>
    <s v="1.5Â°C"/>
    <n v="2030"/>
    <s v=""/>
    <s v=""/>
    <m/>
    <s v=""/>
    <s v=""/>
    <m/>
    <m/>
    <s v="Climate neutral"/>
    <s v="Carbon Neutral"/>
    <s v="C,V"/>
    <s v="Y"/>
    <s v="Yes"/>
    <s v="Yes"/>
    <s v="Yes"/>
    <s v="1,2,3"/>
    <s v="E.ON has the target of achieving climate neutrality across Scope 1 and 2 emissions by 2040 and Scope 3 emissions by 2050 (On Course for Net Zero Fifth Edition, p. 13 &amp; 15)._x000a_Source: https://web.archive.org/web/20251001170848/https://www.eon.com/content/dam/eon/eon-com/eon-com-assets/documents/sustainability/en/climate-related-disclosures/EON_2025_On_course_for_net_zero.pdf"/>
    <n v="2050"/>
    <m/>
    <m/>
    <s v=""/>
    <s v="N"/>
    <s v=""/>
    <s v=""/>
    <m/>
    <m/>
    <m/>
    <s v="Not Specified"/>
    <s v="Yes (unspecified)"/>
    <s v="No"/>
    <s v="N"/>
    <s v=""/>
    <s v=""/>
    <m/>
    <m/>
    <m/>
    <m/>
    <m/>
    <n v="0"/>
    <n v="0"/>
    <n v="0"/>
    <n v="0"/>
    <n v="0"/>
    <n v="1"/>
    <n v="0"/>
    <n v="1"/>
    <n v="0"/>
    <n v="0"/>
    <n v="0"/>
    <n v="0"/>
    <n v="0"/>
    <n v="0"/>
    <n v="0"/>
    <n v="0"/>
    <n v="1"/>
    <n v="1"/>
    <n v="0"/>
    <n v="0"/>
    <n v="0"/>
    <n v="0"/>
    <n v="0"/>
    <n v="0"/>
    <n v="0"/>
    <n v="0"/>
    <n v="1"/>
    <n v="0"/>
    <n v="1"/>
  </r>
  <r>
    <n v="141"/>
    <n v="158"/>
    <s v="People's Insurance Co. of China"/>
    <s v="Insurance: Property and Casualty (Stock)"/>
    <s v="Financial services"/>
    <s v="China"/>
    <s v="Asia"/>
    <s v="$86,477.6"/>
    <s v="$5,858.2"/>
    <n v="0.85799999999999998"/>
    <s v="$241,985"/>
    <n v="175121"/>
    <n v="16"/>
    <s v="N"/>
    <m/>
    <m/>
    <s v="N"/>
    <s v="N"/>
    <s v=""/>
    <s v=""/>
    <m/>
    <s v=""/>
    <s v=""/>
    <m/>
    <s v=""/>
    <s v=""/>
    <m/>
    <m/>
    <s v="No target"/>
    <s v="No Target"/>
    <s v="G"/>
    <s v="N"/>
    <s v="Yes"/>
    <s v="Yes"/>
    <s v="Not Specified"/>
    <s v="1,2"/>
    <s v="committed to national peak and neutrality targets"/>
    <n v="2060"/>
    <s v="https://m.picc.com/home/news/wapmtjj/202206/t20220620_50364.html"/>
    <m/>
    <s v=""/>
    <s v="N"/>
    <s v=""/>
    <s v=""/>
    <m/>
    <m/>
    <m/>
    <s v="Not Specified"/>
    <s v="Not Specified"/>
    <s v="No"/>
    <s v="N"/>
    <s v=""/>
    <s v=""/>
    <m/>
    <m/>
    <m/>
    <m/>
    <m/>
    <n v="0"/>
    <n v="0"/>
    <n v="0"/>
    <n v="0"/>
    <n v="0"/>
    <n v="0"/>
    <n v="0"/>
    <n v="0"/>
    <n v="0"/>
    <n v="0"/>
    <n v="0"/>
    <n v="0"/>
    <n v="0"/>
    <n v="0"/>
    <n v="0"/>
    <n v="0"/>
    <n v="0"/>
    <n v="0"/>
    <n v="0"/>
    <n v="0"/>
    <n v="0"/>
    <n v="0"/>
    <n v="0"/>
    <n v="0"/>
    <n v="0"/>
    <n v="0"/>
    <n v="0"/>
    <n v="0"/>
    <n v="1"/>
  </r>
  <r>
    <n v="142"/>
    <n v="113"/>
    <s v="Brookfield"/>
    <s v="Diversified Financials"/>
    <s v="Financial services"/>
    <s v="Canada"/>
    <s v="North America"/>
    <s v="$86,006"/>
    <s v="$641"/>
    <n v="-0.433"/>
    <s v="$490,424"/>
    <n v="250000"/>
    <n v="9"/>
    <s v="N"/>
    <m/>
    <m/>
    <s v="N"/>
    <s v="N"/>
    <s v=""/>
    <s v=""/>
    <m/>
    <s v=""/>
    <s v=""/>
    <m/>
    <s v=""/>
    <s v=""/>
    <m/>
    <m/>
    <s v="Net zero"/>
    <s v="Net Zero"/>
    <s v=""/>
    <s v="N"/>
    <s v="Yes"/>
    <s v="Yes"/>
    <s v="Partial"/>
    <s v="1,2"/>
    <s v=""/>
    <m/>
    <m/>
    <m/>
    <s v="C"/>
    <s v="Y"/>
    <s v="1,2"/>
    <s v="Reach net-zero emissions by 2050 or sooner across Operationally Managed investments, helping support our investors' own net zero goals. "/>
    <n v="2050"/>
    <m/>
    <m/>
    <s v="Yes"/>
    <s v="Not Specified"/>
    <s v="No"/>
    <s v="N"/>
    <s v=""/>
    <s v=""/>
    <m/>
    <m/>
    <m/>
    <m/>
    <m/>
    <n v="0"/>
    <n v="0"/>
    <n v="0"/>
    <n v="0"/>
    <n v="0"/>
    <n v="0"/>
    <n v="0"/>
    <n v="0"/>
    <n v="0"/>
    <n v="0"/>
    <n v="0"/>
    <n v="0"/>
    <n v="0"/>
    <n v="1"/>
    <n v="0"/>
    <n v="0"/>
    <n v="0"/>
    <n v="0"/>
    <n v="0"/>
    <n v="0"/>
    <n v="1"/>
    <n v="1"/>
    <n v="0"/>
    <n v="0"/>
    <n v="0"/>
    <n v="1"/>
    <n v="1"/>
    <n v="0"/>
    <n v="0"/>
  </r>
  <r>
    <n v="143"/>
    <n v="117"/>
    <s v="Archer Daniels Midland"/>
    <s v="Food Production"/>
    <s v="Food, beverages and agriculture"/>
    <s v="U.S."/>
    <s v="North America"/>
    <s v="$85,530"/>
    <s v="$1,800"/>
    <n v="-0.48299999999999998"/>
    <s v="$53,271"/>
    <n v="43213"/>
    <n v="31"/>
    <s v="N"/>
    <m/>
    <m/>
    <s v="Y"/>
    <s v="N"/>
    <s v="Commitment removed"/>
    <s v=""/>
    <m/>
    <s v=""/>
    <s v=""/>
    <m/>
    <s v=""/>
    <s v=""/>
    <m/>
    <m/>
    <s v="Emissions reduction target"/>
    <s v="Other Emission Reduction"/>
    <s v=""/>
    <s v="N"/>
    <s v="Yes"/>
    <s v="Yes"/>
    <s v="Yes"/>
    <s v="1,2,3"/>
    <s v=""/>
    <m/>
    <m/>
    <m/>
    <s v=""/>
    <s v="N"/>
    <s v=""/>
    <s v=""/>
    <m/>
    <m/>
    <m/>
    <s v="Not Specified"/>
    <s v="Yes (nature-based and CCS-based removals)"/>
    <s v="No"/>
    <s v="Y"/>
    <s v="(Pg. 23&amp;25)_x000a_‚Äúwe are working with the Science-based Targets Initiative (SBTi) to obtain their approval that our sustainability targets align with ambitious goals to limit the average rise of global temperatures to 1.5 degrees Celsius‚Äù_x000a_(Pg. 3)_x000a_‚ÄúIn line with our commitment to align with ambitious goals to limit the average rise of global temperatures to 1.5 degrees Celsius, we submitted our Scope 1 + 2, Scope 3, and FLAG GHG emission reduction targets to the Science-based Targets Initiative.‚Äù"/>
    <n v="2050"/>
    <m/>
    <m/>
    <m/>
    <m/>
    <m/>
    <n v="0"/>
    <n v="0"/>
    <n v="0"/>
    <n v="0"/>
    <n v="0"/>
    <n v="0"/>
    <n v="0"/>
    <n v="0"/>
    <n v="0"/>
    <n v="0"/>
    <n v="0"/>
    <n v="0"/>
    <n v="0"/>
    <n v="0"/>
    <n v="0"/>
    <n v="0"/>
    <n v="0"/>
    <n v="0"/>
    <n v="0"/>
    <n v="0"/>
    <n v="0"/>
    <n v="0"/>
    <n v="0"/>
    <n v="0"/>
    <n v="1"/>
    <n v="0"/>
    <n v="0"/>
    <n v="0"/>
    <n v="1"/>
  </r>
  <r>
    <n v="144"/>
    <n v="145"/>
    <s v="Siemens"/>
    <s v="Industrial Machinery"/>
    <s v="Industrial goods"/>
    <s v="Germany"/>
    <s v="Europe"/>
    <s v="$85,432.8"/>
    <s v="$8,998.5"/>
    <n v="6.2E-2"/>
    <s v="$164,729.7"/>
    <n v="327000"/>
    <n v="31"/>
    <s v="N"/>
    <m/>
    <m/>
    <s v="Y"/>
    <s v="Y"/>
    <s v="Targets set"/>
    <s v="1.5°C "/>
    <n v="2030"/>
    <s v="Targets set"/>
    <s v="1.5°C "/>
    <n v="2050"/>
    <s v="Y"/>
    <s v="Targets set"/>
    <n v="2050"/>
    <m/>
    <s v="Net zero"/>
    <s v="Net Zero"/>
    <s v=""/>
    <s v="N"/>
    <s v="Yes"/>
    <s v="Yes"/>
    <s v="Yes"/>
    <s v="1,2,3"/>
    <s v=""/>
    <m/>
    <m/>
    <m/>
    <s v="C,V"/>
    <s v="Y"/>
    <s v="1,2,3"/>
    <s v="Support the 1.5°C  target to fight global warming_x000a_ Net Zero operations by 2030, with 55% emissions reduction by 2025 and 90% by 2030 (Scope 1 + 2)_x000a_ Net zero supply chain by 2050, 20% emissions reduction by 2030 (Scope 3)"/>
    <n v="2050"/>
    <m/>
    <m/>
    <s v="Yes"/>
    <s v="Not Specified"/>
    <s v="No"/>
    <s v="N"/>
    <s v=""/>
    <s v=""/>
    <m/>
    <m/>
    <m/>
    <m/>
    <m/>
    <n v="0"/>
    <n v="0"/>
    <n v="0"/>
    <n v="0"/>
    <n v="0"/>
    <n v="1"/>
    <n v="0"/>
    <n v="1"/>
    <n v="0"/>
    <n v="0"/>
    <n v="1"/>
    <n v="0"/>
    <n v="0"/>
    <n v="1"/>
    <n v="0"/>
    <n v="0"/>
    <n v="0"/>
    <n v="0"/>
    <n v="0"/>
    <n v="0"/>
    <n v="1"/>
    <n v="1"/>
    <n v="0"/>
    <n v="0"/>
    <n v="0"/>
    <n v="1"/>
    <n v="1"/>
    <n v="0"/>
    <n v="0"/>
  </r>
  <r>
    <n v="145"/>
    <n v="97"/>
    <s v="Enel"/>
    <s v="Utilities"/>
    <s v="Energy and utilities"/>
    <s v="Italy"/>
    <s v="Europe"/>
    <s v="$85,375.8"/>
    <s v="$7,587.3"/>
    <n v="1.0409999999999999"/>
    <s v="$193,765.8"/>
    <n v="60359"/>
    <n v="31"/>
    <s v="N"/>
    <m/>
    <m/>
    <s v="Y"/>
    <s v="Y"/>
    <s v="Targets set"/>
    <s v="1.5Â°C"/>
    <n v="2030"/>
    <s v="Targets set"/>
    <s v="1.5Â°C"/>
    <n v="2040"/>
    <s v="Y"/>
    <s v="Targets set"/>
    <n v="2040"/>
    <m/>
    <s v="Net zero"/>
    <s v="Net Zero"/>
    <s v=""/>
    <s v="N"/>
    <s v="Yes"/>
    <s v="Yes"/>
    <s v="Yes"/>
    <s v="1,2,3"/>
    <s v=""/>
    <m/>
    <m/>
    <m/>
    <s v="C,V"/>
    <s v="Y"/>
    <s v="1,2,3"/>
    <s v="Enel aims to achieve zero emissions by 2040, a more ambitious target than the global 2050 goal. The company is committed to eliminating emissions across all operations, including suppliers and customers, and will exit the natural gas sector to supply only renewable electricity._x000a__x000a_Source: /web/20250630153054/https://www.enel.com/investors/sustainability/strategy-sustainable-progress/net-zero_x000a_https://web.archive.org/web/20250604213234/https://www.enel.com/content/dam/enel-com/documenti/investitori/informazioni-finanziarie/2024/annuali/en/integrated-annual-report_2024.pdf#page=96"/>
    <n v="2040"/>
    <m/>
    <m/>
    <s v="No"/>
    <s v="Yes (unspecified)"/>
    <s v="Yes"/>
    <s v="N"/>
    <s v=""/>
    <s v=""/>
    <m/>
    <m/>
    <m/>
    <m/>
    <m/>
    <n v="0"/>
    <n v="0"/>
    <n v="0"/>
    <n v="0"/>
    <n v="0"/>
    <n v="1"/>
    <n v="0"/>
    <n v="1"/>
    <n v="0"/>
    <n v="0"/>
    <n v="1"/>
    <n v="0"/>
    <n v="0"/>
    <n v="1"/>
    <n v="0"/>
    <n v="0"/>
    <n v="0"/>
    <n v="0"/>
    <n v="0"/>
    <n v="0"/>
    <n v="1"/>
    <n v="1"/>
    <n v="0"/>
    <n v="0"/>
    <n v="0"/>
    <n v="0"/>
    <n v="1"/>
    <n v="1"/>
    <n v="0"/>
  </r>
  <r>
    <n v="146"/>
    <n v="128"/>
    <s v="Sony"/>
    <s v="Electronics"/>
    <s v="Technology"/>
    <s v="Japan"/>
    <s v="Asia"/>
    <s v="$84,995.5"/>
    <s v="$7,488.7"/>
    <n v="0.115"/>
    <s v="$235,460.5"/>
    <n v="112300"/>
    <n v="31"/>
    <s v="Y"/>
    <n v="2018"/>
    <n v="2030"/>
    <s v="Y"/>
    <s v="Y"/>
    <s v="Targets set"/>
    <s v="1.5°C "/>
    <n v="2035"/>
    <s v="Targets set"/>
    <s v="1.5°C "/>
    <n v="2040"/>
    <s v="Y"/>
    <s v="Targets set"/>
    <n v="2040"/>
    <m/>
    <s v="Net zero"/>
    <s v="Net Zero"/>
    <s v=""/>
    <s v="N"/>
    <s v="Yes"/>
    <s v="Yes"/>
    <s v="Yes"/>
    <s v="1,2,3"/>
    <s v=""/>
    <m/>
    <m/>
    <m/>
    <s v="C,V"/>
    <s v="Y"/>
    <s v="1,2,3"/>
    <s v="&quot;Accelerate initiatives to achieve net-zero targets across the value chain from scopes 1 to 3 by 2040 and a zero environmental footprint by 2050&quot; (Sony Sustainability Report 2024, pg. 14)._x000a__x000a_&quot;Sony‚Äôs net-zero target for 2040 was approved as the net-zero target for the Science Based Targets initiative (SBTi) in August 2022... By 2040, Sony aims to achieve net-zero emissions in all Scopes&quot; (Sony Sustainability Report 2024, pg. 24: https://www.sony.com/en/SonyInfo/csr/library/reports/SustainabilityReport2024_E.pdf)_x000a__x000a_&quot;Net zero for Scope 1+2+3, Reduce absolute emissions by 90% vs. FY2018 level - Removal of residual carbon emissions&quot; (page 104 https://www.sony.com/en/SonyInfo/csr/library/reports/SustainabilityReport2025_E.pdf)"/>
    <n v="2040"/>
    <m/>
    <m/>
    <s v="Yes"/>
    <s v="Not Specified"/>
    <s v="No"/>
    <s v="N"/>
    <s v=""/>
    <s v=""/>
    <m/>
    <m/>
    <m/>
    <m/>
    <m/>
    <n v="0"/>
    <n v="1"/>
    <n v="0"/>
    <n v="1"/>
    <n v="0"/>
    <n v="0"/>
    <n v="1"/>
    <n v="1"/>
    <n v="0"/>
    <n v="0"/>
    <n v="1"/>
    <n v="0"/>
    <n v="0"/>
    <n v="1"/>
    <n v="0"/>
    <n v="0"/>
    <n v="0"/>
    <n v="0"/>
    <n v="0"/>
    <n v="0"/>
    <n v="1"/>
    <n v="1"/>
    <n v="0"/>
    <n v="0"/>
    <n v="0"/>
    <n v="1"/>
    <n v="1"/>
    <n v="0"/>
    <n v="0"/>
  </r>
  <r>
    <n v="147"/>
    <n v="149"/>
    <s v="Procter &amp; Gamble"/>
    <s v="Soaps and Cosmetics"/>
    <s v="Household and personal products"/>
    <s v="U.S."/>
    <s v="North America"/>
    <s v="$84,039"/>
    <s v="$14,879"/>
    <n v="1.4999999999999999E-2"/>
    <s v="$122,370"/>
    <n v="108000"/>
    <n v="31"/>
    <s v="N"/>
    <m/>
    <m/>
    <s v="Y"/>
    <s v="Y"/>
    <s v="Targets set"/>
    <s v="1.5°C "/>
    <n v="2030"/>
    <s v=""/>
    <s v=""/>
    <m/>
    <s v="N"/>
    <s v="Commitment removed"/>
    <m/>
    <m/>
    <s v="Net zero"/>
    <s v="Net Zero"/>
    <s v=""/>
    <s v="N"/>
    <s v="Yes"/>
    <s v="Yes"/>
    <s v="Yes"/>
    <s v="1,2,3"/>
    <s v=""/>
    <m/>
    <m/>
    <m/>
    <s v="C,V"/>
    <s v="Y"/>
    <s v="1,2,3"/>
    <s v="&quot;In September 2021, P&amp;G set a new ambition to achieve net zero greenhouse gas (GHG) emissions across its operations and supply chain, from raw material to retailer, by 2040. P&amp;G also shared a Climate Transition Action Plan which outlines a comprehensive approach to accelerating climate action and the key challenges ahead. In addition to the details of P&amp;G‚Äôs net zero ambition, the Climate Transition Action Plan covers the entire lifecycle emissions of our products and packaging, across supply chain, operations, consumer use of our products, and product end of life. P&amp;G also issued a TCFD aligned report and responded to CDP‚Äôs Climate Survey. &quot;"/>
    <n v="2040"/>
    <m/>
    <m/>
    <s v="Yes"/>
    <s v="Yes (nature-based and CCS-based removals)"/>
    <s v="No"/>
    <s v="N"/>
    <s v=""/>
    <s v=""/>
    <m/>
    <m/>
    <m/>
    <m/>
    <m/>
    <n v="0"/>
    <n v="0"/>
    <n v="0"/>
    <n v="0"/>
    <n v="0"/>
    <n v="1"/>
    <n v="0"/>
    <n v="1"/>
    <n v="0"/>
    <n v="0"/>
    <n v="0"/>
    <n v="0"/>
    <n v="0"/>
    <n v="1"/>
    <n v="0"/>
    <n v="0"/>
    <n v="0"/>
    <n v="0"/>
    <n v="0"/>
    <n v="0"/>
    <n v="1"/>
    <n v="1"/>
    <n v="0"/>
    <n v="0"/>
    <n v="0"/>
    <n v="1"/>
    <n v="1"/>
    <n v="0"/>
    <n v="0"/>
  </r>
  <r>
    <n v="148"/>
    <n v="139"/>
    <s v="Lowe's"/>
    <s v="Specialty Retailers"/>
    <s v="Retail"/>
    <s v="U.S."/>
    <s v="North America"/>
    <s v="$83,674"/>
    <s v="$6,957"/>
    <n v="-0.1"/>
    <s v="$43,102"/>
    <n v="215500"/>
    <n v="28"/>
    <s v="N"/>
    <m/>
    <m/>
    <s v="Y"/>
    <s v="N"/>
    <s v="Commitment removed"/>
    <s v=""/>
    <m/>
    <s v=""/>
    <s v=""/>
    <m/>
    <s v="N"/>
    <s v="Commitment removed"/>
    <m/>
    <m/>
    <s v="Net zero"/>
    <s v="Net Zero"/>
    <s v=""/>
    <s v="N"/>
    <s v="Yes"/>
    <s v="Yes"/>
    <s v="Yes"/>
    <s v="1,2,3"/>
    <s v=""/>
    <m/>
    <m/>
    <m/>
    <s v="C,V"/>
    <s v="Y"/>
    <s v="1,2,3"/>
    <s v="'Lowe's today announced its goal to reach net-zero emissions across the company's scope 1, 2 and 3 greenhouse gas emissions by 2050, in accordance with guidelines from the Science Based Targets initiative (SBTi), the global body enabling businesses to set emissions reduction targets in line with climate science.' "/>
    <n v="2050"/>
    <m/>
    <m/>
    <s v="Not Specified"/>
    <s v="Not Specified"/>
    <s v="No"/>
    <s v="N"/>
    <s v=""/>
    <s v=""/>
    <m/>
    <m/>
    <m/>
    <m/>
    <m/>
    <n v="0"/>
    <n v="0"/>
    <n v="0"/>
    <n v="0"/>
    <n v="0"/>
    <n v="0"/>
    <n v="0"/>
    <n v="0"/>
    <n v="0"/>
    <n v="0"/>
    <n v="0"/>
    <n v="0"/>
    <n v="0"/>
    <n v="1"/>
    <n v="0"/>
    <n v="0"/>
    <n v="0"/>
    <n v="0"/>
    <n v="0"/>
    <n v="0"/>
    <n v="1"/>
    <n v="1"/>
    <n v="0"/>
    <n v="0"/>
    <n v="0"/>
    <n v="0"/>
    <n v="1"/>
    <n v="0"/>
    <n v="1"/>
  </r>
  <r>
    <n v="149"/>
    <n v="150"/>
    <s v="Wuchan Zhongda Group"/>
    <s v="Trading"/>
    <s v="Financial services"/>
    <s v="China"/>
    <s v="Asia"/>
    <s v="$83,322.6"/>
    <s v="$427.9"/>
    <n v="-0.16300000000000001"/>
    <s v="$24,095.3"/>
    <n v="26233"/>
    <n v="15"/>
    <s v="N"/>
    <m/>
    <m/>
    <s v="N"/>
    <s v="N"/>
    <s v=""/>
    <s v=""/>
    <m/>
    <s v=""/>
    <s v=""/>
    <m/>
    <s v=""/>
    <s v=""/>
    <m/>
    <m/>
    <s v="No target"/>
    <s v="No Target"/>
    <s v=""/>
    <s v="N"/>
    <s v=""/>
    <s v=""/>
    <s v=""/>
    <s v=""/>
    <s v=""/>
    <m/>
    <m/>
    <s v="no information"/>
    <s v=""/>
    <s v="N"/>
    <s v=""/>
    <s v=""/>
    <m/>
    <m/>
    <m/>
    <s v=""/>
    <s v=""/>
    <s v=""/>
    <s v="N"/>
    <s v=""/>
    <s v=""/>
    <m/>
    <m/>
    <m/>
    <m/>
    <m/>
    <n v="0"/>
    <n v="0"/>
    <n v="0"/>
    <n v="0"/>
    <n v="0"/>
    <n v="0"/>
    <n v="0"/>
    <n v="0"/>
    <n v="0"/>
    <n v="0"/>
    <n v="0"/>
    <n v="0"/>
    <n v="0"/>
    <n v="0"/>
    <n v="0"/>
    <n v="0"/>
    <n v="0"/>
    <n v="0"/>
    <n v="0"/>
    <n v="0"/>
    <n v="0"/>
    <n v="0"/>
    <n v="0"/>
    <n v="0"/>
    <n v="0"/>
    <n v="0"/>
    <n v="0"/>
    <n v="0"/>
    <n v="0"/>
  </r>
  <r>
    <n v="150"/>
    <n v="136"/>
    <s v="Nissan Motor"/>
    <s v="Motor Vehicles &amp; Parts"/>
    <s v="Automotive"/>
    <s v="Japan"/>
    <s v="Asia"/>
    <s v="$82,871.1"/>
    <s v="$-4,400.9"/>
    <n v="-2.4910000000000001"/>
    <s v="$126,920.1"/>
    <n v="140806"/>
    <n v="31"/>
    <s v="N"/>
    <m/>
    <m/>
    <s v="Y"/>
    <s v="Y"/>
    <s v="Targets set"/>
    <s v="Well-below 2¬∞C/Well-below 2¬∞C"/>
    <n v="2030"/>
    <s v=""/>
    <s v=""/>
    <m/>
    <s v="N"/>
    <s v="Commitment removed"/>
    <m/>
    <m/>
    <s v="Carbon neutral(ity)"/>
    <s v="Carbon Neutral"/>
    <s v="C"/>
    <s v="Y"/>
    <s v="Yes"/>
    <s v="Yes"/>
    <s v="Partial"/>
    <s v="1,2"/>
    <s v="In January 2021, we announced a new goal for achieving carbon neutrality in 2050, throughout the vehicle lifecycle, such as material extraction, manufacturing, vehicle use and vehicle recycling or reuse at end-of-life. Nissan considers CO2 emissions not only when the vehicle is running, but throughout the value chain, including suppliers, from the procurement of raw materials to transportation. Interim: By 2030 every all-new Nissan vehicle offering in key markets will be electrified."/>
    <n v="2050"/>
    <m/>
    <m/>
    <s v=""/>
    <s v="N"/>
    <s v=""/>
    <s v=""/>
    <m/>
    <m/>
    <m/>
    <s v="Yes"/>
    <s v="No"/>
    <s v="No"/>
    <s v="N"/>
    <s v=""/>
    <s v=""/>
    <m/>
    <m/>
    <m/>
    <m/>
    <m/>
    <n v="0"/>
    <n v="0"/>
    <n v="0"/>
    <n v="0"/>
    <n v="0"/>
    <n v="1"/>
    <n v="0"/>
    <n v="1"/>
    <n v="0"/>
    <n v="0"/>
    <n v="0"/>
    <n v="0"/>
    <n v="0"/>
    <n v="0"/>
    <n v="0"/>
    <n v="0"/>
    <n v="1"/>
    <n v="1"/>
    <n v="0"/>
    <n v="0"/>
    <n v="0"/>
    <n v="0"/>
    <n v="0"/>
    <n v="0"/>
    <n v="0"/>
    <n v="1"/>
    <n v="1"/>
    <n v="0"/>
    <n v="0"/>
  </r>
  <r>
    <n v="151"/>
    <n v="155"/>
    <s v="Energy Transfer"/>
    <s v="Pipelines"/>
    <s v="Energy and utilities"/>
    <s v="U.S."/>
    <s v="North America"/>
    <s v="$82,671"/>
    <s v="$4,814"/>
    <n v="0.223"/>
    <s v="$125,380"/>
    <n v="16248"/>
    <n v="12"/>
    <s v="N"/>
    <m/>
    <m/>
    <s v="N"/>
    <s v="N"/>
    <s v=""/>
    <s v=""/>
    <m/>
    <s v=""/>
    <s v=""/>
    <m/>
    <s v=""/>
    <s v=""/>
    <m/>
    <m/>
    <s v=""/>
    <s v=""/>
    <s v=""/>
    <s v="N"/>
    <s v=""/>
    <s v=""/>
    <s v=""/>
    <s v=""/>
    <s v=""/>
    <m/>
    <m/>
    <m/>
    <s v=""/>
    <s v="N"/>
    <s v=""/>
    <s v=""/>
    <m/>
    <m/>
    <m/>
    <s v=""/>
    <s v=""/>
    <s v=""/>
    <s v="N"/>
    <s v=""/>
    <s v=""/>
    <m/>
    <m/>
    <m/>
    <m/>
    <m/>
    <n v="0"/>
    <n v="0"/>
    <n v="0"/>
    <n v="0"/>
    <n v="0"/>
    <n v="0"/>
    <n v="0"/>
    <n v="0"/>
    <n v="0"/>
    <n v="0"/>
    <n v="0"/>
    <n v="0"/>
    <n v="0"/>
    <n v="0"/>
    <n v="0"/>
    <n v="0"/>
    <n v="0"/>
    <n v="0"/>
    <n v="0"/>
    <n v="0"/>
    <n v="0"/>
    <n v="0"/>
    <n v="0"/>
    <n v="0"/>
    <n v="0"/>
    <n v="0"/>
    <n v="0"/>
    <n v="0"/>
    <n v="0"/>
  </r>
  <r>
    <n v="152"/>
    <n v="174"/>
    <s v="Groupe BPCE"/>
    <s v="Banks: Commercial and Savings"/>
    <s v="Financial services"/>
    <s v="France"/>
    <s v="Europe"/>
    <s v="$81,716.2"/>
    <s v="$3,806.6"/>
    <n v="0.25600000000000001"/>
    <s v="$1,640,668.9"/>
    <n v="98371"/>
    <n v="16"/>
    <s v="N"/>
    <m/>
    <m/>
    <s v="N"/>
    <s v="N"/>
    <s v=""/>
    <s v=""/>
    <m/>
    <s v=""/>
    <s v=""/>
    <m/>
    <s v=""/>
    <s v=""/>
    <m/>
    <m/>
    <s v="Net zero"/>
    <s v="Net Zero"/>
    <s v=""/>
    <s v="N"/>
    <s v="Yes"/>
    <s v="Yes"/>
    <s v="Yes"/>
    <s v="1,2,3"/>
    <s v=""/>
    <m/>
    <m/>
    <m/>
    <s v="C,V"/>
    <s v="Y"/>
    <s v="1,2,3"/>
    <s v="BPCE‚Äôs Net Zero target is fully embedded in its VISION 2030 strategic plan and detailed in its public sustainability report, with sectoral decarbonization trajectories, interim targets, governance structures, and financing commitments. The target is operationalized across financing, investment, insurance portfolios, and own operations_x000a_&quot;In July 2021, Groupe BPCE joined the Net Zero Banking Alliance (NZBA), a financial initiative of the United Nations Environment Program (UNEP FI) covering more than 40% of the assets financed by banks worldwide. This alliance between banking institutions is a decisive step in the mobilization of the financial sector. In accordance with its commitment to align the trajectory of its portfolios with the objective of carbon neutrality by 2050, Groupe BPCE has published its ambitions for the eleven sectors with the highest carbon emissions&quot; - Page 62 of the report linked below_x000a_https://web.archive.org/web/20250812194304/https://www.groupebpce.com/app/uploads/2025/03/bpce-sustainability-report-2024.pdf"/>
    <n v="2050"/>
    <m/>
    <m/>
    <s v="Not Specified"/>
    <s v="Not Specified"/>
    <s v="No"/>
    <s v="N"/>
    <s v=""/>
    <s v=""/>
    <m/>
    <m/>
    <m/>
    <m/>
    <m/>
    <n v="0"/>
    <n v="0"/>
    <n v="0"/>
    <n v="0"/>
    <n v="0"/>
    <n v="0"/>
    <n v="0"/>
    <n v="0"/>
    <n v="0"/>
    <n v="0"/>
    <n v="0"/>
    <n v="0"/>
    <n v="0"/>
    <n v="1"/>
    <n v="0"/>
    <n v="0"/>
    <n v="0"/>
    <n v="0"/>
    <n v="0"/>
    <n v="0"/>
    <n v="1"/>
    <n v="1"/>
    <n v="0"/>
    <n v="0"/>
    <n v="0"/>
    <n v="0"/>
    <n v="1"/>
    <n v="0"/>
    <n v="1"/>
  </r>
  <r>
    <n v="153"/>
    <n v="188"/>
    <s v="RTX"/>
    <s v="Aerospace and Defense"/>
    <s v="Aerospace and defense"/>
    <s v="U.S."/>
    <s v="North America"/>
    <s v="$80,738"/>
    <s v="$4,774"/>
    <n v="0.49399999999999999"/>
    <s v="$162,861"/>
    <n v="186000"/>
    <n v="31"/>
    <s v="N"/>
    <m/>
    <m/>
    <s v="N"/>
    <s v="N"/>
    <s v=""/>
    <s v=""/>
    <m/>
    <s v=""/>
    <s v=""/>
    <m/>
    <s v=""/>
    <s v=""/>
    <m/>
    <m/>
    <s v="Emissions reduction target"/>
    <s v="Other Emission Reduction"/>
    <s v=""/>
    <s v="N"/>
    <s v="Yes"/>
    <s v="Yes"/>
    <s v="Not Specified"/>
    <s v="1,2"/>
    <s v=""/>
    <m/>
    <m/>
    <m/>
    <s v=""/>
    <s v="N"/>
    <s v=""/>
    <s v=""/>
    <m/>
    <m/>
    <m/>
    <s v="Not Specified"/>
    <s v="Not Specified"/>
    <s v="No"/>
    <s v="Y"/>
    <s v="'By 2050 we aspire to...Partner to achieve industrywide net-zero carbon emissions in civil aviation. To support the industry‚Äôs goals, we aim to directly address 30% of air transport carbon dioxide (CO2) emissions through the engines, aircraft systems and services in our 2050 civil fleet, relative to 2015 technology levels and the associated emissions baseline.' [emissions reduction target is a part of the industry net zero target, but it doesn't seem like Raytheon Technologies themselves will achieve net zero individually].  (p. 5, 2022 ESG report)"/>
    <n v="2050"/>
    <m/>
    <m/>
    <m/>
    <m/>
    <m/>
    <n v="0"/>
    <n v="0"/>
    <n v="0"/>
    <n v="0"/>
    <n v="0"/>
    <n v="0"/>
    <n v="0"/>
    <n v="0"/>
    <n v="0"/>
    <n v="0"/>
    <n v="0"/>
    <n v="0"/>
    <n v="0"/>
    <n v="0"/>
    <n v="0"/>
    <n v="0"/>
    <n v="0"/>
    <n v="0"/>
    <n v="0"/>
    <n v="0"/>
    <n v="0"/>
    <n v="0"/>
    <n v="0"/>
    <n v="0"/>
    <n v="1"/>
    <n v="0"/>
    <n v="0"/>
    <n v="0"/>
    <n v="1"/>
  </r>
  <r>
    <n v="154"/>
    <n v="152"/>
    <s v="Albertsons"/>
    <s v="Food &amp; Drug Stores"/>
    <s v="Retail"/>
    <s v="U.S."/>
    <s v="North America"/>
    <s v="$80,390.9"/>
    <s v="$958.6"/>
    <n v="-0.26"/>
    <s v="$26,755.7"/>
    <n v="196650"/>
    <n v="21"/>
    <s v="N"/>
    <m/>
    <m/>
    <s v="Y"/>
    <s v="Y"/>
    <s v="Targets set"/>
    <s v="1.5°C "/>
    <n v="2030"/>
    <s v=""/>
    <s v=""/>
    <m/>
    <s v=""/>
    <s v=""/>
    <m/>
    <m/>
    <s v=""/>
    <s v=""/>
    <s v=""/>
    <s v="N"/>
    <s v=""/>
    <s v=""/>
    <s v=""/>
    <s v=""/>
    <s v=""/>
    <m/>
    <s v="https://www.albertsonsmediacollective.com/pr-details/2022/Albertsons-Companies-Announces-ESG-Goals-and-Long-Term-Strategies-to-Support-a-More-Sustainable-Future/default.aspx"/>
    <m/>
    <s v="C"/>
    <s v="Y"/>
    <s v="1,2"/>
    <s v="Achieve Net Zero emissions in company operations by 2040."/>
    <n v="2040"/>
    <s v="https://www.albertsonsmediacollective.com/pr-details/2022/Albertsons-Companies-Announces-ESG-Goals-and-Long-Term-Strategies-to-Support-a-More-Sustainable-Future/default.aspx"/>
    <m/>
    <s v="Not Specified"/>
    <s v=""/>
    <s v=""/>
    <s v="N"/>
    <s v=""/>
    <s v=""/>
    <m/>
    <m/>
    <m/>
    <m/>
    <m/>
    <n v="0"/>
    <n v="0"/>
    <n v="0"/>
    <n v="0"/>
    <n v="0"/>
    <n v="1"/>
    <n v="0"/>
    <n v="1"/>
    <n v="0"/>
    <n v="0"/>
    <n v="0"/>
    <n v="0"/>
    <n v="0"/>
    <n v="1"/>
    <n v="0"/>
    <n v="0"/>
    <n v="0"/>
    <n v="0"/>
    <n v="0"/>
    <n v="0"/>
    <n v="1"/>
    <n v="1"/>
    <n v="0"/>
    <n v="0"/>
    <n v="0"/>
    <n v="0"/>
    <n v="1"/>
    <n v="0"/>
    <n v="1"/>
  </r>
  <r>
    <n v="155"/>
    <n v="185"/>
    <s v="Zhejiang Geely Holding Group"/>
    <s v="Motor Vehicles &amp; Parts"/>
    <s v="Automotive"/>
    <s v="China"/>
    <s v="Asia"/>
    <s v="$79,890.6"/>
    <s v="$835.1"/>
    <n v="2.8000000000000001E-2"/>
    <s v="$99,153.2"/>
    <n v="142465"/>
    <n v="14"/>
    <s v="N"/>
    <m/>
    <m/>
    <s v="Y"/>
    <s v="N"/>
    <s v="Commitment removed"/>
    <s v=""/>
    <m/>
    <s v=""/>
    <s v=""/>
    <m/>
    <s v="N"/>
    <s v="Commitment removed"/>
    <m/>
    <m/>
    <s v="Carbon neutral(ity)"/>
    <s v="Carbon Neutral"/>
    <s v=""/>
    <s v="Y"/>
    <s v="Not Specified"/>
    <s v="Not Specified"/>
    <s v="Not Specified"/>
    <s v=""/>
    <s v="&quot;Facing the historic opportunity of the global energy transition, Geely Holding remains firmly committed to its strategic goal of achieving full-chain carbon neutrality by 2045.&quot; (Eric Shufu Li, Geely Holding Group 2024 Sustainability Report p5 'Chairman's Message')"/>
    <n v="2045"/>
    <m/>
    <m/>
    <s v=""/>
    <s v="N"/>
    <s v=""/>
    <s v=""/>
    <m/>
    <m/>
    <m/>
    <s v="Not Specified"/>
    <s v="Not Specified"/>
    <s v="No"/>
    <s v="N"/>
    <s v=""/>
    <s v=""/>
    <m/>
    <m/>
    <m/>
    <m/>
    <m/>
    <n v="0"/>
    <n v="0"/>
    <n v="0"/>
    <n v="0"/>
    <n v="0"/>
    <n v="0"/>
    <n v="0"/>
    <n v="0"/>
    <n v="0"/>
    <n v="0"/>
    <n v="0"/>
    <n v="0"/>
    <n v="0"/>
    <n v="0"/>
    <n v="0"/>
    <n v="0"/>
    <n v="1"/>
    <n v="1"/>
    <n v="0"/>
    <n v="0"/>
    <n v="0"/>
    <n v="0"/>
    <n v="0"/>
    <n v="0"/>
    <n v="0"/>
    <n v="0"/>
    <n v="1"/>
    <n v="0"/>
    <n v="1"/>
  </r>
  <r>
    <n v="156"/>
    <n v="130"/>
    <s v="Engie"/>
    <s v="Energy"/>
    <s v="Energy and utilities"/>
    <s v="France"/>
    <s v="Europe"/>
    <s v="$79,822.7"/>
    <s v="$4,440.4"/>
    <n v="0.86"/>
    <s v="$196,256"/>
    <n v="94017"/>
    <n v="30"/>
    <s v="N"/>
    <m/>
    <m/>
    <s v="Y"/>
    <s v="Y"/>
    <s v="Targets set"/>
    <s v="Well-below 2¬∞C"/>
    <n v="2030"/>
    <s v=""/>
    <s v=""/>
    <m/>
    <s v=""/>
    <s v=""/>
    <m/>
    <m/>
    <s v="Net zero"/>
    <s v="Net Zero"/>
    <s v=""/>
    <s v="N"/>
    <s v="Yes"/>
    <s v="Yes"/>
    <s v="Yes"/>
    <s v="1,2,3"/>
    <s v=""/>
    <m/>
    <m/>
    <m/>
    <s v="C,V"/>
    <s v="Y"/>
    <s v="1,2,3"/>
    <s v="ENGIE has set a goal of reaching Net Zero Carbon (1) throughout its entire value chain (scope 1, 2 and 3) by 2045, following a well-below 2¬∞C trajectory certified by the Science Based Target initiative (SBTi) in February 2023._x000a_*aiming for at least a 90% absolute reduction in greenhouse gas emissions from 2017 levels ( source - https://web.archive.org/web/20250824130356/https://www.engie.com/sites/default/files/assets/documents/2025-06/ENGIE_Brochure_Climat_2024-1906.pdf)_x000a_"/>
    <n v="2045"/>
    <m/>
    <m/>
    <s v="Yes"/>
    <s v="Yes (unspecified)"/>
    <s v="No"/>
    <s v="N"/>
    <s v=""/>
    <s v=""/>
    <m/>
    <m/>
    <m/>
    <m/>
    <m/>
    <n v="0"/>
    <n v="0"/>
    <n v="0"/>
    <n v="0"/>
    <n v="0"/>
    <n v="1"/>
    <n v="0"/>
    <n v="1"/>
    <n v="0"/>
    <n v="0"/>
    <n v="0"/>
    <n v="0"/>
    <n v="0"/>
    <n v="1"/>
    <n v="0"/>
    <n v="0"/>
    <n v="0"/>
    <n v="0"/>
    <n v="0"/>
    <n v="0"/>
    <n v="1"/>
    <n v="1"/>
    <n v="0"/>
    <n v="0"/>
    <n v="0"/>
    <n v="1"/>
    <n v="1"/>
    <n v="0"/>
    <n v="0"/>
  </r>
  <r>
    <n v="157"/>
    <n v="156"/>
    <s v="U.S. Postal Service"/>
    <s v="Mail, Package, and Freight Delivery"/>
    <s v="Transportation and logistics"/>
    <s v="U.S."/>
    <s v="North America"/>
    <s v="$79,547"/>
    <s v="$-9,520"/>
    <n v="0"/>
    <s v="$45,567"/>
    <n v="586700"/>
    <n v="31"/>
    <s v="N"/>
    <m/>
    <m/>
    <s v="N"/>
    <s v="N"/>
    <s v=""/>
    <s v=""/>
    <m/>
    <s v=""/>
    <s v=""/>
    <m/>
    <s v=""/>
    <s v=""/>
    <m/>
    <m/>
    <s v=""/>
    <s v=""/>
    <s v=""/>
    <s v="N"/>
    <s v=""/>
    <s v=""/>
    <s v=""/>
    <s v=""/>
    <s v=""/>
    <m/>
    <m/>
    <m/>
    <s v=""/>
    <s v="N"/>
    <s v=""/>
    <s v=""/>
    <m/>
    <m/>
    <m/>
    <s v=""/>
    <s v=""/>
    <s v=""/>
    <s v="Y"/>
    <s v="Reduce Scope 1 and 2 emission by 40%. Reduce Scope 3 emissions by 20%"/>
    <n v="2030"/>
    <s v="Climate action - Sustainability - What we do - About.usps.com"/>
    <m/>
    <m/>
    <m/>
    <m/>
    <n v="0"/>
    <n v="0"/>
    <n v="0"/>
    <n v="0"/>
    <n v="0"/>
    <n v="0"/>
    <n v="0"/>
    <n v="0"/>
    <n v="0"/>
    <n v="0"/>
    <n v="0"/>
    <n v="0"/>
    <n v="0"/>
    <n v="0"/>
    <n v="0"/>
    <n v="0"/>
    <n v="0"/>
    <n v="0"/>
    <n v="0"/>
    <n v="0"/>
    <n v="0"/>
    <n v="0"/>
    <n v="0"/>
    <n v="1"/>
    <n v="0"/>
    <n v="0"/>
    <n v="0"/>
    <n v="0"/>
    <n v="0"/>
  </r>
  <r>
    <n v="158"/>
    <n v="163"/>
    <s v="Sysco"/>
    <s v="Wholesalers: Food and Grocery"/>
    <s v="Food, beverages and agriculture"/>
    <s v="U.S."/>
    <s v="North America"/>
    <s v="$78,844"/>
    <s v="$1,955"/>
    <n v="0.104"/>
    <s v="$24,917"/>
    <n v="76000"/>
    <n v="31"/>
    <s v="N"/>
    <m/>
    <m/>
    <s v="Y"/>
    <s v="Y"/>
    <s v="Targets set"/>
    <s v="Well-below 2¬∞C"/>
    <n v="2030"/>
    <s v=""/>
    <s v=""/>
    <m/>
    <s v=""/>
    <s v=""/>
    <m/>
    <m/>
    <s v="Emissions reduction target"/>
    <s v="Other Emission Reduction"/>
    <s v=""/>
    <s v="N"/>
    <s v="Yes"/>
    <s v="Yes"/>
    <s v="Yes"/>
    <s v="1,2,3"/>
    <s v=""/>
    <m/>
    <m/>
    <m/>
    <s v=""/>
    <s v="N"/>
    <s v=""/>
    <s v=""/>
    <m/>
    <m/>
    <m/>
    <s v="No"/>
    <s v="Yes (nature-based removals e.g. Forestation, soil carbon enhancement)"/>
    <s v="No"/>
    <s v="Y"/>
    <s v="Our current sustainability goals include to reduce our Scope 1 &amp; 2 emissions by 27.5% by 2030 and strongly encourage suppliers representing 67% of Scope 3 emissions (focusing on purchased goods and services and upstream transportation suppliers) to set science-based targets by 2026.(p11) _x000a_https://investors.sysco.com/~/media/Files/S/Sysco-IR/documents/annual-reports/Sysco_2024-Annual-Report_Web.pd_x000a__x000a_"/>
    <n v="2030"/>
    <m/>
    <m/>
    <m/>
    <m/>
    <m/>
    <n v="0"/>
    <n v="0"/>
    <n v="0"/>
    <n v="0"/>
    <n v="0"/>
    <n v="1"/>
    <n v="0"/>
    <n v="1"/>
    <n v="0"/>
    <n v="0"/>
    <n v="0"/>
    <n v="0"/>
    <n v="0"/>
    <n v="0"/>
    <n v="0"/>
    <n v="0"/>
    <n v="0"/>
    <n v="0"/>
    <n v="0"/>
    <n v="0"/>
    <n v="0"/>
    <n v="0"/>
    <n v="0"/>
    <n v="1"/>
    <n v="0"/>
    <n v="0"/>
    <n v="1"/>
    <n v="1"/>
    <n v="0"/>
  </r>
  <r>
    <n v="159"/>
    <n v="162"/>
    <s v="Kia"/>
    <s v="Motor Vehicles &amp; Parts"/>
    <s v="Automotive"/>
    <s v="South Korea"/>
    <s v="Asia"/>
    <s v="$78,795"/>
    <s v="$7,166.8"/>
    <n v="6.7000000000000004E-2"/>
    <s v="$62,803.6"/>
    <n v="35741"/>
    <n v="14"/>
    <s v="Y"/>
    <n v="2022"/>
    <n v="2040"/>
    <s v="Y"/>
    <s v="Y"/>
    <s v="Committed"/>
    <s v=""/>
    <n v="2030"/>
    <s v=""/>
    <s v=""/>
    <m/>
    <s v=""/>
    <s v=""/>
    <m/>
    <m/>
    <s v="Climate neutral"/>
    <s v="Carbon Neutral"/>
    <s v="C"/>
    <s v="Y"/>
    <s v="Yes"/>
    <s v="Yes"/>
    <s v="Not Specified"/>
    <s v="1,2"/>
    <s v="Kia aims to provide inspiring movement while reducing negative impacts on nature caused by movement._x000d__x000a_In November 2021, Kia officially declared to achieve carbon neutrality by 2045. To this end, Kia plans to reduce_x000d__x000a_its carbon emissions by 97% compared to 2019 by 2045 and seek ways to offset the remaining amount, making_x000d__x000a_net emissions &quot;zero&quot; at all stages. This will be promoted with the goal of achieving the 3Ss: Sustainable Energy,_x000d__x000a_Sustainable Mobility, and Sustainable Planet (Pg. 15)."/>
    <n v="2045"/>
    <m/>
    <m/>
    <s v=""/>
    <s v="N"/>
    <s v=""/>
    <s v=""/>
    <m/>
    <m/>
    <m/>
    <s v="Not Specified"/>
    <s v="Not Specified"/>
    <s v="No"/>
    <s v="N"/>
    <s v=""/>
    <s v=""/>
    <m/>
    <m/>
    <m/>
    <m/>
    <m/>
    <n v="0"/>
    <n v="0"/>
    <n v="1"/>
    <n v="1"/>
    <n v="0"/>
    <n v="1"/>
    <n v="0"/>
    <n v="1"/>
    <n v="0"/>
    <n v="0"/>
    <n v="0"/>
    <n v="0"/>
    <n v="0"/>
    <n v="0"/>
    <n v="0"/>
    <n v="0"/>
    <n v="1"/>
    <n v="1"/>
    <n v="0"/>
    <n v="0"/>
    <n v="0"/>
    <n v="0"/>
    <n v="0"/>
    <n v="0"/>
    <n v="0"/>
    <n v="0"/>
    <n v="1"/>
    <n v="0"/>
    <n v="1"/>
  </r>
  <r>
    <n v="160"/>
    <n v="166"/>
    <s v="Vinci"/>
    <s v="Engineering, Construction"/>
    <s v="Engineering and construction"/>
    <s v="France"/>
    <s v="Europe"/>
    <s v="$78,692.6"/>
    <s v="$5,259"/>
    <n v="3.5000000000000003E-2"/>
    <s v="$134,076.4"/>
    <n v="284526"/>
    <n v="25"/>
    <s v="N"/>
    <m/>
    <m/>
    <s v="Y"/>
    <s v="Y"/>
    <s v="Targets set"/>
    <s v="Well-below 2Â°C"/>
    <n v="2030"/>
    <s v=""/>
    <s v=""/>
    <m/>
    <s v=""/>
    <s v=""/>
    <m/>
    <m/>
    <s v="Net zero"/>
    <s v="Net Zero"/>
    <s v=""/>
    <s v="N"/>
    <s v="Yes"/>
    <s v="Yes"/>
    <s v="Partial"/>
    <s v="1,2"/>
    <s v=""/>
    <m/>
    <m/>
    <m/>
    <s v="C"/>
    <s v="Y"/>
    <s v="1,2"/>
    <s v="'2050 AMBITION NET ZERO GREENHOUSE GAS EMISSIONS' (p1, 2024)"/>
    <n v="2050"/>
    <m/>
    <m/>
    <s v="Not Specified"/>
    <s v="Not Specified"/>
    <s v="No"/>
    <s v="N"/>
    <s v=""/>
    <s v=""/>
    <m/>
    <m/>
    <m/>
    <m/>
    <m/>
    <n v="0"/>
    <n v="0"/>
    <n v="0"/>
    <n v="0"/>
    <n v="0"/>
    <n v="1"/>
    <n v="0"/>
    <n v="1"/>
    <n v="0"/>
    <n v="0"/>
    <n v="0"/>
    <n v="0"/>
    <n v="0"/>
    <n v="1"/>
    <n v="0"/>
    <n v="0"/>
    <n v="0"/>
    <n v="0"/>
    <n v="0"/>
    <n v="0"/>
    <n v="1"/>
    <n v="1"/>
    <n v="0"/>
    <n v="0"/>
    <n v="0"/>
    <n v="0"/>
    <n v="1"/>
    <n v="0"/>
    <n v="1"/>
  </r>
  <r>
    <n v="161"/>
    <n v="171"/>
    <s v="Shenghong Holding Group"/>
    <s v="Chemicals"/>
    <s v="Chemicals"/>
    <s v="China"/>
    <s v="Asia"/>
    <s v="$78,611.7"/>
    <s v="$401.4"/>
    <n v="-0.26800000000000002"/>
    <s v="$34,109.5"/>
    <n v="59553"/>
    <n v="6"/>
    <s v="N"/>
    <m/>
    <m/>
    <s v="N"/>
    <s v="N"/>
    <s v=""/>
    <s v=""/>
    <m/>
    <s v=""/>
    <s v=""/>
    <m/>
    <s v=""/>
    <s v=""/>
    <m/>
    <m/>
    <s v=""/>
    <s v=""/>
    <s v=""/>
    <s v="N"/>
    <s v=""/>
    <s v=""/>
    <s v=""/>
    <s v=""/>
    <s v=""/>
    <m/>
    <m/>
    <m/>
    <s v=""/>
    <s v="N"/>
    <s v=""/>
    <s v=""/>
    <m/>
    <m/>
    <m/>
    <s v=""/>
    <s v=""/>
    <s v=""/>
    <s v="N"/>
    <s v=""/>
    <s v=""/>
    <m/>
    <m/>
    <m/>
    <m/>
    <m/>
    <n v="0"/>
    <n v="0"/>
    <n v="0"/>
    <n v="0"/>
    <n v="0"/>
    <n v="0"/>
    <n v="0"/>
    <n v="0"/>
    <n v="0"/>
    <n v="0"/>
    <n v="0"/>
    <n v="0"/>
    <n v="0"/>
    <n v="0"/>
    <n v="0"/>
    <n v="0"/>
    <n v="0"/>
    <n v="0"/>
    <n v="0"/>
    <n v="0"/>
    <n v="0"/>
    <n v="0"/>
    <n v="0"/>
    <n v="0"/>
    <n v="0"/>
    <n v="0"/>
    <n v="0"/>
    <n v="0"/>
    <n v="0"/>
  </r>
  <r>
    <n v="162"/>
    <n v="151"/>
    <s v="Seven &amp; I Holdings"/>
    <s v="Food &amp; Drug Stores"/>
    <s v="Retail"/>
    <s v="Japan"/>
    <s v="Asia"/>
    <s v="$78,509.4"/>
    <s v="$1,134.9"/>
    <n v="-0.27700000000000002"/>
    <s v="$75,569.9"/>
    <n v="107436"/>
    <n v="20"/>
    <s v="Y"/>
    <n v="2020"/>
    <n v="2050"/>
    <s v="Y"/>
    <s v="N"/>
    <s v="Commitment removed"/>
    <s v=""/>
    <m/>
    <s v=""/>
    <s v=""/>
    <m/>
    <s v=""/>
    <s v=""/>
    <m/>
    <m/>
    <s v="Net zero"/>
    <s v="Net Zero"/>
    <s v=""/>
    <s v="N"/>
    <s v="Yes"/>
    <s v="Yes"/>
    <s v="Yes"/>
    <s v="1,2,3"/>
    <s v=""/>
    <m/>
    <m/>
    <m/>
    <s v="C,V"/>
    <s v="Y"/>
    <s v="1,2,3"/>
    <s v="&quot;Reduce emissions from group store operations to net-zero by 2050&quot;. (Pg. 5)"/>
    <n v="2050"/>
    <m/>
    <m/>
    <s v="Not Specified"/>
    <s v="Not Specified"/>
    <s v="No"/>
    <s v="N"/>
    <s v=""/>
    <s v=""/>
    <m/>
    <m/>
    <m/>
    <m/>
    <m/>
    <n v="0"/>
    <n v="0"/>
    <n v="1"/>
    <n v="1"/>
    <n v="0"/>
    <n v="0"/>
    <n v="0"/>
    <n v="0"/>
    <n v="0"/>
    <n v="0"/>
    <n v="0"/>
    <n v="0"/>
    <n v="0"/>
    <n v="1"/>
    <n v="0"/>
    <n v="0"/>
    <n v="0"/>
    <n v="0"/>
    <n v="0"/>
    <n v="0"/>
    <n v="1"/>
    <n v="1"/>
    <n v="0"/>
    <n v="0"/>
    <n v="0"/>
    <n v="0"/>
    <n v="1"/>
    <n v="0"/>
    <n v="1"/>
  </r>
  <r>
    <n v="163"/>
    <n v="178"/>
    <s v="State Bank of India"/>
    <s v="Banks: Commercial and Savings"/>
    <s v="Financial services"/>
    <s v="India"/>
    <s v="Asia"/>
    <s v="$78,472.4"/>
    <s v="$9,175.4"/>
    <n v="0.13200000000000001"/>
    <s v="$856,121.1"/>
    <n v="236226"/>
    <n v="20"/>
    <s v="N"/>
    <m/>
    <m/>
    <s v="N"/>
    <s v="N"/>
    <s v=""/>
    <s v=""/>
    <m/>
    <s v=""/>
    <s v=""/>
    <m/>
    <s v=""/>
    <s v=""/>
    <m/>
    <m/>
    <s v="Carbon neutral(ity)"/>
    <s v="Carbon Neutral"/>
    <s v="C"/>
    <s v="Y"/>
    <s v="Yes"/>
    <s v="Yes"/>
    <s v="Not Specified"/>
    <s v="1,2"/>
    <s v=""/>
    <n v="2030"/>
    <m/>
    <m/>
    <s v=""/>
    <s v="N"/>
    <s v=""/>
    <s v=""/>
    <m/>
    <m/>
    <m/>
    <s v="Not Specified"/>
    <s v="Not Specified"/>
    <s v="No"/>
    <s v="N"/>
    <s v=""/>
    <s v=""/>
    <m/>
    <m/>
    <m/>
    <m/>
    <m/>
    <n v="0"/>
    <n v="0"/>
    <n v="0"/>
    <n v="0"/>
    <n v="0"/>
    <n v="0"/>
    <n v="0"/>
    <n v="0"/>
    <n v="0"/>
    <n v="0"/>
    <n v="0"/>
    <n v="0"/>
    <n v="0"/>
    <n v="0"/>
    <n v="0"/>
    <n v="1"/>
    <n v="0"/>
    <n v="1"/>
    <n v="0"/>
    <n v="0"/>
    <n v="0"/>
    <n v="0"/>
    <n v="0"/>
    <n v="0"/>
    <n v="0"/>
    <n v="0"/>
    <n v="1"/>
    <n v="0"/>
    <n v="1"/>
  </r>
  <r>
    <n v="164"/>
    <n v="129"/>
    <s v="China FAW Group"/>
    <s v="Motor Vehicles &amp; Parts"/>
    <s v="Automotive"/>
    <s v="China"/>
    <s v="Asia"/>
    <s v="$77,736.8"/>
    <s v="$835.9"/>
    <n v="-0.70799999999999996"/>
    <s v="$89,346.5"/>
    <n v="121737"/>
    <n v="21"/>
    <s v="N"/>
    <m/>
    <m/>
    <s v="N"/>
    <s v="N"/>
    <s v=""/>
    <s v=""/>
    <m/>
    <s v=""/>
    <s v=""/>
    <m/>
    <s v=""/>
    <s v=""/>
    <m/>
    <m/>
    <s v=""/>
    <s v=""/>
    <s v="G"/>
    <s v="N"/>
    <s v=""/>
    <s v=""/>
    <s v=""/>
    <s v=""/>
    <s v=""/>
    <n v="2060"/>
    <m/>
    <m/>
    <s v=""/>
    <s v="N"/>
    <s v=""/>
    <s v=""/>
    <m/>
    <m/>
    <m/>
    <s v=""/>
    <s v=""/>
    <s v=""/>
    <s v="N"/>
    <s v=""/>
    <s v=""/>
    <m/>
    <m/>
    <m/>
    <m/>
    <m/>
    <n v="0"/>
    <n v="0"/>
    <n v="0"/>
    <n v="0"/>
    <n v="0"/>
    <n v="0"/>
    <n v="0"/>
    <n v="0"/>
    <n v="0"/>
    <n v="0"/>
    <n v="0"/>
    <n v="0"/>
    <n v="0"/>
    <n v="0"/>
    <n v="0"/>
    <n v="0"/>
    <n v="0"/>
    <n v="0"/>
    <n v="0"/>
    <n v="0"/>
    <n v="0"/>
    <n v="0"/>
    <n v="0"/>
    <n v="0"/>
    <n v="0"/>
    <n v="0"/>
    <n v="0"/>
    <n v="0"/>
    <n v="0"/>
  </r>
  <r>
    <n v="165"/>
    <n v="157"/>
    <s v="Jiangxi Copper"/>
    <s v="Metals"/>
    <s v="Metals and mining"/>
    <s v="China"/>
    <s v="Asia"/>
    <s v="$77,667.6"/>
    <s v="$364.1"/>
    <n v="-1.9E-2"/>
    <s v="$34,230"/>
    <n v="32863"/>
    <n v="13"/>
    <s v="N"/>
    <m/>
    <m/>
    <s v="N"/>
    <s v="N"/>
    <s v=""/>
    <s v=""/>
    <m/>
    <s v=""/>
    <s v=""/>
    <m/>
    <s v=""/>
    <s v=""/>
    <m/>
    <m/>
    <s v="Carbon neutral(ity)"/>
    <s v="Carbon Neutral"/>
    <s v=""/>
    <s v="Y"/>
    <s v="Not Specified"/>
    <s v="Not Specified"/>
    <s v="Not Specified"/>
    <s v=""/>
    <s v="carbon peaking in 2030 , carbon neutrality in 2060"/>
    <n v="2060"/>
    <m/>
    <m/>
    <s v=""/>
    <s v="N"/>
    <s v=""/>
    <s v=""/>
    <m/>
    <m/>
    <m/>
    <s v="Not Specified"/>
    <s v="Yes (nature-based removals e.g. Forestation, soil carbon enhancement)"/>
    <s v="No"/>
    <s v="N"/>
    <s v=""/>
    <s v=""/>
    <m/>
    <m/>
    <m/>
    <m/>
    <m/>
    <n v="0"/>
    <n v="0"/>
    <n v="0"/>
    <n v="0"/>
    <n v="0"/>
    <n v="0"/>
    <n v="0"/>
    <n v="0"/>
    <n v="0"/>
    <n v="0"/>
    <n v="0"/>
    <n v="0"/>
    <n v="0"/>
    <n v="0"/>
    <n v="0"/>
    <n v="0"/>
    <n v="1"/>
    <n v="1"/>
    <n v="0"/>
    <n v="0"/>
    <n v="0"/>
    <n v="0"/>
    <n v="0"/>
    <n v="0"/>
    <n v="0"/>
    <n v="0"/>
    <n v="1"/>
    <n v="0"/>
    <n v="1"/>
  </r>
  <r>
    <n v="166"/>
    <n v="175"/>
    <s v="Shandong Weiqiao Pioneering Group"/>
    <s v="Textiles"/>
    <s v="Household and personal products"/>
    <s v="China"/>
    <s v="Asia"/>
    <s v="$77,626.2"/>
    <s v="$2,013.8"/>
    <n v="0.68899999999999995"/>
    <s v="$41,794.8"/>
    <n v="103046"/>
    <n v="14"/>
    <s v="N"/>
    <m/>
    <m/>
    <s v="N"/>
    <s v="N"/>
    <s v=""/>
    <s v=""/>
    <m/>
    <s v=""/>
    <s v=""/>
    <m/>
    <s v=""/>
    <s v=""/>
    <m/>
    <m/>
    <s v="Carbon neutral(ity)"/>
    <s v="Carbon Neutral"/>
    <s v="C"/>
    <s v="Y"/>
    <s v="Yes"/>
    <s v="Yes"/>
    <s v="No"/>
    <s v="1,2"/>
    <s v="In their sustainability report they state this: &quot;In our effort to achieve the goal of carbon neutrality, the Group expedited the implementation of the strategic plan of ‚ÄúCarbon Peak and Carbon Neutrality‚Äù. Through cooperation with the Office for Social Responsibility of China National Textile And Apparel Council, Weiqiao Textile participated in the Climate Stewardship 2030 Initiative initiated by China National Textile And Apparel Council and released its goals of ‚ÄúCarbon Peak and Carbon Neutrality‚Äù, aiming to achieve carbon peak by 2023 and carbon neutrality for its operation by 2049.&quot; But no other information was found. "/>
    <n v="2049"/>
    <m/>
    <m/>
    <s v=""/>
    <s v="N"/>
    <s v=""/>
    <s v=""/>
    <m/>
    <m/>
    <m/>
    <s v="Not Specified"/>
    <s v="Not Specified"/>
    <s v="No"/>
    <s v="N"/>
    <s v=""/>
    <s v=""/>
    <m/>
    <m/>
    <m/>
    <m/>
    <m/>
    <n v="0"/>
    <n v="0"/>
    <n v="0"/>
    <n v="0"/>
    <n v="0"/>
    <n v="0"/>
    <n v="0"/>
    <n v="0"/>
    <n v="0"/>
    <n v="0"/>
    <n v="0"/>
    <n v="0"/>
    <n v="0"/>
    <n v="0"/>
    <n v="0"/>
    <n v="0"/>
    <n v="1"/>
    <n v="1"/>
    <n v="0"/>
    <n v="0"/>
    <n v="0"/>
    <n v="0"/>
    <n v="0"/>
    <n v="0"/>
    <n v="0"/>
    <n v="0"/>
    <n v="1"/>
    <n v="0"/>
    <n v="1"/>
  </r>
  <r>
    <n v="167"/>
    <n v="176"/>
    <s v="JBS"/>
    <s v="Food Production"/>
    <s v="Food, beverages and agriculture"/>
    <s v="Netherlands"/>
    <s v="Europe"/>
    <s v="$77,182.6"/>
    <s v="$1,766.9"/>
    <n v="0"/>
    <s v="$40,685.4"/>
    <n v="281974"/>
    <n v="16"/>
    <s v="N"/>
    <m/>
    <m/>
    <s v="Y"/>
    <s v="N"/>
    <s v="Commitment removed"/>
    <s v=""/>
    <m/>
    <s v=""/>
    <s v=""/>
    <m/>
    <s v="N"/>
    <s v="Commitment removed"/>
    <m/>
    <m/>
    <s v="Net zero"/>
    <s v="Net Zero"/>
    <s v=""/>
    <s v="N"/>
    <s v="Yes"/>
    <s v="Yes"/>
    <s v="Yes"/>
    <s v="1,2,3"/>
    <s v=""/>
    <m/>
    <m/>
    <m/>
    <s v="C,V"/>
    <s v="Y"/>
    <s v="1,2,3"/>
    <s v="&quot;Achieve net-zero greenhouse gas (GHG) emissions by 2040&quot;  (JBS sustainability report 2023, p. 29) _x000a_&quot;Reach 100% renewable electricity across our operations by 2040&quot; (JBS sustainability report 2022, p. 39) (no update in 2023 sustainability report)_x000a__x000a_(JBS does not specify what share of its 2040 net-zero target will be based on emission reductions and what share will rely on offsetting.)_x000a__x000a_See also JBS (2025) Our Approach to Net Zero, JBS. Available at: https://web.archive.org/web/20250620083943/https://jbsfoodsgroup.com/our-purpose/net-zero_x000a__x000a_'We strive to achieve our goal to reduce the intensity of scope 3 emissions'"/>
    <n v="2040"/>
    <m/>
    <m/>
    <s v="Not Specified"/>
    <s v="Yes (unspecified)"/>
    <s v="No"/>
    <s v="N"/>
    <s v=""/>
    <s v=""/>
    <m/>
    <m/>
    <m/>
    <m/>
    <m/>
    <n v="0"/>
    <n v="0"/>
    <n v="0"/>
    <n v="0"/>
    <n v="0"/>
    <n v="0"/>
    <n v="0"/>
    <n v="0"/>
    <n v="0"/>
    <n v="0"/>
    <n v="0"/>
    <n v="0"/>
    <n v="0"/>
    <n v="1"/>
    <n v="0"/>
    <n v="0"/>
    <n v="0"/>
    <n v="0"/>
    <n v="0"/>
    <n v="0"/>
    <n v="1"/>
    <n v="1"/>
    <n v="0"/>
    <n v="0"/>
    <n v="0"/>
    <n v="0"/>
    <n v="1"/>
    <n v="0"/>
    <n v="1"/>
  </r>
  <r>
    <n v="168"/>
    <n v="154"/>
    <s v="Bank of Communications"/>
    <s v="Banks: Commercial and Savings"/>
    <s v="Financial services"/>
    <s v="China"/>
    <s v="Asia"/>
    <s v="$75,834.2"/>
    <s v="$13,006.8"/>
    <n v="-7.0000000000000001E-3"/>
    <s v="$2,041,389.9"/>
    <n v="95746"/>
    <n v="17"/>
    <s v="N"/>
    <m/>
    <m/>
    <s v="N"/>
    <s v="N"/>
    <s v=""/>
    <s v=""/>
    <m/>
    <s v=""/>
    <s v=""/>
    <m/>
    <s v=""/>
    <s v=""/>
    <m/>
    <m/>
    <s v="Emissions reduction target"/>
    <s v="Other Emission Reduction"/>
    <s v=""/>
    <s v="N"/>
    <s v="Not Specified"/>
    <s v="Not Specified"/>
    <s v="Not Specified"/>
    <s v=""/>
    <s v=""/>
    <m/>
    <m/>
    <m/>
    <s v=""/>
    <s v="N"/>
    <s v=""/>
    <s v=""/>
    <m/>
    <m/>
    <m/>
    <s v="Not Specified"/>
    <s v="Not Specified"/>
    <s v="No"/>
    <s v="Y"/>
    <s v="'30% reduction in greenhouse gas emissions in 2025 compared to 2021' (p. 62)"/>
    <n v="2025"/>
    <m/>
    <m/>
    <m/>
    <m/>
    <m/>
    <n v="0"/>
    <n v="0"/>
    <n v="0"/>
    <n v="0"/>
    <n v="0"/>
    <n v="0"/>
    <n v="0"/>
    <n v="0"/>
    <n v="0"/>
    <n v="0"/>
    <n v="0"/>
    <n v="0"/>
    <n v="0"/>
    <n v="0"/>
    <n v="0"/>
    <n v="0"/>
    <n v="0"/>
    <n v="0"/>
    <n v="0"/>
    <n v="0"/>
    <n v="0"/>
    <n v="0"/>
    <n v="0"/>
    <n v="1"/>
    <n v="0"/>
    <n v="0"/>
    <n v="0"/>
    <n v="0"/>
    <n v="1"/>
  </r>
  <r>
    <n v="169"/>
    <n v="218"/>
    <s v="Progressive"/>
    <s v="Insurance: Property and Casualty"/>
    <s v="Financial services"/>
    <s v="U.S."/>
    <s v="North America"/>
    <s v="$75,372"/>
    <s v="$8,480"/>
    <n v="1.173"/>
    <s v="$105,745"/>
    <n v="66308"/>
    <n v="12"/>
    <s v="N"/>
    <m/>
    <m/>
    <s v="N"/>
    <s v="N"/>
    <s v=""/>
    <s v=""/>
    <m/>
    <s v=""/>
    <s v=""/>
    <m/>
    <s v=""/>
    <s v=""/>
    <m/>
    <m/>
    <s v="Carbon neutral(ity)"/>
    <s v="Carbon Neutral"/>
    <s v="C"/>
    <s v="Y"/>
    <s v="Yes"/>
    <s v="Yes"/>
    <s v="No"/>
    <s v="1,2"/>
    <s v="Our ultimate goal [is to become] carbon neutral (in Scope 1 and 2 emissions) by 2025, with a goal of becoming net-zero in the following decade."/>
    <n v="2025"/>
    <m/>
    <m/>
    <s v=""/>
    <s v="N"/>
    <s v=""/>
    <s v=""/>
    <m/>
    <m/>
    <m/>
    <s v="Not Specified"/>
    <s v="Not Specified"/>
    <s v="No"/>
    <s v="N"/>
    <s v=""/>
    <s v=""/>
    <m/>
    <m/>
    <m/>
    <m/>
    <m/>
    <n v="0"/>
    <n v="0"/>
    <n v="0"/>
    <n v="0"/>
    <n v="0"/>
    <n v="0"/>
    <n v="0"/>
    <n v="0"/>
    <n v="0"/>
    <n v="0"/>
    <n v="0"/>
    <n v="0"/>
    <n v="0"/>
    <n v="0"/>
    <n v="0"/>
    <n v="1"/>
    <n v="0"/>
    <n v="1"/>
    <n v="0"/>
    <n v="0"/>
    <n v="0"/>
    <n v="0"/>
    <n v="0"/>
    <n v="0"/>
    <n v="0"/>
    <n v="0"/>
    <n v="1"/>
    <n v="0"/>
    <n v="1"/>
  </r>
  <r>
    <n v="170"/>
    <n v="161"/>
    <s v="Pacific Construction Group"/>
    <s v="Engineering &amp; Construction"/>
    <s v="Engineering and construction"/>
    <s v="China"/>
    <s v="Asia"/>
    <s v="$75,359.8"/>
    <s v="$4,897.5"/>
    <n v="-2.7E-2"/>
    <s v="$63,162.2"/>
    <n v="265245"/>
    <n v="12"/>
    <s v="N"/>
    <m/>
    <m/>
    <s v="N"/>
    <s v="N"/>
    <s v=""/>
    <s v=""/>
    <m/>
    <s v=""/>
    <s v=""/>
    <m/>
    <s v=""/>
    <s v=""/>
    <m/>
    <m/>
    <s v="Net zero"/>
    <s v="Net Zero"/>
    <s v=""/>
    <s v="N"/>
    <s v="Yes"/>
    <s v="Yes"/>
    <s v="No"/>
    <s v="1,2"/>
    <s v=""/>
    <m/>
    <m/>
    <m/>
    <s v="C"/>
    <s v="Y"/>
    <s v="1,2"/>
    <s v="&quot;CO2 emission reduction (Scope 1,2) 2050 targets Net Zero&quot; (p. 18) "/>
    <n v="2050"/>
    <m/>
    <m/>
    <s v="Yes"/>
    <s v="Not Specified"/>
    <s v="No"/>
    <s v="N"/>
    <s v=""/>
    <s v=""/>
    <m/>
    <m/>
    <m/>
    <m/>
    <m/>
    <n v="0"/>
    <n v="0"/>
    <n v="0"/>
    <n v="0"/>
    <n v="0"/>
    <n v="0"/>
    <n v="0"/>
    <n v="0"/>
    <n v="0"/>
    <n v="0"/>
    <n v="0"/>
    <n v="0"/>
    <n v="0"/>
    <n v="1"/>
    <n v="0"/>
    <n v="0"/>
    <n v="0"/>
    <n v="0"/>
    <n v="0"/>
    <n v="0"/>
    <n v="1"/>
    <n v="1"/>
    <n v="0"/>
    <n v="0"/>
    <n v="0"/>
    <n v="1"/>
    <n v="1"/>
    <n v="0"/>
    <n v="0"/>
  </r>
  <r>
    <n v="171"/>
    <n v="165"/>
    <s v="Pertamina"/>
    <s v="Petroleum Refining"/>
    <s v="Oil and gas"/>
    <s v="Indonesia"/>
    <s v="Asia"/>
    <s v="$75,327"/>
    <s v="$3,125.9"/>
    <n v="-0.29599999999999999"/>
    <s v="$89,850.3"/>
    <n v="43998"/>
    <n v="12"/>
    <s v="N"/>
    <m/>
    <m/>
    <s v="N"/>
    <s v="N"/>
    <s v=""/>
    <s v=""/>
    <m/>
    <s v=""/>
    <s v=""/>
    <m/>
    <s v=""/>
    <s v=""/>
    <m/>
    <m/>
    <s v=""/>
    <s v=""/>
    <s v=""/>
    <s v="N"/>
    <s v="Yes"/>
    <s v="Yes"/>
    <s v="Partial"/>
    <s v="1,2"/>
    <s v=""/>
    <m/>
    <m/>
    <m/>
    <s v="C"/>
    <s v="Y"/>
    <s v="1,2"/>
    <s v=""/>
    <n v="2060"/>
    <m/>
    <m/>
    <s v="Not Specified"/>
    <s v=""/>
    <s v=""/>
    <s v="N"/>
    <s v=""/>
    <n v="2060"/>
    <s v="Aspiration: Scope 1 &amp; 2: Net Zero Emission by 2060 (or earlier)"/>
    <s v="Aspiration: Scope 1 &amp; 2: Net Zero Emission by 2060 (or earlier"/>
    <m/>
    <m/>
    <m/>
    <n v="0"/>
    <n v="0"/>
    <n v="0"/>
    <n v="0"/>
    <n v="0"/>
    <n v="0"/>
    <n v="0"/>
    <n v="0"/>
    <n v="0"/>
    <n v="0"/>
    <n v="0"/>
    <n v="0"/>
    <n v="0"/>
    <n v="1"/>
    <n v="0"/>
    <n v="0"/>
    <n v="0"/>
    <n v="0"/>
    <n v="0"/>
    <n v="0"/>
    <n v="1"/>
    <n v="1"/>
    <n v="0"/>
    <n v="0"/>
    <n v="0"/>
    <n v="0"/>
    <n v="1"/>
    <n v="0"/>
    <n v="1"/>
  </r>
  <r>
    <n v="172"/>
    <n v="79"/>
    <s v="Uniper"/>
    <s v="Energy"/>
    <s v="Energy and utilities"/>
    <s v="Germany"/>
    <s v="Europe"/>
    <s v="$75,306.6"/>
    <s v="$321.2"/>
    <n v="-0.95299999999999996"/>
    <s v="$39,851.9"/>
    <n v="7464"/>
    <n v="7"/>
    <s v="N"/>
    <m/>
    <m/>
    <s v="N"/>
    <s v="N"/>
    <s v=""/>
    <s v=""/>
    <m/>
    <s v=""/>
    <s v=""/>
    <m/>
    <s v=""/>
    <s v=""/>
    <m/>
    <m/>
    <s v=""/>
    <s v=""/>
    <s v=""/>
    <s v="N"/>
    <s v="Yes"/>
    <s v="Yes"/>
    <s v="Partial"/>
    <s v="1,2"/>
    <s v="Our goal is to be CO2-neutral at Group level by 2040* which is why we are investing around €8 billion in the transformation of our company until the early 2030s. ncl. offsetting, where economically viable. Scope 1 and 2 emissions are heading towards neutrality by 2040 as part of the EU Emissions Trading Scheme (EU ETS). Scope 3 emissions will decrease in line with market developments, customer behavior and political goals."/>
    <n v="2040"/>
    <s v="Climate | Uniper"/>
    <s v="Our goal is to be CO2-neutral at Group level by 2040* which is why we are investing around €8 billion in the transformation of our company until the early 2030s."/>
    <s v=""/>
    <s v="N"/>
    <s v=""/>
    <s v=""/>
    <m/>
    <m/>
    <m/>
    <s v=""/>
    <s v=""/>
    <s v=""/>
    <s v="N"/>
    <s v=""/>
    <s v=""/>
    <m/>
    <m/>
    <m/>
    <m/>
    <m/>
    <n v="0"/>
    <n v="0"/>
    <n v="0"/>
    <n v="0"/>
    <n v="0"/>
    <n v="0"/>
    <n v="0"/>
    <n v="0"/>
    <n v="0"/>
    <n v="0"/>
    <n v="0"/>
    <n v="0"/>
    <n v="0"/>
    <n v="0"/>
    <n v="0"/>
    <n v="0"/>
    <n v="0"/>
    <n v="0"/>
    <n v="0"/>
    <n v="0"/>
    <n v="0"/>
    <n v="0"/>
    <n v="0"/>
    <n v="0"/>
    <n v="0"/>
    <n v="0"/>
    <n v="0"/>
    <n v="0"/>
    <n v="0"/>
  </r>
  <r>
    <n v="173"/>
    <n v="146"/>
    <s v="Japan Post Holdings"/>
    <s v="Insurance: Life, Health (stock)"/>
    <s v="Financial services"/>
    <s v="Japan"/>
    <s v="Asia"/>
    <s v="$75,230"/>
    <s v="$2,430.8"/>
    <n v="0.308"/>
    <s v="$1,982,451.5"/>
    <n v="218718"/>
    <n v="29"/>
    <s v="N"/>
    <m/>
    <m/>
    <s v="Y"/>
    <s v="Y"/>
    <s v="Committed"/>
    <s v=""/>
    <n v="2030"/>
    <s v=""/>
    <s v=""/>
    <m/>
    <s v=""/>
    <s v=""/>
    <m/>
    <m/>
    <s v="Carbon neutral(ity)"/>
    <s v="Carbon Neutral"/>
    <s v="C"/>
    <s v="Y"/>
    <s v="Yes"/>
    <s v="Yes"/>
    <s v="No"/>
    <s v="1,2"/>
    <s v="&quot;We are promoting climate change initiatives including GHG emission reductions, having the ultra-long-term target of achieving carbon neutrality by 2050 and the medium-term target for FY2030 as a milestone.&quot;"/>
    <n v="2050"/>
    <m/>
    <m/>
    <s v=""/>
    <s v="N"/>
    <s v=""/>
    <s v=""/>
    <m/>
    <m/>
    <m/>
    <s v="Not Specified"/>
    <s v="Not Specified"/>
    <s v="No"/>
    <s v="N"/>
    <s v=""/>
    <s v=""/>
    <m/>
    <m/>
    <m/>
    <m/>
    <m/>
    <n v="0"/>
    <n v="0"/>
    <n v="0"/>
    <n v="0"/>
    <n v="0"/>
    <n v="1"/>
    <n v="0"/>
    <n v="1"/>
    <n v="0"/>
    <n v="0"/>
    <n v="0"/>
    <n v="0"/>
    <n v="0"/>
    <n v="0"/>
    <n v="0"/>
    <n v="0"/>
    <n v="1"/>
    <n v="1"/>
    <n v="0"/>
    <n v="0"/>
    <n v="0"/>
    <n v="0"/>
    <n v="0"/>
    <n v="0"/>
    <n v="0"/>
    <n v="0"/>
    <n v="1"/>
    <n v="0"/>
    <n v="1"/>
  </r>
  <r>
    <n v="174"/>
    <n v="183"/>
    <s v="Airbus"/>
    <s v="Aerospace and Defense"/>
    <s v="Aerospace and defense"/>
    <s v="Netherlands"/>
    <s v="Europe"/>
    <s v="$74,867.5"/>
    <s v="$4,576.6"/>
    <n v="0.11700000000000001"/>
    <s v="$133,788.6"/>
    <n v="156921"/>
    <n v="31"/>
    <s v="N"/>
    <m/>
    <m/>
    <s v="Y"/>
    <s v="Y"/>
    <s v="Targets set"/>
    <s v="1.5°C "/>
    <n v="2035"/>
    <s v=""/>
    <s v=""/>
    <m/>
    <s v=""/>
    <s v=""/>
    <m/>
    <m/>
    <s v="Emissions reduction target"/>
    <s v="Other Emission Reduction"/>
    <s v=""/>
    <s v="N"/>
    <s v="Yes"/>
    <s v="Yes"/>
    <s v="No"/>
    <s v="1,2"/>
    <s v=""/>
    <m/>
    <m/>
    <m/>
    <s v=""/>
    <s v="N"/>
    <s v=""/>
    <s v=""/>
    <m/>
    <m/>
    <m/>
    <s v="Yes"/>
    <s v="Not Specified"/>
    <s v="No"/>
    <s v="Y"/>
    <s v="-63%(2) in line with 1.5°C  pathway ‚Äúnet zero Scope 1&amp;2‚Äù by 2030'  (p61)"/>
    <n v="2030"/>
    <m/>
    <m/>
    <m/>
    <m/>
    <m/>
    <n v="0"/>
    <n v="0"/>
    <n v="0"/>
    <n v="0"/>
    <n v="0"/>
    <n v="0"/>
    <n v="1"/>
    <n v="1"/>
    <n v="0"/>
    <n v="0"/>
    <n v="0"/>
    <n v="0"/>
    <n v="0"/>
    <n v="0"/>
    <n v="0"/>
    <n v="0"/>
    <n v="0"/>
    <n v="0"/>
    <n v="0"/>
    <n v="0"/>
    <n v="0"/>
    <n v="0"/>
    <n v="0"/>
    <n v="1"/>
    <n v="0"/>
    <n v="1"/>
    <n v="1"/>
    <n v="0"/>
    <n v="0"/>
  </r>
  <r>
    <n v="175"/>
    <n v="195"/>
    <s v="American Express"/>
    <s v="Consumer Credit Card and Related Services"/>
    <s v="Financial services"/>
    <s v="U.S."/>
    <s v="North America"/>
    <s v="$74,201"/>
    <s v="$10,129"/>
    <n v="0.21"/>
    <s v="$271,461"/>
    <n v="75100"/>
    <n v="31"/>
    <s v="Y"/>
    <n v="2020"/>
    <n v="2025"/>
    <s v="Y"/>
    <s v="Y"/>
    <s v="Targets set"/>
    <s v="1.5°C "/>
    <n v="2033"/>
    <s v="Targets set"/>
    <s v="1.5°C "/>
    <n v="2050"/>
    <s v="Y"/>
    <s v="Targets set"/>
    <n v="2050"/>
    <m/>
    <s v="Net zero"/>
    <s v="Net Zero"/>
    <s v=""/>
    <s v="N"/>
    <s v="Yes"/>
    <s v="Yes"/>
    <s v="Partial"/>
    <s v="1,2"/>
    <s v=""/>
    <m/>
    <m/>
    <m/>
    <s v="C"/>
    <s v="Y"/>
    <s v="1,2"/>
    <s v="‚ÄúCommitted to net-zero emissions by 2035 in alignment with the SBTi‚Äù (2021-2022 ESG Report, P.40)"/>
    <n v="2035"/>
    <m/>
    <m/>
    <s v="Yes"/>
    <s v="Not Specified"/>
    <s v="No"/>
    <s v="N"/>
    <s v=""/>
    <s v=""/>
    <m/>
    <m/>
    <m/>
    <m/>
    <m/>
    <n v="0"/>
    <n v="1"/>
    <n v="0"/>
    <n v="1"/>
    <n v="0"/>
    <n v="0"/>
    <n v="1"/>
    <n v="1"/>
    <n v="0"/>
    <n v="0"/>
    <n v="1"/>
    <n v="0"/>
    <n v="0"/>
    <n v="1"/>
    <n v="0"/>
    <n v="0"/>
    <n v="0"/>
    <n v="0"/>
    <n v="0"/>
    <n v="0"/>
    <n v="1"/>
    <n v="1"/>
    <n v="0"/>
    <n v="0"/>
    <n v="0"/>
    <n v="1"/>
    <n v="1"/>
    <n v="0"/>
    <n v="0"/>
  </r>
  <r>
    <n v="176"/>
    <n v="132"/>
    <s v="Orlen"/>
    <s v="Petroleum Refining"/>
    <s v="Oil and gas"/>
    <s v="Poland"/>
    <s v="Europe"/>
    <s v="$74,121.3"/>
    <s v="$369.1"/>
    <n v="-0.92500000000000004"/>
    <s v="$61,826.5"/>
    <n v="67809"/>
    <n v="17"/>
    <s v="N"/>
    <m/>
    <m/>
    <s v="N"/>
    <s v="N"/>
    <s v=""/>
    <s v=""/>
    <m/>
    <s v=""/>
    <s v=""/>
    <m/>
    <s v=""/>
    <s v=""/>
    <m/>
    <m/>
    <s v="Net zero"/>
    <s v="Net Zero"/>
    <s v=""/>
    <s v="N"/>
    <s v="Yes"/>
    <s v="Yes"/>
    <s v="Yes"/>
    <s v="1,2,3"/>
    <s v=""/>
    <m/>
    <m/>
    <m/>
    <s v="C,V"/>
    <s v="Y"/>
    <s v="1,2,3"/>
    <s v="&quot;ORLEN Group aims to achieve Net Zero for emission scope 1, 2 and 3, in accordance with the Paris Agreement.&quot; (p. 7)"/>
    <n v="2050"/>
    <m/>
    <m/>
    <s v="Not Specified"/>
    <s v="Yes (unspecified)"/>
    <s v="No"/>
    <s v="N"/>
    <s v=""/>
    <s v=""/>
    <m/>
    <m/>
    <m/>
    <m/>
    <m/>
    <n v="0"/>
    <n v="0"/>
    <n v="0"/>
    <n v="0"/>
    <n v="0"/>
    <n v="0"/>
    <n v="0"/>
    <n v="0"/>
    <n v="0"/>
    <n v="0"/>
    <n v="0"/>
    <n v="0"/>
    <n v="0"/>
    <n v="1"/>
    <n v="0"/>
    <n v="0"/>
    <n v="0"/>
    <n v="0"/>
    <n v="0"/>
    <n v="0"/>
    <n v="1"/>
    <n v="1"/>
    <n v="0"/>
    <n v="0"/>
    <n v="0"/>
    <n v="0"/>
    <n v="1"/>
    <n v="0"/>
    <n v="1"/>
  </r>
  <r>
    <n v="177"/>
    <n v="205"/>
    <s v="Deutsche Bank"/>
    <s v="Banks: Commercial and Savings"/>
    <s v="Financial services"/>
    <s v="Germany"/>
    <s v="Europe"/>
    <s v="$73,708.2"/>
    <s v="$4,695.6"/>
    <n v="-0.314"/>
    <s v="$1,440,291"/>
    <n v="89753"/>
    <n v="31"/>
    <s v="Y"/>
    <n v="2022"/>
    <n v="2025"/>
    <s v="N"/>
    <s v="N"/>
    <s v=""/>
    <s v=""/>
    <m/>
    <s v=""/>
    <s v=""/>
    <m/>
    <s v=""/>
    <s v=""/>
    <m/>
    <m/>
    <s v="Net zero"/>
    <s v="Net Zero"/>
    <s v=""/>
    <s v="N"/>
    <s v="Yes"/>
    <s v="Yes"/>
    <s v="Yes"/>
    <s v="1,2,3"/>
    <s v=""/>
    <m/>
    <m/>
    <m/>
    <s v="C,V"/>
    <s v="Y"/>
    <s v="1,2,3"/>
    <s v="&quot;Our initial Transition Plan describes the progress made to date as well as our plan to reach net zero by 2050, and is part of Deutsche Bank's NZBA commitment.&quot;"/>
    <n v="2050"/>
    <m/>
    <m/>
    <s v="Yes"/>
    <s v="Not Specified"/>
    <s v="No"/>
    <s v="N"/>
    <s v=""/>
    <s v=""/>
    <m/>
    <m/>
    <m/>
    <m/>
    <m/>
    <n v="0"/>
    <n v="1"/>
    <n v="0"/>
    <n v="1"/>
    <n v="0"/>
    <n v="0"/>
    <n v="0"/>
    <n v="0"/>
    <n v="0"/>
    <n v="0"/>
    <n v="0"/>
    <n v="0"/>
    <n v="0"/>
    <n v="1"/>
    <n v="0"/>
    <n v="0"/>
    <n v="0"/>
    <n v="0"/>
    <n v="0"/>
    <n v="0"/>
    <n v="1"/>
    <n v="1"/>
    <n v="0"/>
    <n v="0"/>
    <n v="0"/>
    <n v="1"/>
    <n v="1"/>
    <n v="0"/>
    <n v="0"/>
  </r>
  <r>
    <n v="178"/>
    <n v="170"/>
    <s v="Shaanxi Coal &amp; Chemical Industry"/>
    <s v="Mining, Crude-Oil Production"/>
    <s v="Metals and mining"/>
    <s v="China"/>
    <s v="Asia"/>
    <s v="$73,683.6"/>
    <s v="$1,358.9"/>
    <n v="0.22"/>
    <s v="$99,261.3"/>
    <n v="140860"/>
    <n v="11"/>
    <s v="N"/>
    <m/>
    <m/>
    <s v="N"/>
    <s v="N"/>
    <s v=""/>
    <s v=""/>
    <m/>
    <s v=""/>
    <s v=""/>
    <m/>
    <s v=""/>
    <s v=""/>
    <m/>
    <m/>
    <s v="Carbon neutral(ity)"/>
    <s v="Carbon Neutral"/>
    <s v=""/>
    <s v="Y"/>
    <s v="Not Specified"/>
    <s v="Not Specified"/>
    <s v="Not Specified"/>
    <s v=""/>
    <s v="&quot;Shaanxi Coal Group actively focuses on the national strategic goal of &quot;carbon peaking and carbon neutrality&quot; to provide customers in different industries with high-quality, green, safe, reliable and efficient smart energy services.&quot; _x000a_(http://www.shccig.com/ProductService/list/1125) _x000a__x000a_China submitted its Mid-Century Long-Term Low Greenhouse Gas Emission Development Strategy (LTS) on October 28, 2021 to the UNFCCC, which contains the country‚Äôs commitment to reach ‚Äúcarbon neutrality before 2060‚Äù. (https://climateactiontracker.org/countries/china/net-zero-targets/)"/>
    <n v="2060"/>
    <m/>
    <m/>
    <s v=""/>
    <s v="N"/>
    <s v=""/>
    <s v=""/>
    <m/>
    <m/>
    <m/>
    <s v="Not Specified"/>
    <s v="Not Specified"/>
    <s v=""/>
    <s v="N"/>
    <s v=""/>
    <s v=""/>
    <m/>
    <m/>
    <m/>
    <m/>
    <m/>
    <n v="0"/>
    <n v="0"/>
    <n v="0"/>
    <n v="0"/>
    <n v="0"/>
    <n v="0"/>
    <n v="0"/>
    <n v="0"/>
    <n v="0"/>
    <n v="0"/>
    <n v="0"/>
    <n v="0"/>
    <n v="0"/>
    <n v="0"/>
    <n v="0"/>
    <n v="0"/>
    <n v="1"/>
    <n v="1"/>
    <n v="0"/>
    <n v="0"/>
    <n v="0"/>
    <n v="0"/>
    <n v="0"/>
    <n v="0"/>
    <n v="0"/>
    <n v="0"/>
    <n v="1"/>
    <n v="0"/>
    <n v="1"/>
  </r>
  <r>
    <n v="179"/>
    <n v="204"/>
    <s v="Lloyds Banking Group"/>
    <s v="Banks: Commercial and Savings"/>
    <s v="Financial services"/>
    <s v="Britain"/>
    <s v="Europe"/>
    <s v="$73,085.6"/>
    <s v="$5,647.9"/>
    <n v="-0.16800000000000001"/>
    <s v="$1,135,642.5"/>
    <n v="61228"/>
    <n v="30"/>
    <s v="Y"/>
    <n v="2019"/>
    <n v="2020"/>
    <s v="N"/>
    <s v="N"/>
    <s v=""/>
    <s v=""/>
    <m/>
    <s v=""/>
    <s v=""/>
    <m/>
    <s v=""/>
    <s v=""/>
    <m/>
    <m/>
    <s v="Net zero"/>
    <s v="Net Zero"/>
    <s v=""/>
    <s v="N"/>
    <s v="Yes"/>
    <s v="Yes"/>
    <s v="Yes"/>
    <s v="1,2,3"/>
    <s v=""/>
    <m/>
    <m/>
    <m/>
    <s v="C,V"/>
    <s v="Y"/>
    <s v="1,2,3"/>
    <s v="&quot;We will achieve net zero carbon operations by 2030 and reduce our direct carbon emissions by at least 75%; Reduce the carbon emissions we generate through our supply chain by 50% by 2030 on the path to net zero by 2050 or sooner [from a 2021/2022 baseline].&quot;  (P.9, 2022 Sustainability Report)_x000a_&quot;We will aim to reduce the carbon intensity of our whole portfolio by 50 per cent by 2030 and achieve net zero by 2050.&quot; (P.28, 2023 Sustainability Report)_x000a_&quot;2050: Net Zero by 2050 or sooner&quot; (P.68, 2024 Sustainability Report)"/>
    <n v="2050"/>
    <m/>
    <m/>
    <s v="Yes"/>
    <s v="Not Specified"/>
    <s v="No"/>
    <s v="N"/>
    <s v=""/>
    <s v=""/>
    <m/>
    <m/>
    <m/>
    <m/>
    <m/>
    <n v="1"/>
    <n v="0"/>
    <n v="0"/>
    <n v="1"/>
    <n v="0"/>
    <n v="0"/>
    <n v="0"/>
    <n v="0"/>
    <n v="0"/>
    <n v="0"/>
    <n v="0"/>
    <n v="0"/>
    <n v="0"/>
    <n v="1"/>
    <n v="0"/>
    <n v="0"/>
    <n v="0"/>
    <n v="0"/>
    <n v="0"/>
    <n v="0"/>
    <n v="1"/>
    <n v="1"/>
    <n v="0"/>
    <n v="0"/>
    <n v="0"/>
    <n v="1"/>
    <n v="1"/>
    <n v="0"/>
    <n v="0"/>
  </r>
  <r>
    <n v="180"/>
    <n v="153"/>
    <s v="ENEOS Holdings"/>
    <s v="Petroleum Refining"/>
    <s v="Oil and gas"/>
    <s v="Japan"/>
    <s v="Asia"/>
    <s v="$72,819.3"/>
    <s v="$1,483"/>
    <n v="-0.25600000000000001"/>
    <s v="$58,638.9"/>
    <n v="40256"/>
    <n v="31"/>
    <s v="N"/>
    <m/>
    <m/>
    <s v="N"/>
    <s v="N"/>
    <s v=""/>
    <s v=""/>
    <m/>
    <s v=""/>
    <s v=""/>
    <m/>
    <s v=""/>
    <s v=""/>
    <m/>
    <m/>
    <s v="Carbon neutral(ity)"/>
    <s v="Carbon Neutral"/>
    <s v="C,V"/>
    <s v="Y"/>
    <s v="Yes"/>
    <s v="Yes"/>
    <s v="Yes"/>
    <s v="1,2,3"/>
    <s v="The ENEOS Group, in their 2025 roadmap, aims to achieve carbon neutrality for Scope 1 and 2 emissions by fiscal 2040, and for Scope 3 emissions by fiscal 2050."/>
    <n v="2050"/>
    <m/>
    <m/>
    <s v=""/>
    <s v="N"/>
    <s v=""/>
    <s v=""/>
    <m/>
    <m/>
    <m/>
    <s v="Yes"/>
    <s v="Yes (nature-based and CCS-based removals)"/>
    <s v="No"/>
    <s v="N"/>
    <s v=""/>
    <s v=""/>
    <m/>
    <m/>
    <m/>
    <m/>
    <m/>
    <n v="0"/>
    <n v="0"/>
    <n v="0"/>
    <n v="0"/>
    <n v="0"/>
    <n v="0"/>
    <n v="0"/>
    <n v="0"/>
    <n v="0"/>
    <n v="0"/>
    <n v="0"/>
    <n v="0"/>
    <n v="0"/>
    <n v="0"/>
    <n v="0"/>
    <n v="0"/>
    <n v="1"/>
    <n v="1"/>
    <n v="0"/>
    <n v="0"/>
    <n v="0"/>
    <n v="0"/>
    <n v="0"/>
    <n v="0"/>
    <n v="0"/>
    <n v="1"/>
    <n v="1"/>
    <n v="0"/>
    <n v="0"/>
  </r>
  <r>
    <n v="181"/>
    <n v="180"/>
    <s v="Oil &amp; Natural Gas"/>
    <s v="Mining, Crude-Oil Production"/>
    <s v="Metals and mining"/>
    <s v="India"/>
    <s v="Asia"/>
    <s v="$72,406.3"/>
    <s v="$4,285.4"/>
    <n v="-0.28000000000000003"/>
    <s v="$88,808.1"/>
    <n v="35795"/>
    <n v="19"/>
    <s v="N"/>
    <m/>
    <m/>
    <s v="N"/>
    <s v="N"/>
    <s v=""/>
    <s v=""/>
    <m/>
    <s v=""/>
    <s v=""/>
    <m/>
    <s v=""/>
    <s v=""/>
    <m/>
    <m/>
    <s v="Net zero"/>
    <s v="Net Zero"/>
    <s v=""/>
    <s v="N"/>
    <s v="Yes"/>
    <s v="Yes"/>
    <s v="No"/>
    <s v="1,2"/>
    <s v=""/>
    <m/>
    <m/>
    <m/>
    <s v="C"/>
    <s v="Y"/>
    <s v="1,2"/>
    <s v="ONGC commits to achieve carbon-neutral operations (Scope 1 &amp; 2) by 2038, announced Aug 2023 and reiterated in the 2023-24 Annual Report"/>
    <n v="2038"/>
    <m/>
    <m/>
    <s v="Yes"/>
    <s v="Yes (CCS-based removals e.g. BECCS, DACCS)"/>
    <s v="No"/>
    <s v="N"/>
    <s v=""/>
    <s v=""/>
    <m/>
    <m/>
    <m/>
    <m/>
    <m/>
    <n v="0"/>
    <n v="0"/>
    <n v="0"/>
    <n v="0"/>
    <n v="0"/>
    <n v="0"/>
    <n v="0"/>
    <n v="0"/>
    <n v="0"/>
    <n v="0"/>
    <n v="0"/>
    <n v="0"/>
    <n v="0"/>
    <n v="1"/>
    <n v="0"/>
    <n v="0"/>
    <n v="0"/>
    <n v="0"/>
    <n v="0"/>
    <n v="0"/>
    <n v="1"/>
    <n v="1"/>
    <n v="0"/>
    <n v="0"/>
    <n v="0"/>
    <n v="1"/>
    <n v="1"/>
    <n v="0"/>
    <n v="0"/>
  </r>
  <r>
    <n v="182"/>
    <n v="169"/>
    <s v="Lukoil"/>
    <s v="Petroleum Refining"/>
    <s v="Oil and gas"/>
    <s v="Russia"/>
    <s v="Europe"/>
    <s v="$72,270.3"/>
    <s v="$9,143.3"/>
    <n v="-0.32500000000000001"/>
    <s v="$81,772.1"/>
    <n v="104736"/>
    <n v="25"/>
    <s v="N"/>
    <m/>
    <m/>
    <s v="N"/>
    <s v="N"/>
    <s v=""/>
    <s v=""/>
    <m/>
    <s v=""/>
    <s v=""/>
    <m/>
    <s v=""/>
    <s v=""/>
    <m/>
    <m/>
    <s v="Emissions reduction target"/>
    <s v="Other Emission Reduction"/>
    <s v=""/>
    <s v="N"/>
    <s v="Yes"/>
    <s v="Yes"/>
    <s v="No"/>
    <s v="1,2"/>
    <s v=""/>
    <m/>
    <m/>
    <m/>
    <s v=""/>
    <s v="N"/>
    <s v=""/>
    <s v=""/>
    <m/>
    <m/>
    <m/>
    <s v="Not Specified"/>
    <s v="Yes (unspecified)"/>
    <s v="No"/>
    <s v="Y"/>
    <s v="LUKOIL Group‚Äôs voluntary goal to reduce GHG emissions was developed in 2021 by reference to forecasts prepared by the Intergovernmental Panel on Climate Change based on the goal specified in Article 2 of the Paris Agreement to keep the increase in the global average surface air temperature below 2¬∞C. It consists in reducing controlled GHG emissions (Scope 1 + Scope 2) by at least 20% by 2030 compared to the 2017 level. The Company also speaks up for the goals of the Oil &amp; Gas Decarbonization Charter to achieve zero GHG emissions for Scope 1 and Scope 2 by 2050, near-zero methane emissions and routine APG flaring in oil and gas production. "/>
    <n v="2030"/>
    <m/>
    <m/>
    <m/>
    <m/>
    <m/>
    <n v="0"/>
    <n v="0"/>
    <n v="0"/>
    <n v="0"/>
    <n v="0"/>
    <n v="0"/>
    <n v="0"/>
    <n v="0"/>
    <n v="0"/>
    <n v="0"/>
    <n v="0"/>
    <n v="0"/>
    <n v="0"/>
    <n v="0"/>
    <n v="0"/>
    <n v="0"/>
    <n v="0"/>
    <n v="0"/>
    <n v="0"/>
    <n v="0"/>
    <n v="0"/>
    <n v="0"/>
    <n v="0"/>
    <n v="1"/>
    <n v="0"/>
    <n v="0"/>
    <n v="0"/>
    <n v="0"/>
    <n v="1"/>
  </r>
  <r>
    <n v="183"/>
    <n v="144"/>
    <s v="Nippon Life Insurance"/>
    <s v="Insurance: Life, Health (Mutual)"/>
    <s v="Financial services"/>
    <s v="Japan"/>
    <s v="Asia"/>
    <s v="$72,181"/>
    <s v="$2,856.6"/>
    <n v="1E-3"/>
    <s v="$642,755.6"/>
    <n v="170711"/>
    <n v="31"/>
    <s v="Y"/>
    <n v="2024"/>
    <n v="2040"/>
    <s v="N"/>
    <s v="N"/>
    <s v=""/>
    <s v=""/>
    <m/>
    <s v=""/>
    <s v=""/>
    <m/>
    <s v=""/>
    <s v=""/>
    <m/>
    <m/>
    <s v="Net zero"/>
    <s v="Net Zero"/>
    <s v=""/>
    <s v="N"/>
    <s v="Yes"/>
    <s v="Yes"/>
    <s v="Yes"/>
    <s v="1,2,3"/>
    <s v=""/>
    <m/>
    <m/>
    <m/>
    <s v="C,V"/>
    <s v="Y"/>
    <s v="1,2,3"/>
    <s v="Life has endorsed the Japanese government‚Äôs policy to target net zero emissions of Green-House Gasses (GHG) by fiscal 2050 and has set fiscal 2030 interim targets for GHG emission reduction in the investment portfolio* in order to achieve a net zero target by fiscal 2050._x000a__x000a_*Target assets are domestic and foreign listed equities, domestic and foreign corporate bonds, and real estate."/>
    <n v="2050"/>
    <m/>
    <m/>
    <s v="Not Specified"/>
    <s v="Yes (nature-based removals e.g. Forestation, soil carbon enhancement)"/>
    <s v="No"/>
    <s v="N"/>
    <s v=""/>
    <s v=""/>
    <m/>
    <m/>
    <m/>
    <m/>
    <m/>
    <n v="0"/>
    <n v="0"/>
    <n v="1"/>
    <n v="1"/>
    <n v="0"/>
    <n v="0"/>
    <n v="0"/>
    <n v="0"/>
    <n v="0"/>
    <n v="0"/>
    <n v="0"/>
    <n v="0"/>
    <n v="0"/>
    <n v="1"/>
    <n v="0"/>
    <n v="0"/>
    <n v="0"/>
    <n v="0"/>
    <n v="0"/>
    <n v="0"/>
    <n v="1"/>
    <n v="1"/>
    <n v="0"/>
    <n v="0"/>
    <n v="0"/>
    <n v="0"/>
    <n v="1"/>
    <n v="0"/>
    <n v="1"/>
  </r>
  <r>
    <n v="184"/>
    <n v="228"/>
    <s v="ING Group"/>
    <s v="Banks: Commercial and Savings"/>
    <s v="Financial services"/>
    <s v="Netherlands"/>
    <s v="Europe"/>
    <s v="$71,973.6"/>
    <s v="$5,768.4"/>
    <n v="0.28899999999999998"/>
    <s v="$1,060,111.8"/>
    <n v="61121"/>
    <n v="31"/>
    <s v="Y"/>
    <n v="2015"/>
    <n v="2020"/>
    <s v="Y"/>
    <s v="Y"/>
    <s v="Targets set"/>
    <s v="1.5°C "/>
    <n v="2025"/>
    <s v=""/>
    <s v=""/>
    <m/>
    <s v=""/>
    <s v=""/>
    <m/>
    <m/>
    <s v="Net zero"/>
    <s v="Net Zero"/>
    <s v=""/>
    <s v="N"/>
    <s v="Yes"/>
    <s v="Yes"/>
    <s v="Partial"/>
    <s v="1,2"/>
    <s v=""/>
    <m/>
    <m/>
    <m/>
    <s v="C"/>
    <s v="Y"/>
    <s v="1,2"/>
    <s v="&quot;Recently, we increased our ambition to align our lending portfolio with a net zero future by 2050 or sooner. This means we‚Äôll now evolve our Terra approach to steer our loan book towards keeping the rise in global temperatures to a maximum of 1.5 ¬∞C, rather than well below 2 ¬∞C.&quot; p.11 of 2021 report._x000a__x000a_We use our Terra approach to steer the most carbon-intensive parts of our portfolio towards reaching net zero by 2050. We combine a portfolio-level approach to the carbon-intensive sectors we‚Äôre active in with client engagement that strives to support companies in accelerating their own net-zero transitions. With Terra, we measure the emissions associated with clients active in the most carbon-intensive parts of the sector value chains, and use this information to benchmark our clients‚Äô activities against the relevant decarbonisation scenarios. Additionally, by measuring the absolute financed emissions of our portfolio, we perform hotspot analyses to monitor our loan book, identify risks and opportunities, and define next steps for expansion of Terra's scope. (page 32)"/>
    <n v="2050"/>
    <m/>
    <m/>
    <s v="Not Specified"/>
    <s v="No"/>
    <s v="No"/>
    <s v="N"/>
    <s v=""/>
    <s v=""/>
    <m/>
    <m/>
    <m/>
    <m/>
    <m/>
    <n v="1"/>
    <n v="0"/>
    <n v="0"/>
    <n v="1"/>
    <n v="0"/>
    <n v="1"/>
    <n v="0"/>
    <n v="1"/>
    <n v="0"/>
    <n v="0"/>
    <n v="0"/>
    <n v="0"/>
    <n v="0"/>
    <n v="1"/>
    <n v="0"/>
    <n v="0"/>
    <n v="0"/>
    <n v="0"/>
    <n v="0"/>
    <n v="0"/>
    <n v="1"/>
    <n v="1"/>
    <n v="0"/>
    <n v="0"/>
    <n v="0"/>
    <n v="0"/>
    <n v="1"/>
    <n v="0"/>
    <n v="1"/>
  </r>
  <r>
    <n v="185"/>
    <n v="212"/>
    <s v="Barclays"/>
    <s v="Megabanks"/>
    <s v="Financial services"/>
    <s v="Britain"/>
    <s v="Europe"/>
    <s v="$71,257.5"/>
    <s v="$8,057.3"/>
    <n v="0.23300000000000001"/>
    <s v="$1,901,555.6"/>
    <n v="93000"/>
    <n v="31"/>
    <s v="Y"/>
    <n v="2019"/>
    <n v="2025"/>
    <s v="N"/>
    <s v="N"/>
    <s v=""/>
    <s v=""/>
    <m/>
    <s v=""/>
    <s v=""/>
    <m/>
    <s v=""/>
    <s v=""/>
    <m/>
    <m/>
    <s v="Net zero"/>
    <s v="Net Zero"/>
    <s v=""/>
    <s v="N"/>
    <s v="Yes"/>
    <s v="Yes"/>
    <s v="Partial"/>
    <s v="1,2"/>
    <s v=""/>
    <m/>
    <m/>
    <m/>
    <s v="C"/>
    <s v="Y"/>
    <s v="1,2"/>
    <s v="Become a net zero bank by 2050: &quot;work towards the milestone of 90% absolute GHG supply chain emissions reduction against a 2018 baseline&quot; (pg 72)"/>
    <n v="2050"/>
    <m/>
    <m/>
    <s v="Yes"/>
    <s v="Yes (CCS-based removals e.g. BECCS, DACCS)"/>
    <s v=""/>
    <s v="N"/>
    <s v=""/>
    <s v=""/>
    <m/>
    <m/>
    <m/>
    <m/>
    <m/>
    <n v="0"/>
    <n v="1"/>
    <n v="0"/>
    <n v="1"/>
    <n v="0"/>
    <n v="0"/>
    <n v="0"/>
    <n v="0"/>
    <n v="0"/>
    <n v="0"/>
    <n v="0"/>
    <n v="0"/>
    <n v="0"/>
    <n v="1"/>
    <n v="0"/>
    <n v="0"/>
    <n v="0"/>
    <n v="0"/>
    <n v="0"/>
    <n v="0"/>
    <n v="1"/>
    <n v="1"/>
    <n v="0"/>
    <n v="0"/>
    <n v="0"/>
    <n v="1"/>
    <n v="1"/>
    <n v="0"/>
    <n v="0"/>
  </r>
  <r>
    <n v="186"/>
    <n v="193"/>
    <s v="Lockheed Martin"/>
    <s v="Aerospace and Defense"/>
    <s v="Aerospace and defense"/>
    <s v="U.S."/>
    <s v="North America"/>
    <s v="$71,043"/>
    <s v="$5,336"/>
    <n v="-0.22900000000000001"/>
    <s v="$55,617"/>
    <n v="121000"/>
    <n v="31"/>
    <s v="N"/>
    <m/>
    <m/>
    <s v="N"/>
    <s v="N"/>
    <s v=""/>
    <s v=""/>
    <m/>
    <s v=""/>
    <s v=""/>
    <m/>
    <s v=""/>
    <s v=""/>
    <m/>
    <m/>
    <s v="Emissions reduction target"/>
    <s v="Other Emission Reduction"/>
    <s v=""/>
    <s v="N"/>
    <s v="Yes"/>
    <s v="Yes"/>
    <s v="No"/>
    <s v="1,2"/>
    <s v=""/>
    <m/>
    <m/>
    <m/>
    <s v=""/>
    <s v="N"/>
    <s v=""/>
    <s v=""/>
    <m/>
    <m/>
    <m/>
    <s v="Not Specified"/>
    <s v="Not Specified"/>
    <s v="No"/>
    <s v="Y"/>
    <s v="Our updated commitment, which received executive-level approval, is to reduce our absolute Scope 1 and Scope 2 emissions by 36% from a 2020 baseline. This updated commitment is in line with the absolute contraction model well-below 2¬∞C scenario."/>
    <n v="2030"/>
    <m/>
    <m/>
    <m/>
    <m/>
    <m/>
    <n v="0"/>
    <n v="0"/>
    <n v="0"/>
    <n v="0"/>
    <n v="0"/>
    <n v="0"/>
    <n v="0"/>
    <n v="0"/>
    <n v="0"/>
    <n v="0"/>
    <n v="0"/>
    <n v="0"/>
    <n v="0"/>
    <n v="0"/>
    <n v="0"/>
    <n v="0"/>
    <n v="0"/>
    <n v="0"/>
    <n v="0"/>
    <n v="0"/>
    <n v="0"/>
    <n v="0"/>
    <n v="0"/>
    <n v="1"/>
    <n v="0"/>
    <n v="0"/>
    <n v="0"/>
    <n v="0"/>
    <n v="1"/>
  </r>
  <r>
    <n v="187"/>
    <n v="202"/>
    <s v="MetLife"/>
    <s v="Insurance: Life and Health"/>
    <s v="Financial services"/>
    <s v="U.S."/>
    <s v="North America"/>
    <s v="$70,986"/>
    <s v="$4,426"/>
    <n v="1.8049999999999999"/>
    <s v="$677,457"/>
    <n v="45000"/>
    <n v="31"/>
    <s v="N"/>
    <m/>
    <m/>
    <s v="Y"/>
    <s v="Y"/>
    <s v="Committed"/>
    <s v=""/>
    <n v="2030"/>
    <s v=""/>
    <s v=""/>
    <m/>
    <s v=""/>
    <s v=""/>
    <m/>
    <m/>
    <s v="Net zero"/>
    <s v="Net Zero"/>
    <s v=""/>
    <s v="N"/>
    <s v="Yes"/>
    <s v="Yes"/>
    <s v="Partial"/>
    <s v="1,2"/>
    <s v=""/>
    <m/>
    <m/>
    <m/>
    <s v="C"/>
    <s v="Y"/>
    <s v="1,2"/>
    <s v="In 2022, MetLife committed to achieve net zero GHG emissions for its global operations and general account investment portfolio by 2050 or sooner. Interim goals include:_x000a__x000a_50% reduction in Scope 1, 2, and 3 business travel emissions_x000a__x000a_50% reduction in GHG emissions from managed real estate equity investments_x000a__x000a_Engagement with emitters responsible for at least 50% of public corporate portfolio financed emissions annually"/>
    <n v="2050"/>
    <m/>
    <m/>
    <s v="Yes"/>
    <s v="Not Specified"/>
    <s v="Yes"/>
    <s v="N"/>
    <s v=""/>
    <s v=""/>
    <m/>
    <m/>
    <m/>
    <m/>
    <m/>
    <n v="0"/>
    <n v="0"/>
    <n v="0"/>
    <n v="0"/>
    <n v="0"/>
    <n v="1"/>
    <n v="0"/>
    <n v="1"/>
    <n v="0"/>
    <n v="0"/>
    <n v="0"/>
    <n v="0"/>
    <n v="0"/>
    <n v="1"/>
    <n v="0"/>
    <n v="0"/>
    <n v="0"/>
    <n v="0"/>
    <n v="0"/>
    <n v="0"/>
    <n v="1"/>
    <n v="1"/>
    <n v="0"/>
    <n v="0"/>
    <n v="0"/>
    <n v="1"/>
    <n v="1"/>
    <n v="0"/>
    <n v="0"/>
  </r>
  <r>
    <n v="188"/>
    <n v="197"/>
    <s v="Roche Group"/>
    <s v="Pharmaceuticals"/>
    <s v="Health care and pharmaceuticals"/>
    <s v="Switzerland"/>
    <s v="Europe"/>
    <s v="$70,861.1"/>
    <s v="$9,400.1"/>
    <n v="-0.26600000000000001"/>
    <s v="$112,363.1"/>
    <n v="103249"/>
    <n v="31"/>
    <s v="N"/>
    <m/>
    <m/>
    <s v="Y"/>
    <s v="Y"/>
    <s v="Targets set"/>
    <s v="1.5°C "/>
    <n v="2029"/>
    <s v="Targets set"/>
    <s v="1.5°C "/>
    <n v="2045"/>
    <s v="Y"/>
    <s v="Targets set"/>
    <n v="2045"/>
    <m/>
    <s v="Zero emissions"/>
    <s v="Net Zero"/>
    <s v=""/>
    <s v="N"/>
    <s v="Yes"/>
    <s v="Yes"/>
    <s v="Partial"/>
    <s v="1,2"/>
    <s v=""/>
    <m/>
    <m/>
    <m/>
    <s v="C"/>
    <s v="Y"/>
    <s v="1,2"/>
    <s v="In October 2024, Roche submitted its greenhouse gas (GHG) reduction targets to the Science Based Targets initiative (SBTi), underscoring its commitment to addressing climate change. As part of its ongoing sustainability efforts, Roche has expanded its carbon reduction strategy to include nearand long-term targets. These targets seek to reduce GHG emissions across its operations (Scope 1 and 2) and throughout its up- and downstream value chain (Scope 3). The goal is to achieve net zero emissions across Roche‚Äôs entire value chain by 2045. SBTi validation of these targets is in progress, targets will be announced once validated. Roche‚Äôs commitment remains to achieve absolute zero Scope 1 and 2 emissions by 2050._x000a__x000a_Last year, they refined their company-wide sustainability strategy. In the area of climate protection, they have set a target of achieving net-zero emissions throughout our value chain by 2045 and absolute zero emissions by 2050 as part of the Science Based Targets initiative"/>
    <n v="2050"/>
    <m/>
    <m/>
    <s v="Not Specified"/>
    <s v="Yes (unspecified)"/>
    <s v="No"/>
    <s v="N"/>
    <s v=""/>
    <s v=""/>
    <m/>
    <m/>
    <m/>
    <m/>
    <m/>
    <n v="0"/>
    <n v="0"/>
    <n v="0"/>
    <n v="0"/>
    <n v="0"/>
    <n v="1"/>
    <n v="0"/>
    <n v="1"/>
    <n v="0"/>
    <n v="0"/>
    <n v="1"/>
    <n v="0"/>
    <n v="0"/>
    <n v="1"/>
    <n v="0"/>
    <n v="0"/>
    <n v="0"/>
    <n v="0"/>
    <n v="0"/>
    <n v="0"/>
    <n v="1"/>
    <n v="1"/>
    <n v="0"/>
    <n v="0"/>
    <n v="0"/>
    <n v="0"/>
    <n v="1"/>
    <n v="0"/>
    <n v="1"/>
  </r>
  <r>
    <n v="189"/>
    <n v="207"/>
    <s v="HCA Healthcare"/>
    <s v="Health Care: Medical Facilities"/>
    <s v="Health care and pharmaceuticals"/>
    <s v="U.S."/>
    <s v="North America"/>
    <s v="$70,603"/>
    <s v="$5,760"/>
    <n v="9.9000000000000005E-2"/>
    <s v="$59,513"/>
    <n v="271000"/>
    <n v="31"/>
    <s v="N"/>
    <m/>
    <m/>
    <s v="N"/>
    <s v="N"/>
    <s v=""/>
    <s v=""/>
    <m/>
    <s v=""/>
    <s v=""/>
    <m/>
    <s v=""/>
    <s v=""/>
    <m/>
    <m/>
    <s v="No target"/>
    <s v="No Target"/>
    <s v=""/>
    <s v="N"/>
    <s v="Not Specified"/>
    <s v="Not Specified"/>
    <s v="Not Specified"/>
    <s v=""/>
    <s v=""/>
    <m/>
    <m/>
    <m/>
    <s v=""/>
    <s v="N"/>
    <s v=""/>
    <s v=""/>
    <m/>
    <m/>
    <m/>
    <s v="Not Specified"/>
    <s v="Not Specified"/>
    <s v="No"/>
    <s v="Y"/>
    <s v="GHG reduction"/>
    <n v="2030"/>
    <s v="https://www.hcadam.com/api/public/content/a02e1a713e7b46ba9bc08e4b9acd9658?v=83b2b1e1"/>
    <m/>
    <m/>
    <m/>
    <m/>
    <n v="0"/>
    <n v="0"/>
    <n v="0"/>
    <n v="0"/>
    <n v="0"/>
    <n v="0"/>
    <n v="0"/>
    <n v="0"/>
    <n v="0"/>
    <n v="0"/>
    <n v="0"/>
    <n v="0"/>
    <n v="0"/>
    <n v="0"/>
    <n v="0"/>
    <n v="0"/>
    <n v="0"/>
    <n v="0"/>
    <n v="0"/>
    <n v="0"/>
    <n v="0"/>
    <n v="0"/>
    <n v="0"/>
    <n v="1"/>
    <n v="0"/>
    <n v="0"/>
    <n v="0"/>
    <n v="0"/>
    <n v="1"/>
  </r>
  <r>
    <n v="190"/>
    <n v="172"/>
    <s v="BASF"/>
    <s v="Chemicals"/>
    <s v="Chemicals"/>
    <s v="Germany"/>
    <s v="Europe"/>
    <s v="$70,574.2"/>
    <s v="$1,403.7"/>
    <n v="4.7709999999999999"/>
    <s v="$83,262.6"/>
    <n v="111822"/>
    <n v="31"/>
    <s v="N"/>
    <m/>
    <m/>
    <s v="N"/>
    <s v="N"/>
    <s v=""/>
    <s v=""/>
    <m/>
    <s v=""/>
    <s v=""/>
    <m/>
    <s v=""/>
    <s v=""/>
    <m/>
    <m/>
    <s v="Net zero"/>
    <s v="Net Zero"/>
    <s v=""/>
    <s v="N"/>
    <s v="Yes"/>
    <s v="Yes"/>
    <s v="Partial"/>
    <s v="1,2"/>
    <s v=""/>
    <m/>
    <m/>
    <m/>
    <s v="C"/>
    <s v="Y"/>
    <s v="1,2"/>
    <s v="On our journey toward climate neutrality, we have set ourselves ambitious goals and are striving worldwide to achieve net zero CO2 emissions by 2050."/>
    <n v="2050"/>
    <m/>
    <m/>
    <s v="Yes"/>
    <s v="Not Specified"/>
    <s v="No"/>
    <s v="N"/>
    <s v=""/>
    <s v=""/>
    <m/>
    <m/>
    <m/>
    <m/>
    <m/>
    <n v="0"/>
    <n v="0"/>
    <n v="0"/>
    <n v="0"/>
    <n v="0"/>
    <n v="0"/>
    <n v="0"/>
    <n v="0"/>
    <n v="0"/>
    <n v="0"/>
    <n v="0"/>
    <n v="0"/>
    <n v="0"/>
    <n v="1"/>
    <n v="0"/>
    <n v="0"/>
    <n v="0"/>
    <n v="0"/>
    <n v="0"/>
    <n v="0"/>
    <n v="1"/>
    <n v="1"/>
    <n v="0"/>
    <n v="0"/>
    <n v="0"/>
    <n v="1"/>
    <n v="1"/>
    <n v="0"/>
    <n v="0"/>
  </r>
  <r>
    <n v="191"/>
    <n v="194"/>
    <s v="Koc Holding"/>
    <s v="Energy"/>
    <s v="Energy and utilities"/>
    <s v="Turkey"/>
    <s v="Europe"/>
    <s v="$70,543.2"/>
    <s v="$39.8"/>
    <n v="-0.98699999999999999"/>
    <s v="$110,532.5"/>
    <n v="130760"/>
    <n v="24"/>
    <s v="N"/>
    <m/>
    <m/>
    <s v="N"/>
    <s v="N"/>
    <s v=""/>
    <s v=""/>
    <m/>
    <s v=""/>
    <s v=""/>
    <m/>
    <s v=""/>
    <s v=""/>
    <m/>
    <m/>
    <s v="Carbon neutral(ity)"/>
    <s v="Carbon Neutral"/>
    <s v="C"/>
    <s v="Y"/>
    <s v="Yes"/>
    <s v="Yes"/>
    <s v="No"/>
    <s v="1,2"/>
    <s v="In line with the net-zero by 2050 target of the European Green Deal, we are currently developing a Group-wide plan that will illustrate our pathway to become carbon neutral in 2050._x000a_They would carry out the Carbon Transition Program in three main stages:_x000a_ &quot;The first stage consists of analyzing climate-related risks and opportunities and basing our action plans on the revealed output. Accordingly, we have taken one of our biggest steps in transitioning to a low-carbon economy by taking part in the ‚ÄòTask Force on Climate-related Financial Disclosures (TCFD),‚Äô a platform that brings together the world's leading organizations whose aim is to reach net-zero emissions. The second stage of our roadmap consists of setting the targets of Group companies in line with our commitment to become carbon neutral by 2050. The third and last stage of our roadmap consists of monitoring global and national climate policies and practices, especially the European Green Deal._x000a_https://www.koc.com.tr/media-center/latest-news/2021/koc-holding-launches-carbon-transition-program"/>
    <n v="2050"/>
    <m/>
    <m/>
    <s v=""/>
    <s v="N"/>
    <s v=""/>
    <s v=""/>
    <m/>
    <m/>
    <m/>
    <s v="Not Specified"/>
    <s v="Not Specified"/>
    <s v="No"/>
    <s v="N"/>
    <s v=""/>
    <s v=""/>
    <m/>
    <m/>
    <m/>
    <m/>
    <m/>
    <n v="0"/>
    <n v="0"/>
    <n v="0"/>
    <n v="0"/>
    <n v="0"/>
    <n v="0"/>
    <n v="0"/>
    <n v="0"/>
    <n v="0"/>
    <n v="0"/>
    <n v="0"/>
    <n v="0"/>
    <n v="0"/>
    <n v="0"/>
    <n v="0"/>
    <n v="0"/>
    <n v="1"/>
    <n v="1"/>
    <n v="0"/>
    <n v="0"/>
    <n v="0"/>
    <n v="0"/>
    <n v="0"/>
    <n v="0"/>
    <n v="0"/>
    <n v="0"/>
    <n v="1"/>
    <n v="0"/>
    <n v="1"/>
  </r>
  <r>
    <n v="192"/>
    <n v="266"/>
    <s v="Prudential Financial"/>
    <s v="Insurance: Life and Health"/>
    <s v="Financial services"/>
    <s v="U.S."/>
    <s v="North America"/>
    <s v="$70,405"/>
    <s v="$2,727"/>
    <n v="9.6000000000000002E-2"/>
    <s v="$735,587"/>
    <n v="37936"/>
    <n v="31"/>
    <s v="N"/>
    <m/>
    <m/>
    <s v="Y"/>
    <s v="N"/>
    <s v="Commitment removed"/>
    <s v=""/>
    <m/>
    <s v=""/>
    <s v=""/>
    <m/>
    <s v=""/>
    <s v=""/>
    <m/>
    <m/>
    <s v=""/>
    <s v=""/>
    <s v=""/>
    <s v="N"/>
    <s v=""/>
    <s v=""/>
    <s v=""/>
    <s v="1,2"/>
    <s v="a partial Scope 1 &amp; 2 emissions reduction target to be net zero by 2050, limited to these core properties, with interim targets to reduce GHG emissions 55% by 2030 and 97% by 2040 from our 2017 baseline year, and to achieve carbon neutrality for these facilities by 2040"/>
    <n v="2040"/>
    <m/>
    <m/>
    <s v="C"/>
    <s v="Y"/>
    <s v="1,2"/>
    <s v="a partial Scope 1 &amp; 2 emissions reduction target to be net zero by 2050, limited to these core properties, with interim targets to reduce GHG emissions 55% by 2030 and 97% by 2040 from our 2017 baseline year, and to achieve carbon neutrality for these facilities by 2040"/>
    <n v="2050"/>
    <s v="https://s204.q4cdn.com/830623074/files/doc_downloads/2024/v2/Prudential-s-2024-Sustainability-Report.pdf"/>
    <m/>
    <s v="Not Specified"/>
    <s v="Y"/>
    <s v=""/>
    <s v="N"/>
    <s v=""/>
    <s v=""/>
    <m/>
    <m/>
    <m/>
    <m/>
    <m/>
    <n v="0"/>
    <n v="0"/>
    <n v="0"/>
    <n v="0"/>
    <n v="0"/>
    <n v="0"/>
    <n v="0"/>
    <n v="0"/>
    <n v="0"/>
    <n v="0"/>
    <n v="0"/>
    <n v="0"/>
    <n v="0"/>
    <n v="1"/>
    <n v="0"/>
    <n v="0"/>
    <n v="0"/>
    <n v="0"/>
    <n v="0"/>
    <n v="0"/>
    <n v="1"/>
    <n v="1"/>
    <n v="0"/>
    <n v="0"/>
    <n v="0"/>
    <n v="0"/>
    <n v="1"/>
    <n v="0"/>
    <n v="1"/>
  </r>
  <r>
    <n v="193"/>
    <n v="179"/>
    <s v="China Merchants Bank"/>
    <s v="Banks: Commercial and Savings"/>
    <s v="Financial services"/>
    <s v="China"/>
    <s v="Asia"/>
    <s v="$70,384.7"/>
    <s v="$20,623.7"/>
    <n v="-4.0000000000000001E-3"/>
    <s v="$1,664,822.1"/>
    <n v="117201"/>
    <n v="14"/>
    <s v="N"/>
    <m/>
    <m/>
    <s v="N"/>
    <s v="N"/>
    <s v=""/>
    <s v=""/>
    <m/>
    <s v=""/>
    <s v=""/>
    <m/>
    <s v=""/>
    <s v=""/>
    <m/>
    <m/>
    <s v="Carbon neutral(ity)"/>
    <s v="Carbon Neutral"/>
    <s v="C,V"/>
    <s v="Y"/>
    <s v="Yes"/>
    <s v="Yes"/>
    <s v="Yes"/>
    <s v="1,2,3"/>
    <s v="carbon neutrality by 2060 (p7)"/>
    <n v="2060"/>
    <m/>
    <m/>
    <s v=""/>
    <s v="N"/>
    <s v=""/>
    <s v=""/>
    <m/>
    <m/>
    <m/>
    <s v="Not Specified"/>
    <s v="Yes (nature-based removals e.g. Forestation, soil carbon enhancement)"/>
    <s v="No"/>
    <s v="N"/>
    <s v=""/>
    <s v=""/>
    <m/>
    <m/>
    <m/>
    <m/>
    <m/>
    <n v="0"/>
    <n v="0"/>
    <n v="0"/>
    <n v="0"/>
    <n v="0"/>
    <n v="0"/>
    <n v="0"/>
    <n v="0"/>
    <n v="0"/>
    <n v="0"/>
    <n v="0"/>
    <n v="0"/>
    <n v="0"/>
    <n v="0"/>
    <n v="0"/>
    <n v="0"/>
    <n v="1"/>
    <n v="1"/>
    <n v="0"/>
    <n v="0"/>
    <n v="0"/>
    <n v="0"/>
    <n v="0"/>
    <n v="0"/>
    <n v="0"/>
    <n v="0"/>
    <n v="1"/>
    <n v="0"/>
    <n v="1"/>
  </r>
  <r>
    <n v="194"/>
    <n v="167"/>
    <s v="Petronas"/>
    <s v="Energy"/>
    <s v="Energy and utilities"/>
    <s v="Malaysia"/>
    <s v="Asia"/>
    <s v="$69,973.9"/>
    <s v="$10,738.9"/>
    <n v="-0.34200000000000003"/>
    <s v="$171,592"/>
    <n v="52157"/>
    <n v="29"/>
    <s v="N"/>
    <m/>
    <m/>
    <s v="N"/>
    <s v="N"/>
    <s v=""/>
    <s v=""/>
    <m/>
    <s v=""/>
    <s v=""/>
    <m/>
    <s v=""/>
    <s v=""/>
    <m/>
    <m/>
    <s v="Net zero"/>
    <s v="Net Zero"/>
    <s v=""/>
    <s v="N"/>
    <s v="Yes"/>
    <s v="Yes"/>
    <s v="No"/>
    <s v="1,2"/>
    <s v=""/>
    <m/>
    <m/>
    <m/>
    <s v="C"/>
    <s v="Y"/>
    <s v="1,2"/>
    <s v=""/>
    <n v="2050"/>
    <m/>
    <m/>
    <s v="Not Specified"/>
    <s v="Yes (CCS-based removals e.g. BECCS, DACCS)"/>
    <s v="No"/>
    <s v="N"/>
    <s v=""/>
    <s v=""/>
    <m/>
    <m/>
    <m/>
    <m/>
    <m/>
    <n v="0"/>
    <n v="0"/>
    <n v="0"/>
    <n v="0"/>
    <n v="0"/>
    <n v="0"/>
    <n v="0"/>
    <n v="0"/>
    <n v="0"/>
    <n v="0"/>
    <n v="0"/>
    <n v="0"/>
    <n v="0"/>
    <n v="1"/>
    <n v="0"/>
    <n v="0"/>
    <n v="0"/>
    <n v="0"/>
    <n v="0"/>
    <n v="0"/>
    <n v="1"/>
    <n v="1"/>
    <n v="0"/>
    <n v="0"/>
    <n v="0"/>
    <n v="0"/>
    <n v="1"/>
    <n v="0"/>
    <n v="1"/>
  </r>
  <r>
    <n v="195"/>
    <n v="177"/>
    <s v="Alimentation Couche-Tard"/>
    <s v="Specialty Retailers"/>
    <s v="Retail"/>
    <s v="Canada"/>
    <s v="North America"/>
    <s v="$69,263.5"/>
    <s v="$2,729.7"/>
    <n v="-0.11700000000000001"/>
    <s v="$36,942.1"/>
    <n v="149000"/>
    <n v="12"/>
    <s v="N"/>
    <m/>
    <m/>
    <s v="N"/>
    <s v="N"/>
    <s v=""/>
    <s v=""/>
    <m/>
    <s v=""/>
    <s v=""/>
    <m/>
    <s v=""/>
    <s v=""/>
    <m/>
    <m/>
    <s v="Carbon neutral(ity)"/>
    <s v="Carbon Neutral"/>
    <s v="C"/>
    <s v="Y"/>
    <s v="Yes"/>
    <s v="Yes"/>
    <s v="No"/>
    <s v="1,2"/>
    <s v="2024 sustainability report, p 49: Carbon neutral for Scope 1 and 2 net emissions from energy consumption including the use of carbon credits. "/>
    <n v="2030"/>
    <m/>
    <m/>
    <s v=""/>
    <s v="N"/>
    <s v="Achieve Net Zero emissions in company operations by 2040."/>
    <m/>
    <m/>
    <m/>
    <m/>
    <s v="Not Specified"/>
    <s v="Yes (unspecified)"/>
    <s v="No"/>
    <s v="N"/>
    <s v=""/>
    <s v=""/>
    <m/>
    <m/>
    <m/>
    <m/>
    <m/>
    <n v="0"/>
    <n v="0"/>
    <n v="0"/>
    <n v="0"/>
    <n v="0"/>
    <n v="0"/>
    <n v="0"/>
    <n v="0"/>
    <n v="0"/>
    <n v="0"/>
    <n v="0"/>
    <n v="0"/>
    <n v="0"/>
    <n v="0"/>
    <n v="0"/>
    <n v="1"/>
    <n v="0"/>
    <n v="1"/>
    <n v="0"/>
    <n v="0"/>
    <n v="0"/>
    <n v="0"/>
    <n v="0"/>
    <n v="0"/>
    <n v="0"/>
    <n v="0"/>
    <n v="1"/>
    <n v="0"/>
    <n v="1"/>
  </r>
  <r>
    <n v="196"/>
    <n v="248"/>
    <s v="Lenovo Group"/>
    <s v="Computers"/>
    <s v="Technology"/>
    <s v="China"/>
    <s v="Asia"/>
    <s v="$69,077"/>
    <s v="$1,384.5"/>
    <n v="0.37"/>
    <s v="$44,230.8"/>
    <n v="72000"/>
    <n v="16"/>
    <s v="N"/>
    <m/>
    <m/>
    <s v="Y"/>
    <s v="Y"/>
    <s v="Targets set"/>
    <s v="1.5°C "/>
    <n v="2030"/>
    <s v="Targets set"/>
    <s v="1.5°C "/>
    <n v="2050"/>
    <s v="Y"/>
    <s v="Targets set"/>
    <n v="2050"/>
    <m/>
    <s v="Net zero"/>
    <s v="Net Zero"/>
    <s v=""/>
    <s v="N"/>
    <s v="Yes"/>
    <s v="Yes"/>
    <s v="Yes"/>
    <s v="1,2,3"/>
    <s v=""/>
    <m/>
    <m/>
    <m/>
    <s v="C,V"/>
    <s v="Y"/>
    <s v="1,2,3"/>
    <s v="Net zero by 2050 across scopes 1,2,3, with a 90 percentage reduction across Scope 1, 2, and 3 emissions"/>
    <n v="2050"/>
    <m/>
    <m/>
    <s v="Not Specified"/>
    <s v="Not Specified"/>
    <s v="No"/>
    <s v="N"/>
    <s v=""/>
    <s v=""/>
    <m/>
    <m/>
    <m/>
    <m/>
    <m/>
    <n v="0"/>
    <n v="0"/>
    <n v="0"/>
    <n v="0"/>
    <n v="0"/>
    <n v="1"/>
    <n v="0"/>
    <n v="1"/>
    <n v="0"/>
    <n v="0"/>
    <n v="1"/>
    <n v="0"/>
    <n v="0"/>
    <n v="1"/>
    <n v="0"/>
    <n v="0"/>
    <n v="0"/>
    <n v="0"/>
    <n v="0"/>
    <n v="0"/>
    <n v="1"/>
    <n v="1"/>
    <n v="0"/>
    <n v="0"/>
    <n v="0"/>
    <n v="0"/>
    <n v="1"/>
    <n v="0"/>
    <n v="1"/>
  </r>
  <r>
    <n v="197"/>
    <n v="201"/>
    <s v="Korea Electric Power"/>
    <s v="Utilities"/>
    <s v="Energy and utilities"/>
    <s v="South Korea"/>
    <s v="Asia"/>
    <s v="$67,890.1"/>
    <s v="$2,560.6"/>
    <n v="0"/>
    <s v="$167,109.8"/>
    <n v="48440"/>
    <n v="31"/>
    <s v="N"/>
    <m/>
    <m/>
    <s v="N"/>
    <s v="N"/>
    <s v=""/>
    <s v=""/>
    <m/>
    <s v=""/>
    <s v=""/>
    <m/>
    <s v=""/>
    <s v=""/>
    <m/>
    <m/>
    <s v="Carbon neutral(ity)"/>
    <s v="Carbon Neutral"/>
    <s v="C,V"/>
    <s v="Y"/>
    <s v="Yes"/>
    <s v="Yes"/>
    <s v="Yes"/>
    <s v="1,2,3"/>
    <s v="&quot;Korea Electric Power Corporation and six subsidiary power generation corporations declared a vision of 'Zero for Green' for carbon neutrality on November 10, 2021.&quot;(P.2, KEPCO CDP report 2022). &quot;Goals &amp; Targets: By 2050 - Carbon neutrality, Zero for Green declaration&quot; (P.13, 2023 KEPCO &amp; KEPCO Group Companies Sustainability Report)"/>
    <n v="2050"/>
    <m/>
    <m/>
    <s v=""/>
    <s v="N"/>
    <s v=""/>
    <s v=""/>
    <m/>
    <m/>
    <m/>
    <s v="Yes"/>
    <s v="Yes (nature-based removals e.g. Forestation, soil carbon enhancement)"/>
    <s v="No"/>
    <s v="N"/>
    <s v=""/>
    <s v=""/>
    <m/>
    <m/>
    <m/>
    <m/>
    <m/>
    <n v="0"/>
    <n v="0"/>
    <n v="0"/>
    <n v="0"/>
    <n v="0"/>
    <n v="0"/>
    <n v="0"/>
    <n v="0"/>
    <n v="0"/>
    <n v="0"/>
    <n v="0"/>
    <n v="0"/>
    <n v="0"/>
    <n v="0"/>
    <n v="0"/>
    <n v="0"/>
    <n v="1"/>
    <n v="1"/>
    <n v="0"/>
    <n v="0"/>
    <n v="0"/>
    <n v="0"/>
    <n v="0"/>
    <n v="0"/>
    <n v="0"/>
    <n v="1"/>
    <n v="1"/>
    <n v="0"/>
    <n v="0"/>
  </r>
  <r>
    <n v="198"/>
    <n v="184"/>
    <s v="Toyota Tsusho"/>
    <s v="Trading"/>
    <s v="Financial services"/>
    <s v="Japan"/>
    <s v="Asia"/>
    <s v="$67,628.4"/>
    <s v="$2,378"/>
    <n v="3.6999999999999998E-2"/>
    <s v="$47,084.3"/>
    <n v="69111"/>
    <n v="17"/>
    <s v="N"/>
    <m/>
    <m/>
    <s v="Y"/>
    <s v="Y"/>
    <s v="Targets set"/>
    <s v="1.5°C "/>
    <n v="2030"/>
    <s v="Targets set"/>
    <s v="1.5°C "/>
    <n v="2050"/>
    <s v="Y"/>
    <s v="Targets set"/>
    <n v="2050"/>
    <m/>
    <s v="Net zero"/>
    <s v="Net Zero"/>
    <s v=""/>
    <s v="N"/>
    <s v="Yes"/>
    <s v="Yes"/>
    <s v="Yes"/>
    <s v="1,2,3"/>
    <s v=""/>
    <m/>
    <m/>
    <m/>
    <s v="C,V"/>
    <s v="Y"/>
    <s v="1,2,3"/>
    <s v="The Toyota Tsusho Group supports the Paris Agreement and, in July 2021, formulated reduction targets for its own emissions (Scope 1 and 2) as a concrete policy toward contributing to the transition to a decarbonized society. Under these targets, we aim to reduce Scope 1 and 2 emissions by 50% and Scope 3 emissions by 27.5% by 2030 compared with 2019 levels, and to achieve net zero greenhouse gas emissions across the entire value chain, including our own operations and supply chain (Scope 1, 2, and 3), by 2050._x000a_"/>
    <n v="2050"/>
    <m/>
    <m/>
    <s v="Not Specified"/>
    <s v="Not Specified"/>
    <s v="No"/>
    <s v="N"/>
    <s v=""/>
    <s v=""/>
    <m/>
    <m/>
    <m/>
    <m/>
    <m/>
    <n v="0"/>
    <n v="0"/>
    <n v="0"/>
    <n v="0"/>
    <n v="0"/>
    <n v="1"/>
    <n v="0"/>
    <n v="1"/>
    <n v="0"/>
    <n v="0"/>
    <n v="1"/>
    <n v="0"/>
    <n v="0"/>
    <n v="1"/>
    <n v="0"/>
    <n v="0"/>
    <n v="0"/>
    <n v="0"/>
    <n v="0"/>
    <n v="0"/>
    <n v="1"/>
    <n v="1"/>
    <n v="0"/>
    <n v="0"/>
    <n v="0"/>
    <n v="0"/>
    <n v="1"/>
    <n v="0"/>
    <n v="1"/>
  </r>
  <r>
    <n v="199"/>
    <n v="173"/>
    <s v="China Poly Group"/>
    <s v="Real estate"/>
    <s v="Real estate"/>
    <s v="China"/>
    <s v="Asia"/>
    <s v="$67,617.7"/>
    <s v="$552.6"/>
    <n v="-0.441"/>
    <s v="$234,343.1"/>
    <n v="95918"/>
    <n v="11"/>
    <s v="N"/>
    <m/>
    <m/>
    <s v="N"/>
    <s v="N"/>
    <s v=""/>
    <s v=""/>
    <m/>
    <s v=""/>
    <s v=""/>
    <m/>
    <s v=""/>
    <s v=""/>
    <m/>
    <m/>
    <s v=""/>
    <s v=""/>
    <s v="G"/>
    <s v="N"/>
    <s v=""/>
    <s v=""/>
    <s v=""/>
    <s v=""/>
    <s v=""/>
    <n v="2060"/>
    <s v="Poly Adds &quot;Green&quot; to the Motherland by Focusing on Green Development"/>
    <s v="Poly Property Group has over 17 million square meters of certified green buildings, helping to achieve carbon peak and carbon neutrality."/>
    <s v=""/>
    <s v="N"/>
    <s v=""/>
    <s v=""/>
    <m/>
    <m/>
    <m/>
    <s v=""/>
    <s v=""/>
    <s v=""/>
    <s v="N"/>
    <s v=""/>
    <s v=""/>
    <m/>
    <m/>
    <m/>
    <m/>
    <m/>
    <n v="0"/>
    <n v="0"/>
    <n v="0"/>
    <n v="0"/>
    <n v="0"/>
    <n v="0"/>
    <n v="0"/>
    <n v="0"/>
    <n v="0"/>
    <n v="0"/>
    <n v="0"/>
    <n v="0"/>
    <n v="0"/>
    <n v="0"/>
    <n v="0"/>
    <n v="0"/>
    <n v="0"/>
    <n v="0"/>
    <n v="0"/>
    <n v="0"/>
    <n v="0"/>
    <n v="0"/>
    <n v="0"/>
    <n v="0"/>
    <n v="0"/>
    <n v="0"/>
    <n v="0"/>
    <n v="0"/>
    <n v="0"/>
  </r>
  <r>
    <n v="200"/>
    <n v="198"/>
    <s v="Wilmar International"/>
    <s v="Food Production"/>
    <s v="Food, beverages and agriculture"/>
    <s v="Singapore"/>
    <s v="Asia"/>
    <s v="$67,379.1"/>
    <s v="$1,169.8"/>
    <n v="-0.23300000000000001"/>
    <s v="$59,572.2"/>
    <n v="100000"/>
    <n v="17"/>
    <s v="N"/>
    <m/>
    <m/>
    <s v="Y"/>
    <s v="Y"/>
    <s v="Targets set"/>
    <s v="1.5°C "/>
    <n v="2032"/>
    <s v="Targets set"/>
    <s v="1.5°C "/>
    <n v="2050"/>
    <s v="Y"/>
    <s v="Targets set"/>
    <n v="2050"/>
    <m/>
    <s v="Net zero"/>
    <s v="Net Zero"/>
    <s v=""/>
    <s v="N"/>
    <s v="Yes"/>
    <s v="Yes"/>
    <s v="Yes"/>
    <s v="1,2,3"/>
    <s v=""/>
    <m/>
    <m/>
    <m/>
    <s v="C,V"/>
    <s v="Y"/>
    <s v="1,2,3"/>
    <s v="Wilmar‚Äôs net-zero target was officially validated by the Science Based Targets initiative (SBTi) in March 2025. The Group is committed to a 90% absolute reduction in Scope 1‚Äì3 emissions and a 72% reduction in Forest, Land and Agriculture (FLAG) emissions (Scope 1 &amp; 3) by 2050 from a 2022 base year._x000a_üìÑ Reference: p. 40, 2024 Sustainability Report"/>
    <n v="2050"/>
    <m/>
    <m/>
    <s v="No"/>
    <s v="Yes (nature-based and CCS-based removals)"/>
    <s v="No"/>
    <s v="N"/>
    <s v=""/>
    <s v=""/>
    <m/>
    <m/>
    <m/>
    <m/>
    <m/>
    <n v="0"/>
    <n v="0"/>
    <n v="0"/>
    <n v="0"/>
    <n v="0"/>
    <n v="0"/>
    <n v="1"/>
    <n v="1"/>
    <n v="0"/>
    <n v="0"/>
    <n v="1"/>
    <n v="0"/>
    <n v="0"/>
    <n v="1"/>
    <n v="0"/>
    <n v="0"/>
    <n v="0"/>
    <n v="0"/>
    <n v="0"/>
    <n v="0"/>
    <n v="1"/>
    <n v="1"/>
    <n v="0"/>
    <n v="0"/>
    <n v="0"/>
    <n v="0"/>
    <n v="1"/>
    <n v="1"/>
    <n v="0"/>
  </r>
  <r>
    <n v="201"/>
    <n v="192"/>
    <s v="Beijing Automotive Group"/>
    <s v="Motor Vehicles &amp; Parts"/>
    <s v="Automotive"/>
    <s v="China"/>
    <s v="Asia"/>
    <s v="$67,199.7"/>
    <s v="$88"/>
    <n v="-0.73199999999999998"/>
    <s v="$62,151.4"/>
    <n v="97000"/>
    <n v="13"/>
    <s v="N"/>
    <m/>
    <m/>
    <s v="N"/>
    <s v="N"/>
    <s v=""/>
    <s v=""/>
    <m/>
    <s v=""/>
    <s v=""/>
    <m/>
    <s v=""/>
    <s v=""/>
    <m/>
    <m/>
    <s v=""/>
    <s v=""/>
    <s v=""/>
    <s v="N"/>
    <s v="Yes"/>
    <s v="Yes"/>
    <s v=""/>
    <s v="1,2"/>
    <s v="To achieve operational carbon neutrality by 2050 (p.6 Report)"/>
    <n v="2050"/>
    <s v="https://www.baicgroup.com.cn/uploadfile/shezebaogao/szbg2022.pdf"/>
    <m/>
    <s v=""/>
    <s v="N"/>
    <s v=""/>
    <s v=""/>
    <m/>
    <m/>
    <m/>
    <s v=""/>
    <s v=""/>
    <s v=""/>
    <s v="N"/>
    <s v=""/>
    <s v=""/>
    <m/>
    <m/>
    <m/>
    <m/>
    <m/>
    <n v="0"/>
    <n v="0"/>
    <n v="0"/>
    <n v="0"/>
    <n v="0"/>
    <n v="0"/>
    <n v="0"/>
    <n v="0"/>
    <n v="0"/>
    <n v="0"/>
    <n v="0"/>
    <n v="0"/>
    <n v="0"/>
    <n v="0"/>
    <n v="0"/>
    <n v="0"/>
    <n v="0"/>
    <n v="0"/>
    <n v="0"/>
    <n v="0"/>
    <n v="0"/>
    <n v="0"/>
    <n v="0"/>
    <n v="0"/>
    <n v="0"/>
    <n v="0"/>
    <n v="0"/>
    <n v="0"/>
    <n v="0"/>
  </r>
  <r>
    <n v="202"/>
    <n v="215"/>
    <s v="Munich Re Group"/>
    <s v="Insurance: Property and Casualty"/>
    <s v="Financial services"/>
    <s v="Germany"/>
    <s v="Europe"/>
    <s v="$67,118"/>
    <s v="$6,147.9"/>
    <n v="0.23499999999999999"/>
    <s v="$296,660.8"/>
    <n v="43584"/>
    <n v="31"/>
    <s v="N"/>
    <m/>
    <m/>
    <s v="N"/>
    <s v="N"/>
    <s v=""/>
    <s v=""/>
    <m/>
    <s v=""/>
    <s v=""/>
    <m/>
    <s v=""/>
    <s v=""/>
    <m/>
    <m/>
    <s v="Net zero"/>
    <s v="Net Zero"/>
    <s v=""/>
    <s v="N"/>
    <s v="Yes"/>
    <s v="Yes"/>
    <s v="Yes"/>
    <s v="1,2,3"/>
    <s v=""/>
    <m/>
    <m/>
    <m/>
    <s v="C,V"/>
    <s v="Y"/>
    <s v="1,2,3"/>
    <s v="By 2030: net-zero emissions in Own operations; _x000a_By 2050: net-zero emissions in Assets (Financed GHG emissions) and Liabilities (Insurance-related GHG emissions)"/>
    <n v="2050"/>
    <m/>
    <m/>
    <s v="Yes"/>
    <s v="Not Specified"/>
    <s v="No"/>
    <s v="N"/>
    <s v=""/>
    <s v=""/>
    <m/>
    <m/>
    <m/>
    <m/>
    <m/>
    <n v="0"/>
    <n v="0"/>
    <n v="0"/>
    <n v="0"/>
    <n v="0"/>
    <n v="0"/>
    <n v="0"/>
    <n v="0"/>
    <n v="0"/>
    <n v="0"/>
    <n v="0"/>
    <n v="0"/>
    <n v="0"/>
    <n v="1"/>
    <n v="0"/>
    <n v="0"/>
    <n v="0"/>
    <n v="0"/>
    <n v="0"/>
    <n v="0"/>
    <n v="1"/>
    <n v="1"/>
    <n v="0"/>
    <n v="0"/>
    <n v="0"/>
    <n v="1"/>
    <n v="1"/>
    <n v="0"/>
    <n v="0"/>
  </r>
  <r>
    <n v="203"/>
    <n v="214"/>
    <s v="Aluminum Corp. of China"/>
    <s v="Metals"/>
    <s v="Metals and mining"/>
    <s v="China"/>
    <s v="Asia"/>
    <s v="$66,811.1"/>
    <s v="$1,326.8"/>
    <n v="0.51400000000000001"/>
    <s v="$83,626.6"/>
    <n v="122340"/>
    <n v="18"/>
    <s v="N"/>
    <m/>
    <m/>
    <s v="N"/>
    <s v="N"/>
    <s v=""/>
    <s v=""/>
    <m/>
    <s v=""/>
    <s v=""/>
    <m/>
    <s v=""/>
    <s v=""/>
    <m/>
    <m/>
    <s v="Carbon neutral(ity)"/>
    <s v="Carbon Neutral"/>
    <s v="G"/>
    <s v="N"/>
    <s v="Not Specified"/>
    <s v="Not Specified"/>
    <s v="Not Specified"/>
    <s v=""/>
    <s v=""/>
    <m/>
    <m/>
    <m/>
    <s v=""/>
    <s v="N"/>
    <s v=""/>
    <s v=""/>
    <m/>
    <m/>
    <m/>
    <s v="Not Specified"/>
    <s v="Not Specified"/>
    <s v="No"/>
    <s v="N"/>
    <s v=""/>
    <s v=""/>
    <m/>
    <m/>
    <m/>
    <m/>
    <m/>
    <n v="0"/>
    <n v="0"/>
    <n v="0"/>
    <n v="0"/>
    <n v="0"/>
    <n v="0"/>
    <n v="0"/>
    <n v="0"/>
    <n v="0"/>
    <n v="0"/>
    <n v="0"/>
    <n v="0"/>
    <n v="0"/>
    <n v="0"/>
    <n v="0"/>
    <n v="0"/>
    <n v="0"/>
    <n v="0"/>
    <n v="0"/>
    <n v="0"/>
    <n v="0"/>
    <n v="0"/>
    <n v="0"/>
    <n v="0"/>
    <n v="0"/>
    <n v="0"/>
    <n v="0"/>
    <n v="0"/>
    <n v="1"/>
  </r>
  <r>
    <n v="204"/>
    <n v="208"/>
    <s v="Sumitomo Mitsui Financial Group"/>
    <s v="Megabanks"/>
    <s v="Financial services"/>
    <s v="Japan"/>
    <s v="Asia"/>
    <s v="$66,745.1"/>
    <s v="$7,727.4"/>
    <n v="0.16"/>
    <s v="$2,043,378.6"/>
    <n v="127930"/>
    <n v="31"/>
    <s v="N"/>
    <m/>
    <m/>
    <s v="N"/>
    <s v="N"/>
    <s v=""/>
    <s v=""/>
    <m/>
    <s v=""/>
    <s v=""/>
    <m/>
    <s v=""/>
    <s v=""/>
    <m/>
    <m/>
    <s v="Net zero"/>
    <s v="Net Zero"/>
    <s v=""/>
    <s v="N"/>
    <s v="Yes"/>
    <s v="Yes"/>
    <s v="Yes"/>
    <s v="1,2,3"/>
    <s v=""/>
    <m/>
    <m/>
    <m/>
    <s v="C,V"/>
    <s v="Y"/>
    <s v="1,2,3"/>
    <s v="2021: Set net-zero targets for GHG emissions (by 2030 for SMBC‚Äôs own operations; by 2050 for investment and loan portfolio)"/>
    <n v="2050"/>
    <m/>
    <m/>
    <s v="Yes"/>
    <s v="Yes (nature-based and CCS-based removals)"/>
    <s v="No"/>
    <s v="N"/>
    <s v=""/>
    <s v=""/>
    <m/>
    <m/>
    <m/>
    <m/>
    <m/>
    <n v="0"/>
    <n v="0"/>
    <n v="0"/>
    <n v="0"/>
    <n v="0"/>
    <n v="0"/>
    <n v="0"/>
    <n v="0"/>
    <n v="0"/>
    <n v="0"/>
    <n v="0"/>
    <n v="0"/>
    <n v="0"/>
    <n v="1"/>
    <n v="0"/>
    <n v="0"/>
    <n v="0"/>
    <n v="0"/>
    <n v="0"/>
    <n v="0"/>
    <n v="1"/>
    <n v="1"/>
    <n v="0"/>
    <n v="0"/>
    <n v="0"/>
    <n v="1"/>
    <n v="1"/>
    <n v="0"/>
    <n v="0"/>
  </r>
  <r>
    <n v="205"/>
    <n v="189"/>
    <s v="Itau Unibanco Holding"/>
    <s v="Banks: Commercial and Savings"/>
    <s v="Financial services"/>
    <s v="Brazil"/>
    <s v="Latin America"/>
    <s v="$66,620.1"/>
    <s v="$7,624.1"/>
    <n v="0.15"/>
    <s v="$461,590.4"/>
    <n v="96219"/>
    <n v="12"/>
    <s v="N"/>
    <m/>
    <m/>
    <s v="N"/>
    <s v="N"/>
    <s v=""/>
    <s v=""/>
    <m/>
    <s v=""/>
    <s v=""/>
    <m/>
    <s v=""/>
    <s v=""/>
    <m/>
    <m/>
    <s v="Net zero"/>
    <s v="Net Zero"/>
    <s v=""/>
    <s v="N"/>
    <s v="Yes"/>
    <s v="Yes"/>
    <s v="Not Specified"/>
    <s v="1,2"/>
    <s v=""/>
    <m/>
    <m/>
    <m/>
    <s v="C"/>
    <s v="Y"/>
    <s v="1,2"/>
    <s v="we launched our Net_x000a_Zero Commitment, to become a Scope 1, 2 and 3_x000a_carbon neutral bank by 2050 (Pg4)."/>
    <n v="2050"/>
    <m/>
    <m/>
    <s v="Yes"/>
    <s v="Yes (unspecified)"/>
    <s v="Yes"/>
    <s v="N"/>
    <s v=""/>
    <s v=""/>
    <m/>
    <m/>
    <m/>
    <m/>
    <m/>
    <n v="0"/>
    <n v="0"/>
    <n v="0"/>
    <n v="0"/>
    <n v="0"/>
    <n v="0"/>
    <n v="0"/>
    <n v="0"/>
    <n v="0"/>
    <n v="0"/>
    <n v="0"/>
    <n v="0"/>
    <n v="0"/>
    <n v="1"/>
    <n v="0"/>
    <n v="0"/>
    <n v="0"/>
    <n v="0"/>
    <n v="0"/>
    <n v="0"/>
    <n v="1"/>
    <n v="1"/>
    <n v="0"/>
    <n v="0"/>
    <n v="0"/>
    <n v="1"/>
    <n v="1"/>
    <n v="0"/>
    <n v="0"/>
  </r>
  <r>
    <n v="206"/>
    <n v="159"/>
    <s v="Boeing"/>
    <s v="Aerospace and Defense"/>
    <s v="Aerospace and defense"/>
    <s v="U.S."/>
    <s v="North America"/>
    <s v="$66,517"/>
    <s v="$-11,817"/>
    <n v="0"/>
    <s v="$156,363"/>
    <n v="172000"/>
    <n v="31"/>
    <s v="N"/>
    <m/>
    <m/>
    <s v="N"/>
    <s v="N"/>
    <s v=""/>
    <s v=""/>
    <m/>
    <s v=""/>
    <s v=""/>
    <m/>
    <s v=""/>
    <s v=""/>
    <m/>
    <m/>
    <s v="Emissions reduction target"/>
    <s v="Other Emission Reduction"/>
    <s v=""/>
    <s v="N"/>
    <s v="Yes"/>
    <s v="Yes"/>
    <s v="Not Specified"/>
    <s v="1,2"/>
    <s v=""/>
    <m/>
    <m/>
    <m/>
    <s v=""/>
    <s v="N"/>
    <s v=""/>
    <s v=""/>
    <m/>
    <m/>
    <m/>
    <s v="Yes"/>
    <s v="Yes (nature-based removals e.g. Forestation, soil carbon enhancement)"/>
    <s v="No"/>
    <s v="Y"/>
    <s v="For the goal &quot;Reduce greenhouse gas (GHG) emissions from Boeing operations through conservation and renewable energy&quot;, the targets for 2030 includes:_x000a_‚Ä¢ Achieve 30% GHG reduction in Scope 1 and Scope 2 market-based emissions from 2023 base year_x000a_‚Ä¢ Achieve 100% renewable electricity_x000a_‚Ä¢ Achieve 3% reduction of natural gas intensity from 2023 base year_x000a__x000a_(pg 6)"/>
    <n v="2030"/>
    <m/>
    <m/>
    <m/>
    <m/>
    <m/>
    <n v="0"/>
    <n v="0"/>
    <n v="0"/>
    <n v="0"/>
    <n v="0"/>
    <n v="0"/>
    <n v="0"/>
    <n v="0"/>
    <n v="0"/>
    <n v="0"/>
    <n v="0"/>
    <n v="0"/>
    <n v="0"/>
    <n v="0"/>
    <n v="0"/>
    <n v="0"/>
    <n v="0"/>
    <n v="0"/>
    <n v="0"/>
    <n v="0"/>
    <n v="0"/>
    <n v="0"/>
    <n v="0"/>
    <n v="1"/>
    <n v="0"/>
    <n v="1"/>
    <n v="0"/>
    <n v="0"/>
    <n v="0"/>
  </r>
  <r>
    <n v="207"/>
    <n v="203"/>
    <s v="AEON"/>
    <s v="Food &amp; Drug Stores"/>
    <s v="Retail"/>
    <s v="Japan"/>
    <s v="Asia"/>
    <s v="$66,457.7"/>
    <s v="$188.7"/>
    <n v="-0.39500000000000002"/>
    <s v="$91,812"/>
    <n v="392001"/>
    <n v="31"/>
    <s v="Y"/>
    <n v="2018"/>
    <n v="2030"/>
    <s v="Y"/>
    <s v="Y"/>
    <s v="Targets set"/>
    <s v="1.5°C "/>
    <n v="2030"/>
    <s v=""/>
    <s v=""/>
    <m/>
    <s v="N"/>
    <s v="Commitment removed"/>
    <m/>
    <m/>
    <s v="Zero emissions"/>
    <s v="Net Zero"/>
    <s v=""/>
    <s v="N"/>
    <s v="Yes"/>
    <s v="Yes"/>
    <s v="Yes"/>
    <s v="1,2,3"/>
    <s v=""/>
    <m/>
    <m/>
    <m/>
    <s v="C,V"/>
    <s v="Y"/>
    <s v="1,2,3"/>
    <s v="Reduce total CO2 and other emissions from stores to net-zero by 2040 "/>
    <n v="2040"/>
    <m/>
    <m/>
    <s v="Not Specified"/>
    <s v="Not Specified"/>
    <s v="No"/>
    <s v="N"/>
    <s v=""/>
    <s v=""/>
    <m/>
    <m/>
    <m/>
    <m/>
    <m/>
    <n v="0"/>
    <n v="1"/>
    <n v="0"/>
    <n v="1"/>
    <n v="0"/>
    <n v="1"/>
    <n v="0"/>
    <n v="1"/>
    <n v="0"/>
    <n v="0"/>
    <n v="0"/>
    <n v="0"/>
    <n v="0"/>
    <n v="1"/>
    <n v="0"/>
    <n v="0"/>
    <n v="0"/>
    <n v="0"/>
    <n v="0"/>
    <n v="0"/>
    <n v="1"/>
    <n v="1"/>
    <n v="0"/>
    <n v="0"/>
    <n v="0"/>
    <n v="0"/>
    <n v="1"/>
    <n v="0"/>
    <n v="1"/>
  </r>
  <r>
    <n v="208"/>
    <n v="142"/>
    <s v="Xiamen ITG Holding Group"/>
    <s v="Trading"/>
    <s v="Financial services"/>
    <s v="China"/>
    <s v="Asia"/>
    <s v="$66,225.7"/>
    <s v="$18.5"/>
    <n v="-0.89700000000000002"/>
    <s v="$47,253.1"/>
    <n v="37066"/>
    <n v="9"/>
    <s v="N"/>
    <m/>
    <m/>
    <s v="N"/>
    <s v="N"/>
    <s v=""/>
    <s v=""/>
    <m/>
    <s v=""/>
    <s v=""/>
    <m/>
    <s v=""/>
    <s v=""/>
    <m/>
    <m/>
    <s v=""/>
    <s v=""/>
    <s v="G"/>
    <s v="N"/>
    <s v=""/>
    <s v=""/>
    <s v=""/>
    <s v=""/>
    <s v=""/>
    <n v="2060"/>
    <s v="英文版.indd"/>
    <s v="&quot;. We serve the carbon peaking and carbon neutrality goals, and ensure the security, stability, agility, efficiency, intelligence and sustainability of industrial supply chains"/>
    <s v=""/>
    <s v="N"/>
    <s v=""/>
    <s v=""/>
    <m/>
    <m/>
    <m/>
    <s v=""/>
    <s v=""/>
    <s v=""/>
    <s v="N"/>
    <s v=""/>
    <s v=""/>
    <m/>
    <m/>
    <m/>
    <m/>
    <m/>
    <n v="0"/>
    <n v="0"/>
    <n v="0"/>
    <n v="0"/>
    <n v="0"/>
    <n v="0"/>
    <n v="0"/>
    <n v="0"/>
    <n v="0"/>
    <n v="0"/>
    <n v="0"/>
    <n v="0"/>
    <n v="0"/>
    <n v="0"/>
    <n v="0"/>
    <n v="0"/>
    <n v="0"/>
    <n v="0"/>
    <n v="0"/>
    <n v="0"/>
    <n v="0"/>
    <n v="0"/>
    <n v="0"/>
    <n v="0"/>
    <n v="0"/>
    <n v="0"/>
    <n v="0"/>
    <n v="0"/>
    <n v="0"/>
  </r>
  <r>
    <n v="209"/>
    <n v="224"/>
    <s v="Zurich Insurance Group"/>
    <s v="Insurance: Property and Casualty"/>
    <s v="Financial services"/>
    <s v="Switzerland"/>
    <s v="Europe"/>
    <s v="$65,801"/>
    <s v="$5,814"/>
    <n v="0.33600000000000002"/>
    <s v="$358,005"/>
    <n v="62393"/>
    <n v="31"/>
    <s v="Y"/>
    <n v="2019"/>
    <n v="2022"/>
    <s v="Y"/>
    <s v="N"/>
    <s v="Commitment removed"/>
    <s v=""/>
    <m/>
    <s v=""/>
    <s v=""/>
    <m/>
    <s v=""/>
    <s v=""/>
    <m/>
    <m/>
    <s v="Net zero"/>
    <s v="Net Zero"/>
    <s v=""/>
    <s v="N"/>
    <s v="Yes"/>
    <s v="Yes"/>
    <s v="Yes"/>
    <s v="1,2,3"/>
    <s v=""/>
    <m/>
    <m/>
    <m/>
    <s v="C,V"/>
    <s v="Y"/>
    <s v="1,2,3"/>
    <s v="&quot;In 2019, Zurich Insurance Group (Zurich) committed to_x000a_becoming a net-zero business by 2050 across our_x000a_insurance, investments and operations. This is our first_x000a_climate transition plan (‚ÄòPlan‚Äô) which outlines how we_x000a_are executing on this commitment&quot; pg4"/>
    <n v="2050"/>
    <m/>
    <m/>
    <s v="Yes"/>
    <s v="Not Specified"/>
    <s v="No"/>
    <s v="N"/>
    <s v=""/>
    <s v=""/>
    <m/>
    <m/>
    <m/>
    <m/>
    <m/>
    <n v="1"/>
    <n v="0"/>
    <n v="0"/>
    <n v="1"/>
    <n v="0"/>
    <n v="0"/>
    <n v="0"/>
    <n v="0"/>
    <n v="0"/>
    <n v="0"/>
    <n v="0"/>
    <n v="0"/>
    <n v="0"/>
    <n v="1"/>
    <n v="0"/>
    <n v="0"/>
    <n v="0"/>
    <n v="0"/>
    <n v="0"/>
    <n v="0"/>
    <n v="1"/>
    <n v="1"/>
    <n v="0"/>
    <n v="0"/>
    <n v="0"/>
    <n v="1"/>
    <n v="1"/>
    <n v="0"/>
    <n v="0"/>
  </r>
  <r>
    <n v="210"/>
    <n v="210"/>
    <s v="Unilever"/>
    <s v="Soaps and Cosmetics"/>
    <s v="Household and personal products"/>
    <s v="Britain"/>
    <s v="Europe"/>
    <s v="$65,708.9"/>
    <s v="$6,211.7"/>
    <n v="-0.114"/>
    <s v="$82,574"/>
    <n v="120040"/>
    <n v="31"/>
    <s v="Y"/>
    <n v="2015"/>
    <n v="2030"/>
    <s v="Y"/>
    <s v="Y"/>
    <s v="Targets set"/>
    <s v="1.5°C "/>
    <n v="2030"/>
    <s v=""/>
    <s v=""/>
    <m/>
    <s v="N"/>
    <s v="Commitment removed"/>
    <m/>
    <m/>
    <s v="Net zero"/>
    <s v="Net Zero"/>
    <s v=""/>
    <s v="N"/>
    <s v="Yes"/>
    <s v="Yes"/>
    <s v="Partial"/>
    <s v="1,2"/>
    <s v=""/>
    <m/>
    <m/>
    <m/>
    <s v="C"/>
    <s v="Y"/>
    <s v="1,2"/>
    <s v="&quot;achieve net zero GHG emissions covering Scope 1, 2 &amp; 3 (excluding indirect consumer use emissions) by 2039&quot;"/>
    <n v="2039"/>
    <m/>
    <m/>
    <s v="No"/>
    <s v="No"/>
    <s v="No"/>
    <s v="N"/>
    <s v=""/>
    <s v=""/>
    <m/>
    <m/>
    <m/>
    <m/>
    <m/>
    <n v="0"/>
    <n v="1"/>
    <n v="0"/>
    <n v="1"/>
    <n v="0"/>
    <n v="1"/>
    <n v="0"/>
    <n v="1"/>
    <n v="0"/>
    <n v="0"/>
    <n v="0"/>
    <n v="0"/>
    <n v="0"/>
    <n v="1"/>
    <n v="0"/>
    <n v="0"/>
    <n v="0"/>
    <n v="0"/>
    <n v="0"/>
    <n v="0"/>
    <n v="1"/>
    <n v="1"/>
    <n v="0"/>
    <n v="0"/>
    <n v="0"/>
    <n v="0"/>
    <n v="1"/>
    <n v="1"/>
    <n v="0"/>
  </r>
  <r>
    <n v="211"/>
    <n v="211"/>
    <s v="Accenture"/>
    <s v="Information Technology Services"/>
    <s v="Technology"/>
    <s v="Ireland"/>
    <s v="Europe"/>
    <s v="$64,896.5"/>
    <s v="$7,264.8"/>
    <n v="5.7000000000000002E-2"/>
    <s v="$55,932.4"/>
    <n v="774303"/>
    <n v="24"/>
    <s v="Y"/>
    <n v="2019"/>
    <n v="2023"/>
    <s v="Y"/>
    <s v="Y"/>
    <s v="Targets set"/>
    <s v="1.5°C "/>
    <n v="2030"/>
    <s v="Targets set"/>
    <s v="1.5°C "/>
    <n v="2040"/>
    <s v="Y"/>
    <s v="Targets set"/>
    <n v="2040"/>
    <m/>
    <s v="Net zero"/>
    <s v="Net Zero"/>
    <s v=""/>
    <s v="N"/>
    <s v="Yes"/>
    <s v="Yes"/>
    <s v="Yes"/>
    <s v="1,2,3"/>
    <s v=""/>
    <m/>
    <m/>
    <m/>
    <s v="C,V"/>
    <s v="Y"/>
    <s v="1,2,3"/>
    <s v="&quot;We continue to work toward our 2025 carbon removal goal by first focusing on reductions across our Scope 1, 2 and 3 emissions and then removing any remaining emissions through nature-based carbon removal projects.&quot; (P.43, 360¬∞ Value Report 2024)"/>
    <n v="2025"/>
    <m/>
    <m/>
    <s v="Not Specified"/>
    <s v="Yes (nature-based removals e.g. Forestation, soil carbon enhancement)"/>
    <s v="No"/>
    <s v="N"/>
    <s v=""/>
    <s v=""/>
    <m/>
    <m/>
    <m/>
    <m/>
    <m/>
    <n v="1"/>
    <n v="0"/>
    <n v="0"/>
    <n v="1"/>
    <n v="0"/>
    <n v="1"/>
    <n v="0"/>
    <n v="1"/>
    <n v="0"/>
    <n v="0"/>
    <n v="1"/>
    <n v="0"/>
    <n v="1"/>
    <n v="0"/>
    <n v="0"/>
    <n v="0"/>
    <n v="0"/>
    <n v="0"/>
    <n v="0"/>
    <n v="1"/>
    <n v="1"/>
    <n v="1"/>
    <n v="0"/>
    <n v="0"/>
    <n v="0"/>
    <n v="0"/>
    <n v="1"/>
    <n v="0"/>
    <n v="1"/>
  </r>
  <r>
    <n v="212"/>
    <n v="267"/>
    <s v="COSCO Shipping"/>
    <s v="Shipping"/>
    <s v="Transportation and logistics"/>
    <s v="China"/>
    <s v="Asia"/>
    <s v="$64,863.1"/>
    <s v="$5,866.1"/>
    <n v="0.63700000000000001"/>
    <s v="$156,110.1"/>
    <n v="104487"/>
    <n v="18"/>
    <s v="N"/>
    <m/>
    <m/>
    <s v="Y"/>
    <s v="Y"/>
    <s v="Targets set"/>
    <s v="1.5°C"/>
    <n v="2030"/>
    <s v="Targets set"/>
    <s v="1.5°C"/>
    <n v="2050"/>
    <s v="Y"/>
    <s v="Targets set"/>
    <n v="2050"/>
    <m/>
    <s v="Carbon neutral(ity)"/>
    <s v="Carbon Neutral"/>
    <s v=""/>
    <s v="Y"/>
    <s v="Not Specified"/>
    <s v="Not Specified"/>
    <s v="Not Specified"/>
    <s v=""/>
    <s v="COSCO  SHIPPING  has  fully  implemented  the  national  strategy  of  &quot;carbon  peak  and  carbon  neutrality&quot;,  actively  promoted  the  upgrading  of  digital  management,  accelerated  the  green  and  intelligent  ship  technology  revolution  and  industrialization,  and  supported  and  driven  the  active  and  prudent  evolution  of  the  industry  toward  a  green  and  low-carbon  direction,  thus  contributing  the  &quot;power of Chinese shipping&quot; to the green and zero-carbon shipping"/>
    <n v="2060"/>
    <m/>
    <m/>
    <s v=""/>
    <s v="N"/>
    <s v=""/>
    <s v=""/>
    <m/>
    <m/>
    <m/>
    <s v="Not Specified"/>
    <s v="Not Specified"/>
    <s v="No"/>
    <s v="N"/>
    <s v=""/>
    <s v=""/>
    <m/>
    <m/>
    <m/>
    <m/>
    <m/>
    <n v="0"/>
    <n v="0"/>
    <n v="0"/>
    <n v="0"/>
    <n v="0"/>
    <n v="1"/>
    <n v="0"/>
    <n v="1"/>
    <n v="0"/>
    <n v="0"/>
    <n v="1"/>
    <n v="0"/>
    <n v="0"/>
    <n v="0"/>
    <n v="0"/>
    <n v="0"/>
    <n v="1"/>
    <n v="1"/>
    <n v="0"/>
    <n v="0"/>
    <n v="1"/>
    <n v="1"/>
    <n v="0"/>
    <n v="0"/>
    <n v="0"/>
    <n v="0"/>
    <n v="1"/>
    <n v="0"/>
    <n v="1"/>
  </r>
  <r>
    <n v="213"/>
    <n v="199"/>
    <s v="Caterpillar"/>
    <s v="Construction and Farm Machinery"/>
    <s v="Engineering and construction"/>
    <s v="U.S."/>
    <s v="North America"/>
    <s v="$64,809"/>
    <s v="$10,792"/>
    <n v="4.3999999999999997E-2"/>
    <s v="$87,764"/>
    <n v="112900"/>
    <n v="31"/>
    <s v="N"/>
    <m/>
    <m/>
    <s v="N"/>
    <s v="N"/>
    <s v=""/>
    <s v=""/>
    <m/>
    <s v=""/>
    <s v=""/>
    <m/>
    <s v=""/>
    <s v=""/>
    <m/>
    <m/>
    <s v="Emissions reduction target"/>
    <s v="Other Emission Reduction"/>
    <s v=""/>
    <s v="N"/>
    <s v="Yes"/>
    <s v="Yes"/>
    <s v="No"/>
    <s v="1,2"/>
    <s v=""/>
    <m/>
    <m/>
    <m/>
    <s v=""/>
    <s v="N"/>
    <s v=""/>
    <s v=""/>
    <m/>
    <m/>
    <m/>
    <s v="Not Specified"/>
    <s v="Not Specified"/>
    <s v="No"/>
    <s v="Y"/>
    <s v="&quot;Scope 1 and 2 goal to reduce absolute greenhouse gas emissions from our operations by 30% from 2018 to 2030&quot;"/>
    <n v="2030"/>
    <m/>
    <m/>
    <m/>
    <m/>
    <m/>
    <n v="0"/>
    <n v="0"/>
    <n v="0"/>
    <n v="0"/>
    <n v="0"/>
    <n v="0"/>
    <n v="0"/>
    <n v="0"/>
    <n v="0"/>
    <n v="0"/>
    <n v="0"/>
    <n v="0"/>
    <n v="0"/>
    <n v="0"/>
    <n v="0"/>
    <n v="0"/>
    <n v="0"/>
    <n v="0"/>
    <n v="0"/>
    <n v="0"/>
    <n v="0"/>
    <n v="0"/>
    <n v="0"/>
    <n v="1"/>
    <n v="0"/>
    <n v="0"/>
    <n v="0"/>
    <n v="0"/>
    <n v="1"/>
  </r>
  <r>
    <n v="214"/>
    <n v="164"/>
    <s v="Dai-ichi Life Holdings"/>
    <s v="Insurance: Life, Health (stock)"/>
    <s v="Financial services"/>
    <s v="Japan"/>
    <s v="Asia"/>
    <s v="$64,766.4"/>
    <s v="$2,818.2"/>
    <n v="0.27"/>
    <s v="$464,293.6"/>
    <n v="60814"/>
    <n v="31"/>
    <s v="N"/>
    <m/>
    <m/>
    <s v="N"/>
    <s v="N"/>
    <s v=""/>
    <s v=""/>
    <m/>
    <s v=""/>
    <s v=""/>
    <m/>
    <s v=""/>
    <s v=""/>
    <m/>
    <m/>
    <s v="Net zero"/>
    <s v="Net Zero"/>
    <s v=""/>
    <s v="N"/>
    <s v="Yes"/>
    <s v="Yes"/>
    <s v="Yes"/>
    <s v="1,2,3"/>
    <s v=""/>
    <m/>
    <m/>
    <m/>
    <s v="C,V"/>
    <s v="Y"/>
    <s v="1,2,3"/>
    <s v="In March 2021, we made a pledge to realize net-zero of Scope 1 and Scope2 of our entire Group by FY2040 and net-zero of supply chain and investment portfolio of Dai-ichi Life Insurance Company (‚ÄúDai-ichiLife‚Äù), the Group‚Äôs core insurance business entity in Japan, by FY2050. (Page 4, Net Zero Transition Plan, 2023)"/>
    <n v="2050"/>
    <m/>
    <m/>
    <s v="Not Specified"/>
    <s v="Not Specified"/>
    <s v="No"/>
    <s v="N"/>
    <s v=""/>
    <s v=""/>
    <m/>
    <m/>
    <m/>
    <m/>
    <m/>
    <n v="0"/>
    <n v="0"/>
    <n v="0"/>
    <n v="0"/>
    <n v="0"/>
    <n v="0"/>
    <n v="0"/>
    <n v="0"/>
    <n v="0"/>
    <n v="0"/>
    <n v="0"/>
    <n v="0"/>
    <n v="0"/>
    <n v="1"/>
    <n v="0"/>
    <n v="0"/>
    <n v="0"/>
    <n v="0"/>
    <n v="0"/>
    <n v="0"/>
    <n v="1"/>
    <n v="1"/>
    <n v="0"/>
    <n v="0"/>
    <n v="0"/>
    <n v="0"/>
    <n v="1"/>
    <n v="0"/>
    <n v="1"/>
  </r>
  <r>
    <n v="215"/>
    <n v="209"/>
    <s v="LG Electronics"/>
    <s v="Electronics"/>
    <s v="Technology"/>
    <s v="South Korea"/>
    <s v="Asia"/>
    <s v="$64,333.5"/>
    <s v="$269.5"/>
    <n v="-0.50600000000000001"/>
    <s v="$44,436.8"/>
    <n v="75000"/>
    <n v="25"/>
    <s v="Y"/>
    <n v="2023"/>
    <n v="2050"/>
    <s v="Y"/>
    <s v="Y"/>
    <s v="Targets set"/>
    <s v="1.5°C "/>
    <n v="2030"/>
    <s v=""/>
    <s v=""/>
    <m/>
    <s v=""/>
    <s v=""/>
    <m/>
    <m/>
    <s v="Carbon neutral(ity)"/>
    <s v="Carbon Neutral"/>
    <s v="C,V"/>
    <s v="Y"/>
    <s v="Yes"/>
    <s v="Yes"/>
    <s v="Yes"/>
    <s v="1,2,3"/>
    <s v="We‚Äôve set ourselves the challenge of being ‚Äòcarbon neutral‚Äô by 2030."/>
    <n v="2030"/>
    <m/>
    <m/>
    <s v=""/>
    <s v="N"/>
    <s v=""/>
    <s v=""/>
    <m/>
    <m/>
    <m/>
    <s v="Yes"/>
    <s v="Not Specified"/>
    <s v="Yes"/>
    <s v="N"/>
    <s v=""/>
    <s v=""/>
    <m/>
    <m/>
    <m/>
    <m/>
    <m/>
    <n v="0"/>
    <n v="0"/>
    <n v="1"/>
    <n v="1"/>
    <n v="0"/>
    <n v="1"/>
    <n v="0"/>
    <n v="1"/>
    <n v="0"/>
    <n v="0"/>
    <n v="0"/>
    <n v="0"/>
    <n v="0"/>
    <n v="0"/>
    <n v="0"/>
    <n v="1"/>
    <n v="0"/>
    <n v="1"/>
    <n v="0"/>
    <n v="0"/>
    <n v="0"/>
    <n v="0"/>
    <n v="0"/>
    <n v="0"/>
    <n v="0"/>
    <n v="1"/>
    <n v="1"/>
    <n v="0"/>
    <n v="0"/>
  </r>
  <r>
    <n v="216"/>
    <n v="196"/>
    <s v="Hitachi"/>
    <s v="Electronics, Electrical Equip."/>
    <s v="Technology"/>
    <s v="Japan"/>
    <s v="Asia"/>
    <s v="$64,176.8"/>
    <s v="$4,039"/>
    <n v="-0.01"/>
    <s v="$88,630.4"/>
    <n v="282743"/>
    <n v="31"/>
    <s v="N"/>
    <m/>
    <m/>
    <s v="Y"/>
    <s v="Y"/>
    <s v="Targets set"/>
    <s v="1.5°C "/>
    <n v="2030"/>
    <s v="Targets set"/>
    <s v="1.5°C "/>
    <n v="2050"/>
    <s v="Y"/>
    <s v="Targets set"/>
    <n v="2050"/>
    <m/>
    <s v="Carbon neutral(ity)"/>
    <s v="Carbon Neutral"/>
    <s v="C,V"/>
    <s v="Y"/>
    <s v="Yes"/>
    <s v="Yes"/>
    <s v="Yes"/>
    <s v="1,2,3"/>
    <s v="Achieve carbon neutrality throughout our value chain by fiscal 2050 (compared to fiscal 2010)"/>
    <n v="2050"/>
    <m/>
    <m/>
    <s v=""/>
    <s v="N"/>
    <s v=""/>
    <s v=""/>
    <m/>
    <m/>
    <m/>
    <s v="Not Specified"/>
    <s v="Not Specified"/>
    <s v="No"/>
    <s v="N"/>
    <s v=""/>
    <s v=""/>
    <m/>
    <m/>
    <m/>
    <m/>
    <m/>
    <n v="0"/>
    <n v="0"/>
    <n v="0"/>
    <n v="0"/>
    <n v="0"/>
    <n v="1"/>
    <n v="0"/>
    <n v="1"/>
    <n v="0"/>
    <n v="0"/>
    <n v="1"/>
    <n v="0"/>
    <n v="0"/>
    <n v="0"/>
    <n v="0"/>
    <n v="0"/>
    <n v="1"/>
    <n v="1"/>
    <n v="0"/>
    <n v="0"/>
    <n v="1"/>
    <n v="1"/>
    <n v="0"/>
    <n v="0"/>
    <n v="0"/>
    <n v="0"/>
    <n v="1"/>
    <n v="0"/>
    <n v="1"/>
  </r>
  <r>
    <n v="217"/>
    <n v="229"/>
    <s v="Merck"/>
    <s v="Pharmaceuticals"/>
    <s v="Health care and pharmaceuticals"/>
    <s v="U.S."/>
    <s v="North America"/>
    <s v="$64,168"/>
    <s v="$17,117"/>
    <n v="45.896000000000001"/>
    <s v="$117,106"/>
    <n v="74000"/>
    <n v="31"/>
    <s v="N"/>
    <m/>
    <m/>
    <s v="Y"/>
    <s v="Y"/>
    <s v="Targets set"/>
    <s v="1.5Â°C"/>
    <n v="2030"/>
    <s v="Targets set"/>
    <s v="1.5Â°C"/>
    <n v="2045"/>
    <s v="Y"/>
    <s v="Targets set"/>
    <n v="2045"/>
    <m/>
    <s v="Net zero"/>
    <s v="Net Zero"/>
    <s v=""/>
    <s v="N"/>
    <s v="Yes"/>
    <s v="Yes"/>
    <s v="Yes"/>
    <s v="1,2,3"/>
    <s v=""/>
    <m/>
    <m/>
    <m/>
    <s v="C,V"/>
    <s v="Y"/>
    <s v="1,2,3"/>
    <s v="In 2024, we committed to a net-zero target for our greenhouse gas (GHG) emissions across our global operations (Scopes 1, 2, and 3) by 2045, aligned with the guidelines of the Science Based Targets initiative (SBTi)."/>
    <n v="2045"/>
    <m/>
    <m/>
    <s v="Yes"/>
    <s v="Not Specified"/>
    <s v="No"/>
    <s v="N"/>
    <s v=""/>
    <s v=""/>
    <m/>
    <m/>
    <m/>
    <m/>
    <m/>
    <n v="0"/>
    <n v="0"/>
    <n v="0"/>
    <n v="0"/>
    <n v="0"/>
    <n v="1"/>
    <n v="0"/>
    <n v="1"/>
    <n v="0"/>
    <n v="0"/>
    <n v="1"/>
    <n v="0"/>
    <n v="0"/>
    <n v="1"/>
    <n v="0"/>
    <n v="0"/>
    <n v="0"/>
    <n v="0"/>
    <n v="0"/>
    <n v="0"/>
    <n v="1"/>
    <n v="1"/>
    <n v="0"/>
    <n v="0"/>
    <n v="0"/>
    <n v="1"/>
    <n v="1"/>
    <n v="0"/>
    <n v="0"/>
  </r>
  <r>
    <n v="218"/>
    <n v="244"/>
    <s v="Allstate"/>
    <s v="Insurance: Property and Casualty"/>
    <s v="Financial services"/>
    <s v="U.S."/>
    <s v="North America"/>
    <s v="$64,106"/>
    <s v="$4,667"/>
    <n v="0"/>
    <s v="$111,617"/>
    <n v="55200"/>
    <n v="30"/>
    <s v="N"/>
    <m/>
    <m/>
    <s v="N"/>
    <s v="N"/>
    <s v=""/>
    <s v=""/>
    <m/>
    <s v=""/>
    <s v=""/>
    <m/>
    <s v=""/>
    <s v=""/>
    <m/>
    <m/>
    <s v="Net zero"/>
    <s v="Net Zero"/>
    <s v=""/>
    <s v="N"/>
    <s v="Yes"/>
    <s v="Yes"/>
    <s v="No"/>
    <s v="1,2"/>
    <s v=""/>
    <m/>
    <m/>
    <m/>
    <s v="C"/>
    <s v="Y"/>
    <s v="1,2"/>
    <s v="As a service company, Allstate‚Äôs operational greenhouse gas emissions are relatively small compared to the size and scope of our business. We committed to reduce Scope 1 and 2 emissions to zero by 2030 since this will increase efficiency and supports engagement to mitigate the impact of severe weather on customers."/>
    <n v="2030"/>
    <m/>
    <m/>
    <s v="Not Specified"/>
    <s v="Not Specified"/>
    <s v="No"/>
    <s v="N"/>
    <s v=""/>
    <s v=""/>
    <m/>
    <m/>
    <m/>
    <m/>
    <m/>
    <n v="0"/>
    <n v="0"/>
    <n v="0"/>
    <n v="0"/>
    <n v="0"/>
    <n v="0"/>
    <n v="0"/>
    <n v="0"/>
    <n v="0"/>
    <n v="0"/>
    <n v="0"/>
    <n v="0"/>
    <n v="1"/>
    <n v="0"/>
    <n v="0"/>
    <n v="0"/>
    <n v="0"/>
    <n v="0"/>
    <n v="0"/>
    <n v="1"/>
    <n v="0"/>
    <n v="1"/>
    <n v="0"/>
    <n v="0"/>
    <n v="0"/>
    <n v="0"/>
    <n v="1"/>
    <n v="0"/>
    <n v="1"/>
  </r>
  <r>
    <n v="219"/>
    <n v="236"/>
    <s v="Pfizer"/>
    <s v="Pharmaceuticals"/>
    <s v="Health care and pharmaceuticals"/>
    <s v="U.S."/>
    <s v="North America"/>
    <s v="$63,627"/>
    <s v="$8,031"/>
    <n v="2.79"/>
    <s v="$213,396"/>
    <n v="81000"/>
    <n v="31"/>
    <s v="Y"/>
    <n v="2022"/>
    <n v="2030"/>
    <s v="Y"/>
    <s v="Y"/>
    <s v="Targets set"/>
    <s v="1.5°C "/>
    <n v="2030"/>
    <s v=""/>
    <s v=""/>
    <m/>
    <s v="N"/>
    <s v="Commitment removed"/>
    <m/>
    <m/>
    <s v="Net zero"/>
    <s v="Net Zero"/>
    <s v=""/>
    <s v="N"/>
    <s v="Yes"/>
    <s v="Yes"/>
    <s v="Partial"/>
    <s v="1,2"/>
    <s v=""/>
    <m/>
    <m/>
    <m/>
    <s v="C"/>
    <s v="Y"/>
    <s v="1,2"/>
    <s v="In 2022 Pfizer committed to further reducing GHG emissions by aiming to achieve the voluntary Net-Zero Standard4 by 2040_x000a_Pfizer aims to achieve a 95% reduction in company (Scope 1 and 2) GHG emissions and a 90% reduction in value chain (Scope 3) emissions by 2040, compared to their 2019 baseline"/>
    <n v="2040"/>
    <m/>
    <m/>
    <s v="Not Specified"/>
    <s v="Not Specified"/>
    <s v="No"/>
    <s v="N"/>
    <s v=""/>
    <s v=""/>
    <m/>
    <m/>
    <m/>
    <m/>
    <m/>
    <n v="0"/>
    <n v="1"/>
    <n v="0"/>
    <n v="1"/>
    <n v="0"/>
    <n v="1"/>
    <n v="0"/>
    <n v="1"/>
    <n v="0"/>
    <n v="0"/>
    <n v="0"/>
    <n v="0"/>
    <n v="0"/>
    <n v="1"/>
    <n v="0"/>
    <n v="0"/>
    <n v="0"/>
    <n v="0"/>
    <n v="0"/>
    <n v="0"/>
    <n v="1"/>
    <n v="1"/>
    <n v="0"/>
    <n v="0"/>
    <n v="0"/>
    <n v="0"/>
    <n v="1"/>
    <n v="0"/>
    <n v="1"/>
  </r>
  <r>
    <n v="220"/>
    <n v="243"/>
    <s v="Zhejiang Hengyi Group"/>
    <s v="Chemicals"/>
    <s v="Chemicals"/>
    <s v="China"/>
    <s v="Asia"/>
    <s v="$62,792.3"/>
    <s v="$35.4"/>
    <n v="0.503"/>
    <s v="$18,651.7"/>
    <n v="23099"/>
    <n v="5"/>
    <s v="N"/>
    <m/>
    <m/>
    <s v="N"/>
    <s v="N"/>
    <s v=""/>
    <s v=""/>
    <m/>
    <s v=""/>
    <s v=""/>
    <m/>
    <s v=""/>
    <s v=""/>
    <m/>
    <m/>
    <s v=""/>
    <s v=""/>
    <s v="G"/>
    <s v="N"/>
    <s v="Yes"/>
    <s v="Yes"/>
    <s v=""/>
    <s v="1,2"/>
    <s v="committed to national peak and neutrality "/>
    <n v="2060"/>
    <s v="https://www.hengyi.com/news/html/?1316.html"/>
    <m/>
    <s v=""/>
    <s v="N"/>
    <s v=""/>
    <s v=""/>
    <m/>
    <m/>
    <m/>
    <s v=""/>
    <s v=""/>
    <s v=""/>
    <s v="N"/>
    <s v=""/>
    <s v=""/>
    <m/>
    <m/>
    <m/>
    <m/>
    <m/>
    <n v="0"/>
    <n v="0"/>
    <n v="0"/>
    <n v="0"/>
    <n v="0"/>
    <n v="0"/>
    <n v="0"/>
    <n v="0"/>
    <n v="0"/>
    <n v="0"/>
    <n v="0"/>
    <n v="0"/>
    <n v="0"/>
    <n v="0"/>
    <n v="0"/>
    <n v="0"/>
    <n v="0"/>
    <n v="0"/>
    <n v="0"/>
    <n v="0"/>
    <n v="0"/>
    <n v="0"/>
    <n v="0"/>
    <n v="0"/>
    <n v="0"/>
    <n v="0"/>
    <n v="0"/>
    <n v="0"/>
    <n v="0"/>
  </r>
  <r>
    <n v="221"/>
    <n v="219"/>
    <s v="IBM"/>
    <s v="Information Technology Services"/>
    <s v="Technology"/>
    <s v="U.S."/>
    <s v="North America"/>
    <s v="$62,753"/>
    <s v="$6,023"/>
    <n v="-0.19700000000000001"/>
    <s v="$137,175"/>
    <n v="284500"/>
    <n v="31"/>
    <s v="N"/>
    <m/>
    <m/>
    <s v="N"/>
    <s v="N"/>
    <s v=""/>
    <s v=""/>
    <m/>
    <s v=""/>
    <s v=""/>
    <m/>
    <s v=""/>
    <s v=""/>
    <m/>
    <m/>
    <s v="Net zero"/>
    <s v="Net Zero"/>
    <s v=""/>
    <s v="N"/>
    <s v="Yes"/>
    <s v="Yes"/>
    <s v="Partial"/>
    <s v="1,2"/>
    <s v=""/>
    <m/>
    <m/>
    <m/>
    <s v="C"/>
    <s v="Y"/>
    <s v="1,2"/>
    <s v="_x000a_Reach net-zero operational GHG emissions by 2030, using feasible technologies to remove emissions in an amount which equals or exceeds IBM‚Äôs residual emissions. Correspondingly, aim for residual emissions of 350,000 metric tons of CO2-equivalent (mtCO2e) or less by 2030. - With reference to the voluntary Greenhouse Gas Protocol, our GHG emissions goals address Scope 1 and Scope 2 (market-based) emissions, as well as Scope 3 emissions associated with IBM's electricity consumption at third-party co-location data centers."/>
    <n v="2030"/>
    <m/>
    <m/>
    <s v="Yes"/>
    <s v="Yes (CCS-based removals e.g. BECCS, DACCS)"/>
    <s v="Yes"/>
    <s v="N"/>
    <s v=""/>
    <s v=""/>
    <m/>
    <m/>
    <m/>
    <m/>
    <m/>
    <n v="0"/>
    <n v="0"/>
    <n v="0"/>
    <n v="0"/>
    <n v="0"/>
    <n v="0"/>
    <n v="0"/>
    <n v="0"/>
    <n v="0"/>
    <n v="0"/>
    <n v="0"/>
    <n v="0"/>
    <n v="1"/>
    <n v="0"/>
    <n v="0"/>
    <n v="0"/>
    <n v="0"/>
    <n v="0"/>
    <n v="0"/>
    <n v="1"/>
    <n v="0"/>
    <n v="1"/>
    <n v="0"/>
    <n v="0"/>
    <n v="0"/>
    <n v="1"/>
    <n v="1"/>
    <n v="0"/>
    <n v="0"/>
  </r>
  <r>
    <n v="222"/>
    <n v="260"/>
    <s v="New York Life Insurance"/>
    <s v="Insurance: Life and Health"/>
    <s v="Financial services"/>
    <s v="U.S."/>
    <s v="North America"/>
    <s v="$62,639.2"/>
    <s v="$250.2"/>
    <n v="-0.68899999999999995"/>
    <s v="$431,944.2"/>
    <n v="15131"/>
    <n v="31"/>
    <s v="N"/>
    <m/>
    <m/>
    <s v="N"/>
    <s v="N"/>
    <s v=""/>
    <s v=""/>
    <m/>
    <s v=""/>
    <s v=""/>
    <m/>
    <s v=""/>
    <s v=""/>
    <m/>
    <m/>
    <s v="Emissions reduction target"/>
    <s v="Other Emission Reduction"/>
    <s v=""/>
    <s v="N"/>
    <s v="Yes"/>
    <s v="Yes"/>
    <s v="No"/>
    <s v="1,2"/>
    <s v=""/>
    <m/>
    <m/>
    <m/>
    <s v=""/>
    <s v="N"/>
    <s v=""/>
    <s v=""/>
    <m/>
    <m/>
    <m/>
    <s v="Not Specified"/>
    <s v="Not Specified"/>
    <s v="No"/>
    <s v="Y"/>
    <s v="New York Life has committed to reducing its operational Scope 1 and 2 emissions by 30% by 2030, over a 2019 baseline."/>
    <n v="2030"/>
    <m/>
    <m/>
    <m/>
    <m/>
    <m/>
    <n v="0"/>
    <n v="0"/>
    <n v="0"/>
    <n v="0"/>
    <n v="0"/>
    <n v="0"/>
    <n v="0"/>
    <n v="0"/>
    <n v="0"/>
    <n v="0"/>
    <n v="0"/>
    <n v="0"/>
    <n v="0"/>
    <n v="0"/>
    <n v="0"/>
    <n v="0"/>
    <n v="0"/>
    <n v="0"/>
    <n v="0"/>
    <n v="0"/>
    <n v="0"/>
    <n v="0"/>
    <n v="0"/>
    <n v="1"/>
    <n v="0"/>
    <n v="0"/>
    <n v="0"/>
    <n v="0"/>
    <n v="1"/>
  </r>
  <r>
    <n v="223"/>
    <n v="190"/>
    <s v="ArcelorMittal"/>
    <s v="Metals"/>
    <s v="Metals and mining"/>
    <s v="Luxembourg"/>
    <s v="Europe"/>
    <s v="$62,441"/>
    <s v="$1,339"/>
    <n v="0.45700000000000002"/>
    <s v="$89,385"/>
    <n v="125416"/>
    <n v="21"/>
    <s v="N"/>
    <m/>
    <m/>
    <s v="Y"/>
    <s v="N"/>
    <s v="Commitment removed"/>
    <s v=""/>
    <m/>
    <s v=""/>
    <s v=""/>
    <m/>
    <s v=""/>
    <s v=""/>
    <m/>
    <m/>
    <s v="Net zero"/>
    <s v="Net Zero"/>
    <s v=""/>
    <s v="N"/>
    <s v="Yes"/>
    <s v="Yes"/>
    <s v="No"/>
    <s v="1,2"/>
    <s v=""/>
    <m/>
    <m/>
    <m/>
    <s v="C"/>
    <s v="Y"/>
    <s v="1,2"/>
    <s v="Across our global portfolio our goal is to be net zero by 2050 and in Europe our target is to reduce our CO2 emissions by 30% by 2030 over 2018._x000a_https://web.archive.org/web/20251004134240/https://corporate.arcelormittal.com/sustainability/approach/climate-change"/>
    <n v="2050"/>
    <m/>
    <m/>
    <s v="Yes"/>
    <s v="Yes (CCS-based removals e.g. BECCS, DACCS)"/>
    <s v="No"/>
    <s v="N"/>
    <s v=""/>
    <s v=""/>
    <m/>
    <m/>
    <m/>
    <m/>
    <m/>
    <n v="0"/>
    <n v="0"/>
    <n v="0"/>
    <n v="0"/>
    <n v="0"/>
    <n v="0"/>
    <n v="0"/>
    <n v="0"/>
    <n v="0"/>
    <n v="0"/>
    <n v="0"/>
    <n v="0"/>
    <n v="0"/>
    <n v="1"/>
    <n v="0"/>
    <n v="0"/>
    <n v="0"/>
    <n v="0"/>
    <n v="0"/>
    <n v="0"/>
    <n v="1"/>
    <n v="1"/>
    <n v="0"/>
    <n v="0"/>
    <n v="0"/>
    <n v="1"/>
    <n v="1"/>
    <n v="0"/>
    <n v="0"/>
  </r>
  <r>
    <n v="224"/>
    <n v="245"/>
    <s v="Assicurazioni Generali"/>
    <s v="Insurance: Life, Health (stock)"/>
    <s v="Financial services"/>
    <s v="Italy"/>
    <s v="Europe"/>
    <s v="$62,196.4"/>
    <s v="$4,027.3"/>
    <n v="-6.0000000000000001E-3"/>
    <s v="$557,721.1"/>
    <n v="86851"/>
    <n v="31"/>
    <s v="N"/>
    <m/>
    <m/>
    <s v="N"/>
    <s v="N"/>
    <s v=""/>
    <s v=""/>
    <m/>
    <s v=""/>
    <s v=""/>
    <m/>
    <s v=""/>
    <s v=""/>
    <m/>
    <m/>
    <s v="Net zero"/>
    <s v="Net Zero"/>
    <s v=""/>
    <s v="N"/>
    <s v="Not Specified"/>
    <s v="Not Specified"/>
    <s v="Not Specified"/>
    <s v=""/>
    <s v=""/>
    <m/>
    <m/>
    <m/>
    <s v=""/>
    <s v="Y"/>
    <s v=""/>
    <s v="Achievement of net-zero emissions by 2040 through financing of removal projects that will take into account the evolution_x000a_of sector-specific regulations."/>
    <n v="2040"/>
    <m/>
    <m/>
    <s v="Yes"/>
    <s v="Not Specified"/>
    <s v="No"/>
    <s v="N"/>
    <s v=""/>
    <s v=""/>
    <m/>
    <m/>
    <m/>
    <m/>
    <m/>
    <n v="0"/>
    <n v="0"/>
    <n v="0"/>
    <n v="0"/>
    <n v="0"/>
    <n v="0"/>
    <n v="0"/>
    <n v="0"/>
    <n v="0"/>
    <n v="0"/>
    <n v="0"/>
    <n v="0"/>
    <n v="0"/>
    <n v="1"/>
    <n v="0"/>
    <n v="0"/>
    <n v="0"/>
    <n v="0"/>
    <n v="0"/>
    <n v="0"/>
    <n v="1"/>
    <n v="1"/>
    <n v="0"/>
    <n v="0"/>
    <n v="0"/>
    <n v="1"/>
    <n v="1"/>
    <n v="0"/>
    <n v="0"/>
  </r>
  <r>
    <n v="225"/>
    <n v="237"/>
    <s v="Delta Air Lines"/>
    <s v="Airlines"/>
    <s v="Transportation and logistics"/>
    <s v="U.S."/>
    <s v="North America"/>
    <s v="$61,643"/>
    <s v="$3,457"/>
    <n v="-0.25"/>
    <s v="$75,372"/>
    <n v="103000"/>
    <n v="30"/>
    <s v="N"/>
    <m/>
    <m/>
    <s v="Y"/>
    <s v="Y"/>
    <s v="Targets set"/>
    <s v="Well-below 2¬∞C"/>
    <n v="2035"/>
    <s v=""/>
    <s v=""/>
    <m/>
    <s v="N"/>
    <s v="Committed"/>
    <m/>
    <m/>
    <s v="Net zero"/>
    <s v="Net Zero"/>
    <s v=""/>
    <s v="N"/>
    <s v="Yes"/>
    <s v="Yes"/>
    <s v="Yes"/>
    <s v="1,2,3"/>
    <s v=""/>
    <m/>
    <m/>
    <m/>
    <s v="C,V"/>
    <s v="Y"/>
    <s v="1,2,3"/>
    <s v="Delta has set medium- and long-term climate goals aligned with Science Based Targets initiative (SBTi) guidelines. Our ultimate goal is to achieve net-zero emissions for our airline operations by 2050."/>
    <n v="2050"/>
    <m/>
    <m/>
    <s v="Not Specified"/>
    <s v="Yes (unspecified)"/>
    <s v="No"/>
    <s v="N"/>
    <s v=""/>
    <s v=""/>
    <m/>
    <m/>
    <m/>
    <m/>
    <m/>
    <n v="0"/>
    <n v="0"/>
    <n v="0"/>
    <n v="0"/>
    <n v="0"/>
    <n v="0"/>
    <n v="1"/>
    <n v="1"/>
    <n v="0"/>
    <n v="0"/>
    <n v="0"/>
    <n v="0"/>
    <n v="0"/>
    <n v="1"/>
    <n v="0"/>
    <n v="0"/>
    <n v="0"/>
    <n v="0"/>
    <n v="0"/>
    <n v="0"/>
    <n v="1"/>
    <n v="1"/>
    <n v="0"/>
    <n v="0"/>
    <n v="0"/>
    <n v="0"/>
    <n v="1"/>
    <n v="0"/>
    <n v="1"/>
  </r>
  <r>
    <n v="226"/>
    <n v="160"/>
    <s v="China North Industries Group"/>
    <s v="Aerospace &amp; Defense"/>
    <s v="Aerospace and defense"/>
    <s v="China"/>
    <s v="Asia"/>
    <s v="$61,519.5"/>
    <s v="$1,982.9"/>
    <n v="2.5999999999999999E-2"/>
    <s v="$80,880.2"/>
    <n v="223575"/>
    <n v="16"/>
    <s v="N"/>
    <m/>
    <m/>
    <s v="N"/>
    <s v="N"/>
    <s v=""/>
    <s v=""/>
    <m/>
    <s v=""/>
    <s v=""/>
    <m/>
    <s v=""/>
    <s v=""/>
    <m/>
    <m/>
    <s v=""/>
    <s v=""/>
    <s v=""/>
    <s v="N"/>
    <s v=""/>
    <s v=""/>
    <s v=""/>
    <s v=""/>
    <s v=""/>
    <m/>
    <s v="https://static.sse.com.cn/disclosure/bond/announcement/company/c/new/2025-07-08/243307_20250708_4NCR.pdf"/>
    <s v="no useful information "/>
    <s v=""/>
    <s v="N"/>
    <s v=""/>
    <s v=""/>
    <m/>
    <m/>
    <m/>
    <s v=""/>
    <s v=""/>
    <s v=""/>
    <s v="N"/>
    <s v=""/>
    <s v=""/>
    <m/>
    <m/>
    <m/>
    <m/>
    <m/>
    <n v="0"/>
    <n v="0"/>
    <n v="0"/>
    <n v="0"/>
    <n v="0"/>
    <n v="0"/>
    <n v="0"/>
    <n v="0"/>
    <n v="0"/>
    <n v="0"/>
    <n v="0"/>
    <n v="0"/>
    <n v="0"/>
    <n v="0"/>
    <n v="0"/>
    <n v="0"/>
    <n v="0"/>
    <n v="0"/>
    <n v="0"/>
    <n v="0"/>
    <n v="0"/>
    <n v="0"/>
    <n v="0"/>
    <n v="0"/>
    <n v="0"/>
    <n v="0"/>
    <n v="0"/>
    <n v="0"/>
    <n v="0"/>
  </r>
  <r>
    <n v="227"/>
    <n v="225"/>
    <s v="Bouygues"/>
    <s v="Engineering &amp; Construction"/>
    <s v="Engineering and construction"/>
    <s v="France"/>
    <s v="Europe"/>
    <s v="$61,423.2"/>
    <s v="$1,144.2"/>
    <n v="1.7999999999999999E-2"/>
    <s v="$65,317.9"/>
    <n v="200234"/>
    <n v="31"/>
    <s v="N"/>
    <m/>
    <m/>
    <s v="N"/>
    <s v="N"/>
    <s v=""/>
    <s v=""/>
    <m/>
    <s v=""/>
    <s v=""/>
    <m/>
    <s v=""/>
    <s v=""/>
    <m/>
    <m/>
    <s v="Net zero"/>
    <s v="Net Zero"/>
    <s v=""/>
    <s v="N"/>
    <s v="Yes"/>
    <s v="Yes"/>
    <s v="Partial"/>
    <s v="1,2"/>
    <s v=""/>
    <m/>
    <m/>
    <m/>
    <s v="C"/>
    <s v="Y"/>
    <s v="1,2"/>
    <s v="Helping to achieve the net-zero goal by 2050 also means building long-term thinking into our approach. pg 38 2024 Integrated approach _x000a__x000a_Bouygues has made a tangible pledge to reduce its carbon footprint and that of its customers by 2030. Its six business segments have had their decarbonisation targets endorsed by the Science Based Targets initiative (SBTi). _x000a_SCOPES 1 &amp; 2_x000a_ Net Zero Carbon_x000a_ Target 2025 - change energy sources and reduce energy use (ISO 50 001, monitoring and management of energy use on worksites, energy efficiency, etc.)._x000a_ _x000a_SCOPE 3A (Upfront  embodied)_x000a_-20% (Target 2025)_x000a__x000a_ SCOPE 3B  (Operational)_x000a_-30% (Target 2030)_x000a_ Net Zero Carbon (Target 2040)_x000a_ _x000a__x000a_ SCOPE 3B  (Operational)_x000a_-30% (Target 2030)_x000a__x000a_General driver: actions include eco-design, more ‚Äòlow carbon‚Äô materials (low-carbon concrete, wood, etc.), greater circularity, redesigning current products and services to be more energy-efficient and better adapted to tomorrow‚Äôs climate, and supporting the Group‚Äôs suppliers and customers to collectively reduce their carbon footprint and use of resources._x000a__x000a_(https://www.bouygues.com/en/climate-strategy/)"/>
    <n v="2050"/>
    <m/>
    <m/>
    <s v="Not Specified"/>
    <s v="Yes (nature-based removals e.g. Forestation, soil carbon enhancement)"/>
    <s v="No"/>
    <s v="N"/>
    <s v=""/>
    <s v=""/>
    <m/>
    <m/>
    <m/>
    <m/>
    <m/>
    <n v="0"/>
    <n v="0"/>
    <n v="0"/>
    <n v="0"/>
    <n v="0"/>
    <n v="0"/>
    <n v="0"/>
    <n v="0"/>
    <n v="0"/>
    <n v="0"/>
    <n v="0"/>
    <n v="0"/>
    <n v="0"/>
    <n v="1"/>
    <n v="0"/>
    <n v="0"/>
    <n v="0"/>
    <n v="0"/>
    <n v="0"/>
    <n v="0"/>
    <n v="1"/>
    <n v="1"/>
    <n v="0"/>
    <n v="0"/>
    <n v="0"/>
    <n v="0"/>
    <n v="1"/>
    <n v="0"/>
    <n v="1"/>
  </r>
  <r>
    <n v="228"/>
    <n v="239"/>
    <s v="China Energy Engineering Group"/>
    <s v="Engineering &amp; Construction"/>
    <s v="Engineering and construction"/>
    <s v="China"/>
    <s v="Asia"/>
    <s v="$61,099.5"/>
    <s v="$559.9"/>
    <n v="-6.7000000000000004E-2"/>
    <s v="$121,726.1"/>
    <n v="118422"/>
    <n v="12"/>
    <s v="N"/>
    <m/>
    <m/>
    <s v="N"/>
    <s v="N"/>
    <s v=""/>
    <s v=""/>
    <m/>
    <s v=""/>
    <s v=""/>
    <m/>
    <s v=""/>
    <s v=""/>
    <m/>
    <m/>
    <s v="No target"/>
    <s v="No Target"/>
    <s v="G"/>
    <s v="N"/>
    <s v="Yes"/>
    <s v="Yes"/>
    <s v=""/>
    <s v="1,2"/>
    <s v="committed to national peak and neutrality targets"/>
    <n v="2060"/>
    <s v="https://www1.hkexnews.hk/listedco/listconews/sehk/2024/0328/2024032803818.pdf"/>
    <m/>
    <s v=""/>
    <s v="N"/>
    <s v=""/>
    <s v=""/>
    <m/>
    <m/>
    <m/>
    <s v=""/>
    <s v=""/>
    <s v=""/>
    <s v="Y"/>
    <s v="emission reduction "/>
    <s v=""/>
    <s v="https://www1.hkexnews.hk/listedco/listconews/sehk/2024/0328/2024032803818.pdf"/>
    <m/>
    <m/>
    <m/>
    <m/>
    <n v="0"/>
    <n v="0"/>
    <n v="0"/>
    <n v="0"/>
    <n v="0"/>
    <n v="0"/>
    <n v="0"/>
    <n v="0"/>
    <n v="0"/>
    <n v="0"/>
    <n v="0"/>
    <n v="0"/>
    <n v="0"/>
    <n v="0"/>
    <n v="0"/>
    <n v="0"/>
    <n v="0"/>
    <n v="0"/>
    <n v="0"/>
    <n v="0"/>
    <n v="0"/>
    <n v="0"/>
    <n v="0"/>
    <n v="0"/>
    <n v="1"/>
    <n v="0"/>
    <n v="0"/>
    <n v="0"/>
    <n v="0"/>
  </r>
  <r>
    <n v="229"/>
    <n v="251"/>
    <s v="Renault"/>
    <s v="Motor Vehicles &amp; Parts"/>
    <s v="Automotive"/>
    <s v="France"/>
    <s v="Europe"/>
    <s v="$60,811.1"/>
    <s v="$813.2"/>
    <n v="-0.65800000000000003"/>
    <s v="$133,947"/>
    <n v="98636"/>
    <n v="31"/>
    <s v="N"/>
    <m/>
    <m/>
    <s v="Y"/>
    <s v="Y"/>
    <s v="Targets set"/>
    <s v="Well-below 2Â°C/2Â°C"/>
    <n v="2030"/>
    <s v=""/>
    <s v=""/>
    <m/>
    <s v=""/>
    <s v=""/>
    <m/>
    <m/>
    <s v="Carbon neutral(ity)"/>
    <s v="Carbon Neutral"/>
    <s v="C,V"/>
    <s v="Y"/>
    <s v="Yes"/>
    <s v="Yes"/>
    <s v="Yes"/>
    <s v="1,2,3"/>
    <s v="Following the Paris Climate Agreement (COP 21), Renault Group has adapted its strategy to reduce greenhouse gas emissions from its activities and help limit global warming to well below 2¬∞C and beyond, to continue its efforts to limit the rise in temperatures to 1.5¬∞C. For 2050, Renault Group's ambition is to converge towards net zero carbon emissions over the entire lifecycle worldwide (and as early as 2040 in Europe). (p8)"/>
    <n v="2050"/>
    <m/>
    <m/>
    <s v=""/>
    <s v="N"/>
    <s v=""/>
    <s v=""/>
    <m/>
    <m/>
    <m/>
    <s v="Not Specified"/>
    <s v="Not Specified"/>
    <s v="No"/>
    <s v="N"/>
    <s v=""/>
    <s v=""/>
    <m/>
    <m/>
    <m/>
    <m/>
    <m/>
    <n v="0"/>
    <n v="0"/>
    <n v="0"/>
    <n v="0"/>
    <n v="0"/>
    <n v="1"/>
    <n v="0"/>
    <n v="1"/>
    <n v="0"/>
    <n v="0"/>
    <n v="0"/>
    <n v="0"/>
    <n v="0"/>
    <n v="0"/>
    <n v="0"/>
    <n v="0"/>
    <n v="1"/>
    <n v="1"/>
    <n v="0"/>
    <n v="0"/>
    <n v="0"/>
    <n v="0"/>
    <n v="0"/>
    <n v="0"/>
    <n v="0"/>
    <n v="0"/>
    <n v="1"/>
    <n v="0"/>
    <n v="1"/>
  </r>
  <r>
    <n v="230"/>
    <n v="217"/>
    <s v="Banco do Brasil"/>
    <s v="Banks: Commercial and Savings"/>
    <s v="Financial services"/>
    <s v="Brazil"/>
    <s v="Latin America"/>
    <s v="$60,802"/>
    <s v="$4,891.4"/>
    <n v="-0.182"/>
    <s v="$387,891.2"/>
    <n v="86574"/>
    <n v="31"/>
    <s v="N"/>
    <m/>
    <m/>
    <s v="Y"/>
    <s v="Y"/>
    <s v="Committed"/>
    <s v=""/>
    <n v="2030"/>
    <s v=""/>
    <s v=""/>
    <m/>
    <s v="N"/>
    <s v="Committed"/>
    <m/>
    <m/>
    <s v="Emissions reduction target"/>
    <s v="Other Emission Reduction"/>
    <s v=""/>
    <s v="N"/>
    <s v="Yes"/>
    <s v="Yes"/>
    <s v="No"/>
    <s v="1,2"/>
    <s v=""/>
    <m/>
    <m/>
    <m/>
    <s v=""/>
    <s v="N"/>
    <s v=""/>
    <s v=""/>
    <m/>
    <m/>
    <m/>
    <s v="Yes"/>
    <s v="Not Specified"/>
    <s v="No"/>
    <s v="Y"/>
    <s v="'emissions of ghg: compensate 100% from 2021 and reduce 30% by 2030. 90% renewable energy by 2024' (annual report, p31)"/>
    <n v="2030"/>
    <m/>
    <m/>
    <m/>
    <m/>
    <m/>
    <n v="0"/>
    <n v="0"/>
    <n v="0"/>
    <n v="0"/>
    <n v="0"/>
    <n v="1"/>
    <n v="0"/>
    <n v="1"/>
    <n v="0"/>
    <n v="0"/>
    <n v="0"/>
    <n v="0"/>
    <n v="0"/>
    <n v="0"/>
    <n v="0"/>
    <n v="0"/>
    <n v="0"/>
    <n v="0"/>
    <n v="0"/>
    <n v="0"/>
    <n v="0"/>
    <n v="0"/>
    <n v="0"/>
    <n v="1"/>
    <n v="0"/>
    <n v="1"/>
    <n v="1"/>
    <n v="0"/>
    <n v="0"/>
  </r>
  <r>
    <n v="231"/>
    <n v="242"/>
    <s v="Publix Super Markets"/>
    <s v="Food and Drugstores"/>
    <s v="Retail"/>
    <s v="U.S."/>
    <s v="North America"/>
    <s v="$60,177"/>
    <s v="$4,635"/>
    <n v="6.6000000000000003E-2"/>
    <s v="$37,601"/>
    <n v="255000"/>
    <n v="31"/>
    <s v="N"/>
    <m/>
    <m/>
    <s v="N"/>
    <s v="N"/>
    <s v=""/>
    <s v=""/>
    <m/>
    <s v=""/>
    <s v=""/>
    <m/>
    <s v=""/>
    <s v=""/>
    <m/>
    <m/>
    <s v="No target"/>
    <s v="No Target"/>
    <s v=""/>
    <s v="N"/>
    <s v="Yes"/>
    <s v="Yes"/>
    <s v="Not Specified"/>
    <s v="1,2"/>
    <s v=""/>
    <m/>
    <s v="https://corporate.publix.com/home/newsroom/news%20stories/the%20publix%20green%20routine"/>
    <s v="no information"/>
    <s v=""/>
    <s v="N"/>
    <s v=""/>
    <s v=""/>
    <m/>
    <m/>
    <m/>
    <s v="Not Specified"/>
    <s v="No"/>
    <s v="No"/>
    <s v="N"/>
    <s v=""/>
    <s v=""/>
    <m/>
    <m/>
    <m/>
    <m/>
    <m/>
    <n v="0"/>
    <n v="0"/>
    <n v="0"/>
    <n v="0"/>
    <n v="0"/>
    <n v="0"/>
    <n v="0"/>
    <n v="0"/>
    <n v="0"/>
    <n v="0"/>
    <n v="0"/>
    <n v="0"/>
    <n v="0"/>
    <n v="0"/>
    <n v="0"/>
    <n v="0"/>
    <n v="0"/>
    <n v="0"/>
    <n v="0"/>
    <n v="0"/>
    <n v="0"/>
    <n v="0"/>
    <n v="0"/>
    <n v="0"/>
    <n v="0"/>
    <n v="0"/>
    <n v="0"/>
    <n v="0"/>
    <n v="1"/>
  </r>
  <r>
    <n v="232"/>
    <n v="231"/>
    <s v="Anheuser-Busch InBev"/>
    <s v="Beverages"/>
    <s v="Food, beverages and agriculture"/>
    <s v="Belgium"/>
    <s v="Europe"/>
    <s v="$59,768"/>
    <s v="$5,855"/>
    <n v="9.6000000000000002E-2"/>
    <s v="$206,637"/>
    <n v="143885"/>
    <n v="20"/>
    <s v="Y"/>
    <n v="2017"/>
    <n v="2025"/>
    <s v="Y"/>
    <s v="Y"/>
    <s v="Targets set"/>
    <s v="1.5Â°C"/>
    <n v="2025"/>
    <s v=""/>
    <s v=""/>
    <m/>
    <s v="N"/>
    <s v="Commitment removed"/>
    <m/>
    <m/>
    <s v="Net zero"/>
    <s v="Net Zero"/>
    <s v=""/>
    <s v="N"/>
    <s v="Yes"/>
    <s v="Yes"/>
    <s v="Yes"/>
    <s v="1,2,3"/>
    <s v=""/>
    <m/>
    <m/>
    <m/>
    <s v="C,V"/>
    <s v="Y"/>
    <s v="1,2,3"/>
    <s v="&quot;achieve net zero across our value chain by 2040&quot;_x000a__x000a_"/>
    <n v="2040"/>
    <m/>
    <m/>
    <s v="Not Specified"/>
    <s v="Yes (nature-based removals e.g. Forestation, soil carbon enhancement)"/>
    <s v="No"/>
    <s v="N"/>
    <s v=""/>
    <s v=""/>
    <m/>
    <m/>
    <m/>
    <m/>
    <m/>
    <n v="0"/>
    <n v="1"/>
    <n v="0"/>
    <n v="1"/>
    <n v="0"/>
    <n v="1"/>
    <n v="0"/>
    <n v="1"/>
    <n v="0"/>
    <n v="0"/>
    <n v="0"/>
    <n v="0"/>
    <n v="0"/>
    <n v="1"/>
    <n v="0"/>
    <n v="0"/>
    <n v="0"/>
    <n v="0"/>
    <n v="0"/>
    <n v="0"/>
    <n v="1"/>
    <n v="1"/>
    <n v="0"/>
    <n v="0"/>
    <n v="0"/>
    <n v="0"/>
    <n v="1"/>
    <n v="0"/>
    <n v="1"/>
  </r>
  <r>
    <n v="233"/>
    <n v="385"/>
    <s v="Chery Holding Group"/>
    <s v="Motor Vehicles &amp; Parts"/>
    <s v="Automotive"/>
    <s v="China"/>
    <s v="Asia"/>
    <s v="$59,693.9"/>
    <s v="$458.7"/>
    <n v="-0.217"/>
    <s v="$43,927"/>
    <n v="69647"/>
    <n v="2"/>
    <s v="N"/>
    <m/>
    <m/>
    <s v="N"/>
    <s v="N"/>
    <s v=""/>
    <s v=""/>
    <m/>
    <s v=""/>
    <s v=""/>
    <m/>
    <s v=""/>
    <s v=""/>
    <m/>
    <m/>
    <s v=""/>
    <s v=""/>
    <s v=""/>
    <s v="N"/>
    <s v=""/>
    <s v=""/>
    <s v=""/>
    <s v=""/>
    <s v=""/>
    <m/>
    <m/>
    <m/>
    <s v=""/>
    <s v="N"/>
    <s v=""/>
    <s v=""/>
    <m/>
    <m/>
    <m/>
    <s v=""/>
    <s v=""/>
    <s v=""/>
    <s v="N"/>
    <s v=""/>
    <s v=""/>
    <m/>
    <m/>
    <m/>
    <m/>
    <m/>
    <n v="0"/>
    <n v="0"/>
    <n v="0"/>
    <n v="0"/>
    <n v="0"/>
    <n v="0"/>
    <n v="0"/>
    <n v="0"/>
    <n v="0"/>
    <n v="0"/>
    <n v="0"/>
    <n v="0"/>
    <n v="0"/>
    <n v="0"/>
    <n v="0"/>
    <n v="0"/>
    <n v="0"/>
    <n v="0"/>
    <n v="0"/>
    <n v="0"/>
    <n v="0"/>
    <n v="0"/>
    <n v="0"/>
    <n v="0"/>
    <n v="0"/>
    <n v="0"/>
    <n v="0"/>
    <n v="0"/>
    <n v="0"/>
  </r>
  <r>
    <n v="234"/>
    <n v="226"/>
    <s v="Mizuho Financial Group"/>
    <s v="Banks: Commercial and Savings"/>
    <s v="Financial services"/>
    <s v="Japan"/>
    <s v="Asia"/>
    <s v="$59,237.3"/>
    <s v="$5,808.3"/>
    <n v="0.23599999999999999"/>
    <s v="$1,890,188.8"/>
    <n v="52554"/>
    <n v="25"/>
    <s v="N"/>
    <m/>
    <m/>
    <s v="N"/>
    <s v="N"/>
    <s v=""/>
    <s v=""/>
    <m/>
    <s v=""/>
    <s v=""/>
    <m/>
    <s v=""/>
    <s v=""/>
    <m/>
    <m/>
    <s v="Net zero"/>
    <s v="Net Zero"/>
    <s v=""/>
    <s v="N"/>
    <s v="Yes"/>
    <s v="Yes"/>
    <s v="Yes"/>
    <s v="1,2,3"/>
    <s v=""/>
    <m/>
    <m/>
    <m/>
    <s v="C,V"/>
    <s v="Y"/>
    <s v="1,2,3"/>
    <s v="&quot;In December 2020, Asset Management One became the only Japanese asset management firm to be an initial signatory of the Net Zero Asset Managers initiative, which is committed to achieving net zero greenhouse gas emissions.&quot; &quot;we have included responding to climate change as a key pillar of our business strategy and will take the following actions in order to proactively fulfill our role as a financial services group in the effort to achieve a low-carbon society (achieve net-zero greenhouse gas emissions) and to develop a climate change resilient society by 2050.&quot; &quot;‚Ä¢ Aim to become carbon neutral by FY2050&quot;"/>
    <n v="2050"/>
    <m/>
    <m/>
    <s v="Not Specified"/>
    <s v="Not Specified"/>
    <s v="No"/>
    <s v="N"/>
    <s v=""/>
    <s v=""/>
    <m/>
    <m/>
    <m/>
    <m/>
    <m/>
    <n v="0"/>
    <n v="0"/>
    <n v="0"/>
    <n v="0"/>
    <n v="0"/>
    <n v="0"/>
    <n v="0"/>
    <n v="0"/>
    <n v="0"/>
    <n v="0"/>
    <n v="0"/>
    <n v="0"/>
    <n v="0"/>
    <n v="1"/>
    <n v="0"/>
    <n v="0"/>
    <n v="0"/>
    <n v="0"/>
    <n v="0"/>
    <n v="0"/>
    <n v="1"/>
    <n v="1"/>
    <n v="0"/>
    <n v="0"/>
    <n v="0"/>
    <n v="0"/>
    <n v="1"/>
    <n v="0"/>
    <n v="1"/>
  </r>
  <r>
    <n v="235"/>
    <n v="300"/>
    <s v="Jinchuan Group"/>
    <s v="Metals"/>
    <s v="Metals and mining"/>
    <s v="China"/>
    <s v="Asia"/>
    <s v="$58,886"/>
    <s v="$1,440.7"/>
    <n v="0.06"/>
    <s v="$30,119.5"/>
    <n v="31822"/>
    <n v="7"/>
    <s v="N"/>
    <m/>
    <m/>
    <s v="N"/>
    <s v="N"/>
    <s v=""/>
    <s v=""/>
    <m/>
    <s v=""/>
    <s v=""/>
    <m/>
    <s v=""/>
    <s v=""/>
    <m/>
    <m/>
    <s v=""/>
    <s v=""/>
    <s v="G"/>
    <s v="N"/>
    <s v=""/>
    <s v=""/>
    <s v=""/>
    <s v=""/>
    <s v=""/>
    <n v="2060"/>
    <m/>
    <m/>
    <s v=""/>
    <s v="N"/>
    <s v=""/>
    <s v=""/>
    <m/>
    <m/>
    <m/>
    <s v=""/>
    <s v=""/>
    <s v=""/>
    <s v="N"/>
    <s v=""/>
    <s v=""/>
    <m/>
    <m/>
    <m/>
    <m/>
    <m/>
    <n v="0"/>
    <n v="0"/>
    <n v="0"/>
    <n v="0"/>
    <n v="0"/>
    <n v="0"/>
    <n v="0"/>
    <n v="0"/>
    <n v="0"/>
    <n v="0"/>
    <n v="0"/>
    <n v="0"/>
    <n v="0"/>
    <n v="0"/>
    <n v="0"/>
    <n v="0"/>
    <n v="0"/>
    <n v="0"/>
    <n v="0"/>
    <n v="0"/>
    <n v="0"/>
    <n v="0"/>
    <n v="0"/>
    <n v="0"/>
    <n v="0"/>
    <n v="0"/>
    <n v="0"/>
    <n v="0"/>
    <n v="0"/>
  </r>
  <r>
    <n v="236"/>
    <n v="254"/>
    <s v="Nationwide"/>
    <s v="Insurance: Property and Casualty (Mutual)"/>
    <s v="Financial services"/>
    <s v="U.S."/>
    <s v="North America"/>
    <s v="$58,645.9"/>
    <s v="$2,062.2"/>
    <n v="0"/>
    <s v="$307,070.9"/>
    <n v="22453"/>
    <n v="31"/>
    <s v="N"/>
    <m/>
    <m/>
    <s v="N"/>
    <s v="N"/>
    <s v=""/>
    <s v=""/>
    <m/>
    <s v=""/>
    <s v=""/>
    <m/>
    <s v=""/>
    <s v=""/>
    <m/>
    <m/>
    <s v="Net zero"/>
    <s v="Net Zero"/>
    <s v=""/>
    <s v="N"/>
    <s v="Yes"/>
    <s v="Yes"/>
    <s v="Yes"/>
    <s v="1,2,3"/>
    <s v=""/>
    <m/>
    <m/>
    <m/>
    <s v="C,V"/>
    <s v="Y"/>
    <s v="1,2,3"/>
    <s v="'Nationwide is committed to a net-zero future; it is our ambition to support the UK in achieving its target to be net-zero by 2050.'_x000a_*' We have set intermediate (by 2030) science-based targets to support our net-zero ambition ... aiming to build a more sustainable world by supporting progress towards a greener society' (https://www.nationwide.co.uk/-/assets/nationwidecouk/documents/about/how-we-are-run/results-and-accounts/2024-2025/climate-related-financial-disclosures-2025.pdf?rev=2bf7b06fbe274cfcad725841dd60d0c0)_x000a__x000a_2022 - REDUCED OUR CARBON FOOTPRINT 41% per square foot since our 2010 baseline through actions that included installing LED lights and efficient heating and cooling equipment(https://www.nationwide.com/cps/cps-pdf/2022-Corporate-Sustainability-Report.pdf)_x000a_"/>
    <n v="2050"/>
    <m/>
    <m/>
    <s v="Not Specified"/>
    <s v="Not Specified"/>
    <s v="No"/>
    <s v="N"/>
    <s v=""/>
    <s v=""/>
    <m/>
    <m/>
    <m/>
    <m/>
    <m/>
    <n v="0"/>
    <n v="0"/>
    <n v="0"/>
    <n v="0"/>
    <n v="0"/>
    <n v="0"/>
    <n v="0"/>
    <n v="0"/>
    <n v="0"/>
    <n v="0"/>
    <n v="0"/>
    <n v="0"/>
    <n v="0"/>
    <n v="1"/>
    <n v="0"/>
    <n v="0"/>
    <n v="0"/>
    <n v="0"/>
    <n v="0"/>
    <n v="0"/>
    <n v="1"/>
    <n v="1"/>
    <n v="0"/>
    <n v="0"/>
    <n v="0"/>
    <n v="0"/>
    <n v="1"/>
    <n v="0"/>
    <n v="1"/>
  </r>
  <r>
    <n v="237"/>
    <n v="257"/>
    <s v="Edeka Zentrale"/>
    <s v="Wholesalers: Food and Grocery"/>
    <s v="Food, beverages and agriculture"/>
    <s v="Germany"/>
    <s v="Europe"/>
    <s v="$58,493.6"/>
    <s v="$379.8"/>
    <n v="-3.6999999999999998E-2"/>
    <s v="$11,845.1"/>
    <n v="413000"/>
    <n v="27"/>
    <s v="N"/>
    <m/>
    <m/>
    <s v="Y"/>
    <s v="Y"/>
    <s v="Targets set"/>
    <s v="1.5Â°C"/>
    <n v="2032"/>
    <s v="Targets set"/>
    <s v="1.5Â°C"/>
    <n v="2045"/>
    <s v="Y"/>
    <s v="Targets set"/>
    <n v="2045"/>
    <m/>
    <s v="Net zero"/>
    <s v="Net Zero"/>
    <s v=""/>
    <s v="N"/>
    <s v="Yes"/>
    <s v="Yes"/>
    <s v="Yes"/>
    <s v="1,2,3"/>
    <s v=""/>
    <m/>
    <m/>
    <m/>
    <s v="C,V"/>
    <s v="Y"/>
    <s v="1,2,3"/>
    <s v="From SBTi target dashboard: &quot;Overall net-zero target: EDEKA ZENTRALE Stiftung &amp; Co. KG (Netto Marken-Discount Stiftung &amp; Co. KG, BUDNI Handels &amp; Service GmbH) commits to reach net-zero greenhouse gas emissions across the value chain by 2045.&quot;"/>
    <n v="2045"/>
    <m/>
    <m/>
    <s v="Not Specified"/>
    <s v="Not Specified"/>
    <s v="No"/>
    <s v="N"/>
    <s v=""/>
    <s v=""/>
    <m/>
    <m/>
    <m/>
    <m/>
    <m/>
    <n v="0"/>
    <n v="0"/>
    <n v="0"/>
    <n v="0"/>
    <n v="0"/>
    <n v="0"/>
    <n v="1"/>
    <n v="1"/>
    <n v="0"/>
    <n v="0"/>
    <n v="1"/>
    <n v="0"/>
    <n v="0"/>
    <n v="1"/>
    <n v="0"/>
    <n v="0"/>
    <n v="0"/>
    <n v="0"/>
    <n v="0"/>
    <n v="0"/>
    <n v="1"/>
    <n v="1"/>
    <n v="0"/>
    <n v="0"/>
    <n v="0"/>
    <n v="0"/>
    <n v="1"/>
    <n v="0"/>
    <n v="1"/>
  </r>
  <r>
    <n v="238"/>
    <n v="227"/>
    <s v="Daimler Truck Holding"/>
    <s v="Motor Vehicles &amp; Parts"/>
    <s v="Automotive"/>
    <s v="Germany"/>
    <s v="Europe"/>
    <s v="$58,480.6"/>
    <s v="$3,136.2"/>
    <n v="-0.23200000000000001"/>
    <s v="$76,469.3"/>
    <n v="108167"/>
    <n v="3"/>
    <s v="N"/>
    <m/>
    <m/>
    <s v="N"/>
    <s v="N"/>
    <s v=""/>
    <s v=""/>
    <m/>
    <s v=""/>
    <s v=""/>
    <m/>
    <s v=""/>
    <s v=""/>
    <m/>
    <m/>
    <s v="Carbon neutral(ity)"/>
    <s v="Carbon Neutral"/>
    <s v="C"/>
    <s v="Y"/>
    <s v="Yes"/>
    <s v="Yes"/>
    <s v="No"/>
    <s v="1,2"/>
    <s v="&quot;Based on our CO2e reduction targets, we strive to continuously reduce emissions in our production processes. In addition, we are currently focusing on offsetting the remaining CO‚ÇÇe emissions...By 2039, all production sites worldwide should be carbon-neutral on the balance sheet.&quot; (P.84, 2024 Annual Report)_x000a_"/>
    <n v="2039"/>
    <m/>
    <m/>
    <s v=""/>
    <s v="N"/>
    <s v=""/>
    <s v=""/>
    <m/>
    <m/>
    <m/>
    <s v="Yes"/>
    <s v="Not Specified"/>
    <s v="No"/>
    <s v="N"/>
    <s v=""/>
    <s v=""/>
    <m/>
    <m/>
    <m/>
    <m/>
    <m/>
    <n v="0"/>
    <n v="0"/>
    <n v="0"/>
    <n v="0"/>
    <n v="0"/>
    <n v="0"/>
    <n v="0"/>
    <n v="0"/>
    <n v="0"/>
    <n v="0"/>
    <n v="0"/>
    <n v="0"/>
    <n v="0"/>
    <n v="0"/>
    <n v="0"/>
    <n v="0"/>
    <n v="1"/>
    <n v="1"/>
    <n v="0"/>
    <n v="0"/>
    <n v="0"/>
    <n v="0"/>
    <n v="0"/>
    <n v="0"/>
    <n v="0"/>
    <n v="1"/>
    <n v="1"/>
    <n v="0"/>
    <n v="0"/>
  </r>
  <r>
    <n v="239"/>
    <n v="241"/>
    <s v="TD Synnex"/>
    <s v="Wholesalers: Electronics and Office Equipment"/>
    <s v="Industrial goods"/>
    <s v="U.S."/>
    <s v="North America"/>
    <s v="$58,452.4"/>
    <s v="$689.1"/>
    <n v="9.9000000000000005E-2"/>
    <s v="$30,274.5"/>
    <n v="25750"/>
    <n v="5"/>
    <s v="N"/>
    <m/>
    <m/>
    <s v="Y"/>
    <s v="Y"/>
    <s v="Targets set"/>
    <s v="1.5°C "/>
    <n v="2030"/>
    <s v="Targets set"/>
    <s v="1.5°C "/>
    <n v="2045"/>
    <s v="Y"/>
    <s v="Targets set"/>
    <n v="2045"/>
    <m/>
    <s v="Net zero"/>
    <s v="Net Zero"/>
    <s v=""/>
    <s v="N"/>
    <s v="Yes"/>
    <s v="Yes"/>
    <s v="Yes"/>
    <s v="1,2,3"/>
    <s v=""/>
    <m/>
    <m/>
    <m/>
    <s v="C,V"/>
    <s v="Y"/>
    <s v="1,2,3"/>
    <s v="The company has committed to the Science-based Target initiative Business Ambition Pledge, and as part of this, plans to achieve net-zero greenhouse gas emissions in its global operations by 2045._x000a__x000a_TD SYNNEX commits to reduce absolute scope 1, 2 and 3 GHG emissions 90% by FY2045 from a FY2022 base year._x000a__x000a_https://s22.q4cdn.com/848111767/files/doc_news/TD-SYNNEX-Announces-Corporate-Citizenship-Program-2022.pdf"/>
    <n v="2045"/>
    <m/>
    <m/>
    <s v="Yes"/>
    <s v="Not Specified"/>
    <s v="No"/>
    <s v="N"/>
    <s v=""/>
    <s v=""/>
    <m/>
    <m/>
    <m/>
    <m/>
    <m/>
    <n v="0"/>
    <n v="0"/>
    <n v="0"/>
    <n v="0"/>
    <n v="0"/>
    <n v="1"/>
    <n v="0"/>
    <n v="1"/>
    <n v="0"/>
    <n v="0"/>
    <n v="1"/>
    <n v="0"/>
    <n v="0"/>
    <n v="1"/>
    <n v="0"/>
    <n v="0"/>
    <n v="0"/>
    <n v="0"/>
    <n v="0"/>
    <n v="0"/>
    <n v="1"/>
    <n v="1"/>
    <n v="0"/>
    <n v="0"/>
    <n v="0"/>
    <n v="1"/>
    <n v="1"/>
    <n v="0"/>
    <n v="0"/>
  </r>
  <r>
    <n v="240"/>
    <n v="294"/>
    <s v="Bank of Montreal"/>
    <s v="Banks: Commercial and Savings"/>
    <s v="Financial services"/>
    <s v="Canada"/>
    <s v="North America"/>
    <s v="$58,295.1"/>
    <s v="$5,378.8"/>
    <n v="0.66200000000000003"/>
    <s v="$1,011,297.1"/>
    <n v="53597"/>
    <n v="15"/>
    <s v="N"/>
    <m/>
    <m/>
    <s v="N"/>
    <s v="N"/>
    <s v=""/>
    <s v=""/>
    <m/>
    <s v=""/>
    <s v=""/>
    <m/>
    <s v=""/>
    <s v=""/>
    <m/>
    <m/>
    <s v="No target"/>
    <s v="No Target"/>
    <s v=""/>
    <s v="N"/>
    <s v="Yes"/>
    <s v="Yes"/>
    <s v="Yes"/>
    <s v="1,2,3"/>
    <s v=""/>
    <m/>
    <m/>
    <m/>
    <s v=""/>
    <s v="N"/>
    <s v=""/>
    <s v=""/>
    <m/>
    <m/>
    <m/>
    <s v="Yes"/>
    <s v="Yes (CCS-based removals e.g. BECCS, DACCS)"/>
    <s v="No"/>
    <s v="Y"/>
    <s v="emission reduction "/>
    <n v="2030"/>
    <s v="BMO Financial Group 2024 Sustainability and Climate Reporting"/>
    <s v="r Scope 1, market-based Scope 2, and Scope 3 (category 6 – business travel) In 2025, we purchased and retired carbon credits to offset our Scope 1 and Scope 2 market-based GHG emissions and Scope 3 GHG emissions resulting from our employees’ activities (category 6 – business travel) for the reporting period August 1, 2023 to July 31, 2024. We have developed a diversified offset portfolio that includes an agreement to pre-purchase 1,000 tonnes of Direct Air Capture removals from Carbon Engineering, and a five-year commitment to purchase CarbonCure mineralization removal offset"/>
    <m/>
    <m/>
    <m/>
    <n v="0"/>
    <n v="0"/>
    <n v="0"/>
    <n v="0"/>
    <n v="0"/>
    <n v="0"/>
    <n v="0"/>
    <n v="0"/>
    <n v="0"/>
    <n v="0"/>
    <n v="0"/>
    <n v="0"/>
    <n v="0"/>
    <n v="0"/>
    <n v="0"/>
    <n v="0"/>
    <n v="0"/>
    <n v="0"/>
    <n v="0"/>
    <n v="0"/>
    <n v="0"/>
    <n v="0"/>
    <n v="0"/>
    <n v="1"/>
    <n v="0"/>
    <n v="1"/>
    <n v="0"/>
    <n v="0"/>
    <n v="0"/>
  </r>
  <r>
    <n v="241"/>
    <n v="187"/>
    <s v="XMXYG"/>
    <s v="Trading"/>
    <s v="Financial services"/>
    <s v="China"/>
    <s v="Asia"/>
    <s v="$57,874.3"/>
    <s v="$24.6"/>
    <n v="0.69499999999999995"/>
    <s v="$46,434.9"/>
    <n v="31642"/>
    <n v="8"/>
    <s v="N"/>
    <m/>
    <m/>
    <s v="N"/>
    <s v="N"/>
    <s v=""/>
    <s v=""/>
    <m/>
    <s v=""/>
    <s v=""/>
    <m/>
    <s v=""/>
    <s v=""/>
    <m/>
    <m/>
    <s v="No target"/>
    <s v="No Target"/>
    <s v="G"/>
    <s v="N"/>
    <s v="Yes"/>
    <s v="Yes"/>
    <s v=""/>
    <s v="1,2"/>
    <s v="committed to national peak and neutrality targets"/>
    <n v="2060"/>
    <s v="https://static.cninfo.com.cn/finalpage/2024-07-20/1220688756.PDF"/>
    <m/>
    <s v=""/>
    <s v="N"/>
    <s v=""/>
    <s v=""/>
    <m/>
    <m/>
    <m/>
    <s v=""/>
    <s v=""/>
    <s v=""/>
    <s v="N"/>
    <s v=""/>
    <s v=""/>
    <m/>
    <m/>
    <m/>
    <m/>
    <m/>
    <n v="0"/>
    <n v="0"/>
    <n v="0"/>
    <n v="0"/>
    <n v="0"/>
    <n v="0"/>
    <n v="0"/>
    <n v="0"/>
    <n v="0"/>
    <n v="0"/>
    <n v="0"/>
    <n v="0"/>
    <n v="0"/>
    <n v="0"/>
    <n v="0"/>
    <n v="0"/>
    <n v="0"/>
    <n v="0"/>
    <n v="0"/>
    <n v="0"/>
    <n v="0"/>
    <n v="0"/>
    <n v="0"/>
    <n v="0"/>
    <n v="0"/>
    <n v="0"/>
    <n v="0"/>
    <n v="0"/>
    <n v="0"/>
  </r>
  <r>
    <n v="242"/>
    <n v="232"/>
    <s v="Industrial Bank"/>
    <s v="Banks: Commercial and Savings"/>
    <s v="Financial services"/>
    <s v="China"/>
    <s v="Asia"/>
    <s v="$57,476.8"/>
    <s v="$10,730.1"/>
    <n v="-1.4999999999999999E-2"/>
    <s v="$1,439,576.1"/>
    <n v="63189"/>
    <n v="13"/>
    <s v="N"/>
    <m/>
    <m/>
    <s v="N"/>
    <s v="N"/>
    <s v=""/>
    <s v=""/>
    <m/>
    <s v=""/>
    <s v=""/>
    <m/>
    <s v=""/>
    <s v=""/>
    <m/>
    <m/>
    <s v="Carbon neutral(ity)"/>
    <s v="Carbon Neutral"/>
    <s v="C,V"/>
    <s v="Y"/>
    <s v="Yes"/>
    <s v="Yes"/>
    <s v="Yes"/>
    <s v="1,2,3"/>
    <s v="&quot;By 2035 - Achieve carbon neutrality in all upstream and downstream activities  (including Scope 3 emissions).&quot; (P.72, Sustainability Report 2023)"/>
    <n v="2035"/>
    <m/>
    <m/>
    <s v=""/>
    <s v="N"/>
    <s v=""/>
    <s v=""/>
    <m/>
    <m/>
    <m/>
    <s v="Yes"/>
    <s v="Not Specified"/>
    <s v="No"/>
    <s v="N"/>
    <s v=""/>
    <s v=""/>
    <m/>
    <m/>
    <m/>
    <m/>
    <m/>
    <n v="0"/>
    <n v="0"/>
    <n v="0"/>
    <n v="0"/>
    <n v="0"/>
    <n v="0"/>
    <n v="0"/>
    <n v="0"/>
    <n v="0"/>
    <n v="0"/>
    <n v="0"/>
    <n v="0"/>
    <n v="0"/>
    <n v="0"/>
    <n v="0"/>
    <n v="0"/>
    <n v="1"/>
    <n v="1"/>
    <n v="0"/>
    <n v="0"/>
    <n v="0"/>
    <n v="0"/>
    <n v="0"/>
    <n v="0"/>
    <n v="0"/>
    <n v="1"/>
    <n v="1"/>
    <n v="0"/>
    <n v="0"/>
  </r>
  <r>
    <n v="243"/>
    <n v="270"/>
    <s v="United Airlines Holdings"/>
    <s v="Airlines"/>
    <s v="Transportation and logistics"/>
    <s v="U.S."/>
    <s v="North America"/>
    <s v="$57,063"/>
    <s v="$3,149"/>
    <n v="0.20300000000000001"/>
    <s v="$74,083"/>
    <n v="107300"/>
    <n v="28"/>
    <s v="N"/>
    <m/>
    <m/>
    <s v="Y"/>
    <s v="Y"/>
    <s v="Targets set"/>
    <s v="Well-below 2¬∞C"/>
    <n v="2035"/>
    <s v=""/>
    <s v=""/>
    <m/>
    <s v="N"/>
    <s v="Commitment removed"/>
    <m/>
    <m/>
    <s v="Net zero"/>
    <s v="Net Zero"/>
    <s v=""/>
    <s v="N"/>
    <s v="Yes"/>
    <s v="Yes"/>
    <s v="Partial"/>
    <s v="1,2"/>
    <s v=""/>
    <m/>
    <m/>
    <m/>
    <s v="C"/>
    <s v="Y"/>
    <s v="1,2"/>
    <s v="Our commitment is to achieve net zero greenhouse gas emissions by 2050. We have set a Science-Based Target to reduce carbon intensity by 50% per revenue tonne kilometer by 2035, using 2019 as our baseline year. This goal covers Scope 1 and Scope 2 emissions, as well as certain Scope 3 categories, and is approved by the Science-Based Targets initiative (SBTi). Achieving net zero means eliminating all carbon emissions from our operations or balancing any remaining emissions through credible carbon removal technologies, without relying on voluntary carbon offsets."/>
    <n v="2050"/>
    <m/>
    <m/>
    <s v="No"/>
    <s v="Not Specified"/>
    <s v="No"/>
    <s v="N"/>
    <s v=""/>
    <s v=""/>
    <m/>
    <m/>
    <m/>
    <m/>
    <m/>
    <n v="0"/>
    <n v="0"/>
    <n v="0"/>
    <n v="0"/>
    <n v="0"/>
    <n v="0"/>
    <n v="1"/>
    <n v="1"/>
    <n v="0"/>
    <n v="0"/>
    <n v="0"/>
    <n v="0"/>
    <n v="0"/>
    <n v="1"/>
    <n v="0"/>
    <n v="0"/>
    <n v="0"/>
    <n v="0"/>
    <n v="0"/>
    <n v="0"/>
    <n v="1"/>
    <n v="1"/>
    <n v="0"/>
    <n v="0"/>
    <n v="0"/>
    <n v="0"/>
    <n v="1"/>
    <n v="1"/>
    <n v="0"/>
  </r>
  <r>
    <n v="244"/>
    <n v="220"/>
    <s v="Nippon Steel"/>
    <s v="Metals"/>
    <s v="Metals and mining"/>
    <s v="Japan"/>
    <s v="Asia"/>
    <s v="$57,040.7"/>
    <s v="$2,297.4"/>
    <n v="-0.39600000000000002"/>
    <s v="$73,003.3"/>
    <n v="120739"/>
    <n v="31"/>
    <s v="N"/>
    <m/>
    <m/>
    <s v="N"/>
    <s v="N"/>
    <s v=""/>
    <s v=""/>
    <m/>
    <s v=""/>
    <s v=""/>
    <m/>
    <s v=""/>
    <s v=""/>
    <m/>
    <m/>
    <s v="Carbon neutral(ity)"/>
    <s v="Carbon Neutral"/>
    <s v="C,V"/>
    <s v="Y"/>
    <s v="Yes"/>
    <s v="Yes"/>
    <s v="Yes"/>
    <s v="1,2,3"/>
    <s v="Vision 2050: Aim to be carbon neutral (Pg. 15)"/>
    <n v="2050"/>
    <m/>
    <m/>
    <s v=""/>
    <s v="N"/>
    <s v=""/>
    <s v=""/>
    <m/>
    <m/>
    <m/>
    <s v="Yes"/>
    <s v="Yes (CCS-based removals e.g. BECCS, DACCS)"/>
    <s v="No"/>
    <s v="N"/>
    <s v=""/>
    <s v=""/>
    <m/>
    <m/>
    <m/>
    <m/>
    <m/>
    <n v="0"/>
    <n v="0"/>
    <n v="0"/>
    <n v="0"/>
    <n v="0"/>
    <n v="0"/>
    <n v="0"/>
    <n v="0"/>
    <n v="0"/>
    <n v="0"/>
    <n v="0"/>
    <n v="0"/>
    <n v="0"/>
    <n v="0"/>
    <n v="0"/>
    <n v="0"/>
    <n v="1"/>
    <n v="1"/>
    <n v="0"/>
    <n v="0"/>
    <n v="0"/>
    <n v="0"/>
    <n v="0"/>
    <n v="0"/>
    <n v="0"/>
    <n v="1"/>
    <n v="1"/>
    <n v="0"/>
    <n v="0"/>
  </r>
  <r>
    <n v="245"/>
    <n v="235"/>
    <s v="ConocoPhillips"/>
    <s v="Mining, Crude-Oil Production"/>
    <s v="Metals and mining"/>
    <s v="U.S."/>
    <s v="North America"/>
    <s v="$56,953"/>
    <s v="$9,245"/>
    <n v="-0.156"/>
    <s v="$122,780"/>
    <n v="11800"/>
    <n v="30"/>
    <s v="N"/>
    <m/>
    <m/>
    <s v="N"/>
    <s v="N"/>
    <s v=""/>
    <s v=""/>
    <m/>
    <s v=""/>
    <s v=""/>
    <m/>
    <s v=""/>
    <s v=""/>
    <m/>
    <m/>
    <s v="Net zero"/>
    <s v="Net Zero"/>
    <s v=""/>
    <s v="N"/>
    <s v="Yes"/>
    <s v="Yes"/>
    <s v="No"/>
    <s v="1,2"/>
    <s v=""/>
    <m/>
    <m/>
    <m/>
    <s v="C"/>
    <s v="Y"/>
    <s v="1,2"/>
    <s v=""/>
    <n v="2030"/>
    <m/>
    <m/>
    <s v="Yes"/>
    <s v="Yes (nature-based and CCS-based removals)"/>
    <s v="No"/>
    <s v="N"/>
    <s v=""/>
    <s v=""/>
    <m/>
    <m/>
    <m/>
    <m/>
    <m/>
    <n v="0"/>
    <n v="0"/>
    <n v="0"/>
    <n v="0"/>
    <n v="0"/>
    <n v="0"/>
    <n v="0"/>
    <n v="0"/>
    <n v="0"/>
    <n v="0"/>
    <n v="0"/>
    <n v="0"/>
    <n v="1"/>
    <n v="0"/>
    <n v="0"/>
    <n v="0"/>
    <n v="0"/>
    <n v="0"/>
    <n v="0"/>
    <n v="1"/>
    <n v="0"/>
    <n v="1"/>
    <n v="0"/>
    <n v="0"/>
    <n v="0"/>
    <n v="1"/>
    <n v="1"/>
    <n v="0"/>
    <n v="0"/>
  </r>
  <r>
    <n v="246"/>
    <n v="277"/>
    <s v="Midea Group"/>
    <s v="Electronics, Electrical Equip."/>
    <s v="Technology"/>
    <s v="China"/>
    <s v="Asia"/>
    <s v="$56,855.5"/>
    <s v="$5,356.2"/>
    <n v="0.125"/>
    <s v="$82,795.9"/>
    <n v="198432"/>
    <n v="10"/>
    <s v="N"/>
    <m/>
    <m/>
    <s v="N"/>
    <s v="N"/>
    <s v=""/>
    <s v=""/>
    <m/>
    <s v=""/>
    <s v=""/>
    <m/>
    <s v=""/>
    <s v=""/>
    <m/>
    <m/>
    <s v="No target"/>
    <s v="No Target"/>
    <s v="G"/>
    <s v="N"/>
    <s v="Yes"/>
    <s v="Yes"/>
    <s v="Not Specified"/>
    <s v="1,2"/>
    <s v="committed to national peak and neutrality targets"/>
    <n v="2060"/>
    <s v="https://finance.sina.com.cn/tech/2021-10-14/doc-iktzqtyu1368224.shtml"/>
    <m/>
    <s v=""/>
    <s v="N"/>
    <s v=""/>
    <s v=""/>
    <m/>
    <m/>
    <m/>
    <s v="Not Specified"/>
    <s v="Not Specified"/>
    <s v="No"/>
    <s v="N"/>
    <s v=""/>
    <s v=""/>
    <m/>
    <m/>
    <m/>
    <m/>
    <m/>
    <n v="0"/>
    <n v="0"/>
    <n v="0"/>
    <n v="0"/>
    <n v="0"/>
    <n v="0"/>
    <n v="0"/>
    <n v="0"/>
    <n v="0"/>
    <n v="0"/>
    <n v="0"/>
    <n v="0"/>
    <n v="0"/>
    <n v="0"/>
    <n v="0"/>
    <n v="0"/>
    <n v="0"/>
    <n v="0"/>
    <n v="0"/>
    <n v="0"/>
    <n v="0"/>
    <n v="0"/>
    <n v="0"/>
    <n v="0"/>
    <n v="0"/>
    <n v="0"/>
    <n v="0"/>
    <n v="0"/>
    <n v="1"/>
  </r>
  <r>
    <n v="247"/>
    <n v="265"/>
    <s v="Tsingshan Holding Group"/>
    <s v="Metals"/>
    <s v="Metals and mining"/>
    <s v="China"/>
    <s v="Asia"/>
    <s v="$56,515.8"/>
    <s v="$960.7"/>
    <n v="-0.38200000000000001"/>
    <s v="$22,251.4"/>
    <n v="110327"/>
    <n v="7"/>
    <s v="N"/>
    <m/>
    <m/>
    <s v="N"/>
    <s v="N"/>
    <s v=""/>
    <s v=""/>
    <m/>
    <s v=""/>
    <s v=""/>
    <m/>
    <s v=""/>
    <s v=""/>
    <m/>
    <m/>
    <s v="No target"/>
    <s v="No Target"/>
    <s v=""/>
    <s v="N"/>
    <s v="Not Specified"/>
    <s v="Not Specified"/>
    <s v="Not Specified"/>
    <s v=""/>
    <s v=""/>
    <m/>
    <s v="Ecological environmental protection | TSINGSHAN HOLDING GROUP"/>
    <s v="no usefull information"/>
    <s v=""/>
    <s v="N"/>
    <s v=""/>
    <s v=""/>
    <m/>
    <m/>
    <m/>
    <s v=""/>
    <s v=""/>
    <s v=""/>
    <s v="N"/>
    <s v=""/>
    <s v=""/>
    <m/>
    <m/>
    <m/>
    <m/>
    <m/>
    <n v="0"/>
    <n v="0"/>
    <n v="0"/>
    <n v="0"/>
    <n v="0"/>
    <n v="0"/>
    <n v="0"/>
    <n v="0"/>
    <n v="0"/>
    <n v="0"/>
    <n v="0"/>
    <n v="0"/>
    <n v="0"/>
    <n v="0"/>
    <n v="0"/>
    <n v="0"/>
    <n v="0"/>
    <n v="0"/>
    <n v="0"/>
    <n v="0"/>
    <n v="0"/>
    <n v="0"/>
    <n v="0"/>
    <n v="0"/>
    <n v="0"/>
    <n v="0"/>
    <n v="0"/>
    <n v="0"/>
    <n v="0"/>
  </r>
  <r>
    <n v="248"/>
    <n v="262"/>
    <s v="TJX"/>
    <s v="Specialty Retailers"/>
    <s v="Retail"/>
    <s v="U.S."/>
    <s v="North America"/>
    <s v="$56,360"/>
    <s v="$4,864"/>
    <n v="8.6999999999999994E-2"/>
    <s v="$31,749"/>
    <n v="364000"/>
    <n v="24"/>
    <s v="N"/>
    <m/>
    <m/>
    <s v="N"/>
    <s v="N"/>
    <s v=""/>
    <s v=""/>
    <m/>
    <s v=""/>
    <s v=""/>
    <m/>
    <s v=""/>
    <s v=""/>
    <m/>
    <m/>
    <s v="Net zero"/>
    <s v="Net Zero"/>
    <s v=""/>
    <s v="N"/>
    <s v="Yes"/>
    <s v="Yes"/>
    <s v="No"/>
    <s v="1,2"/>
    <s v=""/>
    <m/>
    <m/>
    <m/>
    <s v="C"/>
    <s v="Y"/>
    <s v="1,2"/>
    <s v="We have set science-based goals and defined initiatives that support a decarbonization pathway for our global operations, including our goal to achieve net zero greenhouse gas (GHG) emissions in our direct operations (Scopes 1 and 2) by 2040. Along the way, we intend to reach a 55% absolute reduction in GHG emissions from our direct operations (against a Fiscal 2017 baseline), as well as source 100% renewable energy1 for use in our operations by 2030. "/>
    <n v="2040"/>
    <m/>
    <m/>
    <s v="Yes"/>
    <s v="Not Specified"/>
    <s v="No"/>
    <s v="N"/>
    <s v=""/>
    <s v=""/>
    <m/>
    <m/>
    <m/>
    <m/>
    <m/>
    <n v="0"/>
    <n v="0"/>
    <n v="0"/>
    <n v="0"/>
    <n v="0"/>
    <n v="0"/>
    <n v="0"/>
    <n v="0"/>
    <n v="0"/>
    <n v="0"/>
    <n v="0"/>
    <n v="0"/>
    <n v="0"/>
    <n v="1"/>
    <n v="0"/>
    <n v="0"/>
    <n v="0"/>
    <n v="0"/>
    <n v="0"/>
    <n v="0"/>
    <n v="1"/>
    <n v="1"/>
    <n v="0"/>
    <n v="0"/>
    <n v="0"/>
    <n v="1"/>
    <n v="1"/>
    <n v="0"/>
    <n v="0"/>
  </r>
  <r>
    <n v="249"/>
    <n v="259"/>
    <s v="AbbVie"/>
    <s v="Pharmaceuticals"/>
    <s v="Health care and pharmaceuticals"/>
    <s v="U.S."/>
    <s v="North America"/>
    <s v="$56,334"/>
    <s v="$4,278"/>
    <n v="-0.12"/>
    <s v="$135,161"/>
    <n v="55000"/>
    <n v="10"/>
    <s v="N"/>
    <m/>
    <m/>
    <s v="Y"/>
    <s v="Y"/>
    <s v="Targets set"/>
    <s v="1.5°C "/>
    <n v="2030"/>
    <s v=""/>
    <s v=""/>
    <m/>
    <s v=""/>
    <s v=""/>
    <m/>
    <m/>
    <s v="Emissions reduction target"/>
    <s v="Other Emission Reduction"/>
    <s v=""/>
    <s v="N"/>
    <s v="Yes"/>
    <s v="Yes"/>
    <s v="No"/>
    <s v="1,2"/>
    <s v=""/>
    <m/>
    <m/>
    <m/>
    <s v=""/>
    <s v="N"/>
    <s v=""/>
    <s v=""/>
    <m/>
    <m/>
    <m/>
    <s v="Not Specified"/>
    <s v="Not Specified"/>
    <s v="No"/>
    <s v="Y"/>
    <s v="(p.12) Emissions: Reduce absolute Scope 1 and 2 (market-based) GHG emissions by 42.0% by 2030 from a 2021 base year_x000a__x000a_Website: https://www.abbvie.com/content/dam/abbvie-com2/pdfs/abbvie-esg-action-report.pdf"/>
    <n v="2030"/>
    <m/>
    <m/>
    <m/>
    <m/>
    <m/>
    <n v="0"/>
    <n v="0"/>
    <n v="0"/>
    <n v="0"/>
    <n v="0"/>
    <n v="1"/>
    <n v="0"/>
    <n v="1"/>
    <n v="0"/>
    <n v="0"/>
    <n v="0"/>
    <n v="0"/>
    <n v="0"/>
    <n v="0"/>
    <n v="0"/>
    <n v="0"/>
    <n v="0"/>
    <n v="0"/>
    <n v="0"/>
    <n v="0"/>
    <n v="0"/>
    <n v="0"/>
    <n v="0"/>
    <n v="1"/>
    <n v="0"/>
    <n v="0"/>
    <n v="1"/>
    <n v="0"/>
    <n v="1"/>
  </r>
  <r>
    <n v="250"/>
    <n v="303"/>
    <s v="Enterprise Products Partners"/>
    <s v="Pipelines"/>
    <s v="Energy and utilities"/>
    <s v="U.S."/>
    <s v="North America"/>
    <s v="$56,219"/>
    <s v="$5,901"/>
    <n v="6.7000000000000004E-2"/>
    <s v="$77,168"/>
    <n v="7800"/>
    <n v="15"/>
    <s v="N"/>
    <m/>
    <m/>
    <s v="N"/>
    <s v="N"/>
    <s v=""/>
    <s v=""/>
    <m/>
    <s v=""/>
    <s v=""/>
    <m/>
    <s v=""/>
    <s v=""/>
    <m/>
    <m/>
    <s v=""/>
    <s v=""/>
    <s v=""/>
    <s v="N"/>
    <s v=""/>
    <s v=""/>
    <s v=""/>
    <s v=""/>
    <s v=""/>
    <m/>
    <m/>
    <m/>
    <s v=""/>
    <s v="N"/>
    <s v=""/>
    <s v=""/>
    <m/>
    <m/>
    <m/>
    <s v=""/>
    <s v=""/>
    <s v=""/>
    <s v="N"/>
    <s v=""/>
    <s v=""/>
    <m/>
    <m/>
    <m/>
    <m/>
    <m/>
    <n v="0"/>
    <n v="0"/>
    <n v="0"/>
    <n v="0"/>
    <n v="0"/>
    <n v="0"/>
    <n v="0"/>
    <n v="0"/>
    <n v="0"/>
    <n v="0"/>
    <n v="0"/>
    <n v="0"/>
    <n v="0"/>
    <n v="0"/>
    <n v="0"/>
    <n v="0"/>
    <n v="0"/>
    <n v="0"/>
    <n v="0"/>
    <n v="0"/>
    <n v="0"/>
    <n v="0"/>
    <n v="0"/>
    <n v="0"/>
    <n v="0"/>
    <n v="0"/>
    <n v="0"/>
    <n v="0"/>
    <n v="0"/>
  </r>
  <r>
    <n v="251"/>
    <n v="331"/>
    <s v="China Pacific Insurance (Group)"/>
    <s v="Insurance: Life, Health (stock)"/>
    <s v="Financial services"/>
    <s v="China"/>
    <s v="Asia"/>
    <s v="$56,161.2"/>
    <s v="$6,248.7"/>
    <n v="0.623"/>
    <s v="$388,380.7"/>
    <n v="94990"/>
    <n v="15"/>
    <s v="N"/>
    <m/>
    <m/>
    <s v="N"/>
    <s v="N"/>
    <s v=""/>
    <s v=""/>
    <m/>
    <s v=""/>
    <s v=""/>
    <m/>
    <s v=""/>
    <s v=""/>
    <m/>
    <m/>
    <s v="No target"/>
    <s v="No Target"/>
    <s v="G"/>
    <s v="N"/>
    <s v="Yes"/>
    <s v="Yes"/>
    <m/>
    <s v="1,2"/>
    <s v="committed to national peak and neutrality targets"/>
    <n v="2060"/>
    <s v="https://www.cpic.com.cn/c/2022-04-07/1633277.shtml"/>
    <m/>
    <s v=""/>
    <s v="N"/>
    <s v=""/>
    <s v=""/>
    <m/>
    <m/>
    <m/>
    <s v="Not Specified"/>
    <s v="Not Specified"/>
    <s v="No"/>
    <s v="N"/>
    <s v=""/>
    <s v=""/>
    <m/>
    <m/>
    <m/>
    <m/>
    <m/>
    <n v="0"/>
    <n v="0"/>
    <n v="0"/>
    <n v="0"/>
    <n v="0"/>
    <n v="0"/>
    <n v="0"/>
    <n v="0"/>
    <n v="0"/>
    <n v="0"/>
    <n v="0"/>
    <n v="0"/>
    <n v="0"/>
    <n v="0"/>
    <n v="0"/>
    <n v="0"/>
    <n v="0"/>
    <n v="0"/>
    <n v="0"/>
    <n v="0"/>
    <n v="0"/>
    <n v="0"/>
    <n v="0"/>
    <n v="0"/>
    <n v="0"/>
    <n v="0"/>
    <n v="0"/>
    <n v="0"/>
    <n v="1"/>
  </r>
  <r>
    <n v="252"/>
    <n v="181"/>
    <s v="Guangzhou Automobile Industry Group"/>
    <s v="Automobiles"/>
    <s v="Automotive"/>
    <s v="China"/>
    <s v="Asia"/>
    <s v="$56,059.1"/>
    <s v="$-234.9"/>
    <n v="-1.68"/>
    <s v="$54,421.5"/>
    <n v="99900"/>
    <n v="13"/>
    <s v="N"/>
    <m/>
    <m/>
    <s v="N"/>
    <s v="N"/>
    <s v=""/>
    <s v=""/>
    <m/>
    <s v=""/>
    <s v=""/>
    <m/>
    <s v=""/>
    <s v=""/>
    <m/>
    <m/>
    <s v="Carbon neutral(ity)"/>
    <s v="Carbon Neutral"/>
    <s v=""/>
    <s v="Y"/>
    <s v="Not Specified"/>
    <s v="Not Specified"/>
    <s v="Not Specified"/>
    <s v=""/>
    <s v="To achieve green and sustainable development, GAC Group published &quot;GLASS Plan (Green Low-carbon for Achieving Sustainable Success)&quot; in 2021 and planned to reach the goal of carbon neutrality by 2050._x000a__x000a_&quot;GAC strive[s] to achieve carbon neutrality in the whole product lifecycle by 2050 (stretch goal: 2045)&quot; (2022 GAC Group ESG Report p58)"/>
    <n v="2050"/>
    <m/>
    <m/>
    <s v=""/>
    <s v="N"/>
    <s v=""/>
    <s v=""/>
    <m/>
    <m/>
    <m/>
    <s v="Not Specified"/>
    <s v="Not Specified"/>
    <s v="No"/>
    <s v="N"/>
    <s v=""/>
    <s v=""/>
    <m/>
    <m/>
    <m/>
    <m/>
    <m/>
    <n v="0"/>
    <n v="0"/>
    <n v="0"/>
    <n v="0"/>
    <n v="0"/>
    <n v="0"/>
    <n v="0"/>
    <n v="0"/>
    <n v="0"/>
    <n v="0"/>
    <n v="0"/>
    <n v="0"/>
    <n v="0"/>
    <n v="0"/>
    <n v="0"/>
    <n v="0"/>
    <n v="1"/>
    <n v="1"/>
    <n v="0"/>
    <n v="0"/>
    <n v="0"/>
    <n v="0"/>
    <n v="0"/>
    <n v="0"/>
    <n v="0"/>
    <n v="0"/>
    <n v="1"/>
    <n v="0"/>
    <n v="1"/>
  </r>
  <r>
    <n v="253"/>
    <n v="281"/>
    <s v="Bank of Nova Scotia"/>
    <s v="Banks: Commercial and Savings"/>
    <s v="Financial services"/>
    <s v="Canada"/>
    <s v="North America"/>
    <s v="$55,917.4"/>
    <s v="$5,702.2"/>
    <n v="3.7999999999999999E-2"/>
    <s v="$1,013,004.5"/>
    <n v="88488"/>
    <n v="28"/>
    <s v="N"/>
    <m/>
    <m/>
    <s v="N"/>
    <s v="N"/>
    <s v=""/>
    <s v=""/>
    <m/>
    <s v=""/>
    <s v=""/>
    <m/>
    <s v=""/>
    <s v=""/>
    <m/>
    <m/>
    <s v="Net zero"/>
    <s v="Net Zero"/>
    <s v=""/>
    <s v="N"/>
    <s v="Yes"/>
    <s v="Yes"/>
    <s v="Yes"/>
    <s v="1,2,3"/>
    <s v=""/>
    <m/>
    <m/>
    <m/>
    <s v="C,V"/>
    <s v="Y"/>
    <s v="1,2,3"/>
    <s v="&quot;Our climate goals comprise three pillars: (1) financing climate solutions, by providing climate-related financing to clients in all sectors, including certain _x000a_carbon intensive sectors; (2) advancing to net-zero, by working with clients to reduce emissions associated with our lending portfolio and setting 2030 sectoral emissions intensity reduction targets to keep us on course to meet our goal of achieving net-zero financed emissions by 2050; and (3) reducing our own emissions, by introducing solutions to minimize the Bank‚Äôs direct impact on climate change&quot; (Pg 12, Scotiabank 2023 ESG Report)"/>
    <n v="2050"/>
    <m/>
    <m/>
    <s v="Yes"/>
    <s v="No"/>
    <s v="No"/>
    <s v="N"/>
    <s v=""/>
    <s v=""/>
    <m/>
    <m/>
    <m/>
    <m/>
    <m/>
    <n v="0"/>
    <n v="0"/>
    <n v="0"/>
    <n v="0"/>
    <n v="0"/>
    <n v="0"/>
    <n v="0"/>
    <n v="0"/>
    <n v="0"/>
    <n v="0"/>
    <n v="0"/>
    <n v="0"/>
    <n v="0"/>
    <n v="1"/>
    <n v="0"/>
    <n v="0"/>
    <n v="0"/>
    <n v="0"/>
    <n v="0"/>
    <n v="0"/>
    <n v="1"/>
    <n v="1"/>
    <n v="0"/>
    <n v="0"/>
    <n v="0"/>
    <n v="1"/>
    <n v="1"/>
    <n v="0"/>
    <n v="0"/>
  </r>
  <r>
    <n v="254"/>
    <n v="249"/>
    <s v="HBIS Group"/>
    <s v="Metals"/>
    <s v="Metals and mining"/>
    <s v="China"/>
    <s v="Asia"/>
    <s v="$55,879.7"/>
    <s v="$40.9"/>
    <n v="0.72299999999999998"/>
    <s v="$75,881.6"/>
    <n v="85648"/>
    <n v="17"/>
    <s v="N"/>
    <m/>
    <m/>
    <s v="N"/>
    <s v="N"/>
    <s v=""/>
    <s v=""/>
    <m/>
    <s v=""/>
    <s v=""/>
    <m/>
    <s v=""/>
    <s v=""/>
    <m/>
    <m/>
    <s v=""/>
    <s v=""/>
    <s v="G"/>
    <s v="N"/>
    <s v=""/>
    <s v=""/>
    <s v=""/>
    <s v=""/>
    <s v="Anchoring the carbon peaking and neutrality goals, focusing on the“three major innovations”of energy technology, process technology, and material technology, release &quot;6+2&quot;low-carbon development technology roadmap in the industry for the first batch,striving to achieve the goal of carbon neutrality by 2050."/>
    <m/>
    <s v="Green and low-carbon"/>
    <s v="Anchoring the carbon peaking and neutrality goals, focusing on the“three major innovations”of energy technology, process technology, and material technology, release &quot;6+2&quot;low-carbon development technology roadmap in the industry for the first batch,striving to achieve the goal of carbon neutrality by 2050."/>
    <s v=""/>
    <s v="N"/>
    <s v=""/>
    <s v=""/>
    <m/>
    <m/>
    <m/>
    <s v=""/>
    <s v=""/>
    <s v=""/>
    <s v="N"/>
    <s v=""/>
    <s v=""/>
    <m/>
    <m/>
    <m/>
    <m/>
    <m/>
    <n v="0"/>
    <n v="0"/>
    <n v="0"/>
    <n v="0"/>
    <n v="0"/>
    <n v="0"/>
    <n v="0"/>
    <n v="0"/>
    <n v="0"/>
    <n v="0"/>
    <n v="0"/>
    <n v="0"/>
    <n v="0"/>
    <n v="0"/>
    <n v="0"/>
    <n v="0"/>
    <n v="0"/>
    <n v="0"/>
    <n v="0"/>
    <n v="0"/>
    <n v="0"/>
    <n v="0"/>
    <n v="0"/>
    <n v="0"/>
    <n v="0"/>
    <n v="0"/>
    <n v="0"/>
    <n v="0"/>
    <n v="0"/>
  </r>
  <r>
    <n v="255"/>
    <n v="283"/>
    <s v="Intesa Sanpaolo"/>
    <s v="Banks: Commercial and Savings"/>
    <s v="Financial services"/>
    <s v="Italy"/>
    <s v="Europe"/>
    <s v="$55,844.1"/>
    <s v="$9,371.7"/>
    <n v="0.122"/>
    <s v="$966,333.6"/>
    <n v="94736"/>
    <n v="27"/>
    <s v="N"/>
    <m/>
    <m/>
    <s v="Y"/>
    <s v="Y"/>
    <s v="Targets set"/>
    <s v="1.5°C "/>
    <n v="2028"/>
    <s v=""/>
    <s v=""/>
    <m/>
    <s v="N"/>
    <s v="Committed"/>
    <m/>
    <m/>
    <s v="Net zero"/>
    <s v="Net Zero"/>
    <s v=""/>
    <s v="N"/>
    <s v="Yes"/>
    <s v="Yes"/>
    <s v="No"/>
    <s v="1,2"/>
    <s v=""/>
    <m/>
    <m/>
    <m/>
    <s v="C"/>
    <s v="Y"/>
    <s v="1,2"/>
    <s v="'Intesa Sanpaolo has chosen to pursue the ‚ÄúNet Zero‚Äù objective by 2050 for all its main business lines, including its own emissions, the lending and investment portfolios, the asset management and insurance divisions'. (p 27)"/>
    <n v="2050"/>
    <m/>
    <m/>
    <s v="Yes"/>
    <s v="Not Specified"/>
    <s v="No"/>
    <s v="N"/>
    <s v=""/>
    <s v=""/>
    <m/>
    <m/>
    <m/>
    <m/>
    <m/>
    <n v="0"/>
    <n v="0"/>
    <n v="0"/>
    <n v="0"/>
    <n v="0"/>
    <n v="1"/>
    <n v="0"/>
    <n v="1"/>
    <n v="0"/>
    <n v="0"/>
    <n v="0"/>
    <n v="0"/>
    <n v="0"/>
    <n v="1"/>
    <n v="0"/>
    <n v="0"/>
    <n v="0"/>
    <n v="0"/>
    <n v="0"/>
    <n v="0"/>
    <n v="1"/>
    <n v="1"/>
    <n v="0"/>
    <n v="0"/>
    <n v="0"/>
    <n v="1"/>
    <n v="1"/>
    <n v="0"/>
    <n v="0"/>
  </r>
  <r>
    <n v="256"/>
    <n v="238"/>
    <s v="China Huaneng Group"/>
    <s v="Energy"/>
    <s v="Energy and utilities"/>
    <s v="China"/>
    <s v="Asia"/>
    <s v="$55,760.2"/>
    <s v="$2,718"/>
    <n v="0.66500000000000004"/>
    <s v="$233,942"/>
    <n v="123483"/>
    <n v="17"/>
    <s v="N"/>
    <m/>
    <m/>
    <s v="N"/>
    <s v="N"/>
    <s v=""/>
    <s v=""/>
    <m/>
    <s v=""/>
    <s v=""/>
    <m/>
    <s v=""/>
    <s v=""/>
    <m/>
    <m/>
    <s v="Carbon neutral(ity)"/>
    <s v="Carbon Neutral"/>
    <s v="C"/>
    <s v="Y"/>
    <s v="Yes"/>
    <s v="Yes"/>
    <s v="Not Specified"/>
    <s v="1,2"/>
    <s v="Huadian Power International has proactively incorporated the strategic goals of “carbon peak and carbon neutrality” and national energy structure transformation requirements into its 14th Five-Year Plan, in response to the latest domestic and international policy developments. We have established a dedicated carbon management position to spearhead climate change-related initiatives, coordinate planning, and implement sustainable development strategies, ensuring steady progress in the Company’s green and low-carbon transformation."/>
    <n v="2060"/>
    <s v="0415华电2024ESG英文版"/>
    <m/>
    <s v=""/>
    <s v="N"/>
    <s v=""/>
    <s v=""/>
    <m/>
    <m/>
    <m/>
    <s v="Not Specified"/>
    <s v="Not Specified"/>
    <s v="No"/>
    <s v="N"/>
    <s v=""/>
    <s v=""/>
    <m/>
    <m/>
    <m/>
    <m/>
    <m/>
    <n v="0"/>
    <n v="0"/>
    <n v="0"/>
    <n v="0"/>
    <n v="0"/>
    <n v="0"/>
    <n v="0"/>
    <n v="0"/>
    <n v="0"/>
    <n v="0"/>
    <n v="0"/>
    <n v="0"/>
    <n v="0"/>
    <n v="0"/>
    <n v="0"/>
    <n v="0"/>
    <n v="1"/>
    <n v="1"/>
    <n v="0"/>
    <n v="0"/>
    <n v="0"/>
    <n v="0"/>
    <n v="0"/>
    <n v="0"/>
    <n v="0"/>
    <n v="0"/>
    <n v="1"/>
    <n v="0"/>
    <n v="1"/>
  </r>
  <r>
    <n v="257"/>
    <n v="302"/>
    <s v="Chubb"/>
    <s v="Insurance: Property and Casualty"/>
    <s v="Financial services"/>
    <s v="Switzerland"/>
    <s v="Europe"/>
    <s v="$55,753"/>
    <s v="$9,272"/>
    <n v="2.7E-2"/>
    <s v="$246,548"/>
    <n v="43000"/>
    <n v="9"/>
    <s v="N"/>
    <m/>
    <m/>
    <s v="N"/>
    <s v="N"/>
    <s v=""/>
    <s v=""/>
    <m/>
    <s v=""/>
    <s v=""/>
    <m/>
    <s v=""/>
    <s v=""/>
    <m/>
    <m/>
    <s v="Emissions reduction target"/>
    <s v="Other Emission Reduction"/>
    <s v=""/>
    <s v="N"/>
    <s v="Yes"/>
    <s v="Yes"/>
    <s v="Partial"/>
    <s v="1,2"/>
    <s v=""/>
    <m/>
    <m/>
    <m/>
    <s v=""/>
    <s v="N"/>
    <s v=""/>
    <s v=""/>
    <m/>
    <m/>
    <m/>
    <s v="Yes"/>
    <s v="Yes (unspecified)"/>
    <s v="No"/>
    <s v="Y"/>
    <s v="Chubb‚Äôs short-term 20% absolute GHG reduction target (2016 baseline, 2025 goal) was met ahead of schedule in 2019 with a 22% reduction. The longer-term 40% reduction target for 2035 was achieved ahead of schedule in 2021 with a 49% reduction."/>
    <n v="2035"/>
    <m/>
    <m/>
    <m/>
    <m/>
    <m/>
    <n v="0"/>
    <n v="0"/>
    <n v="0"/>
    <n v="0"/>
    <n v="0"/>
    <n v="0"/>
    <n v="0"/>
    <n v="0"/>
    <n v="0"/>
    <n v="0"/>
    <n v="0"/>
    <n v="0"/>
    <n v="0"/>
    <n v="0"/>
    <n v="0"/>
    <n v="0"/>
    <n v="0"/>
    <n v="0"/>
    <n v="0"/>
    <n v="0"/>
    <n v="0"/>
    <n v="0"/>
    <n v="0"/>
    <n v="0"/>
    <n v="1"/>
    <n v="1"/>
    <n v="0"/>
    <n v="0"/>
    <n v="0"/>
  </r>
  <r>
    <n v="258"/>
    <n v="306"/>
    <s v="HDFC Bank"/>
    <s v="Banks: Commercial and Savings"/>
    <s v="Financial services"/>
    <s v="India"/>
    <s v="Asia"/>
    <s v="$55,708.6"/>
    <s v="$8,374.6"/>
    <n v="8.2000000000000003E-2"/>
    <s v="$514,129.9"/>
    <n v="214521"/>
    <n v="2"/>
    <s v="N"/>
    <m/>
    <m/>
    <s v="N"/>
    <s v="N"/>
    <s v=""/>
    <s v=""/>
    <m/>
    <s v=""/>
    <s v=""/>
    <m/>
    <s v=""/>
    <s v=""/>
    <m/>
    <m/>
    <s v="Carbon neutral(ity)"/>
    <s v="Carbon Neutral"/>
    <s v="C"/>
    <s v="Y"/>
    <s v="Yes"/>
    <s v="Yes"/>
    <s v="No"/>
    <s v="1,2"/>
    <s v="Demonstrating our unwavering commitment to environmental sustainability, we have set an ambitious goal of achieving carbon neutrality for our Scope 1 &amp; 2 emissions by FY32."/>
    <n v="2032"/>
    <m/>
    <m/>
    <s v=""/>
    <s v="N"/>
    <s v=""/>
    <s v=""/>
    <m/>
    <m/>
    <m/>
    <s v="Not Specified"/>
    <s v="Yes (nature-based removals e.g. Forestation, soil carbon enhancement)"/>
    <s v="No"/>
    <s v="N"/>
    <s v=""/>
    <s v=""/>
    <m/>
    <m/>
    <m/>
    <m/>
    <m/>
    <n v="0"/>
    <n v="0"/>
    <n v="0"/>
    <n v="0"/>
    <n v="0"/>
    <n v="0"/>
    <n v="0"/>
    <n v="0"/>
    <n v="0"/>
    <n v="0"/>
    <n v="0"/>
    <n v="0"/>
    <n v="0"/>
    <n v="0"/>
    <n v="0"/>
    <n v="0"/>
    <n v="1"/>
    <n v="1"/>
    <n v="0"/>
    <n v="0"/>
    <n v="0"/>
    <n v="0"/>
    <n v="0"/>
    <n v="0"/>
    <n v="0"/>
    <n v="0"/>
    <n v="1"/>
    <n v="0"/>
    <n v="1"/>
  </r>
  <r>
    <n v="259"/>
    <n v="268"/>
    <s v="BHP Group"/>
    <s v="Mining, Crude-Oil Production"/>
    <s v="Metals and mining"/>
    <s v="Australia"/>
    <s v="Oceania"/>
    <s v="$55,658"/>
    <s v="$7,897"/>
    <n v="-0.38900000000000001"/>
    <s v="$102,362"/>
    <n v="40872"/>
    <n v="31"/>
    <s v="N"/>
    <m/>
    <m/>
    <s v="N"/>
    <s v="N"/>
    <s v=""/>
    <s v=""/>
    <m/>
    <s v=""/>
    <s v=""/>
    <m/>
    <s v=""/>
    <s v=""/>
    <m/>
    <m/>
    <s v="Net zero"/>
    <s v="Net Zero"/>
    <s v=""/>
    <s v="N"/>
    <s v="Yes"/>
    <s v="Yes"/>
    <s v="Partial"/>
    <s v="1,2"/>
    <s v=""/>
    <m/>
    <m/>
    <m/>
    <s v="C"/>
    <s v="Y"/>
    <s v="1,2"/>
    <s v="_x000a_BHP is committed to achieving net zero operational greenhouse-gas (GHG) emissions (Scopes 1 and 2) by FY2050. The company has also set a medium-term target to reduce operational GHG emissions by at least 30 percent by FY2030, using a FY2020 baseline. This target covers all BHP-operated assets and is supported by a publicly available Climate Transition Action Plan (CTAP 2024 - https://web.archive.org/web/20251005190858/https://www.bhp.com/sustainability/climate-change/climate-transition-action-plan), which details pathways and assumptions for reaching the goal. BHP is also ‚Äúworking towards‚Äù net-zero value-chain (Scope 3) emissions by 2050, but this is an ambition rather than a formally validated target."/>
    <n v="2050"/>
    <m/>
    <m/>
    <s v="Yes"/>
    <s v="Yes (nature-based and CCS-based removals)"/>
    <s v="No"/>
    <s v="N"/>
    <s v=""/>
    <s v=""/>
    <m/>
    <m/>
    <m/>
    <m/>
    <m/>
    <n v="0"/>
    <n v="0"/>
    <n v="0"/>
    <n v="0"/>
    <n v="0"/>
    <n v="0"/>
    <n v="0"/>
    <n v="0"/>
    <n v="0"/>
    <n v="0"/>
    <n v="0"/>
    <n v="0"/>
    <n v="0"/>
    <n v="1"/>
    <n v="0"/>
    <n v="0"/>
    <n v="0"/>
    <n v="0"/>
    <n v="0"/>
    <n v="0"/>
    <n v="1"/>
    <n v="1"/>
    <n v="0"/>
    <n v="0"/>
    <n v="0"/>
    <n v="1"/>
    <n v="1"/>
    <n v="0"/>
    <n v="0"/>
  </r>
  <r>
    <n v="260"/>
    <n v="247"/>
    <s v="Repsol"/>
    <s v="Petroleum Refining"/>
    <s v="Oil and gas"/>
    <s v="Spain"/>
    <s v="Europe"/>
    <s v="$55,571.5"/>
    <s v="$1,899"/>
    <n v="-0.44600000000000001"/>
    <s v="$65,423.5"/>
    <n v="25601"/>
    <n v="31"/>
    <s v="N"/>
    <m/>
    <m/>
    <s v="N"/>
    <s v="N"/>
    <s v=""/>
    <s v=""/>
    <m/>
    <s v=""/>
    <s v=""/>
    <m/>
    <s v=""/>
    <s v=""/>
    <m/>
    <m/>
    <s v="Net zero"/>
    <s v="Net Zero"/>
    <s v=""/>
    <s v="N"/>
    <s v="Yes"/>
    <s v="Yes"/>
    <s v="Yes"/>
    <s v="1,2,3"/>
    <s v=""/>
    <m/>
    <m/>
    <m/>
    <s v="C,V"/>
    <s v="Y"/>
    <s v="1,2,3"/>
    <s v="The main goal is to become a net zero emissions company by 2050, in line with the targets set out in the Paris Agreement."/>
    <n v="2050"/>
    <m/>
    <m/>
    <s v="Yes"/>
    <s v="Yes (nature-based and CCS-based removals)"/>
    <s v="No"/>
    <s v="N"/>
    <s v=""/>
    <s v=""/>
    <m/>
    <m/>
    <m/>
    <m/>
    <m/>
    <n v="0"/>
    <n v="0"/>
    <n v="0"/>
    <n v="0"/>
    <n v="0"/>
    <n v="0"/>
    <n v="0"/>
    <n v="0"/>
    <n v="0"/>
    <n v="0"/>
    <n v="0"/>
    <n v="0"/>
    <n v="0"/>
    <n v="1"/>
    <n v="0"/>
    <n v="0"/>
    <n v="0"/>
    <n v="0"/>
    <n v="0"/>
    <n v="0"/>
    <n v="1"/>
    <n v="1"/>
    <n v="0"/>
    <n v="0"/>
    <n v="0"/>
    <n v="1"/>
    <n v="1"/>
    <n v="0"/>
    <n v="0"/>
  </r>
  <r>
    <n v="261"/>
    <n v="234"/>
    <s v="Panasonic Holdings"/>
    <s v="Electronics, Electrical Equip."/>
    <s v="Technology"/>
    <s v="Japan"/>
    <s v="Asia"/>
    <s v="$55,483.8"/>
    <s v="$2,402.2"/>
    <n v="-0.218"/>
    <s v="$62,333.7"/>
    <n v="207548"/>
    <n v="31"/>
    <s v="Y"/>
    <n v="2019"/>
    <n v="2050"/>
    <s v="Y"/>
    <s v="Y"/>
    <s v="Targets set"/>
    <s v="1.5°C "/>
    <n v="2030"/>
    <s v="Targets set"/>
    <s v="1.5°C "/>
    <n v="2050"/>
    <s v="Y"/>
    <s v="Targets set"/>
    <n v="2050"/>
    <m/>
    <s v="Other"/>
    <s v="Other Emission Reduction"/>
    <s v=""/>
    <s v="N"/>
    <s v="Yes"/>
    <s v="Yes"/>
    <s v="Yes"/>
    <s v="1,2,3"/>
    <s v=""/>
    <m/>
    <m/>
    <m/>
    <s v=""/>
    <s v="N"/>
    <s v=""/>
    <s v=""/>
    <m/>
    <m/>
    <m/>
    <s v="Yes"/>
    <s v="Yes (unspecified)"/>
    <s v="No"/>
    <s v="Y"/>
    <s v="&quot;Aiming for net zero CO2 emissions at all factories by 2030‚Äã. We Aim to Achieve a Reduction of Approximately 110 million tons(*) in CO2 Emissions Within Our Own Value Chain. (*) CO2 emissions based on FY2021 results. As a milestone towards achieving Panasonic GREEN IMPACT, we are aiming to attain net zero CO2 emissions at all our companies, and to create approximately 100 million tons of avoided emissions, by fiscal 2031.&quot;"/>
    <n v="2030"/>
    <m/>
    <m/>
    <m/>
    <m/>
    <m/>
    <n v="0"/>
    <n v="0"/>
    <n v="1"/>
    <n v="1"/>
    <n v="0"/>
    <n v="1"/>
    <n v="0"/>
    <n v="1"/>
    <n v="0"/>
    <n v="0"/>
    <n v="1"/>
    <n v="0"/>
    <n v="0"/>
    <n v="0"/>
    <n v="0"/>
    <n v="0"/>
    <n v="0"/>
    <n v="0"/>
    <n v="0"/>
    <n v="0"/>
    <n v="1"/>
    <n v="1"/>
    <n v="0"/>
    <n v="1"/>
    <n v="0"/>
    <n v="1"/>
    <n v="1"/>
    <n v="0"/>
    <n v="0"/>
  </r>
  <r>
    <n v="262"/>
    <n v="289"/>
    <s v="Maersk Group"/>
    <s v="Trucking, Transportation, Logistics"/>
    <s v="Transportation and logistics"/>
    <s v="Denmark"/>
    <s v="Europe"/>
    <s v="$55,482"/>
    <s v="$6,109"/>
    <n v="0.59799999999999998"/>
    <s v="$87,697"/>
    <n v="104890"/>
    <n v="22"/>
    <s v="N"/>
    <m/>
    <m/>
    <s v="Y"/>
    <s v="Y"/>
    <s v="Targets set"/>
    <s v="1.5Â°C"/>
    <n v="2030"/>
    <s v="Targets set"/>
    <s v="1.5Â°C"/>
    <n v="2040"/>
    <s v="Y"/>
    <s v="Targets set"/>
    <n v="2040"/>
    <m/>
    <s v="Net zero"/>
    <s v="Net Zero"/>
    <s v=""/>
    <s v="N"/>
    <s v="Yes"/>
    <s v="Yes"/>
    <s v="Yes"/>
    <s v="1,2,3"/>
    <s v=""/>
    <m/>
    <m/>
    <m/>
    <s v="C,V"/>
    <s v="Y"/>
    <s v="1,2,3"/>
    <s v="&quot;Maersk‚Äôs greenhouse gas emission  targets were validated by the Science  Based Targets initiative (SBTi) to be in line with net-zero 2040 and the  Paris Agreement‚Äôs 1.5-degree pathway towards 2030 ‚Äì an industry first under  SBTi‚Äôs new Maritime Guidance.&quot; (Maersk Annual Report 2024, pg 4)"/>
    <n v="2040"/>
    <m/>
    <m/>
    <s v="Yes"/>
    <s v="No"/>
    <s v="Yes"/>
    <s v="N"/>
    <s v=""/>
    <s v=""/>
    <m/>
    <m/>
    <m/>
    <m/>
    <m/>
    <n v="0"/>
    <n v="0"/>
    <n v="0"/>
    <n v="0"/>
    <n v="0"/>
    <n v="1"/>
    <n v="0"/>
    <n v="1"/>
    <n v="0"/>
    <n v="0"/>
    <n v="1"/>
    <n v="0"/>
    <n v="0"/>
    <n v="1"/>
    <n v="0"/>
    <n v="0"/>
    <n v="0"/>
    <n v="0"/>
    <n v="0"/>
    <n v="0"/>
    <n v="1"/>
    <n v="1"/>
    <n v="0"/>
    <n v="0"/>
    <n v="0"/>
    <n v="1"/>
    <n v="1"/>
    <n v="0"/>
    <n v="0"/>
  </r>
  <r>
    <n v="263"/>
    <n v="287"/>
    <s v="Tokio Marine Holdings"/>
    <s v="Insurance: Property and Casualty (Stock)"/>
    <s v="Financial services"/>
    <s v="Japan"/>
    <s v="Asia"/>
    <s v="$55,365.3"/>
    <s v="$6,922.4"/>
    <n v="0.438"/>
    <s v="$208,401.8"/>
    <n v="51436"/>
    <n v="31"/>
    <s v="N"/>
    <m/>
    <m/>
    <s v="Y"/>
    <s v="N"/>
    <s v="Commitment removed"/>
    <s v=""/>
    <m/>
    <s v=""/>
    <s v=""/>
    <m/>
    <s v=""/>
    <s v=""/>
    <m/>
    <m/>
    <s v="Emissions reduction target"/>
    <s v="Other Emission Reduction"/>
    <s v=""/>
    <s v="N"/>
    <s v="Yes"/>
    <s v="Yes"/>
    <s v="Partial"/>
    <s v="1,2"/>
    <s v=""/>
    <m/>
    <m/>
    <m/>
    <s v=""/>
    <s v="N"/>
    <s v=""/>
    <s v=""/>
    <m/>
    <m/>
    <m/>
    <s v="Yes"/>
    <s v="Yes (nature-based removals e.g. Forestation, soil carbon enhancement)"/>
    <s v="No"/>
    <s v="Y"/>
    <s v="Tokio Marine has achieved net-zero in its business operations for eleven consecutive years since fiscal 2013. The company aims to reduce GHG emissions by 60% by 2030 relative to 2015 levels and transition to 100% renewable energy at its key business facilities, including the head office, by 2030."/>
    <n v="2030"/>
    <m/>
    <m/>
    <m/>
    <m/>
    <m/>
    <n v="0"/>
    <n v="0"/>
    <n v="0"/>
    <n v="0"/>
    <n v="0"/>
    <n v="0"/>
    <n v="0"/>
    <n v="0"/>
    <n v="0"/>
    <n v="0"/>
    <n v="0"/>
    <n v="0"/>
    <n v="0"/>
    <n v="0"/>
    <n v="0"/>
    <n v="0"/>
    <n v="0"/>
    <n v="0"/>
    <n v="0"/>
    <n v="0"/>
    <n v="0"/>
    <n v="0"/>
    <n v="0"/>
    <n v="1"/>
    <n v="0"/>
    <n v="1"/>
    <n v="0"/>
    <n v="0"/>
    <n v="0"/>
  </r>
  <r>
    <n v="264"/>
    <n v="255"/>
    <s v="Charter Communications"/>
    <s v="Telecommunications"/>
    <s v="Telecommunications and media"/>
    <s v="U.S."/>
    <s v="North America"/>
    <s v="$55,085"/>
    <s v="$5,083"/>
    <n v="0.115"/>
    <s v="$150,020"/>
    <n v="94500"/>
    <n v="9"/>
    <s v="N"/>
    <m/>
    <m/>
    <s v="N"/>
    <s v="N"/>
    <s v=""/>
    <s v=""/>
    <m/>
    <s v=""/>
    <s v=""/>
    <m/>
    <s v=""/>
    <s v=""/>
    <m/>
    <m/>
    <s v="Carbon neutral(ity)"/>
    <s v="Carbon Neutral"/>
    <s v="C"/>
    <s v="Y"/>
    <s v="Yes"/>
    <s v="Yes"/>
    <s v="No"/>
    <s v="1,2"/>
    <s v="&quot;GOAL IN PROGRESS: Reach carbon neutrality in our operations (scope 1 and 2 GHG emissions) by 2035&quot; (2023 Environmental, Social and  Governance Report, p. 4)_x000a_Source: https://web.archive.org/web/20251014160217/https://corporate.charter.com/esg-report.pdf"/>
    <n v="2035"/>
    <m/>
    <m/>
    <s v=""/>
    <s v="N"/>
    <s v=""/>
    <s v=""/>
    <m/>
    <m/>
    <m/>
    <s v="Not Specified"/>
    <s v="Not Specified"/>
    <s v="No"/>
    <s v="N"/>
    <s v=""/>
    <s v=""/>
    <m/>
    <m/>
    <m/>
    <m/>
    <m/>
    <n v="0"/>
    <n v="0"/>
    <n v="0"/>
    <n v="0"/>
    <n v="0"/>
    <n v="0"/>
    <n v="0"/>
    <n v="0"/>
    <n v="0"/>
    <n v="0"/>
    <n v="0"/>
    <n v="0"/>
    <n v="0"/>
    <n v="0"/>
    <n v="0"/>
    <n v="0"/>
    <n v="1"/>
    <n v="1"/>
    <n v="0"/>
    <n v="0"/>
    <n v="0"/>
    <n v="0"/>
    <n v="0"/>
    <n v="0"/>
    <n v="0"/>
    <n v="0"/>
    <n v="1"/>
    <n v="0"/>
    <n v="1"/>
  </r>
  <r>
    <n v="265"/>
    <n v="256"/>
    <s v="State Power Investment"/>
    <s v="Energy"/>
    <s v="Energy and utilities"/>
    <s v="China"/>
    <s v="Asia"/>
    <s v="$54,963.1"/>
    <s v="$2,125.8"/>
    <n v="0.316"/>
    <s v="$257,154.7"/>
    <n v="126893"/>
    <n v="14"/>
    <s v="N"/>
    <m/>
    <m/>
    <s v="N"/>
    <s v="N"/>
    <s v=""/>
    <s v=""/>
    <m/>
    <s v=""/>
    <s v=""/>
    <m/>
    <s v=""/>
    <s v=""/>
    <m/>
    <m/>
    <s v=""/>
    <s v=""/>
    <s v=""/>
    <s v="N"/>
    <s v=""/>
    <s v=""/>
    <s v=""/>
    <s v=""/>
    <s v=""/>
    <m/>
    <m/>
    <m/>
    <s v=""/>
    <s v="N"/>
    <s v=""/>
    <s v=""/>
    <m/>
    <m/>
    <m/>
    <s v=""/>
    <s v=""/>
    <s v=""/>
    <s v="N"/>
    <s v=""/>
    <s v=""/>
    <m/>
    <m/>
    <m/>
    <m/>
    <m/>
    <n v="0"/>
    <n v="0"/>
    <n v="0"/>
    <n v="0"/>
    <n v="0"/>
    <n v="0"/>
    <n v="0"/>
    <n v="0"/>
    <n v="0"/>
    <n v="0"/>
    <n v="0"/>
    <n v="0"/>
    <n v="0"/>
    <n v="0"/>
    <n v="0"/>
    <n v="0"/>
    <n v="0"/>
    <n v="0"/>
    <n v="0"/>
    <n v="0"/>
    <n v="0"/>
    <n v="0"/>
    <n v="0"/>
    <n v="0"/>
    <n v="0"/>
    <n v="0"/>
    <n v="0"/>
    <n v="0"/>
    <n v="0"/>
  </r>
  <r>
    <n v="266"/>
    <n v="442"/>
    <s v="PDD Holdings"/>
    <s v="Internet Services and Retailing"/>
    <s v="Retail"/>
    <s v="China"/>
    <s v="Asia"/>
    <s v="$54,736.3"/>
    <s v="$15,626.4"/>
    <n v="0.84299999999999997"/>
    <s v="$69,189.4"/>
    <n v="23465"/>
    <n v="2"/>
    <s v="N"/>
    <m/>
    <m/>
    <s v="N"/>
    <s v="N"/>
    <s v=""/>
    <s v=""/>
    <m/>
    <s v=""/>
    <s v=""/>
    <m/>
    <s v=""/>
    <s v=""/>
    <m/>
    <m/>
    <s v="No target"/>
    <s v="No Target"/>
    <s v=""/>
    <s v="N"/>
    <s v="Not Specified"/>
    <s v="Not Specified"/>
    <s v="Not Specified"/>
    <s v=""/>
    <s v=""/>
    <m/>
    <m/>
    <s v="no information"/>
    <s v=""/>
    <s v="N"/>
    <s v=""/>
    <s v=""/>
    <m/>
    <m/>
    <m/>
    <s v="Not Specified"/>
    <s v="Not Specified"/>
    <s v="No"/>
    <s v="N"/>
    <s v=""/>
    <s v=""/>
    <m/>
    <m/>
    <m/>
    <m/>
    <m/>
    <n v="0"/>
    <n v="0"/>
    <n v="0"/>
    <n v="0"/>
    <n v="0"/>
    <n v="0"/>
    <n v="0"/>
    <n v="0"/>
    <n v="0"/>
    <n v="0"/>
    <n v="0"/>
    <n v="0"/>
    <n v="0"/>
    <n v="0"/>
    <n v="0"/>
    <n v="0"/>
    <n v="0"/>
    <n v="0"/>
    <n v="0"/>
    <n v="0"/>
    <n v="0"/>
    <n v="0"/>
    <n v="0"/>
    <n v="0"/>
    <n v="0"/>
    <n v="0"/>
    <n v="0"/>
    <n v="0"/>
    <n v="1"/>
  </r>
  <r>
    <n v="267"/>
    <n v="272"/>
    <s v="Performance Food Group"/>
    <s v="Wholesalers: Food and Grocery"/>
    <s v="Food, beverages and agriculture"/>
    <s v="U.S."/>
    <s v="North America"/>
    <s v="$54,681.2"/>
    <s v="$435.9"/>
    <n v="9.7000000000000003E-2"/>
    <s v="$13,392.9"/>
    <n v="36815"/>
    <n v="5"/>
    <s v="N"/>
    <m/>
    <m/>
    <s v="N"/>
    <s v="N"/>
    <s v=""/>
    <s v=""/>
    <m/>
    <s v=""/>
    <s v=""/>
    <m/>
    <s v=""/>
    <s v=""/>
    <m/>
    <m/>
    <s v="Emissions reduction target"/>
    <s v="Other Emission Reduction"/>
    <s v=""/>
    <s v="N"/>
    <s v="Yes"/>
    <s v="Yes"/>
    <s v="No"/>
    <s v="1,2"/>
    <s v=""/>
    <m/>
    <m/>
    <m/>
    <s v=""/>
    <s v="N"/>
    <s v=""/>
    <s v=""/>
    <m/>
    <m/>
    <m/>
    <s v="Not Specified"/>
    <s v="Not Specified"/>
    <s v="No"/>
    <s v="Y"/>
    <s v="- Reduce Scope 1 and Scope 2 GHG emissions by 30% (using a per-case metric basis) by 2034 from a 2021 base year. _x000a_- Evaluate and disclose Scope 3 emissions in the fiscal year "/>
    <n v="2034"/>
    <m/>
    <m/>
    <m/>
    <m/>
    <m/>
    <n v="0"/>
    <n v="0"/>
    <n v="0"/>
    <n v="0"/>
    <n v="0"/>
    <n v="0"/>
    <n v="0"/>
    <n v="0"/>
    <n v="0"/>
    <n v="0"/>
    <n v="0"/>
    <n v="0"/>
    <n v="0"/>
    <n v="0"/>
    <n v="0"/>
    <n v="0"/>
    <n v="0"/>
    <n v="0"/>
    <n v="0"/>
    <n v="0"/>
    <n v="0"/>
    <n v="0"/>
    <n v="0"/>
    <n v="0"/>
    <n v="1"/>
    <n v="0"/>
    <n v="0"/>
    <n v="0"/>
    <n v="1"/>
  </r>
  <r>
    <n v="268"/>
    <n v="278"/>
    <s v="American Airlines Group"/>
    <s v="Airlines"/>
    <s v="Transportation and logistics"/>
    <s v="U.S."/>
    <s v="North America"/>
    <s v="$54,211"/>
    <s v="$846"/>
    <n v="2.9000000000000001E-2"/>
    <s v="$61,783"/>
    <n v="133300"/>
    <n v="30"/>
    <s v="N"/>
    <m/>
    <m/>
    <s v="Y"/>
    <s v="Y"/>
    <s v="Targets set"/>
    <s v="Well-below 2¬∞C"/>
    <n v="2035"/>
    <s v=""/>
    <s v=""/>
    <m/>
    <s v=""/>
    <s v=""/>
    <m/>
    <m/>
    <s v="Net zero"/>
    <s v="Net Zero"/>
    <s v=""/>
    <s v="N"/>
    <s v="Yes"/>
    <s v="Yes"/>
    <s v="Partial"/>
    <s v="1,2"/>
    <s v=""/>
    <m/>
    <m/>
    <m/>
    <s v="C"/>
    <s v="Y"/>
    <s v="1,2"/>
    <s v="Target net zero emissions by 2050 (P.13)"/>
    <n v="2050"/>
    <m/>
    <m/>
    <s v="Yes"/>
    <s v="Not Specified"/>
    <s v="No"/>
    <s v="N"/>
    <s v=""/>
    <s v=""/>
    <m/>
    <m/>
    <m/>
    <m/>
    <m/>
    <n v="0"/>
    <n v="0"/>
    <n v="0"/>
    <n v="0"/>
    <n v="0"/>
    <n v="0"/>
    <n v="1"/>
    <n v="1"/>
    <n v="0"/>
    <n v="0"/>
    <n v="0"/>
    <n v="0"/>
    <n v="0"/>
    <n v="1"/>
    <n v="0"/>
    <n v="0"/>
    <n v="0"/>
    <n v="0"/>
    <n v="0"/>
    <n v="0"/>
    <n v="1"/>
    <n v="1"/>
    <n v="0"/>
    <n v="0"/>
    <n v="0"/>
    <n v="1"/>
    <n v="1"/>
    <n v="0"/>
    <n v="0"/>
  </r>
  <r>
    <n v="269"/>
    <n v="279"/>
    <s v="China United Network Communications"/>
    <s v="Telecommunications"/>
    <s v="Telecommunications and media"/>
    <s v="China"/>
    <s v="Asia"/>
    <s v="$54,146"/>
    <s v="$1,255"/>
    <n v="8.6999999999999994E-2"/>
    <s v="$92,178.3"/>
    <n v="240617"/>
    <n v="17"/>
    <s v="N"/>
    <m/>
    <m/>
    <s v="N"/>
    <s v="N"/>
    <s v=""/>
    <s v=""/>
    <m/>
    <s v=""/>
    <s v=""/>
    <m/>
    <s v=""/>
    <s v=""/>
    <m/>
    <m/>
    <s v="No target"/>
    <s v="No Target"/>
    <s v="G"/>
    <s v="N"/>
    <s v="Yes"/>
    <s v="Yes"/>
    <m/>
    <s v="1,2"/>
    <s v="committed to national peak and neutrality targets"/>
    <n v="2060"/>
    <s v="https://www.chinaunicom.com.hk/en/esg/reports/csr2022.pdf"/>
    <s v="unicorn is their official name "/>
    <s v=""/>
    <s v="N"/>
    <s v=""/>
    <s v=""/>
    <m/>
    <m/>
    <m/>
    <s v="Not Specified"/>
    <s v="Not Specified"/>
    <s v="No"/>
    <s v="N"/>
    <s v=""/>
    <s v=""/>
    <m/>
    <m/>
    <m/>
    <m/>
    <m/>
    <n v="0"/>
    <n v="0"/>
    <n v="0"/>
    <n v="0"/>
    <n v="0"/>
    <n v="0"/>
    <n v="0"/>
    <n v="0"/>
    <n v="0"/>
    <n v="0"/>
    <n v="0"/>
    <n v="0"/>
    <n v="0"/>
    <n v="0"/>
    <n v="0"/>
    <n v="0"/>
    <n v="0"/>
    <n v="0"/>
    <n v="0"/>
    <n v="0"/>
    <n v="0"/>
    <n v="0"/>
    <n v="0"/>
    <n v="0"/>
    <n v="0"/>
    <n v="0"/>
    <n v="0"/>
    <n v="0"/>
    <n v="1"/>
  </r>
  <r>
    <n v="270"/>
    <n v="329"/>
    <s v="AstraZeneca"/>
    <s v="Pharmaceuticals"/>
    <s v="Health care and pharmaceuticals"/>
    <s v="Britain"/>
    <s v="Europe"/>
    <s v="$54,073"/>
    <s v="$7,035"/>
    <n v="0.18099999999999999"/>
    <s v="$104,035"/>
    <n v="94300"/>
    <n v="24"/>
    <s v="Y"/>
    <n v="2016"/>
    <n v="2025"/>
    <s v="Y"/>
    <s v="Y"/>
    <s v="Targets set"/>
    <s v="1.5°C "/>
    <n v="2030"/>
    <s v="Targets set"/>
    <s v="1.5°C "/>
    <n v="2045"/>
    <s v="Y"/>
    <s v="Targets set"/>
    <n v="2045"/>
    <m/>
    <s v="Net zero"/>
    <s v="Net Zero"/>
    <s v=""/>
    <s v="N"/>
    <s v="Yes"/>
    <s v="Yes"/>
    <s v="Yes"/>
    <s v="1,2,3"/>
    <s v=""/>
    <m/>
    <m/>
    <m/>
    <s v="C,V"/>
    <s v="Y"/>
    <s v="1,2,3"/>
    <s v="&quot;Reduce absolute Scope 3 emissions by 90% by 2045, from a 2019 baseline, to become science-based net zero&quot;"/>
    <n v="2045"/>
    <m/>
    <m/>
    <s v="Not Specified"/>
    <s v="Yes (nature-based and CCS-based removals)"/>
    <s v="Yes"/>
    <s v="N"/>
    <s v=""/>
    <s v=""/>
    <m/>
    <m/>
    <m/>
    <m/>
    <m/>
    <n v="0"/>
    <n v="1"/>
    <n v="0"/>
    <n v="1"/>
    <n v="0"/>
    <n v="1"/>
    <n v="0"/>
    <n v="1"/>
    <n v="0"/>
    <n v="0"/>
    <n v="1"/>
    <n v="0"/>
    <n v="0"/>
    <n v="1"/>
    <n v="0"/>
    <n v="0"/>
    <n v="0"/>
    <n v="0"/>
    <n v="0"/>
    <n v="0"/>
    <n v="1"/>
    <n v="1"/>
    <n v="0"/>
    <n v="0"/>
    <n v="0"/>
    <n v="0"/>
    <n v="1"/>
    <n v="0"/>
    <n v="1"/>
  </r>
  <r>
    <n v="271"/>
    <n v="304"/>
    <s v="Capital One Financial"/>
    <s v="Consumer Credit Card and Related Services"/>
    <s v="Financial services"/>
    <s v="U.S."/>
    <s v="North America"/>
    <s v="$53,938"/>
    <s v="$4,750"/>
    <n v="-2.8000000000000001E-2"/>
    <s v="$490,144"/>
    <n v="52600"/>
    <n v="15"/>
    <s v="N"/>
    <m/>
    <m/>
    <s v="N"/>
    <s v="N"/>
    <s v=""/>
    <s v=""/>
    <m/>
    <s v=""/>
    <s v=""/>
    <m/>
    <s v=""/>
    <s v=""/>
    <m/>
    <m/>
    <s v="Emissions reduction target"/>
    <s v="Other Emission Reduction"/>
    <s v=""/>
    <s v="N"/>
    <s v="Yes"/>
    <s v="No"/>
    <s v="Partial"/>
    <s v="1"/>
    <s v=""/>
    <m/>
    <m/>
    <m/>
    <s v=""/>
    <s v="N"/>
    <s v=""/>
    <s v=""/>
    <m/>
    <m/>
    <m/>
    <s v="No"/>
    <s v="Not Specified"/>
    <s v="No"/>
    <s v="Y"/>
    <s v="&quot;Metrics and targets_x000a_Capital One is committed to the following goals:_x000a_Reduce Scope 1 Direct Emissions by 50% by 2030 (from a baseline year of 2019)&quot;_x000a_https://ecm.capitalone.com/WCM/stories/pdfs/2023-capital-one-environmental-social-and-governance-report.pdf_x000a_&quot;Reduce Scope 3 (Categories 1-14) Emissions by 50% by 2030 (from a baseline year of 2019)&quot;_x000a_https://ecm.capitalone.com/WCM/stories/pdfs/2023-capital-one-environmental-social-and-governance-report.pdf"/>
    <n v="2030"/>
    <m/>
    <m/>
    <m/>
    <m/>
    <m/>
    <n v="0"/>
    <n v="0"/>
    <n v="0"/>
    <n v="0"/>
    <n v="0"/>
    <n v="0"/>
    <n v="0"/>
    <n v="0"/>
    <n v="0"/>
    <n v="0"/>
    <n v="0"/>
    <n v="0"/>
    <n v="0"/>
    <n v="0"/>
    <n v="0"/>
    <n v="0"/>
    <n v="0"/>
    <n v="0"/>
    <n v="0"/>
    <n v="0"/>
    <n v="0"/>
    <n v="0"/>
    <n v="0"/>
    <n v="1"/>
    <n v="0"/>
    <n v="0"/>
    <n v="0"/>
    <n v="1"/>
    <n v="0"/>
  </r>
  <r>
    <n v="272"/>
    <n v="233"/>
    <s v="POSCO Holdings"/>
    <s v="Metals"/>
    <s v="Metals and mining"/>
    <s v="South Korea"/>
    <s v="Asia"/>
    <s v="$53,869.8"/>
    <s v="$825.3"/>
    <n v="-0.36499999999999999"/>
    <s v="$70,040.2"/>
    <n v="44502"/>
    <n v="31"/>
    <s v="N"/>
    <m/>
    <m/>
    <s v="N"/>
    <s v="N"/>
    <s v=""/>
    <s v=""/>
    <m/>
    <s v=""/>
    <s v=""/>
    <m/>
    <s v=""/>
    <s v=""/>
    <m/>
    <m/>
    <s v="Net zero"/>
    <s v="Net Zero"/>
    <s v=""/>
    <s v="N"/>
    <s v="Yes"/>
    <s v="Not Specified"/>
    <s v="No"/>
    <s v="1"/>
    <s v=""/>
    <m/>
    <m/>
    <m/>
    <s v=""/>
    <s v="Y"/>
    <s v="1"/>
    <s v="POSCO joins in with the Korean government‚Äôs 2050 Carbon Neutrality Declaration_x000a_"/>
    <n v="2050"/>
    <m/>
    <m/>
    <s v="Not Specified"/>
    <s v="No"/>
    <s v="No"/>
    <s v="N"/>
    <s v=""/>
    <s v=""/>
    <m/>
    <m/>
    <m/>
    <m/>
    <m/>
    <n v="0"/>
    <n v="0"/>
    <n v="0"/>
    <n v="0"/>
    <n v="0"/>
    <n v="0"/>
    <n v="0"/>
    <n v="0"/>
    <n v="0"/>
    <n v="0"/>
    <n v="0"/>
    <n v="0"/>
    <n v="0"/>
    <n v="1"/>
    <n v="0"/>
    <n v="0"/>
    <n v="0"/>
    <n v="0"/>
    <n v="0"/>
    <n v="0"/>
    <n v="1"/>
    <n v="1"/>
    <n v="0"/>
    <n v="0"/>
    <n v="0"/>
    <n v="0"/>
    <n v="1"/>
    <n v="0"/>
    <n v="1"/>
  </r>
  <r>
    <n v="273"/>
    <n v="246"/>
    <s v="Cisco Systems"/>
    <s v="Network and Other Communications Equipment"/>
    <s v="Technology"/>
    <s v="U.S."/>
    <s v="North America"/>
    <s v="$53,803"/>
    <s v="$10,320"/>
    <n v="-0.182"/>
    <s v="$124,413"/>
    <n v="90400"/>
    <n v="26"/>
    <s v="Y"/>
    <n v="2023"/>
    <n v="2030"/>
    <s v="Y"/>
    <s v="Y"/>
    <s v="Targets set"/>
    <s v="1.5°C "/>
    <n v="2030"/>
    <s v="Targets set"/>
    <s v="1.5°C "/>
    <n v="2040"/>
    <s v="Y"/>
    <s v="Targets set"/>
    <n v="2040"/>
    <m/>
    <s v="Net zero"/>
    <s v="Net Zero"/>
    <s v=""/>
    <s v="N"/>
    <s v="Yes"/>
    <s v="Yes"/>
    <s v="Yes"/>
    <s v="1,2,3"/>
    <s v=""/>
    <m/>
    <m/>
    <m/>
    <s v="C,V"/>
    <s v="Y"/>
    <s v="1,2,3"/>
    <s v="&quot;In 2021, Cisco committed to net zero greenhouse gas emissions by 2040, Cisco Foundation Climate Commitment Committed US$100M over the next 10 years to address climate change. Net-zero goal: By 2040: Reach net-zero GHG emissions across our value chain by reducing absolute Scope 1, 2, and 3 emissions by 90% (FY19 base year). Our 2040 net-zero goal was approved by the Science Based Targets initiative (SBTi) in 2022 under its Corporate Net-Zero Standard.&quot;"/>
    <n v="2040"/>
    <m/>
    <m/>
    <s v="Not Specified"/>
    <s v="Not Specified"/>
    <s v="Yes"/>
    <s v="N"/>
    <s v=""/>
    <s v=""/>
    <m/>
    <m/>
    <m/>
    <m/>
    <m/>
    <n v="0"/>
    <n v="1"/>
    <n v="0"/>
    <n v="1"/>
    <n v="0"/>
    <n v="1"/>
    <n v="0"/>
    <n v="1"/>
    <n v="0"/>
    <n v="0"/>
    <n v="1"/>
    <n v="0"/>
    <n v="0"/>
    <n v="1"/>
    <n v="0"/>
    <n v="0"/>
    <n v="0"/>
    <n v="0"/>
    <n v="0"/>
    <n v="0"/>
    <n v="1"/>
    <n v="1"/>
    <n v="0"/>
    <n v="0"/>
    <n v="0"/>
    <n v="0"/>
    <n v="1"/>
    <n v="0"/>
    <n v="1"/>
  </r>
  <r>
    <n v="274"/>
    <n v="264"/>
    <s v="Rio Tinto Group"/>
    <s v="Mining, Crude-Oil Production"/>
    <s v="Metals and mining"/>
    <s v="U.K."/>
    <s v="Europe"/>
    <s v="$53,658"/>
    <s v="$11,552"/>
    <n v="0.14899999999999999"/>
    <s v="$102,786"/>
    <n v="59594"/>
    <n v="20"/>
    <s v="N"/>
    <m/>
    <m/>
    <s v="N"/>
    <s v="N"/>
    <s v=""/>
    <s v=""/>
    <m/>
    <s v=""/>
    <s v=""/>
    <m/>
    <s v=""/>
    <s v=""/>
    <m/>
    <m/>
    <s v="Net zero"/>
    <s v="Net Zero"/>
    <s v=""/>
    <s v="N"/>
    <s v="Yes"/>
    <s v="Yes"/>
    <s v="No"/>
    <s v="1,2"/>
    <s v=""/>
    <m/>
    <m/>
    <m/>
    <s v="C"/>
    <s v="Y"/>
    <s v="1,2"/>
    <s v="&quot;We aim to reduce our net Scope 1 and 2 emissions by 50% by 2030 (relative to 2018 levels), and to reach net zero by 2050.&quot;_x000a__x000a_Source:  2025 Climate Action Plan p. 47_x000a_https://web.archive.org/web/20250603175831/https://cdn-rio.dataweavers.io/-/media/content/documents/invest/reports/climate-change-reports/2025-climate-action-plan.pdf?rev=00e9f51ee9b245f8996e9ea288ba8f06"/>
    <n v="2050"/>
    <m/>
    <m/>
    <s v="Yes"/>
    <s v="Yes (nature-based and CCS-based removals)"/>
    <s v="No"/>
    <s v="N"/>
    <s v=""/>
    <s v=""/>
    <m/>
    <m/>
    <m/>
    <m/>
    <m/>
    <n v="0"/>
    <n v="0"/>
    <n v="0"/>
    <n v="0"/>
    <n v="0"/>
    <n v="0"/>
    <n v="0"/>
    <n v="0"/>
    <n v="0"/>
    <n v="0"/>
    <n v="0"/>
    <n v="0"/>
    <n v="0"/>
    <n v="1"/>
    <n v="0"/>
    <n v="0"/>
    <n v="0"/>
    <n v="0"/>
    <n v="0"/>
    <n v="0"/>
    <n v="1"/>
    <n v="1"/>
    <n v="0"/>
    <n v="0"/>
    <n v="0"/>
    <n v="1"/>
    <n v="1"/>
    <n v="0"/>
    <n v="0"/>
  </r>
  <r>
    <n v="275"/>
    <n v="269"/>
    <s v="HP"/>
    <s v="Computers"/>
    <s v="Technology"/>
    <s v="U.S."/>
    <s v="North America"/>
    <s v="$53,559"/>
    <s v="$2,775"/>
    <n v="-0.15"/>
    <s v="$39,909"/>
    <n v="58000"/>
    <n v="31"/>
    <s v="Y"/>
    <n v="2016"/>
    <n v="2025"/>
    <s v="Y"/>
    <s v="Y"/>
    <s v="Targets set"/>
    <s v="1.5°C "/>
    <n v="2030"/>
    <s v="Targets set"/>
    <s v="1.5°C "/>
    <n v="2040"/>
    <s v="Y"/>
    <s v="Targets set"/>
    <n v="2040"/>
    <m/>
    <s v="Net zero"/>
    <s v="Net Zero"/>
    <s v=""/>
    <s v="N"/>
    <s v="Yes"/>
    <s v="Yes"/>
    <s v="Yes"/>
    <s v="1,2,3"/>
    <s v=""/>
    <m/>
    <m/>
    <m/>
    <s v="C,V"/>
    <s v="Y"/>
    <s v="1,2,3"/>
    <s v="&quot;Reduce HP value chain GHG emissions by 50% by 2030 (compared to 2019), and achieve net zero emissions by 2040&quot; (P.60, Sustainability Impact Report 2024)"/>
    <n v="2040"/>
    <m/>
    <m/>
    <s v="Yes"/>
    <s v="Yes (nature-based removals e.g. Forestation, soil carbon enhancement)"/>
    <s v="No"/>
    <s v="N"/>
    <s v=""/>
    <s v=""/>
    <m/>
    <m/>
    <m/>
    <m/>
    <m/>
    <n v="0"/>
    <n v="1"/>
    <n v="0"/>
    <n v="1"/>
    <n v="0"/>
    <n v="1"/>
    <n v="0"/>
    <n v="1"/>
    <n v="0"/>
    <n v="0"/>
    <n v="1"/>
    <n v="0"/>
    <n v="0"/>
    <n v="1"/>
    <n v="0"/>
    <n v="0"/>
    <n v="0"/>
    <n v="0"/>
    <n v="0"/>
    <n v="0"/>
    <n v="1"/>
    <n v="1"/>
    <n v="0"/>
    <n v="0"/>
    <n v="0"/>
    <n v="1"/>
    <n v="1"/>
    <n v="0"/>
    <n v="0"/>
  </r>
  <r>
    <n v="276"/>
    <n v="290"/>
    <s v="Phoenix Pharma"/>
    <s v="Wholesalers: Health Care"/>
    <s v="Health care and pharmaceuticals"/>
    <s v="Germany"/>
    <s v="Europe"/>
    <s v="$53,536.8"/>
    <s v="$342.8"/>
    <n v="0.46100000000000002"/>
    <s v="$15,700.6"/>
    <n v="40885"/>
    <n v="15"/>
    <s v="N"/>
    <m/>
    <m/>
    <s v="Y"/>
    <s v="Y"/>
    <s v="Committed"/>
    <s v=""/>
    <n v="2030"/>
    <s v=""/>
    <s v=""/>
    <m/>
    <s v=""/>
    <s v=""/>
    <m/>
    <m/>
    <s v="Carbon neutral(ity)"/>
    <s v="Carbon Neutral"/>
    <s v="C"/>
    <s v="Y"/>
    <s v="Yes"/>
    <s v="Yes"/>
    <s v="Partial"/>
    <s v="1,2"/>
    <s v="We aim to reduce the carbon emissions arising from our own operations by 42 per-cent by 2030 compared to the financial year 2020/21. We also aim to achieve carbon neutrality by 2030 by purchasing carbon credits for our remaining emissions._x000a__x000a_"/>
    <n v="2030"/>
    <m/>
    <m/>
    <s v=""/>
    <s v="N"/>
    <s v=""/>
    <s v=""/>
    <m/>
    <m/>
    <m/>
    <s v="Yes"/>
    <s v="No"/>
    <s v="No"/>
    <s v="N"/>
    <s v=""/>
    <s v=""/>
    <m/>
    <m/>
    <m/>
    <m/>
    <m/>
    <n v="0"/>
    <n v="0"/>
    <n v="0"/>
    <n v="0"/>
    <n v="0"/>
    <n v="1"/>
    <n v="0"/>
    <n v="1"/>
    <n v="0"/>
    <n v="0"/>
    <n v="0"/>
    <n v="0"/>
    <n v="0"/>
    <n v="0"/>
    <n v="0"/>
    <n v="1"/>
    <n v="0"/>
    <n v="1"/>
    <n v="0"/>
    <n v="0"/>
    <n v="0"/>
    <n v="0"/>
    <n v="0"/>
    <n v="0"/>
    <n v="0"/>
    <n v="1"/>
    <n v="1"/>
    <n v="0"/>
    <n v="0"/>
  </r>
  <r>
    <n v="277"/>
    <n v="297"/>
    <s v="Sanofi"/>
    <s v="Pharmaceuticals"/>
    <s v="Health care and pharmaceuticals"/>
    <s v="France"/>
    <s v="Europe"/>
    <s v="$53,333"/>
    <s v="$6,012.8"/>
    <n v="0.03"/>
    <s v="$137,500.5"/>
    <n v="82878"/>
    <n v="21"/>
    <s v="Y"/>
    <n v="2020"/>
    <n v="2030"/>
    <s v="Y"/>
    <s v="Y"/>
    <s v="Targets set"/>
    <s v="1.5°C "/>
    <n v="2030"/>
    <s v="Targets set"/>
    <s v="1.5°C "/>
    <n v="2045"/>
    <s v="Y"/>
    <s v="Targets set"/>
    <n v="2045"/>
    <m/>
    <s v="Net zero"/>
    <s v="Net Zero"/>
    <s v=""/>
    <s v="N"/>
    <s v="Yes"/>
    <s v="Yes"/>
    <s v="Yes"/>
    <s v="1,2,3"/>
    <s v=""/>
    <m/>
    <m/>
    <m/>
    <s v="C,V"/>
    <s v="Y"/>
    <s v="1,2,3"/>
    <s v="Sanofi's end target is to achieve net zero by 2045, this was updated ahead of COP 26 in November 2021: https://www.sanofi.com/en/our-responsibility/environmental-sustainability"/>
    <n v="2045"/>
    <m/>
    <m/>
    <s v="Yes"/>
    <s v="Not Specified"/>
    <s v="No"/>
    <s v="N"/>
    <s v=""/>
    <s v=""/>
    <m/>
    <m/>
    <m/>
    <m/>
    <m/>
    <n v="0"/>
    <n v="1"/>
    <n v="0"/>
    <n v="1"/>
    <n v="0"/>
    <n v="1"/>
    <n v="0"/>
    <n v="1"/>
    <n v="0"/>
    <n v="0"/>
    <n v="1"/>
    <n v="0"/>
    <n v="0"/>
    <n v="1"/>
    <n v="0"/>
    <n v="0"/>
    <n v="0"/>
    <n v="0"/>
    <n v="0"/>
    <n v="0"/>
    <n v="1"/>
    <n v="1"/>
    <n v="0"/>
    <n v="0"/>
    <n v="0"/>
    <n v="1"/>
    <n v="1"/>
    <n v="0"/>
    <n v="0"/>
  </r>
  <r>
    <n v="278"/>
    <n v="276"/>
    <s v="Tyson Foods"/>
    <s v="Food Production"/>
    <s v="Food, beverages and agriculture"/>
    <s v="U.S."/>
    <s v="North America"/>
    <s v="$53,309"/>
    <s v="$800"/>
    <n v="0"/>
    <s v="$37,100"/>
    <n v="138000"/>
    <n v="24"/>
    <s v="N"/>
    <m/>
    <m/>
    <s v="Y"/>
    <s v="Y"/>
    <s v="Targets set"/>
    <s v="2¬∞C"/>
    <n v="2030"/>
    <s v=""/>
    <s v=""/>
    <m/>
    <s v=""/>
    <s v=""/>
    <m/>
    <m/>
    <s v="Net zero"/>
    <s v="Net Zero"/>
    <s v=""/>
    <s v="N"/>
    <s v="Yes"/>
    <s v="Yes"/>
    <s v="Yes"/>
    <s v="1,2,3"/>
    <s v=""/>
    <m/>
    <m/>
    <m/>
    <s v="C,V"/>
    <s v="Y"/>
    <s v="1,2,3"/>
    <s v="We continually aspire to achieve net-zero emissions for Scope 1, 2 and 3 by 2050."/>
    <n v="2050"/>
    <m/>
    <m/>
    <s v="Yes"/>
    <s v="Yes (nature-based removals e.g. Forestation, soil carbon enhancement)"/>
    <s v="Yes"/>
    <s v="N"/>
    <s v=""/>
    <s v=""/>
    <m/>
    <m/>
    <m/>
    <m/>
    <m/>
    <n v="0"/>
    <n v="0"/>
    <n v="0"/>
    <n v="0"/>
    <n v="0"/>
    <n v="1"/>
    <n v="0"/>
    <n v="1"/>
    <n v="0"/>
    <n v="0"/>
    <n v="0"/>
    <n v="0"/>
    <n v="0"/>
    <n v="1"/>
    <n v="0"/>
    <n v="0"/>
    <n v="0"/>
    <n v="0"/>
    <n v="0"/>
    <n v="0"/>
    <n v="1"/>
    <n v="1"/>
    <n v="0"/>
    <n v="0"/>
    <n v="0"/>
    <n v="1"/>
    <n v="1"/>
    <n v="0"/>
    <n v="0"/>
  </r>
  <r>
    <n v="279"/>
    <n v="230"/>
    <s v="Bunge Global"/>
    <s v="Food Production"/>
    <s v="Food, beverages and agriculture"/>
    <s v="Switzerland"/>
    <s v="Europe"/>
    <s v="$53,108"/>
    <s v="$1,137"/>
    <n v="-0.49299999999999999"/>
    <s v="$24,899"/>
    <n v="23000"/>
    <n v="23"/>
    <s v="N"/>
    <m/>
    <m/>
    <s v="Y"/>
    <s v="Y"/>
    <s v="Targets set"/>
    <s v="Well-below 2¬∞C"/>
    <n v="2030"/>
    <s v=""/>
    <s v=""/>
    <m/>
    <s v=""/>
    <s v=""/>
    <m/>
    <m/>
    <s v="Emissions reduction target"/>
    <s v="Other Emission Reduction"/>
    <s v=""/>
    <s v="N"/>
    <s v="Yes"/>
    <s v="Yes"/>
    <s v="Yes"/>
    <s v="1,2,3"/>
    <s v=""/>
    <m/>
    <m/>
    <m/>
    <s v=""/>
    <s v="N"/>
    <s v=""/>
    <s v=""/>
    <m/>
    <m/>
    <m/>
    <s v="Not Specified"/>
    <s v="Yes (nature-based removals e.g. Forestation, soil carbon enhancement)"/>
    <s v="No"/>
    <s v="Y"/>
    <s v="_x000a_Goal: ‚ÄúAs described in the Decarbonization section, we have a goal of reducing Scope 1 and 2 GHG emissions intensity by 10% from a 2016 baseline, and we achieved a reduction of approximately 23.4% in 2024, far surpassing our target. In 2021, Bunge announced near-term science-based targets (SBTs). Validated by the Science Based Target initiative (SBTi), these targets aim for a 25% reduction in GHG emissions from our operations (Scope 1 and 2) and a 12.3% reduction in our supply chains (Scope 3) by 2030, based on a 2020 baseline. To help achieve these SBTs, we developed and adopted a CTP, aligned with a well-below 2¬∞C pathway‚Äù._x000a_Progress: &quot;‚ÄúIn 2024 Achieved 100% traceability and monitoring of all field sourcing for soybeans in priority regions of Brazil subject to deforestation and land use change. Ceased use of coal in our facilities across Europe. Expanded regenerative agriculture programs to Canada and Poland. Achieved 19.7% reduction in Scope 1 and 2 and 6.7% in Scope 3 versus 2020 baseline.‚Äù&quot;"/>
    <n v="2030"/>
    <m/>
    <m/>
    <m/>
    <m/>
    <m/>
    <n v="0"/>
    <n v="0"/>
    <n v="0"/>
    <n v="0"/>
    <n v="0"/>
    <n v="1"/>
    <n v="0"/>
    <n v="1"/>
    <n v="0"/>
    <n v="0"/>
    <n v="0"/>
    <n v="0"/>
    <n v="0"/>
    <n v="0"/>
    <n v="0"/>
    <n v="0"/>
    <n v="0"/>
    <n v="0"/>
    <n v="0"/>
    <n v="0"/>
    <n v="0"/>
    <n v="0"/>
    <n v="0"/>
    <n v="1"/>
    <n v="0"/>
    <n v="0"/>
    <n v="1"/>
    <n v="0"/>
    <n v="1"/>
  </r>
  <r>
    <n v="280"/>
    <n v="261"/>
    <s v="Intel"/>
    <s v="Semiconductors and Other Electronic Components"/>
    <s v="Technology"/>
    <s v="U.S."/>
    <s v="North America"/>
    <s v="$53,101"/>
    <s v="$-18,756"/>
    <n v="-12.105"/>
    <s v="$196,485"/>
    <n v="108900"/>
    <n v="31"/>
    <s v="Y"/>
    <n v="2020"/>
    <n v="2030"/>
    <s v="N"/>
    <s v="N"/>
    <s v=""/>
    <s v=""/>
    <m/>
    <s v=""/>
    <s v=""/>
    <m/>
    <s v=""/>
    <s v=""/>
    <m/>
    <m/>
    <s v="Net zero"/>
    <s v="Net Zero"/>
    <s v=""/>
    <s v="N"/>
    <s v="Yes"/>
    <s v="Yes"/>
    <s v="Partial"/>
    <s v="1,2"/>
    <s v=""/>
    <m/>
    <m/>
    <m/>
    <s v="C"/>
    <s v="Y"/>
    <s v="1,2"/>
    <s v="'Achieve net zero by 2040 (Scope 1 and 2).' (p. 65, 2022-23 CSR Report)_x000a_'We expanded our commitment to net-zero GHG emissions and set a goal to achieve net-zero upstream Scope 3 GHG emissions by 2050.' (https://www.intel.com/content/www/us/en/environment/sustainability.html)"/>
    <n v="2040"/>
    <m/>
    <m/>
    <s v="Yes"/>
    <s v="Yes (unspecified)"/>
    <s v="No"/>
    <s v="N"/>
    <s v=""/>
    <s v=""/>
    <m/>
    <m/>
    <m/>
    <m/>
    <m/>
    <n v="0"/>
    <n v="1"/>
    <n v="0"/>
    <n v="1"/>
    <n v="0"/>
    <n v="0"/>
    <n v="0"/>
    <n v="0"/>
    <n v="0"/>
    <n v="0"/>
    <n v="0"/>
    <n v="0"/>
    <n v="0"/>
    <n v="1"/>
    <n v="0"/>
    <n v="0"/>
    <n v="0"/>
    <n v="0"/>
    <n v="0"/>
    <n v="0"/>
    <n v="1"/>
    <n v="1"/>
    <n v="0"/>
    <n v="0"/>
    <n v="0"/>
    <n v="1"/>
    <n v="1"/>
    <n v="0"/>
    <n v="0"/>
  </r>
  <r>
    <n v="281"/>
    <n v="275"/>
    <s v="Idemitsu Kosan"/>
    <s v="Petroleum Refining"/>
    <s v="Oil and gas"/>
    <s v="Japan"/>
    <s v="Asia"/>
    <s v="$53,004.8"/>
    <s v="$682.6"/>
    <n v="-0.56799999999999995"/>
    <s v="$31,860.6"/>
    <n v="16449"/>
    <n v="31"/>
    <s v="N"/>
    <m/>
    <m/>
    <s v="N"/>
    <s v="N"/>
    <s v=""/>
    <s v=""/>
    <m/>
    <s v=""/>
    <s v=""/>
    <m/>
    <s v=""/>
    <s v=""/>
    <m/>
    <m/>
    <s v="Carbon neutral(ity)"/>
    <s v="Carbon Neutral"/>
    <s v="C"/>
    <s v="Y"/>
    <s v="Yes"/>
    <s v="Yes"/>
    <s v="Partial"/>
    <s v="1,2"/>
    <s v="The target values (target levels) and actual values for fiscal 2023 for each indicator are as follows:_x000a_2030: ‚ñ≤46% (compared to 2013)_x000a_2050: Carbon neutral (CN)_x000a_https://web.archive.org/web/20250728142015/https://www.idemitsu.com/en/sustainability/environment/carbon_neutrality/index.html"/>
    <n v="2050"/>
    <m/>
    <m/>
    <s v=""/>
    <s v="N"/>
    <s v=""/>
    <s v=""/>
    <m/>
    <m/>
    <m/>
    <s v="Not Specified"/>
    <s v="Yes (unspecified)"/>
    <s v="No"/>
    <s v="N"/>
    <s v=""/>
    <s v=""/>
    <m/>
    <m/>
    <m/>
    <m/>
    <m/>
    <n v="0"/>
    <n v="0"/>
    <n v="0"/>
    <n v="0"/>
    <n v="0"/>
    <n v="0"/>
    <n v="0"/>
    <n v="0"/>
    <n v="0"/>
    <n v="0"/>
    <n v="0"/>
    <n v="0"/>
    <n v="0"/>
    <n v="0"/>
    <n v="0"/>
    <n v="0"/>
    <n v="1"/>
    <n v="1"/>
    <n v="0"/>
    <n v="0"/>
    <n v="0"/>
    <n v="0"/>
    <n v="0"/>
    <n v="0"/>
    <n v="0"/>
    <n v="0"/>
    <n v="1"/>
    <n v="0"/>
    <n v="1"/>
  </r>
  <r>
    <n v="282"/>
    <n v="299"/>
    <s v="Oracle"/>
    <s v="Computer Software"/>
    <s v="Technology"/>
    <s v="U.S."/>
    <s v="North America"/>
    <s v="$52,961"/>
    <s v="$10,467"/>
    <n v="0.23100000000000001"/>
    <s v="$140,976"/>
    <n v="159000"/>
    <n v="19"/>
    <s v="N"/>
    <m/>
    <m/>
    <s v="N"/>
    <s v="N"/>
    <s v=""/>
    <s v=""/>
    <m/>
    <s v=""/>
    <s v=""/>
    <m/>
    <s v=""/>
    <s v=""/>
    <m/>
    <m/>
    <s v="Net zero"/>
    <s v="Net Zero"/>
    <s v=""/>
    <s v="N"/>
    <s v="Yes"/>
    <s v="Yes"/>
    <s v="Yes"/>
    <s v="1,2,3"/>
    <s v=""/>
    <m/>
    <m/>
    <m/>
    <s v="C,V"/>
    <s v="Y"/>
    <s v="1,2,3"/>
    <s v="&quot;Oracle has set a target to achieve net-zero emissions by 2050 and to halve the greenhouse gas emissions across our operations and supply chain by 2030, relative to a 2020 baseline. We remain committed to achieving 100% renewable energy match across our operations, aligned with the 1.5C science-based target scenario for Scope 1 and Scope 2 emissions. We also aim to reduce the environmental impact of the products that we sell&quot; (Source: 2024 CDP Corporate Questionnaire, Pg.29)_x000a__x000a__x000a__x000a_&quot;Oracle has set a target to achieve net-zero emissions by 2050 and to halve the greenhouse gas emissions across our operations and supply chain by 2030, relative to a 2020 baseline. This target has been approved by the Exponential Roadmap Initiative, an accredited partner of the United Nations‚Äô Race to Zero&quot; (Source: 2022 Social Impact Report, pg.98)_x000a__x000a__x000a_"/>
    <n v="2050"/>
    <m/>
    <m/>
    <s v="Not Specified"/>
    <s v="Not Specified"/>
    <s v="No"/>
    <s v="N"/>
    <s v=""/>
    <s v=""/>
    <m/>
    <m/>
    <m/>
    <m/>
    <m/>
    <n v="0"/>
    <n v="0"/>
    <n v="0"/>
    <n v="0"/>
    <n v="0"/>
    <n v="0"/>
    <n v="0"/>
    <n v="0"/>
    <n v="0"/>
    <n v="0"/>
    <n v="0"/>
    <n v="0"/>
    <n v="0"/>
    <n v="1"/>
    <n v="0"/>
    <n v="0"/>
    <n v="0"/>
    <n v="0"/>
    <n v="0"/>
    <n v="0"/>
    <n v="1"/>
    <n v="1"/>
    <n v="0"/>
    <n v="0"/>
    <n v="0"/>
    <n v="0"/>
    <n v="1"/>
    <n v="0"/>
    <n v="1"/>
  </r>
  <r>
    <n v="283"/>
    <n v="271"/>
    <s v="Tata Motors"/>
    <s v="Motor Vehicles &amp; Parts"/>
    <s v="Automotive"/>
    <s v="India"/>
    <s v="Asia"/>
    <s v="$52,753.9"/>
    <s v="$3,292.2"/>
    <n v="-0.13200000000000001"/>
    <s v="$44,319.8"/>
    <n v="86259"/>
    <n v="16"/>
    <s v="Y"/>
    <n v="2016"/>
    <n v="2030"/>
    <s v="Y"/>
    <s v="N"/>
    <s v="Commitment removed"/>
    <s v=""/>
    <m/>
    <s v=""/>
    <s v=""/>
    <m/>
    <s v=""/>
    <s v=""/>
    <m/>
    <m/>
    <s v="Net zero"/>
    <s v="Net Zero"/>
    <s v=""/>
    <s v="N"/>
    <s v="Yes"/>
    <s v="Yes"/>
    <s v="Yes"/>
    <s v="1,2,3"/>
    <s v=""/>
    <m/>
    <m/>
    <m/>
    <s v="C,V"/>
    <s v="Y"/>
    <s v="1,2,3"/>
    <s v="Aalingana - meaning 'embrace' in Sanskrit, embodies the Tata Group's vision of a greener, cleaner, sustainable, and equitable future of our planet. _x000a__x000a_Our goal of achieving net zero by 2045 and our mission to secure the future through innovation reflect a steadfast commitment to integrating sustainability into our business strategy. This commitment is centered around three interlinked pillars: decarbonization, circularity, and the preservation of nature and biodiversity. (Tata-motor-IAR 2024-25, pg 78)"/>
    <n v="2045"/>
    <m/>
    <m/>
    <s v="Not Specified"/>
    <s v="Not Specified"/>
    <s v="No"/>
    <s v="N"/>
    <s v=""/>
    <s v=""/>
    <m/>
    <m/>
    <m/>
    <m/>
    <m/>
    <n v="0"/>
    <n v="1"/>
    <n v="0"/>
    <n v="1"/>
    <n v="0"/>
    <n v="0"/>
    <n v="0"/>
    <n v="0"/>
    <n v="0"/>
    <n v="0"/>
    <n v="0"/>
    <n v="0"/>
    <n v="0"/>
    <n v="1"/>
    <n v="0"/>
    <n v="0"/>
    <n v="0"/>
    <n v="0"/>
    <n v="0"/>
    <n v="0"/>
    <n v="1"/>
    <n v="1"/>
    <n v="0"/>
    <n v="0"/>
    <n v="0"/>
    <n v="0"/>
    <n v="1"/>
    <n v="0"/>
    <n v="1"/>
  </r>
  <r>
    <n v="284"/>
    <n v="427"/>
    <s v="Broadcom"/>
    <s v="Semiconductors"/>
    <s v="Technology"/>
    <s v="U.S."/>
    <s v="North America"/>
    <s v="$52,432"/>
    <s v="$5,895"/>
    <n v="-0.58099999999999996"/>
    <s v="$165,645"/>
    <n v="37000"/>
    <n v="3"/>
    <s v="N"/>
    <m/>
    <m/>
    <s v="Y"/>
    <s v="Y"/>
    <s v="Committed"/>
    <s v=""/>
    <n v="2030"/>
    <s v=""/>
    <s v=""/>
    <m/>
    <s v=""/>
    <s v=""/>
    <m/>
    <m/>
    <s v="No target"/>
    <s v="No Target"/>
    <s v=""/>
    <s v="N"/>
    <s v="Yes"/>
    <s v="Yes"/>
    <s v="Partial"/>
    <s v="1,2"/>
    <s v=""/>
    <m/>
    <m/>
    <m/>
    <s v=""/>
    <s v="N"/>
    <s v=""/>
    <s v=""/>
    <m/>
    <m/>
    <m/>
    <s v="Not Specified"/>
    <s v="Not Specified"/>
    <s v="No"/>
    <s v="Y"/>
    <s v="emission reduction "/>
    <n v="2030"/>
    <s v="https://api.broadcomfoundation.org/wp-content/uploads/2023/09/ESG-Report-2022.pdf"/>
    <m/>
    <m/>
    <m/>
    <m/>
    <n v="0"/>
    <n v="0"/>
    <n v="0"/>
    <n v="0"/>
    <n v="0"/>
    <n v="1"/>
    <n v="0"/>
    <n v="1"/>
    <n v="0"/>
    <n v="0"/>
    <n v="0"/>
    <n v="0"/>
    <n v="0"/>
    <n v="0"/>
    <n v="0"/>
    <n v="0"/>
    <n v="0"/>
    <n v="0"/>
    <n v="0"/>
    <n v="0"/>
    <n v="0"/>
    <n v="0"/>
    <n v="0"/>
    <n v="1"/>
    <n v="0"/>
    <n v="0"/>
    <n v="1"/>
    <n v="0"/>
    <n v="1"/>
  </r>
  <r>
    <n v="285"/>
    <n v="258"/>
    <s v="Bharat Petroleum"/>
    <s v="Petroleum Refining"/>
    <s v="Oil and gas"/>
    <s v="India"/>
    <s v="Asia"/>
    <s v="$52,401"/>
    <s v="$1,577.7"/>
    <n v="-0.51400000000000001"/>
    <s v="$25,561.5"/>
    <n v="8750"/>
    <n v="22"/>
    <s v="N"/>
    <m/>
    <m/>
    <s v="N"/>
    <s v="N"/>
    <s v=""/>
    <s v=""/>
    <m/>
    <s v=""/>
    <s v=""/>
    <m/>
    <s v=""/>
    <s v=""/>
    <m/>
    <m/>
    <s v="Net zero"/>
    <s v="Net Zero"/>
    <s v=""/>
    <s v="N"/>
    <s v="Yes"/>
    <s v="Yes"/>
    <s v="No"/>
    <s v="1,2"/>
    <s v=""/>
    <m/>
    <m/>
    <m/>
    <s v="C"/>
    <s v="Y"/>
    <s v="1,2"/>
    <s v="We at BPCL are committed to scope one and two and aim to be net-zero by 2040. This strategic business unit is a part of it. We are seeing a shift from fossil fuels to renewable. India would be among the countries, which will continue to grow in fossil fuels, but we understand that it has to eventually move to clean energy,‚Äù informs Amit Garg, Executive Director, Renewable Energy, BPCL. BPCL has committed to offset emissions from its crude oil refining operations and from the energy it uses by 2040, referred to as scope one and two emissions._x000a_"/>
    <n v="2040"/>
    <m/>
    <m/>
    <s v="Not Specified"/>
    <s v="Yes (unspecified)"/>
    <s v="No"/>
    <s v="N"/>
    <s v=""/>
    <s v=""/>
    <m/>
    <m/>
    <m/>
    <m/>
    <m/>
    <n v="0"/>
    <n v="0"/>
    <n v="0"/>
    <n v="0"/>
    <n v="0"/>
    <n v="0"/>
    <n v="0"/>
    <n v="0"/>
    <n v="0"/>
    <n v="0"/>
    <n v="0"/>
    <n v="0"/>
    <n v="0"/>
    <n v="1"/>
    <n v="0"/>
    <n v="0"/>
    <n v="0"/>
    <n v="0"/>
    <n v="0"/>
    <n v="0"/>
    <n v="1"/>
    <n v="1"/>
    <n v="0"/>
    <n v="0"/>
    <n v="0"/>
    <n v="0"/>
    <n v="1"/>
    <n v="0"/>
    <n v="1"/>
  </r>
  <r>
    <n v="286"/>
    <n v="473"/>
    <s v="VTB Bank"/>
    <s v="Banks: Commercial and Savings"/>
    <s v="Financial services"/>
    <s v="Russia"/>
    <s v="Europe"/>
    <s v="$51,825.5"/>
    <s v="$5,768.2"/>
    <n v="0.16900000000000001"/>
    <s v="$317,748.2"/>
    <n v="55545"/>
    <n v="5"/>
    <s v="N"/>
    <m/>
    <m/>
    <s v="N"/>
    <s v="N"/>
    <s v=""/>
    <s v=""/>
    <m/>
    <s v=""/>
    <s v=""/>
    <m/>
    <s v=""/>
    <s v=""/>
    <m/>
    <m/>
    <s v="No target"/>
    <s v="No Target"/>
    <s v=""/>
    <s v="N"/>
    <s v="Not Specified"/>
    <s v="Not Specified"/>
    <s v="Not Specified"/>
    <s v=""/>
    <s v=" The Bank is committed to achieving carbon neutrality in its operations by 2030."/>
    <n v="2030"/>
    <s v="https://www.vtb.com/about/press-center/news/2021-11-19-utverzhdena-strategiya-ustoychivogo-razvitiya-banka-vtb-na-2022-2025-gody"/>
    <m/>
    <s v=""/>
    <s v="N"/>
    <s v=""/>
    <s v=""/>
    <m/>
    <m/>
    <m/>
    <s v="Not Specified"/>
    <s v="Not Specified"/>
    <s v="No"/>
    <s v="N"/>
    <s v=""/>
    <s v=""/>
    <m/>
    <m/>
    <m/>
    <m/>
    <m/>
    <n v="0"/>
    <n v="0"/>
    <n v="0"/>
    <n v="0"/>
    <n v="0"/>
    <n v="0"/>
    <n v="0"/>
    <n v="0"/>
    <n v="0"/>
    <n v="0"/>
    <n v="0"/>
    <n v="0"/>
    <n v="0"/>
    <n v="0"/>
    <n v="0"/>
    <n v="0"/>
    <n v="0"/>
    <n v="0"/>
    <n v="0"/>
    <n v="0"/>
    <n v="0"/>
    <n v="0"/>
    <n v="0"/>
    <n v="0"/>
    <n v="0"/>
    <n v="0"/>
    <n v="0"/>
    <n v="0"/>
    <n v="1"/>
  </r>
  <r>
    <n v="287"/>
    <n v="263"/>
    <s v="Novartis"/>
    <s v="Pharmaceuticals"/>
    <s v="Health care and pharmaceuticals"/>
    <s v="Switzerland"/>
    <s v="Europe"/>
    <s v="$51,722"/>
    <s v="$11,941"/>
    <n v="-0.19600000000000001"/>
    <s v="$102,246"/>
    <n v="75883"/>
    <n v="31"/>
    <s v="Y"/>
    <n v="2021"/>
    <n v="2025"/>
    <s v="Y"/>
    <s v="Y"/>
    <s v="Targets set"/>
    <s v="1.5Â°C"/>
    <n v="2030"/>
    <s v="Targets set"/>
    <s v="1.5Â°C"/>
    <n v="2040"/>
    <s v="Y"/>
    <s v="Targets set"/>
    <n v="2040"/>
    <m/>
    <s v="Net zero"/>
    <s v="Net Zero"/>
    <s v=""/>
    <s v="N"/>
    <s v="Yes"/>
    <s v="Yes"/>
    <s v="Yes"/>
    <s v="1,2,3"/>
    <s v=""/>
    <m/>
    <m/>
    <m/>
    <s v="C,V"/>
    <s v="Y"/>
    <s v="1,2,3"/>
    <s v="Become carbon neutral in our own operations (Scopes 1 and 2) by 2025. _x000a__x000a_Reduce water consumption in our own operations by half by 2025. _x000a__x000a_No water quality impacts from manufacturing effluents by 2025. "/>
    <n v="2040"/>
    <m/>
    <m/>
    <s v="Yes"/>
    <s v="Yes (nature-based removals e.g. Forestation, soil carbon enhancement)"/>
    <s v="No"/>
    <s v="N"/>
    <s v=""/>
    <s v=""/>
    <m/>
    <m/>
    <m/>
    <m/>
    <m/>
    <n v="0"/>
    <n v="1"/>
    <n v="0"/>
    <n v="1"/>
    <n v="0"/>
    <n v="1"/>
    <n v="0"/>
    <n v="1"/>
    <n v="0"/>
    <n v="0"/>
    <n v="1"/>
    <n v="0"/>
    <n v="0"/>
    <n v="1"/>
    <n v="0"/>
    <n v="0"/>
    <n v="0"/>
    <n v="0"/>
    <n v="0"/>
    <n v="0"/>
    <n v="1"/>
    <n v="1"/>
    <n v="0"/>
    <n v="0"/>
    <n v="0"/>
    <n v="1"/>
    <n v="1"/>
    <n v="0"/>
    <n v="0"/>
  </r>
  <r>
    <n v="288"/>
    <n v="221"/>
    <s v="Deere"/>
    <s v="Construction and Farm Machinery"/>
    <s v="Engineering and construction"/>
    <s v="U.S."/>
    <s v="North America"/>
    <s v="$51,716"/>
    <s v="$7,100"/>
    <n v="-0.30199999999999999"/>
    <s v="$107,320"/>
    <n v="55524"/>
    <n v="31"/>
    <s v="N"/>
    <m/>
    <m/>
    <s v="Y"/>
    <s v="Y"/>
    <s v="Targets set"/>
    <s v="1.5°C "/>
    <n v="2030"/>
    <s v=""/>
    <s v=""/>
    <m/>
    <s v=""/>
    <s v=""/>
    <m/>
    <m/>
    <s v="Zero emissions"/>
    <s v="Net Zero"/>
    <s v=""/>
    <s v="N"/>
    <s v="Yes"/>
    <s v="Yes"/>
    <s v="Partial"/>
    <s v="1,2"/>
    <s v=""/>
    <m/>
    <m/>
    <m/>
    <s v="C"/>
    <s v="Y"/>
    <s v="1,2"/>
    <s v="Deere has validated Science Based Targets to reduce its Scope 1 and 2 GHG emissions by an additional 50 percent by 2030, with fiscal year 2021 serving as the baseline. We‚Äôll aim to accomplish this through efficiency gains in operations and facilities processes, and by leveraging renewable electricity and fuels... 30% reduction in upstream and downstream CO2-e emissions (scope 3) by 2030."/>
    <n v="2050"/>
    <m/>
    <m/>
    <s v="Not Specified"/>
    <s v="Yes (unspecified)"/>
    <s v="No"/>
    <s v="N"/>
    <s v=""/>
    <s v=""/>
    <m/>
    <m/>
    <m/>
    <m/>
    <m/>
    <n v="0"/>
    <n v="0"/>
    <n v="0"/>
    <n v="0"/>
    <n v="0"/>
    <n v="1"/>
    <n v="0"/>
    <n v="1"/>
    <n v="0"/>
    <n v="0"/>
    <n v="0"/>
    <n v="0"/>
    <n v="0"/>
    <n v="1"/>
    <n v="0"/>
    <n v="0"/>
    <n v="0"/>
    <n v="0"/>
    <n v="0"/>
    <n v="0"/>
    <n v="1"/>
    <n v="1"/>
    <n v="0"/>
    <n v="0"/>
    <n v="0"/>
    <n v="0"/>
    <n v="1"/>
    <n v="0"/>
    <n v="1"/>
  </r>
  <r>
    <n v="289"/>
    <n v="213"/>
    <s v="Jinneng Holding Group"/>
    <s v="Mining, Crude-Oil Production"/>
    <s v="Metals and mining"/>
    <s v="China"/>
    <s v="Asia"/>
    <s v="$51,443.4"/>
    <s v="$-352.7"/>
    <n v="-1.355"/>
    <s v="$148,694.4"/>
    <n v="423143"/>
    <n v="13"/>
    <s v="N"/>
    <m/>
    <m/>
    <s v="N"/>
    <s v="N"/>
    <s v=""/>
    <s v=""/>
    <m/>
    <s v=""/>
    <s v=""/>
    <m/>
    <s v=""/>
    <s v=""/>
    <m/>
    <m/>
    <s v=""/>
    <s v=""/>
    <s v=""/>
    <s v="N"/>
    <s v=""/>
    <s v=""/>
    <s v=""/>
    <s v=""/>
    <s v=""/>
    <m/>
    <m/>
    <m/>
    <s v=""/>
    <s v="N"/>
    <s v=""/>
    <s v=""/>
    <m/>
    <m/>
    <m/>
    <s v=""/>
    <s v=""/>
    <s v=""/>
    <s v="N"/>
    <s v=""/>
    <s v=""/>
    <m/>
    <m/>
    <m/>
    <m/>
    <m/>
    <n v="0"/>
    <n v="0"/>
    <n v="0"/>
    <n v="0"/>
    <n v="0"/>
    <n v="0"/>
    <n v="0"/>
    <n v="0"/>
    <n v="0"/>
    <n v="0"/>
    <n v="0"/>
    <n v="0"/>
    <n v="0"/>
    <n v="0"/>
    <n v="0"/>
    <n v="0"/>
    <n v="0"/>
    <n v="0"/>
    <n v="0"/>
    <n v="0"/>
    <n v="0"/>
    <n v="0"/>
    <n v="0"/>
    <n v="0"/>
    <n v="0"/>
    <n v="0"/>
    <n v="0"/>
    <n v="0"/>
    <n v="0"/>
  </r>
  <r>
    <n v="290"/>
    <n v="288"/>
    <s v="Nike"/>
    <s v="Apparel"/>
    <s v="Retail"/>
    <s v="U.S."/>
    <s v="North America"/>
    <s v="$51,362"/>
    <s v="$5,700"/>
    <n v="0.124"/>
    <s v="$38,110"/>
    <n v="79400"/>
    <n v="19"/>
    <s v="Y"/>
    <n v="2015"/>
    <n v="2025"/>
    <s v="Y"/>
    <s v="Y"/>
    <s v="Targets set"/>
    <s v="1.5°C "/>
    <n v="2030"/>
    <s v=""/>
    <s v=""/>
    <m/>
    <s v=""/>
    <s v=""/>
    <m/>
    <m/>
    <s v="Science-based target"/>
    <s v="Other Emission Reduction"/>
    <s v=""/>
    <s v="N"/>
    <s v="Yes"/>
    <s v="Yes"/>
    <s v="Partial"/>
    <s v="1,2"/>
    <s v=""/>
    <m/>
    <m/>
    <m/>
    <s v=""/>
    <s v="N"/>
    <s v=""/>
    <s v=""/>
    <m/>
    <m/>
    <m/>
    <s v="Not Specified"/>
    <s v="No"/>
    <s v="No"/>
    <s v="Y"/>
    <s v="&quot;NIKE set a science-based target (SBT) in FY19 to reduce our carbon footprint by 2030, including a 65% absolute reduction across our own operations (Scope 1 and 2 emissions) and 30% across our supply chain (Scope 3 emissions) from a 2015 baseline&quot; (Reducing Our Carbon Footprint website, https://archive.vn/TomVk)"/>
    <n v="2030"/>
    <m/>
    <m/>
    <m/>
    <m/>
    <m/>
    <n v="0"/>
    <n v="1"/>
    <n v="0"/>
    <n v="1"/>
    <n v="0"/>
    <n v="1"/>
    <n v="0"/>
    <n v="1"/>
    <n v="0"/>
    <n v="0"/>
    <n v="0"/>
    <n v="0"/>
    <n v="0"/>
    <n v="0"/>
    <n v="0"/>
    <n v="0"/>
    <n v="0"/>
    <n v="0"/>
    <n v="0"/>
    <n v="0"/>
    <n v="0"/>
    <n v="0"/>
    <n v="0"/>
    <n v="1"/>
    <n v="0"/>
    <n v="0"/>
    <n v="1"/>
    <n v="0"/>
    <n v="1"/>
  </r>
  <r>
    <n v="291"/>
    <n v="240"/>
    <s v="Dongfeng Motor"/>
    <s v="Motor Vehicles &amp; Parts"/>
    <s v="Automotive"/>
    <s v="China"/>
    <s v="Asia"/>
    <s v="$51,309.3"/>
    <s v="$318.4"/>
    <n v="0"/>
    <s v="$63,972.3"/>
    <n v="118508"/>
    <n v="16"/>
    <s v="N"/>
    <m/>
    <m/>
    <s v="N"/>
    <s v="N"/>
    <s v=""/>
    <s v=""/>
    <m/>
    <s v=""/>
    <s v=""/>
    <m/>
    <s v=""/>
    <s v=""/>
    <m/>
    <m/>
    <s v="No target"/>
    <s v="No Target"/>
    <s v=""/>
    <s v="N"/>
    <s v="Yes"/>
    <s v="Yes"/>
    <m/>
    <s v="1,2"/>
    <s v="committed to national peak and neutrality targets with their own timeline"/>
    <n v="2050"/>
    <s v="https://etp.dfmc.com.cn/xydt/002002/20251022/d2f40072-fbc4-432c-a530-e1ff7f692c78.html"/>
    <m/>
    <s v=""/>
    <s v="N"/>
    <s v=""/>
    <s v=""/>
    <m/>
    <m/>
    <m/>
    <s v="Not Specified"/>
    <s v=""/>
    <s v=""/>
    <s v="N"/>
    <s v=""/>
    <s v=""/>
    <m/>
    <m/>
    <m/>
    <m/>
    <m/>
    <n v="0"/>
    <n v="0"/>
    <n v="0"/>
    <n v="0"/>
    <n v="0"/>
    <n v="0"/>
    <n v="0"/>
    <n v="0"/>
    <n v="0"/>
    <n v="0"/>
    <n v="0"/>
    <n v="0"/>
    <n v="0"/>
    <n v="0"/>
    <n v="0"/>
    <n v="0"/>
    <n v="0"/>
    <n v="0"/>
    <n v="0"/>
    <n v="0"/>
    <n v="0"/>
    <n v="0"/>
    <n v="0"/>
    <n v="0"/>
    <n v="0"/>
    <n v="0"/>
    <n v="0"/>
    <n v="0"/>
    <n v="1"/>
  </r>
  <r>
    <n v="292"/>
    <n v="314"/>
    <s v="Jingye Group"/>
    <s v="Metals"/>
    <s v="Metals and mining"/>
    <s v="China"/>
    <s v="Asia"/>
    <s v="$51,224.6"/>
    <s v="$320.1"/>
    <n v="0.28599999999999998"/>
    <s v="$14,093.9"/>
    <n v="40000"/>
    <n v="5"/>
    <s v="N"/>
    <m/>
    <m/>
    <s v="N"/>
    <s v="N"/>
    <s v=""/>
    <s v=""/>
    <m/>
    <s v=""/>
    <s v=""/>
    <m/>
    <s v=""/>
    <s v=""/>
    <m/>
    <m/>
    <s v=""/>
    <s v=""/>
    <s v=""/>
    <s v="N"/>
    <s v=""/>
    <s v=""/>
    <s v=""/>
    <s v=""/>
    <s v=""/>
    <m/>
    <m/>
    <m/>
    <s v=""/>
    <s v="N"/>
    <s v=""/>
    <s v=""/>
    <m/>
    <m/>
    <m/>
    <s v=""/>
    <s v=""/>
    <s v=""/>
    <s v="N"/>
    <s v=""/>
    <s v=""/>
    <m/>
    <m/>
    <m/>
    <m/>
    <m/>
    <n v="0"/>
    <n v="0"/>
    <n v="0"/>
    <n v="0"/>
    <n v="0"/>
    <n v="0"/>
    <n v="0"/>
    <n v="0"/>
    <n v="0"/>
    <n v="0"/>
    <n v="0"/>
    <n v="0"/>
    <n v="0"/>
    <n v="0"/>
    <n v="0"/>
    <n v="0"/>
    <n v="0"/>
    <n v="0"/>
    <n v="0"/>
    <n v="0"/>
    <n v="0"/>
    <n v="0"/>
    <n v="0"/>
    <n v="0"/>
    <n v="0"/>
    <n v="0"/>
    <n v="0"/>
    <n v="0"/>
    <n v="0"/>
  </r>
  <r>
    <n v="293"/>
    <n v="252"/>
    <s v="Banco Bradesco"/>
    <s v="Banks: Commercial and Savings"/>
    <s v="Financial services"/>
    <s v="Brazil"/>
    <s v="Latin America"/>
    <s v="$51,104.2"/>
    <s v="$3,201.6"/>
    <n v="0.122"/>
    <s v="$334,651.4"/>
    <n v="78644"/>
    <n v="29"/>
    <s v="N"/>
    <m/>
    <m/>
    <s v="N"/>
    <s v="N"/>
    <s v=""/>
    <s v=""/>
    <m/>
    <s v=""/>
    <s v=""/>
    <m/>
    <s v=""/>
    <s v=""/>
    <m/>
    <m/>
    <s v="Net zero"/>
    <s v="Net Zero"/>
    <s v=""/>
    <s v="N"/>
    <s v="Yes"/>
    <s v="Yes"/>
    <s v="Yes"/>
    <s v="1,2,3"/>
    <s v=""/>
    <m/>
    <m/>
    <m/>
    <s v="C,V"/>
    <s v="Y"/>
    <s v="1,2,3"/>
    <s v="Net Zero ‚Äì By 2050, we are_x000a_committed to having a carbon-neutral credit portfolio, aligned_x000a_with scientific scenarios and the_x000a_goals of the Paris Agreement (P155)_x000a_Since 2007, we have measured and_x000a_offset 100% of scope 1 and 2 operational_x000a_emissions. In 2019, we extended this_x000a_neutralization to scope 3 operational_x000a_emissions (p7)_x000a_"/>
    <n v="2050"/>
    <m/>
    <m/>
    <s v="Yes"/>
    <s v="Yes (unspecified)"/>
    <s v="No"/>
    <s v="N"/>
    <s v=""/>
    <s v=""/>
    <m/>
    <m/>
    <m/>
    <m/>
    <m/>
    <n v="0"/>
    <n v="0"/>
    <n v="0"/>
    <n v="0"/>
    <n v="0"/>
    <n v="0"/>
    <n v="0"/>
    <n v="0"/>
    <n v="0"/>
    <n v="0"/>
    <n v="0"/>
    <n v="0"/>
    <n v="0"/>
    <n v="1"/>
    <n v="0"/>
    <n v="0"/>
    <n v="0"/>
    <n v="0"/>
    <n v="0"/>
    <n v="0"/>
    <n v="1"/>
    <n v="1"/>
    <n v="0"/>
    <n v="0"/>
    <n v="0"/>
    <n v="1"/>
    <n v="1"/>
    <n v="0"/>
    <n v="0"/>
  </r>
  <r>
    <n v="294"/>
    <n v="298"/>
    <s v="Marubeni"/>
    <s v="Trading"/>
    <s v="Financial services"/>
    <s v="Japan"/>
    <s v="Asia"/>
    <s v="$51,101.8"/>
    <s v="$3,299.3"/>
    <n v="1.2E-2"/>
    <s v="$61,391.5"/>
    <n v="55489"/>
    <n v="31"/>
    <s v="N"/>
    <m/>
    <m/>
    <s v="N"/>
    <s v="N"/>
    <s v=""/>
    <s v=""/>
    <m/>
    <s v=""/>
    <s v=""/>
    <m/>
    <s v=""/>
    <s v=""/>
    <m/>
    <m/>
    <s v="Net zero"/>
    <s v="Net Zero"/>
    <s v=""/>
    <s v="N"/>
    <s v="Yes"/>
    <s v="Yes"/>
    <s v="Yes"/>
    <s v="1,2,3"/>
    <s v=""/>
    <m/>
    <m/>
    <m/>
    <s v="C,V"/>
    <s v="Y"/>
    <s v="1,2,3"/>
    <s v="&quot;Achieve net-zero GHG emissions by 2050 based on the Marubeni Long-Term Vision on Climate Change&quot;"/>
    <n v="2050"/>
    <m/>
    <m/>
    <s v="Not Specified"/>
    <s v="Not Specified"/>
    <s v="No"/>
    <s v="N"/>
    <s v=""/>
    <s v=""/>
    <m/>
    <m/>
    <m/>
    <m/>
    <m/>
    <n v="0"/>
    <n v="0"/>
    <n v="0"/>
    <n v="0"/>
    <n v="0"/>
    <n v="0"/>
    <n v="0"/>
    <n v="0"/>
    <n v="0"/>
    <n v="0"/>
    <n v="0"/>
    <n v="0"/>
    <n v="0"/>
    <n v="1"/>
    <n v="0"/>
    <n v="0"/>
    <n v="0"/>
    <n v="0"/>
    <n v="0"/>
    <n v="0"/>
    <n v="1"/>
    <n v="1"/>
    <n v="0"/>
    <n v="0"/>
    <n v="0"/>
    <n v="0"/>
    <n v="1"/>
    <n v="0"/>
    <n v="1"/>
  </r>
  <r>
    <n v="295"/>
    <n v="285"/>
    <s v="Shaanxi Yanchang Petroleum (Group)"/>
    <s v="Mining, Crude-Oil Production"/>
    <s v="Metals and mining"/>
    <s v="China"/>
    <s v="Asia"/>
    <s v="$51,062.7"/>
    <s v="$1,026.1"/>
    <n v="2.9000000000000001E-2"/>
    <s v="$69,286.3"/>
    <n v="126108"/>
    <n v="13"/>
    <s v="N"/>
    <m/>
    <m/>
    <s v="N"/>
    <s v="N"/>
    <s v=""/>
    <s v=""/>
    <m/>
    <s v=""/>
    <s v=""/>
    <m/>
    <s v=""/>
    <s v=""/>
    <m/>
    <m/>
    <s v=""/>
    <s v=""/>
    <s v=""/>
    <s v="N"/>
    <s v=""/>
    <s v=""/>
    <s v=""/>
    <s v=""/>
    <s v=""/>
    <m/>
    <m/>
    <m/>
    <s v=""/>
    <s v="N"/>
    <s v=""/>
    <s v=""/>
    <m/>
    <m/>
    <m/>
    <s v=""/>
    <s v=""/>
    <s v=""/>
    <s v="N"/>
    <s v=""/>
    <s v=""/>
    <m/>
    <m/>
    <m/>
    <m/>
    <m/>
    <n v="0"/>
    <n v="0"/>
    <n v="0"/>
    <n v="0"/>
    <n v="0"/>
    <n v="0"/>
    <n v="0"/>
    <n v="0"/>
    <n v="0"/>
    <n v="0"/>
    <n v="0"/>
    <n v="0"/>
    <n v="0"/>
    <n v="0"/>
    <n v="0"/>
    <n v="0"/>
    <n v="0"/>
    <n v="0"/>
    <n v="0"/>
    <n v="0"/>
    <n v="0"/>
    <n v="0"/>
    <n v="0"/>
    <n v="0"/>
    <n v="0"/>
    <n v="0"/>
    <n v="0"/>
    <n v="0"/>
    <n v="0"/>
  </r>
  <r>
    <n v="296"/>
    <n v="274"/>
    <s v="Deutsche Bahn"/>
    <s v="Railroads"/>
    <s v="Transportation and logistics"/>
    <s v="Germany"/>
    <s v="Europe"/>
    <s v="$50,972.2"/>
    <s v="$-844.6"/>
    <n v="0"/>
    <s v="$86,868.9"/>
    <n v="296662"/>
    <n v="31"/>
    <s v="N"/>
    <m/>
    <m/>
    <s v="Y"/>
    <s v="Y"/>
    <s v="Targets set"/>
    <s v="1.5°C "/>
    <n v="2034"/>
    <s v="Targets set"/>
    <s v="1.5°C "/>
    <n v="2040"/>
    <s v="Y"/>
    <s v="Targets set"/>
    <n v="2040"/>
    <m/>
    <s v="Net zero"/>
    <s v="Net Zero"/>
    <s v=""/>
    <s v="N"/>
    <s v="Yes"/>
    <s v="Yes"/>
    <s v="Yes"/>
    <s v="1,2,3"/>
    <s v=""/>
    <m/>
    <m/>
    <m/>
    <s v="C,V"/>
    <s v="Y"/>
    <s v="1,2,3"/>
    <s v="&quot;Our initial Transition Plan describes the progress made to date as well as our plan to reach net zero by 2050, and is part of Deutsche Bank's NZBA commitment.&quot;"/>
    <n v="2050"/>
    <m/>
    <m/>
    <s v="Yes"/>
    <s v="Not Specified"/>
    <s v="No"/>
    <s v="N"/>
    <s v=""/>
    <s v=""/>
    <m/>
    <m/>
    <m/>
    <m/>
    <m/>
    <n v="0"/>
    <n v="0"/>
    <n v="0"/>
    <n v="0"/>
    <n v="0"/>
    <n v="0"/>
    <n v="1"/>
    <n v="1"/>
    <n v="0"/>
    <n v="0"/>
    <n v="1"/>
    <n v="0"/>
    <n v="0"/>
    <n v="1"/>
    <n v="0"/>
    <n v="0"/>
    <n v="0"/>
    <n v="0"/>
    <n v="0"/>
    <n v="0"/>
    <n v="1"/>
    <n v="1"/>
    <n v="0"/>
    <n v="0"/>
    <n v="0"/>
    <n v="1"/>
    <n v="1"/>
    <n v="0"/>
    <n v="0"/>
  </r>
  <r>
    <n v="297"/>
    <n v="397"/>
    <s v="Xiaomi"/>
    <s v="Internet Services and Retailing"/>
    <s v="Retail"/>
    <s v="China"/>
    <s v="Asia"/>
    <s v="$50,854.5"/>
    <s v="$3,288.1"/>
    <n v="0.33200000000000002"/>
    <s v="$55,232.1"/>
    <n v="43688"/>
    <n v="7"/>
    <s v="N"/>
    <m/>
    <m/>
    <s v="N"/>
    <s v="N"/>
    <s v=""/>
    <s v=""/>
    <m/>
    <s v=""/>
    <s v=""/>
    <m/>
    <s v=""/>
    <s v=""/>
    <m/>
    <m/>
    <s v="Carbon neutral(ity)"/>
    <s v="Carbon Neutral"/>
    <s v="C,V"/>
    <s v="Y"/>
    <s v="Yes"/>
    <s v="Yes"/>
    <s v="Yes"/>
    <s v="1,2,3"/>
    <s v="By no later than 2030, reduce GHG emissions from our main operating segments to 30% of the base year level...By 2040, achieve carbon neutrality in our own operations of existing business segments, use 100% clean heat in our own operations, and use 100% renewable energy. (Cf. 2023 ESG report, p. 35) _x000a__x000a_By no later than 2030, reduce GHG emissions from our main operating segments by at least 70% from the base_x000a_year level...By no later than 2040, reduce GHG emissions from our main operating segments by at least 98% from the base year level, with pre-conditions in place to achieve net zero emission. (Cf. 2022 ESG report, p. 111)_x000a_Main operating segments: Smartphone, IoT and Lifestyle products, Internet Services, and others (same scope as the operating segments stated in the 2022 Annual Report)."/>
    <n v="2040"/>
    <m/>
    <m/>
    <s v=""/>
    <s v="N"/>
    <s v=""/>
    <s v=""/>
    <m/>
    <m/>
    <m/>
    <s v="Not Specified"/>
    <s v="Yes (nature-based removals e.g. Forestation, soil carbon enhancement)"/>
    <s v="No"/>
    <s v="N"/>
    <s v=""/>
    <s v=""/>
    <m/>
    <m/>
    <m/>
    <m/>
    <m/>
    <n v="0"/>
    <n v="0"/>
    <n v="0"/>
    <n v="0"/>
    <n v="0"/>
    <n v="0"/>
    <n v="0"/>
    <n v="0"/>
    <n v="0"/>
    <n v="0"/>
    <n v="0"/>
    <n v="0"/>
    <n v="0"/>
    <n v="0"/>
    <n v="0"/>
    <n v="0"/>
    <n v="1"/>
    <n v="1"/>
    <n v="0"/>
    <n v="0"/>
    <n v="0"/>
    <n v="0"/>
    <n v="0"/>
    <n v="0"/>
    <n v="0"/>
    <n v="0"/>
    <n v="1"/>
    <n v="0"/>
    <n v="1"/>
  </r>
  <r>
    <n v="298"/>
    <n v="337"/>
    <s v="Crédit Mutuel Group"/>
    <s v="Diversified Financials"/>
    <s v="Financial services"/>
    <s v="France"/>
    <s v="Europe"/>
    <s v="$50,619.7"/>
    <s v="$4,264.1"/>
    <n v="1E-3"/>
    <s v="$965,219.5"/>
    <n v="72352"/>
    <n v="2"/>
    <s v="N"/>
    <m/>
    <m/>
    <s v="N"/>
    <s v="N"/>
    <s v=""/>
    <s v=""/>
    <m/>
    <s v=""/>
    <s v=""/>
    <m/>
    <s v=""/>
    <s v=""/>
    <m/>
    <m/>
    <s v=""/>
    <s v=""/>
    <s v=""/>
    <s v="N"/>
    <s v=""/>
    <s v=""/>
    <s v=""/>
    <s v=""/>
    <s v=""/>
    <m/>
    <s v="https://www.creditmutuel.com/en/deploying-our-csr-approach/our-csr-commitments.html"/>
    <m/>
    <s v=""/>
    <s v="Y"/>
    <s v=""/>
    <s v=""/>
    <n v="2050"/>
    <s v="Our CSR commitments | Crédit Mutuel group"/>
    <s v="Led by the banking sector in coordination with the United Nations Environment Programme Finance Initiative (UNEP-FI), the Net-Zero Banking Alliance works to achieve the Paris Agreement carbon neutrality target, aiming to align bank portfolio-related emissions with pathways to net zero greenhouse gas emissions by 2050."/>
    <s v="Not Specified"/>
    <s v=""/>
    <s v=""/>
    <s v="N"/>
    <s v=""/>
    <s v=""/>
    <m/>
    <m/>
    <m/>
    <m/>
    <m/>
    <n v="0"/>
    <n v="0"/>
    <n v="0"/>
    <n v="0"/>
    <n v="0"/>
    <n v="0"/>
    <n v="0"/>
    <n v="0"/>
    <n v="0"/>
    <n v="0"/>
    <n v="0"/>
    <n v="0"/>
    <n v="0"/>
    <n v="1"/>
    <n v="0"/>
    <n v="0"/>
    <n v="0"/>
    <n v="0"/>
    <n v="0"/>
    <n v="0"/>
    <n v="1"/>
    <n v="1"/>
    <n v="0"/>
    <n v="0"/>
    <n v="0"/>
    <n v="0"/>
    <n v="1"/>
    <n v="0"/>
    <n v="1"/>
  </r>
  <r>
    <n v="299"/>
    <n v="293"/>
    <s v="Louis Dreyfus"/>
    <s v="Food Production"/>
    <s v="Food, beverages and agriculture"/>
    <s v="Netherlands"/>
    <s v="Europe"/>
    <s v="$50,589"/>
    <s v="$726"/>
    <n v="-0.28299999999999997"/>
    <s v="$24,739"/>
    <n v="17123"/>
    <n v="12"/>
    <s v="N"/>
    <m/>
    <m/>
    <s v="N"/>
    <s v="N"/>
    <s v=""/>
    <s v=""/>
    <m/>
    <s v=""/>
    <s v=""/>
    <m/>
    <s v=""/>
    <s v=""/>
    <m/>
    <m/>
    <s v="Emissions reduction target"/>
    <s v="Other Emission Reduction"/>
    <s v=""/>
    <s v="N"/>
    <s v="Yes"/>
    <s v="Yes"/>
    <s v="No"/>
    <s v="1,2"/>
    <s v=""/>
    <m/>
    <m/>
    <m/>
    <s v=""/>
    <s v="N"/>
    <s v=""/>
    <s v=""/>
    <m/>
    <m/>
    <m/>
    <s v="Yes"/>
    <s v="Not Specified"/>
    <s v="No"/>
    <s v="Y"/>
    <s v="Our Targets - Our Operations: Reduce our absolute Scope 1 &amp; 2 GHG emissions by 33.6% by 2030, from a 2022 baseline."/>
    <n v="2030"/>
    <m/>
    <m/>
    <m/>
    <m/>
    <m/>
    <n v="0"/>
    <n v="0"/>
    <n v="0"/>
    <n v="0"/>
    <n v="0"/>
    <n v="0"/>
    <n v="0"/>
    <n v="0"/>
    <n v="0"/>
    <n v="0"/>
    <n v="0"/>
    <n v="0"/>
    <n v="0"/>
    <n v="0"/>
    <n v="0"/>
    <n v="0"/>
    <n v="0"/>
    <n v="0"/>
    <n v="0"/>
    <n v="0"/>
    <n v="0"/>
    <n v="0"/>
    <n v="0"/>
    <n v="1"/>
    <n v="0"/>
    <n v="1"/>
    <n v="0"/>
    <n v="0"/>
    <n v="0"/>
  </r>
  <r>
    <n v="300"/>
    <n v="280"/>
    <s v="Liberty Mutual Insurance Group"/>
    <s v="Insurance: Property and Casualty (Stock)"/>
    <s v="Financial services"/>
    <s v="U.S."/>
    <s v="North America"/>
    <s v="$50,429"/>
    <s v="$4,383"/>
    <n v="19.577999999999999"/>
    <s v="$166,695"/>
    <n v="40000"/>
    <n v="31"/>
    <s v="N"/>
    <m/>
    <m/>
    <s v="N"/>
    <s v="N"/>
    <s v=""/>
    <s v=""/>
    <m/>
    <s v=""/>
    <s v=""/>
    <m/>
    <s v=""/>
    <s v=""/>
    <m/>
    <m/>
    <s v="Emissions reduction target"/>
    <s v="Other Emission Reduction"/>
    <s v=""/>
    <s v="N"/>
    <s v="Yes"/>
    <s v="Yes"/>
    <s v="No"/>
    <s v="1,2"/>
    <s v=""/>
    <m/>
    <m/>
    <m/>
    <s v=""/>
    <s v="N"/>
    <s v=""/>
    <s v=""/>
    <m/>
    <m/>
    <m/>
    <s v="Not Specified"/>
    <s v="Not Specified"/>
    <s v="No"/>
    <s v="Y"/>
    <s v="The company has made an announcement saying they already achieved the commitment to reduce 50% of emissions of Scope 1 and 2 and are now working to reduce 65% by 2030._x000a_https://www.libertymutualgroup.com/documents/signature-lm-esg-carbon-reduction.pdf"/>
    <n v="2030"/>
    <m/>
    <m/>
    <m/>
    <m/>
    <m/>
    <n v="0"/>
    <n v="0"/>
    <n v="0"/>
    <n v="0"/>
    <n v="0"/>
    <n v="0"/>
    <n v="0"/>
    <n v="0"/>
    <n v="0"/>
    <n v="0"/>
    <n v="0"/>
    <n v="0"/>
    <n v="0"/>
    <n v="0"/>
    <n v="0"/>
    <n v="0"/>
    <n v="0"/>
    <n v="0"/>
    <n v="0"/>
    <n v="0"/>
    <n v="0"/>
    <n v="0"/>
    <n v="0"/>
    <n v="1"/>
    <n v="0"/>
    <n v="0"/>
    <n v="0"/>
    <n v="0"/>
    <n v="1"/>
  </r>
  <r>
    <n v="301"/>
    <n v="286"/>
    <s v="Bayer"/>
    <s v="Chemicals"/>
    <s v="Chemicals"/>
    <s v="Germany"/>
    <s v="Europe"/>
    <s v="$50,401.2"/>
    <s v="$-2,759.8"/>
    <n v="0"/>
    <s v="$114,775.3"/>
    <n v="92815"/>
    <n v="31"/>
    <s v="N"/>
    <m/>
    <m/>
    <s v="Y"/>
    <s v="Y"/>
    <s v="Targets set"/>
    <s v="1.5°C "/>
    <n v="2029"/>
    <s v="Targets set"/>
    <s v="1.5°C "/>
    <n v="2050"/>
    <s v="Y"/>
    <s v="Targets set"/>
    <n v="2050"/>
    <m/>
    <s v="Net zero"/>
    <s v="Net Zero"/>
    <s v=""/>
    <s v="N"/>
    <s v="Yes"/>
    <s v="Yes"/>
    <s v="Yes"/>
    <s v="1,2,3"/>
    <s v=""/>
    <m/>
    <m/>
    <m/>
    <s v="C,V"/>
    <s v="Y"/>
    <s v="1,2,3"/>
    <s v="We have also committed to achieve &quot;net-zero&quot; greenhouse gas (GHG) emissions across our value chain by 2050. "/>
    <n v="2050"/>
    <m/>
    <m/>
    <s v="Not Specified"/>
    <s v="Yes (nature-based removals e.g. Forestation, soil carbon enhancement)"/>
    <s v="No"/>
    <s v="N"/>
    <s v=""/>
    <s v=""/>
    <m/>
    <m/>
    <m/>
    <m/>
    <m/>
    <n v="0"/>
    <n v="0"/>
    <n v="0"/>
    <n v="0"/>
    <n v="0"/>
    <n v="1"/>
    <n v="0"/>
    <n v="1"/>
    <n v="0"/>
    <n v="0"/>
    <n v="1"/>
    <n v="0"/>
    <n v="0"/>
    <n v="1"/>
    <n v="0"/>
    <n v="0"/>
    <n v="0"/>
    <n v="0"/>
    <n v="0"/>
    <n v="0"/>
    <n v="1"/>
    <n v="1"/>
    <n v="0"/>
    <n v="0"/>
    <n v="0"/>
    <n v="0"/>
    <n v="1"/>
    <n v="0"/>
    <n v="1"/>
  </r>
  <r>
    <n v="302"/>
    <n v="284"/>
    <s v="Saint-Gobain"/>
    <s v="Building Materials, Glass"/>
    <s v="Industrial goods"/>
    <s v="France"/>
    <s v="Europe"/>
    <s v="$50,363.4"/>
    <s v="$3,075.6"/>
    <n v="5.3999999999999999E-2"/>
    <s v="$63,903.5"/>
    <n v="158413"/>
    <n v="31"/>
    <s v="N"/>
    <m/>
    <m/>
    <s v="Y"/>
    <s v="Y"/>
    <s v="Targets set"/>
    <s v="1.5°C "/>
    <n v="2030"/>
    <s v="Targets set"/>
    <s v="1.5°C "/>
    <n v="2050"/>
    <s v="Y"/>
    <s v="Targets set"/>
    <n v="2050"/>
    <m/>
    <s v="Net zero"/>
    <s v="Net Zero"/>
    <s v=""/>
    <s v="N"/>
    <s v="Yes"/>
    <s v="Yes"/>
    <s v="Yes"/>
    <s v="1,2,3"/>
    <s v=""/>
    <m/>
    <m/>
    <m/>
    <s v="C,V"/>
    <s v="Y"/>
    <s v="1,2,3"/>
    <s v="Saint-Gobain commits to reduce absolute scope 1 and 2 GHG emissions 33% by 2030 from a 2017 base year. Saint-Gobain also commits to reduce absolute scope 3 GHG emissions ‚Ä¶ 16% within the same timeframe. Saint-Gobain further commits to reduce absolute scope 1, 2 and 3 GHG emissions 90% by 2050 from a 2017 base year."/>
    <n v="2050"/>
    <m/>
    <m/>
    <s v="No"/>
    <s v="Yes (unspecified)"/>
    <s v="No"/>
    <s v="N"/>
    <s v=""/>
    <s v=""/>
    <m/>
    <m/>
    <m/>
    <m/>
    <m/>
    <n v="0"/>
    <n v="0"/>
    <n v="0"/>
    <n v="0"/>
    <n v="0"/>
    <n v="1"/>
    <n v="0"/>
    <n v="1"/>
    <n v="0"/>
    <n v="0"/>
    <n v="1"/>
    <n v="0"/>
    <n v="0"/>
    <n v="1"/>
    <n v="0"/>
    <n v="0"/>
    <n v="0"/>
    <n v="0"/>
    <n v="0"/>
    <n v="0"/>
    <n v="1"/>
    <n v="1"/>
    <n v="0"/>
    <n v="0"/>
    <n v="0"/>
    <n v="0"/>
    <n v="1"/>
    <n v="1"/>
    <n v="0"/>
  </r>
  <r>
    <n v="303"/>
    <n v="250"/>
    <s v="Contemporary Amperex Technology"/>
    <s v="Motor Vehicles &amp; Parts"/>
    <s v="Automotive"/>
    <s v="China"/>
    <s v="Asia"/>
    <s v="$50,313.4"/>
    <s v="$7,052.6"/>
    <n v="0.13200000000000001"/>
    <s v="$107,771.7"/>
    <n v="131988"/>
    <n v="3"/>
    <s v="N"/>
    <m/>
    <m/>
    <s v="N"/>
    <s v="N"/>
    <s v=""/>
    <s v=""/>
    <m/>
    <s v=""/>
    <s v=""/>
    <m/>
    <s v=""/>
    <s v=""/>
    <m/>
    <m/>
    <s v="No target"/>
    <s v="No Target"/>
    <s v=""/>
    <s v="N"/>
    <s v="Yes"/>
    <s v="Yes"/>
    <m/>
    <s v="1,2"/>
    <s v="Carbon neutrality in core operations by 2025”; “across entire supply chain by 2035"/>
    <n v="2035"/>
    <s v="https://www.catl.com/en/news/6014.html"/>
    <m/>
    <s v=""/>
    <s v="N"/>
    <s v=""/>
    <s v=""/>
    <m/>
    <m/>
    <m/>
    <s v="Not Specified"/>
    <s v=""/>
    <s v=""/>
    <s v="N"/>
    <s v=""/>
    <s v=""/>
    <m/>
    <m/>
    <m/>
    <m/>
    <m/>
    <n v="0"/>
    <n v="0"/>
    <n v="0"/>
    <n v="0"/>
    <n v="0"/>
    <n v="0"/>
    <n v="0"/>
    <n v="0"/>
    <n v="0"/>
    <n v="0"/>
    <n v="0"/>
    <n v="0"/>
    <n v="0"/>
    <n v="0"/>
    <n v="0"/>
    <n v="0"/>
    <n v="0"/>
    <n v="0"/>
    <n v="0"/>
    <n v="0"/>
    <n v="0"/>
    <n v="0"/>
    <n v="0"/>
    <n v="0"/>
    <n v="0"/>
    <n v="0"/>
    <n v="0"/>
    <n v="0"/>
    <n v="1"/>
  </r>
  <r>
    <n v="304"/>
    <n v="311"/>
    <s v="Plains GP Holdings"/>
    <s v="Pipelines"/>
    <s v="Energy and utilities"/>
    <s v="U.S."/>
    <s v="North America"/>
    <s v="$50,073"/>
    <s v="$103"/>
    <n v="-0.48"/>
    <s v="$27,756"/>
    <n v="4200"/>
    <n v="10"/>
    <s v="N"/>
    <m/>
    <m/>
    <s v="N"/>
    <s v="N"/>
    <s v=""/>
    <s v=""/>
    <m/>
    <s v=""/>
    <s v=""/>
    <m/>
    <s v=""/>
    <s v=""/>
    <m/>
    <m/>
    <s v=""/>
    <s v=""/>
    <s v=""/>
    <s v="N"/>
    <s v=""/>
    <s v=""/>
    <s v=""/>
    <s v=""/>
    <s v=""/>
    <m/>
    <m/>
    <m/>
    <s v=""/>
    <s v="N"/>
    <s v=""/>
    <s v=""/>
    <m/>
    <m/>
    <m/>
    <s v=""/>
    <s v=""/>
    <s v=""/>
    <s v="N"/>
    <s v=""/>
    <s v=""/>
    <m/>
    <m/>
    <m/>
    <m/>
    <m/>
    <n v="0"/>
    <n v="0"/>
    <n v="0"/>
    <n v="0"/>
    <n v="0"/>
    <n v="0"/>
    <n v="0"/>
    <n v="0"/>
    <n v="0"/>
    <n v="0"/>
    <n v="0"/>
    <n v="0"/>
    <n v="0"/>
    <n v="0"/>
    <n v="0"/>
    <n v="0"/>
    <n v="0"/>
    <n v="0"/>
    <n v="0"/>
    <n v="0"/>
    <n v="0"/>
    <n v="0"/>
    <n v="0"/>
    <n v="0"/>
    <n v="0"/>
    <n v="0"/>
    <n v="0"/>
    <n v="0"/>
    <n v="0"/>
  </r>
  <r>
    <n v="305"/>
    <n v="327"/>
    <s v="Talanx"/>
    <s v="Insurance: Property and Casualty (Stock)"/>
    <s v="Financial services"/>
    <s v="Germany"/>
    <s v="Europe"/>
    <s v="$50,017.3"/>
    <s v="$2,138"/>
    <n v="0.251"/>
    <s v="$186,807.8"/>
    <n v="29976"/>
    <n v="12"/>
    <s v="N"/>
    <m/>
    <m/>
    <s v="N"/>
    <s v="N"/>
    <s v=""/>
    <s v=""/>
    <m/>
    <s v=""/>
    <s v=""/>
    <m/>
    <s v=""/>
    <s v=""/>
    <m/>
    <m/>
    <s v="Net zero"/>
    <s v="Net Zero"/>
    <s v=""/>
    <s v="N"/>
    <s v="Yes"/>
    <s v="Yes"/>
    <s v="Yes"/>
    <s v="1,2,3"/>
    <s v=""/>
    <m/>
    <m/>
    <m/>
    <s v="C,V"/>
    <s v="Y"/>
    <s v="1,2,3"/>
    <s v="he Talanx Group is pursuing the ambition of reaching net zero emissions by 2050 in its insurance and investment portfolio.&quot; (p 104 of 2024 Annual Report)_x000a__x000a_Note: in their own operations, their goal is to be GHG neutral by 2030"/>
    <n v="2050"/>
    <m/>
    <m/>
    <s v="Yes"/>
    <s v="Yes (nature-based removals e.g. Forestation, soil carbon enhancement)"/>
    <s v="No"/>
    <s v="N"/>
    <s v=""/>
    <s v=""/>
    <m/>
    <m/>
    <m/>
    <m/>
    <m/>
    <n v="0"/>
    <n v="0"/>
    <n v="0"/>
    <n v="0"/>
    <n v="0"/>
    <n v="0"/>
    <n v="0"/>
    <n v="0"/>
    <n v="0"/>
    <n v="0"/>
    <n v="0"/>
    <n v="0"/>
    <n v="0"/>
    <n v="1"/>
    <n v="0"/>
    <n v="0"/>
    <n v="0"/>
    <n v="0"/>
    <n v="0"/>
    <n v="0"/>
    <n v="1"/>
    <n v="1"/>
    <n v="0"/>
    <n v="0"/>
    <n v="0"/>
    <n v="1"/>
    <n v="1"/>
    <n v="0"/>
    <n v="0"/>
  </r>
  <r>
    <n v="306"/>
    <n v="315"/>
    <s v="UniCredit Group"/>
    <s v="Banks: Commercial and Savings"/>
    <s v="Financial services"/>
    <s v="Italy"/>
    <s v="Europe"/>
    <s v="$49,962.2"/>
    <s v="$10,510.4"/>
    <n v="2.3E-2"/>
    <s v="$811,766.4"/>
    <n v="69722"/>
    <n v="28"/>
    <s v="N"/>
    <m/>
    <m/>
    <s v="N"/>
    <s v="N"/>
    <s v=""/>
    <s v=""/>
    <m/>
    <s v=""/>
    <s v=""/>
    <m/>
    <s v=""/>
    <s v=""/>
    <m/>
    <m/>
    <s v="Net zero"/>
    <s v="Net Zero"/>
    <s v=""/>
    <s v="N"/>
    <s v="Yes"/>
    <s v="Yes"/>
    <s v="Yes"/>
    <s v="1,2,3"/>
    <s v=""/>
    <m/>
    <m/>
    <m/>
    <s v="C,V"/>
    <s v="Y"/>
    <s v="1,2,3"/>
    <s v="We are striving to reduce our direct and indirect environmental impacts while supporting Europe‚Äôs green transition. In this context, we committed to Net Zero in October 2021 when we joined the Net Zero Banking Alliance (NZBA), targeting Net Zero on our own emissions by 2030 and on financed emissions by 2050. (pg.60)"/>
    <n v="2050"/>
    <m/>
    <m/>
    <s v="Not Specified"/>
    <s v="Not Specified"/>
    <s v="No"/>
    <s v="N"/>
    <s v=""/>
    <s v=""/>
    <m/>
    <m/>
    <m/>
    <m/>
    <m/>
    <n v="0"/>
    <n v="0"/>
    <n v="0"/>
    <n v="0"/>
    <n v="0"/>
    <n v="0"/>
    <n v="0"/>
    <n v="0"/>
    <n v="0"/>
    <n v="0"/>
    <n v="0"/>
    <n v="0"/>
    <n v="0"/>
    <n v="1"/>
    <n v="0"/>
    <n v="0"/>
    <n v="0"/>
    <n v="0"/>
    <n v="0"/>
    <n v="0"/>
    <n v="1"/>
    <n v="1"/>
    <n v="0"/>
    <n v="0"/>
    <n v="0"/>
    <n v="0"/>
    <n v="1"/>
    <n v="0"/>
    <n v="1"/>
  </r>
  <r>
    <n v="307"/>
    <n v="282"/>
    <s v="Volvo"/>
    <s v="Construction and Farm Machinery"/>
    <s v="Engineering and construction"/>
    <s v="Sweden"/>
    <s v="Europe"/>
    <s v="$49,826.5"/>
    <s v="$4,765.8"/>
    <n v="1.4999999999999999E-2"/>
    <s v="$64,681.6"/>
    <n v="92690"/>
    <n v="31"/>
    <s v="N"/>
    <m/>
    <m/>
    <s v="Y"/>
    <s v="Y"/>
    <s v="Targets set"/>
    <s v="1.5Â°C"/>
    <n v="2034"/>
    <s v=""/>
    <s v=""/>
    <m/>
    <s v="N"/>
    <s v="Committed"/>
    <m/>
    <m/>
    <s v="Net zero"/>
    <s v="Net Zero"/>
    <s v=""/>
    <s v="N"/>
    <s v="Yes"/>
    <s v="Yes"/>
    <s v="Yes"/>
    <s v="1,2,3"/>
    <s v=""/>
    <m/>
    <m/>
    <m/>
    <s v="C,V"/>
    <s v="Y"/>
    <s v="1,2,3"/>
    <s v="&quot; We are committed to the SBTi Business Ambition for 1.5 ¬∞C and have set science-based targets in relation to our emissions in pursuit of our net-zero targets. We have also set milestone targets along the way.&quot;(Annual Report 2024, p.21) &quot;The Volvo Group aims to reach net-zero value chain greenhouse gas emissions by 2040.&quot; (Annual Report 2024 p. 21)_x000a_"/>
    <n v="2040"/>
    <m/>
    <m/>
    <s v="Not Specified"/>
    <s v="Yes (unspecified)"/>
    <s v="No"/>
    <s v="N"/>
    <s v=""/>
    <s v=""/>
    <m/>
    <m/>
    <m/>
    <m/>
    <m/>
    <n v="0"/>
    <n v="0"/>
    <n v="0"/>
    <n v="0"/>
    <n v="0"/>
    <n v="0"/>
    <n v="1"/>
    <n v="1"/>
    <n v="0"/>
    <n v="0"/>
    <n v="0"/>
    <n v="0"/>
    <n v="0"/>
    <n v="1"/>
    <n v="0"/>
    <n v="0"/>
    <n v="0"/>
    <n v="0"/>
    <n v="0"/>
    <n v="0"/>
    <n v="1"/>
    <n v="1"/>
    <n v="0"/>
    <n v="0"/>
    <n v="0"/>
    <n v="0"/>
    <n v="1"/>
    <n v="0"/>
    <n v="1"/>
  </r>
  <r>
    <n v="308"/>
    <n v="321"/>
    <s v="HD Hyundai"/>
    <s v="Petroleum Refining"/>
    <s v="Oil and gas"/>
    <s v="South Korea"/>
    <s v="Asia"/>
    <s v="$49,694.3"/>
    <s v="$373.3"/>
    <n v="0.84299999999999997"/>
    <s v="$50,014"/>
    <n v="34097"/>
    <n v="3"/>
    <s v="N"/>
    <m/>
    <m/>
    <s v="N"/>
    <s v="N"/>
    <s v=""/>
    <s v=""/>
    <m/>
    <s v=""/>
    <s v=""/>
    <m/>
    <s v=""/>
    <s v=""/>
    <m/>
    <m/>
    <s v="Carbon neutral(ity)"/>
    <s v="Carbon Neutral"/>
    <s v="C,V"/>
    <s v="Y"/>
    <s v="Yes"/>
    <s v="Yes"/>
    <s v="Yes"/>
    <s v="1,2,3"/>
    <s v="To achieve carbon neutrality, the company intends to attain a 100% reduction of Scope 1 and 2 GHG emissions by 2050, compared to 2018 levels.This is part of the company's vision to become a &quot;Global Leading Net Zero Shipbuilder&quot;."/>
    <n v="2050"/>
    <m/>
    <m/>
    <s v=""/>
    <s v="N"/>
    <s v=""/>
    <s v=""/>
    <m/>
    <m/>
    <m/>
    <s v="Yes"/>
    <s v="Not Specified"/>
    <s v="No"/>
    <s v="N"/>
    <s v=""/>
    <s v=""/>
    <m/>
    <m/>
    <m/>
    <m/>
    <m/>
    <n v="0"/>
    <n v="0"/>
    <n v="0"/>
    <n v="0"/>
    <n v="0"/>
    <n v="0"/>
    <n v="0"/>
    <n v="0"/>
    <n v="0"/>
    <n v="0"/>
    <n v="0"/>
    <n v="0"/>
    <n v="0"/>
    <n v="0"/>
    <n v="0"/>
    <n v="0"/>
    <n v="1"/>
    <n v="1"/>
    <n v="0"/>
    <n v="0"/>
    <n v="0"/>
    <n v="0"/>
    <n v="0"/>
    <n v="0"/>
    <n v="0"/>
    <n v="1"/>
    <n v="1"/>
    <n v="0"/>
    <n v="0"/>
  </r>
  <r>
    <n v="309"/>
    <n v="292"/>
    <s v="Shanghai Pudong Development Bank"/>
    <s v="Banks: Commercial and Savings"/>
    <s v="Financial services"/>
    <s v="China"/>
    <s v="Asia"/>
    <s v="$48,944"/>
    <s v="$6,289.9"/>
    <n v="0.21299999999999999"/>
    <s v="$1,296,272.3"/>
    <n v="62987"/>
    <n v="13"/>
    <s v="N"/>
    <m/>
    <m/>
    <s v="N"/>
    <s v="N"/>
    <s v=""/>
    <s v=""/>
    <m/>
    <s v=""/>
    <s v=""/>
    <m/>
    <s v=""/>
    <s v=""/>
    <m/>
    <m/>
    <s v="No target"/>
    <s v="No Target"/>
    <s v="G"/>
    <s v="N"/>
    <s v="Yes"/>
    <s v="Yes"/>
    <s v="Not Specified"/>
    <s v="1,2"/>
    <s v="committed to national peak and neutrality targets"/>
    <n v="2060"/>
    <s v="https://news.spdb.com.cn/about_spd/xwdt_1632/202503/t20250329_1109185.shtml"/>
    <m/>
    <s v=""/>
    <s v="N"/>
    <s v=""/>
    <s v=""/>
    <m/>
    <m/>
    <m/>
    <s v="Not Specified"/>
    <s v="Not Specified"/>
    <s v="No"/>
    <s v="N"/>
    <s v=""/>
    <s v=""/>
    <m/>
    <m/>
    <m/>
    <m/>
    <m/>
    <n v="0"/>
    <n v="0"/>
    <n v="0"/>
    <n v="0"/>
    <n v="0"/>
    <n v="0"/>
    <n v="0"/>
    <n v="0"/>
    <n v="0"/>
    <n v="0"/>
    <n v="0"/>
    <n v="0"/>
    <n v="0"/>
    <n v="0"/>
    <n v="0"/>
    <n v="0"/>
    <n v="0"/>
    <n v="0"/>
    <n v="0"/>
    <n v="0"/>
    <n v="0"/>
    <n v="0"/>
    <n v="0"/>
    <n v="0"/>
    <n v="0"/>
    <n v="0"/>
    <n v="0"/>
    <n v="0"/>
    <n v="1"/>
  </r>
  <r>
    <n v="310"/>
    <n v="360"/>
    <s v="USAA"/>
    <s v="Insurance: Property and Casualty"/>
    <s v="Financial services"/>
    <s v="U.S."/>
    <s v="North America"/>
    <s v="$48,560"/>
    <s v="$3,885.4"/>
    <n v="2.202"/>
    <s v="$220,582.6"/>
    <n v="38018"/>
    <n v="12"/>
    <s v="N"/>
    <m/>
    <m/>
    <s v="N"/>
    <s v="N"/>
    <s v=""/>
    <s v=""/>
    <m/>
    <s v=""/>
    <s v=""/>
    <m/>
    <s v=""/>
    <s v=""/>
    <m/>
    <m/>
    <s v="No target"/>
    <s v="No Target"/>
    <s v=""/>
    <s v="N"/>
    <s v=""/>
    <s v=""/>
    <s v=""/>
    <s v=""/>
    <s v=""/>
    <m/>
    <s v="https://www.usaa.com/about/climate-environmental-stewardship"/>
    <s v="no usefull information"/>
    <s v=""/>
    <s v="N"/>
    <s v=""/>
    <s v=""/>
    <m/>
    <m/>
    <m/>
    <s v=""/>
    <s v=""/>
    <s v=""/>
    <s v="N"/>
    <s v=""/>
    <s v=""/>
    <m/>
    <m/>
    <m/>
    <m/>
    <m/>
    <n v="0"/>
    <n v="0"/>
    <n v="0"/>
    <n v="0"/>
    <n v="0"/>
    <n v="0"/>
    <n v="0"/>
    <n v="0"/>
    <n v="0"/>
    <n v="0"/>
    <n v="0"/>
    <n v="0"/>
    <n v="0"/>
    <n v="0"/>
    <n v="0"/>
    <n v="0"/>
    <n v="0"/>
    <n v="0"/>
    <n v="0"/>
    <n v="0"/>
    <n v="0"/>
    <n v="0"/>
    <n v="0"/>
    <n v="0"/>
    <n v="0"/>
    <n v="0"/>
    <n v="0"/>
    <n v="0"/>
    <n v="0"/>
  </r>
  <r>
    <n v="311"/>
    <e v="#N/A"/>
    <s v="SK Hynix"/>
    <s v="Semiconductors and Other Electronic Components"/>
    <s v="Technology"/>
    <s v="South Korea"/>
    <s v="Asia"/>
    <s v="$48,541.1"/>
    <s v="$14,511.6"/>
    <n v="0"/>
    <s v="$81,152.1"/>
    <n v="32065"/>
    <n v="6"/>
    <s v="Y"/>
    <n v="2020"/>
    <n v="2050"/>
    <s v="N"/>
    <s v="N"/>
    <s v=""/>
    <s v=""/>
    <m/>
    <s v=""/>
    <s v=""/>
    <m/>
    <s v=""/>
    <s v=""/>
    <m/>
    <m/>
    <s v="Emissions reduction target"/>
    <s v="Other Emission Reduction"/>
    <s v=""/>
    <s v="N"/>
    <s v="Yes"/>
    <s v="No"/>
    <s v="No"/>
    <s v="1"/>
    <s v=""/>
    <m/>
    <m/>
    <m/>
    <s v=""/>
    <s v="N"/>
    <s v=""/>
    <s v=""/>
    <m/>
    <m/>
    <m/>
    <s v="Not Specified"/>
    <s v="Not Specified"/>
    <s v="No"/>
    <s v="Y"/>
    <s v=""/>
    <n v="2030"/>
    <m/>
    <m/>
    <m/>
    <m/>
    <m/>
    <n v="0"/>
    <n v="0"/>
    <n v="1"/>
    <n v="1"/>
    <n v="0"/>
    <n v="0"/>
    <n v="0"/>
    <n v="0"/>
    <n v="0"/>
    <n v="0"/>
    <n v="0"/>
    <n v="0"/>
    <n v="0"/>
    <n v="0"/>
    <n v="0"/>
    <n v="0"/>
    <n v="0"/>
    <n v="0"/>
    <n v="0"/>
    <n v="0"/>
    <n v="0"/>
    <n v="0"/>
    <n v="0"/>
    <n v="1"/>
    <n v="0"/>
    <n v="0"/>
    <n v="1"/>
    <n v="0"/>
    <n v="1"/>
  </r>
  <r>
    <n v="312"/>
    <n v="273"/>
    <s v="Iberdrola"/>
    <s v="Utilities"/>
    <s v="Energy and utilities"/>
    <s v="Spain"/>
    <s v="Europe"/>
    <s v="$48,382.2"/>
    <s v="$6,069"/>
    <n v="0.16900000000000001"/>
    <s v="$163,898.3"/>
    <n v="41689"/>
    <n v="21"/>
    <s v="N"/>
    <m/>
    <m/>
    <s v="Y"/>
    <s v="Y"/>
    <s v="Targets set"/>
    <s v="1.5Â°C"/>
    <n v="2030"/>
    <s v="Targets set"/>
    <s v="1.5Â°C"/>
    <n v="2039"/>
    <s v="Y"/>
    <s v="Targets set"/>
    <n v="2039"/>
    <m/>
    <s v="Net zero"/>
    <s v="Net Zero"/>
    <s v=""/>
    <s v="N"/>
    <s v="Yes"/>
    <s v="Yes"/>
    <s v="Yes"/>
    <s v="1,2,3"/>
    <s v=""/>
    <m/>
    <m/>
    <m/>
    <s v="C,V"/>
    <s v="Y"/>
    <s v="1,2,3"/>
    <s v="&quot;The Company‚Äôs ultimate goal is to achieve Net Zero emissions by 2040. The Science Based Target Initiative (SBTi) has certified that this trajectory is consistent with the objectives of the Paris Agreement. Thus, the aspiration is that by 2040, absolute emissions from all its scopes would be reduced by 90% compared to 2020 and residual emissions would be neutralised in accordance with the highest quality standards.&quot; [p. 72 of https://www.iberdrola.com/documents/20125/42388/IB_Sustainability_Report.pdf]"/>
    <n v="2040"/>
    <m/>
    <m/>
    <s v="No"/>
    <s v="Yes (nature-based removals e.g. Forestation, soil carbon enhancement)"/>
    <s v="No"/>
    <s v="N"/>
    <s v=""/>
    <s v=""/>
    <m/>
    <m/>
    <m/>
    <m/>
    <m/>
    <n v="0"/>
    <n v="0"/>
    <n v="0"/>
    <n v="0"/>
    <n v="0"/>
    <n v="1"/>
    <n v="0"/>
    <n v="1"/>
    <n v="0"/>
    <n v="0"/>
    <n v="1"/>
    <n v="0"/>
    <n v="0"/>
    <n v="1"/>
    <n v="0"/>
    <n v="0"/>
    <n v="0"/>
    <n v="0"/>
    <n v="0"/>
    <n v="0"/>
    <n v="1"/>
    <n v="1"/>
    <n v="0"/>
    <n v="0"/>
    <n v="0"/>
    <n v="0"/>
    <n v="1"/>
    <n v="1"/>
    <n v="0"/>
  </r>
  <r>
    <n v="313"/>
    <n v="308"/>
    <s v="Veolia Environnement"/>
    <s v="Utilities"/>
    <s v="Energy and utilities"/>
    <s v="France"/>
    <s v="Europe"/>
    <s v="$48,331.4"/>
    <s v="$1,187.4"/>
    <n v="0.17199999999999999"/>
    <s v="$75,542.6"/>
    <n v="214041"/>
    <n v="23"/>
    <s v="N"/>
    <m/>
    <m/>
    <s v="Y"/>
    <s v="Y"/>
    <s v="Targets set"/>
    <s v="1.5Â°C"/>
    <n v="2032"/>
    <s v="Targets set"/>
    <s v="1.5Â°C"/>
    <n v="2050"/>
    <s v="Y"/>
    <s v="Targets set"/>
    <n v="2050"/>
    <m/>
    <s v="Net zero"/>
    <s v="Net Zero"/>
    <s v=""/>
    <s v="N"/>
    <s v="Yes"/>
    <s v="Yes"/>
    <s v="Not Specified"/>
    <s v="1,2"/>
    <s v=""/>
    <m/>
    <m/>
    <m/>
    <s v="C"/>
    <s v="Y"/>
    <s v="1,2"/>
    <s v="Net zero by 2050."/>
    <n v="2050"/>
    <m/>
    <m/>
    <s v="Yes"/>
    <s v="Yes (nature-based and CCS-based removals)"/>
    <s v="No"/>
    <s v="N"/>
    <s v=""/>
    <s v=""/>
    <m/>
    <m/>
    <m/>
    <m/>
    <m/>
    <n v="0"/>
    <n v="0"/>
    <n v="0"/>
    <n v="0"/>
    <n v="0"/>
    <n v="0"/>
    <n v="1"/>
    <n v="1"/>
    <n v="0"/>
    <n v="0"/>
    <n v="1"/>
    <n v="0"/>
    <n v="0"/>
    <n v="1"/>
    <n v="0"/>
    <n v="0"/>
    <n v="0"/>
    <n v="0"/>
    <n v="0"/>
    <n v="0"/>
    <n v="1"/>
    <n v="1"/>
    <n v="0"/>
    <n v="0"/>
    <n v="0"/>
    <n v="1"/>
    <n v="1"/>
    <n v="0"/>
    <n v="0"/>
  </r>
  <r>
    <n v="314"/>
    <n v="342"/>
    <s v="Bristol-Myers Squibb"/>
    <s v="Pharmaceuticals"/>
    <s v="Health care and pharmaceuticals"/>
    <s v="U.S."/>
    <s v="North America"/>
    <s v="$48,300"/>
    <s v="$-8,948"/>
    <n v="-2.1150000000000002"/>
    <s v="$92,603"/>
    <n v="34100"/>
    <n v="22"/>
    <s v="N"/>
    <m/>
    <m/>
    <s v="Y"/>
    <s v="Y"/>
    <s v="Targets set"/>
    <s v="1.5°C "/>
    <n v="2033"/>
    <s v="Targets set"/>
    <s v="1.5°C "/>
    <n v="2050"/>
    <s v="Y"/>
    <s v="Targets set"/>
    <n v="2050"/>
    <m/>
    <s v="Net zero"/>
    <s v="Net Zero"/>
    <s v=""/>
    <s v="N"/>
    <s v="Yes"/>
    <s v="Yes"/>
    <s v="Yes"/>
    <s v="1,2,3"/>
    <s v=""/>
    <m/>
    <m/>
    <m/>
    <s v="C,V"/>
    <s v="Y"/>
    <s v="1,2,3"/>
    <s v="We have designed and implemented environmental goals‚Äîincluding our goal to achieve Net-Zero emissions in Scopes 1, 2 and 3 by 2050‚Äîthat not only reflect our science-led, innovation-focused approach, but that also ensure accountability to those we serve through strong governance and transparent reporting practices. "/>
    <n v="2050"/>
    <m/>
    <m/>
    <s v="Not Specified"/>
    <s v="Not Specified"/>
    <s v="No"/>
    <s v="N"/>
    <s v=""/>
    <s v=""/>
    <m/>
    <m/>
    <m/>
    <m/>
    <m/>
    <n v="0"/>
    <n v="0"/>
    <n v="0"/>
    <n v="0"/>
    <n v="0"/>
    <n v="0"/>
    <n v="1"/>
    <n v="1"/>
    <n v="0"/>
    <n v="0"/>
    <n v="1"/>
    <n v="0"/>
    <n v="0"/>
    <n v="1"/>
    <n v="0"/>
    <n v="0"/>
    <n v="0"/>
    <n v="0"/>
    <n v="0"/>
    <n v="0"/>
    <n v="1"/>
    <n v="1"/>
    <n v="0"/>
    <n v="0"/>
    <n v="0"/>
    <n v="0"/>
    <n v="1"/>
    <n v="0"/>
    <n v="1"/>
  </r>
  <r>
    <n v="315"/>
    <n v="312"/>
    <s v="Landesbank Baden-Wurttemberg"/>
    <s v="Banks: Commercial and Savings"/>
    <s v="Financial services"/>
    <s v="Germany"/>
    <s v="Europe"/>
    <s v="$48,028.6"/>
    <s v="$943"/>
    <n v="-0.127"/>
    <s v="$368,973.9"/>
    <n v="10777"/>
    <n v="18"/>
    <s v="N"/>
    <m/>
    <m/>
    <s v="N"/>
    <s v="N"/>
    <s v=""/>
    <s v=""/>
    <m/>
    <s v=""/>
    <s v=""/>
    <m/>
    <s v=""/>
    <s v=""/>
    <m/>
    <m/>
    <s v=""/>
    <s v=""/>
    <s v=""/>
    <s v="N"/>
    <s v="Not Specified"/>
    <s v="Not Specified"/>
    <s v="Not Specified"/>
    <s v=""/>
    <s v=""/>
    <m/>
    <m/>
    <m/>
    <s v=""/>
    <s v="Y"/>
    <s v=""/>
    <s v=""/>
    <n v="2050"/>
    <s v="lbbw-sustainable-transformation-our-path-to-net-zero_afevaknnhg_m.pdf"/>
    <m/>
    <s v="Not Specified"/>
    <s v=""/>
    <s v=""/>
    <s v="N"/>
    <s v=""/>
    <s v=""/>
    <m/>
    <m/>
    <m/>
    <m/>
    <m/>
    <n v="0"/>
    <n v="0"/>
    <n v="0"/>
    <n v="0"/>
    <n v="0"/>
    <n v="0"/>
    <n v="0"/>
    <n v="0"/>
    <n v="0"/>
    <n v="0"/>
    <n v="0"/>
    <n v="0"/>
    <n v="0"/>
    <n v="1"/>
    <n v="0"/>
    <n v="0"/>
    <n v="0"/>
    <n v="0"/>
    <n v="0"/>
    <n v="0"/>
    <n v="1"/>
    <n v="1"/>
    <n v="0"/>
    <n v="0"/>
    <n v="0"/>
    <n v="0"/>
    <n v="1"/>
    <n v="0"/>
    <n v="1"/>
  </r>
  <r>
    <n v="316"/>
    <e v="#N/A"/>
    <s v="Ingram Micro Holding"/>
    <s v="Wholesalers: Electronics and Office Equipment"/>
    <s v="Industrial goods"/>
    <s v="U.S."/>
    <s v="North America"/>
    <s v="$47,983.7"/>
    <s v="$264.2"/>
    <n v="-0.251"/>
    <s v="$18,779.7"/>
    <n v="26125"/>
    <n v="21"/>
    <s v="N"/>
    <m/>
    <m/>
    <s v="Y"/>
    <s v="Y"/>
    <s v="Targets set"/>
    <s v="1.5°C "/>
    <n v="2030"/>
    <s v=""/>
    <s v=""/>
    <m/>
    <s v="N"/>
    <s v="Commitment removed"/>
    <m/>
    <m/>
    <s v="Science-based target"/>
    <s v="Other Emission Reduction"/>
    <s v=""/>
    <s v="N"/>
    <s v="Yes"/>
    <s v="Yes"/>
    <s v="Not Specified"/>
    <s v="1,2"/>
    <s v=""/>
    <m/>
    <m/>
    <m/>
    <s v=""/>
    <s v="N"/>
    <s v=""/>
    <s v=""/>
    <m/>
    <m/>
    <m/>
    <s v="Not Specified"/>
    <s v="Not Specified"/>
    <s v="No"/>
    <s v="Y"/>
    <s v="Our 10 to Zero initiative aims to achieve zero greenhouse gas (GHG) emissions, zero waste, and zero days away injuries in our operations by 2030. Our 2024 GHG emissions data reflected a remarkable 28% year-over year reduction."/>
    <n v="2030"/>
    <m/>
    <m/>
    <m/>
    <m/>
    <m/>
    <n v="0"/>
    <n v="0"/>
    <n v="0"/>
    <n v="0"/>
    <n v="0"/>
    <n v="1"/>
    <n v="0"/>
    <n v="1"/>
    <n v="0"/>
    <n v="0"/>
    <n v="0"/>
    <n v="0"/>
    <n v="0"/>
    <n v="0"/>
    <n v="0"/>
    <n v="0"/>
    <n v="0"/>
    <n v="0"/>
    <n v="0"/>
    <n v="0"/>
    <n v="0"/>
    <n v="0"/>
    <n v="0"/>
    <n v="1"/>
    <n v="0"/>
    <n v="0"/>
    <n v="1"/>
    <n v="0"/>
    <n v="1"/>
  </r>
  <r>
    <n v="317"/>
    <n v="318"/>
    <s v="Sumitomo"/>
    <s v="Trading"/>
    <s v="Financial services"/>
    <s v="Japan"/>
    <s v="Asia"/>
    <s v="$47,834.5"/>
    <s v="$3,685.7"/>
    <n v="0.379"/>
    <s v="$77,598"/>
    <n v="83327"/>
    <n v="31"/>
    <s v="N"/>
    <m/>
    <m/>
    <s v="N"/>
    <s v="N"/>
    <s v=""/>
    <s v=""/>
    <m/>
    <s v=""/>
    <s v=""/>
    <m/>
    <s v=""/>
    <s v=""/>
    <m/>
    <m/>
    <s v="Carbon neutral(ity)"/>
    <s v="Carbon Neutral"/>
    <s v="C,V"/>
    <s v="Y"/>
    <s v="Yes"/>
    <s v="Yes"/>
    <s v="Yes"/>
    <s v="1,2,3"/>
    <s v="Aim to make the Sumitomo Corporation Group carbon neutral in 2050(*1)._x000a_"/>
    <n v="2050"/>
    <m/>
    <m/>
    <s v=""/>
    <s v="N"/>
    <s v=""/>
    <s v=""/>
    <m/>
    <m/>
    <m/>
    <s v="Yes"/>
    <s v="Yes (nature-based and CCS-based removals)"/>
    <s v="No"/>
    <s v="N"/>
    <s v=""/>
    <s v=""/>
    <m/>
    <m/>
    <m/>
    <m/>
    <m/>
    <n v="0"/>
    <n v="0"/>
    <n v="0"/>
    <n v="0"/>
    <n v="0"/>
    <n v="0"/>
    <n v="0"/>
    <n v="0"/>
    <n v="0"/>
    <n v="0"/>
    <n v="0"/>
    <n v="0"/>
    <n v="0"/>
    <n v="0"/>
    <n v="0"/>
    <n v="0"/>
    <n v="1"/>
    <n v="1"/>
    <n v="0"/>
    <n v="0"/>
    <n v="0"/>
    <n v="0"/>
    <n v="0"/>
    <n v="0"/>
    <n v="0"/>
    <n v="1"/>
    <n v="1"/>
    <n v="0"/>
    <n v="0"/>
  </r>
  <r>
    <n v="318"/>
    <n v="362"/>
    <s v="General Dynamics"/>
    <s v="Aerospace and Defense"/>
    <s v="Aerospace and defense"/>
    <s v="U.S."/>
    <s v="North America"/>
    <s v="$47,716"/>
    <s v="$3,782"/>
    <n v="0.14099999999999999"/>
    <s v="$55,880"/>
    <n v="117000"/>
    <n v="25"/>
    <s v="N"/>
    <m/>
    <m/>
    <s v="N"/>
    <s v="N"/>
    <s v=""/>
    <s v=""/>
    <m/>
    <s v=""/>
    <s v=""/>
    <m/>
    <s v=""/>
    <s v=""/>
    <m/>
    <m/>
    <s v="Emissions reduction target"/>
    <s v="Other Emission Reduction"/>
    <s v=""/>
    <s v="N"/>
    <s v="Yes"/>
    <s v="Yes"/>
    <s v="No"/>
    <s v="1,2"/>
    <s v=""/>
    <m/>
    <m/>
    <m/>
    <s v=""/>
    <s v="N"/>
    <s v=""/>
    <s v=""/>
    <m/>
    <m/>
    <m/>
    <s v="Not Specified"/>
    <s v="Not Specified"/>
    <s v="No"/>
    <s v="Y"/>
    <s v="We have committed to a companywide target of reducing Scope 1 and Scope 2 GHG emissions by 40% by 2034, from a 2019 base year. The target was developed using standards articulated by the Greenhouse Gas Protocol and the Science Based Targets Initiative and is aligned with efforts to limit global temperature increase to well below 2 degrees Celsius. In order to achieve this goal, each business unit has its own road map to align with the overall companywide target."/>
    <n v="2034"/>
    <m/>
    <m/>
    <m/>
    <m/>
    <m/>
    <n v="0"/>
    <n v="0"/>
    <n v="0"/>
    <n v="0"/>
    <n v="0"/>
    <n v="0"/>
    <n v="0"/>
    <n v="0"/>
    <n v="0"/>
    <n v="0"/>
    <n v="0"/>
    <n v="0"/>
    <n v="0"/>
    <n v="0"/>
    <n v="0"/>
    <n v="0"/>
    <n v="0"/>
    <n v="0"/>
    <n v="0"/>
    <n v="0"/>
    <n v="0"/>
    <n v="0"/>
    <n v="0"/>
    <n v="0"/>
    <n v="1"/>
    <n v="0"/>
    <n v="0"/>
    <n v="0"/>
    <n v="1"/>
  </r>
  <r>
    <n v="319"/>
    <n v="206"/>
    <s v="China Vanke"/>
    <s v="Real estate"/>
    <s v="Real estate"/>
    <s v="China"/>
    <s v="Asia"/>
    <s v="$47,695.5"/>
    <s v="$-6,876.6"/>
    <n v="-5.0030000000000001"/>
    <s v="$176,216.9"/>
    <n v="127638"/>
    <n v="10"/>
    <s v="N"/>
    <m/>
    <m/>
    <s v="N"/>
    <s v="N"/>
    <s v=""/>
    <s v=""/>
    <m/>
    <s v=""/>
    <s v=""/>
    <m/>
    <s v=""/>
    <s v=""/>
    <m/>
    <m/>
    <s v="No target"/>
    <s v="No Target"/>
    <s v="G"/>
    <s v="N"/>
    <s v="Yes"/>
    <s v="Yes"/>
    <m/>
    <s v="1,2"/>
    <s v="committed to national peak and neutrality targets"/>
    <n v="2060"/>
    <s v="https://www.vanke.com/upload/file/2024-03-27/c26e5c0a-a008-4560-b657-e58e99ed78ce.pdf"/>
    <m/>
    <s v=""/>
    <s v="N"/>
    <s v=""/>
    <s v=""/>
    <m/>
    <m/>
    <m/>
    <s v="Not Specified"/>
    <s v="Not Specified"/>
    <s v="No"/>
    <s v="N"/>
    <s v=""/>
    <s v=""/>
    <m/>
    <m/>
    <m/>
    <m/>
    <m/>
    <n v="0"/>
    <n v="0"/>
    <n v="0"/>
    <n v="0"/>
    <n v="0"/>
    <n v="0"/>
    <n v="0"/>
    <n v="0"/>
    <n v="0"/>
    <n v="0"/>
    <n v="0"/>
    <n v="0"/>
    <n v="0"/>
    <n v="0"/>
    <n v="0"/>
    <n v="0"/>
    <n v="0"/>
    <n v="0"/>
    <n v="0"/>
    <n v="0"/>
    <n v="0"/>
    <n v="0"/>
    <n v="0"/>
    <n v="0"/>
    <n v="0"/>
    <n v="0"/>
    <n v="0"/>
    <n v="0"/>
    <n v="1"/>
  </r>
  <r>
    <n v="320"/>
    <n v="325"/>
    <s v="SoftBank Group"/>
    <s v="Telecommunications"/>
    <s v="Telecommunications and media"/>
    <s v="Japan"/>
    <s v="Asia"/>
    <s v="$47,517.4"/>
    <s v="$7,565.6"/>
    <n v="0"/>
    <s v="$300,311.9"/>
    <n v="67229"/>
    <n v="18"/>
    <s v="Y"/>
    <n v="2024"/>
    <n v="2040"/>
    <s v="Y"/>
    <s v="Y"/>
    <s v="Targets set"/>
    <s v="1.5°C "/>
    <n v="2030"/>
    <s v="Targets set"/>
    <s v="1.5°C "/>
    <n v="2050"/>
    <s v="Y"/>
    <s v="Targets set"/>
    <n v="2050"/>
    <m/>
    <s v="Net zero"/>
    <s v="Net Zero"/>
    <s v=""/>
    <s v="N"/>
    <s v="Yes"/>
    <s v="Yes"/>
    <s v="Yes"/>
    <s v="1,2,3"/>
    <s v=""/>
    <m/>
    <m/>
    <m/>
    <s v="C,V"/>
    <s v="Y"/>
    <s v="1,2,3"/>
    <s v="&quot;Targets: Achieve Net Zero by fiscal 2050 (Covers Scope 1, Scope 2, and Scope 3)&quot; (Sustainability Report 2022, pg. 39: https://group.softbank/media/Project/sbg/sbg/pdf/sustainability/report/sustainability-report_fy2022_en.pdf)."/>
    <n v="2050"/>
    <m/>
    <m/>
    <s v="Not Specified"/>
    <s v="No"/>
    <s v="No"/>
    <s v="N"/>
    <s v=""/>
    <s v=""/>
    <m/>
    <m/>
    <m/>
    <m/>
    <m/>
    <n v="0"/>
    <n v="0"/>
    <n v="1"/>
    <n v="1"/>
    <n v="0"/>
    <n v="1"/>
    <n v="0"/>
    <n v="1"/>
    <n v="0"/>
    <n v="0"/>
    <n v="1"/>
    <n v="0"/>
    <n v="0"/>
    <n v="1"/>
    <n v="0"/>
    <n v="0"/>
    <n v="0"/>
    <n v="0"/>
    <n v="0"/>
    <n v="0"/>
    <n v="1"/>
    <n v="1"/>
    <n v="0"/>
    <n v="0"/>
    <n v="0"/>
    <n v="0"/>
    <n v="1"/>
    <n v="0"/>
    <n v="1"/>
  </r>
  <r>
    <n v="321"/>
    <n v="328"/>
    <s v="America Movil"/>
    <s v="Telecommunications"/>
    <s v="Telecommunications and media"/>
    <s v="Mexico"/>
    <s v="Latin America"/>
    <s v="$47,484.7"/>
    <s v="$1,251.1"/>
    <n v="-0.70899999999999996"/>
    <s v="$86,233.8"/>
    <n v="178468"/>
    <n v="19"/>
    <s v="N"/>
    <m/>
    <m/>
    <s v="N"/>
    <s v="N"/>
    <s v=""/>
    <s v=""/>
    <m/>
    <s v=""/>
    <s v=""/>
    <m/>
    <s v=""/>
    <s v="Commitment removed"/>
    <m/>
    <m/>
    <s v=""/>
    <s v=""/>
    <s v=""/>
    <s v="N"/>
    <s v=""/>
    <s v=""/>
    <s v=""/>
    <s v=""/>
    <s v=""/>
    <m/>
    <m/>
    <m/>
    <s v=""/>
    <s v="Y"/>
    <s v=""/>
    <s v=""/>
    <n v="2050"/>
    <s v="Sustainability-Report-2024.pdf"/>
    <s v="· Net-zero commitment, by setting a public goal to reach net-zero emissions by no later than 2050,"/>
    <s v="Not Specified"/>
    <s v=""/>
    <s v=""/>
    <s v="N"/>
    <s v=""/>
    <s v=""/>
    <m/>
    <m/>
    <m/>
    <m/>
    <m/>
    <n v="0"/>
    <n v="0"/>
    <n v="0"/>
    <n v="0"/>
    <n v="0"/>
    <n v="0"/>
    <n v="0"/>
    <n v="0"/>
    <n v="0"/>
    <n v="0"/>
    <n v="0"/>
    <n v="0"/>
    <n v="0"/>
    <n v="1"/>
    <n v="0"/>
    <n v="0"/>
    <n v="0"/>
    <n v="0"/>
    <n v="0"/>
    <n v="0"/>
    <n v="1"/>
    <n v="1"/>
    <n v="0"/>
    <n v="0"/>
    <n v="0"/>
    <n v="0"/>
    <n v="1"/>
    <n v="0"/>
    <n v="1"/>
  </r>
  <r>
    <n v="322"/>
    <n v="367"/>
    <s v="Canadian Imperial Bank of Commerce"/>
    <s v="Banks: Commercial and Savings"/>
    <s v="Financial services"/>
    <s v="Canada"/>
    <s v="North America"/>
    <s v="$47,111.2"/>
    <s v="$5,229.6"/>
    <n v="0.41199999999999998"/>
    <s v="$747,532.1"/>
    <n v="48525"/>
    <n v="16"/>
    <s v="N"/>
    <m/>
    <m/>
    <s v="N"/>
    <s v="N"/>
    <s v=""/>
    <s v=""/>
    <m/>
    <s v=""/>
    <s v=""/>
    <m/>
    <s v=""/>
    <s v=""/>
    <m/>
    <m/>
    <s v="Net zero"/>
    <s v="Net Zero"/>
    <s v=""/>
    <s v="N"/>
    <s v="Yes"/>
    <s v="Yes"/>
    <s v="Partial"/>
    <s v="1,2"/>
    <s v=""/>
    <m/>
    <m/>
    <m/>
    <s v="C"/>
    <s v="Y"/>
    <s v="1,2"/>
    <s v="Page 80 Sustainability report: This includes our ambition to align operational and financing activities with net-zero by 2050."/>
    <n v="2050"/>
    <m/>
    <m/>
    <s v="Yes"/>
    <s v="Not Specified"/>
    <s v="No"/>
    <s v="N"/>
    <s v=""/>
    <s v=""/>
    <m/>
    <m/>
    <m/>
    <m/>
    <m/>
    <n v="0"/>
    <n v="0"/>
    <n v="0"/>
    <n v="0"/>
    <n v="0"/>
    <n v="0"/>
    <n v="0"/>
    <n v="0"/>
    <n v="0"/>
    <n v="0"/>
    <n v="0"/>
    <n v="0"/>
    <n v="0"/>
    <n v="1"/>
    <n v="0"/>
    <n v="0"/>
    <n v="0"/>
    <n v="0"/>
    <n v="0"/>
    <n v="0"/>
    <n v="1"/>
    <n v="1"/>
    <n v="0"/>
    <n v="0"/>
    <n v="0"/>
    <n v="1"/>
    <n v="1"/>
    <n v="0"/>
    <n v="0"/>
  </r>
  <r>
    <n v="323"/>
    <n v="332"/>
    <s v="Coca-Cola"/>
    <s v="Beverages"/>
    <s v="Food, beverages and agriculture"/>
    <s v="U.S."/>
    <s v="North America"/>
    <s v="$47,061"/>
    <s v="$10,631"/>
    <n v="-8.0000000000000002E-3"/>
    <s v="$100,549"/>
    <n v="69700"/>
    <n v="31"/>
    <s v="N"/>
    <m/>
    <m/>
    <s v="Y"/>
    <s v="Y"/>
    <s v="Targets set"/>
    <s v="2Â°C"/>
    <n v="2030"/>
    <s v=""/>
    <s v=""/>
    <m/>
    <s v=""/>
    <s v=""/>
    <m/>
    <m/>
    <s v="Net zero"/>
    <s v="Net Zero"/>
    <s v=""/>
    <s v="N"/>
    <s v="Yes"/>
    <s v="Yes"/>
    <s v="Yes"/>
    <s v="1,2,3"/>
    <s v=""/>
    <m/>
    <m/>
    <m/>
    <s v="C,V"/>
    <s v="Y"/>
    <s v="1,2,3"/>
    <s v="&quot;Our long-term ambition is to be net zero carbon by 2050.&quot;_x000a_"/>
    <n v="2050"/>
    <m/>
    <m/>
    <s v="Not Specified"/>
    <s v="Not Specified"/>
    <s v="No"/>
    <s v="N"/>
    <s v=""/>
    <s v=""/>
    <m/>
    <m/>
    <m/>
    <m/>
    <m/>
    <n v="0"/>
    <n v="0"/>
    <n v="0"/>
    <n v="0"/>
    <n v="0"/>
    <n v="1"/>
    <n v="0"/>
    <n v="1"/>
    <n v="0"/>
    <n v="0"/>
    <n v="0"/>
    <n v="0"/>
    <n v="0"/>
    <n v="1"/>
    <n v="0"/>
    <n v="0"/>
    <n v="0"/>
    <n v="0"/>
    <n v="0"/>
    <n v="0"/>
    <n v="1"/>
    <n v="1"/>
    <n v="0"/>
    <n v="0"/>
    <n v="0"/>
    <n v="0"/>
    <n v="1"/>
    <n v="0"/>
    <n v="1"/>
  </r>
  <r>
    <n v="324"/>
    <n v="348"/>
    <s v="L'Oréal"/>
    <s v="Soaps and Cosmetics"/>
    <s v="Household and personal products"/>
    <s v="France"/>
    <s v="Europe"/>
    <s v="$47,028"/>
    <s v="$6,930.6"/>
    <n v="3.6999999999999998E-2"/>
    <s v="$58,348.9"/>
    <n v="94397"/>
    <n v="31"/>
    <s v="N"/>
    <m/>
    <m/>
    <s v="Y"/>
    <s v="Y"/>
    <s v="Targets set"/>
    <s v="1.5°C "/>
    <n v="2030"/>
    <s v="Targets set"/>
    <s v="1.5°C "/>
    <n v="2050"/>
    <s v="Y"/>
    <s v="Targets set"/>
    <n v="2050"/>
    <m/>
    <s v="Net zero"/>
    <s v="Net Zero"/>
    <s v=""/>
    <s v="N"/>
    <s v="Yes"/>
    <s v="Yes"/>
    <s v="Yes"/>
    <s v="1,2,3"/>
    <s v=""/>
    <m/>
    <m/>
    <m/>
    <s v="C,V"/>
    <s v="Y"/>
    <s v="1,2,3"/>
    <s v="By 2050, reduce total emissions by 90%, with residual emissions offset to achieve net zero."/>
    <n v="2050"/>
    <m/>
    <m/>
    <s v="Yes"/>
    <s v="No"/>
    <s v="No"/>
    <s v="N"/>
    <s v=""/>
    <s v=""/>
    <m/>
    <m/>
    <m/>
    <m/>
    <m/>
    <n v="0"/>
    <n v="0"/>
    <n v="0"/>
    <n v="0"/>
    <n v="0"/>
    <n v="1"/>
    <n v="0"/>
    <n v="1"/>
    <n v="0"/>
    <n v="0"/>
    <n v="1"/>
    <n v="0"/>
    <n v="0"/>
    <n v="1"/>
    <n v="0"/>
    <n v="0"/>
    <n v="0"/>
    <n v="0"/>
    <n v="0"/>
    <n v="0"/>
    <n v="1"/>
    <n v="1"/>
    <n v="0"/>
    <n v="0"/>
    <n v="0"/>
    <n v="1"/>
    <n v="1"/>
    <n v="0"/>
    <n v="0"/>
  </r>
  <r>
    <n v="325"/>
    <n v="305"/>
    <s v="Denso"/>
    <s v="Motor Vehicle Parts"/>
    <s v="Automotive"/>
    <s v="Japan"/>
    <s v="Asia"/>
    <s v="$46,979.7"/>
    <s v="$2,749.1"/>
    <n v="0.27"/>
    <s v="$54,206.4"/>
    <n v="158056"/>
    <n v="31"/>
    <s v="N"/>
    <m/>
    <m/>
    <s v="Y"/>
    <s v="Y"/>
    <s v="Targets set"/>
    <s v="1.5°C "/>
    <n v="2030"/>
    <s v=""/>
    <s v=""/>
    <m/>
    <s v=""/>
    <s v=""/>
    <m/>
    <m/>
    <s v="Carbon neutral(ity)"/>
    <s v="Carbon Neutral"/>
    <s v="C"/>
    <s v="Y"/>
    <s v="Yes"/>
    <s v="Yes"/>
    <s v="No"/>
    <s v="1,2"/>
    <s v="&quot;Specifically, we have added the perspective of carbon neutrality to our CO2 reduction plans under Eco Vision 2025, the Company‚Äôs environmental management policy formulated in _x000a_2016. For our Monozukuri activities, we have adopted the target of realizing carbon-neutral electricity by fiscal 2026 (carbon credits to be used with respect to gas) and becoming _x000a_completely carbon neutral, including gas, by fiscal 2036.&quot;"/>
    <n v="2035"/>
    <m/>
    <m/>
    <s v=""/>
    <s v="N"/>
    <s v=""/>
    <s v=""/>
    <m/>
    <m/>
    <m/>
    <s v="Yes"/>
    <s v="Not Specified"/>
    <s v="No"/>
    <s v="N"/>
    <s v=""/>
    <s v=""/>
    <m/>
    <m/>
    <m/>
    <m/>
    <m/>
    <n v="0"/>
    <n v="0"/>
    <n v="0"/>
    <n v="0"/>
    <n v="0"/>
    <n v="1"/>
    <n v="0"/>
    <n v="1"/>
    <n v="0"/>
    <n v="0"/>
    <n v="0"/>
    <n v="0"/>
    <n v="0"/>
    <n v="0"/>
    <n v="0"/>
    <n v="0"/>
    <n v="1"/>
    <n v="1"/>
    <n v="0"/>
    <n v="0"/>
    <n v="0"/>
    <n v="0"/>
    <n v="0"/>
    <n v="0"/>
    <n v="0"/>
    <n v="1"/>
    <n v="1"/>
    <n v="0"/>
    <n v="0"/>
  </r>
  <r>
    <n v="326"/>
    <n v="333"/>
    <s v="TIAA"/>
    <s v="Insurance: Life and Health"/>
    <s v="Financial services"/>
    <s v="U.S."/>
    <s v="North America"/>
    <s v="$46,945.8"/>
    <s v="$-1,935.8"/>
    <n v="0"/>
    <s v="$655,708.3"/>
    <n v="15623"/>
    <n v="28"/>
    <s v="N"/>
    <m/>
    <m/>
    <s v="N"/>
    <s v="N"/>
    <s v=""/>
    <s v=""/>
    <m/>
    <s v=""/>
    <s v=""/>
    <m/>
    <s v=""/>
    <s v=""/>
    <m/>
    <m/>
    <s v="Net zero"/>
    <s v="Net Zero"/>
    <s v=""/>
    <s v="N"/>
    <s v="Yes"/>
    <s v="Yes"/>
    <s v="Yes"/>
    <s v="1,2,3"/>
    <s v=""/>
    <m/>
    <m/>
    <m/>
    <s v="C,V"/>
    <s v="Y"/>
    <s v="1,2,3"/>
    <s v="TIAA is committed to reducing carbon emissions and we‚Äôve set Net Zero goals for our own operations (2040),_x000a_assets managed by Nuveen Real Estate (2040), and assets managed in the GA (2050). "/>
    <n v="2040"/>
    <m/>
    <m/>
    <s v="Yes"/>
    <s v="Not Specified"/>
    <s v="No"/>
    <s v="N"/>
    <s v=""/>
    <s v=""/>
    <m/>
    <m/>
    <m/>
    <m/>
    <m/>
    <n v="0"/>
    <n v="0"/>
    <n v="0"/>
    <n v="0"/>
    <n v="0"/>
    <n v="0"/>
    <n v="0"/>
    <n v="0"/>
    <n v="0"/>
    <n v="0"/>
    <n v="0"/>
    <n v="0"/>
    <n v="0"/>
    <n v="1"/>
    <n v="0"/>
    <n v="0"/>
    <n v="0"/>
    <n v="0"/>
    <n v="0"/>
    <n v="0"/>
    <n v="1"/>
    <n v="1"/>
    <n v="0"/>
    <n v="0"/>
    <n v="0"/>
    <n v="1"/>
    <n v="1"/>
    <n v="0"/>
    <n v="0"/>
  </r>
  <r>
    <n v="327"/>
    <n v="384"/>
    <s v="Meituan"/>
    <s v="Internet Services and Retailing"/>
    <s v="Retail"/>
    <s v="China"/>
    <s v="Asia"/>
    <s v="$46,919.3"/>
    <s v="$4,976.6"/>
    <n v="1.5429999999999999"/>
    <s v="$44,436.4"/>
    <n v="109185"/>
    <n v="3"/>
    <s v="N"/>
    <m/>
    <m/>
    <s v="N"/>
    <s v="N"/>
    <s v=""/>
    <s v=""/>
    <m/>
    <s v=""/>
    <s v=""/>
    <m/>
    <s v=""/>
    <s v=""/>
    <m/>
    <m/>
    <s v="No target"/>
    <s v="No Target"/>
    <s v=""/>
    <s v="N"/>
    <s v="Not Specified"/>
    <s v="Not Specified"/>
    <s v="Not Specified"/>
    <s v=""/>
    <s v=""/>
    <m/>
    <s v="https://www.meituan.com/"/>
    <s v="no usefull information"/>
    <s v=""/>
    <s v="N"/>
    <s v=""/>
    <s v=""/>
    <m/>
    <m/>
    <m/>
    <s v="No"/>
    <s v="No"/>
    <s v="No"/>
    <s v="N"/>
    <s v=""/>
    <s v=""/>
    <m/>
    <m/>
    <m/>
    <m/>
    <m/>
    <n v="0"/>
    <n v="0"/>
    <n v="0"/>
    <n v="0"/>
    <n v="0"/>
    <n v="0"/>
    <n v="0"/>
    <n v="0"/>
    <n v="0"/>
    <n v="0"/>
    <n v="0"/>
    <n v="0"/>
    <n v="0"/>
    <n v="0"/>
    <n v="0"/>
    <n v="0"/>
    <n v="0"/>
    <n v="0"/>
    <n v="0"/>
    <n v="0"/>
    <n v="0"/>
    <n v="0"/>
    <n v="0"/>
    <n v="0"/>
    <n v="0"/>
    <n v="0"/>
    <n v="0"/>
    <n v="1"/>
    <n v="0"/>
  </r>
  <r>
    <n v="328"/>
    <n v="341"/>
    <s v="SNCF Group"/>
    <s v="Railroads"/>
    <s v="Transportation and logistics"/>
    <s v="France"/>
    <s v="Europe"/>
    <s v="$46,884.4"/>
    <s v="$1,683.8"/>
    <n v="0.189"/>
    <s v="$130,079.7"/>
    <n v="289500"/>
    <n v="31"/>
    <s v="N"/>
    <m/>
    <m/>
    <s v="Y"/>
    <s v="Y"/>
    <s v="Targets set"/>
    <s v="1.5Â°C"/>
    <n v="2030"/>
    <s v=""/>
    <s v=""/>
    <m/>
    <s v=""/>
    <s v=""/>
    <m/>
    <m/>
    <s v=""/>
    <s v=""/>
    <s v=""/>
    <s v="N"/>
    <s v="Yes"/>
    <s v="Yes"/>
    <s v=""/>
    <s v="1,2"/>
    <s v=""/>
    <n v="2050"/>
    <s v="https://www.groupe-sncf.com/medias-publics/2025-03/annual-sustainability-report-2024-sncf-group.pdf?VersionId=o5m4uSDiYZPPr8_o_L1_4Y2ls.fnf8gK"/>
    <m/>
    <s v=""/>
    <s v="N"/>
    <s v=""/>
    <s v=""/>
    <m/>
    <m/>
    <m/>
    <s v=""/>
    <s v=""/>
    <s v=""/>
    <s v="Y"/>
    <s v=""/>
    <s v=""/>
    <m/>
    <m/>
    <m/>
    <m/>
    <m/>
    <n v="0"/>
    <n v="0"/>
    <n v="0"/>
    <n v="0"/>
    <n v="0"/>
    <n v="1"/>
    <n v="0"/>
    <n v="1"/>
    <n v="0"/>
    <n v="0"/>
    <n v="0"/>
    <n v="0"/>
    <n v="0"/>
    <n v="0"/>
    <n v="0"/>
    <n v="0"/>
    <n v="0"/>
    <n v="0"/>
    <n v="0"/>
    <n v="0"/>
    <n v="0"/>
    <n v="0"/>
    <n v="0"/>
    <n v="0"/>
    <n v="1"/>
    <n v="0"/>
    <n v="1"/>
    <n v="0"/>
    <n v="0"/>
  </r>
  <r>
    <n v="329"/>
    <n v="365"/>
    <s v="Travelers"/>
    <s v="Insurance: Property and Casualty"/>
    <s v="Financial services"/>
    <s v="U.S."/>
    <s v="North America"/>
    <s v="$46,423"/>
    <s v="$4,999"/>
    <n v="0.67100000000000004"/>
    <s v="$133,189"/>
    <n v="34000"/>
    <n v="22"/>
    <s v="N"/>
    <m/>
    <m/>
    <s v="N"/>
    <s v="N"/>
    <s v=""/>
    <s v=""/>
    <m/>
    <s v=""/>
    <s v=""/>
    <m/>
    <s v=""/>
    <s v=""/>
    <m/>
    <m/>
    <s v="Carbon neutral(ity)"/>
    <s v="Carbon Neutral"/>
    <s v="C"/>
    <s v="Y"/>
    <s v="Yes"/>
    <s v="Yes"/>
    <s v="No"/>
    <s v="1,2"/>
    <s v="'Our GHG Inventory &amp; Goals page summarizes our progress to reduce direct and indirect GHG emissions and references our goal of becoming carbon neutral across our owned operations by 2030.' (page 73) "/>
    <n v="2030"/>
    <m/>
    <m/>
    <s v=""/>
    <s v="N"/>
    <s v=""/>
    <s v=""/>
    <m/>
    <m/>
    <m/>
    <s v="Not Specified"/>
    <s v="Yes (nature-based removals e.g. Forestation, soil carbon enhancement)"/>
    <s v="No"/>
    <s v="N"/>
    <s v=""/>
    <s v=""/>
    <m/>
    <m/>
    <m/>
    <m/>
    <m/>
    <n v="0"/>
    <n v="0"/>
    <n v="0"/>
    <n v="0"/>
    <n v="0"/>
    <n v="0"/>
    <n v="0"/>
    <n v="0"/>
    <n v="0"/>
    <n v="0"/>
    <n v="0"/>
    <n v="0"/>
    <n v="0"/>
    <n v="0"/>
    <n v="0"/>
    <n v="1"/>
    <n v="0"/>
    <n v="1"/>
    <n v="0"/>
    <n v="0"/>
    <n v="0"/>
    <n v="0"/>
    <n v="0"/>
    <n v="0"/>
    <n v="0"/>
    <n v="0"/>
    <n v="1"/>
    <n v="0"/>
    <n v="1"/>
  </r>
  <r>
    <n v="330"/>
    <n v="330"/>
    <s v="Zhejiang Communications Investment Group"/>
    <s v="Transportation and Logistics"/>
    <s v="Transportation and logistics"/>
    <s v="China"/>
    <s v="Asia"/>
    <s v="$45,971.6"/>
    <s v="$584"/>
    <n v="-0.23499999999999999"/>
    <s v="$137,607.9"/>
    <n v="42113"/>
    <n v="5"/>
    <s v="N"/>
    <m/>
    <m/>
    <s v="N"/>
    <s v="N"/>
    <s v=""/>
    <s v=""/>
    <m/>
    <s v=""/>
    <s v=""/>
    <m/>
    <s v=""/>
    <s v=""/>
    <m/>
    <m/>
    <s v=""/>
    <s v=""/>
    <s v="G"/>
    <s v="N"/>
    <s v="Yes"/>
    <s v="Yes"/>
    <s v=""/>
    <s v="1,2"/>
    <s v="committed to national peak and neutrality "/>
    <n v="2060"/>
    <s v="https://www.zjec.com.cn/mtsc/uploads/single_file/E_2024_ESG_Report_20250331.pdf"/>
    <m/>
    <s v=""/>
    <s v="N"/>
    <s v=""/>
    <s v=""/>
    <m/>
    <m/>
    <m/>
    <s v=""/>
    <s v=""/>
    <s v=""/>
    <s v="N"/>
    <s v=""/>
    <s v=""/>
    <m/>
    <m/>
    <m/>
    <m/>
    <m/>
    <n v="0"/>
    <n v="0"/>
    <n v="0"/>
    <n v="0"/>
    <n v="0"/>
    <n v="0"/>
    <n v="0"/>
    <n v="0"/>
    <n v="0"/>
    <n v="0"/>
    <n v="0"/>
    <n v="0"/>
    <n v="0"/>
    <n v="0"/>
    <n v="0"/>
    <n v="0"/>
    <n v="0"/>
    <n v="0"/>
    <n v="0"/>
    <n v="0"/>
    <n v="0"/>
    <n v="0"/>
    <n v="0"/>
    <n v="0"/>
    <n v="0"/>
    <n v="0"/>
    <n v="0"/>
    <n v="0"/>
    <n v="0"/>
  </r>
  <r>
    <n v="331"/>
    <n v="301"/>
    <s v="Swiss Re"/>
    <s v="Insurance: Property and Casualty"/>
    <s v="Financial services"/>
    <s v="Switzerland"/>
    <s v="Europe"/>
    <s v="$45,865"/>
    <s v="$3,241"/>
    <n v="4.2000000000000003E-2"/>
    <s v="$127,229"/>
    <n v="15021"/>
    <n v="31"/>
    <s v="Y"/>
    <n v="2014"/>
    <n v="2020"/>
    <s v="Y"/>
    <s v="N"/>
    <s v="Commitment removed"/>
    <s v=""/>
    <m/>
    <s v=""/>
    <s v=""/>
    <m/>
    <s v="N"/>
    <s v="Commitment removed"/>
    <m/>
    <m/>
    <s v="Net zero"/>
    <s v="Net Zero"/>
    <s v=""/>
    <s v="N"/>
    <s v="Yes"/>
    <s v="Yes"/>
    <s v="Partial"/>
    <s v="1,2"/>
    <s v=""/>
    <m/>
    <m/>
    <m/>
    <s v="C"/>
    <s v="Y"/>
    <s v="1,2"/>
    <s v="Group-wide net-zero GHG emissions by 2050"/>
    <n v="2050"/>
    <m/>
    <m/>
    <s v="Not Specified"/>
    <s v="Yes (unspecified)"/>
    <s v="No"/>
    <s v="N"/>
    <s v=""/>
    <s v=""/>
    <m/>
    <m/>
    <m/>
    <m/>
    <m/>
    <n v="1"/>
    <n v="0"/>
    <n v="0"/>
    <n v="1"/>
    <n v="0"/>
    <n v="0"/>
    <n v="0"/>
    <n v="0"/>
    <n v="0"/>
    <n v="0"/>
    <n v="0"/>
    <n v="0"/>
    <n v="0"/>
    <n v="1"/>
    <n v="0"/>
    <n v="0"/>
    <n v="0"/>
    <n v="0"/>
    <n v="0"/>
    <n v="0"/>
    <n v="1"/>
    <n v="1"/>
    <n v="0"/>
    <n v="0"/>
    <n v="0"/>
    <n v="0"/>
    <n v="1"/>
    <n v="0"/>
    <n v="1"/>
  </r>
  <r>
    <n v="332"/>
    <n v="343"/>
    <s v="China South Industries Group"/>
    <s v="Aerospace &amp; Defense"/>
    <s v="Aerospace and defense"/>
    <s v="China"/>
    <s v="Asia"/>
    <s v="$45,481.8"/>
    <s v="$850.6"/>
    <n v="-0.252"/>
    <s v="$66,363.1"/>
    <n v="158371"/>
    <n v="16"/>
    <s v="N"/>
    <m/>
    <m/>
    <s v="N"/>
    <s v="N"/>
    <s v=""/>
    <s v=""/>
    <m/>
    <s v=""/>
    <s v=""/>
    <m/>
    <s v=""/>
    <s v=""/>
    <m/>
    <m/>
    <s v=""/>
    <s v=""/>
    <s v=""/>
    <s v="N"/>
    <s v=""/>
    <s v=""/>
    <s v=""/>
    <s v=""/>
    <s v=""/>
    <m/>
    <s v="https://www.csgc.com.cn/"/>
    <s v="no information"/>
    <s v=""/>
    <s v="N"/>
    <s v=""/>
    <s v=""/>
    <m/>
    <m/>
    <m/>
    <s v=""/>
    <s v=""/>
    <s v=""/>
    <s v="N"/>
    <s v=""/>
    <s v=""/>
    <m/>
    <m/>
    <m/>
    <m/>
    <m/>
    <n v="0"/>
    <n v="0"/>
    <n v="0"/>
    <n v="0"/>
    <n v="0"/>
    <n v="0"/>
    <n v="0"/>
    <n v="0"/>
    <n v="0"/>
    <n v="0"/>
    <n v="0"/>
    <n v="0"/>
    <n v="0"/>
    <n v="0"/>
    <n v="0"/>
    <n v="0"/>
    <n v="0"/>
    <n v="0"/>
    <n v="0"/>
    <n v="0"/>
    <n v="0"/>
    <n v="0"/>
    <n v="0"/>
    <n v="0"/>
    <n v="0"/>
    <n v="0"/>
    <n v="0"/>
    <n v="0"/>
    <n v="0"/>
  </r>
  <r>
    <n v="333"/>
    <n v="345"/>
    <s v="Raizen"/>
    <s v="Petroleum Refining"/>
    <s v="Oil and gas"/>
    <s v="Brazil"/>
    <s v="Latin America"/>
    <s v="$45,473.9"/>
    <s v="$-758.3"/>
    <n v="-8.1829999999999998"/>
    <s v="$24,562.3"/>
    <n v="46000"/>
    <n v="4"/>
    <s v="N"/>
    <m/>
    <m/>
    <s v="N"/>
    <s v="N"/>
    <s v=""/>
    <s v=""/>
    <m/>
    <s v=""/>
    <s v=""/>
    <m/>
    <s v=""/>
    <s v=""/>
    <m/>
    <m/>
    <s v=""/>
    <s v=""/>
    <s v=""/>
    <s v="N"/>
    <s v=""/>
    <s v=""/>
    <s v=""/>
    <s v=""/>
    <s v=""/>
    <m/>
    <s v="https://www.raizen.com.br/en/sustainability/climate-change"/>
    <s v="no useful information "/>
    <s v=""/>
    <s v="N"/>
    <s v=""/>
    <s v=""/>
    <m/>
    <m/>
    <m/>
    <s v=""/>
    <s v=""/>
    <s v=""/>
    <s v="N"/>
    <s v=""/>
    <s v=""/>
    <m/>
    <m/>
    <m/>
    <m/>
    <m/>
    <n v="0"/>
    <n v="0"/>
    <n v="0"/>
    <n v="0"/>
    <n v="0"/>
    <n v="0"/>
    <n v="0"/>
    <n v="0"/>
    <n v="0"/>
    <n v="0"/>
    <n v="0"/>
    <n v="0"/>
    <n v="0"/>
    <n v="0"/>
    <n v="0"/>
    <n v="0"/>
    <n v="0"/>
    <n v="0"/>
    <n v="0"/>
    <n v="0"/>
    <n v="0"/>
    <n v="0"/>
    <n v="0"/>
    <n v="0"/>
    <n v="0"/>
    <n v="0"/>
    <n v="0"/>
    <n v="0"/>
    <n v="0"/>
  </r>
  <r>
    <n v="334"/>
    <n v="381"/>
    <s v="Taikang Insurance Group"/>
    <s v="Insurance: Life, Health (Mutual)"/>
    <s v="Financial services"/>
    <s v="China"/>
    <s v="Asia"/>
    <s v="$45,456"/>
    <s v="$2,115.6"/>
    <n v="0.185"/>
    <s v="$291,482.9"/>
    <n v="54060"/>
    <n v="8"/>
    <s v="N"/>
    <m/>
    <m/>
    <s v="N"/>
    <s v="N"/>
    <s v=""/>
    <s v=""/>
    <m/>
    <s v=""/>
    <s v=""/>
    <m/>
    <s v=""/>
    <s v=""/>
    <m/>
    <m/>
    <s v="No target"/>
    <s v="No Target"/>
    <s v="G"/>
    <s v="N"/>
    <s v="Yes"/>
    <s v="Yes"/>
    <s v=""/>
    <s v="1,2"/>
    <s v="committed to national peak and neutrality targets"/>
    <n v="2060"/>
    <s v="https://cn.chinadaily.com.cn/a/202408/23/WS66c834c9a310b35299d3828c.html"/>
    <m/>
    <s v=""/>
    <s v="N"/>
    <s v=""/>
    <s v=""/>
    <m/>
    <m/>
    <m/>
    <s v=""/>
    <s v=""/>
    <s v=""/>
    <s v="N"/>
    <s v=""/>
    <s v=""/>
    <m/>
    <m/>
    <m/>
    <m/>
    <m/>
    <n v="0"/>
    <n v="0"/>
    <n v="0"/>
    <n v="0"/>
    <n v="0"/>
    <n v="0"/>
    <n v="0"/>
    <n v="0"/>
    <n v="0"/>
    <n v="0"/>
    <n v="0"/>
    <n v="0"/>
    <n v="0"/>
    <n v="0"/>
    <n v="0"/>
    <n v="0"/>
    <n v="0"/>
    <n v="0"/>
    <n v="0"/>
    <n v="0"/>
    <n v="0"/>
    <n v="0"/>
    <n v="0"/>
    <n v="0"/>
    <n v="0"/>
    <n v="0"/>
    <n v="0"/>
    <n v="0"/>
    <n v="0"/>
  </r>
  <r>
    <n v="335"/>
    <n v="322"/>
    <s v="Ingka Group"/>
    <s v="Specialty Retailers"/>
    <s v="Retail"/>
    <s v="Netherlands"/>
    <s v="Europe"/>
    <s v="$45,215.7"/>
    <s v="$870.9"/>
    <n v="-0.45500000000000002"/>
    <s v="$63,700.5"/>
    <n v="162293"/>
    <n v="5"/>
    <s v="Y"/>
    <n v="2014"/>
    <n v="2025"/>
    <s v="Y"/>
    <s v="Y"/>
    <s v="Targets set"/>
    <s v="1.5Â°C"/>
    <n v="2030"/>
    <s v="1.5 C"/>
    <s v="1.5Â°C"/>
    <n v="2050"/>
    <s v="Y"/>
    <s v="Targets set"/>
    <n v="2050"/>
    <m/>
    <s v="Net zero"/>
    <s v="Net Zero"/>
    <s v=""/>
    <s v="N"/>
    <s v="Yes"/>
    <s v="Yes"/>
    <s v="Yes"/>
    <s v="1,2,3"/>
    <s v=""/>
    <m/>
    <m/>
    <m/>
    <s v="C,V"/>
    <s v="Y"/>
    <s v="1,2,3"/>
    <s v="&quot;We will reduce the greenhouse gas (GHG) emissions from the value chain in absolute terms by at least 50% by FY30 compared to baseline FY16 and at least 90% latest FY50. Any remaining emissions will be neutralised â€“ reaching net-zero emissions latest FY50&quot; (Pg 12) "/>
    <n v="2050"/>
    <m/>
    <m/>
    <s v="No"/>
    <s v="Yes (nature-based removals e.g. Forestation, soil carbon enhancement)"/>
    <s v="No"/>
    <s v="N"/>
    <s v=""/>
    <s v=""/>
    <m/>
    <m/>
    <m/>
    <m/>
    <m/>
    <n v="0"/>
    <n v="1"/>
    <n v="0"/>
    <n v="1"/>
    <n v="0"/>
    <n v="1"/>
    <n v="0"/>
    <n v="1"/>
    <n v="0"/>
    <n v="0"/>
    <n v="1"/>
    <n v="0"/>
    <n v="0"/>
    <n v="1"/>
    <n v="0"/>
    <n v="0"/>
    <n v="0"/>
    <n v="0"/>
    <n v="0"/>
    <n v="0"/>
    <n v="1"/>
    <n v="1"/>
    <n v="0"/>
    <n v="0"/>
    <n v="0"/>
    <n v="0"/>
    <n v="1"/>
    <n v="1"/>
    <n v="0"/>
  </r>
  <r>
    <n v="336"/>
    <n v="455"/>
    <s v="Eli Lilly"/>
    <s v="Pharmaceuticals"/>
    <s v="Health care and pharmaceuticals"/>
    <s v="U.S."/>
    <s v="North America"/>
    <s v="$45,042.7"/>
    <s v="$10,590"/>
    <n v="1.0209999999999999"/>
    <s v="$78,714.9"/>
    <n v="47000"/>
    <n v="17"/>
    <s v="N"/>
    <m/>
    <m/>
    <s v="N"/>
    <s v="N"/>
    <s v=""/>
    <s v=""/>
    <m/>
    <s v=""/>
    <s v=""/>
    <m/>
    <s v=""/>
    <s v=""/>
    <m/>
    <m/>
    <s v="Carbon neutral(ity)"/>
    <s v="Carbon Neutral"/>
    <s v="C,V"/>
    <s v="Y"/>
    <s v="Yes"/>
    <s v="Yes"/>
    <s v="Yes"/>
    <s v="1,2,3"/>
    <s v="Lilly‚Äôs 2030 goals are to source 100% of purchased electricity from renewable sources and to achieve carbon neutrality in our operations. (Become carbon neutral in our own operations (scope 1 and 2 emissions)"/>
    <n v="2030"/>
    <m/>
    <m/>
    <s v=""/>
    <s v="N"/>
    <s v=""/>
    <s v=""/>
    <m/>
    <m/>
    <m/>
    <s v="Yes"/>
    <s v="Not Specified"/>
    <s v="No"/>
    <s v="N"/>
    <s v=""/>
    <s v=""/>
    <m/>
    <m/>
    <m/>
    <m/>
    <m/>
    <n v="0"/>
    <n v="0"/>
    <n v="0"/>
    <n v="0"/>
    <n v="0"/>
    <n v="0"/>
    <n v="0"/>
    <n v="0"/>
    <n v="0"/>
    <n v="0"/>
    <n v="0"/>
    <n v="0"/>
    <n v="0"/>
    <n v="0"/>
    <n v="0"/>
    <n v="1"/>
    <n v="0"/>
    <n v="1"/>
    <n v="0"/>
    <n v="0"/>
    <n v="0"/>
    <n v="0"/>
    <n v="0"/>
    <n v="0"/>
    <n v="0"/>
    <n v="1"/>
    <n v="1"/>
    <n v="0"/>
    <n v="0"/>
  </r>
  <r>
    <n v="337"/>
    <n v="391"/>
    <s v="ACS"/>
    <s v="Engineering &amp; Construction"/>
    <s v="Engineering and construction"/>
    <s v="Spain"/>
    <s v="Europe"/>
    <s v="$45,023.4"/>
    <s v="$895"/>
    <n v="6.0999999999999999E-2"/>
    <s v="$43,513.4"/>
    <n v="157284"/>
    <n v="21"/>
    <s v="N"/>
    <m/>
    <m/>
    <s v="N"/>
    <s v="N"/>
    <s v=""/>
    <s v=""/>
    <m/>
    <s v=""/>
    <s v=""/>
    <m/>
    <s v=""/>
    <s v=""/>
    <m/>
    <m/>
    <s v="Emissions reduction target"/>
    <s v="Other Emission Reduction"/>
    <s v=""/>
    <s v="N"/>
    <s v="Yes"/>
    <s v="Yes"/>
    <s v="No"/>
    <s v="1,2"/>
    <s v=""/>
    <m/>
    <m/>
    <m/>
    <s v=""/>
    <s v="N"/>
    <s v=""/>
    <s v="This is to meet the targets that the ACS Group has set for itself, and to make good on its commitment in its 2025 Strategic Sustainability Plan to achieve the target of zero net emissions by 2045."/>
    <n v="2045"/>
    <m/>
    <m/>
    <s v="Yes"/>
    <s v="Yes (nature-based removals e.g. Forestation, soil carbon enhancement)"/>
    <s v="No"/>
    <s v="Y"/>
    <s v="Reduction of scope 1 emissions by 35% in 2030, with an intermediate reduction target of at least 15% by 2025 _x000d__x000a__x000d__x000a_Reduction of scope 2 emissions by 60% in 2030, with an intermediate reduction target of at least 30% by 2025"/>
    <n v="2030"/>
    <m/>
    <m/>
    <m/>
    <m/>
    <m/>
    <n v="0"/>
    <n v="0"/>
    <n v="0"/>
    <n v="0"/>
    <n v="0"/>
    <n v="0"/>
    <n v="0"/>
    <n v="0"/>
    <n v="0"/>
    <n v="0"/>
    <n v="0"/>
    <n v="0"/>
    <n v="0"/>
    <n v="0"/>
    <n v="0"/>
    <n v="0"/>
    <n v="0"/>
    <n v="0"/>
    <n v="0"/>
    <n v="0"/>
    <n v="0"/>
    <n v="0"/>
    <n v="0"/>
    <n v="1"/>
    <n v="0"/>
    <n v="1"/>
    <n v="0"/>
    <n v="0"/>
    <n v="0"/>
  </r>
  <r>
    <n v="338"/>
    <n v="340"/>
    <s v="Susun Construction Group"/>
    <s v="Engineering &amp; Construction"/>
    <s v="Engineering and construction"/>
    <s v="China"/>
    <s v="Asia"/>
    <s v="$45,003.8"/>
    <s v="$924.2"/>
    <n v="-0.191"/>
    <s v="$34,018.5"/>
    <n v="122635"/>
    <n v="4"/>
    <s v="N"/>
    <m/>
    <m/>
    <s v="N"/>
    <s v="N"/>
    <s v=""/>
    <s v=""/>
    <m/>
    <s v=""/>
    <s v=""/>
    <m/>
    <s v=""/>
    <s v=""/>
    <m/>
    <m/>
    <s v=""/>
    <s v=""/>
    <s v=""/>
    <s v="N"/>
    <s v=""/>
    <s v=""/>
    <s v=""/>
    <s v=""/>
    <s v=""/>
    <m/>
    <m/>
    <s v="no information"/>
    <s v=""/>
    <s v="N"/>
    <s v=""/>
    <s v=""/>
    <m/>
    <m/>
    <m/>
    <s v=""/>
    <s v=""/>
    <s v=""/>
    <s v="N"/>
    <s v=""/>
    <s v=""/>
    <m/>
    <m/>
    <m/>
    <m/>
    <m/>
    <n v="0"/>
    <n v="0"/>
    <n v="0"/>
    <n v="0"/>
    <n v="0"/>
    <n v="0"/>
    <n v="0"/>
    <n v="0"/>
    <n v="0"/>
    <n v="0"/>
    <n v="0"/>
    <n v="0"/>
    <n v="0"/>
    <n v="0"/>
    <n v="0"/>
    <n v="0"/>
    <n v="0"/>
    <n v="0"/>
    <n v="0"/>
    <n v="0"/>
    <n v="0"/>
    <n v="0"/>
    <n v="0"/>
    <n v="0"/>
    <n v="0"/>
    <n v="0"/>
    <n v="0"/>
    <n v="0"/>
    <n v="0"/>
  </r>
  <r>
    <n v="339"/>
    <n v="336"/>
    <s v="China Huadian"/>
    <s v="Utilities"/>
    <s v="Energy and utilities"/>
    <s v="China"/>
    <s v="Asia"/>
    <s v="$45,003.1"/>
    <s v="$2,370.7"/>
    <n v="0.24199999999999999"/>
    <s v="$166,802.7"/>
    <n v="97694"/>
    <n v="14"/>
    <s v="N"/>
    <m/>
    <m/>
    <s v="N"/>
    <s v="N"/>
    <s v=""/>
    <s v=""/>
    <m/>
    <s v=""/>
    <s v=""/>
    <m/>
    <s v=""/>
    <s v=""/>
    <m/>
    <m/>
    <s v=""/>
    <s v=""/>
    <s v="G"/>
    <s v="N"/>
    <s v="Yes"/>
    <s v="Yes"/>
    <s v=""/>
    <s v="1,2"/>
    <s v="committed to national peak and neutrality "/>
    <n v="2060"/>
    <s v="Climate and Energy Benchmark - Electric Utilities"/>
    <m/>
    <s v=""/>
    <s v="N"/>
    <s v=""/>
    <s v=""/>
    <m/>
    <m/>
    <m/>
    <s v=""/>
    <s v=""/>
    <s v=""/>
    <s v="N"/>
    <s v=""/>
    <s v=""/>
    <m/>
    <m/>
    <m/>
    <m/>
    <m/>
    <n v="0"/>
    <n v="0"/>
    <n v="0"/>
    <n v="0"/>
    <n v="0"/>
    <n v="0"/>
    <n v="0"/>
    <n v="0"/>
    <n v="0"/>
    <n v="0"/>
    <n v="0"/>
    <n v="0"/>
    <n v="0"/>
    <n v="0"/>
    <n v="0"/>
    <n v="0"/>
    <n v="0"/>
    <n v="0"/>
    <n v="0"/>
    <n v="0"/>
    <n v="0"/>
    <n v="0"/>
    <n v="0"/>
    <n v="0"/>
    <n v="0"/>
    <n v="0"/>
    <n v="0"/>
    <n v="0"/>
    <n v="0"/>
  </r>
  <r>
    <n v="340"/>
    <n v="347"/>
    <s v="George Weston"/>
    <s v="Food &amp; Drug Stores"/>
    <s v="Retail"/>
    <s v="Canada"/>
    <s v="North America"/>
    <s v="$44,975.6"/>
    <s v="$992.1"/>
    <n v="-0.13100000000000001"/>
    <s v="$35,776.6"/>
    <n v="200250"/>
    <n v="31"/>
    <s v="N"/>
    <m/>
    <m/>
    <s v="N"/>
    <s v="N"/>
    <s v=""/>
    <s v=""/>
    <m/>
    <s v=""/>
    <s v=""/>
    <m/>
    <s v=""/>
    <s v=""/>
    <m/>
    <m/>
    <s v="No target"/>
    <s v="No Target"/>
    <s v=""/>
    <s v="N"/>
    <s v="Yes"/>
    <s v="Yes"/>
    <s v="Yes"/>
    <s v="1,2,3"/>
    <s v=""/>
    <m/>
    <m/>
    <m/>
    <s v="C,V"/>
    <s v="Y"/>
    <s v="1,2,3"/>
    <s v=""/>
    <n v="2050"/>
    <m/>
    <m/>
    <s v="Not Specified"/>
    <s v="No"/>
    <s v="No"/>
    <s v="N"/>
    <s v=""/>
    <s v=""/>
    <m/>
    <m/>
    <m/>
    <m/>
    <m/>
    <n v="0"/>
    <n v="0"/>
    <n v="0"/>
    <n v="0"/>
    <n v="0"/>
    <n v="0"/>
    <n v="0"/>
    <n v="0"/>
    <n v="0"/>
    <n v="0"/>
    <n v="0"/>
    <n v="0"/>
    <n v="0"/>
    <n v="1"/>
    <n v="0"/>
    <n v="0"/>
    <n v="0"/>
    <n v="0"/>
    <n v="0"/>
    <n v="0"/>
    <n v="1"/>
    <n v="1"/>
    <n v="0"/>
    <n v="0"/>
    <n v="0"/>
    <n v="0"/>
    <n v="1"/>
    <n v="0"/>
    <n v="1"/>
  </r>
  <r>
    <n v="341"/>
    <n v="320"/>
    <s v="Orange"/>
    <s v="Telecommunications"/>
    <s v="Telecommunications and media"/>
    <s v="France"/>
    <s v="Europe"/>
    <s v="$44,781"/>
    <s v="$2,541.4"/>
    <n v="-3.6999999999999998E-2"/>
    <s v="$107,552.3"/>
    <n v="119270"/>
    <n v="31"/>
    <s v="N"/>
    <m/>
    <m/>
    <s v="Y"/>
    <s v="Y"/>
    <s v="Targets set"/>
    <s v="1.5°C "/>
    <n v="2030"/>
    <s v="Targets set"/>
    <s v="1.5°C "/>
    <n v="2040"/>
    <s v="Y"/>
    <s v="Targets set"/>
    <n v="2040"/>
    <m/>
    <s v="Net zero"/>
    <s v="Net Zero"/>
    <s v=""/>
    <s v="N"/>
    <s v="Yes"/>
    <s v="Yes"/>
    <s v="Yes"/>
    <s v="1,2,3"/>
    <s v=""/>
    <m/>
    <m/>
    <m/>
    <s v="C,V"/>
    <s v="Y"/>
    <s v="1,2,3"/>
    <s v="&quot;Founded in 2015, the Science-Based Targets initiative (SBTi) encourages businesses to set science-based targets to reduce their greenhouse gas emissions, to help effectively combat climate change. The SBTi target validation team has evaluated the targets of Orange‚Äôs near-term (2030) and long-term (2040) commitments to be consistent with keeping the planet‚Äôs global warming below 1.5°C  and aligned with the need to achieve net zero emissions by 2050 or earlier. Achieving net zero by 2040, ten years before the industry‚Äôs recommendations.&quot; (Source: https://archive.vn/jNEBS)"/>
    <n v="2040"/>
    <m/>
    <m/>
    <s v="Yes"/>
    <s v="Yes (nature-based removals e.g. Forestation, soil carbon enhancement)"/>
    <s v="Yes"/>
    <s v="N"/>
    <s v=""/>
    <s v=""/>
    <m/>
    <m/>
    <m/>
    <m/>
    <m/>
    <n v="0"/>
    <n v="0"/>
    <n v="0"/>
    <n v="0"/>
    <n v="0"/>
    <n v="1"/>
    <n v="0"/>
    <n v="1"/>
    <n v="0"/>
    <n v="0"/>
    <n v="1"/>
    <n v="0"/>
    <n v="0"/>
    <n v="1"/>
    <n v="0"/>
    <n v="0"/>
    <n v="0"/>
    <n v="0"/>
    <n v="0"/>
    <n v="0"/>
    <n v="1"/>
    <n v="1"/>
    <n v="0"/>
    <n v="0"/>
    <n v="0"/>
    <n v="1"/>
    <n v="1"/>
    <n v="0"/>
    <n v="0"/>
  </r>
  <r>
    <n v="342"/>
    <n v="295"/>
    <s v="ZF Friedrichshafen"/>
    <s v="Motor Vehicle Parts"/>
    <s v="Automotive"/>
    <s v="Germany"/>
    <s v="Europe"/>
    <s v="$44,746.4"/>
    <s v="$-1,246.9"/>
    <n v="0"/>
    <s v="$40,702"/>
    <n v="155962"/>
    <n v="12"/>
    <s v="N"/>
    <m/>
    <m/>
    <s v="Y"/>
    <s v="Y"/>
    <s v="Targets set"/>
    <s v="1.5Â°C"/>
    <n v="2030"/>
    <s v=""/>
    <s v=""/>
    <m/>
    <s v="N"/>
    <s v="Commitment removed"/>
    <m/>
    <m/>
    <s v="Climate neutral"/>
    <s v="Carbon Neutral"/>
    <s v="C,V"/>
    <s v="Y"/>
    <s v="Yes"/>
    <s v="Yes"/>
    <s v="Yes"/>
    <s v="1,2,3"/>
    <s v="&quot;ZF commits to climate neutrality by 2040 across all three scopes&quot;."/>
    <n v="2040"/>
    <m/>
    <m/>
    <s v=""/>
    <s v="N"/>
    <s v=""/>
    <s v=""/>
    <m/>
    <m/>
    <m/>
    <s v="Not Specified"/>
    <s v="Not Specified"/>
    <s v="No"/>
    <s v="N"/>
    <s v=""/>
    <s v=""/>
    <m/>
    <m/>
    <m/>
    <m/>
    <m/>
    <n v="0"/>
    <n v="0"/>
    <n v="0"/>
    <n v="0"/>
    <n v="0"/>
    <n v="1"/>
    <n v="0"/>
    <n v="1"/>
    <n v="0"/>
    <n v="0"/>
    <n v="0"/>
    <n v="0"/>
    <n v="0"/>
    <n v="0"/>
    <n v="0"/>
    <n v="0"/>
    <n v="1"/>
    <n v="1"/>
    <n v="0"/>
    <n v="0"/>
    <n v="0"/>
    <n v="0"/>
    <n v="0"/>
    <n v="0"/>
    <n v="0"/>
    <n v="0"/>
    <n v="1"/>
    <n v="0"/>
    <n v="1"/>
  </r>
  <r>
    <n v="343"/>
    <n v="350"/>
    <s v="Telefonica"/>
    <s v="Telecommunications"/>
    <s v="Telecommunications and media"/>
    <s v="Spain"/>
    <s v="Europe"/>
    <s v="$44,679.4"/>
    <s v="$-53"/>
    <n v="0"/>
    <s v="$104,060.9"/>
    <n v="100870"/>
    <n v="31"/>
    <s v="Y"/>
    <n v="2017"/>
    <n v="2030"/>
    <s v="Y"/>
    <s v="Y"/>
    <s v="Targets set"/>
    <s v="1.5°C "/>
    <n v="2030"/>
    <s v="Targets set"/>
    <s v="1.5°C "/>
    <n v="2040"/>
    <s v="Y"/>
    <s v="Targets set"/>
    <n v="2040"/>
    <m/>
    <s v="Net zero"/>
    <s v="Net Zero"/>
    <s v=""/>
    <s v="N"/>
    <s v="Yes"/>
    <s v="Yes"/>
    <s v="Yes"/>
    <s v="1,2,3"/>
    <s v=""/>
    <m/>
    <m/>
    <m/>
    <s v="C,V"/>
    <s v="Y"/>
    <s v="1,2,3"/>
    <s v="&quot;By 2040:_x000d__x000a_We will reach net zero emissions by reducing 90% of our emissions (Scopes 1, 2 and 3)._x000d__x000a_We will neutralise residual emissions annually (the remaining 10%).&quot; (Source: https://archive.vn/B0AYh)"/>
    <n v="2040"/>
    <m/>
    <m/>
    <s v="Yes"/>
    <s v="Yes (nature-based removals e.g. Forestation, soil carbon enhancement)"/>
    <s v="Yes"/>
    <s v="N"/>
    <s v=""/>
    <s v=""/>
    <m/>
    <m/>
    <m/>
    <m/>
    <m/>
    <n v="0"/>
    <n v="1"/>
    <n v="0"/>
    <n v="1"/>
    <n v="0"/>
    <n v="1"/>
    <n v="0"/>
    <n v="1"/>
    <n v="0"/>
    <n v="0"/>
    <n v="1"/>
    <n v="0"/>
    <n v="0"/>
    <n v="1"/>
    <n v="0"/>
    <n v="0"/>
    <n v="0"/>
    <n v="0"/>
    <n v="0"/>
    <n v="0"/>
    <n v="1"/>
    <n v="1"/>
    <n v="0"/>
    <n v="0"/>
    <n v="0"/>
    <n v="1"/>
    <n v="1"/>
    <n v="0"/>
    <n v="0"/>
  </r>
  <r>
    <n v="344"/>
    <n v="317"/>
    <s v="Tokyo Electric Power"/>
    <s v="Utilities"/>
    <s v="Energy and utilities"/>
    <s v="Japan"/>
    <s v="Asia"/>
    <s v="$44,674.7"/>
    <s v="$1,058"/>
    <n v="-0.42899999999999999"/>
    <s v="$99,986.6"/>
    <n v="38074"/>
    <n v="31"/>
    <s v="N"/>
    <m/>
    <m/>
    <s v="N"/>
    <s v="N"/>
    <s v=""/>
    <s v=""/>
    <m/>
    <s v=""/>
    <s v=""/>
    <m/>
    <s v=""/>
    <s v=""/>
    <m/>
    <m/>
    <s v="Carbon neutral(ity)"/>
    <s v="Carbon Neutral"/>
    <s v="C,V"/>
    <s v="Y"/>
    <s v="Yes"/>
    <s v="Yes"/>
    <s v="Yes"/>
    <s v="1,2,3"/>
    <s v="Targets and Initiatives for Carbon Neutrality - 2050 challenge : Reduce CO2 emissions from the supply of energy to net zero by 2050_x000a__x000a_"/>
    <n v="2050"/>
    <m/>
    <m/>
    <s v=""/>
    <s v="N"/>
    <s v=""/>
    <s v=""/>
    <m/>
    <m/>
    <m/>
    <s v="Not Specified"/>
    <s v="Not Specified"/>
    <s v="No"/>
    <s v="N"/>
    <s v=""/>
    <s v=""/>
    <m/>
    <m/>
    <m/>
    <m/>
    <m/>
    <n v="0"/>
    <n v="0"/>
    <n v="0"/>
    <n v="0"/>
    <n v="0"/>
    <n v="0"/>
    <n v="0"/>
    <n v="0"/>
    <n v="0"/>
    <n v="0"/>
    <n v="0"/>
    <n v="0"/>
    <n v="0"/>
    <n v="0"/>
    <n v="0"/>
    <n v="0"/>
    <n v="1"/>
    <n v="1"/>
    <n v="0"/>
    <n v="0"/>
    <n v="0"/>
    <n v="0"/>
    <n v="0"/>
    <n v="0"/>
    <n v="0"/>
    <n v="0"/>
    <n v="1"/>
    <n v="0"/>
    <n v="1"/>
  </r>
  <r>
    <n v="345"/>
    <n v="353"/>
    <s v="Woolworths Group"/>
    <s v="Food &amp; Drug Stores"/>
    <s v="Retail"/>
    <s v="Australia"/>
    <s v="Oceania"/>
    <s v="$44,521.5"/>
    <s v="$70.8"/>
    <n v="-0.93500000000000005"/>
    <s v="$22,645.1"/>
    <n v="201413"/>
    <n v="29"/>
    <s v="Y"/>
    <n v="2020"/>
    <n v="2025"/>
    <s v="Y"/>
    <s v="Y"/>
    <s v="Targets set"/>
    <s v="1.5°C "/>
    <n v="2033"/>
    <s v="Targets set"/>
    <s v="1.5°C "/>
    <n v="2050"/>
    <s v="Y"/>
    <s v="Targets set"/>
    <n v="2050"/>
    <m/>
    <s v="Climate positive"/>
    <s v="Carbon Neutral"/>
    <s v="C,V"/>
    <s v="Y"/>
    <s v="Yes"/>
    <s v="Yes"/>
    <s v="Yes"/>
    <s v="1,2,3"/>
    <s v="&quot;We aim to reach net positive emissions for our operations no later than 2050.&quot; (p. 47)"/>
    <n v="2050"/>
    <m/>
    <m/>
    <s v=""/>
    <s v="N"/>
    <s v=""/>
    <s v=""/>
    <m/>
    <m/>
    <m/>
    <s v="Yes"/>
    <s v="Not Specified"/>
    <s v="No"/>
    <s v="N"/>
    <s v=""/>
    <s v=""/>
    <m/>
    <m/>
    <m/>
    <m/>
    <m/>
    <n v="0"/>
    <n v="1"/>
    <n v="0"/>
    <n v="1"/>
    <n v="0"/>
    <n v="0"/>
    <n v="1"/>
    <n v="1"/>
    <n v="0"/>
    <n v="0"/>
    <n v="1"/>
    <n v="0"/>
    <n v="0"/>
    <n v="0"/>
    <n v="0"/>
    <n v="0"/>
    <n v="1"/>
    <n v="1"/>
    <n v="0"/>
    <n v="0"/>
    <n v="1"/>
    <n v="1"/>
    <n v="0"/>
    <n v="0"/>
    <n v="0"/>
    <n v="1"/>
    <n v="1"/>
    <n v="0"/>
    <n v="0"/>
  </r>
  <r>
    <n v="346"/>
    <n v="310"/>
    <s v="Vodafone Group"/>
    <s v="Telecommunications"/>
    <s v="Telecommunications and media"/>
    <s v="Britain"/>
    <s v="Europe"/>
    <s v="$44,427.3"/>
    <s v="$-4,473.1"/>
    <n v="-4.6180000000000003"/>
    <s v="$138,731.7"/>
    <n v="92834"/>
    <n v="26"/>
    <s v="Y"/>
    <n v="2018"/>
    <n v="2025"/>
    <s v="Y"/>
    <s v="Y"/>
    <s v="Targets set"/>
    <s v="1.5°C "/>
    <n v="2030"/>
    <s v="Targets set"/>
    <s v="1.5°C "/>
    <n v="2040"/>
    <s v="Y"/>
    <s v="Targets set"/>
    <n v="2040"/>
    <m/>
    <s v="Net zero"/>
    <s v="Net Zero"/>
    <s v=""/>
    <s v="N"/>
    <s v="Yes"/>
    <s v="Yes"/>
    <s v="Yes"/>
    <s v="1,2,3"/>
    <s v=""/>
    <m/>
    <m/>
    <m/>
    <s v="C,V"/>
    <s v="Y"/>
    <s v="1,2,3"/>
    <s v="&quot;Net zero GHG emissions from our operations (Scope 1 and 2) in Europe by 2028 and in Africa no later than 2035, and across our full value chain (Scope 3) by 2040&quot; [p38 2024 Annual Report]"/>
    <n v="2040"/>
    <m/>
    <m/>
    <s v="Not Specified"/>
    <s v="Not Specified"/>
    <s v="No"/>
    <s v="N"/>
    <s v=""/>
    <s v=""/>
    <m/>
    <m/>
    <m/>
    <m/>
    <m/>
    <n v="0"/>
    <n v="1"/>
    <n v="0"/>
    <n v="1"/>
    <n v="0"/>
    <n v="1"/>
    <n v="0"/>
    <n v="1"/>
    <n v="0"/>
    <n v="0"/>
    <n v="1"/>
    <n v="0"/>
    <n v="0"/>
    <n v="1"/>
    <n v="0"/>
    <n v="0"/>
    <n v="0"/>
    <n v="0"/>
    <n v="0"/>
    <n v="0"/>
    <n v="1"/>
    <n v="1"/>
    <n v="0"/>
    <n v="0"/>
    <n v="0"/>
    <n v="0"/>
    <n v="1"/>
    <n v="0"/>
    <n v="1"/>
  </r>
  <r>
    <n v="347"/>
    <n v="403"/>
    <s v="Uber Technologies"/>
    <s v="Internet Services and Retailing"/>
    <s v="Retail"/>
    <s v="U.S."/>
    <s v="North America"/>
    <s v="$43,978"/>
    <s v="$9,856"/>
    <n v="4.2229999999999999"/>
    <s v="$51,244"/>
    <n v="31100"/>
    <n v="3"/>
    <s v="N"/>
    <m/>
    <m/>
    <s v="Y"/>
    <s v="Y"/>
    <s v="Targets set"/>
    <s v="1.5°C "/>
    <n v="2030"/>
    <s v="Targets set"/>
    <s v="1.5°C "/>
    <n v="2040"/>
    <s v="Y"/>
    <s v="Targets set"/>
    <n v="2040"/>
    <m/>
    <s v="Net zero"/>
    <s v="Net Zero"/>
    <s v=""/>
    <s v="N"/>
    <s v="Yes"/>
    <s v="Yes"/>
    <s v="Partial"/>
    <s v="1,2"/>
    <s v=""/>
    <m/>
    <m/>
    <m/>
    <s v="C"/>
    <s v="Y"/>
    <s v="1,2"/>
    <s v="Uber commits to reducing absolute Scope 1 and 2 GHG emissions 90% by 2040 from a 2021 base year. The aim is for the 2040 net zero goal to be met by the purchasing of credits alongside this 90% reduction._x000a__x000a_Uber also commits to reducing Scope 3 GHG emissions from use of sold products 97% per service kilometre within the same time frame."/>
    <n v="2040"/>
    <m/>
    <m/>
    <s v="Yes"/>
    <s v="No"/>
    <s v="No"/>
    <s v="N"/>
    <s v=""/>
    <s v=""/>
    <m/>
    <m/>
    <m/>
    <m/>
    <m/>
    <n v="0"/>
    <n v="0"/>
    <n v="0"/>
    <n v="0"/>
    <n v="0"/>
    <n v="1"/>
    <n v="0"/>
    <n v="1"/>
    <n v="0"/>
    <n v="0"/>
    <n v="1"/>
    <n v="0"/>
    <n v="0"/>
    <n v="1"/>
    <n v="0"/>
    <n v="0"/>
    <n v="0"/>
    <n v="0"/>
    <n v="0"/>
    <n v="0"/>
    <n v="1"/>
    <n v="1"/>
    <n v="0"/>
    <n v="0"/>
    <n v="0"/>
    <n v="1"/>
    <n v="1"/>
    <n v="0"/>
    <n v="0"/>
  </r>
  <r>
    <n v="348"/>
    <n v="444"/>
    <s v="Quanta Computer"/>
    <s v="Computers"/>
    <s v="Technology"/>
    <s v="Taiwan"/>
    <s v="Asia"/>
    <s v="$43,949.6"/>
    <s v="$1,859.9"/>
    <n v="0.46"/>
    <s v="$28,432.6"/>
    <n v="65926"/>
    <n v="20"/>
    <s v="N"/>
    <m/>
    <m/>
    <s v="Y"/>
    <s v="Y"/>
    <s v="Targets set"/>
    <s v="1.5°C "/>
    <n v="2030"/>
    <s v="Targets set"/>
    <s v="1.5°C "/>
    <n v="2050"/>
    <s v="Y"/>
    <s v="Targets set"/>
    <n v="2050"/>
    <m/>
    <s v="Carbon neutral(ity)"/>
    <s v="Carbon Neutral"/>
    <s v="C,V"/>
    <s v="Y"/>
    <s v="Yes"/>
    <s v="Yes"/>
    <s v="Yes"/>
    <s v="1,2,3"/>
    <s v="Our objective is to achieve 50 percent renewable energy by 2030 and carbon neutrality by 2050.  (cf. 2023 ESG report, p. 16) "/>
    <n v="2050"/>
    <m/>
    <m/>
    <s v=""/>
    <s v="N"/>
    <s v=""/>
    <s v=""/>
    <m/>
    <m/>
    <m/>
    <s v="Not Specified"/>
    <s v="Not Specified"/>
    <s v="No"/>
    <s v="N"/>
    <s v=""/>
    <s v=""/>
    <m/>
    <m/>
    <m/>
    <m/>
    <m/>
    <n v="0"/>
    <n v="0"/>
    <n v="0"/>
    <n v="0"/>
    <n v="0"/>
    <n v="1"/>
    <n v="0"/>
    <n v="1"/>
    <n v="0"/>
    <n v="0"/>
    <n v="1"/>
    <n v="0"/>
    <n v="0"/>
    <n v="0"/>
    <n v="0"/>
    <n v="0"/>
    <n v="1"/>
    <n v="1"/>
    <n v="0"/>
    <n v="0"/>
    <n v="1"/>
    <n v="1"/>
    <n v="0"/>
    <n v="0"/>
    <n v="0"/>
    <n v="0"/>
    <n v="1"/>
    <n v="0"/>
    <n v="1"/>
  </r>
  <r>
    <n v="349"/>
    <n v="349"/>
    <s v="Fomento Económico Mexicano"/>
    <s v="Beverages"/>
    <s v="Food, beverages and agriculture"/>
    <s v="Mexico"/>
    <s v="Latin America"/>
    <s v="$43,800.7"/>
    <s v="$1,460.5"/>
    <n v="-0.60599999999999998"/>
    <s v="$40,933.3"/>
    <n v="388999"/>
    <n v="6"/>
    <s v="N"/>
    <m/>
    <m/>
    <s v="N"/>
    <s v="N"/>
    <s v=""/>
    <s v=""/>
    <m/>
    <s v=""/>
    <s v=""/>
    <m/>
    <s v=""/>
    <s v=""/>
    <m/>
    <m/>
    <s v=""/>
    <s v=""/>
    <s v=""/>
    <s v="N"/>
    <s v=""/>
    <s v=""/>
    <s v=""/>
    <s v=""/>
    <s v=""/>
    <m/>
    <s v="https://www.femsa.com/en/sustainability/focus-topics/our-planet/"/>
    <s v="no useful information "/>
    <s v=""/>
    <s v="N"/>
    <s v=""/>
    <s v=""/>
    <m/>
    <m/>
    <m/>
    <s v=""/>
    <s v=""/>
    <s v=""/>
    <s v="N"/>
    <s v=""/>
    <s v=""/>
    <m/>
    <m/>
    <m/>
    <m/>
    <s v="Integrated-report-results-in-2024.pdf"/>
    <n v="0"/>
    <n v="0"/>
    <n v="0"/>
    <n v="0"/>
    <n v="0"/>
    <n v="0"/>
    <n v="0"/>
    <n v="0"/>
    <n v="0"/>
    <n v="0"/>
    <n v="0"/>
    <n v="0"/>
    <n v="0"/>
    <n v="0"/>
    <n v="0"/>
    <n v="0"/>
    <n v="0"/>
    <n v="0"/>
    <n v="0"/>
    <n v="0"/>
    <n v="0"/>
    <n v="0"/>
    <n v="0"/>
    <n v="0"/>
    <n v="0"/>
    <n v="0"/>
    <n v="0"/>
    <n v="0"/>
    <n v="0"/>
  </r>
  <r>
    <n v="350"/>
    <n v="338"/>
    <s v="MS&amp;AD Insurance Group Holdings"/>
    <s v="Insurance: Property and Casualty (Stock)"/>
    <s v="Financial services"/>
    <s v="Japan"/>
    <s v="Asia"/>
    <s v="$43,693.5"/>
    <s v="$4,537.1"/>
    <n v="0.77600000000000002"/>
    <s v="$175,070.4"/>
    <n v="38247"/>
    <n v="27"/>
    <s v="N"/>
    <m/>
    <m/>
    <s v="Y"/>
    <s v="N"/>
    <s v="Commitment removed"/>
    <s v=""/>
    <m/>
    <s v=""/>
    <s v=""/>
    <m/>
    <s v=""/>
    <s v=""/>
    <m/>
    <m/>
    <s v="Net zero"/>
    <s v="Net Zero"/>
    <s v=""/>
    <s v="N"/>
    <s v="Yes"/>
    <s v="Yes"/>
    <s v="Yes"/>
    <s v="1,2,3"/>
    <s v=""/>
    <m/>
    <m/>
    <m/>
    <s v="C,V"/>
    <s v="Y"/>
    <s v="1,2,3"/>
    <s v="Toward realizing net zero in 2050, we have set a new CO2_x000a_reduction target in line with the 1.5‚ÑÉ target of the Paris_x000a_Agreement, and a target for the introduction rate of_x000a_renewable energy (Pg. 22)"/>
    <n v="2050"/>
    <m/>
    <m/>
    <s v="Not Specified"/>
    <s v="Not Specified"/>
    <s v="No"/>
    <s v="N"/>
    <s v=""/>
    <s v=""/>
    <m/>
    <m/>
    <m/>
    <m/>
    <m/>
    <n v="0"/>
    <n v="0"/>
    <n v="0"/>
    <n v="0"/>
    <n v="0"/>
    <n v="0"/>
    <n v="0"/>
    <n v="0"/>
    <n v="0"/>
    <n v="0"/>
    <n v="0"/>
    <n v="0"/>
    <n v="0"/>
    <n v="1"/>
    <n v="0"/>
    <n v="0"/>
    <n v="0"/>
    <n v="0"/>
    <n v="0"/>
    <n v="0"/>
    <n v="1"/>
    <n v="1"/>
    <n v="0"/>
    <n v="0"/>
    <n v="0"/>
    <n v="0"/>
    <n v="1"/>
    <n v="0"/>
    <n v="1"/>
  </r>
  <r>
    <n v="351"/>
    <n v="307"/>
    <s v="China National Building Material Group"/>
    <s v="Building Materials, Glass"/>
    <s v="Industrial goods"/>
    <s v="China"/>
    <s v="Asia"/>
    <s v="$43,504.9"/>
    <s v="$82.8"/>
    <n v="-0.58199999999999996"/>
    <s v="$97,329.3"/>
    <n v="184226"/>
    <n v="15"/>
    <s v="N"/>
    <m/>
    <m/>
    <s v="N"/>
    <s v="N"/>
    <s v=""/>
    <s v=""/>
    <m/>
    <s v=""/>
    <s v=""/>
    <m/>
    <s v=""/>
    <s v=""/>
    <m/>
    <m/>
    <s v="No target"/>
    <s v="No Target"/>
    <s v="G"/>
    <s v="N"/>
    <s v="Yes"/>
    <s v="Yes"/>
    <m/>
    <s v="1,2"/>
    <s v="committed to national peak and neutrality targets"/>
    <n v="2060"/>
    <s v="https://finance.sina.com.cn/tech/2021-06-22/doc-ikqciyzk1148188.shtml"/>
    <m/>
    <s v=""/>
    <s v="N"/>
    <s v=""/>
    <s v=""/>
    <m/>
    <m/>
    <m/>
    <s v="Not Specified"/>
    <s v="Not Specified"/>
    <s v="No"/>
    <s v="N"/>
    <s v=""/>
    <s v=""/>
    <m/>
    <m/>
    <m/>
    <m/>
    <m/>
    <n v="0"/>
    <n v="0"/>
    <n v="0"/>
    <n v="0"/>
    <n v="0"/>
    <n v="0"/>
    <n v="0"/>
    <n v="0"/>
    <n v="0"/>
    <n v="0"/>
    <n v="0"/>
    <n v="0"/>
    <n v="0"/>
    <n v="0"/>
    <n v="0"/>
    <n v="0"/>
    <n v="0"/>
    <n v="0"/>
    <n v="0"/>
    <n v="0"/>
    <n v="0"/>
    <n v="0"/>
    <n v="0"/>
    <n v="0"/>
    <n v="0"/>
    <n v="0"/>
    <n v="0"/>
    <n v="0"/>
    <n v="1"/>
  </r>
  <r>
    <n v="352"/>
    <n v="326"/>
    <s v="Sinomach"/>
    <s v="Industrial Machinery"/>
    <s v="Industrial goods"/>
    <s v="China"/>
    <s v="Asia"/>
    <s v="$43,269.2"/>
    <s v="$257.3"/>
    <n v="0.41699999999999998"/>
    <s v="$45,718.9"/>
    <n v="114740"/>
    <n v="15"/>
    <s v="N"/>
    <m/>
    <m/>
    <s v="N"/>
    <s v="N"/>
    <s v=""/>
    <s v=""/>
    <m/>
    <s v=""/>
    <s v=""/>
    <m/>
    <s v=""/>
    <s v=""/>
    <m/>
    <m/>
    <s v=""/>
    <s v=""/>
    <s v="G"/>
    <s v="N"/>
    <s v=""/>
    <s v=""/>
    <s v=""/>
    <s v=""/>
    <s v="We will accelerate the green trans_x0002_formation, and actively leverage our strengths in &quot;carbon peaking and carbon neutrality&quot; services and green engineering to promote green development."/>
    <n v="2060"/>
    <s v="https://www.sinomach.com.cn/en/Sustainability/CSRReports/202501/P020250107355903214865.pdf"/>
    <m/>
    <s v=""/>
    <s v="N"/>
    <s v=""/>
    <s v=""/>
    <m/>
    <m/>
    <m/>
    <s v=""/>
    <s v=""/>
    <s v=""/>
    <s v="N"/>
    <s v=""/>
    <s v=""/>
    <m/>
    <m/>
    <m/>
    <m/>
    <m/>
    <n v="0"/>
    <n v="0"/>
    <n v="0"/>
    <n v="0"/>
    <n v="0"/>
    <n v="0"/>
    <n v="0"/>
    <n v="0"/>
    <n v="0"/>
    <n v="0"/>
    <n v="0"/>
    <n v="0"/>
    <n v="0"/>
    <n v="0"/>
    <n v="0"/>
    <n v="0"/>
    <n v="0"/>
    <n v="0"/>
    <n v="0"/>
    <n v="0"/>
    <n v="0"/>
    <n v="0"/>
    <n v="0"/>
    <n v="0"/>
    <n v="0"/>
    <n v="0"/>
    <n v="0"/>
    <n v="0"/>
    <n v="0"/>
  </r>
  <r>
    <n v="353"/>
    <n v="404"/>
    <s v="DZ Bank"/>
    <s v="Banks: Commercial and Savings"/>
    <s v="Financial services"/>
    <s v="Germany"/>
    <s v="Europe"/>
    <s v="$43,262.7"/>
    <s v="$2,401.9"/>
    <n v="4.2999999999999997E-2"/>
    <s v="$682,996.5"/>
    <n v="30014"/>
    <n v="30"/>
    <s v="N"/>
    <m/>
    <m/>
    <s v="N"/>
    <s v="N"/>
    <s v=""/>
    <s v=""/>
    <m/>
    <s v=""/>
    <s v=""/>
    <m/>
    <s v=""/>
    <s v=""/>
    <m/>
    <m/>
    <s v="Net zero"/>
    <s v="Net Zero"/>
    <s v=""/>
    <s v="N"/>
    <s v="Yes"/>
    <s v="Yes"/>
    <s v="Yes"/>
    <s v="1,2,3"/>
    <s v=""/>
    <m/>
    <m/>
    <m/>
    <s v="C,V"/>
    <s v="Y"/>
    <s v="1,2,3"/>
    <s v="In 2022, the DZ BANK banking group7 began to align its business portfolios with the general parameters aimed at achieving the Paris climate agreement. To this end, the DZ BANK banking group undertakes to align its portfolios in particularly carbon-intensive sectors with the 1.5¬∞C target. The sector-specific decarbonization pathways are running on a medium to long-term convergence with the 1.5¬∞C reference pathway. Conformity with the 1.5¬∞C target pathway should be achieved in 2050 for selected sectors. The entities in the DZ BANK banking group formally declared this ambition as part of voluntary commitments such as the Net Zero Banking Alliance Germany and the collective commitment to climate action of the German financial sector._x000a__x000a_The targets were set on the basis of these scenarios and assumptions. The sector targets for the DZ BANK banking group are aimed at aligning the lending and investment portfolios with the Net Zero Emissions 2050 scenario (NZE) of the International Energy Agency in the long term._x000a__x000a_The DZ BANK banking group‚Äôs decarbonization target pathway is broadly aligned with the International Energy Agency‚Äôs Net Zero Emissions (IEA NZE) reference pathway, which is recognized internationally and by the science community and is based on an absolute metric (financed emissions ‚Äì megatonnes CO2eq). The target is limited to upstream oil and gas activities 9 (extraction and production; Scope 3 greenhouse gas emissions), not to geographical boundaries. It covers the original target period from 2024 to 2050 (26 years) with defined interim targets for 2027, 2030, and 2040."/>
    <n v="2050"/>
    <m/>
    <m/>
    <s v="No"/>
    <s v="Not Specified"/>
    <s v="No"/>
    <s v="N"/>
    <s v=""/>
    <s v=""/>
    <m/>
    <m/>
    <m/>
    <m/>
    <m/>
    <n v="0"/>
    <n v="0"/>
    <n v="0"/>
    <n v="0"/>
    <n v="0"/>
    <n v="0"/>
    <n v="0"/>
    <n v="0"/>
    <n v="0"/>
    <n v="0"/>
    <n v="0"/>
    <n v="0"/>
    <n v="0"/>
    <n v="1"/>
    <n v="0"/>
    <n v="0"/>
    <n v="0"/>
    <n v="0"/>
    <n v="0"/>
    <n v="0"/>
    <n v="1"/>
    <n v="1"/>
    <n v="0"/>
    <n v="0"/>
    <n v="0"/>
    <n v="0"/>
    <n v="1"/>
    <n v="1"/>
    <n v="0"/>
  </r>
  <r>
    <n v="354"/>
    <n v="359"/>
    <s v="Massachusetts Mutual Life Insurance"/>
    <s v="Insurance: Life and Health"/>
    <s v="Financial services"/>
    <s v="U.S."/>
    <s v="North America"/>
    <s v="$43,072"/>
    <s v="$316.3"/>
    <n v="0"/>
    <s v="$422,113.5"/>
    <n v="11192"/>
    <n v="28"/>
    <s v="N"/>
    <m/>
    <m/>
    <s v="N"/>
    <s v="N"/>
    <s v=""/>
    <s v=""/>
    <m/>
    <s v=""/>
    <s v=""/>
    <m/>
    <s v=""/>
    <s v=""/>
    <m/>
    <m/>
    <s v="Net zero"/>
    <s v="Net Zero"/>
    <s v=""/>
    <s v="N"/>
    <s v="Yes"/>
    <s v="Yes"/>
    <s v="Partial"/>
    <s v="1,2"/>
    <s v=""/>
    <m/>
    <m/>
    <m/>
    <s v="C"/>
    <s v="Y"/>
    <s v="1,2"/>
    <s v="Achieve net zero GHG emissions in our operations by 2030 and investment portfolio by 2050.‚Äù"/>
    <n v="2050"/>
    <m/>
    <m/>
    <s v="Yes"/>
    <s v="Yes (unspecified)"/>
    <s v="No"/>
    <s v="N"/>
    <s v=""/>
    <s v=""/>
    <m/>
    <m/>
    <m/>
    <m/>
    <m/>
    <n v="0"/>
    <n v="0"/>
    <n v="0"/>
    <n v="0"/>
    <n v="0"/>
    <n v="0"/>
    <n v="0"/>
    <n v="0"/>
    <n v="0"/>
    <n v="0"/>
    <n v="0"/>
    <n v="0"/>
    <n v="0"/>
    <n v="1"/>
    <n v="0"/>
    <n v="0"/>
    <n v="0"/>
    <n v="0"/>
    <n v="0"/>
    <n v="0"/>
    <n v="1"/>
    <n v="1"/>
    <n v="0"/>
    <n v="0"/>
    <n v="0"/>
    <n v="1"/>
    <n v="1"/>
    <n v="0"/>
    <n v="0"/>
  </r>
  <r>
    <n v="355"/>
    <n v="346"/>
    <s v="Dow"/>
    <s v="Chemicals"/>
    <s v="Chemicals"/>
    <s v="U.S."/>
    <s v="North America"/>
    <s v="$42,964"/>
    <s v="$1,116"/>
    <n v="0.89500000000000002"/>
    <s v="$57,312"/>
    <n v="36000"/>
    <n v="6"/>
    <s v="N"/>
    <m/>
    <m/>
    <s v="N"/>
    <s v="N"/>
    <s v=""/>
    <s v=""/>
    <m/>
    <s v=""/>
    <s v=""/>
    <m/>
    <s v=""/>
    <s v=""/>
    <m/>
    <m/>
    <s v="Carbon neutral(ity)"/>
    <s v="Carbon Neutral"/>
    <s v="C,V"/>
    <s v="Y"/>
    <s v="Yes"/>
    <s v="Yes"/>
    <s v="Yes"/>
    <s v="1,2,3"/>
    <s v="&quot;By 2050, Dow aspires to be carbon neutral (Scope 1 + 2 + 3 plus product benefits).&quot;"/>
    <n v="2050"/>
    <m/>
    <m/>
    <s v=""/>
    <s v="N"/>
    <s v=""/>
    <s v=""/>
    <m/>
    <m/>
    <m/>
    <s v="Not Specified"/>
    <s v="Yes (unspecified)"/>
    <s v="No"/>
    <s v="N"/>
    <s v=""/>
    <s v=""/>
    <m/>
    <m/>
    <m/>
    <m/>
    <m/>
    <n v="0"/>
    <n v="0"/>
    <n v="0"/>
    <n v="0"/>
    <n v="0"/>
    <n v="0"/>
    <n v="0"/>
    <n v="0"/>
    <n v="0"/>
    <n v="0"/>
    <n v="0"/>
    <n v="0"/>
    <n v="0"/>
    <n v="0"/>
    <n v="0"/>
    <n v="0"/>
    <n v="1"/>
    <n v="1"/>
    <n v="0"/>
    <n v="0"/>
    <n v="0"/>
    <n v="0"/>
    <n v="0"/>
    <n v="0"/>
    <n v="0"/>
    <n v="0"/>
    <n v="1"/>
    <n v="0"/>
    <n v="1"/>
  </r>
  <r>
    <n v="356"/>
    <n v="323"/>
    <s v="ANZ Group Holdings"/>
    <s v="Banks: Commercial and Savings"/>
    <s v="Financial services"/>
    <s v="Australia"/>
    <s v="Oceania"/>
    <s v="$42,962.8"/>
    <s v="$4,348.2"/>
    <n v="-0.08"/>
    <s v="$852,221.4"/>
    <n v="42370"/>
    <n v="18"/>
    <s v="Y"/>
    <n v="2019"/>
    <n v="2025"/>
    <s v="N"/>
    <s v="N"/>
    <s v=""/>
    <s v=""/>
    <m/>
    <s v=""/>
    <s v=""/>
    <m/>
    <s v=""/>
    <s v=""/>
    <m/>
    <m/>
    <s v="Emissions reduction target"/>
    <s v="Other Emission Reduction"/>
    <s v=""/>
    <s v="N"/>
    <s v="Yes"/>
    <s v="Yes"/>
    <s v="Yes"/>
    <s v="1,2,3"/>
    <s v=""/>
    <m/>
    <m/>
    <m/>
    <s v=""/>
    <s v="N"/>
    <s v=""/>
    <s v=""/>
    <m/>
    <m/>
    <m/>
    <s v="Yes"/>
    <s v="Not Specified"/>
    <s v="No"/>
    <s v="Y"/>
    <s v="&quot;2024 Target: Reducing combined scope 1 and 2 emissions 85% by 2025 and 90% by 2030 (against 2015 baseline) - No change for 2025&quot; (P.20, ANZ 2024 ESG Supplement)"/>
    <n v="2030"/>
    <m/>
    <m/>
    <m/>
    <m/>
    <m/>
    <n v="0"/>
    <n v="1"/>
    <n v="0"/>
    <n v="1"/>
    <n v="0"/>
    <n v="0"/>
    <n v="0"/>
    <n v="0"/>
    <n v="0"/>
    <n v="0"/>
    <n v="0"/>
    <n v="0"/>
    <n v="0"/>
    <n v="0"/>
    <n v="0"/>
    <n v="0"/>
    <n v="0"/>
    <n v="0"/>
    <n v="0"/>
    <n v="0"/>
    <n v="0"/>
    <n v="0"/>
    <n v="0"/>
    <n v="1"/>
    <n v="0"/>
    <n v="1"/>
    <n v="1"/>
    <n v="0"/>
    <n v="0"/>
  </r>
  <r>
    <n v="357"/>
    <n v="344"/>
    <s v="Continental"/>
    <s v="Motor Vehicle Parts"/>
    <s v="Automotive"/>
    <s v="Germany"/>
    <s v="Europe"/>
    <s v="$42,953.4"/>
    <s v="$1,263.1"/>
    <n v="0.01"/>
    <s v="$38,275"/>
    <n v="190159"/>
    <n v="23"/>
    <s v="Y"/>
    <n v="2020"/>
    <n v="2040"/>
    <s v="Y"/>
    <s v="Y"/>
    <s v="Targets set"/>
    <s v="1.5°C "/>
    <n v="2030"/>
    <s v=""/>
    <s v=""/>
    <m/>
    <s v=""/>
    <s v=""/>
    <m/>
    <m/>
    <s v="Carbon neutral(ity)"/>
    <s v="Carbon Neutral"/>
    <s v="C,V"/>
    <s v="Y"/>
    <s v="Yes"/>
    <s v="Yes"/>
    <s v="Yes"/>
    <s v="1,2,3"/>
    <s v="Continental is committed to the Paris Agreement and is aiming for 100% carbon neutrality by 2050 at the latest â€“ along its entire value chain."/>
    <n v="2050"/>
    <m/>
    <m/>
    <s v=""/>
    <s v="N"/>
    <s v=""/>
    <s v=""/>
    <m/>
    <m/>
    <m/>
    <s v="Not Specified"/>
    <s v="Not Specified"/>
    <s v="No"/>
    <s v="N"/>
    <s v=""/>
    <s v=""/>
    <m/>
    <m/>
    <m/>
    <m/>
    <m/>
    <n v="0"/>
    <n v="0"/>
    <n v="1"/>
    <n v="1"/>
    <n v="0"/>
    <n v="1"/>
    <n v="0"/>
    <n v="1"/>
    <n v="0"/>
    <n v="0"/>
    <n v="0"/>
    <n v="0"/>
    <n v="0"/>
    <n v="0"/>
    <n v="0"/>
    <n v="0"/>
    <n v="1"/>
    <n v="1"/>
    <n v="0"/>
    <n v="0"/>
    <n v="0"/>
    <n v="0"/>
    <n v="0"/>
    <n v="0"/>
    <n v="0"/>
    <n v="0"/>
    <n v="1"/>
    <n v="0"/>
    <n v="1"/>
  </r>
  <r>
    <n v="358"/>
    <n v="484"/>
    <s v="Commonwealth Bank of Australia"/>
    <s v="Banks: Commercial and Savings"/>
    <s v="Financial services"/>
    <s v="Australia"/>
    <s v="Oceania"/>
    <s v="$42,945.7"/>
    <s v="$6,157.6"/>
    <n v="-9.2999999999999999E-2"/>
    <s v="$836,831.7"/>
    <n v="48887"/>
    <n v="19"/>
    <s v="Y"/>
    <n v="2018"/>
    <n v="2030"/>
    <s v="N"/>
    <s v="N"/>
    <s v=""/>
    <s v=""/>
    <m/>
    <s v=""/>
    <s v=""/>
    <m/>
    <s v=""/>
    <s v=""/>
    <m/>
    <m/>
    <s v="Net zero"/>
    <s v="Net Zero"/>
    <s v=""/>
    <s v="N"/>
    <s v="Yes"/>
    <s v="Yes"/>
    <s v="Partial"/>
    <s v="1,2"/>
    <s v=""/>
    <m/>
    <m/>
    <m/>
    <s v="C"/>
    <s v="Y"/>
    <s v="1,2"/>
    <s v="&quot;For the past three years, we have been working to progressively set interim 2030 sector-level financed emissions targets. The objective of setting and tracking against these 2030 targets is to help us support Australia‚Äôs transition to net zero by 2050 and meet our NZBA commitment.&quot;(p26)"/>
    <n v="2050"/>
    <m/>
    <m/>
    <s v="Yes"/>
    <s v="Not Specified"/>
    <s v="No"/>
    <s v="N"/>
    <s v=""/>
    <s v=""/>
    <m/>
    <m/>
    <m/>
    <m/>
    <m/>
    <n v="0"/>
    <n v="1"/>
    <n v="0"/>
    <n v="1"/>
    <n v="0"/>
    <n v="0"/>
    <n v="0"/>
    <n v="0"/>
    <n v="0"/>
    <n v="0"/>
    <n v="0"/>
    <n v="0"/>
    <n v="0"/>
    <n v="1"/>
    <n v="0"/>
    <n v="0"/>
    <n v="0"/>
    <n v="0"/>
    <n v="0"/>
    <n v="0"/>
    <n v="1"/>
    <n v="1"/>
    <n v="0"/>
    <n v="0"/>
    <n v="0"/>
    <n v="1"/>
    <n v="1"/>
    <n v="0"/>
    <n v="0"/>
  </r>
  <r>
    <n v="359"/>
    <n v="356"/>
    <s v="Thermo Fisher Scientific"/>
    <s v="Medical Products and Equipment"/>
    <s v="Health care and pharmaceuticals"/>
    <s v="U.S."/>
    <s v="North America"/>
    <s v="$42,879"/>
    <s v="$6,335"/>
    <n v="5.7000000000000002E-2"/>
    <s v="$97,321"/>
    <n v="125000"/>
    <n v="6"/>
    <s v="N"/>
    <m/>
    <m/>
    <s v="Y"/>
    <s v="Y"/>
    <s v="Targets set"/>
    <s v="1.5°C "/>
    <n v="2030"/>
    <s v="Targets set"/>
    <s v="1.5°C "/>
    <n v="2050"/>
    <s v="Y"/>
    <s v="Targets set"/>
    <n v="2050"/>
    <m/>
    <s v="Net zero"/>
    <s v="Net Zero"/>
    <s v=""/>
    <s v="N"/>
    <s v="Yes"/>
    <s v="Yes"/>
    <s v="Yes"/>
    <s v="1,2,3"/>
    <s v=""/>
    <m/>
    <m/>
    <m/>
    <s v="C,V"/>
    <s v="Y"/>
    <s v="1,2,3"/>
    <s v="We have committed to becoming net-zero by 2050 and joined the Business Ambition for 1.5°C  campaign led by the Science Based Targets initiative (SBTi), aligning our goals with the Paris Agreement and the Sustainable Markets Initiative Health Systems Task Force joint supplier standards. This commitment expands on our near-term targets for Scope 1, 2, and 3 emissions, which are aligned with a‚ÄØ1.5°C  trajectory.‚ÄØ"/>
    <n v="2050"/>
    <m/>
    <m/>
    <s v="No"/>
    <s v="No"/>
    <s v="No"/>
    <s v="N"/>
    <s v=""/>
    <s v=""/>
    <m/>
    <m/>
    <m/>
    <m/>
    <m/>
    <n v="0"/>
    <n v="0"/>
    <n v="0"/>
    <n v="0"/>
    <n v="0"/>
    <n v="1"/>
    <n v="0"/>
    <n v="1"/>
    <n v="0"/>
    <n v="0"/>
    <n v="1"/>
    <n v="0"/>
    <n v="0"/>
    <n v="1"/>
    <n v="0"/>
    <n v="0"/>
    <n v="0"/>
    <n v="0"/>
    <n v="0"/>
    <n v="0"/>
    <n v="1"/>
    <n v="1"/>
    <n v="0"/>
    <n v="0"/>
    <n v="0"/>
    <n v="0"/>
    <n v="1"/>
    <n v="1"/>
    <n v="0"/>
  </r>
  <r>
    <n v="360"/>
    <n v="357"/>
    <s v="Magna International"/>
    <s v="Motor Vehicle Parts"/>
    <s v="Automotive"/>
    <s v="Canada"/>
    <s v="North America"/>
    <s v="$42,836"/>
    <s v="$1,009"/>
    <n v="-0.16800000000000001"/>
    <s v="$31,039"/>
    <n v="170000"/>
    <n v="25"/>
    <s v="N"/>
    <m/>
    <m/>
    <s v="Y"/>
    <s v="Y"/>
    <s v="Targets set"/>
    <s v="1.5°C "/>
    <n v="2030"/>
    <s v="Targets set"/>
    <s v="1.5°C "/>
    <n v="2050"/>
    <s v="Y"/>
    <s v="Targets set"/>
    <n v="2050"/>
    <m/>
    <s v="Net zero"/>
    <s v="Net Zero"/>
    <s v=""/>
    <s v="N"/>
    <s v="Yes"/>
    <s v="Yes"/>
    <s v="Yes"/>
    <s v="1,2,3"/>
    <s v=""/>
    <m/>
    <m/>
    <m/>
    <s v="C,V"/>
    <s v="Y"/>
    <s v="1,2,3"/>
    <s v="net-zero by 2050 commitment which requires 90% reduction in Scope 1, 2 and 3 emissions from a 2021 baseline, as required by the SBTi Net-Zero Standard. (page 23 of https://www.magna.com/docs/default-source/financial-reports-public-filings/tax-other-reports/101227_magna_sustainabilityreport_fy2024_final_cda.pdf?sfvrsn=76c40972_11)"/>
    <n v="2050"/>
    <m/>
    <m/>
    <s v="Yes"/>
    <s v="Not Specified"/>
    <s v="No"/>
    <s v="N"/>
    <s v=""/>
    <s v=""/>
    <m/>
    <m/>
    <m/>
    <m/>
    <m/>
    <n v="0"/>
    <n v="0"/>
    <n v="0"/>
    <n v="0"/>
    <n v="0"/>
    <n v="1"/>
    <n v="0"/>
    <n v="1"/>
    <n v="0"/>
    <n v="0"/>
    <n v="1"/>
    <n v="0"/>
    <n v="0"/>
    <n v="1"/>
    <n v="0"/>
    <n v="0"/>
    <n v="0"/>
    <n v="0"/>
    <n v="0"/>
    <n v="0"/>
    <n v="1"/>
    <n v="1"/>
    <n v="0"/>
    <n v="0"/>
    <n v="0"/>
    <n v="1"/>
    <n v="1"/>
    <n v="0"/>
    <n v="0"/>
  </r>
  <r>
    <n v="361"/>
    <n v="373"/>
    <s v="U.S. Bancorp"/>
    <s v="Superregional Banks"/>
    <s v="Financial services"/>
    <s v="U.S."/>
    <s v="North America"/>
    <s v="$42,712"/>
    <s v="$6,299"/>
    <n v="0.16"/>
    <s v="$678,318"/>
    <n v="70263"/>
    <n v="18"/>
    <s v="N"/>
    <m/>
    <m/>
    <s v="N"/>
    <s v="N"/>
    <s v=""/>
    <s v=""/>
    <m/>
    <s v=""/>
    <s v=""/>
    <m/>
    <s v=""/>
    <s v=""/>
    <m/>
    <m/>
    <s v="Net zero"/>
    <s v="Net Zero"/>
    <s v=""/>
    <s v="N"/>
    <s v="Yes"/>
    <s v="Yes"/>
    <s v="Yes"/>
    <s v="1,2,3"/>
    <s v=""/>
    <m/>
    <m/>
    <m/>
    <s v="C,V"/>
    <s v="Y"/>
    <s v="1,2,3"/>
    <s v="'Net zero greenhouse gas (GHG) emissions by 2050. Net zero GHG emissions across our own operations and value chain.' (TCFD Report 2023, P.3)"/>
    <n v="2050"/>
    <m/>
    <m/>
    <s v="Not Specified"/>
    <s v="Not Specified"/>
    <s v="No"/>
    <s v="N"/>
    <s v=""/>
    <s v=""/>
    <m/>
    <m/>
    <m/>
    <m/>
    <m/>
    <n v="0"/>
    <n v="0"/>
    <n v="0"/>
    <n v="0"/>
    <n v="0"/>
    <n v="0"/>
    <n v="0"/>
    <n v="0"/>
    <n v="0"/>
    <n v="0"/>
    <n v="0"/>
    <n v="0"/>
    <n v="0"/>
    <n v="1"/>
    <n v="0"/>
    <n v="0"/>
    <n v="0"/>
    <n v="0"/>
    <n v="0"/>
    <n v="0"/>
    <n v="1"/>
    <n v="1"/>
    <n v="0"/>
    <n v="0"/>
    <n v="0"/>
    <n v="0"/>
    <n v="1"/>
    <n v="0"/>
    <n v="1"/>
  </r>
  <r>
    <n v="362"/>
    <n v="334"/>
    <s v="Caixa Econômica Federal"/>
    <s v="Banks: Commercial and Savings"/>
    <s v="Financial services"/>
    <s v="Brazil"/>
    <s v="Latin America"/>
    <s v="$42,397.5"/>
    <s v="$2,510.1"/>
    <n v="6.8000000000000005E-2"/>
    <s v="$328,284.5"/>
    <n v="83307"/>
    <n v="5"/>
    <s v="N"/>
    <m/>
    <m/>
    <s v="N"/>
    <s v="N"/>
    <s v=""/>
    <s v=""/>
    <m/>
    <s v=""/>
    <s v=""/>
    <m/>
    <s v=""/>
    <s v=""/>
    <m/>
    <m/>
    <s v=""/>
    <s v=""/>
    <s v=""/>
    <s v="N"/>
    <s v=""/>
    <s v=""/>
    <s v=""/>
    <s v=""/>
    <s v=""/>
    <m/>
    <s v="https://cop30.br/en/news-about-cop30/caixa-launches-platform-to-cut-carbon-emissions-in-housing-projects"/>
    <m/>
    <s v=""/>
    <s v="Y"/>
    <s v=""/>
    <s v=""/>
    <n v="2050"/>
    <s v="https://cop30.br/en/news-about-cop30/caixa-launches-platform-to-cut-carbon-emissions-in-housing-projects"/>
    <m/>
    <s v="Yes"/>
    <s v=""/>
    <s v=""/>
    <s v="N"/>
    <s v=""/>
    <s v=""/>
    <m/>
    <m/>
    <m/>
    <m/>
    <m/>
    <n v="0"/>
    <n v="0"/>
    <n v="0"/>
    <n v="0"/>
    <n v="0"/>
    <n v="0"/>
    <n v="0"/>
    <n v="0"/>
    <n v="0"/>
    <n v="0"/>
    <n v="0"/>
    <n v="0"/>
    <n v="0"/>
    <n v="1"/>
    <n v="0"/>
    <n v="0"/>
    <n v="0"/>
    <n v="0"/>
    <n v="0"/>
    <n v="0"/>
    <n v="1"/>
    <n v="1"/>
    <n v="0"/>
    <n v="0"/>
    <n v="0"/>
    <n v="1"/>
    <n v="1"/>
    <n v="0"/>
    <n v="0"/>
  </r>
  <r>
    <n v="363"/>
    <n v="393"/>
    <s v="Fairfax Financial Holdings"/>
    <s v="Insurance: Property and Casualty (Stock)"/>
    <s v="Financial services"/>
    <s v="Canada"/>
    <s v="North America"/>
    <s v="$42,282.3"/>
    <s v="$3,874.9"/>
    <n v="-0.11600000000000001"/>
    <s v="$96,777.3"/>
    <n v="57050"/>
    <n v="2"/>
    <s v="N"/>
    <m/>
    <m/>
    <s v="N"/>
    <s v="N"/>
    <s v=""/>
    <s v=""/>
    <m/>
    <s v=""/>
    <s v=""/>
    <m/>
    <s v=""/>
    <s v=""/>
    <m/>
    <m/>
    <s v="No target"/>
    <s v="No Target"/>
    <s v=""/>
    <s v="N"/>
    <s v="Not Specified"/>
    <s v="Not Specified"/>
    <s v="Not Specified"/>
    <s v=""/>
    <s v=""/>
    <m/>
    <s v="https://www.fairfax.ca/wp-content/uploads/2025/04/250407_ESG_Report_FINAL.pdf"/>
    <s v="no usefull information"/>
    <s v=""/>
    <s v="N"/>
    <s v=""/>
    <s v=""/>
    <m/>
    <m/>
    <m/>
    <s v="Not Specified"/>
    <s v="Not Specified"/>
    <s v="No"/>
    <s v="N"/>
    <s v=""/>
    <s v=""/>
    <m/>
    <m/>
    <m/>
    <m/>
    <m/>
    <n v="0"/>
    <n v="0"/>
    <n v="0"/>
    <n v="0"/>
    <n v="0"/>
    <n v="0"/>
    <n v="0"/>
    <n v="0"/>
    <n v="0"/>
    <n v="0"/>
    <n v="0"/>
    <n v="0"/>
    <n v="0"/>
    <n v="0"/>
    <n v="0"/>
    <n v="0"/>
    <n v="0"/>
    <n v="0"/>
    <n v="0"/>
    <n v="0"/>
    <n v="0"/>
    <n v="0"/>
    <n v="0"/>
    <n v="0"/>
    <n v="0"/>
    <n v="0"/>
    <n v="0"/>
    <n v="0"/>
    <n v="1"/>
  </r>
  <r>
    <n v="364"/>
    <n v="369"/>
    <s v="J. Sainsbury"/>
    <s v="Food &amp; Drug Stores"/>
    <s v="Retail"/>
    <s v="Britain"/>
    <s v="Europe"/>
    <s v="$42,261.3"/>
    <s v="$308.6"/>
    <n v="0.79300000000000004"/>
    <s v="$31,767"/>
    <n v="95000"/>
    <n v="31"/>
    <s v="N"/>
    <m/>
    <m/>
    <s v="Y"/>
    <s v="Y"/>
    <s v="Targets set"/>
    <s v="1.5°C "/>
    <n v="2030"/>
    <s v="Targets set"/>
    <s v="1.5°C "/>
    <n v="2050"/>
    <s v="Y"/>
    <s v="Targets set"/>
    <n v="2050"/>
    <m/>
    <s v="Net zero"/>
    <s v="Net Zero"/>
    <s v=""/>
    <s v="N"/>
    <s v="Yes"/>
    <s v="Yes"/>
    <s v="Yes"/>
    <s v="1,2,3"/>
    <s v=""/>
    <m/>
    <m/>
    <m/>
    <s v="C,V"/>
    <s v="Y"/>
    <s v="1,2,3"/>
    <s v="&quot;Sainsburyâ€™s bold new targets are part of its work towards becoming net zero in its own operations by 2035, and in its value chain by 2050, in line with its commitment to the Paris Agreement of limiting global warming by 1.5Â°C.&quot;; &quot;Our ambition to achieve net zero by 2050 will require transformation across our whole business, supply chains, as well as how we help our customers to make more informed choices.&quot;"/>
    <n v="2050"/>
    <m/>
    <m/>
    <s v="Not Specified"/>
    <s v="Yes (nature-based removals e.g. Forestation, soil carbon enhancement)"/>
    <s v="No"/>
    <s v="N"/>
    <s v=""/>
    <s v=""/>
    <m/>
    <m/>
    <m/>
    <m/>
    <m/>
    <n v="0"/>
    <n v="0"/>
    <n v="0"/>
    <n v="0"/>
    <n v="0"/>
    <n v="1"/>
    <n v="0"/>
    <n v="1"/>
    <n v="0"/>
    <n v="0"/>
    <n v="1"/>
    <n v="0"/>
    <n v="0"/>
    <n v="1"/>
    <n v="0"/>
    <n v="0"/>
    <n v="0"/>
    <n v="0"/>
    <n v="0"/>
    <n v="0"/>
    <n v="1"/>
    <n v="1"/>
    <n v="0"/>
    <n v="0"/>
    <n v="0"/>
    <n v="0"/>
    <n v="1"/>
    <n v="0"/>
    <n v="1"/>
  </r>
  <r>
    <n v="365"/>
    <n v="364"/>
    <s v="Zijin Mining Group"/>
    <s v="Metals"/>
    <s v="Metals and mining"/>
    <s v="China"/>
    <s v="Asia"/>
    <s v="$42,200.6"/>
    <s v="$4,454.5"/>
    <n v="0.49299999999999999"/>
    <s v="$54,335.5"/>
    <n v="55690"/>
    <n v="5"/>
    <s v="N"/>
    <m/>
    <m/>
    <s v="N"/>
    <s v="N"/>
    <s v=""/>
    <s v=""/>
    <m/>
    <s v=""/>
    <s v=""/>
    <m/>
    <s v=""/>
    <s v=""/>
    <m/>
    <m/>
    <s v="Carbon neutral(ity)"/>
    <s v="Carbon Neutral"/>
    <s v="C"/>
    <s v="Y"/>
    <s v="Yes"/>
    <s v="Yes"/>
    <s v="No"/>
    <s v="1,2"/>
    <s v="In pursuit of a better life for humanity, Zijin Mining aims to achieve carbon peak by 2029 and carbon neutrality by 2050."/>
    <n v="2050"/>
    <m/>
    <m/>
    <s v=""/>
    <s v="N"/>
    <s v=""/>
    <s v=""/>
    <m/>
    <m/>
    <m/>
    <s v="Yes"/>
    <s v="Yes (nature-based and CCS-based removals)"/>
    <s v="Yes"/>
    <s v="N"/>
    <s v=""/>
    <s v=""/>
    <m/>
    <m/>
    <m/>
    <m/>
    <m/>
    <n v="0"/>
    <n v="0"/>
    <n v="0"/>
    <n v="0"/>
    <n v="0"/>
    <n v="0"/>
    <n v="0"/>
    <n v="0"/>
    <n v="0"/>
    <n v="0"/>
    <n v="0"/>
    <n v="0"/>
    <n v="0"/>
    <n v="0"/>
    <n v="0"/>
    <n v="0"/>
    <n v="1"/>
    <n v="1"/>
    <n v="0"/>
    <n v="0"/>
    <n v="0"/>
    <n v="0"/>
    <n v="0"/>
    <n v="0"/>
    <n v="0"/>
    <n v="1"/>
    <n v="1"/>
    <n v="0"/>
    <n v="0"/>
  </r>
  <r>
    <n v="366"/>
    <n v="319"/>
    <s v="World Kinect"/>
    <s v="Energy"/>
    <s v="Energy and utilities"/>
    <s v="U.S."/>
    <s v="North America"/>
    <s v="$42,168"/>
    <s v="$67.4"/>
    <n v="0.27400000000000002"/>
    <s v="$6,731.8"/>
    <n v="4745"/>
    <n v="13"/>
    <s v="N"/>
    <m/>
    <m/>
    <s v="N"/>
    <s v="N"/>
    <s v=""/>
    <s v=""/>
    <m/>
    <s v=""/>
    <s v=""/>
    <m/>
    <s v=""/>
    <s v=""/>
    <m/>
    <m/>
    <s v="Net zero"/>
    <s v="Net Zero"/>
    <s v=""/>
    <s v="N"/>
    <s v="Yes"/>
    <s v="Yes"/>
    <s v="Partial"/>
    <s v="1,2"/>
    <s v=""/>
    <m/>
    <m/>
    <m/>
    <s v="C"/>
    <s v="Y"/>
    <s v="1,2"/>
    <s v="'Net zero in carbon emissions by 2050'"/>
    <n v="2050"/>
    <m/>
    <m/>
    <s v="Yes"/>
    <s v="Not Specified"/>
    <s v="No"/>
    <s v="N"/>
    <s v=""/>
    <s v=""/>
    <m/>
    <m/>
    <m/>
    <m/>
    <m/>
    <n v="0"/>
    <n v="0"/>
    <n v="0"/>
    <n v="0"/>
    <n v="0"/>
    <n v="0"/>
    <n v="0"/>
    <n v="0"/>
    <n v="0"/>
    <n v="0"/>
    <n v="0"/>
    <n v="0"/>
    <n v="0"/>
    <n v="1"/>
    <n v="0"/>
    <n v="0"/>
    <n v="0"/>
    <n v="0"/>
    <n v="0"/>
    <n v="0"/>
    <n v="1"/>
    <n v="1"/>
    <n v="0"/>
    <n v="0"/>
    <n v="0"/>
    <n v="1"/>
    <n v="1"/>
    <n v="0"/>
    <n v="0"/>
  </r>
  <r>
    <n v="367"/>
    <n v="408"/>
    <s v="X5 Retail Group"/>
    <s v="Food &amp; Drug Stores"/>
    <s v="Retail"/>
    <s v="Netherlands"/>
    <s v="Europe"/>
    <s v="$42,111.8"/>
    <s v="$1,113.3"/>
    <n v="0.21199999999999999"/>
    <s v="$16,236.5"/>
    <n v="417058"/>
    <n v="6"/>
    <s v="N"/>
    <m/>
    <m/>
    <s v="Y"/>
    <s v="Y"/>
    <s v="Committed"/>
    <s v=""/>
    <n v="2030"/>
    <s v=""/>
    <s v=""/>
    <m/>
    <s v=""/>
    <s v=""/>
    <m/>
    <m/>
    <s v="Carbon neutral(ity)"/>
    <s v="Carbon Neutral"/>
    <s v=""/>
    <s v="Y"/>
    <s v="Not Specified"/>
    <s v="Not Specified"/>
    <s v="Not Specified"/>
    <s v=""/>
    <s v="&quot;The Company also intends to achieve carbon neutrality by 2050, , in line with the Paris Agreement and Russian decarbonisation goals.&quot; (https://x5.praxisgroup.ru/annex.html#:~:text=The%20long,term%20targets%20for%202030)"/>
    <n v="2050"/>
    <m/>
    <m/>
    <s v=""/>
    <s v="N"/>
    <s v=""/>
    <s v=""/>
    <m/>
    <m/>
    <m/>
    <s v="Not Specified"/>
    <s v="Not Specified"/>
    <s v="No"/>
    <s v="N"/>
    <s v=""/>
    <s v=""/>
    <m/>
    <m/>
    <m/>
    <m/>
    <m/>
    <n v="0"/>
    <n v="0"/>
    <n v="0"/>
    <n v="0"/>
    <n v="0"/>
    <n v="1"/>
    <n v="0"/>
    <n v="1"/>
    <n v="0"/>
    <n v="0"/>
    <n v="0"/>
    <n v="0"/>
    <n v="0"/>
    <n v="0"/>
    <n v="0"/>
    <n v="0"/>
    <n v="1"/>
    <n v="1"/>
    <n v="0"/>
    <n v="0"/>
    <n v="0"/>
    <n v="0"/>
    <n v="0"/>
    <n v="0"/>
    <n v="0"/>
    <n v="0"/>
    <n v="1"/>
    <n v="0"/>
    <n v="1"/>
  </r>
  <r>
    <n v="368"/>
    <n v="469"/>
    <s v="Novo Nordisk"/>
    <s v="Pharmaceuticals"/>
    <s v="Health care and pharmaceuticals"/>
    <s v="Denmark"/>
    <s v="Europe"/>
    <s v="$42,110.8"/>
    <s v="$14,644.1"/>
    <n v="0.20599999999999999"/>
    <s v="$64,681.2"/>
    <n v="77349"/>
    <n v="2"/>
    <s v="Y"/>
    <n v="2015"/>
    <n v="2020"/>
    <s v="N"/>
    <s v="N"/>
    <s v=""/>
    <s v=""/>
    <m/>
    <s v=""/>
    <s v=""/>
    <m/>
    <s v=""/>
    <s v=""/>
    <m/>
    <m/>
    <s v="Net zero"/>
    <s v="Net Zero"/>
    <s v=""/>
    <s v="N"/>
    <s v="Yes"/>
    <s v="Yes"/>
    <s v="Yes"/>
    <s v="1,2,3"/>
    <s v=""/>
    <m/>
    <m/>
    <m/>
    <s v="C,V"/>
    <s v="Y"/>
    <s v="1,2,3"/>
    <s v=" Novo Nordisk is committed to reaching net zero emissions across scope 1, scope 2 (market-based) and scope 3 GHG emissions by 2045 in alignment with the Corporate Net-Zero Standard from the SBTi."/>
    <n v="2045"/>
    <m/>
    <m/>
    <s v="Yes"/>
    <s v="Yes (nature-based and CCS-based removals)"/>
    <s v="No"/>
    <s v="N"/>
    <s v=""/>
    <s v=""/>
    <m/>
    <m/>
    <m/>
    <m/>
    <m/>
    <n v="1"/>
    <n v="0"/>
    <n v="0"/>
    <n v="1"/>
    <n v="0"/>
    <n v="0"/>
    <n v="0"/>
    <n v="0"/>
    <n v="0"/>
    <n v="0"/>
    <n v="0"/>
    <n v="0"/>
    <n v="0"/>
    <n v="1"/>
    <n v="0"/>
    <n v="0"/>
    <n v="0"/>
    <n v="0"/>
    <n v="0"/>
    <n v="0"/>
    <n v="1"/>
    <n v="1"/>
    <n v="0"/>
    <n v="0"/>
    <n v="0"/>
    <n v="1"/>
    <n v="1"/>
    <n v="0"/>
    <n v="0"/>
  </r>
  <r>
    <n v="369"/>
    <n v="425"/>
    <s v="Olam Group"/>
    <s v="Food Production"/>
    <s v="Food, beverages and agriculture"/>
    <s v="Singapore"/>
    <s v="Asia"/>
    <s v="$42,028.3"/>
    <s v="$64.7"/>
    <n v="-0.68799999999999994"/>
    <s v="$33,161.5"/>
    <n v="65144"/>
    <n v="5"/>
    <s v="N"/>
    <m/>
    <m/>
    <s v="Y"/>
    <s v="Y"/>
    <s v="Targets set"/>
    <s v="Well-below 2¬∞C"/>
    <n v="2030"/>
    <s v=""/>
    <s v=""/>
    <m/>
    <s v=""/>
    <s v=""/>
    <m/>
    <m/>
    <s v="Net zero"/>
    <s v="Net Zero"/>
    <s v=""/>
    <s v="N"/>
    <s v="Yes"/>
    <s v="Yes"/>
    <s v="Yes"/>
    <s v="1,2,3"/>
    <s v=""/>
    <m/>
    <m/>
    <m/>
    <s v="C,V"/>
    <s v="Y"/>
    <s v="1,2,3"/>
    <s v="Olam continues to engage with farmers and other supply chain partners to address its climate-related impacts, dependencies, risks and opportunities. Recognising that the majority of its emissions occur at farm level in the supply chain, Olam will continue to develop and implement significant efforts on the ground to deliver climate adaptation and mitigation solutions, such as improved nutrient management, soil and biomass carbon sequestration, and climate-smart farming. (Pg 140 of 2024 Annual Report)"/>
    <n v="2050"/>
    <m/>
    <m/>
    <s v="Not Specified"/>
    <s v="Yes (nature-based removals e.g. Forestation, soil carbon enhancement)"/>
    <s v="No"/>
    <s v="N"/>
    <s v=""/>
    <s v=""/>
    <m/>
    <m/>
    <m/>
    <m/>
    <m/>
    <n v="0"/>
    <n v="0"/>
    <n v="0"/>
    <n v="0"/>
    <n v="0"/>
    <n v="1"/>
    <n v="0"/>
    <n v="1"/>
    <n v="0"/>
    <n v="0"/>
    <n v="0"/>
    <n v="0"/>
    <n v="0"/>
    <n v="1"/>
    <n v="0"/>
    <n v="0"/>
    <n v="0"/>
    <n v="0"/>
    <n v="0"/>
    <n v="0"/>
    <n v="1"/>
    <n v="1"/>
    <n v="0"/>
    <n v="0"/>
    <n v="0"/>
    <n v="0"/>
    <n v="1"/>
    <n v="0"/>
    <n v="1"/>
  </r>
  <r>
    <n v="370"/>
    <n v="398"/>
    <s v="Compass Group"/>
    <s v="Diversified Outsourcing Services"/>
    <s v="Industrial goods"/>
    <s v="Britain"/>
    <s v="Europe"/>
    <s v="$42,002"/>
    <s v="$1,404"/>
    <n v="-0.128"/>
    <s v="$24,349"/>
    <n v="579126"/>
    <n v="23"/>
    <s v="N"/>
    <m/>
    <m/>
    <s v="Y"/>
    <s v="Y"/>
    <s v="Targets set"/>
    <s v="1.5°C "/>
    <n v="2030"/>
    <s v="Targets set"/>
    <s v="1.5°C "/>
    <n v="2050"/>
    <s v="Y"/>
    <s v="Targets set"/>
    <n v="2050"/>
    <m/>
    <s v="Net zero"/>
    <s v="Net Zero"/>
    <s v=""/>
    <s v="N"/>
    <s v="Yes"/>
    <s v="Yes"/>
    <s v="Yes"/>
    <s v="1,2,3"/>
    <s v=""/>
    <m/>
    <m/>
    <m/>
    <s v="C,V"/>
    <s v="Y"/>
    <s v="1,2,3"/>
    <s v="&quot;Approved Science based targets to 2030. Carbon neutrality in our operations by 2030 (Scope 1 &amp; 2). Climate Net Zero by 2050 across our value chain.&quot; as per the Global Roadmap to Net Zero https://web.archive.org/web/20250927184014/https://www.compass-group.com/content/dam/compass-group/corporate/sustainability/net-zero/Planet_Promise_Roadmap_1021.pdf"/>
    <n v="2050"/>
    <m/>
    <m/>
    <s v="Not Specified"/>
    <s v="Yes (nature-based removals e.g. Forestation, soil carbon enhancement)"/>
    <s v="No"/>
    <s v="N"/>
    <s v=""/>
    <s v=""/>
    <m/>
    <m/>
    <m/>
    <m/>
    <m/>
    <n v="0"/>
    <n v="0"/>
    <n v="0"/>
    <n v="0"/>
    <n v="0"/>
    <n v="1"/>
    <n v="0"/>
    <n v="1"/>
    <n v="0"/>
    <n v="0"/>
    <n v="1"/>
    <n v="0"/>
    <n v="0"/>
    <n v="1"/>
    <n v="0"/>
    <n v="0"/>
    <n v="0"/>
    <n v="0"/>
    <n v="0"/>
    <n v="0"/>
    <n v="1"/>
    <n v="1"/>
    <n v="0"/>
    <n v="0"/>
    <n v="0"/>
    <n v="0"/>
    <n v="1"/>
    <n v="0"/>
    <n v="1"/>
  </r>
  <r>
    <n v="371"/>
    <n v="339"/>
    <s v="Hyundai Mobis"/>
    <s v="Motor Vehicle Parts"/>
    <s v="Automotive"/>
    <s v="South Korea"/>
    <s v="Asia"/>
    <s v="$41,973.4"/>
    <s v="$2,974.1"/>
    <n v="0.13500000000000001"/>
    <s v="$45,091.8"/>
    <n v="46947"/>
    <n v="14"/>
    <s v="Y"/>
    <n v="2022"/>
    <n v="2040"/>
    <s v="Y"/>
    <s v="Y"/>
    <s v="Targets set"/>
    <s v="1.5°C "/>
    <n v="2030"/>
    <s v=""/>
    <s v=""/>
    <m/>
    <s v="N"/>
    <s v="Committed"/>
    <m/>
    <m/>
    <s v="Net zero"/>
    <s v="Net Zero"/>
    <s v=""/>
    <s v="N"/>
    <s v="Yes"/>
    <s v="Yes"/>
    <s v="Yes"/>
    <s v="1,2,3"/>
    <s v=""/>
    <m/>
    <m/>
    <m/>
    <s v="C,V"/>
    <s v="Y"/>
    <s v="1,2,3"/>
    <s v="&quot;Hyundai Mobis established the ‚Äú2045 Net-Zero Roadmap‚Äù to achieve approximately 30% reduction of greenhouse gas emissions by 2030 compared to 2019, achieve net-zero in all domestic and overseas business sites (Scope 1, 2) by 2040, and complete net-zero for the entire supply chain (Scope 3) by 2045.&quot; [p.7 https://web.archive.org/web/20231005094949/https://www.mobis.co.kr/resources/pdf/MOBIS_Net-Zero_Report_en.pdf]"/>
    <n v="2045"/>
    <m/>
    <m/>
    <s v="Not Specified"/>
    <s v="Yes (nature-based removals e.g. Forestation, soil carbon enhancement)"/>
    <s v="No"/>
    <s v="N"/>
    <s v=""/>
    <s v=""/>
    <m/>
    <m/>
    <m/>
    <m/>
    <m/>
    <n v="0"/>
    <n v="0"/>
    <n v="1"/>
    <n v="1"/>
    <n v="0"/>
    <n v="1"/>
    <n v="0"/>
    <n v="1"/>
    <n v="0"/>
    <n v="0"/>
    <n v="0"/>
    <n v="0"/>
    <n v="0"/>
    <n v="1"/>
    <n v="0"/>
    <n v="0"/>
    <n v="0"/>
    <n v="0"/>
    <n v="0"/>
    <n v="0"/>
    <n v="1"/>
    <n v="1"/>
    <n v="0"/>
    <n v="0"/>
    <n v="0"/>
    <n v="0"/>
    <n v="1"/>
    <n v="0"/>
    <n v="1"/>
  </r>
  <r>
    <n v="372"/>
    <n v="376"/>
    <s v="Abbott Laboratories"/>
    <s v="Medical Products and Equipment"/>
    <s v="Health care and pharmaceuticals"/>
    <s v="U.S."/>
    <s v="North America"/>
    <s v="$41,950"/>
    <s v="$13,402"/>
    <n v="1.3420000000000001"/>
    <s v="$81,414"/>
    <n v="114000"/>
    <n v="27"/>
    <s v="N"/>
    <m/>
    <m/>
    <s v="N"/>
    <s v="N"/>
    <s v=""/>
    <s v=""/>
    <m/>
    <s v=""/>
    <s v=""/>
    <m/>
    <s v=""/>
    <s v=""/>
    <m/>
    <m/>
    <s v="Emissions reduction target"/>
    <s v="Other Emission Reduction"/>
    <s v=""/>
    <s v="N"/>
    <s v="Yes"/>
    <s v="Yes"/>
    <s v="No"/>
    <s v="1,2"/>
    <s v=""/>
    <m/>
    <m/>
    <m/>
    <s v=""/>
    <s v="N"/>
    <s v=""/>
    <s v=""/>
    <m/>
    <m/>
    <m/>
    <s v="Not Specified"/>
    <s v="No"/>
    <s v="No"/>
    <s v="Y"/>
    <s v="‚Ä¢ Reduce absolute Scope 1 and 2 carbon emissions by 30% from 2018 baseline by the end of 2030, consistent with the objectives of the Science Based Targets initiative (SBTi). _x000a_‚Ä¢ In 2023, 7% absolute reduction in Scope 1 and 2 emissions in 2023 (versus 2018 baseline); the emissions production decreased by 1% compared with 2022._x000a_‚Ä¢ In 2023, a dedicated environmental sustainability capital fund of $15 million annually was established to support the completion of priority energy efficiency projects._x000a__x000a_(Sources: Abbott 2030 Sustainability Plan and Global Sustainability Report 2023)"/>
    <n v="2030"/>
    <m/>
    <m/>
    <m/>
    <m/>
    <m/>
    <n v="0"/>
    <n v="0"/>
    <n v="0"/>
    <n v="0"/>
    <n v="0"/>
    <n v="0"/>
    <n v="0"/>
    <n v="0"/>
    <n v="0"/>
    <n v="0"/>
    <n v="0"/>
    <n v="0"/>
    <n v="0"/>
    <n v="0"/>
    <n v="0"/>
    <n v="0"/>
    <n v="0"/>
    <n v="0"/>
    <n v="0"/>
    <n v="0"/>
    <n v="0"/>
    <n v="0"/>
    <n v="0"/>
    <n v="1"/>
    <n v="0"/>
    <n v="0"/>
    <n v="0"/>
    <n v="0"/>
    <n v="1"/>
  </r>
  <r>
    <n v="373"/>
    <n v="396"/>
    <s v="Standard Chartered"/>
    <s v="Banks: Commercial and Savings"/>
    <s v="Financial services"/>
    <s v="U.K."/>
    <s v="Europe"/>
    <s v="$41,928"/>
    <s v="$4,050"/>
    <n v="0.16800000000000001"/>
    <s v="$849,688"/>
    <n v="81097"/>
    <n v="11"/>
    <s v="Y"/>
    <n v="2022"/>
    <n v="2025"/>
    <s v="N"/>
    <s v="N"/>
    <s v=""/>
    <s v=""/>
    <m/>
    <s v=""/>
    <s v=""/>
    <m/>
    <s v=""/>
    <s v=""/>
    <m/>
    <m/>
    <s v="Net zero"/>
    <s v="Net Zero"/>
    <s v=""/>
    <s v="N"/>
    <s v="Yes"/>
    <s v="Yes"/>
    <s v="Yes"/>
    <s v="1,2,3"/>
    <s v=""/>
    <m/>
    <m/>
    <m/>
    <s v="C,V"/>
    <s v="Y"/>
    <s v="1,2,3"/>
    <s v="The Group has since made a commitment to be net zero in our Scope 1 and Scope 2 emissions by 2025 and across our financed emissions (which represent the vast majority of our Scope 3 emissions) by 2050, with interim 2030 financed emission targets for high-emitting sectors. The high-emitting sectors for which_x000a_we have set targets follow NZBA guidance and represent both the start and end point of our transition to net zero. They are embedded within our sustainability strategy and guide the_x000a_evolution of our operating model to one aligned with our net zero commitments."/>
    <n v="2050"/>
    <m/>
    <m/>
    <s v="Yes"/>
    <s v="Yes (nature-based and CCS-based removals)"/>
    <s v="No"/>
    <s v="N"/>
    <s v=""/>
    <s v=""/>
    <m/>
    <m/>
    <m/>
    <m/>
    <m/>
    <n v="0"/>
    <n v="1"/>
    <n v="0"/>
    <n v="1"/>
    <n v="0"/>
    <n v="0"/>
    <n v="0"/>
    <n v="0"/>
    <n v="0"/>
    <n v="0"/>
    <n v="0"/>
    <n v="0"/>
    <n v="0"/>
    <n v="1"/>
    <n v="0"/>
    <n v="0"/>
    <n v="0"/>
    <n v="0"/>
    <n v="0"/>
    <n v="0"/>
    <n v="1"/>
    <n v="1"/>
    <n v="0"/>
    <n v="0"/>
    <n v="0"/>
    <n v="1"/>
    <n v="1"/>
    <n v="0"/>
    <n v="0"/>
  </r>
  <r>
    <n v="374"/>
    <n v="354"/>
    <s v="Shanghai Construction Group"/>
    <s v="Engineering &amp; Construction"/>
    <s v="Engineering and construction"/>
    <s v="China"/>
    <s v="Asia"/>
    <s v="$41,724.8"/>
    <s v="$301.3"/>
    <n v="0.36899999999999999"/>
    <s v="$53,001.1"/>
    <n v="48821"/>
    <n v="6"/>
    <s v="N"/>
    <m/>
    <m/>
    <s v="N"/>
    <s v="N"/>
    <s v=""/>
    <s v=""/>
    <m/>
    <s v=""/>
    <s v=""/>
    <m/>
    <s v=""/>
    <s v=""/>
    <m/>
    <m/>
    <s v="No target"/>
    <s v="No Target"/>
    <s v="G"/>
    <s v="N"/>
    <s v="Yes"/>
    <s v="Yes"/>
    <s v=""/>
    <s v="1,2"/>
    <s v="committed to national peak and neutrality targets"/>
    <n v="2060"/>
    <s v="https://www.gzw.sh.gov.cn/shgzw_gqzc_shzr/20230524/eacfbb8474b54a9eb14a3102dac79382.html"/>
    <m/>
    <s v=""/>
    <s v="N"/>
    <s v=""/>
    <s v=""/>
    <m/>
    <m/>
    <m/>
    <s v=""/>
    <s v=""/>
    <s v=""/>
    <s v="N"/>
    <s v=""/>
    <s v=""/>
    <m/>
    <m/>
    <m/>
    <m/>
    <m/>
    <n v="0"/>
    <n v="0"/>
    <n v="0"/>
    <n v="0"/>
    <n v="0"/>
    <n v="0"/>
    <n v="0"/>
    <n v="0"/>
    <n v="0"/>
    <n v="0"/>
    <n v="0"/>
    <n v="0"/>
    <n v="0"/>
    <n v="0"/>
    <n v="0"/>
    <n v="0"/>
    <n v="0"/>
    <n v="0"/>
    <n v="0"/>
    <n v="0"/>
    <n v="0"/>
    <n v="0"/>
    <n v="0"/>
    <n v="0"/>
    <n v="0"/>
    <n v="0"/>
    <n v="0"/>
    <n v="0"/>
    <n v="0"/>
  </r>
  <r>
    <n v="375"/>
    <n v="386"/>
    <s v="Inditex"/>
    <s v="Specialty Retailers"/>
    <s v="Retail"/>
    <s v="Spain"/>
    <s v="Europe"/>
    <s v="$41,593.5"/>
    <s v="$6,315.7"/>
    <n v="8.5000000000000006E-2"/>
    <s v="$36,089"/>
    <n v="114640"/>
    <n v="9"/>
    <s v="N"/>
    <m/>
    <m/>
    <s v="Y"/>
    <s v="Y"/>
    <s v="Targets set"/>
    <s v="1.5°C "/>
    <n v="2030"/>
    <s v="Targets set"/>
    <s v="1.5°C "/>
    <n v="2040"/>
    <s v="Y"/>
    <s v="Targets set"/>
    <n v="2040"/>
    <m/>
    <s v="Net zero"/>
    <s v="Net Zero"/>
    <s v=""/>
    <s v="N"/>
    <s v="Yes"/>
    <s v="Yes"/>
    <s v="Yes"/>
    <s v="1,2,3"/>
    <s v=""/>
    <m/>
    <m/>
    <m/>
    <s v="C,V"/>
    <s v="Y"/>
    <s v="1,2,3"/>
    <s v="&quot;We have set new targets along our roadmap for the rest of the decade, a roadmap that will take us to net zero by 2040.&quot;_x000a_&quot;Zero net emissions, reducing our carbon footprint by at least 90% by comparison with 2018.&quot;"/>
    <n v="2040"/>
    <m/>
    <m/>
    <s v="Not Specified"/>
    <s v="Yes (unspecified)"/>
    <s v="Yes"/>
    <s v="N"/>
    <s v=""/>
    <s v=""/>
    <m/>
    <m/>
    <m/>
    <m/>
    <m/>
    <n v="0"/>
    <n v="0"/>
    <n v="0"/>
    <n v="0"/>
    <n v="0"/>
    <n v="1"/>
    <n v="0"/>
    <n v="1"/>
    <n v="0"/>
    <n v="0"/>
    <n v="1"/>
    <n v="0"/>
    <n v="0"/>
    <n v="1"/>
    <n v="0"/>
    <n v="0"/>
    <n v="0"/>
    <n v="0"/>
    <n v="0"/>
    <n v="0"/>
    <n v="1"/>
    <n v="1"/>
    <n v="0"/>
    <n v="0"/>
    <n v="0"/>
    <n v="0"/>
    <n v="1"/>
    <n v="0"/>
    <n v="1"/>
  </r>
  <r>
    <n v="376"/>
    <n v="352"/>
    <s v="Best Buy"/>
    <s v="Specialty Retailers"/>
    <s v="Retail"/>
    <s v="U.S."/>
    <s v="North America"/>
    <s v="$41,528"/>
    <s v="$927"/>
    <n v="-0.253"/>
    <s v="$14,782"/>
    <n v="85000"/>
    <n v="27"/>
    <s v="N"/>
    <m/>
    <m/>
    <s v="Y"/>
    <s v="Y"/>
    <s v="Targets set"/>
    <s v="1.5°C "/>
    <n v="2030"/>
    <s v=""/>
    <s v=""/>
    <m/>
    <s v=""/>
    <s v=""/>
    <m/>
    <m/>
    <s v="Net zero"/>
    <s v="Net Zero"/>
    <s v=""/>
    <s v="N"/>
    <s v="Yes"/>
    <s v="Yes"/>
    <s v="Partial"/>
    <s v="1,2"/>
    <s v=""/>
    <m/>
    <m/>
    <m/>
    <s v="C"/>
    <s v="Y"/>
    <s v="1,2"/>
    <s v="We‚Äôve pledged to be carbon neutral by 2040. ‚ÄúIn 2019, we set a goal to reduce carbon emissions by 75% by 2030 (over a 2009 baseline) and to become carbon neutral by 2040._x000a_"/>
    <n v="2040"/>
    <m/>
    <m/>
    <s v="No"/>
    <s v="Not Specified"/>
    <s v="No"/>
    <s v="N"/>
    <s v=""/>
    <s v=""/>
    <m/>
    <m/>
    <m/>
    <m/>
    <m/>
    <n v="0"/>
    <n v="0"/>
    <n v="0"/>
    <n v="0"/>
    <n v="0"/>
    <n v="1"/>
    <n v="0"/>
    <n v="1"/>
    <n v="0"/>
    <n v="0"/>
    <n v="0"/>
    <n v="0"/>
    <n v="0"/>
    <n v="1"/>
    <n v="0"/>
    <n v="0"/>
    <n v="0"/>
    <n v="0"/>
    <n v="0"/>
    <n v="0"/>
    <n v="1"/>
    <n v="1"/>
    <n v="0"/>
    <n v="0"/>
    <n v="0"/>
    <n v="0"/>
    <n v="1"/>
    <n v="1"/>
    <n v="0"/>
  </r>
  <r>
    <n v="377"/>
    <n v="388"/>
    <s v="Northwestern Mutual"/>
    <s v="Insurance: Life and Health"/>
    <s v="Financial services"/>
    <s v="U.S."/>
    <s v="North America"/>
    <s v="$41,445"/>
    <s v="$560.7"/>
    <n v="-0.21199999999999999"/>
    <s v="$378,324.1"/>
    <n v="8249"/>
    <n v="31"/>
    <s v="N"/>
    <m/>
    <m/>
    <s v="N"/>
    <s v="N"/>
    <s v=""/>
    <s v=""/>
    <m/>
    <s v=""/>
    <s v=""/>
    <m/>
    <s v=""/>
    <s v=""/>
    <m/>
    <m/>
    <s v="No target"/>
    <s v="No Target"/>
    <s v=""/>
    <s v="N"/>
    <s v="Yes"/>
    <s v="Yes"/>
    <s v="Not Specified"/>
    <s v="1,2"/>
    <s v=""/>
    <m/>
    <s v="https://www.northwesternmutual.com/who-we-are/sustainability-impact/environment"/>
    <s v="no usefull information"/>
    <s v=""/>
    <s v="N"/>
    <s v=""/>
    <s v=""/>
    <m/>
    <m/>
    <m/>
    <s v=""/>
    <s v=""/>
    <s v=""/>
    <s v="N"/>
    <s v=""/>
    <s v=""/>
    <m/>
    <m/>
    <m/>
    <m/>
    <m/>
    <n v="0"/>
    <n v="0"/>
    <n v="0"/>
    <n v="0"/>
    <n v="0"/>
    <n v="0"/>
    <n v="0"/>
    <n v="0"/>
    <n v="0"/>
    <n v="0"/>
    <n v="0"/>
    <n v="0"/>
    <n v="0"/>
    <n v="0"/>
    <n v="0"/>
    <n v="0"/>
    <n v="0"/>
    <n v="0"/>
    <n v="0"/>
    <n v="0"/>
    <n v="0"/>
    <n v="0"/>
    <n v="0"/>
    <n v="0"/>
    <n v="0"/>
    <n v="0"/>
    <n v="0"/>
    <n v="0"/>
    <n v="0"/>
  </r>
  <r>
    <n v="378"/>
    <n v="387"/>
    <s v="Schneider Electric"/>
    <s v="Electronics"/>
    <s v="Technology"/>
    <s v="France"/>
    <s v="Europe"/>
    <s v="$41,259.9"/>
    <s v="$4,616.6"/>
    <n v="6.7000000000000004E-2"/>
    <s v="$68,278.1"/>
    <n v="176962"/>
    <n v="24"/>
    <s v="Y"/>
    <n v="2017"/>
    <n v="2030"/>
    <s v="Y"/>
    <s v="Y"/>
    <s v="Targets set"/>
    <s v="1.5°C "/>
    <n v="2030"/>
    <s v="Targets set"/>
    <s v="1.5°C "/>
    <n v="2050"/>
    <s v="Y"/>
    <s v="Targets set"/>
    <n v="2050"/>
    <m/>
    <s v="Net zero"/>
    <s v="Net Zero"/>
    <s v=""/>
    <s v="N"/>
    <s v="Yes"/>
    <s v="Yes"/>
    <s v="Yes"/>
    <s v="1,2,3"/>
    <s v=""/>
    <m/>
    <m/>
    <m/>
    <s v="C,V"/>
    <s v="Y"/>
    <s v="1,2,3"/>
    <s v="&quot;Ultimately, the Group is committed to be Net-Zero across its entire value chain by 2050, which means that the Group aims to reduce its 2021 footprint by an absolute 90% by 2050 and balance residual emissions with high-quality and high-durability carbon removal credits&quot; (Schneider Electric 2023 Sustainable Development Report, pg. 98: https://www.se.com/ww/en/assets/564/document/466155/2023-sustainability-report.pdf?p_enDocType=EDMS&amp;p_File_Name=2023%20Sustainable%20Development%20Report)."/>
    <n v="2050"/>
    <m/>
    <m/>
    <s v="Yes"/>
    <s v="Yes (unspecified)"/>
    <s v="Yes"/>
    <s v="N"/>
    <s v=""/>
    <s v=""/>
    <m/>
    <m/>
    <m/>
    <m/>
    <m/>
    <n v="0"/>
    <n v="1"/>
    <n v="0"/>
    <n v="1"/>
    <n v="0"/>
    <n v="1"/>
    <n v="0"/>
    <n v="1"/>
    <n v="0"/>
    <n v="0"/>
    <n v="1"/>
    <n v="0"/>
    <n v="0"/>
    <n v="1"/>
    <n v="0"/>
    <n v="0"/>
    <n v="0"/>
    <n v="0"/>
    <n v="0"/>
    <n v="0"/>
    <n v="1"/>
    <n v="1"/>
    <n v="0"/>
    <n v="0"/>
    <n v="0"/>
    <n v="1"/>
    <n v="1"/>
    <n v="0"/>
    <n v="0"/>
  </r>
  <r>
    <n v="379"/>
    <n v="296"/>
    <s v="KB Financial Group"/>
    <s v="Banks: Commercial and Savings"/>
    <s v="Financial services"/>
    <s v="South Korea"/>
    <s v="Asia"/>
    <s v="$41,086.5"/>
    <s v="$3,724"/>
    <n v="0.05"/>
    <s v="$513,125.7"/>
    <n v="25839"/>
    <n v="13"/>
    <s v="Y"/>
    <n v="2021"/>
    <n v="2040"/>
    <s v="Y"/>
    <s v="Y"/>
    <s v="Targets set"/>
    <s v="1.5°C "/>
    <n v="2025"/>
    <s v=""/>
    <s v=""/>
    <m/>
    <s v=""/>
    <s v=""/>
    <m/>
    <m/>
    <s v="Net zero"/>
    <s v="Net Zero"/>
    <s v=""/>
    <s v="N"/>
    <s v="Yes"/>
    <s v="Yes"/>
    <s v="Yes"/>
    <s v="1,2,3"/>
    <s v=""/>
    <m/>
    <m/>
    <m/>
    <s v="C,V"/>
    <s v="Y"/>
    <s v="1,2,3"/>
    <s v="KB Financial Group developed the ‚ÄúKB Net Zero S.T.A.R.‚Äù and ‚ÄúKB GREEN WAVE 2030‚Äù strategies to contribute to addressing the issues regarding climate change, and is striding forward to achieve the goals._x000a_&quot;KB Net Zero S.T.A.R. aims to achieve net-zero for operational emissions (Scope 1&amp;2) and financed emissions (Scope 3). The target for operational emissions is to achieve a 42% reduction compared to the 2020 levels by 2030 and net-zero by 2040. For financed emissions, the goal is to reduce 33.3% of the emissions by 2030 and 61% by 2040 compared to the 2019 levels and achieve net-zero by 2050.&quot;"/>
    <n v="2050"/>
    <m/>
    <m/>
    <s v="Not Specified"/>
    <s v="Not Specified"/>
    <s v="No"/>
    <s v="N"/>
    <s v=""/>
    <s v=""/>
    <m/>
    <m/>
    <m/>
    <m/>
    <m/>
    <n v="0"/>
    <n v="0"/>
    <n v="1"/>
    <n v="1"/>
    <n v="0"/>
    <n v="1"/>
    <n v="0"/>
    <n v="1"/>
    <n v="0"/>
    <n v="0"/>
    <n v="0"/>
    <n v="0"/>
    <n v="0"/>
    <n v="1"/>
    <n v="0"/>
    <n v="0"/>
    <n v="0"/>
    <n v="0"/>
    <n v="0"/>
    <n v="0"/>
    <n v="1"/>
    <n v="1"/>
    <n v="0"/>
    <n v="0"/>
    <n v="0"/>
    <n v="0"/>
    <n v="1"/>
    <n v="0"/>
    <n v="1"/>
  </r>
  <r>
    <n v="380"/>
    <n v="382"/>
    <s v="Northrop Grumman"/>
    <s v="Aerospace and Defense"/>
    <s v="Aerospace and defense"/>
    <s v="U.S."/>
    <s v="North America"/>
    <s v="$41,033"/>
    <s v="$4,174"/>
    <n v="1.03"/>
    <s v="$49,359"/>
    <n v="97000"/>
    <n v="26"/>
    <s v="N"/>
    <m/>
    <m/>
    <s v="N"/>
    <s v="N"/>
    <s v=""/>
    <s v=""/>
    <m/>
    <s v=""/>
    <s v=""/>
    <m/>
    <s v=""/>
    <s v=""/>
    <m/>
    <m/>
    <s v="Net zero"/>
    <s v="Net Zero"/>
    <s v=""/>
    <s v="N"/>
    <s v="Yes"/>
    <s v="Yes"/>
    <s v="No"/>
    <s v="1,2"/>
    <s v=""/>
    <m/>
    <m/>
    <m/>
    <s v="C"/>
    <s v="Y"/>
    <s v="1,2"/>
    <s v="'As the next step in our journey to decarbonize, we are committed to achieving net zero GHG emissions in our operations by 2035' (p8)"/>
    <n v="2035"/>
    <m/>
    <m/>
    <s v="Yes"/>
    <s v="Not Specified"/>
    <s v="No"/>
    <s v="N"/>
    <s v=""/>
    <s v=""/>
    <m/>
    <m/>
    <m/>
    <m/>
    <m/>
    <n v="0"/>
    <n v="0"/>
    <n v="0"/>
    <n v="0"/>
    <n v="0"/>
    <n v="0"/>
    <n v="0"/>
    <n v="0"/>
    <n v="0"/>
    <n v="0"/>
    <n v="0"/>
    <n v="0"/>
    <n v="0"/>
    <n v="1"/>
    <n v="0"/>
    <n v="0"/>
    <n v="0"/>
    <n v="0"/>
    <n v="0"/>
    <n v="0"/>
    <n v="1"/>
    <n v="1"/>
    <n v="0"/>
    <n v="0"/>
    <n v="0"/>
    <n v="1"/>
    <n v="1"/>
    <n v="0"/>
    <n v="0"/>
  </r>
  <r>
    <n v="381"/>
    <n v="449"/>
    <s v="National Australia Bank"/>
    <s v="Banks: Commercial and Savings"/>
    <s v="Financial services"/>
    <s v="Australia"/>
    <s v="Oceania"/>
    <s v="$41,000.6"/>
    <s v="$4,588.9"/>
    <n v="-7.0000000000000007E-2"/>
    <s v="$748,716.4"/>
    <n v="39240"/>
    <n v="26"/>
    <s v="Y"/>
    <n v="2018"/>
    <n v="2025"/>
    <s v="N"/>
    <s v="N"/>
    <s v=""/>
    <s v=""/>
    <m/>
    <s v=""/>
    <s v=""/>
    <m/>
    <s v=""/>
    <s v=""/>
    <m/>
    <m/>
    <s v="Net zero"/>
    <s v="Net Zero"/>
    <s v=""/>
    <s v="N"/>
    <s v="Yes"/>
    <s v="Yes"/>
    <s v="Partial"/>
    <s v="1,2"/>
    <s v=""/>
    <m/>
    <m/>
    <m/>
    <s v="C"/>
    <s v="Y"/>
    <s v="1,2"/>
    <s v="Ambition to achieve net zero across our financed emissions and operations by 2050. To achieve this, NAB has committed to align their lending portfolio with net zero emissions by 2050."/>
    <n v="2050"/>
    <m/>
    <m/>
    <s v="Yes"/>
    <s v="No"/>
    <s v="No"/>
    <s v="N"/>
    <s v=""/>
    <s v=""/>
    <m/>
    <m/>
    <m/>
    <m/>
    <m/>
    <n v="0"/>
    <n v="1"/>
    <n v="0"/>
    <n v="1"/>
    <n v="0"/>
    <n v="0"/>
    <n v="0"/>
    <n v="0"/>
    <n v="0"/>
    <n v="0"/>
    <n v="0"/>
    <n v="0"/>
    <n v="0"/>
    <n v="1"/>
    <n v="0"/>
    <n v="0"/>
    <n v="0"/>
    <n v="0"/>
    <n v="0"/>
    <n v="0"/>
    <n v="1"/>
    <n v="1"/>
    <n v="0"/>
    <n v="0"/>
    <n v="0"/>
    <n v="1"/>
    <n v="1"/>
    <n v="0"/>
    <n v="0"/>
  </r>
  <r>
    <n v="382"/>
    <n v="372"/>
    <s v="Hanwha"/>
    <s v="Diversified Financials"/>
    <s v="Financial services"/>
    <s v="South Korea"/>
    <s v="Asia"/>
    <s v="$40,807.3"/>
    <s v="$566.8"/>
    <n v="0.94599999999999995"/>
    <s v="$170,650.4"/>
    <n v="73237"/>
    <n v="20"/>
    <s v="N"/>
    <m/>
    <m/>
    <s v="N"/>
    <s v="N"/>
    <s v=""/>
    <s v=""/>
    <m/>
    <s v=""/>
    <s v=""/>
    <m/>
    <s v=""/>
    <s v=""/>
    <m/>
    <m/>
    <s v="Net zero"/>
    <s v="Net Zero"/>
    <s v=""/>
    <s v="N"/>
    <s v="Yes"/>
    <s v="Yes"/>
    <s v="No"/>
    <s v="1,2"/>
    <s v=""/>
    <m/>
    <m/>
    <m/>
    <s v="C"/>
    <s v="Y"/>
    <s v="1,2"/>
    <s v="In response to the global climate crisis, Hanwha Corporation declared the ‚ÄòHanwha Net Zero 2040‚Äô initiative, committing to reducing its emissions by approximately 65% by 2030 and achieving a 100% reduction by 2040 compared to 2019 levels."/>
    <n v="2040"/>
    <m/>
    <m/>
    <s v="Yes"/>
    <s v="Yes (unspecified)"/>
    <s v="No"/>
    <s v="N"/>
    <s v=""/>
    <s v=""/>
    <m/>
    <m/>
    <m/>
    <m/>
    <m/>
    <n v="0"/>
    <n v="0"/>
    <n v="0"/>
    <n v="0"/>
    <n v="0"/>
    <n v="0"/>
    <n v="0"/>
    <n v="0"/>
    <n v="0"/>
    <n v="0"/>
    <n v="0"/>
    <n v="0"/>
    <n v="0"/>
    <n v="1"/>
    <n v="0"/>
    <n v="0"/>
    <n v="0"/>
    <n v="0"/>
    <n v="0"/>
    <n v="0"/>
    <n v="1"/>
    <n v="1"/>
    <n v="0"/>
    <n v="0"/>
    <n v="0"/>
    <n v="1"/>
    <n v="1"/>
    <n v="0"/>
    <n v="0"/>
  </r>
  <r>
    <n v="383"/>
    <n v="457"/>
    <s v="Molina Healthcare"/>
    <s v="Health Care: Insurance and Managed Care"/>
    <s v="Health care and pharmaceuticals"/>
    <s v="U.S."/>
    <s v="North America"/>
    <s v="$40,650"/>
    <s v="$1,179"/>
    <n v="8.1000000000000003E-2"/>
    <s v="$15,630"/>
    <n v="18000"/>
    <n v="3"/>
    <s v="N"/>
    <m/>
    <m/>
    <s v="N"/>
    <s v="N"/>
    <s v=""/>
    <s v=""/>
    <m/>
    <s v=""/>
    <s v=""/>
    <m/>
    <s v=""/>
    <s v=""/>
    <m/>
    <m/>
    <s v="No target"/>
    <s v="No Target"/>
    <s v=""/>
    <s v="N"/>
    <s v="Not Specified"/>
    <s v="Not Specified"/>
    <s v="Not Specified"/>
    <s v=""/>
    <s v=""/>
    <m/>
    <s v="https://www.responsibilityreports.com/HostedData/ResponsibilityReportArchive/m/NYSE_MOH_2023.pdf"/>
    <s v="no usefull information"/>
    <s v=""/>
    <s v="N"/>
    <s v=""/>
    <s v=""/>
    <m/>
    <m/>
    <m/>
    <s v="Not Specified"/>
    <s v="Not Specified"/>
    <s v="No"/>
    <s v="N"/>
    <s v=""/>
    <s v=""/>
    <m/>
    <m/>
    <m/>
    <m/>
    <m/>
    <n v="0"/>
    <n v="0"/>
    <n v="0"/>
    <n v="0"/>
    <n v="0"/>
    <n v="0"/>
    <n v="0"/>
    <n v="0"/>
    <n v="0"/>
    <n v="0"/>
    <n v="0"/>
    <n v="0"/>
    <n v="0"/>
    <n v="0"/>
    <n v="0"/>
    <n v="0"/>
    <n v="0"/>
    <n v="0"/>
    <n v="0"/>
    <n v="0"/>
    <n v="0"/>
    <n v="0"/>
    <n v="0"/>
    <n v="0"/>
    <n v="0"/>
    <n v="0"/>
    <n v="0"/>
    <n v="0"/>
    <n v="1"/>
  </r>
  <r>
    <n v="384"/>
    <n v="374"/>
    <s v="Lufthansa Group"/>
    <s v="Airlines"/>
    <s v="Transportation and logistics"/>
    <s v="Germany"/>
    <s v="Europe"/>
    <s v="$40,641.3"/>
    <s v="$1,492.4"/>
    <n v="-0.17499999999999999"/>
    <s v="$48,718.2"/>
    <n v="83893"/>
    <n v="29"/>
    <s v="N"/>
    <m/>
    <m/>
    <s v="Y"/>
    <s v="Y"/>
    <s v="Targets set"/>
    <s v="Well-below 2¬∞C"/>
    <n v="2030"/>
    <s v=""/>
    <s v=""/>
    <m/>
    <s v="N"/>
    <s v="Commitment removed"/>
    <m/>
    <m/>
    <s v="Carbon neutral(ity)"/>
    <s v="Carbon Neutral"/>
    <s v="C,V"/>
    <s v="Y"/>
    <s v="Yes"/>
    <s v="Yes"/>
    <s v="Yes"/>
    <s v="1,2,3"/>
    <s v="&quot;We aim to be carbon-neutral by 2050, and we want to halve the net CO2 emissions of our flight operations from their 2019 levels by 2030&quot; (pg. 2, Sustainability Factsheet 2023) "/>
    <n v="2050"/>
    <m/>
    <m/>
    <s v=""/>
    <s v="N"/>
    <s v=""/>
    <s v=""/>
    <m/>
    <m/>
    <m/>
    <s v="Yes"/>
    <s v="Yes (CCS-based removals e.g. BECCS, DACCS)"/>
    <s v="No"/>
    <s v="N"/>
    <s v=""/>
    <s v=""/>
    <m/>
    <m/>
    <m/>
    <m/>
    <m/>
    <n v="0"/>
    <n v="0"/>
    <n v="0"/>
    <n v="0"/>
    <n v="0"/>
    <n v="1"/>
    <n v="0"/>
    <n v="1"/>
    <n v="0"/>
    <n v="0"/>
    <n v="0"/>
    <n v="0"/>
    <n v="0"/>
    <n v="0"/>
    <n v="0"/>
    <n v="0"/>
    <n v="1"/>
    <n v="1"/>
    <n v="0"/>
    <n v="0"/>
    <n v="0"/>
    <n v="0"/>
    <n v="0"/>
    <n v="0"/>
    <n v="0"/>
    <n v="1"/>
    <n v="1"/>
    <n v="0"/>
    <n v="0"/>
  </r>
  <r>
    <n v="385"/>
    <n v="389"/>
    <s v="Dollar General"/>
    <s v="Specialty Retailers"/>
    <s v="Retail"/>
    <s v="U.S."/>
    <s v="North America"/>
    <s v="$40,612.3"/>
    <s v="$1,125.3"/>
    <n v="-0.32300000000000001"/>
    <s v="$31,132.7"/>
    <n v="194200"/>
    <n v="8"/>
    <s v="N"/>
    <m/>
    <m/>
    <s v="N"/>
    <s v="N"/>
    <s v=""/>
    <s v=""/>
    <m/>
    <s v=""/>
    <s v=""/>
    <m/>
    <s v=""/>
    <s v=""/>
    <m/>
    <m/>
    <s v="Emissions reduction target"/>
    <s v="Other Emission Reduction"/>
    <s v=""/>
    <s v="N"/>
    <s v="Yes"/>
    <s v="Yes"/>
    <s v="No"/>
    <s v="1,2"/>
    <s v=""/>
    <m/>
    <m/>
    <m/>
    <s v=""/>
    <s v="N"/>
    <s v=""/>
    <s v=""/>
    <m/>
    <m/>
    <m/>
    <s v="Yes"/>
    <s v="Not Specified"/>
    <s v="No"/>
    <s v="Y"/>
    <s v="&quot;Dollar General has both shorter-term and longer-term goals to reduce_x000a_our GHG emissions*._x000a_15% REDUCTION per square foot by 2026_x000a_30% REDUCTION per square foot by 2031&quot;_x000a_(p. 29)"/>
    <n v="2031"/>
    <m/>
    <m/>
    <m/>
    <m/>
    <m/>
    <n v="0"/>
    <n v="0"/>
    <n v="0"/>
    <n v="0"/>
    <n v="0"/>
    <n v="0"/>
    <n v="0"/>
    <n v="0"/>
    <n v="0"/>
    <n v="0"/>
    <n v="0"/>
    <n v="0"/>
    <n v="0"/>
    <n v="0"/>
    <n v="0"/>
    <n v="0"/>
    <n v="0"/>
    <n v="0"/>
    <n v="0"/>
    <n v="0"/>
    <n v="0"/>
    <n v="0"/>
    <n v="0"/>
    <n v="0"/>
    <n v="1"/>
    <n v="1"/>
    <n v="0"/>
    <n v="0"/>
    <n v="0"/>
  </r>
  <r>
    <n v="386"/>
    <n v="368"/>
    <s v="LyondellBasell Industries"/>
    <s v="Chemicals"/>
    <s v="Chemicals"/>
    <s v="Netherlands"/>
    <s v="Europe"/>
    <s v="$40,302"/>
    <s v="$1,360"/>
    <n v="-0.35699999999999998"/>
    <s v="$35,746"/>
    <n v="20000"/>
    <n v="18"/>
    <s v="N"/>
    <m/>
    <m/>
    <s v="N"/>
    <s v="N"/>
    <s v=""/>
    <s v=""/>
    <m/>
    <s v=""/>
    <s v=""/>
    <m/>
    <s v=""/>
    <s v=""/>
    <m/>
    <m/>
    <s v="Net zero"/>
    <s v="Net Zero"/>
    <s v=""/>
    <s v="N"/>
    <s v="Yes"/>
    <s v="Yes"/>
    <s v="Partial"/>
    <s v="1,2"/>
    <s v=""/>
    <m/>
    <m/>
    <m/>
    <s v="C"/>
    <s v="Y"/>
    <s v="1,2"/>
    <s v="'That is why we aim to achieve net zero GHG emissions from global operations by 2050 and we set an interim goal to achieve an absolute reduction of 30% in scope 1 and 2 GHG emissions by 2030. (p23)_x000a_&quot;Relative to a 2020 baseline&quot; p23"/>
    <n v="2050"/>
    <m/>
    <m/>
    <s v="Not Specified"/>
    <s v="Yes (CCS-based removals e.g. BECCS, DACCS)"/>
    <s v="No"/>
    <s v="N"/>
    <s v=""/>
    <s v=""/>
    <m/>
    <m/>
    <m/>
    <m/>
    <m/>
    <n v="0"/>
    <n v="0"/>
    <n v="0"/>
    <n v="0"/>
    <n v="0"/>
    <n v="0"/>
    <n v="0"/>
    <n v="0"/>
    <n v="0"/>
    <n v="0"/>
    <n v="0"/>
    <n v="0"/>
    <n v="0"/>
    <n v="1"/>
    <n v="0"/>
    <n v="0"/>
    <n v="0"/>
    <n v="0"/>
    <n v="0"/>
    <n v="0"/>
    <n v="1"/>
    <n v="1"/>
    <n v="0"/>
    <n v="0"/>
    <n v="0"/>
    <n v="0"/>
    <n v="1"/>
    <n v="0"/>
    <n v="1"/>
  </r>
  <r>
    <n v="387"/>
    <n v="351"/>
    <s v="China Minsheng Banking"/>
    <s v="Banks: Commercial and Savings"/>
    <s v="Financial services"/>
    <s v="China"/>
    <s v="Asia"/>
    <s v="$40,217"/>
    <s v="$4,488.6"/>
    <n v="-0.113"/>
    <s v="$1,070,646.4"/>
    <n v="63490"/>
    <n v="13"/>
    <s v="N"/>
    <m/>
    <m/>
    <s v="N"/>
    <s v="N"/>
    <s v=""/>
    <s v=""/>
    <m/>
    <s v=""/>
    <s v=""/>
    <m/>
    <s v=""/>
    <s v=""/>
    <m/>
    <m/>
    <s v="No target"/>
    <s v="No Target"/>
    <s v="G"/>
    <s v="N"/>
    <s v="Yes"/>
    <s v="Yes"/>
    <m/>
    <s v="1,2"/>
    <s v="committed to national peak and neutrality targets"/>
    <n v="2060"/>
    <s v="https://en.cmbc.com.cn/cmbc_en/2025-01/13/article_2025011313511819201.html"/>
    <m/>
    <s v=""/>
    <s v="N"/>
    <s v=""/>
    <s v=""/>
    <m/>
    <m/>
    <m/>
    <s v="Not Specified"/>
    <s v="Not Specified"/>
    <s v="No"/>
    <s v="N"/>
    <s v=""/>
    <s v=""/>
    <m/>
    <m/>
    <m/>
    <m/>
    <m/>
    <n v="0"/>
    <n v="0"/>
    <n v="0"/>
    <n v="0"/>
    <n v="0"/>
    <n v="0"/>
    <n v="0"/>
    <n v="0"/>
    <n v="0"/>
    <n v="0"/>
    <n v="0"/>
    <n v="0"/>
    <n v="0"/>
    <n v="0"/>
    <n v="0"/>
    <n v="0"/>
    <n v="0"/>
    <n v="0"/>
    <n v="0"/>
    <n v="0"/>
    <n v="0"/>
    <n v="0"/>
    <n v="0"/>
    <n v="0"/>
    <n v="0"/>
    <n v="0"/>
    <n v="0"/>
    <n v="0"/>
    <n v="1"/>
  </r>
  <r>
    <n v="388"/>
    <n v="400"/>
    <s v="GSK"/>
    <s v="Pharmaceuticals"/>
    <s v="Health care and pharmaceuticals"/>
    <s v="Britain"/>
    <s v="Europe"/>
    <s v="$40,083.5"/>
    <s v="$3,289.6"/>
    <n v="-0.46300000000000002"/>
    <s v="$74,477.7"/>
    <n v="68629"/>
    <n v="31"/>
    <s v="Y"/>
    <n v="2020"/>
    <n v="2030"/>
    <s v="Y"/>
    <s v="Y"/>
    <s v="Targets set"/>
    <s v="1.5°C "/>
    <n v="2030"/>
    <s v="Targets set"/>
    <s v="1.5°C "/>
    <n v="2045"/>
    <s v="Y"/>
    <s v="Targets set"/>
    <n v="2045"/>
    <m/>
    <s v="Net zero"/>
    <s v="Net Zero"/>
    <s v=""/>
    <s v="N"/>
    <s v="Yes"/>
    <s v="Yes"/>
    <s v="Yes"/>
    <s v="1,2,3"/>
    <s v=""/>
    <m/>
    <m/>
    <m/>
    <s v="C,V"/>
    <s v="Y"/>
    <s v="1,2,3"/>
    <s v="&quot;Net zero greenhouse gas emissions across our full value chain by 2045: 90% absolute reduction in emissions from a 2020 baseline, across all scopes and all residual emissions neutralised&quot;_x000d__x000a__x000d__x000a_Source: Our pathway to net zero impact on climate, published Feb. 2025, p.1_x000d__x000a_https://web.archive.org/web/20250708174738/https://www.gsk.com/media/iyrmzve1/pathway-to-a-net-zero-impact-on-climate.pdf"/>
    <n v="2045"/>
    <m/>
    <m/>
    <s v="Yes"/>
    <s v="Yes (nature-based removals e.g. Forestation, soil carbon enhancement)"/>
    <s v="No"/>
    <s v="N"/>
    <s v=""/>
    <s v=""/>
    <m/>
    <m/>
    <m/>
    <m/>
    <m/>
    <n v="0"/>
    <n v="1"/>
    <n v="0"/>
    <n v="1"/>
    <n v="0"/>
    <n v="1"/>
    <n v="0"/>
    <n v="1"/>
    <n v="0"/>
    <n v="0"/>
    <n v="1"/>
    <n v="0"/>
    <n v="0"/>
    <n v="1"/>
    <n v="0"/>
    <n v="0"/>
    <n v="0"/>
    <n v="0"/>
    <n v="0"/>
    <n v="0"/>
    <n v="1"/>
    <n v="1"/>
    <n v="0"/>
    <n v="0"/>
    <n v="0"/>
    <n v="1"/>
    <n v="1"/>
    <n v="0"/>
    <n v="0"/>
  </r>
  <r>
    <n v="389"/>
    <n v="466"/>
    <s v="Bank of New York (BNY)"/>
    <s v="Megabanks"/>
    <s v="Financial services"/>
    <s v="U.S."/>
    <s v="North America"/>
    <s v="$39,914"/>
    <s v="$4,530"/>
    <n v="0.379"/>
    <s v="$416,064"/>
    <n v="51800"/>
    <n v="2"/>
    <s v="N"/>
    <m/>
    <m/>
    <s v="N"/>
    <s v="N"/>
    <s v=""/>
    <s v=""/>
    <m/>
    <s v=""/>
    <s v=""/>
    <m/>
    <s v=""/>
    <s v=""/>
    <m/>
    <m/>
    <s v="1.5°C target"/>
    <s v="Other Emission Reduction"/>
    <s v=""/>
    <s v="N"/>
    <s v="Yes"/>
    <s v="Yes"/>
    <s v="Partial"/>
    <s v="1,2"/>
    <s v=""/>
    <m/>
    <m/>
    <m/>
    <s v=""/>
    <s v="N"/>
    <s v=""/>
    <s v=""/>
    <m/>
    <m/>
    <m/>
    <s v="Yes"/>
    <s v="Not Specified"/>
    <s v="No"/>
    <s v="Y"/>
    <s v="In 2023, BNY Mellon set a target to reduce Scope 1 and Scope 2 (location-based) GHG emissions by 50% by 2030 from a 2018 baseline, consistent with 1.5¬∞C pathways. (p.63)"/>
    <n v="2030"/>
    <m/>
    <m/>
    <m/>
    <m/>
    <m/>
    <n v="0"/>
    <n v="0"/>
    <n v="0"/>
    <n v="0"/>
    <n v="0"/>
    <n v="0"/>
    <n v="0"/>
    <n v="0"/>
    <n v="0"/>
    <n v="0"/>
    <n v="0"/>
    <n v="0"/>
    <n v="0"/>
    <n v="0"/>
    <n v="0"/>
    <n v="0"/>
    <n v="0"/>
    <n v="0"/>
    <n v="0"/>
    <n v="0"/>
    <n v="0"/>
    <n v="0"/>
    <n v="0"/>
    <n v="1"/>
    <n v="0"/>
    <n v="1"/>
    <n v="0"/>
    <n v="0"/>
    <n v="0"/>
  </r>
  <r>
    <n v="390"/>
    <n v="407"/>
    <s v="Haier Smart Home"/>
    <s v="Home Equipment, Furnishings"/>
    <s v="Household and personal products"/>
    <s v="China"/>
    <s v="Asia"/>
    <s v="$39,746.3"/>
    <s v="$2,604.7"/>
    <n v="0.111"/>
    <s v="$39,745.4"/>
    <n v="122733"/>
    <n v="8"/>
    <s v="N"/>
    <m/>
    <m/>
    <s v="N"/>
    <s v="N"/>
    <s v=""/>
    <s v=""/>
    <m/>
    <s v=""/>
    <s v=""/>
    <m/>
    <s v=""/>
    <s v=""/>
    <m/>
    <m/>
    <s v="Net zero"/>
    <s v="Net Zero"/>
    <s v=""/>
    <s v="N"/>
    <s v="Yes"/>
    <s v="Yes"/>
    <s v="Not Specified"/>
    <s v="1,2"/>
    <s v=""/>
    <m/>
    <m/>
    <m/>
    <s v="C"/>
    <s v="Y"/>
    <s v="1,2"/>
    <s v="‚óè By 2050, net zero carbon emissions is ahieved"/>
    <n v="2050"/>
    <m/>
    <m/>
    <s v="Not Specified"/>
    <s v="Not Specified"/>
    <s v="No"/>
    <s v="N"/>
    <s v=""/>
    <s v=""/>
    <m/>
    <m/>
    <m/>
    <m/>
    <m/>
    <n v="0"/>
    <n v="0"/>
    <n v="0"/>
    <n v="0"/>
    <n v="0"/>
    <n v="0"/>
    <n v="0"/>
    <n v="0"/>
    <n v="0"/>
    <n v="0"/>
    <n v="0"/>
    <n v="0"/>
    <n v="0"/>
    <n v="1"/>
    <n v="0"/>
    <n v="0"/>
    <n v="0"/>
    <n v="0"/>
    <n v="0"/>
    <n v="0"/>
    <n v="1"/>
    <n v="1"/>
    <n v="0"/>
    <n v="0"/>
    <n v="0"/>
    <n v="0"/>
    <n v="1"/>
    <n v="0"/>
    <n v="1"/>
  </r>
  <r>
    <n v="391"/>
    <n v="390"/>
    <s v="Cenovus Energy"/>
    <s v="Mining, Crude-Oil Production"/>
    <s v="Metals and mining"/>
    <s v="Canada"/>
    <s v="North America"/>
    <s v="$39,623.8"/>
    <s v="$2,293.8"/>
    <n v="-0.247"/>
    <s v="$39,326"/>
    <n v="7150"/>
    <n v="4"/>
    <s v="N"/>
    <m/>
    <m/>
    <s v="N"/>
    <s v="N"/>
    <s v=""/>
    <s v=""/>
    <m/>
    <s v=""/>
    <s v=""/>
    <m/>
    <s v=""/>
    <s v=""/>
    <m/>
    <m/>
    <s v="Net zero"/>
    <s v="Net Zero"/>
    <s v=""/>
    <s v="N"/>
    <s v="Yes"/>
    <s v="Yes"/>
    <s v="No"/>
    <s v="1,2"/>
    <s v=""/>
    <m/>
    <m/>
    <m/>
    <s v="C"/>
    <s v="Y"/>
    <s v="1,2"/>
    <s v="Reduce absolute scope 1 and 2 GHG  emissions, on a net equity basis, by 35% from 2019 levels by year‚Äëend 2035, as we build toward our long‚Äëterm ambition for net zero emissions by 2050._x000a_"/>
    <n v="2050"/>
    <m/>
    <m/>
    <s v="Yes"/>
    <s v="Yes (CCS-based removals e.g. BECCS, DACCS)"/>
    <s v="No"/>
    <s v="N"/>
    <s v=""/>
    <s v=""/>
    <m/>
    <m/>
    <m/>
    <m/>
    <m/>
    <n v="0"/>
    <n v="0"/>
    <n v="0"/>
    <n v="0"/>
    <n v="0"/>
    <n v="0"/>
    <n v="0"/>
    <n v="0"/>
    <n v="0"/>
    <n v="0"/>
    <n v="0"/>
    <n v="0"/>
    <n v="0"/>
    <n v="1"/>
    <n v="0"/>
    <n v="0"/>
    <n v="0"/>
    <n v="0"/>
    <n v="0"/>
    <n v="0"/>
    <n v="1"/>
    <n v="1"/>
    <n v="0"/>
    <n v="0"/>
    <n v="0"/>
    <n v="1"/>
    <n v="1"/>
    <n v="0"/>
    <n v="0"/>
  </r>
  <r>
    <n v="392"/>
    <n v="392"/>
    <s v="Coop Group"/>
    <s v="Food &amp; Drug Stores"/>
    <s v="Retail"/>
    <s v="Switzerland"/>
    <s v="Europe"/>
    <s v="$39,591.2"/>
    <s v="$664.4"/>
    <n v="3.7999999999999999E-2"/>
    <s v="$25,629.1"/>
    <n v="83959"/>
    <n v="16"/>
    <s v="N"/>
    <m/>
    <m/>
    <s v="N"/>
    <s v="N"/>
    <s v=""/>
    <s v=""/>
    <m/>
    <s v=""/>
    <s v=""/>
    <m/>
    <s v=""/>
    <s v=""/>
    <m/>
    <m/>
    <s v="Net zero"/>
    <s v="Net Zero"/>
    <s v=""/>
    <s v="N"/>
    <s v="Yes"/>
    <s v="Yes"/>
    <s v="Yes"/>
    <s v="1,2,3"/>
    <s v=""/>
    <m/>
    <m/>
    <m/>
    <s v="C,V"/>
    <s v="Y"/>
    <s v="1,2,3"/>
    <s v="Our long-term goal is to reach Net Zero emissions across our full value chain by 2040, and for our own operations by 2035. (pg 43)"/>
    <n v="2040"/>
    <m/>
    <m/>
    <s v="Not Specified"/>
    <s v="Yes (nature-based removals e.g. Forestation, soil carbon enhancement)"/>
    <s v="No"/>
    <s v="N"/>
    <s v=""/>
    <s v=""/>
    <m/>
    <m/>
    <m/>
    <m/>
    <m/>
    <n v="0"/>
    <n v="0"/>
    <n v="0"/>
    <n v="0"/>
    <n v="0"/>
    <n v="0"/>
    <n v="0"/>
    <n v="0"/>
    <n v="0"/>
    <n v="0"/>
    <n v="0"/>
    <n v="0"/>
    <n v="0"/>
    <n v="1"/>
    <n v="0"/>
    <n v="0"/>
    <n v="0"/>
    <n v="0"/>
    <n v="0"/>
    <n v="0"/>
    <n v="1"/>
    <n v="1"/>
    <n v="0"/>
    <n v="0"/>
    <n v="0"/>
    <n v="0"/>
    <n v="1"/>
    <n v="0"/>
    <n v="1"/>
  </r>
  <r>
    <n v="393"/>
    <n v="415"/>
    <s v="S.F. Holding"/>
    <s v="Air Freight and Logistics"/>
    <s v="Transportation and logistics"/>
    <s v="China"/>
    <s v="Asia"/>
    <s v="$39,529.4"/>
    <s v="$1,413.5"/>
    <n v="0.215"/>
    <s v="$29,293.8"/>
    <n v="147189"/>
    <n v="4"/>
    <s v="N"/>
    <m/>
    <m/>
    <s v="Y"/>
    <s v="Y"/>
    <s v="Targets set"/>
    <s v="1.5°C "/>
    <n v="2030"/>
    <s v="Targets set"/>
    <s v="1.5°C "/>
    <n v="2050"/>
    <s v="Y"/>
    <s v="Targets set"/>
    <n v="2050"/>
    <m/>
    <s v="Net zero"/>
    <s v="Net Zero"/>
    <s v=""/>
    <s v="N"/>
    <s v="Yes"/>
    <s v="Yes"/>
    <s v="Yes"/>
    <s v="1,2,3"/>
    <s v=""/>
    <m/>
    <m/>
    <m/>
    <s v="C,V"/>
    <s v="Y"/>
    <s v="1,2,3"/>
    <s v="In November 2023, SF officially signed and submitted the Business Ambition for 1.5°C  Commitment Letter to the ‚ÄúScience-Based Carbon Target Initiative‚Äù (SBTi), demonstrating the company‚Äôs commitment to achieving science-based greenhouse gas emission reduction targets and striving to achieve net-zero emissions in the value chain by 2050.' (P.74, 2024 Sustainability Report) _x000a_&quot;Overall Net-Zero Target: S.F. Holding Co., Ltd commits to reach net-zero greenhouse gas emissions across the value chain by 2050.&quot; (SBTi target dashboard)"/>
    <n v="2050"/>
    <m/>
    <m/>
    <s v="Yes"/>
    <s v="Yes (nature-based removals e.g. Forestation, soil carbon enhancement)"/>
    <s v="No"/>
    <s v="N"/>
    <s v=""/>
    <s v=""/>
    <m/>
    <m/>
    <m/>
    <m/>
    <m/>
    <n v="0"/>
    <n v="0"/>
    <n v="0"/>
    <n v="0"/>
    <n v="0"/>
    <n v="1"/>
    <n v="0"/>
    <n v="1"/>
    <n v="0"/>
    <n v="0"/>
    <n v="1"/>
    <n v="0"/>
    <n v="0"/>
    <n v="1"/>
    <n v="0"/>
    <n v="0"/>
    <n v="0"/>
    <n v="0"/>
    <n v="0"/>
    <n v="0"/>
    <n v="1"/>
    <n v="1"/>
    <n v="0"/>
    <n v="0"/>
    <n v="0"/>
    <n v="1"/>
    <n v="1"/>
    <n v="0"/>
    <n v="0"/>
  </r>
  <r>
    <n v="394"/>
    <n v="402"/>
    <s v="Hangzhou Industrial Investment Group"/>
    <s v="Diversified Financials"/>
    <s v="Financial services"/>
    <s v="China"/>
    <s v="Asia"/>
    <s v="$39,495.9"/>
    <s v="$371.4"/>
    <n v="0.02"/>
    <s v="$12,792.8"/>
    <n v="4010"/>
    <n v="2"/>
    <s v="N"/>
    <m/>
    <m/>
    <s v="N"/>
    <s v="N"/>
    <s v=""/>
    <s v=""/>
    <m/>
    <s v=""/>
    <s v=""/>
    <m/>
    <s v=""/>
    <s v=""/>
    <m/>
    <m/>
    <s v=""/>
    <s v=""/>
    <s v=""/>
    <s v="N"/>
    <s v=""/>
    <s v=""/>
    <s v=""/>
    <s v=""/>
    <s v=""/>
    <m/>
    <s v="https://www.hziam.com/"/>
    <s v="no useful information "/>
    <s v=""/>
    <s v="N"/>
    <s v=""/>
    <s v=""/>
    <m/>
    <m/>
    <m/>
    <s v=""/>
    <s v=""/>
    <s v=""/>
    <s v="N"/>
    <s v=""/>
    <s v=""/>
    <m/>
    <m/>
    <m/>
    <m/>
    <m/>
    <n v="0"/>
    <n v="0"/>
    <n v="0"/>
    <n v="0"/>
    <n v="0"/>
    <n v="0"/>
    <n v="0"/>
    <n v="0"/>
    <n v="0"/>
    <n v="0"/>
    <n v="0"/>
    <n v="0"/>
    <n v="0"/>
    <n v="0"/>
    <n v="0"/>
    <n v="0"/>
    <n v="0"/>
    <n v="0"/>
    <n v="0"/>
    <n v="0"/>
    <n v="0"/>
    <n v="0"/>
    <n v="0"/>
    <n v="0"/>
    <n v="0"/>
    <n v="0"/>
    <n v="0"/>
    <n v="0"/>
    <n v="0"/>
  </r>
  <r>
    <n v="395"/>
    <n v="366"/>
    <s v="Warner Bros. Discovery"/>
    <s v="Entertainment"/>
    <s v="Telecommunications and media"/>
    <s v="U.S."/>
    <s v="North America"/>
    <s v="$39,321"/>
    <s v="$-11,311"/>
    <n v="0"/>
    <s v="$104,560"/>
    <n v="35000"/>
    <n v="3"/>
    <s v="N"/>
    <m/>
    <m/>
    <s v="N"/>
    <s v="N"/>
    <s v=""/>
    <s v=""/>
    <m/>
    <s v=""/>
    <s v=""/>
    <m/>
    <s v=""/>
    <s v=""/>
    <m/>
    <m/>
    <s v="Net zero"/>
    <s v="Net Zero"/>
    <s v=""/>
    <s v="N"/>
    <s v="Yes"/>
    <s v="Yes"/>
    <s v="Partial"/>
    <s v="1,2"/>
    <s v=""/>
    <m/>
    <m/>
    <m/>
    <s v="C"/>
    <s v="Y"/>
    <s v="1,2"/>
    <s v="Goal: Achieve net zero (scopes 1 &amp; 2) by 2030 with 100% renewable energy_x000a_‚Ä¢ Progress: Discovery set this public goal in December 2021, and is working to begin to make progress against the goal. Discovery already prioritizes offsetting its emissions, and is identifying other ways to invest in renewable energy infrastructure. In December 2021, we also became a member of RE100 joining other leading businesses who are committed to 100% renewable energy across the globe. This commitment will strengthen our net zero approach by aligning our renewable energy generation and procurement strategy with RE100 criteria and addressing the importance of credible claims and regionality."/>
    <n v="2030"/>
    <m/>
    <m/>
    <s v="Yes"/>
    <s v="Not Specified"/>
    <s v="No"/>
    <s v="N"/>
    <s v=""/>
    <s v=""/>
    <m/>
    <m/>
    <m/>
    <m/>
    <m/>
    <n v="0"/>
    <n v="0"/>
    <n v="0"/>
    <n v="0"/>
    <n v="0"/>
    <n v="0"/>
    <n v="0"/>
    <n v="0"/>
    <n v="0"/>
    <n v="0"/>
    <n v="0"/>
    <n v="0"/>
    <n v="1"/>
    <n v="0"/>
    <n v="0"/>
    <n v="0"/>
    <n v="0"/>
    <n v="0"/>
    <n v="0"/>
    <n v="1"/>
    <n v="0"/>
    <n v="1"/>
    <n v="0"/>
    <n v="0"/>
    <n v="0"/>
    <n v="1"/>
    <n v="1"/>
    <n v="0"/>
    <n v="0"/>
  </r>
  <r>
    <n v="396"/>
    <n v="335"/>
    <s v="CHS"/>
    <s v="Food Production"/>
    <s v="Food, beverages and agriculture"/>
    <s v="U.S."/>
    <s v="North America"/>
    <s v="$39,261.2"/>
    <s v="$1,102.3"/>
    <n v="-0.42"/>
    <s v="$18,715.1"/>
    <n v="10730"/>
    <n v="18"/>
    <s v="N"/>
    <m/>
    <m/>
    <s v="N"/>
    <s v="N"/>
    <s v=""/>
    <s v=""/>
    <m/>
    <s v=""/>
    <s v=""/>
    <m/>
    <s v=""/>
    <s v=""/>
    <m/>
    <m/>
    <s v="No target"/>
    <s v="No Target"/>
    <s v=""/>
    <s v="N"/>
    <s v="Not Specified"/>
    <s v="Not Specified"/>
    <s v="Not Specified"/>
    <s v=""/>
    <m/>
    <m/>
    <s v="https://www.chsinc.com/news-and-stories/2024/11/21/sustainability-report"/>
    <s v="no usefull information"/>
    <s v=""/>
    <s v="N"/>
    <s v=""/>
    <s v=""/>
    <m/>
    <m/>
    <m/>
    <s v="Not Specified"/>
    <s v="No"/>
    <s v="No"/>
    <s v="N"/>
    <s v=""/>
    <s v=""/>
    <m/>
    <m/>
    <m/>
    <m/>
    <m/>
    <n v="0"/>
    <n v="0"/>
    <n v="0"/>
    <n v="0"/>
    <n v="0"/>
    <n v="0"/>
    <n v="0"/>
    <n v="0"/>
    <n v="0"/>
    <n v="0"/>
    <n v="0"/>
    <n v="0"/>
    <n v="0"/>
    <n v="0"/>
    <n v="0"/>
    <n v="0"/>
    <n v="0"/>
    <n v="0"/>
    <n v="0"/>
    <n v="0"/>
    <n v="0"/>
    <n v="0"/>
    <n v="0"/>
    <n v="0"/>
    <n v="0"/>
    <n v="0"/>
    <n v="0"/>
    <n v="0"/>
    <n v="1"/>
  </r>
  <r>
    <n v="397"/>
    <n v="497"/>
    <s v="Enbridge"/>
    <s v="Pipelines"/>
    <s v="Energy and utilities"/>
    <s v="Canada"/>
    <s v="North America"/>
    <s v="$39,036.9"/>
    <s v="$3,972.1"/>
    <n v="-0.13400000000000001"/>
    <s v="$152,307.9"/>
    <n v="15250"/>
    <n v="12"/>
    <s v="N"/>
    <m/>
    <m/>
    <s v="N"/>
    <s v="N"/>
    <s v=""/>
    <s v=""/>
    <m/>
    <s v=""/>
    <s v=""/>
    <m/>
    <s v=""/>
    <s v=""/>
    <m/>
    <m/>
    <s v="Net zero"/>
    <s v="Net Zero"/>
    <s v=""/>
    <s v="N"/>
    <s v="Yes"/>
    <s v="Yes"/>
    <s v="No"/>
    <s v="1,2"/>
    <s v=""/>
    <m/>
    <m/>
    <m/>
    <s v="C"/>
    <s v="Y"/>
    <s v="1,2"/>
    <s v="Net-zero emissions from our operations by 2050"/>
    <n v="2050"/>
    <m/>
    <m/>
    <s v="Yes"/>
    <s v="Yes (nature-based and CCS-based removals)"/>
    <s v="Yes"/>
    <s v="N"/>
    <s v=""/>
    <s v=""/>
    <m/>
    <m/>
    <m/>
    <m/>
    <m/>
    <n v="0"/>
    <n v="0"/>
    <n v="0"/>
    <n v="0"/>
    <n v="0"/>
    <n v="0"/>
    <n v="0"/>
    <n v="0"/>
    <n v="0"/>
    <n v="0"/>
    <n v="0"/>
    <n v="0"/>
    <n v="0"/>
    <n v="1"/>
    <n v="0"/>
    <n v="0"/>
    <n v="0"/>
    <n v="0"/>
    <n v="0"/>
    <n v="0"/>
    <n v="1"/>
    <n v="1"/>
    <n v="0"/>
    <n v="0"/>
    <n v="0"/>
    <n v="1"/>
    <n v="1"/>
    <n v="0"/>
    <n v="0"/>
  </r>
  <r>
    <n v="398"/>
    <n v="468"/>
    <s v="Netflix"/>
    <s v="Entertainment"/>
    <s v="Telecommunications and media"/>
    <s v="U.S."/>
    <s v="North America"/>
    <s v="$39,001"/>
    <s v="$8,711.6"/>
    <n v="0.61099999999999999"/>
    <s v="$53,630.4"/>
    <n v="14000"/>
    <n v="5"/>
    <s v="N"/>
    <m/>
    <m/>
    <s v="Y"/>
    <s v="Y"/>
    <s v="Targets set"/>
    <s v="1.5°C "/>
    <n v="2030"/>
    <s v=""/>
    <s v=""/>
    <m/>
    <s v="N"/>
    <s v="Commitment removed"/>
    <m/>
    <m/>
    <s v="Net zero"/>
    <s v="Net Zero"/>
    <s v=""/>
    <s v="N"/>
    <s v="Yes"/>
    <s v="Yes"/>
    <s v="Yes"/>
    <s v="1,2,3"/>
    <s v=""/>
    <m/>
    <m/>
    <m/>
    <s v="C,V"/>
    <s v="Y"/>
    <s v="1,2,3"/>
    <s v="Netflix states that in 2022, the company achieved its goal of netting all remaining emissions to zero by investing in nature-based carbon credits and renewable energy credits: &quot;To supplement our decarbonization work, we delivered on our promise to net all remaining emissions to zero, across all three scopes, in 2022. We did this by investing in nature to retain and remove carbon (nature-based carbon credits) and match remaining electricity use to like-for-like renewable energy credits&quot; (Netflix Environmental Social Governance Report 2022, pg. 28: https://s22.q4cdn.com/959853165/files/doc_downloads/2023/06/29/Netflix_2022-ESG-Report-FINAL.pdf)._x000a_‚ÄúNetflix‚Äôs 2022 net zero claim was achieved primarily through high-quality carbon credits and renewable energy certificates, not full value-chain decarbonization. The company continues to pursue deep emission reductions in line with a 1.5°C  pathway, targeting a 46% absolute reduction by 2030 and net zero by 2050 across all scopes.‚Äù"/>
    <n v="2050"/>
    <m/>
    <m/>
    <s v="Yes"/>
    <s v="Yes (nature-based and CCS-based removals)"/>
    <s v="Yes"/>
    <s v="N"/>
    <s v=""/>
    <s v=""/>
    <m/>
    <m/>
    <m/>
    <m/>
    <m/>
    <n v="0"/>
    <n v="0"/>
    <n v="0"/>
    <n v="0"/>
    <n v="0"/>
    <n v="1"/>
    <n v="0"/>
    <n v="1"/>
    <n v="0"/>
    <n v="0"/>
    <n v="0"/>
    <n v="0"/>
    <n v="0"/>
    <n v="1"/>
    <n v="0"/>
    <n v="0"/>
    <n v="0"/>
    <n v="0"/>
    <n v="0"/>
    <n v="0"/>
    <n v="1"/>
    <n v="1"/>
    <n v="0"/>
    <n v="0"/>
    <n v="0"/>
    <n v="1"/>
    <n v="1"/>
    <n v="0"/>
    <n v="0"/>
  </r>
  <r>
    <n v="399"/>
    <n v="426"/>
    <s v="Qualcomm"/>
    <s v="Semiconductors"/>
    <s v="Technology"/>
    <s v="U.S."/>
    <s v="North America"/>
    <s v="$38,962"/>
    <s v="$10,142"/>
    <n v="0.40200000000000002"/>
    <s v="$55,154"/>
    <n v="49000"/>
    <n v="8"/>
    <s v="N"/>
    <m/>
    <m/>
    <s v="Y"/>
    <s v="Y"/>
    <s v="Targets set"/>
    <s v="1.5Â°C"/>
    <n v="2030"/>
    <s v="Targets set"/>
    <s v="1.5Â°C"/>
    <n v="2040"/>
    <s v="Y"/>
    <s v="Targets set"/>
    <n v="2040"/>
    <m/>
    <s v="Net zero"/>
    <s v="Net Zero"/>
    <s v=""/>
    <s v="N"/>
    <s v="Yes"/>
    <s v="Yes"/>
    <s v="Yes"/>
    <s v="1,2,3"/>
    <s v=""/>
    <m/>
    <m/>
    <m/>
    <s v="C,V"/>
    <s v="Y"/>
    <s v="1,2,3"/>
    <s v="'To reach net-zero global operational GHG emissions for Scopes 1, 2 and 3 by 2040' (p20) nb 'We also maintain our 2025 GHG reduction goal, consistent with science-based reductions required to keep global warming well below 2¬∞C, to reduce absolute Scope 1 and 2 GHG emissions by 30% compared to a 2014 base year.' (p65)"/>
    <n v="2040"/>
    <m/>
    <m/>
    <s v="Yes"/>
    <s v="Not Specified"/>
    <s v="No"/>
    <s v="N"/>
    <s v=""/>
    <s v=""/>
    <m/>
    <m/>
    <m/>
    <m/>
    <m/>
    <n v="0"/>
    <n v="0"/>
    <n v="0"/>
    <n v="0"/>
    <n v="0"/>
    <n v="1"/>
    <n v="0"/>
    <n v="1"/>
    <n v="0"/>
    <n v="0"/>
    <n v="1"/>
    <n v="0"/>
    <n v="0"/>
    <n v="1"/>
    <n v="0"/>
    <n v="0"/>
    <n v="0"/>
    <n v="0"/>
    <n v="0"/>
    <n v="0"/>
    <n v="1"/>
    <n v="1"/>
    <n v="0"/>
    <n v="0"/>
    <n v="0"/>
    <n v="1"/>
    <n v="1"/>
    <n v="0"/>
    <n v="0"/>
  </r>
  <r>
    <n v="400"/>
    <n v="379"/>
    <s v="KDDI"/>
    <s v="Telecommunications"/>
    <s v="Telecommunications and media"/>
    <s v="Japan"/>
    <s v="Asia"/>
    <s v="$38,820.5"/>
    <s v="$4,497.9"/>
    <n v="1.9E-2"/>
    <s v="$112,590.7"/>
    <n v="64636"/>
    <n v="28"/>
    <s v="Y"/>
    <n v="2023"/>
    <n v="2050"/>
    <s v="Y"/>
    <s v="Y"/>
    <s v="Targets set"/>
    <s v="1.5°C "/>
    <n v="2030"/>
    <s v="Targets set"/>
    <s v="1.5°C "/>
    <n v="2040"/>
    <s v="Y"/>
    <s v="Targets set"/>
    <n v="2040"/>
    <m/>
    <s v="Net zero"/>
    <s v="Net Zero"/>
    <s v=""/>
    <s v="N"/>
    <s v="Yes"/>
    <s v="Yes"/>
    <s v="Yes"/>
    <s v="1,2,3"/>
    <s v=""/>
    <m/>
    <m/>
    <m/>
    <s v="C,V"/>
    <s v="Y"/>
    <s v="1,2,3"/>
    <s v="&quot;we will continue promoting initiatives aimed at achieving net-zero CO2 emissions by 2050&quot;_x000a_"/>
    <n v="2050"/>
    <m/>
    <m/>
    <s v="Yes"/>
    <s v="Not Specified"/>
    <s v="No"/>
    <s v="N"/>
    <s v=""/>
    <s v=""/>
    <m/>
    <m/>
    <m/>
    <m/>
    <m/>
    <n v="0"/>
    <n v="0"/>
    <n v="1"/>
    <n v="1"/>
    <n v="0"/>
    <n v="1"/>
    <n v="0"/>
    <n v="1"/>
    <n v="0"/>
    <n v="0"/>
    <n v="1"/>
    <n v="0"/>
    <n v="0"/>
    <n v="1"/>
    <n v="0"/>
    <n v="0"/>
    <n v="0"/>
    <n v="0"/>
    <n v="0"/>
    <n v="0"/>
    <n v="1"/>
    <n v="1"/>
    <n v="0"/>
    <n v="0"/>
    <n v="0"/>
    <n v="1"/>
    <n v="1"/>
    <n v="0"/>
    <n v="0"/>
  </r>
  <r>
    <n v="401"/>
    <n v="412"/>
    <s v="Shandong Hi-Speed Group"/>
    <s v="Transportation and Logistics"/>
    <s v="Transportation and logistics"/>
    <s v="China"/>
    <s v="Asia"/>
    <s v="$38,819.6"/>
    <s v="$579.7"/>
    <n v="0.17899999999999999"/>
    <s v="$222,106.5"/>
    <n v="52858"/>
    <n v="4"/>
    <s v="N"/>
    <m/>
    <m/>
    <s v="N"/>
    <s v="N"/>
    <s v=""/>
    <s v=""/>
    <m/>
    <s v=""/>
    <s v=""/>
    <m/>
    <s v=""/>
    <s v=""/>
    <m/>
    <m/>
    <s v=""/>
    <s v=""/>
    <s v="G"/>
    <s v="N"/>
    <s v="Yes"/>
    <s v="Yes"/>
    <s v=""/>
    <s v="1,2"/>
    <s v="2024 marked a pivotal year of fully implementing the guiding principles of the 20th CPC National Congress. It was also a tough year as SHNE deepened industrial revolution in green energy. As the flagship new energy company under Shandong Hi-Speed Group, we are firmly committed to the national strategy of achieving carbon peak and carbon neutrality. By harnessing shareholder support, we have built a new development paradigm. Through relentless innovation and strategic transformation, we are infusing fresh momentum into China’s green development."/>
    <n v="2060"/>
    <s v="https://api2.aconnect.com.hk/Attachment/146689"/>
    <m/>
    <s v=""/>
    <m/>
    <m/>
    <m/>
    <m/>
    <m/>
    <m/>
    <s v="Yes"/>
    <s v=""/>
    <s v=""/>
    <s v="N"/>
    <s v=""/>
    <s v=""/>
    <m/>
    <m/>
    <m/>
    <m/>
    <m/>
    <n v="0"/>
    <n v="0"/>
    <n v="0"/>
    <n v="0"/>
    <n v="0"/>
    <n v="0"/>
    <n v="0"/>
    <n v="0"/>
    <n v="0"/>
    <n v="0"/>
    <n v="0"/>
    <n v="0"/>
    <n v="0"/>
    <n v="0"/>
    <n v="0"/>
    <n v="0"/>
    <n v="0"/>
    <n v="0"/>
    <n v="0"/>
    <n v="0"/>
    <n v="0"/>
    <n v="0"/>
    <n v="0"/>
    <n v="0"/>
    <n v="0"/>
    <n v="1"/>
    <n v="0"/>
    <n v="0"/>
    <n v="0"/>
  </r>
  <r>
    <n v="402"/>
    <e v="#N/A"/>
    <s v="General Electric (GE Aerospace)"/>
    <s v="Aerospace and Defense"/>
    <s v="Aerospace and defense"/>
    <s v="U.S."/>
    <s v="North America"/>
    <s v="$38,702"/>
    <s v="$6,556"/>
    <n v="-0.309"/>
    <s v="$123,140"/>
    <n v="53000"/>
    <n v="31"/>
    <s v="N"/>
    <m/>
    <m/>
    <s v="N"/>
    <s v="N"/>
    <s v=""/>
    <s v=""/>
    <m/>
    <s v=""/>
    <s v=""/>
    <m/>
    <s v=""/>
    <s v=""/>
    <m/>
    <m/>
    <s v="Net zero"/>
    <s v="Net Zero"/>
    <s v=""/>
    <s v="N"/>
    <s v="Yes"/>
    <s v="Yes"/>
    <s v="Partial"/>
    <s v="1,2"/>
    <s v=""/>
    <m/>
    <m/>
    <m/>
    <s v="C"/>
    <s v="Y"/>
    <s v="1,2"/>
    <s v="'Ambition to be a net zero company by 2050, including not just GEâ€™s own operations, but also the Scope 3 emissions associated with the use of our sold products.' (p. 2) _x000d__x000a_'Committing to be carbon neutral in our own Scope 1 and Scope 2 greenhouse gas (GHG) emissions by 2030.' (p. 9) _x000d__x000a_"/>
    <n v="2050"/>
    <m/>
    <m/>
    <s v="Yes"/>
    <s v="Yes (CCS-based removals e.g. BECCS, DACCS)"/>
    <s v="No"/>
    <s v="N"/>
    <s v=""/>
    <s v=""/>
    <m/>
    <m/>
    <m/>
    <m/>
    <s v="net zero file "/>
    <n v="0"/>
    <n v="0"/>
    <n v="0"/>
    <n v="0"/>
    <n v="0"/>
    <n v="0"/>
    <n v="0"/>
    <n v="0"/>
    <n v="0"/>
    <n v="0"/>
    <n v="0"/>
    <n v="0"/>
    <n v="0"/>
    <n v="1"/>
    <n v="0"/>
    <n v="0"/>
    <n v="0"/>
    <n v="0"/>
    <n v="0"/>
    <n v="0"/>
    <n v="1"/>
    <n v="1"/>
    <n v="0"/>
    <n v="0"/>
    <n v="0"/>
    <n v="1"/>
    <n v="1"/>
    <n v="0"/>
    <n v="0"/>
  </r>
  <r>
    <n v="403"/>
    <n v="433"/>
    <s v="Mercadona"/>
    <s v="Food &amp; Drug Stores"/>
    <s v="Retail"/>
    <s v="Spain"/>
    <s v="Europe"/>
    <s v="$38,505.3"/>
    <s v="$1,496.6"/>
    <n v="0.372"/>
    <s v="$15,532.8"/>
    <n v="110000"/>
    <n v="3"/>
    <s v="N"/>
    <m/>
    <m/>
    <s v="Y"/>
    <s v="N"/>
    <s v="Commitment removed"/>
    <s v=""/>
    <m/>
    <s v=""/>
    <s v=""/>
    <m/>
    <s v="N"/>
    <s v="Commitment removed"/>
    <m/>
    <m/>
    <s v="No target"/>
    <s v="No Target"/>
    <s v=""/>
    <s v="N"/>
    <s v="Not Specified"/>
    <s v="Not Specified"/>
    <s v="Not Specified"/>
    <s v=""/>
    <s v=""/>
    <m/>
    <m/>
    <m/>
    <s v=""/>
    <s v="N"/>
    <s v=""/>
    <s v=""/>
    <m/>
    <m/>
    <m/>
    <s v=""/>
    <s v=""/>
    <s v=""/>
    <s v="Y"/>
    <s v="emission reduction "/>
    <n v="2030"/>
    <s v="https://info.mercadona.es/document/en/download-report.pdf"/>
    <m/>
    <m/>
    <m/>
    <m/>
    <n v="0"/>
    <n v="0"/>
    <n v="0"/>
    <n v="0"/>
    <n v="0"/>
    <n v="0"/>
    <n v="0"/>
    <n v="0"/>
    <n v="0"/>
    <n v="0"/>
    <n v="0"/>
    <n v="0"/>
    <n v="0"/>
    <n v="0"/>
    <n v="0"/>
    <n v="0"/>
    <n v="0"/>
    <n v="0"/>
    <n v="0"/>
    <n v="0"/>
    <n v="0"/>
    <n v="0"/>
    <n v="0"/>
    <n v="1"/>
    <n v="0"/>
    <n v="0"/>
    <n v="0"/>
    <n v="0"/>
    <n v="0"/>
  </r>
  <r>
    <n v="404"/>
    <n v="413"/>
    <s v="Honeywell International"/>
    <s v="Industrial Machinery"/>
    <s v="Industrial goods"/>
    <s v="U.S."/>
    <s v="North America"/>
    <s v="$38,498"/>
    <s v="$5,705"/>
    <n v="8.0000000000000002E-3"/>
    <s v="$75,196"/>
    <n v="102000"/>
    <n v="31"/>
    <s v="N"/>
    <m/>
    <m/>
    <s v="Y"/>
    <s v="Y"/>
    <s v="Targets set"/>
    <s v="Well-below 2¬∞C"/>
    <n v="2037"/>
    <s v=""/>
    <s v=""/>
    <m/>
    <s v=""/>
    <s v=""/>
    <m/>
    <m/>
    <s v="Carbon neutral(ity)"/>
    <s v="Carbon Neutral"/>
    <s v="C"/>
    <s v="Y"/>
    <s v="Yes"/>
    <s v="Yes"/>
    <s v="Partial"/>
    <s v="1,2"/>
    <s v="(Pg. 56) &quot;Pledge to be carbon neutral in our facilities and operations by 2035.&quot;"/>
    <n v="2035"/>
    <m/>
    <m/>
    <s v=""/>
    <s v="N"/>
    <s v=""/>
    <s v=""/>
    <m/>
    <m/>
    <m/>
    <s v="Yes"/>
    <s v="Yes (nature-based removals e.g. Forestation, soil carbon enhancement)"/>
    <s v="Yes"/>
    <s v="N"/>
    <s v=""/>
    <s v=""/>
    <m/>
    <m/>
    <m/>
    <m/>
    <m/>
    <n v="0"/>
    <n v="0"/>
    <n v="0"/>
    <n v="0"/>
    <n v="0"/>
    <n v="0"/>
    <n v="1"/>
    <n v="1"/>
    <n v="0"/>
    <n v="0"/>
    <n v="0"/>
    <n v="0"/>
    <n v="0"/>
    <n v="0"/>
    <n v="0"/>
    <n v="0"/>
    <n v="1"/>
    <n v="1"/>
    <n v="0"/>
    <n v="0"/>
    <n v="0"/>
    <n v="0"/>
    <n v="0"/>
    <n v="0"/>
    <n v="0"/>
    <n v="1"/>
    <n v="1"/>
    <n v="0"/>
    <n v="0"/>
  </r>
  <r>
    <n v="405"/>
    <n v="410"/>
    <s v="Hangzhou Iron and Steel Group"/>
    <s v="Metals"/>
    <s v="Metals and mining"/>
    <s v="China"/>
    <s v="Asia"/>
    <s v="$38,430.7"/>
    <s v="$158.6"/>
    <n v="-0.19600000000000001"/>
    <s v="$14,497"/>
    <n v="11492"/>
    <n v="4"/>
    <s v="N"/>
    <m/>
    <m/>
    <s v="N"/>
    <s v="N"/>
    <s v=""/>
    <s v=""/>
    <m/>
    <s v=""/>
    <s v=""/>
    <m/>
    <s v=""/>
    <s v=""/>
    <m/>
    <m/>
    <s v=""/>
    <s v=""/>
    <s v=""/>
    <s v="N"/>
    <s v=""/>
    <s v=""/>
    <s v=""/>
    <s v=""/>
    <s v=""/>
    <m/>
    <s v="https://www.hzsteel.com/"/>
    <s v="no useful information "/>
    <s v=""/>
    <s v="N"/>
    <s v=""/>
    <s v=""/>
    <m/>
    <m/>
    <m/>
    <s v=""/>
    <s v=""/>
    <s v=""/>
    <s v="N"/>
    <s v=""/>
    <s v=""/>
    <m/>
    <m/>
    <m/>
    <m/>
    <m/>
    <n v="0"/>
    <n v="0"/>
    <n v="0"/>
    <n v="0"/>
    <n v="0"/>
    <n v="0"/>
    <n v="0"/>
    <n v="0"/>
    <n v="0"/>
    <n v="0"/>
    <n v="0"/>
    <n v="0"/>
    <n v="0"/>
    <n v="0"/>
    <n v="0"/>
    <n v="0"/>
    <n v="0"/>
    <n v="0"/>
    <n v="0"/>
    <n v="0"/>
    <n v="0"/>
    <n v="0"/>
    <n v="0"/>
    <n v="0"/>
    <n v="0"/>
    <n v="0"/>
    <n v="0"/>
    <n v="0"/>
    <n v="0"/>
  </r>
  <r>
    <n v="406"/>
    <n v="394"/>
    <s v="Guangzhou Industrial Investment Holdings"/>
    <s v="Industrial Machinery"/>
    <s v="Industrial goods"/>
    <s v="China"/>
    <s v="Asia"/>
    <s v="$38,344.6"/>
    <s v="$85.1"/>
    <n v="-0.436"/>
    <s v="$48,023.2"/>
    <n v="83115"/>
    <n v="3"/>
    <s v="N"/>
    <m/>
    <m/>
    <s v="N"/>
    <s v="N"/>
    <s v=""/>
    <s v=""/>
    <m/>
    <s v=""/>
    <s v=""/>
    <m/>
    <s v=""/>
    <s v=""/>
    <m/>
    <m/>
    <s v=""/>
    <s v=""/>
    <s v=""/>
    <s v="N"/>
    <s v=""/>
    <s v=""/>
    <s v=""/>
    <s v=""/>
    <s v=""/>
    <m/>
    <s v="https://www.giihg.group/"/>
    <s v="no information"/>
    <s v=""/>
    <s v="N"/>
    <s v=""/>
    <s v=""/>
    <m/>
    <m/>
    <m/>
    <s v=""/>
    <s v=""/>
    <s v=""/>
    <s v="N"/>
    <s v=""/>
    <s v=""/>
    <m/>
    <m/>
    <m/>
    <m/>
    <s v="About Us - GIIHG"/>
    <n v="0"/>
    <n v="0"/>
    <n v="0"/>
    <n v="0"/>
    <n v="0"/>
    <n v="0"/>
    <n v="0"/>
    <n v="0"/>
    <n v="0"/>
    <n v="0"/>
    <n v="0"/>
    <n v="0"/>
    <n v="0"/>
    <n v="0"/>
    <n v="0"/>
    <n v="0"/>
    <n v="0"/>
    <n v="0"/>
    <n v="0"/>
    <n v="0"/>
    <n v="0"/>
    <n v="0"/>
    <n v="0"/>
    <n v="0"/>
    <n v="0"/>
    <n v="0"/>
    <n v="0"/>
    <n v="0"/>
    <n v="0"/>
  </r>
  <r>
    <n v="407"/>
    <n v="411"/>
    <s v="Shanghai Pharmaceuticals Holding"/>
    <s v="Wholesalers: Health Care"/>
    <s v="Health care and pharmaceuticals"/>
    <s v="China"/>
    <s v="Asia"/>
    <s v="$38,255"/>
    <s v="$632.7"/>
    <n v="0.189"/>
    <s v="$30,305.6"/>
    <n v="49402"/>
    <n v="6"/>
    <s v="N"/>
    <m/>
    <m/>
    <s v="N"/>
    <s v="N"/>
    <s v=""/>
    <s v=""/>
    <m/>
    <s v=""/>
    <s v=""/>
    <m/>
    <s v=""/>
    <s v=""/>
    <m/>
    <m/>
    <s v="No target"/>
    <s v="No Target"/>
    <s v="G"/>
    <s v="N"/>
    <s v="Yes"/>
    <s v="Yes"/>
    <s v="Not Specified"/>
    <s v="1,2"/>
    <s v="committed to national peak and neutrality targets"/>
    <n v="2060"/>
    <s v="https://www.siic.com/news/press/82.html"/>
    <m/>
    <s v=""/>
    <s v="N"/>
    <s v=""/>
    <s v=""/>
    <m/>
    <m/>
    <m/>
    <s v="Not Specified"/>
    <s v="Not Specified"/>
    <s v="No"/>
    <s v="N"/>
    <s v=""/>
    <s v=""/>
    <m/>
    <m/>
    <m/>
    <m/>
    <m/>
    <n v="0"/>
    <n v="0"/>
    <n v="0"/>
    <n v="0"/>
    <n v="0"/>
    <n v="0"/>
    <n v="0"/>
    <n v="0"/>
    <n v="0"/>
    <n v="0"/>
    <n v="0"/>
    <n v="0"/>
    <n v="0"/>
    <n v="0"/>
    <n v="0"/>
    <n v="0"/>
    <n v="0"/>
    <n v="0"/>
    <n v="0"/>
    <n v="0"/>
    <n v="0"/>
    <n v="0"/>
    <n v="0"/>
    <n v="0"/>
    <n v="0"/>
    <n v="0"/>
    <n v="0"/>
    <n v="0"/>
    <n v="1"/>
  </r>
  <r>
    <n v="408"/>
    <n v="406"/>
    <s v="Suzuki Motor"/>
    <s v="Motor Vehicles &amp; Parts"/>
    <s v="Automotive"/>
    <s v="Japan"/>
    <s v="Asia"/>
    <s v="$38,211.8"/>
    <s v="$2,729.2"/>
    <n v="0.24399999999999999"/>
    <s v="$39,987"/>
    <n v="74077"/>
    <n v="31"/>
    <s v="N"/>
    <m/>
    <m/>
    <s v="N"/>
    <s v="N"/>
    <s v=""/>
    <s v=""/>
    <m/>
    <s v=""/>
    <s v=""/>
    <m/>
    <s v=""/>
    <s v=""/>
    <m/>
    <m/>
    <s v="Carbon neutral(ity)"/>
    <s v="Carbon Neutral"/>
    <s v="C,V"/>
    <s v="Y"/>
    <s v="Yes"/>
    <s v="Yes"/>
    <s v="Yes"/>
    <s v="1,2,3"/>
    <s v="Acheive neutrality carbon in Japan and Europe by 2050 and India by 2070."/>
    <n v="2070"/>
    <m/>
    <m/>
    <s v=""/>
    <s v="N"/>
    <s v=""/>
    <s v=""/>
    <m/>
    <m/>
    <m/>
    <s v="Yes"/>
    <s v="Not Specified"/>
    <s v="No"/>
    <s v="N"/>
    <s v=""/>
    <s v=""/>
    <m/>
    <m/>
    <m/>
    <m/>
    <m/>
    <n v="0"/>
    <n v="0"/>
    <n v="0"/>
    <n v="0"/>
    <n v="0"/>
    <n v="0"/>
    <n v="0"/>
    <n v="0"/>
    <n v="0"/>
    <n v="0"/>
    <n v="0"/>
    <n v="0"/>
    <n v="0"/>
    <n v="0"/>
    <n v="0"/>
    <n v="0"/>
    <n v="1"/>
    <n v="1"/>
    <n v="0"/>
    <n v="0"/>
    <n v="0"/>
    <n v="0"/>
    <n v="0"/>
    <n v="0"/>
    <n v="0"/>
    <n v="1"/>
    <n v="1"/>
    <n v="0"/>
    <n v="0"/>
  </r>
  <r>
    <n v="409"/>
    <n v="363"/>
    <s v="Vale"/>
    <s v="Mining, Crude-Oil Production"/>
    <s v="Metals and mining"/>
    <s v="Brazil"/>
    <s v="Latin America"/>
    <s v="$38,056"/>
    <s v="$6,166"/>
    <n v="-0.22800000000000001"/>
    <s v="$80,152"/>
    <n v="64610"/>
    <n v="19"/>
    <s v="N"/>
    <m/>
    <m/>
    <s v="Y"/>
    <s v="N"/>
    <s v="Commitment removed"/>
    <s v=""/>
    <m/>
    <s v=""/>
    <s v=""/>
    <m/>
    <s v=""/>
    <s v=""/>
    <m/>
    <m/>
    <s v="Net zero"/>
    <s v="Net Zero"/>
    <s v=""/>
    <s v="N"/>
    <s v="Yes"/>
    <s v="Yes"/>
    <s v="No"/>
    <s v="1,2"/>
    <s v=""/>
    <m/>
    <m/>
    <m/>
    <s v="C"/>
    <s v="Y"/>
    <s v="1,2"/>
    <s v="Achieve net zero scopes 1 and 2 emissions by 2050 (https://vale.com/documents/d/guest/vale_cc_2021-en)  _x000a_"/>
    <n v="2050"/>
    <m/>
    <m/>
    <s v="Yes"/>
    <s v="Yes (nature-based removals e.g. Forestation, soil carbon enhancement)"/>
    <s v="No"/>
    <s v="N"/>
    <s v=""/>
    <s v=""/>
    <m/>
    <m/>
    <m/>
    <m/>
    <m/>
    <n v="0"/>
    <n v="0"/>
    <n v="0"/>
    <n v="0"/>
    <n v="0"/>
    <n v="0"/>
    <n v="0"/>
    <n v="0"/>
    <n v="0"/>
    <n v="0"/>
    <n v="0"/>
    <n v="0"/>
    <n v="0"/>
    <n v="1"/>
    <n v="0"/>
    <n v="0"/>
    <n v="0"/>
    <n v="0"/>
    <n v="0"/>
    <n v="0"/>
    <n v="1"/>
    <n v="1"/>
    <n v="0"/>
    <n v="0"/>
    <n v="0"/>
    <n v="1"/>
    <n v="1"/>
    <n v="0"/>
    <n v="0"/>
  </r>
  <r>
    <n v="410"/>
    <n v="377"/>
    <s v="ThyssenKrupp"/>
    <s v="Metals"/>
    <s v="Metals and mining"/>
    <s v="Germany"/>
    <s v="Europe"/>
    <s v="$37,985.2"/>
    <s v="$-1,632.5"/>
    <n v="0"/>
    <s v="$32,690.3"/>
    <n v="98120"/>
    <n v="31"/>
    <s v="N"/>
    <m/>
    <m/>
    <s v="Y"/>
    <s v="Y"/>
    <s v="Targets set"/>
    <s v="1.5Â°C"/>
    <n v="2030"/>
    <s v="Targets set"/>
    <s v="1.5Â°C"/>
    <n v="2050"/>
    <s v="Y"/>
    <s v="Targets set"/>
    <n v="2050"/>
    <m/>
    <s v="Climate neutral"/>
    <s v="Carbon Neutral"/>
    <s v="C"/>
    <s v="Y"/>
    <s v="Yes"/>
    <s v="Yes"/>
    <s v="Partial"/>
    <s v="1,2"/>
    <s v="&quot;Our longterm target is to be climate-neutral by 2050 and strive to achieve this far earlier in some businesses and countries.&quot;_x000a_(source: Annual Report 2022/23, p 97 https://web.archive.org/web/20240501095251/https://d2zo35mdb530wx.cloudfront.net/_binary/UCPthyssenkruppAG/370e5e3b-9068-4437-8820-5b3530b02868/Annual-Report-2022_2023_thyssenkrupp.pdf)"/>
    <n v="2045"/>
    <m/>
    <m/>
    <s v=""/>
    <s v="N"/>
    <s v=""/>
    <s v=""/>
    <m/>
    <m/>
    <m/>
    <s v="Not Specified"/>
    <s v="Yes (CCS-based removals e.g. BECCS, DACCS)"/>
    <s v="No"/>
    <s v="N"/>
    <s v=""/>
    <s v=""/>
    <m/>
    <m/>
    <m/>
    <m/>
    <m/>
    <n v="0"/>
    <n v="0"/>
    <n v="0"/>
    <n v="0"/>
    <n v="0"/>
    <n v="1"/>
    <n v="0"/>
    <n v="1"/>
    <n v="0"/>
    <n v="0"/>
    <n v="1"/>
    <n v="0"/>
    <n v="0"/>
    <n v="0"/>
    <n v="0"/>
    <n v="0"/>
    <n v="1"/>
    <n v="1"/>
    <n v="0"/>
    <n v="0"/>
    <n v="1"/>
    <n v="1"/>
    <n v="0"/>
    <n v="0"/>
    <n v="0"/>
    <n v="0"/>
    <n v="1"/>
    <n v="0"/>
    <n v="1"/>
  </r>
  <r>
    <n v="411"/>
    <n v="445"/>
    <s v="Salesforce"/>
    <s v="Computer Software"/>
    <s v="Technology"/>
    <s v="U.S."/>
    <s v="North America"/>
    <s v="$37,895"/>
    <s v="$6,197"/>
    <n v="0.498"/>
    <s v="$102,928"/>
    <n v="76453"/>
    <n v="3"/>
    <s v="N"/>
    <m/>
    <m/>
    <s v="Y"/>
    <s v="Y"/>
    <s v="Targets set"/>
    <s v="1.5°C "/>
    <n v="2031"/>
    <s v="Targets set"/>
    <s v="1.5°C "/>
    <n v="2041"/>
    <s v="Y"/>
    <s v="Targets set"/>
    <n v="2041"/>
    <m/>
    <s v="Net zero"/>
    <s v="Net Zero"/>
    <s v=""/>
    <s v="N"/>
    <s v="Yes"/>
    <s v="Yes"/>
    <s v="Yes"/>
    <s v="1,2,3"/>
    <s v=""/>
    <m/>
    <m/>
    <m/>
    <s v="C,V"/>
    <s v="Y"/>
    <s v="1,2,3"/>
    <s v="&quot;Salesforce global climate policy principal: Reduce emission sources and scale nature-based solutions to reach net-zero emissions by 2050&quot; (FY25 Stakeholder Impact Report Summary, p. 23)._x000a_Source: https://web.archive.org/web/20251019160559/https://www.salesforce.com/en-us/wp-content/uploads/sites/4/documents/white-papers/salesforce-fy25-stakeholder-impact-report.pdf"/>
    <n v="2050"/>
    <m/>
    <m/>
    <s v="Yes"/>
    <s v="Not Specified"/>
    <s v="Yes"/>
    <s v="N"/>
    <s v=""/>
    <s v=""/>
    <m/>
    <m/>
    <m/>
    <m/>
    <m/>
    <n v="0"/>
    <n v="0"/>
    <n v="0"/>
    <n v="0"/>
    <n v="0"/>
    <n v="0"/>
    <n v="1"/>
    <n v="1"/>
    <n v="0"/>
    <n v="0"/>
    <n v="1"/>
    <n v="0"/>
    <n v="0"/>
    <n v="1"/>
    <n v="0"/>
    <n v="0"/>
    <n v="0"/>
    <n v="0"/>
    <n v="0"/>
    <n v="0"/>
    <n v="1"/>
    <n v="1"/>
    <n v="0"/>
    <n v="0"/>
    <n v="0"/>
    <n v="1"/>
    <n v="1"/>
    <n v="0"/>
    <n v="0"/>
  </r>
  <r>
    <n v="412"/>
    <n v="440"/>
    <s v="Philip Morris International"/>
    <s v="Tobacco"/>
    <s v="Household and personal products"/>
    <s v="U.S."/>
    <s v="North America"/>
    <s v="$37,878"/>
    <s v="$7,057"/>
    <n v="-9.7000000000000003E-2"/>
    <s v="$61,784"/>
    <n v="83100"/>
    <n v="17"/>
    <s v="N"/>
    <m/>
    <m/>
    <s v="Y"/>
    <s v="Y"/>
    <s v="Targets set"/>
    <s v="1.5°C "/>
    <n v="2030"/>
    <s v="Targets set"/>
    <s v="1.5°C "/>
    <n v="2040"/>
    <s v="Y"/>
    <s v="Targets set"/>
    <n v="2040"/>
    <m/>
    <s v="Net zero"/>
    <s v="Net Zero"/>
    <s v=""/>
    <s v="N"/>
    <s v="Yes"/>
    <s v="Yes"/>
    <s v="Yes"/>
    <s v="1,2,3"/>
    <s v=""/>
    <m/>
    <m/>
    <m/>
    <s v="C,V"/>
    <s v="Y"/>
    <s v="1,2,3"/>
    <s v="By 2040: &quot;Net zero GHG emissions in our value chain (scope 1+2+3) (SBT)&quot; (Page 89) "/>
    <n v="2040"/>
    <m/>
    <m/>
    <s v="Yes"/>
    <s v="Yes (nature-based removals e.g. Forestation, soil carbon enhancement)"/>
    <s v="No"/>
    <s v="N"/>
    <s v=""/>
    <s v=""/>
    <m/>
    <m/>
    <m/>
    <m/>
    <m/>
    <n v="0"/>
    <n v="0"/>
    <n v="0"/>
    <n v="0"/>
    <n v="0"/>
    <n v="1"/>
    <n v="0"/>
    <n v="1"/>
    <n v="0"/>
    <n v="0"/>
    <n v="1"/>
    <n v="0"/>
    <n v="0"/>
    <n v="1"/>
    <n v="0"/>
    <n v="0"/>
    <n v="0"/>
    <n v="0"/>
    <n v="0"/>
    <n v="0"/>
    <n v="1"/>
    <n v="1"/>
    <n v="0"/>
    <n v="0"/>
    <n v="0"/>
    <n v="1"/>
    <n v="1"/>
    <n v="0"/>
    <n v="0"/>
  </r>
  <r>
    <n v="413"/>
    <n v="430"/>
    <s v="US Foods Holding"/>
    <s v="Wholesalers: Food and Grocery"/>
    <s v="Food, beverages and agriculture"/>
    <s v="U.S."/>
    <s v="North America"/>
    <s v="$37,877"/>
    <s v="$494"/>
    <n v="-2.4E-2"/>
    <s v="$13,436"/>
    <n v="30000"/>
    <n v="8"/>
    <s v="N"/>
    <m/>
    <m/>
    <s v="Y"/>
    <s v="Y"/>
    <s v="Targets set"/>
    <s v="Well-below 2¬∞C"/>
    <n v="2032"/>
    <s v=""/>
    <s v=""/>
    <m/>
    <s v=""/>
    <s v=""/>
    <m/>
    <m/>
    <s v="Emissions reduction target"/>
    <s v="Other Emission Reduction"/>
    <s v=""/>
    <s v="N"/>
    <s v="Yes"/>
    <s v="Yes"/>
    <s v="No"/>
    <s v="1,2"/>
    <s v=""/>
    <m/>
    <m/>
    <m/>
    <s v=""/>
    <s v="N"/>
    <s v=""/>
    <s v=""/>
    <m/>
    <m/>
    <m/>
    <s v="Not Specified"/>
    <s v="Not Specified"/>
    <s v="No"/>
    <s v="Y"/>
    <s v="Our Science-based Targets:_x000a_To address climate change and our Company GHG emissions footprint, we have set the following targets, both approved by the Science Based Targets initiative (SBTi):_x000a_‚Ä¢ We commit to reduce absolute Scopes 1 and 2 GHG emissions by 32.5% by 2032 from a 2019 base year_x000a_‚Ä¢ We also commit that 67% of suppliers (by emissions) covering purchased goods and services, have science-based targets by 2027_x000a__x000a_Pg 40 of 2024 report"/>
    <n v="2032"/>
    <m/>
    <m/>
    <m/>
    <m/>
    <m/>
    <n v="0"/>
    <n v="0"/>
    <n v="0"/>
    <n v="0"/>
    <n v="0"/>
    <n v="0"/>
    <n v="1"/>
    <n v="1"/>
    <n v="0"/>
    <n v="0"/>
    <n v="0"/>
    <n v="0"/>
    <n v="0"/>
    <n v="0"/>
    <n v="0"/>
    <n v="0"/>
    <n v="0"/>
    <n v="0"/>
    <n v="0"/>
    <n v="0"/>
    <n v="0"/>
    <n v="0"/>
    <n v="0"/>
    <n v="0"/>
    <n v="1"/>
    <n v="0"/>
    <n v="1"/>
    <n v="0"/>
    <n v="1"/>
  </r>
  <r>
    <n v="414"/>
    <n v="370"/>
    <s v="Shenzhen Investment Holdings"/>
    <s v="Diversified Financials"/>
    <s v="Financial services"/>
    <s v="China"/>
    <s v="Asia"/>
    <s v="$37,717.2"/>
    <s v="$818.1"/>
    <n v="-0.42099999999999999"/>
    <s v="$167,092"/>
    <n v="100057"/>
    <n v="6"/>
    <s v="N"/>
    <m/>
    <m/>
    <s v="N"/>
    <s v="N"/>
    <s v=""/>
    <s v=""/>
    <m/>
    <s v=""/>
    <s v=""/>
    <m/>
    <s v=""/>
    <s v=""/>
    <m/>
    <m/>
    <s v=""/>
    <s v=""/>
    <s v=""/>
    <s v="N"/>
    <s v=""/>
    <s v=""/>
    <s v=""/>
    <s v=""/>
    <s v=""/>
    <m/>
    <s v="https://www.shenzheninvestment.com/upload/file/2023-05-11/27561847-47cd-4a85-b666-24cd5a765f72.pdf"/>
    <s v="no useful information "/>
    <s v=""/>
    <s v="N"/>
    <s v=""/>
    <s v=""/>
    <m/>
    <m/>
    <m/>
    <s v=""/>
    <s v=""/>
    <s v=""/>
    <s v="N"/>
    <s v=""/>
    <s v=""/>
    <m/>
    <m/>
    <m/>
    <m/>
    <s v="d0f1c87a-e935-42ef-9a76-12673e00d2f7.pdf"/>
    <n v="0"/>
    <n v="0"/>
    <n v="0"/>
    <n v="0"/>
    <n v="0"/>
    <n v="0"/>
    <n v="0"/>
    <n v="0"/>
    <n v="0"/>
    <n v="0"/>
    <n v="0"/>
    <n v="0"/>
    <n v="0"/>
    <n v="0"/>
    <n v="0"/>
    <n v="0"/>
    <n v="0"/>
    <n v="0"/>
    <n v="0"/>
    <n v="0"/>
    <n v="0"/>
    <n v="0"/>
    <n v="0"/>
    <n v="0"/>
    <n v="0"/>
    <n v="0"/>
    <n v="0"/>
    <n v="0"/>
    <n v="0"/>
  </r>
  <r>
    <n v="415"/>
    <e v="#N/A"/>
    <s v="Westpac Banking"/>
    <s v="Banks: Commercial and Savings"/>
    <s v="Financial services"/>
    <s v="Australia"/>
    <s v="Oceania"/>
    <s v="$37,701.4"/>
    <s v="$4,608.7"/>
    <n v="-3.7999999999999999E-2"/>
    <s v="$746,842.3"/>
    <n v="35240"/>
    <n v="17"/>
    <s v="N"/>
    <m/>
    <m/>
    <s v="N"/>
    <s v="N"/>
    <s v=""/>
    <s v=""/>
    <m/>
    <s v=""/>
    <s v=""/>
    <m/>
    <s v=""/>
    <s v=""/>
    <m/>
    <m/>
    <s v="Net zero"/>
    <s v="Net Zero"/>
    <s v=""/>
    <s v="N"/>
    <s v="Yes"/>
    <s v="Yes"/>
    <s v="Partial"/>
    <s v="1,2"/>
    <s v=""/>
    <m/>
    <m/>
    <m/>
    <s v="C"/>
    <s v="Y"/>
    <s v="1,2"/>
    <s v="In July 2022, we joined the Net-Zero Banking Alliance (NZBA) and continued our work on reducing our operational and financed emissions and aligning our lending portfolios with net-zero financed emissions by 2050, consistent with a pathway to limit global warming to 1.5¬∞C above pre-industrial levels by 2100."/>
    <n v="2050"/>
    <m/>
    <m/>
    <s v="Yes"/>
    <s v="Yes (nature-based and CCS-based removals)"/>
    <s v="No"/>
    <s v="N"/>
    <s v=""/>
    <s v=""/>
    <m/>
    <m/>
    <m/>
    <m/>
    <m/>
    <n v="0"/>
    <n v="0"/>
    <n v="0"/>
    <n v="0"/>
    <n v="0"/>
    <n v="0"/>
    <n v="0"/>
    <n v="0"/>
    <n v="0"/>
    <n v="0"/>
    <n v="0"/>
    <n v="0"/>
    <n v="0"/>
    <n v="1"/>
    <n v="0"/>
    <n v="0"/>
    <n v="0"/>
    <n v="0"/>
    <n v="0"/>
    <n v="0"/>
    <n v="1"/>
    <n v="1"/>
    <n v="0"/>
    <n v="0"/>
    <n v="0"/>
    <n v="1"/>
    <n v="1"/>
    <n v="0"/>
    <n v="0"/>
  </r>
  <r>
    <n v="416"/>
    <n v="383"/>
    <s v="Jiangsu Shagang Group"/>
    <s v="Metals"/>
    <s v="Metals and mining"/>
    <s v="China"/>
    <s v="Asia"/>
    <s v="$37,615.5"/>
    <s v="$196.9"/>
    <n v="-0.13600000000000001"/>
    <s v="$50,811.5"/>
    <n v="45661"/>
    <n v="17"/>
    <s v="N"/>
    <m/>
    <m/>
    <s v="N"/>
    <s v="N"/>
    <s v=""/>
    <s v=""/>
    <m/>
    <s v=""/>
    <s v=""/>
    <m/>
    <s v=""/>
    <s v=""/>
    <m/>
    <m/>
    <s v="No target"/>
    <s v="No Target"/>
    <s v="G"/>
    <s v="N"/>
    <s v="Yes"/>
    <s v="Yes"/>
    <s v=""/>
    <s v="1,2"/>
    <s v="committed to national peak and neutrality targets"/>
    <n v="2060"/>
    <s v="https://www.cnfin.com/cmjj-lb/detail/20230110/3782912_1.html"/>
    <m/>
    <s v=""/>
    <s v="N"/>
    <s v=""/>
    <s v=""/>
    <m/>
    <m/>
    <m/>
    <s v=""/>
    <s v=""/>
    <s v=""/>
    <s v="N"/>
    <s v=""/>
    <s v=""/>
    <m/>
    <m/>
    <m/>
    <m/>
    <m/>
    <n v="0"/>
    <n v="0"/>
    <n v="0"/>
    <n v="0"/>
    <n v="0"/>
    <n v="0"/>
    <n v="0"/>
    <n v="0"/>
    <n v="0"/>
    <n v="0"/>
    <n v="0"/>
    <n v="0"/>
    <n v="0"/>
    <n v="0"/>
    <n v="0"/>
    <n v="0"/>
    <n v="0"/>
    <n v="0"/>
    <n v="0"/>
    <n v="0"/>
    <n v="0"/>
    <n v="0"/>
    <n v="0"/>
    <n v="0"/>
    <n v="0"/>
    <n v="0"/>
    <n v="0"/>
    <n v="0"/>
    <n v="0"/>
  </r>
  <r>
    <n v="417"/>
    <n v="446"/>
    <s v="AIA Group"/>
    <s v="Insurance: Life, Health (stock)"/>
    <s v="Financial services"/>
    <s v="China"/>
    <s v="Asia"/>
    <s v="$37,612"/>
    <s v="$6,836"/>
    <n v="0.81599999999999995"/>
    <s v="$305,454"/>
    <n v="27421"/>
    <n v="10"/>
    <s v="N"/>
    <m/>
    <m/>
    <s v="Y"/>
    <s v="Y"/>
    <s v="Targets set"/>
    <s v="1.5°C "/>
    <n v="2025"/>
    <s v=""/>
    <s v=""/>
    <m/>
    <s v=""/>
    <s v=""/>
    <m/>
    <m/>
    <s v="Net zero"/>
    <s v="Net Zero"/>
    <s v=""/>
    <s v="N"/>
    <s v="Yes"/>
    <s v="Yes"/>
    <s v="No"/>
    <s v="1,2"/>
    <s v=""/>
    <m/>
    <m/>
    <m/>
    <s v="C"/>
    <s v="Y"/>
    <s v="1,2"/>
    <s v="'In 2021, we became one of the largest life and health insurers in the world to commit to achieving net-zero greenhouse gas (GHG) emissions by 2050' (p7)"/>
    <n v="2050"/>
    <m/>
    <m/>
    <s v="Not Specified"/>
    <s v="Not Specified"/>
    <s v="No"/>
    <s v="N"/>
    <s v=""/>
    <s v=""/>
    <m/>
    <m/>
    <m/>
    <m/>
    <m/>
    <n v="0"/>
    <n v="0"/>
    <n v="0"/>
    <n v="0"/>
    <n v="0"/>
    <n v="1"/>
    <n v="0"/>
    <n v="1"/>
    <n v="0"/>
    <n v="0"/>
    <n v="0"/>
    <n v="0"/>
    <n v="0"/>
    <n v="1"/>
    <n v="0"/>
    <n v="0"/>
    <n v="0"/>
    <n v="0"/>
    <n v="0"/>
    <n v="0"/>
    <n v="1"/>
    <n v="1"/>
    <n v="0"/>
    <n v="0"/>
    <n v="0"/>
    <n v="0"/>
    <n v="1"/>
    <n v="0"/>
    <n v="1"/>
  </r>
  <r>
    <n v="418"/>
    <n v="414"/>
    <s v="Guangdong Guangxin Holdings"/>
    <s v="Diversified Financials"/>
    <s v="Financial services"/>
    <s v="China"/>
    <s v="Asia"/>
    <s v="$37,542.8"/>
    <s v="$144.7"/>
    <n v="0.68300000000000005"/>
    <s v="$18,758.1"/>
    <n v="44102"/>
    <n v="3"/>
    <s v="N"/>
    <m/>
    <m/>
    <s v="N"/>
    <s v="N"/>
    <s v=""/>
    <s v=""/>
    <m/>
    <s v=""/>
    <s v=""/>
    <m/>
    <s v=""/>
    <s v=""/>
    <m/>
    <m/>
    <s v=""/>
    <s v=""/>
    <s v=""/>
    <s v="N"/>
    <m/>
    <m/>
    <s v=""/>
    <m/>
    <m/>
    <m/>
    <s v="https://www.gdghg.com/"/>
    <s v="no useful information "/>
    <s v=""/>
    <s v="N"/>
    <s v=""/>
    <s v=""/>
    <m/>
    <m/>
    <m/>
    <s v=""/>
    <s v=""/>
    <s v=""/>
    <s v="N"/>
    <s v=""/>
    <s v=""/>
    <m/>
    <m/>
    <m/>
    <m/>
    <m/>
    <n v="0"/>
    <n v="0"/>
    <n v="0"/>
    <n v="0"/>
    <n v="0"/>
    <n v="0"/>
    <n v="0"/>
    <n v="0"/>
    <n v="0"/>
    <n v="0"/>
    <n v="0"/>
    <n v="0"/>
    <n v="0"/>
    <n v="0"/>
    <n v="0"/>
    <n v="0"/>
    <n v="0"/>
    <n v="0"/>
    <n v="0"/>
    <n v="0"/>
    <n v="0"/>
    <n v="0"/>
    <n v="0"/>
    <n v="0"/>
    <n v="0"/>
    <n v="0"/>
    <n v="0"/>
    <n v="0"/>
    <n v="0"/>
  </r>
  <r>
    <n v="419"/>
    <e v="#N/A"/>
    <s v="QNB Group"/>
    <s v="Banks: Commercial and Savings"/>
    <s v="Financial services"/>
    <s v="Qatar"/>
    <s v="Middle East"/>
    <s v="$37,472.7"/>
    <s v="$4,584.8"/>
    <n v="7.9000000000000001E-2"/>
    <s v="$356,091.2"/>
    <n v="31000"/>
    <n v="1"/>
    <s v="N"/>
    <m/>
    <m/>
    <s v="N"/>
    <s v="N"/>
    <s v=""/>
    <s v=""/>
    <m/>
    <s v=""/>
    <s v=""/>
    <m/>
    <s v=""/>
    <s v=""/>
    <m/>
    <m/>
    <s v="Emissions reduction target"/>
    <s v="Other Emission Reduction"/>
    <s v=""/>
    <s v="N"/>
    <s v="Yes"/>
    <s v="Yes"/>
    <s v="Partial"/>
    <s v="1,2"/>
    <s v=""/>
    <m/>
    <m/>
    <m/>
    <s v=""/>
    <s v="N"/>
    <s v=""/>
    <s v=""/>
    <m/>
    <m/>
    <m/>
    <s v="Not Specified"/>
    <s v="Not Specified"/>
    <s v="No"/>
    <s v="Y"/>
    <s v="QNB remains committed to protecting the environment through action, and had previously set a target of 20% reduction in GHG (scope 1 and 2) emissions by the end of 2022, based on a 2017 baseline. Our actions and initiatives to date have been to drive towards this target."/>
    <n v="2022"/>
    <m/>
    <m/>
    <m/>
    <m/>
    <m/>
    <n v="0"/>
    <n v="0"/>
    <n v="0"/>
    <n v="0"/>
    <n v="0"/>
    <n v="0"/>
    <n v="0"/>
    <n v="0"/>
    <n v="0"/>
    <n v="0"/>
    <n v="0"/>
    <n v="0"/>
    <n v="0"/>
    <n v="0"/>
    <n v="0"/>
    <n v="0"/>
    <n v="0"/>
    <n v="0"/>
    <n v="0"/>
    <n v="0"/>
    <n v="0"/>
    <n v="0"/>
    <n v="1"/>
    <n v="0"/>
    <n v="0"/>
    <n v="0"/>
    <n v="0"/>
    <n v="0"/>
    <n v="1"/>
  </r>
  <r>
    <n v="420"/>
    <e v="#N/A"/>
    <s v="NatWest Group"/>
    <s v="Banks: Commercial and Savings"/>
    <s v="Financial services"/>
    <s v="Britain"/>
    <s v="Europe"/>
    <s v="$37,460.7"/>
    <s v="$6,134.7"/>
    <n v="6.5000000000000002E-2"/>
    <s v="$886,754.8"/>
    <n v="61400"/>
    <n v="19"/>
    <s v="Y"/>
    <n v="2018"/>
    <n v="2025"/>
    <s v="Y"/>
    <s v="Y"/>
    <s v="Targets set"/>
    <s v="1.5°C "/>
    <n v="2025"/>
    <s v=""/>
    <s v=""/>
    <m/>
    <s v="N"/>
    <s v="Committed"/>
    <m/>
    <m/>
    <s v="Net zero"/>
    <s v="Net Zero"/>
    <s v=""/>
    <s v="N"/>
    <s v="Yes"/>
    <s v="Yes"/>
    <s v="Partial"/>
    <s v="1,2"/>
    <s v=""/>
    <m/>
    <m/>
    <m/>
    <s v="C"/>
    <s v="Y"/>
    <s v="1,2"/>
    <s v="&quot;We have an ambition to be net zero by 2050 across our financed emissions, assets under management (AUM) and our operational value chain.&quot; (Pg. 6)_x000a_"/>
    <n v="2050"/>
    <m/>
    <m/>
    <s v="Yes"/>
    <s v="No"/>
    <s v="No"/>
    <s v="N"/>
    <s v=""/>
    <s v=""/>
    <m/>
    <m/>
    <m/>
    <m/>
    <m/>
    <n v="0"/>
    <n v="1"/>
    <n v="0"/>
    <n v="1"/>
    <n v="0"/>
    <n v="1"/>
    <n v="0"/>
    <n v="1"/>
    <n v="0"/>
    <n v="0"/>
    <n v="0"/>
    <n v="0"/>
    <n v="0"/>
    <n v="1"/>
    <n v="0"/>
    <n v="0"/>
    <n v="0"/>
    <n v="0"/>
    <n v="0"/>
    <n v="0"/>
    <n v="1"/>
    <n v="1"/>
    <n v="0"/>
    <n v="0"/>
    <n v="0"/>
    <n v="1"/>
    <n v="1"/>
    <n v="0"/>
    <n v="0"/>
  </r>
  <r>
    <n v="421"/>
    <n v="409"/>
    <s v="La Poste"/>
    <s v="Delivery"/>
    <s v="Transportation and logistics"/>
    <s v="France"/>
    <s v="Europe"/>
    <s v="$37,384"/>
    <s v="$1,524.8"/>
    <n v="1.744"/>
    <s v="$794,638.6"/>
    <n v="226831"/>
    <n v="30"/>
    <s v="Y"/>
    <n v="2015"/>
    <n v="2020"/>
    <s v="Y"/>
    <s v="Y"/>
    <s v="Targets set"/>
    <s v="1.5°C "/>
    <n v="2030"/>
    <s v="Targets set"/>
    <s v="1.5°C "/>
    <n v="2040"/>
    <s v="Y"/>
    <s v="Targets set"/>
    <n v="2040"/>
    <m/>
    <s v=""/>
    <s v=""/>
    <s v=""/>
    <s v="N"/>
    <s v=""/>
    <s v=""/>
    <s v=""/>
    <s v=""/>
    <s v=""/>
    <m/>
    <s v="https://www.lapostegroupe.com/en/news/la-poste-groupe-publishes-its-2024-impact-report"/>
    <m/>
    <s v=""/>
    <s v="N"/>
    <s v=""/>
    <s v=""/>
    <m/>
    <m/>
    <m/>
    <s v=""/>
    <s v=""/>
    <s v=""/>
    <s v="N"/>
    <s v=""/>
    <s v=""/>
    <m/>
    <m/>
    <m/>
    <m/>
    <m/>
    <n v="1"/>
    <n v="0"/>
    <n v="0"/>
    <n v="1"/>
    <n v="0"/>
    <n v="1"/>
    <n v="0"/>
    <n v="1"/>
    <n v="0"/>
    <n v="0"/>
    <n v="1"/>
    <n v="0"/>
    <n v="0"/>
    <n v="0"/>
    <n v="0"/>
    <n v="0"/>
    <n v="0"/>
    <n v="0"/>
    <n v="0"/>
    <n v="0"/>
    <n v="1"/>
    <n v="1"/>
    <n v="0"/>
    <n v="0"/>
    <n v="0"/>
    <n v="0"/>
    <n v="1"/>
    <n v="0"/>
    <n v="0"/>
  </r>
  <r>
    <n v="422"/>
    <n v="478"/>
    <s v="Siemens Energy"/>
    <s v="Energy"/>
    <s v="Energy and utilities"/>
    <s v="Germany"/>
    <s v="Europe"/>
    <s v="$37,360.8"/>
    <s v="$1,283.5"/>
    <n v="0"/>
    <s v="$56,696.8"/>
    <n v="98000"/>
    <n v="5"/>
    <s v="N"/>
    <m/>
    <m/>
    <s v="Y"/>
    <s v="Y"/>
    <s v="Targets set"/>
    <s v="1.5°C "/>
    <n v="2030"/>
    <s v=""/>
    <s v=""/>
    <m/>
    <s v=""/>
    <s v=""/>
    <m/>
    <m/>
    <s v=""/>
    <s v=""/>
    <s v=""/>
    <s v="N"/>
    <s v="Yes"/>
    <s v="Yes"/>
    <s v=""/>
    <s v="1,2"/>
    <s v=""/>
    <n v="2030"/>
    <s v="https://www.siemens-energy.com/global/en/home/general/us-legal-notice-reports.html"/>
    <m/>
    <s v=""/>
    <s v="N"/>
    <s v=""/>
    <s v=""/>
    <m/>
    <m/>
    <m/>
    <s v=""/>
    <s v=""/>
    <s v=""/>
    <s v="N"/>
    <s v=""/>
    <s v=""/>
    <m/>
    <m/>
    <m/>
    <m/>
    <m/>
    <n v="0"/>
    <n v="0"/>
    <n v="0"/>
    <n v="0"/>
    <n v="0"/>
    <n v="1"/>
    <n v="0"/>
    <n v="1"/>
    <n v="0"/>
    <n v="0"/>
    <n v="0"/>
    <n v="0"/>
    <n v="0"/>
    <n v="0"/>
    <n v="0"/>
    <n v="0"/>
    <n v="0"/>
    <n v="0"/>
    <n v="0"/>
    <n v="0"/>
    <n v="0"/>
    <n v="0"/>
    <n v="0"/>
    <n v="0"/>
    <n v="0"/>
    <n v="0"/>
    <n v="1"/>
    <n v="0"/>
    <n v="0"/>
  </r>
  <r>
    <n v="423"/>
    <n v="488"/>
    <s v="Luxshare Precision Industry"/>
    <s v="Electronics, Electrical Equip."/>
    <s v="Technology"/>
    <s v="China"/>
    <s v="Asia"/>
    <s v="$37,357.7"/>
    <s v="$1,857.6"/>
    <n v="0.20100000000000001"/>
    <s v="$30,664.3"/>
    <n v="278103"/>
    <n v="3"/>
    <s v="N"/>
    <m/>
    <m/>
    <s v="Y"/>
    <s v="Y"/>
    <s v="Targets set"/>
    <s v="1.5°C "/>
    <n v="2032"/>
    <s v=""/>
    <s v=""/>
    <m/>
    <s v="N"/>
    <s v="Commitment removed"/>
    <m/>
    <m/>
    <s v="Carbon neutral(ity)"/>
    <s v="Carbon Neutral"/>
    <s v="C,V"/>
    <s v="Y"/>
    <s v="Yes"/>
    <s v="Yes"/>
    <s v="Yes"/>
    <s v="1,2,3"/>
    <s v="&quot;On January 5, 2022, we announced carbon reduction goals in line with Science Based Targets initiative 1.5‚ÑÉ(SBTi1.5‚ÑÉ) with an ambition to reach carbon neutrality by 2050. In January 2024, Luxshare Precision's emissions reduction targets were officially validated and approved by the SBTi.&quot; (Company Initiatives, Corporate Website)"/>
    <n v="2050"/>
    <m/>
    <m/>
    <s v=""/>
    <s v="N"/>
    <s v=""/>
    <s v=""/>
    <m/>
    <m/>
    <m/>
    <s v="Not Specified"/>
    <s v="Not Specified"/>
    <s v="No"/>
    <s v="N"/>
    <s v=""/>
    <s v=""/>
    <m/>
    <m/>
    <m/>
    <m/>
    <m/>
    <n v="0"/>
    <n v="0"/>
    <n v="0"/>
    <n v="0"/>
    <n v="0"/>
    <n v="0"/>
    <n v="1"/>
    <n v="1"/>
    <n v="0"/>
    <n v="0"/>
    <n v="0"/>
    <n v="0"/>
    <n v="0"/>
    <n v="0"/>
    <n v="0"/>
    <n v="0"/>
    <n v="1"/>
    <n v="1"/>
    <n v="0"/>
    <n v="0"/>
    <n v="0"/>
    <n v="0"/>
    <n v="0"/>
    <n v="0"/>
    <n v="0"/>
    <n v="0"/>
    <n v="1"/>
    <n v="0"/>
    <n v="1"/>
  </r>
  <r>
    <n v="424"/>
    <n v="316"/>
    <s v="Energie Baden-Wurttemberg"/>
    <s v="Utilities"/>
    <s v="Energy and utilities"/>
    <s v="Germany"/>
    <s v="Europe"/>
    <s v="$37,335.8"/>
    <s v="$1,345"/>
    <n v="-0.191"/>
    <s v="$66,553.8"/>
    <n v="28597"/>
    <n v="15"/>
    <s v="N"/>
    <m/>
    <m/>
    <s v="Y"/>
    <s v="Y"/>
    <s v="Targets set"/>
    <s v="1.5°C "/>
    <n v="2035"/>
    <s v=""/>
    <s v=""/>
    <m/>
    <s v=""/>
    <s v=""/>
    <m/>
    <m/>
    <s v="Climate neutral"/>
    <s v="Carbon Neutral"/>
    <s v="C,V"/>
    <s v="Y"/>
    <s v="Yes"/>
    <s v="Yes"/>
    <s v="Yes"/>
    <s v="1,2,3"/>
    <s v="We have set ourselves the goal of climate neutrality by 2035 at the latest. By this we mean net neutrality in relation to our Scope 1 and 2 emissions. We base this on a residual budget of 150 megatons, which follows from the definition of the German Advisory Council on the Environment for achieving climate neutrality in accordance with the requirements of the Paris Climate Agreement._x000d__x000a__x000d__x000a_&quot;EnBWâ€™s 2035 climate neutrality target in relation to Scope 1 and 2 is in line with the requirements and targets in the Paris Climate Agreement. In order to achieve net zero emissions by 2035 and the interim target of a 50 % emission reduction by 2030 (relative to the 2018 baseline), we have adopted a package of various climate action measures.&quot; - Source: https://archive.vn/bHfej"/>
    <n v="2035"/>
    <m/>
    <m/>
    <s v=""/>
    <s v="N"/>
    <s v=""/>
    <s v=""/>
    <m/>
    <m/>
    <m/>
    <s v="Yes"/>
    <s v="Not Specified"/>
    <s v="No"/>
    <s v="N"/>
    <s v=""/>
    <s v=""/>
    <m/>
    <m/>
    <m/>
    <m/>
    <m/>
    <n v="0"/>
    <n v="0"/>
    <n v="0"/>
    <n v="0"/>
    <n v="0"/>
    <n v="0"/>
    <n v="1"/>
    <n v="1"/>
    <n v="0"/>
    <n v="0"/>
    <n v="0"/>
    <n v="0"/>
    <n v="0"/>
    <n v="0"/>
    <n v="0"/>
    <n v="0"/>
    <n v="1"/>
    <n v="1"/>
    <n v="0"/>
    <n v="0"/>
    <n v="0"/>
    <n v="0"/>
    <n v="0"/>
    <n v="0"/>
    <n v="0"/>
    <n v="1"/>
    <n v="1"/>
    <n v="0"/>
    <n v="0"/>
  </r>
  <r>
    <n v="425"/>
    <n v="401"/>
    <s v="Suncor Energy"/>
    <s v="Petroleum Refining"/>
    <s v="Oil and gas"/>
    <s v="Canada"/>
    <s v="North America"/>
    <s v="$37,329.3"/>
    <s v="$4,391.9"/>
    <n v="-0.28599999999999998"/>
    <s v="$62,449.8"/>
    <n v="15010"/>
    <n v="15"/>
    <s v="N"/>
    <m/>
    <m/>
    <s v="N"/>
    <s v="N"/>
    <s v=""/>
    <s v=""/>
    <m/>
    <s v=""/>
    <s v=""/>
    <m/>
    <s v=""/>
    <s v=""/>
    <m/>
    <m/>
    <s v="Net zero"/>
    <s v="Net Zero"/>
    <s v=""/>
    <s v="N"/>
    <s v="Yes"/>
    <s v="Yes"/>
    <s v="No"/>
    <s v="1,2"/>
    <s v=""/>
    <m/>
    <m/>
    <m/>
    <s v="C"/>
    <s v="Y"/>
    <s v="1,2"/>
    <s v="'To become a net-zero GHG emissions company by 2050, we are focused on operational efficiency improvements and accelerating the adoption of new technology.' "/>
    <n v="2050"/>
    <m/>
    <m/>
    <s v="No"/>
    <s v="Yes (CCS-based removals e.g. BECCS, DACCS)"/>
    <s v="No"/>
    <s v="N"/>
    <s v=""/>
    <s v=""/>
    <m/>
    <m/>
    <m/>
    <m/>
    <m/>
    <n v="0"/>
    <n v="0"/>
    <n v="0"/>
    <n v="0"/>
    <n v="0"/>
    <n v="0"/>
    <n v="0"/>
    <n v="0"/>
    <n v="0"/>
    <n v="0"/>
    <n v="0"/>
    <n v="0"/>
    <n v="0"/>
    <n v="1"/>
    <n v="0"/>
    <n v="0"/>
    <n v="0"/>
    <n v="0"/>
    <n v="0"/>
    <n v="0"/>
    <n v="1"/>
    <n v="1"/>
    <n v="0"/>
    <n v="0"/>
    <n v="0"/>
    <n v="0"/>
    <n v="1"/>
    <n v="1"/>
    <n v="0"/>
  </r>
  <r>
    <n v="426"/>
    <n v="378"/>
    <s v="New Hope Holding Group"/>
    <s v="Food Production"/>
    <s v="Food, beverages and agriculture"/>
    <s v="China"/>
    <s v="Asia"/>
    <s v="$37,283.9"/>
    <s v="$86.9"/>
    <n v="0"/>
    <s v="$34,814.3"/>
    <n v="81693"/>
    <n v="5"/>
    <s v="N"/>
    <m/>
    <m/>
    <s v="N"/>
    <s v="N"/>
    <s v=""/>
    <s v=""/>
    <m/>
    <s v=""/>
    <s v=""/>
    <m/>
    <s v=""/>
    <s v=""/>
    <m/>
    <m/>
    <s v=""/>
    <s v=""/>
    <s v=""/>
    <s v="N"/>
    <s v="Yes"/>
    <s v="Yes"/>
    <s v=""/>
    <s v="1,2"/>
    <s v="committed to national peak and neutrality with their own timeline"/>
    <n v="2050"/>
    <s v="https://newhopegroup.com.au/wp-content/uploads/2025/09/New-Hope-Group-Sustainability-Report-2025.pdf"/>
    <m/>
    <s v=""/>
    <s v="N"/>
    <s v=""/>
    <s v=""/>
    <m/>
    <m/>
    <m/>
    <s v=""/>
    <s v=""/>
    <s v=""/>
    <s v="N"/>
    <s v=""/>
    <s v=""/>
    <m/>
    <m/>
    <m/>
    <m/>
    <m/>
    <n v="0"/>
    <n v="0"/>
    <n v="0"/>
    <n v="0"/>
    <n v="0"/>
    <n v="0"/>
    <n v="0"/>
    <n v="0"/>
    <n v="0"/>
    <n v="0"/>
    <n v="0"/>
    <n v="0"/>
    <n v="0"/>
    <n v="0"/>
    <n v="0"/>
    <n v="0"/>
    <n v="0"/>
    <n v="0"/>
    <n v="0"/>
    <n v="0"/>
    <n v="0"/>
    <n v="0"/>
    <n v="0"/>
    <n v="0"/>
    <n v="0"/>
    <n v="0"/>
    <n v="0"/>
    <n v="0"/>
    <n v="0"/>
  </r>
  <r>
    <n v="427"/>
    <n v="435"/>
    <s v="China Electronics"/>
    <s v="Electronics, Electrical Equip."/>
    <s v="Technology"/>
    <s v="China"/>
    <s v="Asia"/>
    <s v="$37,030"/>
    <s v="$1,989.8"/>
    <n v="73.325999999999993"/>
    <s v="$65,274.9"/>
    <n v="179733"/>
    <n v="15"/>
    <s v="N"/>
    <m/>
    <m/>
    <s v="N"/>
    <s v="N"/>
    <s v=""/>
    <s v=""/>
    <m/>
    <s v=""/>
    <s v=""/>
    <m/>
    <s v=""/>
    <s v=""/>
    <m/>
    <m/>
    <s v=""/>
    <s v=""/>
    <s v=""/>
    <s v="N"/>
    <s v=""/>
    <s v=""/>
    <s v=""/>
    <s v=""/>
    <s v=""/>
    <m/>
    <m/>
    <s v="no information"/>
    <s v=""/>
    <s v="N"/>
    <s v=""/>
    <s v=""/>
    <m/>
    <m/>
    <m/>
    <s v=""/>
    <s v=""/>
    <s v=""/>
    <s v="N"/>
    <s v=""/>
    <s v=""/>
    <m/>
    <m/>
    <m/>
    <m/>
    <m/>
    <n v="0"/>
    <n v="0"/>
    <n v="0"/>
    <n v="0"/>
    <n v="0"/>
    <n v="0"/>
    <n v="0"/>
    <n v="0"/>
    <n v="0"/>
    <n v="0"/>
    <n v="0"/>
    <n v="0"/>
    <n v="0"/>
    <n v="0"/>
    <n v="0"/>
    <n v="0"/>
    <n v="0"/>
    <n v="0"/>
    <n v="0"/>
    <n v="0"/>
    <n v="0"/>
    <n v="0"/>
    <n v="0"/>
    <n v="0"/>
    <n v="0"/>
    <n v="0"/>
    <n v="0"/>
    <n v="0"/>
    <n v="0"/>
  </r>
  <r>
    <n v="428"/>
    <n v="355"/>
    <s v="LG Chem"/>
    <s v="Chemicals"/>
    <s v="Chemicals"/>
    <s v="South Korea"/>
    <s v="Asia"/>
    <s v="$37,021"/>
    <s v="$-506.6"/>
    <n v="-1.4950000000000001"/>
    <s v="$63,549.7"/>
    <n v="18750"/>
    <n v="6"/>
    <s v="N"/>
    <m/>
    <m/>
    <s v="Y"/>
    <s v="N"/>
    <s v="Commitment removed"/>
    <s v=""/>
    <m/>
    <s v=""/>
    <s v=""/>
    <m/>
    <s v="N"/>
    <s v="Commitment removed"/>
    <m/>
    <m/>
    <s v="Net zero"/>
    <s v="Net Zero"/>
    <s v=""/>
    <s v="N"/>
    <s v="Yes"/>
    <s v="Yes"/>
    <s v="No"/>
    <s v="1,2"/>
    <s v=""/>
    <m/>
    <m/>
    <m/>
    <s v="C"/>
    <s v="Y"/>
    <s v="1,2"/>
    <s v="LG Chemical targets Net Zero in Scope 1 and 2 emissions by 2050. *There is no mention regarding Scope 3 emissions*"/>
    <n v="2050"/>
    <m/>
    <m/>
    <s v="Not Specified"/>
    <s v="Yes (unspecified)"/>
    <s v="No"/>
    <s v="N"/>
    <s v=""/>
    <s v=""/>
    <m/>
    <m/>
    <m/>
    <m/>
    <m/>
    <n v="0"/>
    <n v="0"/>
    <n v="0"/>
    <n v="0"/>
    <n v="0"/>
    <n v="0"/>
    <n v="0"/>
    <n v="0"/>
    <n v="0"/>
    <n v="0"/>
    <n v="0"/>
    <n v="0"/>
    <n v="0"/>
    <n v="1"/>
    <n v="0"/>
    <n v="0"/>
    <n v="0"/>
    <n v="0"/>
    <n v="0"/>
    <n v="0"/>
    <n v="1"/>
    <n v="1"/>
    <n v="0"/>
    <n v="0"/>
    <n v="0"/>
    <n v="0"/>
    <n v="1"/>
    <n v="0"/>
    <n v="1"/>
  </r>
  <r>
    <n v="429"/>
    <n v="450"/>
    <s v="SAP"/>
    <s v="Computer Software"/>
    <s v="Technology"/>
    <s v="Germany"/>
    <s v="Europe"/>
    <s v="$36,959"/>
    <s v="$3,378.4"/>
    <n v="-0.49099999999999999"/>
    <s v="$76,746.7"/>
    <n v="109121"/>
    <n v="10"/>
    <s v="Y"/>
    <n v="2015"/>
    <n v="2014"/>
    <s v="Y"/>
    <s v="Y"/>
    <s v="Targets set"/>
    <s v="1.5Â°C"/>
    <n v="2030"/>
    <s v="Targets set"/>
    <s v="1.5Â°C"/>
    <n v="2030"/>
    <s v="Y"/>
    <s v="Targets set"/>
    <n v="2030"/>
    <m/>
    <s v="Net zero"/>
    <s v="Net Zero"/>
    <s v=""/>
    <s v="N"/>
    <s v="Yes"/>
    <s v="Yes"/>
    <s v="Yes"/>
    <s v="1,2,3"/>
    <s v=""/>
    <m/>
    <m/>
    <m/>
    <s v="C,V"/>
    <s v="Y"/>
    <s v="1,2,3"/>
    <s v="SAP committed to achieve net-zero along the value chain in line with a 1.5¬∞C future in 2030."/>
    <n v="2030"/>
    <m/>
    <m/>
    <s v="Yes"/>
    <s v="Not Specified"/>
    <s v="No"/>
    <s v="N"/>
    <s v=""/>
    <s v=""/>
    <m/>
    <m/>
    <m/>
    <m/>
    <m/>
    <n v="1"/>
    <n v="0"/>
    <n v="0"/>
    <n v="1"/>
    <n v="0"/>
    <n v="1"/>
    <n v="0"/>
    <n v="1"/>
    <n v="0"/>
    <n v="1"/>
    <n v="0"/>
    <n v="0"/>
    <n v="1"/>
    <n v="0"/>
    <n v="0"/>
    <n v="0"/>
    <n v="0"/>
    <n v="0"/>
    <n v="0"/>
    <n v="1"/>
    <n v="0"/>
    <n v="1"/>
    <n v="0"/>
    <n v="0"/>
    <n v="0"/>
    <n v="1"/>
    <n v="1"/>
    <n v="0"/>
    <n v="0"/>
  </r>
  <r>
    <n v="430"/>
    <n v="432"/>
    <s v="Migros Group"/>
    <s v="Food &amp; Drug Stores"/>
    <s v="Retail"/>
    <s v="Switzerland"/>
    <s v="Europe"/>
    <s v="$36,942.7"/>
    <s v="$475.9"/>
    <n v="1.3109999999999999"/>
    <s v="$90,530.9"/>
    <n v="72249"/>
    <n v="31"/>
    <s v="N"/>
    <m/>
    <m/>
    <s v="Y"/>
    <s v="Y"/>
    <s v="Targets set"/>
    <s v="1.5°C "/>
    <n v="2030"/>
    <s v="Targets set"/>
    <s v="1.5°C "/>
    <n v="2050"/>
    <s v="Y"/>
    <s v="Targets set"/>
    <n v="2050"/>
    <m/>
    <s v="Net zero"/>
    <s v="Net Zero"/>
    <s v=""/>
    <s v="N"/>
    <s v="Yes"/>
    <s v="Yes"/>
    <s v="Yes"/>
    <s v="1,2,3"/>
    <s v=""/>
    <m/>
    <m/>
    <m/>
    <s v="C,V"/>
    <s v="Y"/>
    <s v="1,2,3"/>
    <s v="&quot;The Migros Group is pursuing the climate target of net zero by 2050.&quot;_x000a_&quot;We will reduce greenhouse gas emissions in our own operations and along our value chains to net zero by 2050.&quot;"/>
    <n v="2050"/>
    <m/>
    <m/>
    <s v="Not Specified"/>
    <s v="Yes (CCS-based removals e.g. BECCS, DACCS)"/>
    <s v="No"/>
    <s v="N"/>
    <s v=""/>
    <s v=""/>
    <m/>
    <m/>
    <m/>
    <m/>
    <m/>
    <n v="0"/>
    <n v="0"/>
    <n v="0"/>
    <n v="0"/>
    <n v="0"/>
    <n v="1"/>
    <n v="0"/>
    <n v="1"/>
    <n v="0"/>
    <n v="0"/>
    <n v="1"/>
    <n v="0"/>
    <n v="0"/>
    <n v="1"/>
    <n v="0"/>
    <n v="0"/>
    <n v="0"/>
    <n v="0"/>
    <n v="0"/>
    <n v="0"/>
    <n v="1"/>
    <n v="1"/>
    <n v="0"/>
    <n v="0"/>
    <n v="0"/>
    <n v="0"/>
    <n v="1"/>
    <n v="0"/>
    <n v="1"/>
  </r>
  <r>
    <n v="431"/>
    <n v="399"/>
    <s v="Meiji Yasuda Life Insurance"/>
    <s v="Insurance: Life, Health (Mutual)"/>
    <s v="Financial services"/>
    <s v="Japan"/>
    <s v="Asia"/>
    <s v="$36,877.7"/>
    <s v="$1,007"/>
    <n v="-5.1999999999999998E-2"/>
    <s v="$356,656.7"/>
    <n v="47787"/>
    <n v="31"/>
    <s v="N"/>
    <m/>
    <m/>
    <s v="N"/>
    <s v="N"/>
    <s v=""/>
    <s v=""/>
    <m/>
    <s v=""/>
    <s v=""/>
    <m/>
    <s v=""/>
    <s v=""/>
    <m/>
    <m/>
    <s v="Net zero"/>
    <s v="Net Zero"/>
    <s v=""/>
    <s v="N"/>
    <s v="Yes"/>
    <s v="Yes"/>
    <s v="Yes"/>
    <s v="1,2,3"/>
    <s v=""/>
    <m/>
    <m/>
    <m/>
    <s v="C,V"/>
    <s v="Y"/>
    <s v="1,2,3"/>
    <s v="Includes Scopes 1, 2 and 3 emissions as a business operator and with Scope 1 and 2 emissions from investees. &quot;Strengthen initiatives to achieve net-zero CO2 emissions status by the end of FY2050 from the standpoint of both a business operator and an institutional investor ‚Ä¢ Further reduce energy consumption while  promoting the phased introduction of renewable_x000a_energy, with the aim of reducing CO2 emissions from our own operations ‚Ä¢ Proactively execute ESG investment and financing while stepping up engagement with investees to encourage them to reduce the volume of CO2 emissions from their operations&quot;"/>
    <n v="2050"/>
    <m/>
    <m/>
    <s v="Not Specified"/>
    <s v="Yes (nature-based removals e.g. Forestation, soil carbon enhancement)"/>
    <s v="No"/>
    <s v="N"/>
    <s v=""/>
    <s v=""/>
    <m/>
    <m/>
    <m/>
    <m/>
    <m/>
    <n v="0"/>
    <n v="0"/>
    <n v="0"/>
    <n v="0"/>
    <n v="0"/>
    <n v="0"/>
    <n v="0"/>
    <n v="0"/>
    <n v="0"/>
    <n v="0"/>
    <n v="0"/>
    <n v="0"/>
    <n v="0"/>
    <n v="1"/>
    <n v="0"/>
    <n v="0"/>
    <n v="0"/>
    <n v="0"/>
    <n v="0"/>
    <n v="0"/>
    <n v="1"/>
    <n v="1"/>
    <n v="0"/>
    <n v="0"/>
    <n v="0"/>
    <n v="0"/>
    <n v="1"/>
    <n v="0"/>
    <n v="1"/>
  </r>
  <r>
    <n v="432"/>
    <n v="434"/>
    <s v="D.R. Horton"/>
    <s v="Homebuilders"/>
    <s v="Engineering and construction"/>
    <s v="U.S."/>
    <s v="North America"/>
    <s v="$36,801.4"/>
    <s v="$4,756.4"/>
    <n v="2E-3"/>
    <s v="$36,104.3"/>
    <n v="14766"/>
    <n v="5"/>
    <s v="N"/>
    <m/>
    <m/>
    <s v="N"/>
    <s v="N"/>
    <s v=""/>
    <s v=""/>
    <m/>
    <s v=""/>
    <s v=""/>
    <m/>
    <s v=""/>
    <s v=""/>
    <m/>
    <m/>
    <s v="No target"/>
    <s v="No Target"/>
    <s v=""/>
    <s v="N"/>
    <s v="No"/>
    <s v="No"/>
    <s v="No"/>
    <s v=""/>
    <s v=""/>
    <m/>
    <s v="https://investor.drhorton.com/~/media/Files/D/D-R-Horton-IR/documents/d-r-horton-inc-fy2024-sustainability-report.pdf"/>
    <s v="no usefull information"/>
    <s v=""/>
    <s v="N"/>
    <s v=""/>
    <s v=""/>
    <m/>
    <m/>
    <m/>
    <s v="Not Specified"/>
    <s v="Not Specified"/>
    <s v="No"/>
    <s v="N"/>
    <s v=""/>
    <s v=""/>
    <m/>
    <m/>
    <m/>
    <m/>
    <m/>
    <n v="0"/>
    <n v="0"/>
    <n v="0"/>
    <n v="0"/>
    <n v="0"/>
    <n v="0"/>
    <n v="0"/>
    <n v="0"/>
    <n v="0"/>
    <n v="0"/>
    <n v="0"/>
    <n v="0"/>
    <n v="0"/>
    <n v="0"/>
    <n v="0"/>
    <n v="0"/>
    <n v="0"/>
    <n v="0"/>
    <n v="0"/>
    <n v="0"/>
    <n v="0"/>
    <n v="0"/>
    <n v="0"/>
    <n v="0"/>
    <n v="0"/>
    <n v="0"/>
    <n v="0"/>
    <n v="0"/>
    <n v="1"/>
  </r>
  <r>
    <n v="433"/>
    <n v="358"/>
    <s v="OMV Group"/>
    <s v="Petroleum Refining"/>
    <s v="Oil and gas"/>
    <s v="Austria"/>
    <s v="Europe"/>
    <s v="$36,748.1"/>
    <s v="$1,571.3"/>
    <n v="-6.4000000000000001E-2"/>
    <s v="$50,541.5"/>
    <n v="23557"/>
    <n v="17"/>
    <s v="N"/>
    <m/>
    <m/>
    <s v="N"/>
    <s v="N"/>
    <s v=""/>
    <s v=""/>
    <m/>
    <s v=""/>
    <s v=""/>
    <m/>
    <s v=""/>
    <s v=""/>
    <m/>
    <m/>
    <s v="Net zero"/>
    <s v="Net Zero"/>
    <s v=""/>
    <s v="N"/>
    <s v="Yes"/>
    <s v="Yes"/>
    <s v="Yes"/>
    <s v="1,2,3"/>
    <s v=""/>
    <m/>
    <m/>
    <m/>
    <s v="C,V"/>
    <s v="Y"/>
    <s v="1,2,3"/>
    <s v="New strategy set: Net-zero emissions across entire business by 2050 (p7)"/>
    <n v="2050"/>
    <m/>
    <m/>
    <s v="Yes"/>
    <s v="Yes (CCS-based removals e.g. BECCS, DACCS)"/>
    <s v="No"/>
    <s v="N"/>
    <s v=""/>
    <s v=""/>
    <m/>
    <m/>
    <m/>
    <m/>
    <m/>
    <n v="0"/>
    <n v="0"/>
    <n v="0"/>
    <n v="0"/>
    <n v="0"/>
    <n v="0"/>
    <n v="0"/>
    <n v="0"/>
    <n v="0"/>
    <n v="0"/>
    <n v="0"/>
    <n v="0"/>
    <n v="0"/>
    <n v="1"/>
    <n v="0"/>
    <n v="0"/>
    <n v="0"/>
    <n v="0"/>
    <n v="0"/>
    <n v="0"/>
    <n v="1"/>
    <n v="1"/>
    <n v="0"/>
    <n v="0"/>
    <n v="0"/>
    <n v="1"/>
    <n v="1"/>
    <n v="0"/>
    <n v="0"/>
  </r>
  <r>
    <n v="434"/>
    <e v="#N/A"/>
    <s v="Lithia Motors"/>
    <s v="Specialty Retailers"/>
    <s v="Retail"/>
    <s v="U.S."/>
    <s v="North America"/>
    <s v="$36,610.6"/>
    <s v="$802.1"/>
    <n v="-0.19900000000000001"/>
    <s v="$23,127.9"/>
    <n v="30164"/>
    <n v="1"/>
    <s v="N"/>
    <m/>
    <m/>
    <s v="N"/>
    <s v="N"/>
    <s v=""/>
    <s v=""/>
    <m/>
    <s v=""/>
    <s v=""/>
    <m/>
    <s v=""/>
    <s v=""/>
    <m/>
    <m/>
    <s v=""/>
    <s v=""/>
    <s v=""/>
    <s v="N"/>
    <s v=""/>
    <s v=""/>
    <s v=""/>
    <s v=""/>
    <s v=""/>
    <m/>
    <s v="https://www.sustainabilityreports.com/lithia-motors/2024/sustainability-report"/>
    <s v="no ufesu"/>
    <s v=""/>
    <s v="N"/>
    <s v=""/>
    <s v=""/>
    <m/>
    <m/>
    <m/>
    <s v="Yes"/>
    <s v=""/>
    <s v=""/>
    <s v="Y"/>
    <s v="50% reduction target for Scope 1 &amp; 2 emissions by 2030 (baseline 2020)."/>
    <s v=""/>
    <s v="https://ditchcarbon.com/organizations/lithia-motors"/>
    <m/>
    <m/>
    <m/>
    <m/>
    <n v="0"/>
    <n v="0"/>
    <n v="0"/>
    <n v="0"/>
    <n v="0"/>
    <n v="0"/>
    <n v="0"/>
    <n v="0"/>
    <n v="0"/>
    <n v="0"/>
    <n v="0"/>
    <n v="0"/>
    <n v="0"/>
    <n v="0"/>
    <n v="0"/>
    <n v="0"/>
    <n v="0"/>
    <n v="0"/>
    <n v="0"/>
    <n v="0"/>
    <n v="0"/>
    <n v="0"/>
    <n v="0"/>
    <n v="0"/>
    <n v="1"/>
    <n v="1"/>
    <n v="0"/>
    <n v="0"/>
    <n v="0"/>
  </r>
  <r>
    <n v="435"/>
    <n v="420"/>
    <s v="CFE"/>
    <s v="Utilities"/>
    <s v="Energy and utilities"/>
    <s v="Mexico"/>
    <s v="Latin America"/>
    <s v="$36,450.9"/>
    <s v="$-15,081.6"/>
    <n v="-3.7509999999999999"/>
    <s v="$127,433.8"/>
    <n v="92137"/>
    <n v="15"/>
    <s v="N"/>
    <m/>
    <m/>
    <s v="N"/>
    <s v="N"/>
    <s v=""/>
    <s v=""/>
    <m/>
    <s v=""/>
    <s v=""/>
    <m/>
    <s v=""/>
    <s v=""/>
    <m/>
    <m/>
    <s v=""/>
    <s v=""/>
    <s v=""/>
    <s v="N"/>
    <s v=""/>
    <s v=""/>
    <s v=""/>
    <s v=""/>
    <s v=""/>
    <m/>
    <m/>
    <m/>
    <s v=""/>
    <s v="N"/>
    <s v=""/>
    <s v=""/>
    <m/>
    <m/>
    <m/>
    <s v=""/>
    <s v=""/>
    <s v=""/>
    <s v="Y"/>
    <s v="Emissions intensity reduction"/>
    <n v="2028"/>
    <s v="https://www.cfe.gob.mx/finanzas/financial-economic-information/ESG/SPO%20%E2%80%93%20Second%20Party%20Opinion/2024/2024%20CFE%20Sustainable%20Financing%20Framework%20Second-Party%20Opinion.pdf"/>
    <m/>
    <m/>
    <m/>
    <s v="20250721 V1 Reporte CFE"/>
    <n v="0"/>
    <n v="0"/>
    <n v="0"/>
    <n v="0"/>
    <n v="0"/>
    <n v="0"/>
    <n v="0"/>
    <n v="0"/>
    <n v="0"/>
    <n v="0"/>
    <n v="0"/>
    <n v="0"/>
    <n v="0"/>
    <n v="0"/>
    <n v="0"/>
    <n v="0"/>
    <n v="0"/>
    <n v="0"/>
    <n v="0"/>
    <n v="0"/>
    <n v="0"/>
    <n v="0"/>
    <n v="0"/>
    <n v="1"/>
    <n v="0"/>
    <n v="0"/>
    <n v="0"/>
    <n v="0"/>
    <n v="0"/>
  </r>
  <r>
    <n v="436"/>
    <n v="422"/>
    <s v="Mondelez International"/>
    <s v="Consumer Food Products"/>
    <s v="Food, beverages and agriculture"/>
    <s v="U.S."/>
    <s v="North America"/>
    <s v="$36,441"/>
    <s v="$4,611"/>
    <n v="-7.0000000000000007E-2"/>
    <s v="$68,497"/>
    <n v="90000"/>
    <n v="18"/>
    <s v="N"/>
    <m/>
    <m/>
    <s v="Y"/>
    <s v="Y"/>
    <s v="Targets set"/>
    <s v="1.5°C "/>
    <n v="2030"/>
    <s v="Targets set"/>
    <s v="1.5°C "/>
    <n v="2050"/>
    <s v="Y"/>
    <s v="Targets set"/>
    <n v="2050"/>
    <m/>
    <s v="Net zero"/>
    <s v="Net Zero"/>
    <s v=""/>
    <s v="N"/>
    <s v="Yes"/>
    <s v="Yes"/>
    <s v="Yes"/>
    <s v="1,2,3"/>
    <s v=""/>
    <m/>
    <m/>
    <m/>
    <s v="C,V"/>
    <s v="Y"/>
    <s v="1,2,3"/>
    <s v="'In April 2024, the SBTi successfully validated our full value chain goal to reduce absolute end-to-end CO2e emissions by about 35% by 2030 and to reach net-zero by 2050 from a 2018 base year, including the reduction of absolute gross scope 1 and 2 GHG emissions by 50.4% within the same timeframe, in line with the 1.5¬∫C reduction pathway.' (p19)"/>
    <n v="2050"/>
    <m/>
    <m/>
    <s v="Not Specified"/>
    <s v="Yes (nature-based removals e.g. Forestation, soil carbon enhancement)"/>
    <s v="No"/>
    <s v="N"/>
    <s v=""/>
    <s v=""/>
    <m/>
    <m/>
    <m/>
    <m/>
    <m/>
    <n v="0"/>
    <n v="0"/>
    <n v="0"/>
    <n v="0"/>
    <n v="0"/>
    <n v="1"/>
    <n v="0"/>
    <n v="1"/>
    <n v="0"/>
    <n v="0"/>
    <n v="1"/>
    <n v="0"/>
    <n v="0"/>
    <n v="1"/>
    <n v="0"/>
    <n v="0"/>
    <n v="0"/>
    <n v="0"/>
    <n v="0"/>
    <n v="0"/>
    <n v="1"/>
    <n v="1"/>
    <n v="0"/>
    <n v="0"/>
    <n v="0"/>
    <n v="0"/>
    <n v="1"/>
    <n v="0"/>
    <n v="1"/>
  </r>
  <r>
    <n v="437"/>
    <n v="479"/>
    <s v="Schlumberger"/>
    <s v="Oil and Gas Equipment, Services"/>
    <s v="Oil and gas"/>
    <s v="U.S."/>
    <s v="North America"/>
    <s v="$36,289"/>
    <s v="$4,461"/>
    <n v="6.0999999999999999E-2"/>
    <s v="$48,935"/>
    <n v="110000"/>
    <n v="22"/>
    <s v="N"/>
    <m/>
    <m/>
    <s v="N"/>
    <s v="N"/>
    <s v=""/>
    <s v=""/>
    <m/>
    <s v=""/>
    <s v=""/>
    <m/>
    <s v=""/>
    <s v=""/>
    <m/>
    <m/>
    <s v="Net zero"/>
    <s v="Net Zero"/>
    <s v=""/>
    <s v="N"/>
    <s v="Yes"/>
    <s v="Yes"/>
    <s v="Yes"/>
    <s v="1,2,3"/>
    <s v=""/>
    <m/>
    <m/>
    <m/>
    <s v="C,V"/>
    <s v="Y"/>
    <s v="1,2,3"/>
    <s v="Net-zero greenhouse gas (GHG) emissions by 2050_x000a__x000a_"/>
    <n v="2050"/>
    <m/>
    <m/>
    <s v="Not Specified"/>
    <s v="Yes (CCS-based removals e.g. BECCS, DACCS)"/>
    <s v="No"/>
    <s v="N"/>
    <s v=""/>
    <s v=""/>
    <m/>
    <m/>
    <m/>
    <m/>
    <m/>
    <n v="0"/>
    <n v="0"/>
    <n v="0"/>
    <n v="0"/>
    <n v="0"/>
    <n v="0"/>
    <n v="0"/>
    <n v="0"/>
    <n v="0"/>
    <n v="0"/>
    <n v="0"/>
    <n v="0"/>
    <n v="0"/>
    <n v="1"/>
    <n v="0"/>
    <n v="0"/>
    <n v="0"/>
    <n v="0"/>
    <n v="0"/>
    <n v="0"/>
    <n v="1"/>
    <n v="1"/>
    <n v="0"/>
    <n v="0"/>
    <n v="0"/>
    <n v="0"/>
    <n v="1"/>
    <n v="0"/>
    <n v="1"/>
  </r>
  <r>
    <n v="438"/>
    <n v="371"/>
    <s v="Ansteel Group"/>
    <s v="Metals"/>
    <s v="Metals and mining"/>
    <s v="China"/>
    <s v="Asia"/>
    <s v="$36,270.6"/>
    <s v="$-1,382.2"/>
    <n v="0"/>
    <s v="$69,392.9"/>
    <n v="128584"/>
    <n v="12"/>
    <s v="N"/>
    <m/>
    <m/>
    <s v="N"/>
    <s v="N"/>
    <s v=""/>
    <s v=""/>
    <m/>
    <s v=""/>
    <s v=""/>
    <m/>
    <s v=""/>
    <s v=""/>
    <m/>
    <m/>
    <s v=""/>
    <s v=""/>
    <s v="G"/>
    <s v="N"/>
    <s v=""/>
    <s v=""/>
    <s v=""/>
    <s v=""/>
    <s v="carbon neutrality"/>
    <n v="2060"/>
    <s v="http://en.ansteel.cn/upload/pdf/2021.pdf"/>
    <s v="info from previous yr database"/>
    <s v=""/>
    <s v="N"/>
    <s v=""/>
    <s v=""/>
    <m/>
    <m/>
    <m/>
    <s v=""/>
    <s v=""/>
    <s v=""/>
    <s v="N"/>
    <s v=""/>
    <s v=""/>
    <m/>
    <m/>
    <m/>
    <m/>
    <m/>
    <n v="0"/>
    <n v="0"/>
    <n v="0"/>
    <n v="0"/>
    <n v="0"/>
    <n v="0"/>
    <n v="0"/>
    <n v="0"/>
    <n v="0"/>
    <n v="0"/>
    <n v="0"/>
    <n v="0"/>
    <n v="0"/>
    <n v="0"/>
    <n v="0"/>
    <n v="0"/>
    <n v="0"/>
    <n v="0"/>
    <n v="0"/>
    <n v="0"/>
    <n v="0"/>
    <n v="0"/>
    <n v="0"/>
    <n v="0"/>
    <n v="0"/>
    <n v="0"/>
    <n v="0"/>
    <n v="0"/>
    <n v="0"/>
  </r>
  <r>
    <n v="439"/>
    <n v="416"/>
    <s v="Mitsubishi Electric"/>
    <s v="Electronics, Electrical Equip."/>
    <s v="Technology"/>
    <s v="Japan"/>
    <s v="Asia"/>
    <s v="$36,221.2"/>
    <s v="$2,125.9"/>
    <n v="7.8E-2"/>
    <s v="$42,535.7"/>
    <n v="149914"/>
    <n v="31"/>
    <s v="N"/>
    <m/>
    <m/>
    <s v="Y"/>
    <s v="Y"/>
    <s v="Targets set"/>
    <s v="1.5°C "/>
    <n v="2031"/>
    <s v=""/>
    <s v=""/>
    <m/>
    <s v=""/>
    <s v=""/>
    <m/>
    <m/>
    <s v="Net zero"/>
    <s v="Net Zero"/>
    <s v=""/>
    <s v="N"/>
    <s v="Yes"/>
    <s v="Yes"/>
    <s v="Yes"/>
    <s v="1,2,3"/>
    <s v=""/>
    <m/>
    <m/>
    <m/>
    <s v="C,V"/>
    <s v="Y"/>
    <s v="1,2,3"/>
    <s v="'However, in order to realize a decarbonized society, we have revised this target to achieve net-zero emissions by 2050 across the value chain by achieving thorough energy-saving solutions in structures and facilities as well as by expanding the scale at which we implement renewable energy sources' (p11)"/>
    <n v="2050"/>
    <m/>
    <m/>
    <s v="Not Specified"/>
    <s v="Not Specified"/>
    <s v="No"/>
    <s v="N"/>
    <s v=""/>
    <s v=""/>
    <m/>
    <m/>
    <m/>
    <m/>
    <m/>
    <n v="0"/>
    <n v="0"/>
    <n v="0"/>
    <n v="0"/>
    <n v="0"/>
    <n v="0"/>
    <n v="1"/>
    <n v="1"/>
    <n v="0"/>
    <n v="0"/>
    <n v="0"/>
    <n v="0"/>
    <n v="0"/>
    <n v="1"/>
    <n v="0"/>
    <n v="0"/>
    <n v="0"/>
    <n v="0"/>
    <n v="0"/>
    <n v="0"/>
    <n v="1"/>
    <n v="1"/>
    <n v="0"/>
    <n v="0"/>
    <n v="0"/>
    <n v="0"/>
    <n v="1"/>
    <n v="0"/>
    <n v="1"/>
  </r>
  <r>
    <n v="440"/>
    <n v="482"/>
    <s v="Jerónimo Martins"/>
    <s v="Food &amp; Drug Stores"/>
    <s v="Retail"/>
    <s v="Portugal"/>
    <s v="Europe"/>
    <s v="$36,176.2"/>
    <s v="$3,760.9"/>
    <n v="-8.7999999999999995E-2"/>
    <s v="$31,339.3"/>
    <n v="361000"/>
    <n v="5"/>
    <s v="N"/>
    <m/>
    <m/>
    <s v="N"/>
    <s v="Y"/>
    <s v="Targets set"/>
    <s v="1.5°C"/>
    <n v="2033"/>
    <s v="Targets set"/>
    <s v="1.5Â°C"/>
    <n v="2050"/>
    <s v="Y"/>
    <s v="Targets set"/>
    <n v="2050"/>
    <m/>
    <s v="Carbon neutral(ity)"/>
    <s v="Carbon Neutral"/>
    <s v="C,V"/>
    <s v="Y"/>
    <s v="Yes"/>
    <s v="Yes"/>
    <s v="Yes"/>
    <s v="1,2,3"/>
    <s v="our ambition to reach carbon neutrality by 2050 in our own operations and in the value chain,_x000d__x000a__x000d__x000a_By 2045, reduce our scope 1 and 2 energy/industry emissions by 90% and make background emissions neutral, compared to 2021. â€¢ By 2050, reduce our scope 3 energy/industry emissions by 90% and make background emissions neutral, compared to 2021"/>
    <n v="2050"/>
    <m/>
    <m/>
    <s v=""/>
    <s v="N"/>
    <s v=""/>
    <s v=""/>
    <m/>
    <m/>
    <m/>
    <s v="Yes"/>
    <s v="Yes (nature-based removals e.g. Forestation, soil carbon enhancement)"/>
    <s v="No"/>
    <s v="N"/>
    <s v=""/>
    <s v=""/>
    <m/>
    <m/>
    <m/>
    <m/>
    <s v="carbon-footprint-indicators-2024.pdf"/>
    <n v="0"/>
    <n v="0"/>
    <n v="0"/>
    <n v="0"/>
    <n v="0"/>
    <n v="0"/>
    <n v="1"/>
    <n v="1"/>
    <n v="0"/>
    <n v="0"/>
    <n v="1"/>
    <n v="0"/>
    <n v="0"/>
    <n v="0"/>
    <n v="0"/>
    <n v="0"/>
    <n v="1"/>
    <n v="1"/>
    <n v="0"/>
    <n v="0"/>
    <n v="1"/>
    <n v="1"/>
    <n v="0"/>
    <n v="0"/>
    <n v="0"/>
    <n v="1"/>
    <n v="1"/>
    <n v="0"/>
    <n v="0"/>
  </r>
  <r>
    <n v="441"/>
    <n v="424"/>
    <s v="Starbucks"/>
    <s v="Food Services"/>
    <s v="Food, beverages and agriculture"/>
    <s v="U.S."/>
    <s v="North America"/>
    <s v="$36,166.5"/>
    <s v="$-1.1"/>
    <n v="-1.034"/>
    <s v="$10,646.2"/>
    <n v="26727"/>
    <n v="6"/>
    <s v="Y"/>
    <n v="2015"/>
    <n v="2022"/>
    <s v="Y"/>
    <s v="Y"/>
    <s v="Targets set"/>
    <s v="1.5°C "/>
    <n v="2030"/>
    <s v=""/>
    <s v=""/>
    <m/>
    <s v=""/>
    <s v=""/>
    <m/>
    <m/>
    <s v="Net zero"/>
    <s v="Net Zero"/>
    <s v=""/>
    <s v="N"/>
    <s v="Yes"/>
    <s v="Yes"/>
    <s v="Partial"/>
    <s v="1,2"/>
    <s v=""/>
    <m/>
    <m/>
    <m/>
    <s v="C"/>
    <s v="Y"/>
    <s v="1,2"/>
    <s v="'In July 2020, Starbucks joined Transform to Net Zero as a founding member. The Initiative‚Äôs objective is to accelerate the transition to a net zero global economy no later than 2050, and as such Starbucks has committed to be Net Zero by 2050.' (2023 CDP Report). "/>
    <n v="2050"/>
    <m/>
    <m/>
    <s v="No"/>
    <s v="Yes (nature-based removals e.g. Forestation, soil carbon enhancement)"/>
    <s v="No"/>
    <s v="N"/>
    <s v=""/>
    <s v=""/>
    <m/>
    <m/>
    <m/>
    <m/>
    <m/>
    <n v="1"/>
    <n v="0"/>
    <n v="0"/>
    <n v="1"/>
    <n v="0"/>
    <n v="1"/>
    <n v="0"/>
    <n v="1"/>
    <n v="0"/>
    <n v="0"/>
    <n v="0"/>
    <n v="0"/>
    <n v="0"/>
    <n v="1"/>
    <n v="0"/>
    <n v="0"/>
    <n v="0"/>
    <n v="0"/>
    <n v="0"/>
    <n v="0"/>
    <n v="1"/>
    <n v="1"/>
    <n v="0"/>
    <n v="0"/>
    <n v="0"/>
    <n v="0"/>
    <n v="1"/>
    <n v="1"/>
    <n v="0"/>
  </r>
  <r>
    <n v="442"/>
    <n v="429"/>
    <s v="Hailiang Group"/>
    <s v="Trading"/>
    <s v="Financial services"/>
    <s v="China"/>
    <s v="Asia"/>
    <s v="$36,102.7"/>
    <s v="$1,046.3"/>
    <n v="0.42899999999999999"/>
    <s v="$58,714.9"/>
    <n v="30585"/>
    <n v="16"/>
    <s v="N"/>
    <m/>
    <m/>
    <s v="N"/>
    <s v="N"/>
    <s v=""/>
    <s v=""/>
    <m/>
    <s v=""/>
    <s v=""/>
    <m/>
    <s v=""/>
    <s v=""/>
    <m/>
    <m/>
    <s v="Net zero"/>
    <s v="Net Zero"/>
    <s v=""/>
    <s v="N"/>
    <s v="Yes"/>
    <s v="Yes"/>
    <s v="Partial"/>
    <s v="1,2"/>
    <s v=""/>
    <m/>
    <m/>
    <m/>
    <s v="C"/>
    <s v="Y"/>
    <s v="1,2"/>
    <s v="Achieve carbon neutrality by 2035 through emission reductions, clean energy adoption, and efficiency improvements."/>
    <n v="2035"/>
    <m/>
    <m/>
    <s v="No"/>
    <s v="Yes (nature-based removals e.g. Forestation, soil carbon enhancement)"/>
    <s v="No"/>
    <s v="N"/>
    <s v=""/>
    <s v=""/>
    <m/>
    <m/>
    <m/>
    <m/>
    <m/>
    <n v="0"/>
    <n v="0"/>
    <n v="0"/>
    <n v="0"/>
    <n v="0"/>
    <n v="0"/>
    <n v="0"/>
    <n v="0"/>
    <n v="0"/>
    <n v="0"/>
    <n v="0"/>
    <n v="0"/>
    <n v="0"/>
    <n v="1"/>
    <n v="0"/>
    <n v="0"/>
    <n v="0"/>
    <n v="0"/>
    <n v="0"/>
    <n v="0"/>
    <n v="1"/>
    <n v="1"/>
    <n v="0"/>
    <n v="0"/>
    <n v="0"/>
    <n v="0"/>
    <n v="1"/>
    <n v="1"/>
    <n v="0"/>
  </r>
  <r>
    <n v="443"/>
    <n v="419"/>
    <s v="Mapfre Group"/>
    <s v="Insurance: Property and Casualty (Stock)"/>
    <s v="Financial services"/>
    <s v="Spain"/>
    <s v="Europe"/>
    <s v="$36,057.3"/>
    <s v="$2,190"/>
    <n v="-0.27"/>
    <s v="$143,226.7"/>
    <n v="300000"/>
    <n v="10"/>
    <s v="N"/>
    <m/>
    <m/>
    <s v="N"/>
    <s v="N"/>
    <s v=""/>
    <s v=""/>
    <m/>
    <s v=""/>
    <s v=""/>
    <m/>
    <s v=""/>
    <s v=""/>
    <m/>
    <m/>
    <s v="Carbon neutral(ity)"/>
    <s v="Carbon Neutral"/>
    <s v="C"/>
    <s v="Y"/>
    <s v="Yes"/>
    <s v="Yes"/>
    <s v="No"/>
    <s v="1,2"/>
    <s v="In order to make good on the environmental commitments set out in our Environment Policy and meet the group‚Äôs public goal of carbon neutrality by 2030, we have developed the Corporate Environmental Footprint Plan 2021-2030 to reduce and offset our environmental footprint in the countries where we operate."/>
    <n v="2030"/>
    <m/>
    <m/>
    <s v=""/>
    <s v="N"/>
    <s v=""/>
    <s v=""/>
    <m/>
    <m/>
    <m/>
    <s v="Yes"/>
    <s v="Not Specified"/>
    <s v="Yes"/>
    <s v="N"/>
    <s v=""/>
    <s v=""/>
    <m/>
    <m/>
    <m/>
    <m/>
    <m/>
    <n v="0"/>
    <n v="0"/>
    <n v="0"/>
    <n v="0"/>
    <n v="0"/>
    <n v="0"/>
    <n v="0"/>
    <n v="0"/>
    <n v="0"/>
    <n v="0"/>
    <n v="0"/>
    <n v="0"/>
    <n v="0"/>
    <n v="0"/>
    <n v="0"/>
    <n v="1"/>
    <n v="0"/>
    <n v="1"/>
    <n v="0"/>
    <n v="0"/>
    <n v="0"/>
    <n v="0"/>
    <n v="0"/>
    <n v="0"/>
    <n v="0"/>
    <n v="1"/>
    <n v="1"/>
    <n v="0"/>
    <n v="0"/>
  </r>
  <r>
    <n v="444"/>
    <n v="439"/>
    <s v="CK Hutchison Holdings"/>
    <s v="Specialty Retailers"/>
    <s v="Retail"/>
    <s v="China"/>
    <s v="Asia"/>
    <s v="$35,945.7"/>
    <s v="$-1,319.4"/>
    <n v="0"/>
    <s v="$21,475.5"/>
    <n v="138444"/>
    <n v="29"/>
    <s v="N"/>
    <m/>
    <m/>
    <s v="N"/>
    <s v="N"/>
    <s v=""/>
    <s v=""/>
    <m/>
    <s v=""/>
    <s v=""/>
    <m/>
    <s v=""/>
    <s v=""/>
    <m/>
    <m/>
    <s v="Net zero"/>
    <s v="Net Zero"/>
    <s v=""/>
    <s v="N"/>
    <s v="Yes"/>
    <s v="Yes"/>
    <s v="Yes"/>
    <s v="1,2,3"/>
    <s v=""/>
    <m/>
    <m/>
    <m/>
    <s v="C,V"/>
    <s v="Y"/>
    <s v="1,2,3"/>
    <s v="AVR Afvalverwerking BV: Achieve net zero in operations in scopes 1, 2 and 3 by 2050._x000a_Northern Gas Networks: Achieve net zero in operations by 2031 (excluding gas shrinkage) and 2050 (including gas shrinkage), in line with the UK net zero commitment._x000a_SA Power Networks: Achieve net zero in operations by 2050 in line with the State Government target in South Australia._x000a_UK Power Networks (&quot;UKPN&quot;): Reduce the business carbon footprint by 2% per annum. UKPN is currently in the process of setting a target which will be validated by the Science Based Target Initiative in 2021._x000a_   _x000a_Wales &amp; West Utilities: Become a net zero ready carbon emission network by 2035. Reduce GHG emissions by 37.5% by 2035 versus 2020._x000a_ Telecommunications: CK Hutchison Group Telecom is currently in the process of setting a target which will be validated by the Science Based Target Initiative in 2021."/>
    <n v="2050"/>
    <m/>
    <m/>
    <s v="Not Specified"/>
    <s v="Not Specified"/>
    <s v="No"/>
    <s v="N"/>
    <s v=""/>
    <s v=""/>
    <m/>
    <m/>
    <m/>
    <m/>
    <m/>
    <n v="0"/>
    <n v="0"/>
    <n v="0"/>
    <n v="0"/>
    <n v="0"/>
    <n v="0"/>
    <n v="0"/>
    <n v="0"/>
    <n v="0"/>
    <n v="0"/>
    <n v="0"/>
    <n v="0"/>
    <n v="0"/>
    <n v="1"/>
    <n v="0"/>
    <n v="0"/>
    <n v="0"/>
    <n v="0"/>
    <n v="0"/>
    <n v="0"/>
    <n v="1"/>
    <n v="1"/>
    <n v="0"/>
    <n v="0"/>
    <n v="0"/>
    <n v="0"/>
    <n v="1"/>
    <n v="0"/>
    <n v="1"/>
  </r>
  <r>
    <n v="445"/>
    <n v="431"/>
    <s v="ELO Group"/>
    <s v="Food &amp; Drug Stores"/>
    <s v="Retail"/>
    <s v="France"/>
    <s v="Europe"/>
    <s v="$35,926"/>
    <s v="$19,743"/>
    <n v="0.14299999999999999"/>
    <s v="$94,511"/>
    <n v="31600"/>
    <n v="2"/>
    <s v="N"/>
    <m/>
    <m/>
    <s v="N"/>
    <s v="N"/>
    <s v=""/>
    <s v=""/>
    <m/>
    <s v=""/>
    <s v=""/>
    <m/>
    <s v=""/>
    <s v=""/>
    <m/>
    <m/>
    <s v=""/>
    <s v=""/>
    <s v=""/>
    <s v="N"/>
    <s v=""/>
    <s v=""/>
    <s v=""/>
    <s v=""/>
    <s v=""/>
    <m/>
    <s v="https://groupe-elo.com/en/responsability/"/>
    <s v="no useful information "/>
    <s v=""/>
    <s v="N"/>
    <s v=""/>
    <s v=""/>
    <m/>
    <m/>
    <m/>
    <s v=""/>
    <s v=""/>
    <s v=""/>
    <s v="N"/>
    <s v=""/>
    <s v=""/>
    <m/>
    <m/>
    <m/>
    <m/>
    <s v="ELO SA"/>
    <n v="0"/>
    <n v="0"/>
    <n v="0"/>
    <n v="0"/>
    <n v="0"/>
    <n v="0"/>
    <n v="0"/>
    <n v="0"/>
    <n v="0"/>
    <n v="0"/>
    <n v="0"/>
    <n v="0"/>
    <n v="0"/>
    <n v="0"/>
    <n v="0"/>
    <n v="0"/>
    <n v="0"/>
    <n v="0"/>
    <n v="0"/>
    <n v="0"/>
    <n v="0"/>
    <n v="0"/>
    <n v="0"/>
    <n v="0"/>
    <n v="0"/>
    <n v="0"/>
    <n v="0"/>
    <n v="0"/>
    <n v="0"/>
  </r>
  <r>
    <n v="446"/>
    <n v="490"/>
    <s v="Visa"/>
    <s v="Consumer Credit Card and Related Services"/>
    <s v="Financial services"/>
    <s v="U.S."/>
    <s v="North America"/>
    <s v="$35,901.4"/>
    <s v="$891.2"/>
    <n v="1.677"/>
    <s v="$126,435.1"/>
    <n v="88040"/>
    <n v="16"/>
    <s v="Y"/>
    <n v="2018"/>
    <n v="2019"/>
    <s v="Y"/>
    <s v="Y"/>
    <s v="Targets set"/>
    <s v="1.5°C "/>
    <n v="2030"/>
    <s v="Targets set"/>
    <s v="1.5°C "/>
    <n v="2040"/>
    <s v="Y"/>
    <s v="Targets set"/>
    <n v="2040"/>
    <m/>
    <s v="Net zero"/>
    <s v="Net Zero"/>
    <s v=""/>
    <s v="N"/>
    <s v="Yes"/>
    <s v="Yes"/>
    <s v="Yes"/>
    <s v="1,2,3"/>
    <s v=""/>
    <m/>
    <m/>
    <m/>
    <s v="C,V"/>
    <s v="Y"/>
    <s v="1,2,3"/>
    <s v="Achieve net-zero emissions in alignment with the SBTi net zero framework from our scopes 1, 2 and 3 emissions by 2040. (CDP Submission 2024)"/>
    <n v="2040"/>
    <m/>
    <m/>
    <s v="Yes"/>
    <s v="Not Specified"/>
    <s v="No"/>
    <s v="N"/>
    <s v=""/>
    <s v=""/>
    <m/>
    <m/>
    <m/>
    <m/>
    <m/>
    <n v="1"/>
    <n v="0"/>
    <n v="0"/>
    <n v="1"/>
    <n v="0"/>
    <n v="1"/>
    <n v="0"/>
    <n v="1"/>
    <n v="0"/>
    <n v="0"/>
    <n v="1"/>
    <n v="0"/>
    <n v="0"/>
    <n v="1"/>
    <n v="0"/>
    <n v="0"/>
    <n v="0"/>
    <n v="0"/>
    <n v="0"/>
    <n v="0"/>
    <n v="1"/>
    <n v="1"/>
    <n v="0"/>
    <n v="0"/>
    <n v="0"/>
    <n v="1"/>
    <n v="1"/>
    <n v="0"/>
    <n v="0"/>
  </r>
  <r>
    <n v="447"/>
    <n v="418"/>
    <s v="China Datang"/>
    <s v="Energy"/>
    <s v="Energy and utilities"/>
    <s v="China"/>
    <s v="Asia"/>
    <s v="$35,876.1"/>
    <s v="$788.4"/>
    <n v="-8.5000000000000006E-2"/>
    <s v="$80,710.4"/>
    <n v="161110"/>
    <n v="7"/>
    <s v="N"/>
    <m/>
    <m/>
    <s v="N"/>
    <s v="N"/>
    <s v=""/>
    <s v=""/>
    <m/>
    <s v=""/>
    <s v=""/>
    <m/>
    <s v=""/>
    <s v=""/>
    <m/>
    <m/>
    <s v=""/>
    <s v=""/>
    <s v="G"/>
    <s v="N"/>
    <s v="Yes"/>
    <s v="Yes"/>
    <s v=""/>
    <s v="1,2"/>
    <s v="committed to national peak and neutrality "/>
    <n v="2060"/>
    <s v="en.china-cdt.com/dtwz/content_file/xxgk/shzr/shzrbg/2025/1/fc3a6a0fd91a4662901a61ea9688a3a0.pdf"/>
    <m/>
    <s v=""/>
    <s v="N"/>
    <s v=""/>
    <s v=""/>
    <m/>
    <m/>
    <m/>
    <s v=""/>
    <s v=""/>
    <s v=""/>
    <s v="N"/>
    <s v=""/>
    <s v=""/>
    <m/>
    <m/>
    <m/>
    <m/>
    <m/>
    <n v="0"/>
    <n v="0"/>
    <n v="0"/>
    <n v="0"/>
    <n v="0"/>
    <n v="0"/>
    <n v="0"/>
    <n v="0"/>
    <n v="0"/>
    <n v="0"/>
    <n v="0"/>
    <n v="0"/>
    <n v="0"/>
    <n v="0"/>
    <n v="0"/>
    <n v="0"/>
    <n v="0"/>
    <n v="0"/>
    <n v="0"/>
    <n v="0"/>
    <n v="0"/>
    <n v="0"/>
    <n v="0"/>
    <n v="0"/>
    <n v="0"/>
    <n v="0"/>
    <n v="0"/>
    <n v="0"/>
    <n v="0"/>
  </r>
  <r>
    <n v="448"/>
    <n v="451"/>
    <s v="CRRC Group"/>
    <s v="Industrial Machinery"/>
    <s v="Industrial goods"/>
    <s v="China"/>
    <s v="Asia"/>
    <s v="$35,779"/>
    <s v="$-468"/>
    <n v="-1.6819999999999999"/>
    <s v="$86,779"/>
    <n v="433000"/>
    <n v="26"/>
    <s v="N"/>
    <m/>
    <m/>
    <s v="N"/>
    <s v="N"/>
    <s v=""/>
    <s v=""/>
    <m/>
    <s v=""/>
    <s v=""/>
    <m/>
    <s v=""/>
    <s v=""/>
    <m/>
    <m/>
    <s v="No target"/>
    <s v="No Target"/>
    <s v=""/>
    <s v="N"/>
    <s v="Not Specified"/>
    <s v="Not Specified"/>
    <s v="Not Specified"/>
    <s v=""/>
    <s v=""/>
    <m/>
    <m/>
    <m/>
    <s v=""/>
    <s v="N"/>
    <s v=""/>
    <s v=""/>
    <m/>
    <m/>
    <m/>
    <s v="Not Specified"/>
    <s v="Not Specified"/>
    <s v="No"/>
    <s v="N"/>
    <s v=""/>
    <s v=""/>
    <m/>
    <m/>
    <m/>
    <m/>
    <m/>
    <n v="0"/>
    <n v="0"/>
    <n v="0"/>
    <n v="0"/>
    <n v="0"/>
    <n v="0"/>
    <n v="0"/>
    <n v="0"/>
    <n v="0"/>
    <n v="0"/>
    <n v="0"/>
    <n v="0"/>
    <n v="0"/>
    <n v="0"/>
    <n v="0"/>
    <n v="0"/>
    <n v="0"/>
    <n v="0"/>
    <n v="0"/>
    <n v="0"/>
    <n v="0"/>
    <n v="0"/>
    <n v="0"/>
    <n v="0"/>
    <n v="0"/>
    <n v="0"/>
    <n v="0"/>
    <n v="0"/>
    <n v="1"/>
  </r>
  <r>
    <n v="449"/>
    <n v="421"/>
    <s v="Jardine Matheson"/>
    <s v="Motor Vehicles &amp; Parts"/>
    <s v="Automotive"/>
    <s v="China"/>
    <s v="Asia"/>
    <s v="$35,775.5"/>
    <s v="$2,774.3"/>
    <n v="-3.5999999999999997E-2"/>
    <s v="$100,273.6"/>
    <n v="48793"/>
    <n v="29"/>
    <s v="N"/>
    <m/>
    <m/>
    <s v="N"/>
    <s v="N"/>
    <s v=""/>
    <s v=""/>
    <m/>
    <s v=""/>
    <s v=""/>
    <m/>
    <s v=""/>
    <s v=""/>
    <m/>
    <m/>
    <s v="Net zero"/>
    <s v="Net Zero"/>
    <s v=""/>
    <s v="N"/>
    <s v="Yes"/>
    <s v="Yes"/>
    <s v="No"/>
    <s v="1,2"/>
    <s v=""/>
    <m/>
    <m/>
    <m/>
    <s v="C"/>
    <s v="Y"/>
    <s v="1,2"/>
    <s v="We aim to achieve net-zero emissions by 2050. "/>
    <n v="2050"/>
    <m/>
    <m/>
    <s v="Not Specified"/>
    <s v="Not Specified"/>
    <s v="No"/>
    <s v="N"/>
    <s v=""/>
    <s v=""/>
    <m/>
    <m/>
    <m/>
    <m/>
    <m/>
    <n v="0"/>
    <n v="0"/>
    <n v="0"/>
    <n v="0"/>
    <n v="0"/>
    <n v="0"/>
    <n v="0"/>
    <n v="0"/>
    <n v="0"/>
    <n v="0"/>
    <n v="0"/>
    <n v="0"/>
    <n v="0"/>
    <n v="1"/>
    <n v="0"/>
    <n v="0"/>
    <n v="0"/>
    <n v="0"/>
    <n v="0"/>
    <n v="0"/>
    <n v="1"/>
    <n v="1"/>
    <n v="0"/>
    <n v="0"/>
    <n v="0"/>
    <n v="0"/>
    <n v="1"/>
    <n v="0"/>
    <n v="1"/>
  </r>
  <r>
    <n v="450"/>
    <n v="454"/>
    <s v="Sompo Holdings"/>
    <s v="Insurance: Property and Casualty (Stock)"/>
    <s v="Financial services"/>
    <s v="Japan"/>
    <s v="Asia"/>
    <s v="$35,773.5"/>
    <s v="$175.2"/>
    <n v="1.9359999999999999"/>
    <s v="$14,408.5"/>
    <n v="21224"/>
    <n v="7"/>
    <s v="N"/>
    <m/>
    <m/>
    <s v="Y"/>
    <s v="N"/>
    <s v="Commitment removed"/>
    <s v=""/>
    <m/>
    <s v=""/>
    <s v=""/>
    <m/>
    <s v=""/>
    <s v=""/>
    <m/>
    <m/>
    <s v="Net zero"/>
    <s v="Net Zero"/>
    <s v=""/>
    <s v="N"/>
    <s v="Yes"/>
    <s v="Yes"/>
    <s v="Yes"/>
    <s v="1,2,3"/>
    <s v=""/>
    <m/>
    <m/>
    <m/>
    <s v="C,V"/>
    <s v="Y"/>
    <s v="1,2,3"/>
    <s v="In April 2021, we announced a greenhouse gas emission reduction policy, which aims to achieve net zero by 2050. We are working toward a goal of 60% reduction in 2030 (compared to 2017) (p28)"/>
    <n v="2050"/>
    <m/>
    <m/>
    <s v="Not Specified"/>
    <s v="Not Specified"/>
    <s v="No"/>
    <s v="N"/>
    <s v=""/>
    <s v=""/>
    <m/>
    <m/>
    <m/>
    <m/>
    <m/>
    <n v="0"/>
    <n v="0"/>
    <n v="0"/>
    <n v="0"/>
    <n v="0"/>
    <n v="0"/>
    <n v="0"/>
    <n v="0"/>
    <n v="0"/>
    <n v="0"/>
    <n v="0"/>
    <n v="0"/>
    <n v="0"/>
    <n v="1"/>
    <n v="0"/>
    <n v="0"/>
    <n v="0"/>
    <n v="0"/>
    <n v="0"/>
    <n v="0"/>
    <n v="1"/>
    <n v="1"/>
    <n v="0"/>
    <n v="0"/>
    <n v="0"/>
    <n v="0"/>
    <n v="1"/>
    <n v="0"/>
    <n v="1"/>
  </r>
  <r>
    <n v="451"/>
    <n v="438"/>
    <s v="TongLing Nonferrous Metals Group"/>
    <s v="Metals"/>
    <s v="Metals and mining"/>
    <s v="China"/>
    <s v="Asia"/>
    <s v="$35,767"/>
    <s v="$968"/>
    <n v="-1.7999999999999999E-2"/>
    <s v="$24,383"/>
    <n v="140000"/>
    <n v="1"/>
    <s v="N"/>
    <m/>
    <m/>
    <s v="N"/>
    <s v="N"/>
    <s v=""/>
    <s v=""/>
    <m/>
    <s v=""/>
    <s v=""/>
    <m/>
    <s v=""/>
    <s v=""/>
    <m/>
    <m/>
    <s v="Carbon neutral(ity)"/>
    <s v="Carbon Neutral"/>
    <s v=""/>
    <s v="Y"/>
    <s v="Not Specified"/>
    <s v="Not Specified"/>
    <s v="Not Specified"/>
    <s v=""/>
    <s v="&quot;ÂÖ¨Âè∏ÂùöÊåÅËµ∞ÁîüÊÄÅ‰ºòÂÖà„ÄÅËäÇÁ∫¶ÈõÜÁ∫¶„ÄÅÁªøËâ≤‰ΩéÁ¢≥ÂèëÂ±ïÈÅìË∑ØÔºåÂÖ®Èù¢ËêΩÂÆûÂèåÁ¢≥ÊàòÁï•„ÄÇÊàêÁ´ãÁ¢≥ËææÂ≥∞Á¢≥‰∏≠ÂíåÂ∑•‰ΩúÈ¢ÜÂØºÂ∞èÁªÑÔºåÁ≥ªÁªüË∞ãÂàíÈôçÁ¢≥ÁÆ°ÁêÜÔºåËßÑÂàíÂÆûÊñΩ„ÄäÂÖ¨Âè∏Á¢≥ËææÂ≥∞Á¢≥‰∏≠ÂíåÂèëÂ±ïËßÑÂàíÔºà2023‚Äî2060Ôºâ„ÄãÔºåÊòéÁ°ÆÁ¢≥ËææÂ≥∞Á¢≥‰∏≠ÂíåÊàòÁï•ÁõÆÊ†áÂíåË°åÂä®Ë∑ØÂæÑ...2030 Âπ¥ËææÂ≥∞Âêé...Âú® 2060 Âπ¥ÂâçÂÆûÁé∞Á¢≥‰∏≠Âíå„ÄÇ&quot; (P.46, 2023 ESG Report) &quot;Translation: The company strives to prioritize the environment, conservation and low-carbon development, and the implementation of the dual-carbon strategy. We have established a working group for leading our carbon peaking and carbon neutrality work, in order to systematically plan our carbon reduction management, and we also plan to implement our &quot;Company Carbon Peaking and Carbon Neutrality Development Plan (2023-2060)&quot;, with clear strategic goals and road map...to reach carbon peak by 2030...and achieve carbon neutrality by 2060&quot;)"/>
    <n v="2060"/>
    <m/>
    <m/>
    <s v=""/>
    <s v="N"/>
    <s v=""/>
    <s v=""/>
    <m/>
    <m/>
    <m/>
    <s v="Not Specified"/>
    <s v="Not Specified"/>
    <s v="No"/>
    <s v="N"/>
    <s v=""/>
    <s v=""/>
    <m/>
    <m/>
    <m/>
    <m/>
    <m/>
    <n v="0"/>
    <n v="0"/>
    <n v="0"/>
    <n v="0"/>
    <n v="0"/>
    <n v="0"/>
    <n v="0"/>
    <n v="0"/>
    <n v="0"/>
    <n v="0"/>
    <n v="0"/>
    <n v="0"/>
    <n v="0"/>
    <n v="0"/>
    <n v="0"/>
    <n v="0"/>
    <n v="1"/>
    <n v="1"/>
    <n v="0"/>
    <n v="0"/>
    <n v="0"/>
    <n v="0"/>
    <n v="0"/>
    <n v="0"/>
    <n v="0"/>
    <n v="0"/>
    <n v="1"/>
    <n v="0"/>
    <n v="1"/>
  </r>
  <r>
    <n v="452"/>
    <e v="#N/A"/>
    <s v="CBRE Group"/>
    <s v="Real Estate"/>
    <s v="Real estate"/>
    <s v="U.S."/>
    <s v="North America"/>
    <s v="$35,764"/>
    <s v="$5,513.1"/>
    <n v="0.19"/>
    <s v="$651,535.5"/>
    <n v="49272"/>
    <n v="27"/>
    <s v="N"/>
    <m/>
    <m/>
    <s v="Y"/>
    <s v="Y"/>
    <s v="Targets set"/>
    <s v="1.5°C "/>
    <n v="2030"/>
    <s v="Targets set"/>
    <s v="1.5°C "/>
    <n v="2040"/>
    <s v="Y"/>
    <s v="Targets set"/>
    <n v="2040"/>
    <m/>
    <s v="Net zero"/>
    <s v="Net Zero"/>
    <s v=""/>
    <s v="N"/>
    <s v="Yes"/>
    <s v="Yes"/>
    <s v="Yes"/>
    <s v="1,2,3"/>
    <s v=""/>
    <m/>
    <m/>
    <m/>
    <s v="C,V"/>
    <s v="Y"/>
    <s v="1,2,3"/>
    <s v="CBRE Group, Inc. (NYSE: CBRE) today announced its commitment to achieve net zero carbon emissions by 2040. As a part of its 2040 net-zero emissions strategy, CBRE today signed The Climate Pledge, a commitment to achieving net-zero carbon 10 years ahead of the goal stated in the Paris Agreement. The Climate Pledge, co-founded by Amazon and Global Optimism, forms a cross-sector community of companies and organizations committed to net zero carbon by 2040, working together to take action to address the climate crisis and solve the challenges of decarbonizing our economy. _x000a_Associated Contact_x000a_Steve Iaco_x000a_Photo of steve-iaco_x000a_Phone_x000a_Email_x000a_Associated Contact_x000a_Kristyn Farahmand_x000a_Photo of kristyn-farahmand_x000a_Email_x000a_CBRE Group, Inc. (NYSE: CBRE) today announced its commitment to achieve net zero carbon emissions by 2040. This commitment encompasses carbon emissions from CBRE‚Äôs own operations and the properties it manages for investors and occupiers, as well as indirect supply chain emissions._x000a__x000a_‚ÄúAs the world‚Äôs largest manager of commercial real estate, we have a special obligation to help the world address the many challenges posed by the warming planet,‚Äù said Bob Sulentic, CBRE‚Äôs president and chief executive officer. ‚ÄúCBRE is deeply committed to doing our part and to working with our clients and across our vast global supply chain to help achieve net zero emissions as quickly as possible. This is an essential element of our commitment to the communities in which we operate.‚Äù_x000a__x000a_As a part of its 2040 net-zero emissions strategy, CBRE today signed The Climate Pledge, a commitment to achieving net-zero carbon 10 years ahead of the goal stated in the Paris Agreement. The Climate Pledge, co-founded by Amazon and Global Optimism, forms a cross-sector community of companies and organizations committed to net zero carbon by 2040, working together to take action to address the climate crisis and solve the challenges of decarbonizing our economy._x000a_The net zero commitment builds on the company‚Äôs science-based emissions reduction target announced last year._x000a_Source: https://www.cbre.com/press-releases/cbre-commits-to-net-zero-by-2040 "/>
    <n v="2040"/>
    <m/>
    <m/>
    <s v="Yes"/>
    <s v="No"/>
    <s v="No"/>
    <s v="N"/>
    <s v=""/>
    <s v=""/>
    <m/>
    <m/>
    <m/>
    <m/>
    <m/>
    <n v="0"/>
    <n v="0"/>
    <n v="0"/>
    <n v="0"/>
    <n v="0"/>
    <n v="1"/>
    <n v="0"/>
    <n v="1"/>
    <n v="0"/>
    <n v="0"/>
    <n v="1"/>
    <n v="0"/>
    <n v="0"/>
    <n v="1"/>
    <n v="0"/>
    <n v="0"/>
    <n v="0"/>
    <n v="0"/>
    <n v="0"/>
    <n v="0"/>
    <n v="1"/>
    <n v="1"/>
    <n v="0"/>
    <n v="0"/>
    <n v="0"/>
    <n v="1"/>
    <n v="1"/>
    <n v="0"/>
    <n v="0"/>
  </r>
  <r>
    <n v="453"/>
    <n v="461"/>
    <s v="Rabobank Group"/>
    <s v="Banks: Commercial and Savings"/>
    <s v="Financial services"/>
    <s v="Netherlands"/>
    <s v="Europe"/>
    <s v="$35,732.8"/>
    <s v="$533.9"/>
    <n v="-0.222"/>
    <s v="$205,533.5"/>
    <n v="58166"/>
    <n v="4"/>
    <s v="N"/>
    <m/>
    <m/>
    <s v="N"/>
    <s v="N"/>
    <s v=""/>
    <s v=""/>
    <m/>
    <s v=""/>
    <s v=""/>
    <m/>
    <s v=""/>
    <s v=""/>
    <m/>
    <m/>
    <s v=""/>
    <s v=""/>
    <s v=""/>
    <s v="N"/>
    <s v=""/>
    <s v=""/>
    <s v=""/>
    <s v=""/>
    <s v=""/>
    <m/>
    <s v="https://www.rabobank.com/about-us/impact/article/011407129/rabobanks-climate-plan-2022-summarized"/>
    <m/>
    <m/>
    <s v="N"/>
    <m/>
    <s v="Rabobank engages with clients and business partners that meet or are working towards: • having a plan that captures actions to become 1.5 °C aligned; • capturing and sharing their actual GHG emissions data or alternative information about their progress to become 1.5°C aligned; and • if the client or business partner is required by law or if they are larger clients1 or business partners in the high-emitting sectors defined by the UN’s Net-Zero Banking Alliance (NZBA)2 : having science_x0002_based carbon emissions reduction targets for 2030 and beyond which are 1.5°C aligned3 ."/>
    <m/>
    <s v="Climate-policy-Rabobank-Group.pdf"/>
    <m/>
    <s v=""/>
    <s v=""/>
    <s v="C"/>
    <s v="Y"/>
    <s v="Our Paris Alignment process is focused on delivering on our commitment to transition all operational and attributable GHG emissions from our lending and investment portfolios to align with 1.5°C pathways by mid-century or sooner, including CO2 emissions reaching net-zero at the latest by 2050, consistent with a maximum temperature rise of 1.5°C above pre- industrial levels by 2100. "/>
    <n v="2050"/>
    <m/>
    <m/>
    <m/>
    <m/>
    <m/>
    <n v="0"/>
    <n v="0"/>
    <n v="0"/>
    <n v="0"/>
    <n v="0"/>
    <n v="0"/>
    <n v="0"/>
    <n v="0"/>
    <n v="0"/>
    <n v="0"/>
    <n v="0"/>
    <n v="0"/>
    <n v="0"/>
    <n v="0"/>
    <n v="0"/>
    <n v="0"/>
    <n v="0"/>
    <n v="0"/>
    <n v="0"/>
    <n v="0"/>
    <n v="0"/>
    <n v="0"/>
    <n v="0"/>
    <n v="0"/>
    <n v="1"/>
    <n v="0"/>
    <n v="0"/>
    <n v="0"/>
    <n v="0"/>
  </r>
  <r>
    <n v="454"/>
    <n v="436"/>
    <s v="Shudao Investment Group"/>
    <s v="Engineering &amp; Construction"/>
    <s v="Engineering and construction"/>
    <s v="China"/>
    <s v="Asia"/>
    <s v="$35,676"/>
    <s v="$108.9"/>
    <n v="-0.28299999999999997"/>
    <s v="$29,621.3"/>
    <n v="43287"/>
    <n v="5"/>
    <s v="N"/>
    <m/>
    <m/>
    <s v="N"/>
    <s v="N"/>
    <s v=""/>
    <s v=""/>
    <m/>
    <s v=""/>
    <s v=""/>
    <m/>
    <s v=""/>
    <s v=""/>
    <m/>
    <m/>
    <s v=""/>
    <s v=""/>
    <s v=""/>
    <s v="N"/>
    <s v=""/>
    <s v=""/>
    <s v=""/>
    <s v=""/>
    <s v=""/>
    <m/>
    <s v="https://www.shudaojt.com"/>
    <s v="no useful information "/>
    <s v=""/>
    <s v="N"/>
    <s v=""/>
    <s v=""/>
    <m/>
    <m/>
    <m/>
    <s v=""/>
    <s v=""/>
    <s v=""/>
    <s v="N"/>
    <s v=""/>
    <s v=""/>
    <m/>
    <m/>
    <m/>
    <m/>
    <s v="组织架构 - 蜀道投资集团有限责任公司"/>
    <n v="0"/>
    <n v="0"/>
    <n v="0"/>
    <n v="0"/>
    <n v="0"/>
    <n v="0"/>
    <n v="0"/>
    <n v="0"/>
    <n v="0"/>
    <n v="0"/>
    <n v="0"/>
    <n v="0"/>
    <n v="0"/>
    <n v="0"/>
    <n v="0"/>
    <n v="0"/>
    <n v="0"/>
    <n v="0"/>
    <n v="0"/>
    <n v="0"/>
    <n v="0"/>
    <n v="0"/>
    <n v="0"/>
    <n v="0"/>
    <n v="0"/>
    <n v="0"/>
    <n v="0"/>
    <n v="0"/>
    <n v="0"/>
  </r>
  <r>
    <n v="455"/>
    <n v="361"/>
    <s v="Guangzhou Municipal Construction Group"/>
    <s v="Engineering &amp; Construction"/>
    <s v="Engineering and construction"/>
    <s v="China"/>
    <s v="Asia"/>
    <s v="$35,651.2"/>
    <s v="$2,132.3"/>
    <n v="3.2000000000000001E-2"/>
    <s v="$47,030"/>
    <n v="50390"/>
    <n v="21"/>
    <s v="N"/>
    <m/>
    <m/>
    <s v="N"/>
    <s v="N"/>
    <s v=""/>
    <s v=""/>
    <m/>
    <s v=""/>
    <s v=""/>
    <m/>
    <s v=""/>
    <s v=""/>
    <m/>
    <m/>
    <s v=""/>
    <s v=""/>
    <s v=""/>
    <s v="N"/>
    <s v=""/>
    <s v=""/>
    <s v=""/>
    <s v=""/>
    <s v=""/>
    <m/>
    <s v="http://www.gzmcg.com/"/>
    <s v="no information"/>
    <s v=""/>
    <s v="N"/>
    <s v=""/>
    <s v=""/>
    <m/>
    <m/>
    <m/>
    <s v=""/>
    <s v=""/>
    <s v=""/>
    <s v="N"/>
    <s v=""/>
    <s v=""/>
    <m/>
    <m/>
    <m/>
    <m/>
    <m/>
    <n v="0"/>
    <n v="0"/>
    <n v="0"/>
    <n v="0"/>
    <n v="0"/>
    <n v="0"/>
    <n v="0"/>
    <n v="0"/>
    <n v="0"/>
    <n v="0"/>
    <n v="0"/>
    <n v="0"/>
    <n v="0"/>
    <n v="0"/>
    <n v="0"/>
    <n v="0"/>
    <n v="0"/>
    <n v="0"/>
    <n v="0"/>
    <n v="0"/>
    <n v="0"/>
    <n v="0"/>
    <n v="0"/>
    <n v="0"/>
    <n v="0"/>
    <n v="0"/>
    <n v="0"/>
    <n v="0"/>
    <n v="0"/>
  </r>
  <r>
    <n v="456"/>
    <n v="423"/>
    <s v="Daiwa House Industry"/>
    <s v="Engineering &amp; Construction"/>
    <s v="Engineering and construction"/>
    <s v="Japan"/>
    <s v="Asia"/>
    <s v="$35,572"/>
    <s v="$3,492"/>
    <n v="9.9000000000000005E-2"/>
    <s v="$50,613"/>
    <n v="79800"/>
    <n v="22"/>
    <s v="N"/>
    <m/>
    <m/>
    <s v="Y"/>
    <s v="Y"/>
    <s v="Targets set"/>
    <s v="1.5°C "/>
    <n v="2031"/>
    <s v="Targets set"/>
    <s v="1.5°C "/>
    <n v="2050"/>
    <s v="Y"/>
    <s v="Targets set"/>
    <n v="2050"/>
    <m/>
    <s v="Carbon neutral(ity)"/>
    <s v="Carbon Neutral"/>
    <s v="C,V"/>
    <s v="Y"/>
    <s v="Yes"/>
    <s v="Yes"/>
    <s v="Yes"/>
    <s v="1,2,3"/>
    <s v="The Group‚Äôs target is to reduce GHG emissions by 40% by 2030 (compared to fiscal 2015 levels) and to achieve carbon neutrality by 2050. To meet this goal, the group aim to realize carbon neutrality at all three stages of the value chain, namely business activities, community development, and the supply chain."/>
    <n v="2050"/>
    <m/>
    <m/>
    <s v=""/>
    <s v="N"/>
    <s v=""/>
    <s v=""/>
    <m/>
    <m/>
    <m/>
    <s v="Yes"/>
    <s v="Yes (nature-based removals e.g. Forestation, soil carbon enhancement)"/>
    <s v="No"/>
    <s v="N"/>
    <s v=""/>
    <s v=""/>
    <m/>
    <m/>
    <m/>
    <m/>
    <m/>
    <n v="0"/>
    <n v="0"/>
    <n v="0"/>
    <n v="0"/>
    <n v="0"/>
    <n v="0"/>
    <n v="1"/>
    <n v="1"/>
    <n v="0"/>
    <n v="0"/>
    <n v="1"/>
    <n v="0"/>
    <n v="0"/>
    <n v="0"/>
    <n v="0"/>
    <n v="0"/>
    <n v="1"/>
    <n v="1"/>
    <n v="0"/>
    <n v="0"/>
    <n v="1"/>
    <n v="1"/>
    <n v="0"/>
    <n v="0"/>
    <n v="0"/>
    <n v="1"/>
    <n v="1"/>
    <n v="0"/>
    <n v="0"/>
  </r>
  <r>
    <n v="457"/>
    <n v="443"/>
    <s v="CRH"/>
    <s v="Building Materials, Glass"/>
    <s v="Industrial goods"/>
    <s v="Ireland"/>
    <s v="Europe"/>
    <s v="$35,441.5"/>
    <s v="$3,932.5"/>
    <n v="-2E-3"/>
    <s v="$41,312.8"/>
    <n v="13265"/>
    <n v="5"/>
    <s v="N"/>
    <m/>
    <m/>
    <s v="Y"/>
    <s v="Y"/>
    <s v="Targets set"/>
    <s v="1.5°C "/>
    <n v="2030"/>
    <s v=""/>
    <s v=""/>
    <m/>
    <s v=""/>
    <s v=""/>
    <m/>
    <m/>
    <s v="Net zero"/>
    <s v="Net Zero"/>
    <s v=""/>
    <s v="N"/>
    <s v="Yes"/>
    <s v="Yes"/>
    <s v="Yes"/>
    <s v="1,2,3"/>
    <s v=""/>
    <m/>
    <m/>
    <m/>
    <s v="C,V"/>
    <s v="Y"/>
    <s v="1,2,3"/>
    <s v="Our ambition is to be_x000a_carbon neutral along the_x000a_cement and concrete_x000a_value chain by 2050."/>
    <n v="2050"/>
    <m/>
    <m/>
    <s v="Not Specified"/>
    <s v="Yes (CCS-based removals e.g. BECCS, DACCS)"/>
    <s v="No"/>
    <s v="N"/>
    <s v=""/>
    <s v=""/>
    <m/>
    <m/>
    <m/>
    <m/>
    <m/>
    <n v="0"/>
    <n v="0"/>
    <n v="0"/>
    <n v="0"/>
    <n v="0"/>
    <n v="1"/>
    <n v="0"/>
    <n v="1"/>
    <n v="0"/>
    <n v="0"/>
    <n v="0"/>
    <n v="0"/>
    <n v="0"/>
    <n v="1"/>
    <n v="0"/>
    <n v="0"/>
    <n v="0"/>
    <n v="0"/>
    <n v="0"/>
    <n v="0"/>
    <n v="1"/>
    <n v="1"/>
    <n v="0"/>
    <n v="0"/>
    <n v="0"/>
    <n v="0"/>
    <n v="1"/>
    <n v="0"/>
    <n v="1"/>
  </r>
  <r>
    <n v="458"/>
    <n v="453"/>
    <s v="Lennar"/>
    <s v="Homebuilders"/>
    <s v="Engineering and construction"/>
    <s v="U.S."/>
    <s v="North America"/>
    <s v="$35,164.1"/>
    <s v="$316.5"/>
    <n v="-2.3E-2"/>
    <s v="$12,607.3"/>
    <n v="35505"/>
    <n v="5"/>
    <s v="N"/>
    <m/>
    <m/>
    <s v="N"/>
    <s v="N"/>
    <s v=""/>
    <s v=""/>
    <m/>
    <s v=""/>
    <s v=""/>
    <m/>
    <s v=""/>
    <s v=""/>
    <m/>
    <m/>
    <s v="No target"/>
    <s v="No Target"/>
    <s v=""/>
    <s v="N"/>
    <s v="Not Specified"/>
    <s v="Not Specified"/>
    <s v="Not Specified"/>
    <s v=""/>
    <s v=""/>
    <m/>
    <m/>
    <m/>
    <s v=""/>
    <s v="N"/>
    <s v=""/>
    <s v=""/>
    <m/>
    <m/>
    <m/>
    <s v="Not Specified"/>
    <s v="Not Specified"/>
    <s v="No"/>
    <s v="N"/>
    <s v=""/>
    <s v=""/>
    <m/>
    <m/>
    <m/>
    <m/>
    <m/>
    <n v="0"/>
    <n v="0"/>
    <n v="0"/>
    <n v="0"/>
    <n v="0"/>
    <n v="0"/>
    <n v="0"/>
    <n v="0"/>
    <n v="0"/>
    <n v="0"/>
    <n v="0"/>
    <n v="0"/>
    <n v="0"/>
    <n v="0"/>
    <n v="0"/>
    <n v="0"/>
    <n v="0"/>
    <n v="0"/>
    <n v="0"/>
    <n v="0"/>
    <n v="0"/>
    <n v="0"/>
    <n v="0"/>
    <n v="0"/>
    <n v="0"/>
    <n v="0"/>
    <n v="0"/>
    <n v="0"/>
    <n v="1"/>
  </r>
  <r>
    <n v="459"/>
    <n v="417"/>
    <s v="Guangzhou Pharmaceutical Holdings"/>
    <s v="Pharmaceuticals"/>
    <s v="Health care and pharmaceuticals"/>
    <s v="China"/>
    <s v="Asia"/>
    <s v="$35,128.6"/>
    <s v="$-4,563.5"/>
    <n v="0"/>
    <s v="$141,909.9"/>
    <n v="22794"/>
    <n v="8"/>
    <s v="N"/>
    <m/>
    <m/>
    <s v="N"/>
    <s v="N"/>
    <s v=""/>
    <s v=""/>
    <m/>
    <s v=""/>
    <s v=""/>
    <m/>
    <s v=""/>
    <s v=""/>
    <m/>
    <m/>
    <s v="Emissions reduction target"/>
    <s v="Other Emission Reduction"/>
    <s v=""/>
    <s v="N"/>
    <s v="Yes"/>
    <s v="Yes"/>
    <s v="Partial"/>
    <s v="1,2"/>
    <s v=""/>
    <m/>
    <m/>
    <m/>
    <s v=""/>
    <s v="N"/>
    <s v=""/>
    <s v=""/>
    <m/>
    <m/>
    <m/>
    <s v=""/>
    <s v="Not Specified"/>
    <s v="No"/>
    <s v="Y"/>
    <s v="Taking 2023 as the benchmark year, we promise, by 2023, to achieve a 20% reduction in the density of greenhouse gas emissions (p. 47, FY2023 ESG report). _x000a_Pledge to achieve a 20% reduction in the density of greenhouse gas emissions by 2030 compare to a 2023 (p. 48, FY2024 ESG report). "/>
    <n v="2030"/>
    <m/>
    <m/>
    <m/>
    <m/>
    <m/>
    <n v="0"/>
    <n v="0"/>
    <n v="0"/>
    <n v="0"/>
    <n v="0"/>
    <n v="0"/>
    <n v="0"/>
    <n v="0"/>
    <n v="0"/>
    <n v="0"/>
    <n v="0"/>
    <n v="0"/>
    <n v="0"/>
    <n v="0"/>
    <n v="0"/>
    <n v="0"/>
    <n v="0"/>
    <n v="0"/>
    <n v="0"/>
    <n v="0"/>
    <n v="0"/>
    <n v="0"/>
    <n v="0"/>
    <n v="1"/>
    <n v="0"/>
    <n v="0"/>
    <n v="0"/>
    <n v="0"/>
    <n v="0"/>
  </r>
  <r>
    <n v="460"/>
    <e v="#N/A"/>
    <s v="Country Garden Holdings"/>
    <s v="Real estate"/>
    <s v="Real estate"/>
    <s v="China"/>
    <s v="Asia"/>
    <s v="$35,058.2"/>
    <s v="$525.8"/>
    <n v="4.2000000000000003E-2"/>
    <s v="$20,574.9"/>
    <n v="98202"/>
    <n v="13"/>
    <s v="N"/>
    <m/>
    <m/>
    <s v="N"/>
    <s v="N"/>
    <s v=""/>
    <s v=""/>
    <m/>
    <s v=""/>
    <s v=""/>
    <m/>
    <s v=""/>
    <s v=""/>
    <m/>
    <m/>
    <s v="No target"/>
    <s v="No Target"/>
    <s v="G"/>
    <s v="N"/>
    <s v="Yes"/>
    <s v="Yes"/>
    <m/>
    <s v="1,2"/>
    <s v="committed to national peak and neutrality targets"/>
    <n v="2060"/>
    <s v="https://www.sohu.com/a/675767707_116062"/>
    <m/>
    <s v=""/>
    <s v="N"/>
    <s v=""/>
    <s v=""/>
    <m/>
    <m/>
    <m/>
    <s v="Not Specified"/>
    <s v="Not Specified"/>
    <s v="No"/>
    <s v="N"/>
    <s v=""/>
    <s v=""/>
    <m/>
    <m/>
    <m/>
    <m/>
    <m/>
    <n v="0"/>
    <n v="0"/>
    <n v="0"/>
    <n v="0"/>
    <n v="0"/>
    <n v="0"/>
    <n v="0"/>
    <n v="0"/>
    <n v="0"/>
    <n v="0"/>
    <n v="0"/>
    <n v="0"/>
    <n v="0"/>
    <n v="0"/>
    <n v="0"/>
    <n v="0"/>
    <n v="0"/>
    <n v="0"/>
    <n v="0"/>
    <n v="0"/>
    <n v="0"/>
    <n v="0"/>
    <n v="0"/>
    <n v="0"/>
    <n v="0"/>
    <n v="0"/>
    <n v="0"/>
    <n v="0"/>
    <n v="1"/>
  </r>
  <r>
    <n v="461"/>
    <n v="375"/>
    <s v="Pegatron"/>
    <s v="Electronics, Electrical Equip."/>
    <s v="Technology"/>
    <s v="Taiwan"/>
    <s v="Asia"/>
    <s v="$34,935"/>
    <s v="$1,552"/>
    <n v="0"/>
    <s v="$51,485"/>
    <n v="76800"/>
    <n v="1"/>
    <s v="N"/>
    <m/>
    <m/>
    <s v="Y"/>
    <s v="Y"/>
    <s v="Targets set"/>
    <s v="1.5°C "/>
    <n v="2030"/>
    <s v="Targets set"/>
    <s v="1.5°C "/>
    <n v="2050"/>
    <s v="Y"/>
    <s v="Targets set"/>
    <n v="2050"/>
    <m/>
    <s v="Net zero"/>
    <s v="Net Zero"/>
    <s v=""/>
    <s v="N"/>
    <s v="Yes"/>
    <s v="Yes"/>
    <s v="Yes"/>
    <s v="1,2,3"/>
    <s v=""/>
    <m/>
    <m/>
    <m/>
    <s v="C,V"/>
    <s v="Y"/>
    <s v="1,2,3"/>
    <s v="achieve an absolute reduction of 42% in greenhouse gas emissions in Scope 1, Scope 2 and Scope 3 category 1a (purchases of production-related goods and services)_x000a_by 2030 compared to 2021, and achieve net zero emissions by 2050. "/>
    <n v="2050"/>
    <m/>
    <m/>
    <s v="Not Specified"/>
    <s v="Not Specified"/>
    <s v="No"/>
    <s v="N"/>
    <s v=""/>
    <s v=""/>
    <m/>
    <m/>
    <m/>
    <m/>
    <m/>
    <n v="0"/>
    <n v="0"/>
    <n v="0"/>
    <n v="0"/>
    <n v="0"/>
    <n v="1"/>
    <n v="0"/>
    <n v="1"/>
    <n v="0"/>
    <n v="0"/>
    <n v="1"/>
    <n v="0"/>
    <n v="0"/>
    <n v="1"/>
    <n v="0"/>
    <n v="0"/>
    <n v="0"/>
    <n v="0"/>
    <n v="0"/>
    <n v="0"/>
    <n v="1"/>
    <n v="1"/>
    <n v="0"/>
    <n v="0"/>
    <n v="0"/>
    <n v="0"/>
    <n v="1"/>
    <n v="0"/>
    <n v="1"/>
  </r>
  <r>
    <n v="462"/>
    <e v="#N/A"/>
    <s v="GE Vernova"/>
    <s v="Energy"/>
    <s v="Energy and utilities"/>
    <s v="U.S."/>
    <s v="North America"/>
    <s v="$34,916.8"/>
    <s v="$79.9"/>
    <n v="-0.90900000000000003"/>
    <s v="$15,690.5"/>
    <n v="3201"/>
    <n v="13"/>
    <s v="N"/>
    <m/>
    <m/>
    <s v="N"/>
    <s v="N"/>
    <s v=""/>
    <s v=""/>
    <m/>
    <s v=""/>
    <s v=""/>
    <m/>
    <s v=""/>
    <s v=""/>
    <m/>
    <m/>
    <s v="Net zero"/>
    <s v="Net Zero"/>
    <s v=""/>
    <s v="N"/>
    <s v="Yes"/>
    <s v="Yes"/>
    <s v="Yes"/>
    <s v="1,2,3"/>
    <s v=""/>
    <m/>
    <m/>
    <m/>
    <s v="C,V"/>
    <s v="Y"/>
    <s v="1,2,3"/>
    <s v="&quot;GE previously announced an ambition to be a carbon neutral company for its operations by 2030, and net zero for emissions associated with the use of its sold products by 2050. GE Vernova adopts this ambition as our own. A priority for this ambition must be reducing Scope 3 emissions from the use of our sold products, where we have the largest impact, helping to decarbonize power production on a global scale.&quot; (P.48, Sustainability Report 2024)"/>
    <n v="2050"/>
    <m/>
    <m/>
    <s v="Yes"/>
    <s v="Yes (CCS-based removals e.g. BECCS, DACCS)"/>
    <s v="No"/>
    <s v="N"/>
    <s v=""/>
    <s v=""/>
    <m/>
    <m/>
    <m/>
    <m/>
    <m/>
    <n v="0"/>
    <n v="0"/>
    <n v="0"/>
    <n v="0"/>
    <n v="0"/>
    <n v="0"/>
    <n v="0"/>
    <n v="0"/>
    <n v="0"/>
    <n v="0"/>
    <n v="0"/>
    <n v="0"/>
    <n v="0"/>
    <n v="1"/>
    <n v="0"/>
    <n v="0"/>
    <n v="0"/>
    <n v="0"/>
    <n v="0"/>
    <n v="0"/>
    <n v="1"/>
    <n v="1"/>
    <n v="0"/>
    <n v="0"/>
    <n v="0"/>
    <n v="1"/>
    <n v="1"/>
    <n v="0"/>
    <n v="0"/>
  </r>
  <r>
    <n v="463"/>
    <n v="405"/>
    <s v="GS Caltex"/>
    <s v="Petroleum Refining"/>
    <s v="Oil and gas"/>
    <s v="South Korea"/>
    <s v="Asia"/>
    <s v="$34,849.2"/>
    <s v="$6,036.7"/>
    <n v="0.129"/>
    <s v="$309,272.8"/>
    <n v="129177"/>
    <n v="1"/>
    <s v="N"/>
    <m/>
    <m/>
    <s v="N"/>
    <s v="N"/>
    <s v=""/>
    <s v=""/>
    <m/>
    <s v=""/>
    <s v=""/>
    <m/>
    <s v=""/>
    <s v=""/>
    <m/>
    <m/>
    <s v="Carbon neutral(ity)"/>
    <s v="Carbon Neutral"/>
    <s v="C"/>
    <s v="Y"/>
    <s v="Yes"/>
    <s v="Yes"/>
    <s v="Not Specified"/>
    <s v="1,2"/>
    <s v="GS Caltex is seeking ways to reduce GHG emissions throughout its business value chain to contribute to the national goal of achieving carbon neutrality by 2050."/>
    <n v="2050"/>
    <m/>
    <m/>
    <s v=""/>
    <s v="N"/>
    <s v=""/>
    <s v=""/>
    <m/>
    <m/>
    <m/>
    <s v="Not Specified"/>
    <s v="Yes (CCS-based removals e.g. BECCS, DACCS)"/>
    <s v="No"/>
    <s v="N"/>
    <s v=""/>
    <s v=""/>
    <m/>
    <m/>
    <m/>
    <m/>
    <m/>
    <n v="0"/>
    <n v="0"/>
    <n v="0"/>
    <n v="0"/>
    <n v="0"/>
    <n v="0"/>
    <n v="0"/>
    <n v="0"/>
    <n v="0"/>
    <n v="0"/>
    <n v="0"/>
    <n v="0"/>
    <n v="0"/>
    <n v="0"/>
    <n v="0"/>
    <n v="0"/>
    <n v="1"/>
    <n v="1"/>
    <n v="0"/>
    <n v="0"/>
    <n v="0"/>
    <n v="0"/>
    <n v="0"/>
    <n v="0"/>
    <n v="0"/>
    <n v="0"/>
    <n v="1"/>
    <n v="0"/>
    <n v="1"/>
  </r>
  <r>
    <n v="464"/>
    <e v="#N/A"/>
    <s v="ICICI Bank"/>
    <s v="Banks: Commercial and Savings"/>
    <s v="Financial services"/>
    <s v="India"/>
    <s v="Asia"/>
    <s v="$34,762.6"/>
    <s v="$32.6"/>
    <n v="1.242"/>
    <s v="$30,879.3"/>
    <n v="26149"/>
    <n v="1"/>
    <s v="N"/>
    <m/>
    <m/>
    <s v="N"/>
    <s v="N"/>
    <s v=""/>
    <s v=""/>
    <m/>
    <s v=""/>
    <s v=""/>
    <m/>
    <s v=""/>
    <s v=""/>
    <m/>
    <m/>
    <s v="Carbon neutral(ity)"/>
    <s v="Carbon Neutral"/>
    <s v="C"/>
    <s v="Y"/>
    <s v="Yes"/>
    <s v="Yes"/>
    <s v="Partial"/>
    <s v="1,2"/>
    <s v="The entity has declared its goal to achieve net zero target covering scope 1 and 2 emissions by the year 2032. _x000a_Source: https://web.archive.org/web/20250704060255/https://www.icicibank.com/content/dam/icicibank/managed-assets/docs/investor/annual-reports/2024/icici-bank-esg-report-2023-24.pdf"/>
    <n v="2032"/>
    <m/>
    <m/>
    <s v=""/>
    <s v="N"/>
    <s v=""/>
    <s v=""/>
    <m/>
    <m/>
    <m/>
    <s v="Not Specified"/>
    <s v="Not Specified"/>
    <s v="No"/>
    <s v="N"/>
    <s v=""/>
    <s v=""/>
    <m/>
    <m/>
    <m/>
    <m/>
    <m/>
    <n v="0"/>
    <n v="0"/>
    <n v="0"/>
    <n v="0"/>
    <n v="0"/>
    <n v="0"/>
    <n v="0"/>
    <n v="0"/>
    <n v="0"/>
    <n v="0"/>
    <n v="0"/>
    <n v="0"/>
    <n v="0"/>
    <n v="0"/>
    <n v="0"/>
    <n v="0"/>
    <n v="1"/>
    <n v="1"/>
    <n v="0"/>
    <n v="0"/>
    <n v="0"/>
    <n v="0"/>
    <n v="0"/>
    <n v="0"/>
    <n v="0"/>
    <n v="0"/>
    <n v="1"/>
    <n v="0"/>
    <n v="1"/>
  </r>
  <r>
    <n v="465"/>
    <e v="#N/A"/>
    <s v="Shandong Gold Group"/>
    <s v="Metals"/>
    <s v="Metals and mining"/>
    <s v="China"/>
    <s v="Asia"/>
    <s v="$34,714"/>
    <s v="$2,954.5"/>
    <n v="2.9000000000000001E-2"/>
    <s v="$45,355.2"/>
    <n v="74378"/>
    <n v="24"/>
    <s v="N"/>
    <m/>
    <m/>
    <s v="N"/>
    <s v="N"/>
    <s v=""/>
    <s v=""/>
    <m/>
    <s v=""/>
    <s v=""/>
    <m/>
    <s v=""/>
    <s v=""/>
    <m/>
    <m/>
    <s v="No target"/>
    <s v="No Target"/>
    <s v=""/>
    <s v="N"/>
    <s v="Not Specified"/>
    <s v="Not Specified"/>
    <s v="Not Specified"/>
    <s v=""/>
    <s v=""/>
    <m/>
    <s v="https://finance.sina.com.cn/stock/relnews/cn/2025-10-27/doc-infvixhi9633087.shtml"/>
    <s v="no usefull information"/>
    <s v=""/>
    <s v="N"/>
    <s v=""/>
    <s v=""/>
    <m/>
    <m/>
    <m/>
    <s v="Not Specified"/>
    <s v="Not Specified"/>
    <s v="No"/>
    <s v="N"/>
    <s v=""/>
    <s v=""/>
    <m/>
    <m/>
    <m/>
    <m/>
    <m/>
    <n v="0"/>
    <n v="0"/>
    <n v="0"/>
    <n v="0"/>
    <n v="0"/>
    <n v="0"/>
    <n v="0"/>
    <n v="0"/>
    <n v="0"/>
    <n v="0"/>
    <n v="0"/>
    <n v="0"/>
    <n v="0"/>
    <n v="0"/>
    <n v="0"/>
    <n v="0"/>
    <n v="0"/>
    <n v="0"/>
    <n v="0"/>
    <n v="0"/>
    <n v="0"/>
    <n v="0"/>
    <n v="0"/>
    <n v="0"/>
    <n v="0"/>
    <n v="0"/>
    <n v="0"/>
    <n v="0"/>
    <n v="1"/>
  </r>
  <r>
    <n v="466"/>
    <e v="#N/A"/>
    <s v="International Airlines Group"/>
    <s v="Airlines"/>
    <s v="Transportation and logistics"/>
    <s v="U.K."/>
    <s v="Europe"/>
    <s v="$34,513.9"/>
    <s v="$207.1"/>
    <n v="-7.1999999999999995E-2"/>
    <s v="$23,254.3"/>
    <n v="38358"/>
    <n v="4"/>
    <s v="N"/>
    <m/>
    <m/>
    <s v="N"/>
    <s v="N"/>
    <s v=""/>
    <s v=""/>
    <m/>
    <s v=""/>
    <s v=""/>
    <m/>
    <s v=""/>
    <s v=""/>
    <m/>
    <m/>
    <s v="Net zero"/>
    <s v="Net Zero"/>
    <s v=""/>
    <s v="N"/>
    <s v="Yes"/>
    <s v="Yes"/>
    <s v="Yes"/>
    <s v="1,2,3"/>
    <s v=""/>
    <m/>
    <m/>
    <m/>
    <s v="C,V"/>
    <s v="Y"/>
    <s v="1,2,3"/>
    <s v="Simple target text:_x000a_&quot;IAG was the first airline group in the world to commit to net zero emissions and has been publishing its latest roadmap to this goal every year since 2019.&quot;_x000a_Archived source: https://web.archive.org/web/20250714144521/https://www.iairgroup.com/sustainability/roadmap-2050/_x000a__x000a_In-depth breakdown:_x000a_&quot;IAG has a 20% reduction target for its net Scope 1 emissions by_x000a_2030 compared to 2019 levels and is working towards to net_x000a_zero emissions by 2050. Direct emissions associated with IAG‚Äôs_x000a_direct operations include emissions from jet fuel, diesel, petrol,_x000a_natural gas and halons. Sources of these emissions include_x000a_aircraft engines, boilers, auxiliary power units (APUs) and_x000a_ground vehicle engines. IAG‚Äôs target to reduce Scope 1_x000a_emissions includes reductions from the use of SAF in its gross_x000a_emissions calculation. The IAG Scope 1 net emission reduction_x000a_target equates to 21.6 million tCO2e by 2030, or 24.8 million_x000a_tCO2e in equivalent Scope 1 gross emissions._x000a_Indirect emissions associated with electricity use in ground_x000a_facilities like offices, lounges, data centres and hangars_x000a_represent less than 1% of total IAG emissions, and, therefore,_x000a_IAG does not set a near-term target for the reduction of these_x000a_emissions. IAG monitors the use of renewable electricity across_x000a_its operations, and we are committed to net zero Scope 2_x000a_emissions by 2050._x000a_In 2021 IAG was the first airline group worldwide to set a target_x000a_of net zero Scope 3 emissions by 2050. This was_x000a_complemented by a target of a 20% reduction in net Scope 3_x000a_emissions by 2030, compared to a 2019 baseline. These targets_x000a_will be delivered in collaboration with suppliers and other_x000a_stakeholders, by monitoring supplier sustainability performance,_x000a_engaging with suppliers on their sustainability plans,_x000a_embedding climate requirements into supplier contract clauses_x000a_and product specifications, and accounting for delivery of_x000a_existing supplier targets.&quot;_x000a__x000a_Archived source: https://web.archive.org/web/20250710155507/https://www.iairgroup.com/media/ikcleuni/consolidated-non-financial-information-statement-and-sustainability-information-2024.pdf _x000a_"/>
    <n v="2050"/>
    <m/>
    <m/>
    <s v="Yes"/>
    <s v="Yes (nature-based and CCS-based removals)"/>
    <s v="Yes"/>
    <s v="N"/>
    <s v=""/>
    <s v=""/>
    <m/>
    <m/>
    <m/>
    <m/>
    <m/>
    <n v="0"/>
    <n v="0"/>
    <n v="0"/>
    <n v="0"/>
    <n v="0"/>
    <n v="0"/>
    <n v="0"/>
    <n v="0"/>
    <n v="0"/>
    <n v="0"/>
    <n v="0"/>
    <n v="0"/>
    <n v="0"/>
    <n v="1"/>
    <n v="0"/>
    <n v="0"/>
    <n v="0"/>
    <n v="0"/>
    <n v="0"/>
    <n v="0"/>
    <n v="1"/>
    <n v="1"/>
    <n v="0"/>
    <n v="0"/>
    <n v="0"/>
    <n v="1"/>
    <n v="1"/>
    <n v="0"/>
    <n v="0"/>
  </r>
  <r>
    <n v="467"/>
    <n v="452"/>
    <s v="Shanghai Delong Steel Group"/>
    <s v="Metals"/>
    <s v="Metals and mining"/>
    <s v="China"/>
    <s v="Asia"/>
    <s v="$34,440"/>
    <s v="$5,889"/>
    <n v="5.6000000000000001E-2"/>
    <s v="$560,038"/>
    <n v="54435"/>
    <n v="2"/>
    <s v="N"/>
    <m/>
    <m/>
    <s v="N"/>
    <s v="N"/>
    <s v=""/>
    <s v=""/>
    <m/>
    <s v=""/>
    <s v=""/>
    <m/>
    <s v=""/>
    <s v=""/>
    <m/>
    <m/>
    <s v=""/>
    <s v=""/>
    <s v=""/>
    <s v="N"/>
    <s v=""/>
    <s v=""/>
    <s v=""/>
    <s v=""/>
    <s v=""/>
    <m/>
    <s v="https://www.shanghaidelong.com/content.html?id=189&amp;menuid=122"/>
    <s v="no useful information "/>
    <s v=""/>
    <s v="N"/>
    <s v=""/>
    <s v=""/>
    <m/>
    <m/>
    <m/>
    <s v=""/>
    <s v=""/>
    <s v=""/>
    <s v="N"/>
    <s v=""/>
    <s v=""/>
    <m/>
    <m/>
    <m/>
    <m/>
    <m/>
    <n v="0"/>
    <n v="0"/>
    <n v="0"/>
    <n v="0"/>
    <n v="0"/>
    <n v="0"/>
    <n v="0"/>
    <n v="0"/>
    <n v="0"/>
    <n v="0"/>
    <n v="0"/>
    <n v="0"/>
    <n v="0"/>
    <n v="0"/>
    <n v="0"/>
    <n v="0"/>
    <n v="0"/>
    <n v="0"/>
    <n v="0"/>
    <n v="0"/>
    <n v="0"/>
    <n v="0"/>
    <n v="0"/>
    <n v="0"/>
    <n v="0"/>
    <n v="0"/>
    <n v="0"/>
    <n v="0"/>
    <n v="0"/>
  </r>
  <r>
    <n v="468"/>
    <e v="#N/A"/>
    <s v="PNC Financial Services Group"/>
    <s v="Superregional Banks"/>
    <s v="Financial services"/>
    <s v="U.S."/>
    <s v="North America"/>
    <s v="$34,437.3"/>
    <s v="$1,118"/>
    <n v="-0.22700000000000001"/>
    <s v="$110,153.8"/>
    <n v="51435"/>
    <n v="3"/>
    <s v="N"/>
    <m/>
    <m/>
    <s v="N"/>
    <s v="N"/>
    <s v=""/>
    <s v=""/>
    <m/>
    <s v=""/>
    <s v=""/>
    <m/>
    <s v=""/>
    <s v=""/>
    <m/>
    <m/>
    <s v="Emissions reduction target"/>
    <s v="Other Emission Reduction"/>
    <s v=""/>
    <s v="N"/>
    <s v="Yes"/>
    <s v="Yes"/>
    <s v="No"/>
    <s v="1,2"/>
    <s v=""/>
    <m/>
    <m/>
    <m/>
    <s v=""/>
    <s v="N"/>
    <s v=""/>
    <s v=""/>
    <m/>
    <m/>
    <m/>
    <s v="No"/>
    <s v="Not Specified"/>
    <s v="No"/>
    <s v="Y"/>
    <s v="80% Carbon Emissions Reduction (Scopes 1 &amp; 2) from 2022 baseline by 2030 To achieve this goal, PNC is:_x000a_‚Ä¢ Reducing energy and carbon emissions through energy efficiency projects, real estate optimization and electrification, without reliance on the purchase of carbon offsets_x000a_‚Ä¢ Executing renewable energy power purchase agreements, installing on-site solar and buying certified renewable energy credits. We remain on track to meet our goal of 100 percent purchased renewable electricity by 2025_x000a__x000a_Target Emissions (Scopes 1-2 Market-Based) = Baseline (2022) = 117,060; 80% carbon emissions reduction (Scopes 1 &amp; 2) by 2030_x000a_"/>
    <n v="2030"/>
    <m/>
    <m/>
    <m/>
    <m/>
    <m/>
    <n v="0"/>
    <n v="0"/>
    <n v="0"/>
    <n v="0"/>
    <n v="0"/>
    <n v="0"/>
    <n v="0"/>
    <n v="0"/>
    <n v="0"/>
    <n v="0"/>
    <n v="0"/>
    <n v="0"/>
    <n v="0"/>
    <n v="0"/>
    <n v="0"/>
    <n v="0"/>
    <n v="0"/>
    <n v="0"/>
    <n v="0"/>
    <n v="0"/>
    <n v="0"/>
    <n v="0"/>
    <n v="0"/>
    <n v="1"/>
    <n v="0"/>
    <n v="0"/>
    <n v="0"/>
    <n v="1"/>
    <n v="0"/>
  </r>
  <r>
    <n v="469"/>
    <e v="#N/A"/>
    <s v="Perusahaan Listrik Negara"/>
    <s v="Utilities"/>
    <s v="Energy and utilities"/>
    <s v="Indonesia"/>
    <s v="Asia"/>
    <s v="$34,257.9"/>
    <s v="$5,191.2"/>
    <n v="0.106"/>
    <s v="$45,739.7"/>
    <n v="121223"/>
    <n v="6"/>
    <s v="N"/>
    <m/>
    <m/>
    <s v="N"/>
    <s v="N"/>
    <s v=""/>
    <s v=""/>
    <m/>
    <s v=""/>
    <s v=""/>
    <m/>
    <s v=""/>
    <s v=""/>
    <m/>
    <m/>
    <s v=""/>
    <s v=""/>
    <s v=""/>
    <s v="N"/>
    <s v=""/>
    <s v=""/>
    <s v=""/>
    <s v=""/>
    <s v=""/>
    <m/>
    <m/>
    <m/>
    <s v=""/>
    <s v="Y"/>
    <m/>
    <s v="At COP 26, PLN has announced its commitment to achieve Net Zero Emissions by 2060. PLN will focus on expanding power capacity using clean energy to support Indonesia’s economic and power demand growth. Under Net Zero Emission scenarios, emissions will peak in 2030 and then gradually decline until they reach Net Zero by 2060. This will reduce 1,057 million ton of greenhouse gas emission in 2060, compared to business as usual scenario."/>
    <n v="2060"/>
    <s v="https://web.pln.co.id/en/sustainability/climate-change-management"/>
    <m/>
    <s v="Yes"/>
    <s v="Y"/>
    <s v=""/>
    <s v="N"/>
    <s v=""/>
    <s v=""/>
    <m/>
    <m/>
    <m/>
    <m/>
    <m/>
    <n v="0"/>
    <n v="0"/>
    <n v="0"/>
    <n v="0"/>
    <n v="0"/>
    <n v="0"/>
    <n v="0"/>
    <n v="0"/>
    <n v="0"/>
    <n v="0"/>
    <n v="0"/>
    <n v="0"/>
    <n v="0"/>
    <n v="1"/>
    <n v="0"/>
    <n v="0"/>
    <n v="0"/>
    <n v="0"/>
    <n v="0"/>
    <n v="0"/>
    <n v="1"/>
    <n v="1"/>
    <n v="0"/>
    <n v="0"/>
    <n v="0"/>
    <n v="1"/>
    <n v="1"/>
    <n v="0"/>
    <n v="0"/>
  </r>
  <r>
    <n v="470"/>
    <n v="492"/>
    <s v="Emirates Group"/>
    <s v="Airlines"/>
    <s v="Transportation and logistics"/>
    <s v="UAE"/>
    <s v="Middle East"/>
    <s v="$34,238.5"/>
    <s v="$188.6"/>
    <n v="0.35799999999999998"/>
    <s v="$27,206.1"/>
    <n v="59157"/>
    <n v="5"/>
    <s v="N"/>
    <m/>
    <m/>
    <s v="N"/>
    <s v="N"/>
    <s v=""/>
    <s v=""/>
    <m/>
    <s v=""/>
    <s v=""/>
    <m/>
    <s v=""/>
    <s v=""/>
    <m/>
    <m/>
    <s v=""/>
    <s v=""/>
    <s v=""/>
    <s v="N"/>
    <s v=""/>
    <s v=""/>
    <s v=""/>
    <s v=""/>
    <s v=""/>
    <m/>
    <s v="https://www.emirates.com/uk/english/about-us/our-planet"/>
    <m/>
    <s v=""/>
    <s v="N"/>
    <s v=""/>
    <s v=""/>
    <m/>
    <s v="https://www.emirates.com/english/about-us/our-planet/environmental-policy/"/>
    <s v="no useful information "/>
    <s v=""/>
    <s v=""/>
    <s v=""/>
    <s v="N"/>
    <s v=""/>
    <s v=""/>
    <m/>
    <m/>
    <m/>
    <m/>
    <m/>
    <n v="0"/>
    <n v="0"/>
    <n v="0"/>
    <n v="0"/>
    <n v="0"/>
    <n v="0"/>
    <n v="0"/>
    <n v="0"/>
    <n v="0"/>
    <n v="0"/>
    <n v="0"/>
    <n v="0"/>
    <n v="0"/>
    <n v="0"/>
    <n v="0"/>
    <n v="0"/>
    <n v="0"/>
    <n v="0"/>
    <n v="0"/>
    <n v="0"/>
    <n v="0"/>
    <n v="0"/>
    <n v="0"/>
    <n v="0"/>
    <n v="0"/>
    <n v="0"/>
    <n v="0"/>
    <n v="0"/>
    <n v="0"/>
  </r>
  <r>
    <n v="471"/>
    <n v="458"/>
    <s v="Beijing Jianlong Heavy Industry Group"/>
    <s v="Metals"/>
    <s v="Metals and mining"/>
    <s v="China"/>
    <s v="Asia"/>
    <s v="$34,102"/>
    <s v="$3,946"/>
    <n v="4.3689999999999998"/>
    <s v="$31,540"/>
    <n v="69600"/>
    <n v="2"/>
    <s v="N"/>
    <m/>
    <m/>
    <s v="N"/>
    <s v="N"/>
    <s v=""/>
    <s v=""/>
    <m/>
    <s v=""/>
    <s v=""/>
    <m/>
    <s v=""/>
    <s v=""/>
    <m/>
    <m/>
    <s v=""/>
    <s v=""/>
    <s v="G"/>
    <s v="N"/>
    <s v="Yes"/>
    <s v="Yes"/>
    <s v=""/>
    <s v="1,2"/>
    <s v="committed to national peak and neutrality "/>
    <n v="2060"/>
    <s v="https://global.chinadaily.com.cn/a/202205/06/WS62748aa8a310fd2b29e5b030.html"/>
    <m/>
    <s v=""/>
    <s v="N"/>
    <s v=""/>
    <s v=""/>
    <m/>
    <m/>
    <m/>
    <s v=""/>
    <s v=""/>
    <s v=""/>
    <s v="N"/>
    <s v=""/>
    <s v=""/>
    <m/>
    <m/>
    <m/>
    <m/>
    <m/>
    <n v="0"/>
    <n v="0"/>
    <n v="0"/>
    <n v="0"/>
    <n v="0"/>
    <n v="0"/>
    <n v="0"/>
    <n v="0"/>
    <n v="0"/>
    <n v="0"/>
    <n v="0"/>
    <n v="0"/>
    <n v="0"/>
    <n v="0"/>
    <n v="0"/>
    <n v="0"/>
    <n v="0"/>
    <n v="0"/>
    <n v="0"/>
    <n v="0"/>
    <n v="0"/>
    <n v="0"/>
    <n v="0"/>
    <n v="0"/>
    <n v="0"/>
    <n v="0"/>
    <n v="0"/>
    <n v="0"/>
    <n v="0"/>
  </r>
  <r>
    <n v="472"/>
    <n v="459"/>
    <s v="Cummins"/>
    <s v="Industrial Machinery"/>
    <s v="Industrial goods"/>
    <s v="U.S."/>
    <s v="North America"/>
    <s v="$34,057.9"/>
    <s v="$2,206.1"/>
    <n v="2.4E-2"/>
    <s v="$76,754.8"/>
    <n v="139163"/>
    <n v="6"/>
    <s v="N"/>
    <m/>
    <m/>
    <s v="Y"/>
    <s v="Y"/>
    <s v="Targets set"/>
    <s v="1.5°C "/>
    <n v="2030"/>
    <s v=""/>
    <s v=""/>
    <m/>
    <s v=""/>
    <s v=""/>
    <m/>
    <m/>
    <s v="Net zero"/>
    <s v="Net Zero"/>
    <s v=""/>
    <s v="N"/>
    <s v="Yes"/>
    <s v="Yes"/>
    <s v="No"/>
    <s v="1,2"/>
    <s v=""/>
    <m/>
    <m/>
    <m/>
    <s v="C"/>
    <s v="Y"/>
    <s v="1,2"/>
    <s v="Achieving net-zero emissions across Cummins‚Äô facilities and operations by 2050"/>
    <n v="2050"/>
    <m/>
    <m/>
    <s v="Not Specified"/>
    <s v="No"/>
    <s v="No"/>
    <s v="N"/>
    <s v=""/>
    <s v=""/>
    <m/>
    <m/>
    <m/>
    <m/>
    <m/>
    <n v="0"/>
    <n v="0"/>
    <n v="0"/>
    <n v="0"/>
    <n v="0"/>
    <n v="1"/>
    <n v="0"/>
    <n v="1"/>
    <n v="0"/>
    <n v="0"/>
    <n v="0"/>
    <n v="0"/>
    <n v="0"/>
    <n v="1"/>
    <n v="0"/>
    <n v="0"/>
    <n v="0"/>
    <n v="0"/>
    <n v="0"/>
    <n v="0"/>
    <n v="1"/>
    <n v="1"/>
    <n v="0"/>
    <n v="0"/>
    <n v="0"/>
    <n v="0"/>
    <n v="1"/>
    <n v="0"/>
    <n v="1"/>
  </r>
  <r>
    <n v="473"/>
    <n v="437"/>
    <s v="China National Coal Group"/>
    <s v="Mining, Crude-Oil Production"/>
    <s v="Metals and mining"/>
    <s v="China"/>
    <s v="Asia"/>
    <s v="$34,020.8"/>
    <s v="$342.8"/>
    <n v="-0.66100000000000003"/>
    <s v="$37,435.3"/>
    <n v="80730"/>
    <n v="26"/>
    <s v="N"/>
    <m/>
    <m/>
    <s v="N"/>
    <s v="N"/>
    <s v=""/>
    <s v=""/>
    <m/>
    <s v=""/>
    <s v=""/>
    <m/>
    <s v=""/>
    <s v=""/>
    <m/>
    <m/>
    <s v=""/>
    <s v=""/>
    <s v=""/>
    <s v="N"/>
    <s v="Yes"/>
    <s v="Yes"/>
    <m/>
    <s v="1,2"/>
    <s v="The Company actively explored the optimal path to peak carbon emissions and advancing its carbon peaking initiatives in an orderly manner. Based on its business operations, the Company steadily reduced carbon emission intensity through energy efficiency improvements, green energy substitution, and industrial optimization, aiming to achieve peak carbon emissions before 2030 and striving for carbon neutrality before 2060. The Board of Directors provided full oversight of the Company's progress toward its climate targets, while responsible departments leverage the carbon emission management system to enhance monitoring and management, strengthen the data foundation for the &quot;dual carbon&quot; goals, and foster a solid foundation for green development."/>
    <n v="2060"/>
    <s v="https://www.hkexnews.hk/listedco/listconews/sehk/2025/0415/2025041501111.pdf?utmChina%20National%20Coal%20Group"/>
    <m/>
    <s v=""/>
    <s v="N"/>
    <s v=""/>
    <s v=""/>
    <m/>
    <m/>
    <m/>
    <s v=""/>
    <s v=""/>
    <s v=""/>
    <s v="N"/>
    <s v=""/>
    <s v=""/>
    <m/>
    <m/>
    <m/>
    <m/>
    <s v="https://www.hkexnews.hk/listedco/listconews/sehk/2025/0415/2025041501111.pdf?utmChina%20National%20Coal%20Group_source=chatgpt.com"/>
    <n v="0"/>
    <n v="0"/>
    <n v="0"/>
    <n v="0"/>
    <n v="0"/>
    <n v="0"/>
    <n v="0"/>
    <n v="0"/>
    <n v="0"/>
    <n v="0"/>
    <n v="0"/>
    <n v="0"/>
    <n v="0"/>
    <n v="0"/>
    <n v="0"/>
    <n v="0"/>
    <n v="0"/>
    <n v="0"/>
    <n v="0"/>
    <n v="0"/>
    <n v="0"/>
    <n v="0"/>
    <n v="0"/>
    <n v="0"/>
    <n v="0"/>
    <n v="0"/>
    <n v="0"/>
    <n v="0"/>
    <n v="0"/>
  </r>
  <r>
    <n v="474"/>
    <n v="496"/>
    <s v="Air France-KLM Group"/>
    <s v="Airlines"/>
    <s v="Transportation and logistics"/>
    <s v="France"/>
    <s v="Europe"/>
    <s v="$33,996.7"/>
    <s v="$322.7"/>
    <n v="-0.71599999999999997"/>
    <s v="$326,031.2"/>
    <n v="42511"/>
    <n v="30"/>
    <s v="N"/>
    <m/>
    <m/>
    <s v="Y"/>
    <s v="Y"/>
    <s v="Targets set"/>
    <s v="Well-below 2¬∞C"/>
    <n v="2030"/>
    <s v=""/>
    <s v=""/>
    <m/>
    <s v=""/>
    <s v=""/>
    <m/>
    <m/>
    <s v="Net zero"/>
    <s v="Net Zero"/>
    <s v=""/>
    <s v="N"/>
    <s v="Yes"/>
    <s v="Yes"/>
    <s v="Yes"/>
    <s v="1,2,3"/>
    <s v=""/>
    <m/>
    <m/>
    <m/>
    <s v="C,V"/>
    <s v="Y"/>
    <s v="1,2,3"/>
    <s v="Air France ‚Äì KLM has a strong commitment towards sustainability, including reaching Net Zero carbon emissions in 2050 by activating, among others, levers on operations, fleet renewal and Sustainable Aviation Fuel."/>
    <n v="2050"/>
    <m/>
    <m/>
    <s v="Yes"/>
    <s v="Yes (unspecified)"/>
    <s v="No"/>
    <s v="N"/>
    <s v=""/>
    <s v=""/>
    <m/>
    <m/>
    <m/>
    <m/>
    <m/>
    <n v="0"/>
    <n v="0"/>
    <n v="0"/>
    <n v="0"/>
    <n v="0"/>
    <n v="1"/>
    <n v="0"/>
    <n v="1"/>
    <n v="0"/>
    <n v="0"/>
    <n v="0"/>
    <n v="0"/>
    <n v="0"/>
    <n v="1"/>
    <n v="0"/>
    <n v="0"/>
    <n v="0"/>
    <n v="0"/>
    <n v="0"/>
    <n v="0"/>
    <n v="1"/>
    <n v="1"/>
    <n v="0"/>
    <n v="0"/>
    <n v="0"/>
    <n v="1"/>
    <n v="1"/>
    <n v="0"/>
    <n v="0"/>
  </r>
  <r>
    <n v="475"/>
    <e v="#N/A"/>
    <s v="Sumitomo Life Insurance"/>
    <s v="Insurance: Life, Health (Mutual)"/>
    <s v="Financial services"/>
    <s v="Japan"/>
    <s v="Asia"/>
    <s v="$33,663.8"/>
    <s v="$4,162"/>
    <n v="-9.5000000000000001E-2"/>
    <s v="$43,418.9"/>
    <n v="30100"/>
    <n v="5"/>
    <s v="N"/>
    <m/>
    <m/>
    <s v="N"/>
    <s v="N"/>
    <s v=""/>
    <s v=""/>
    <m/>
    <s v=""/>
    <s v=""/>
    <m/>
    <s v=""/>
    <s v=""/>
    <m/>
    <m/>
    <s v="Net zero"/>
    <s v="Net Zero"/>
    <s v=""/>
    <s v="N"/>
    <s v="Yes"/>
    <s v="Yes"/>
    <s v="Partial"/>
    <s v="1,2"/>
    <s v=""/>
    <m/>
    <m/>
    <m/>
    <s v="C"/>
    <s v="Y"/>
    <s v="1,2"/>
    <s v="One of the specific initiatives we are promoting is the reduction of greenhouse gas (GHG) emissions from our own business activities and our asset portfolio, aiming to achieve net zero GHG emissions by 2050, the target set by the Sumitomo Life Group. (page 5)"/>
    <n v="2050"/>
    <m/>
    <m/>
    <s v="Yes"/>
    <s v="Not Specified"/>
    <s v="No"/>
    <s v="N"/>
    <s v=""/>
    <s v=""/>
    <m/>
    <m/>
    <m/>
    <m/>
    <m/>
    <n v="0"/>
    <n v="0"/>
    <n v="0"/>
    <n v="0"/>
    <n v="0"/>
    <n v="0"/>
    <n v="0"/>
    <n v="0"/>
    <n v="0"/>
    <n v="0"/>
    <n v="0"/>
    <n v="0"/>
    <n v="0"/>
    <n v="1"/>
    <n v="0"/>
    <n v="0"/>
    <n v="0"/>
    <n v="0"/>
    <n v="0"/>
    <n v="0"/>
    <n v="1"/>
    <n v="1"/>
    <n v="0"/>
    <n v="0"/>
    <n v="0"/>
    <n v="1"/>
    <n v="1"/>
    <n v="0"/>
    <n v="0"/>
  </r>
  <r>
    <n v="476"/>
    <n v="441"/>
    <s v="Paccar"/>
    <s v="Construction and Farm Machinery"/>
    <s v="Engineering and construction"/>
    <s v="U.S."/>
    <s v="North America"/>
    <s v="$33,636.1"/>
    <s v="$-130.1"/>
    <n v="-1.278"/>
    <s v="$13,079.2"/>
    <n v="80951"/>
    <n v="8"/>
    <s v="N"/>
    <m/>
    <m/>
    <s v="Y"/>
    <s v="Y"/>
    <s v="Targets set"/>
    <s v="Well-below 2¬∞C"/>
    <n v="2030"/>
    <s v=""/>
    <s v=""/>
    <m/>
    <s v=""/>
    <s v=""/>
    <m/>
    <m/>
    <s v="Emissions reduction target"/>
    <s v="Other Emission Reduction"/>
    <s v=""/>
    <s v="N"/>
    <s v="Yes"/>
    <s v="Yes"/>
    <s v="Partial"/>
    <s v="1,2"/>
    <s v=""/>
    <m/>
    <m/>
    <m/>
    <s v=""/>
    <s v="N"/>
    <s v=""/>
    <s v=""/>
    <m/>
    <m/>
    <m/>
    <s v="Not Specified"/>
    <s v="Not Specified"/>
    <s v="No"/>
    <s v="Y"/>
    <s v="Reduce absolute Scope 1 (internal operations) and Scope 2 (purchased energy) GHG emissions 35% from_x000a_a 2018 base year. Reduce Scope 3 emissions from use of sold products 25% per vkm by 2030 from a 2018 base year*"/>
    <n v="2030"/>
    <m/>
    <m/>
    <m/>
    <m/>
    <m/>
    <n v="0"/>
    <n v="0"/>
    <n v="0"/>
    <n v="0"/>
    <n v="0"/>
    <n v="1"/>
    <n v="0"/>
    <n v="1"/>
    <n v="0"/>
    <n v="0"/>
    <n v="0"/>
    <n v="0"/>
    <n v="0"/>
    <n v="0"/>
    <n v="0"/>
    <n v="0"/>
    <n v="0"/>
    <n v="0"/>
    <n v="0"/>
    <n v="0"/>
    <n v="0"/>
    <n v="0"/>
    <n v="0"/>
    <n v="1"/>
    <n v="0"/>
    <n v="0"/>
    <n v="1"/>
    <n v="0"/>
    <n v="1"/>
  </r>
  <r>
    <n v="477"/>
    <n v="494"/>
    <s v="Metro"/>
    <s v="Wholesalers: Food and Grocery"/>
    <s v="Food, beverages and agriculture"/>
    <s v="Germany"/>
    <s v="Europe"/>
    <s v="$33,614.1"/>
    <s v="$2,498.8"/>
    <n v="8.3000000000000004E-2"/>
    <s v="$47,773.1"/>
    <n v="100000"/>
    <n v="26"/>
    <s v="N"/>
    <m/>
    <m/>
    <s v="Y"/>
    <s v="Y"/>
    <s v="Committed"/>
    <s v=""/>
    <n v="2030"/>
    <s v=""/>
    <s v=""/>
    <m/>
    <s v=""/>
    <s v=""/>
    <m/>
    <m/>
    <s v="Emissions reduction target"/>
    <s v="Other Emission Reduction"/>
    <s v=""/>
    <s v="N"/>
    <s v="Yes"/>
    <s v="Yes"/>
    <s v="Yes"/>
    <s v="1,2,3"/>
    <s v=""/>
    <m/>
    <m/>
    <m/>
    <s v=""/>
    <s v="N"/>
    <s v=""/>
    <s v=""/>
    <m/>
    <m/>
    <m/>
    <s v="No"/>
    <s v="No"/>
    <s v="No"/>
    <s v="Y"/>
    <s v="&quot;METRO‚Äôs new near-term science-based targets (SBT), which have yet to be approved by the Science Based Targets initiative (SBTi), are consistent with the level of decarbonization required to keep global temperature increases to 1.5°C  compared to pre-industrial temperatures. Our targets with a 2023 base year will consist of:_x000a_‚Ä¢ [SBT1] Reducing absolute scope 1 and scope 2 greenhouse gas (GHG) emissions by 42% by 2030;_x000a_‚Ä¢ [SBT2] Having 45% of our suppliers by spend with science-based targets by 2028;_x000a_‚Ä¢ [SBT3] Reducing absolute scope 3 GHG emissions from purchases of goods and services by 25% by 2030;_x000a_‚Ä¢ [SBT4] Reducing absolute scope 3 GHG emissions from downstream transportation and distribution by 25% by 2030; and_x000a_‚Ä¢ [SBT5] Reducing scope 3 FLAG GHG emissions by 30% by 2030.&quot;_x000a_- GHG EMISSIONS INFO SHEET, Update December 2024"/>
    <n v="2030"/>
    <m/>
    <m/>
    <m/>
    <m/>
    <m/>
    <n v="0"/>
    <n v="0"/>
    <n v="0"/>
    <n v="0"/>
    <n v="0"/>
    <n v="1"/>
    <n v="0"/>
    <n v="1"/>
    <n v="0"/>
    <n v="0"/>
    <n v="0"/>
    <n v="0"/>
    <n v="0"/>
    <n v="0"/>
    <n v="0"/>
    <n v="0"/>
    <n v="0"/>
    <n v="0"/>
    <n v="0"/>
    <n v="0"/>
    <n v="0"/>
    <n v="0"/>
    <n v="0"/>
    <n v="1"/>
    <n v="0"/>
    <n v="0"/>
    <n v="1"/>
    <n v="1"/>
    <n v="0"/>
  </r>
  <r>
    <n v="478"/>
    <e v="#N/A"/>
    <s v="BAE Systems"/>
    <s v="Aerospace and Defense"/>
    <s v="Aerospace and defense"/>
    <s v="Britain"/>
    <s v="Europe"/>
    <s v="$33,547.6"/>
    <s v="$30.9"/>
    <n v="-0.94799999999999995"/>
    <s v="$28,874.3"/>
    <n v="60038"/>
    <n v="3"/>
    <s v="N"/>
    <m/>
    <m/>
    <s v="Y"/>
    <s v="Y"/>
    <s v="Targets set"/>
    <s v="1.5°C "/>
    <n v="2030"/>
    <s v="Targets set"/>
    <s v="1.5°C "/>
    <n v="2050"/>
    <s v="Y"/>
    <s v="Targets set"/>
    <n v="2050"/>
    <m/>
    <s v="Net zero"/>
    <s v="Net Zero"/>
    <s v=""/>
    <s v="N"/>
    <s v="Yes"/>
    <s v="Yes"/>
    <s v="Partial"/>
    <s v="1,2"/>
    <s v=""/>
    <m/>
    <m/>
    <m/>
    <s v="C"/>
    <s v="Y"/>
    <s v="1,2"/>
    <s v="&quot;Our near-term target and KPI, embedded in long-term incentives, is to reduce GHG emissions across our operations (Scopes 1 and 2) by 4.2% year-on-year. We continue to work towards our long-term target of ‚Äòworking towards a net zero value chain by 2050‚Äô.&quot; (Annual Report 2023 BAE Systems plc, pg. 49)."/>
    <n v="2050"/>
    <m/>
    <m/>
    <s v="Not Specified"/>
    <s v="Not Specified"/>
    <s v="No"/>
    <s v="N"/>
    <s v=""/>
    <s v=""/>
    <m/>
    <m/>
    <m/>
    <m/>
    <m/>
    <n v="0"/>
    <n v="0"/>
    <n v="0"/>
    <n v="0"/>
    <n v="0"/>
    <n v="1"/>
    <n v="0"/>
    <n v="1"/>
    <n v="0"/>
    <n v="0"/>
    <n v="1"/>
    <n v="0"/>
    <n v="0"/>
    <n v="1"/>
    <n v="0"/>
    <n v="0"/>
    <n v="0"/>
    <n v="0"/>
    <n v="0"/>
    <n v="0"/>
    <n v="1"/>
    <n v="1"/>
    <n v="0"/>
    <n v="0"/>
    <n v="0"/>
    <n v="0"/>
    <n v="1"/>
    <n v="0"/>
    <n v="1"/>
  </r>
  <r>
    <n v="479"/>
    <n v="467"/>
    <s v="Tongwei Group"/>
    <s v="Energy"/>
    <s v="Energy and utilities"/>
    <s v="China"/>
    <s v="Asia"/>
    <s v="$33,482"/>
    <s v="$-2,161.5"/>
    <n v="0"/>
    <s v="$150,686.8"/>
    <n v="50508"/>
    <n v="14"/>
    <s v="Y"/>
    <n v="2024"/>
    <n v="2030"/>
    <s v="N"/>
    <s v="N"/>
    <s v=""/>
    <s v=""/>
    <m/>
    <s v=""/>
    <s v=""/>
    <m/>
    <s v=""/>
    <s v=""/>
    <m/>
    <m/>
    <s v=""/>
    <s v=""/>
    <s v=""/>
    <s v="N"/>
    <s v="Yes"/>
    <s v="Yes"/>
    <s v=""/>
    <s v="1,2"/>
    <s v=" achieve carbon neutrality in operations by 2030."/>
    <n v="2030"/>
    <s v="https://en.tongwei.com/news/detail/169632.html"/>
    <m/>
    <s v=""/>
    <s v="N"/>
    <s v=""/>
    <s v=""/>
    <m/>
    <m/>
    <m/>
    <s v=""/>
    <s v=""/>
    <s v=""/>
    <s v="N"/>
    <s v=""/>
    <s v=""/>
    <m/>
    <m/>
    <m/>
    <m/>
    <m/>
    <n v="0"/>
    <n v="1"/>
    <n v="0"/>
    <n v="1"/>
    <n v="0"/>
    <n v="0"/>
    <n v="0"/>
    <n v="0"/>
    <n v="0"/>
    <n v="0"/>
    <n v="0"/>
    <n v="0"/>
    <n v="0"/>
    <n v="0"/>
    <n v="0"/>
    <n v="0"/>
    <n v="0"/>
    <n v="0"/>
    <n v="0"/>
    <n v="0"/>
    <n v="0"/>
    <n v="0"/>
    <n v="0"/>
    <n v="0"/>
    <n v="0"/>
    <n v="0"/>
    <n v="1"/>
    <n v="0"/>
    <n v="0"/>
  </r>
  <r>
    <n v="480"/>
    <n v="291"/>
    <s v="Greenland Holding Group"/>
    <s v="Real estate"/>
    <s v="Real estate"/>
    <s v="China"/>
    <s v="Asia"/>
    <s v="$33,447.8"/>
    <s v="$381.9"/>
    <n v="2.8679999999999999"/>
    <s v="$10,591.7"/>
    <n v="13354"/>
    <n v="14"/>
    <s v="N"/>
    <m/>
    <m/>
    <s v="N"/>
    <s v="N"/>
    <s v=""/>
    <s v=""/>
    <m/>
    <s v=""/>
    <s v=""/>
    <m/>
    <s v=""/>
    <s v=""/>
    <m/>
    <m/>
    <s v="No target"/>
    <s v="No Target"/>
    <s v="G"/>
    <s v="N"/>
    <s v="Yes"/>
    <s v="Yes"/>
    <m/>
    <s v="1,2"/>
    <s v="committed to national peak and neutrality targets"/>
    <n v="2060"/>
    <s v="https://dataclouds.cninfo.com.cn/shgonggao/2024/2024-04-30/94890901062211ef809ffa163e26e5de.pdf"/>
    <m/>
    <s v=""/>
    <s v="N"/>
    <s v=""/>
    <s v=""/>
    <m/>
    <m/>
    <m/>
    <s v="No"/>
    <s v="No"/>
    <s v="No"/>
    <s v="N"/>
    <s v=""/>
    <s v=""/>
    <m/>
    <m/>
    <m/>
    <m/>
    <m/>
    <n v="0"/>
    <n v="0"/>
    <n v="0"/>
    <n v="0"/>
    <n v="0"/>
    <n v="0"/>
    <n v="0"/>
    <n v="0"/>
    <n v="0"/>
    <n v="0"/>
    <n v="0"/>
    <n v="0"/>
    <n v="0"/>
    <n v="0"/>
    <n v="0"/>
    <n v="0"/>
    <n v="0"/>
    <n v="0"/>
    <n v="0"/>
    <n v="0"/>
    <n v="0"/>
    <n v="0"/>
    <n v="0"/>
    <n v="0"/>
    <n v="0"/>
    <n v="0"/>
    <n v="0"/>
    <n v="1"/>
    <n v="0"/>
  </r>
  <r>
    <n v="481"/>
    <n v="483"/>
    <s v="China National Aviation Fuel Group"/>
    <s v="Trading"/>
    <s v="Financial services"/>
    <s v="China"/>
    <s v="Asia"/>
    <s v="$33,424"/>
    <s v="$4,090"/>
    <n v="-0.39100000000000001"/>
    <s v="$91,839"/>
    <n v="28000"/>
    <n v="4"/>
    <s v="N"/>
    <m/>
    <m/>
    <s v="N"/>
    <s v="N"/>
    <s v=""/>
    <s v=""/>
    <m/>
    <s v=""/>
    <s v=""/>
    <m/>
    <s v=""/>
    <s v=""/>
    <m/>
    <m/>
    <s v=""/>
    <s v=""/>
    <s v="G"/>
    <s v="N"/>
    <s v="Yes"/>
    <s v="Yes"/>
    <s v=""/>
    <s v="1,2"/>
    <s v="committed to national peak and neutrality "/>
    <n v="2060"/>
    <s v="http://www.sasac.gov.cn/n4470048/n26915116/n28283133/n28283138/c28305167/content.html"/>
    <s v="no info for parent "/>
    <s v=""/>
    <s v="N"/>
    <s v=""/>
    <s v=""/>
    <m/>
    <m/>
    <m/>
    <s v="No"/>
    <s v=""/>
    <s v=""/>
    <s v="N"/>
    <s v=""/>
    <s v=""/>
    <m/>
    <m/>
    <m/>
    <m/>
    <m/>
    <n v="0"/>
    <n v="0"/>
    <n v="0"/>
    <n v="0"/>
    <n v="0"/>
    <n v="0"/>
    <n v="0"/>
    <n v="0"/>
    <n v="0"/>
    <n v="0"/>
    <n v="0"/>
    <n v="0"/>
    <n v="0"/>
    <n v="0"/>
    <n v="0"/>
    <n v="0"/>
    <n v="0"/>
    <n v="0"/>
    <n v="0"/>
    <n v="0"/>
    <n v="0"/>
    <n v="0"/>
    <n v="0"/>
    <n v="0"/>
    <n v="0"/>
    <n v="0"/>
    <n v="0"/>
    <n v="1"/>
    <n v="0"/>
  </r>
  <r>
    <n v="482"/>
    <e v="#N/A"/>
    <s v="Amgen"/>
    <s v="Pharmaceuticals"/>
    <s v="Health care and pharmaceuticals"/>
    <s v="U.S."/>
    <s v="North America"/>
    <s v="$36,189"/>
    <s v="$647.8"/>
    <n v="-0.20699999999999999"/>
    <s v="$15,838.7"/>
    <n v="139907"/>
    <n v="2"/>
    <s v="N"/>
    <m/>
    <m/>
    <s v="Y"/>
    <s v="Y"/>
    <s v="Targets set"/>
    <s v="1.5°C "/>
    <n v="2030"/>
    <s v=""/>
    <s v=""/>
    <m/>
    <s v=""/>
    <s v=""/>
    <m/>
    <m/>
    <s v="Carbon neutral(ity)"/>
    <s v="Carbon Neutral"/>
    <s v="C,V"/>
    <s v="Y"/>
    <s v="Yes"/>
    <s v="Yes"/>
    <s v="Yes"/>
    <s v="1,2,3"/>
    <s v="&quot;Amgen's 2027 carbon emissions targets have been approved by the Science Based Targets initiative (SBTi) and are consistent with the goal of limiting global warming to 1.5 degrees Celsius for Scope 1 and 2 emissions. We also established an SBTi Scope 3 supplier engagement target to engage with 73% of our suppliers by spend in key categories to support their adoption of science-based carbon reduction targets by 2027. &quot;"/>
    <n v="2027"/>
    <m/>
    <m/>
    <s v=""/>
    <s v="N"/>
    <s v=""/>
    <s v=""/>
    <m/>
    <m/>
    <m/>
    <s v="Not Specified"/>
    <s v="Yes (unspecified)"/>
    <s v="No"/>
    <s v="N"/>
    <s v=""/>
    <s v=""/>
    <m/>
    <m/>
    <m/>
    <m/>
    <m/>
    <n v="0"/>
    <n v="0"/>
    <n v="0"/>
    <n v="0"/>
    <n v="0"/>
    <n v="1"/>
    <n v="0"/>
    <n v="1"/>
    <n v="0"/>
    <n v="0"/>
    <n v="0"/>
    <n v="0"/>
    <n v="0"/>
    <n v="0"/>
    <n v="0"/>
    <n v="1"/>
    <n v="0"/>
    <n v="1"/>
    <n v="0"/>
    <n v="0"/>
    <n v="0"/>
    <n v="0"/>
    <n v="0"/>
    <n v="0"/>
    <n v="0"/>
    <n v="0"/>
    <n v="1"/>
    <n v="0"/>
    <n v="1"/>
  </r>
  <r>
    <n v="483"/>
    <n v="475"/>
    <s v="Hunan Iron &amp; Steel Group"/>
    <s v="Metals"/>
    <s v="Metals and mining"/>
    <s v="China"/>
    <s v="Asia"/>
    <s v="$33,366.8"/>
    <s v="$639.1"/>
    <n v="-0.23400000000000001"/>
    <s v="$27,356.9"/>
    <n v="35368"/>
    <n v="4"/>
    <s v="N"/>
    <m/>
    <m/>
    <s v="N"/>
    <s v="N"/>
    <s v=""/>
    <s v=""/>
    <m/>
    <s v=""/>
    <s v=""/>
    <m/>
    <s v=""/>
    <s v=""/>
    <m/>
    <m/>
    <s v="Carbon neutral(ity)"/>
    <s v="Carbon Neutral"/>
    <s v=""/>
    <s v="Y"/>
    <s v="Not Specified"/>
    <s v="Not Specified"/>
    <s v="Not Specified"/>
    <s v=""/>
    <s v="SR 2024, p.53 (Google Translated)_x000a_In the current international context of heightened attention to the risks and opportunities of climate change, the company has actively responded to the national call for &quot;carbon peak by 2030 and carbon neutrality by 2060&quot; and proactively addressed climate change_x000a_---_x000a_SR, p.53 (Native)_x000a_Èù¢ÂØπÂΩìÂâçÂõΩÈôÖËÉåÊôØ‰∏ãÂØπ‰∫éÊ∞îÂÄôÂèòÂåñÈ£éÈô©ÂíåÊú∫ÈÅáÁöÑÈ´òÂ∫¶ÂÖ≥Ê≥®,ÂÖ¨Âè∏ÁßØÊûÅÂìçÂ∫îÂõΩÂÆ∂ËøàÂêë‚Äú2030Âπ¥Á¢≥ËææÂ≥∞„ÄÅ 2060Âπ¥Á¢≥‰∏≠Âíå‚ÄùÁöÑÂè∑Âè¨,‰∏ªÂä®Â∫îÂØπÊ∞îÂÄôÂèòÂåñ„ÄÇÂÖ¨Âè∏‰∏ªÂä®ËØÜÂà´ÂàÜÊûê‰∫ÜÂΩ±ÂìçÂÖ¨Âè∏Ê∞îÂÄôÂèòÂåñÁõ∏ÂÖ≥ÁöÑÈ£éÈô©‰∏éÊú∫ÈÅá, Âπ∂Âà∂ÂÆöÊ∞îÂÄôÈ£éÈô©ÁÆ°ÁêÜÂäûÊ≥ï‰∏éÂ∫îÂØπÊé™ÊñΩ,ÊèêÂçáÂÖ¨Âè∏ÂØπ‰∫éÊ∞îÂÄôÂèòÂåñÁöÑÈÄÇÂ∫îËÉΩÂäõ,‰∏∫Êú™Êù•Âú®ÁªøËâ≤‰ΩéÁ¢≥È¢ÜÂüüÁöÑÊäÄÊúØÂ∫îÁî®„ÄÅ‰∫ßÂìÅÂàõÊñ∞ÂíåËøêËê•Ê®°Âºè‰ºòÂåñÊèê‰æõÊåáÂºï,Âπ∂ÂèÇËÄÉÊ∞îÂÄôÁõ∏ÂÖ≥Ë¥¢Âä°‰ø°ÊÅØÊä´Èú≤Â∑•‰ΩúÁªÑ(TCFD)ÁöÑÂª∫ËÆÆÊä´Èú≤Ê°ÜÊû∂,ÂØπÊú¨ÂÖ¨Âè∏Ê∞îÂÄôÂèòÂåñÁõ∏ÂÖ≥‚ÄúÊ≤ªÁêÜ‚Äù‚ÄúÁ≠ñÁï•‚Äù‚ÄúÈ£éÈô©ÁÆ°ÁêÜ‚Äù‰ª•Âèä‚ÄúÊåáÈíà‰∏éÁõÆÊ†á‚ÄùÁ≠âÂ∑•‰ΩúËøõË°åÊ¶ÇËø∞„ÄÇ"/>
    <n v="2060"/>
    <m/>
    <m/>
    <s v=""/>
    <s v="N"/>
    <s v=""/>
    <s v=""/>
    <m/>
    <m/>
    <m/>
    <s v="Not Specified"/>
    <s v="Not Specified"/>
    <s v="No"/>
    <s v="N"/>
    <s v=""/>
    <s v=""/>
    <m/>
    <m/>
    <m/>
    <m/>
    <m/>
    <n v="0"/>
    <n v="0"/>
    <n v="0"/>
    <n v="0"/>
    <n v="0"/>
    <n v="0"/>
    <n v="0"/>
    <n v="0"/>
    <n v="0"/>
    <n v="0"/>
    <n v="0"/>
    <n v="0"/>
    <n v="0"/>
    <n v="0"/>
    <n v="0"/>
    <n v="0"/>
    <n v="1"/>
    <n v="1"/>
    <n v="0"/>
    <n v="0"/>
    <n v="0"/>
    <n v="0"/>
    <n v="0"/>
    <n v="0"/>
    <n v="0"/>
    <n v="0"/>
    <n v="1"/>
    <n v="0"/>
    <n v="1"/>
  </r>
  <r>
    <n v="484"/>
    <e v="#N/A"/>
    <s v="St. James's Place"/>
    <s v="Diversified Financials"/>
    <s v="Financial services"/>
    <s v="U.K."/>
    <s v="Europe"/>
    <s v="$33,178.9"/>
    <s v="$509"/>
    <n v="0"/>
    <s v="$244,082"/>
    <n v="3334"/>
    <n v="1"/>
    <s v="N"/>
    <m/>
    <m/>
    <s v="Y"/>
    <s v="Y"/>
    <s v="Committed"/>
    <s v=""/>
    <n v="2030"/>
    <s v=""/>
    <s v=""/>
    <m/>
    <s v="N"/>
    <s v="Committed"/>
    <m/>
    <m/>
    <s v="Net zero"/>
    <s v="Net Zero"/>
    <s v=""/>
    <s v="N"/>
    <s v="Yes"/>
    <s v="Yes"/>
    <s v="Yes"/>
    <s v="1,2,3"/>
    <s v=""/>
    <m/>
    <m/>
    <m/>
    <s v="C,V"/>
    <s v="Y"/>
    <s v="1,2,3"/>
    <s v="We aim to align our business to a 1.5°C  Paris Agreement goal. This means reducing our carbon emissions to net zero by 2050."/>
    <n v="2050"/>
    <m/>
    <m/>
    <s v="Yes"/>
    <s v="Not Specified"/>
    <s v="No"/>
    <s v="N"/>
    <s v=""/>
    <s v=""/>
    <m/>
    <m/>
    <m/>
    <m/>
    <m/>
    <n v="0"/>
    <n v="0"/>
    <n v="0"/>
    <n v="0"/>
    <n v="0"/>
    <n v="1"/>
    <n v="0"/>
    <n v="1"/>
    <n v="0"/>
    <n v="0"/>
    <n v="0"/>
    <n v="0"/>
    <n v="0"/>
    <n v="1"/>
    <n v="0"/>
    <n v="0"/>
    <n v="0"/>
    <n v="0"/>
    <n v="0"/>
    <n v="0"/>
    <n v="1"/>
    <n v="1"/>
    <n v="0"/>
    <n v="0"/>
    <n v="0"/>
    <n v="1"/>
    <n v="1"/>
    <n v="0"/>
    <n v="0"/>
  </r>
  <r>
    <n v="485"/>
    <n v="395"/>
    <s v="PBF Energy"/>
    <s v="Petroleum Refining"/>
    <s v="Oil and gas"/>
    <s v="U.S."/>
    <s v="North America"/>
    <s v="$33,115.3"/>
    <s v="$-533.8"/>
    <n v="-1.2490000000000001"/>
    <s v="$12,703.2"/>
    <n v="3855"/>
    <n v="4"/>
    <s v="N"/>
    <m/>
    <m/>
    <s v="N"/>
    <s v="N"/>
    <s v=""/>
    <s v=""/>
    <m/>
    <s v=""/>
    <s v=""/>
    <m/>
    <s v=""/>
    <s v=""/>
    <m/>
    <m/>
    <s v="No target"/>
    <s v="No Target"/>
    <s v=""/>
    <s v="N"/>
    <s v="Yes"/>
    <s v="Yes"/>
    <s v="Not Specified"/>
    <s v="1,2"/>
    <s v=""/>
    <m/>
    <m/>
    <m/>
    <s v=""/>
    <s v="N"/>
    <s v=""/>
    <s v=""/>
    <m/>
    <m/>
    <m/>
    <s v="Not Specified"/>
    <s v="Yes (CCS-based removals e.g. BECCS, DACCS)"/>
    <s v="No"/>
    <s v="Y"/>
    <s v="emission reduction "/>
    <s v=""/>
    <s v="https://www.pbfenergy.com/wp-content/uploads/2025/09/2024-PBF-Sustainability-Report.pdf"/>
    <m/>
    <m/>
    <m/>
    <m/>
    <n v="0"/>
    <n v="0"/>
    <n v="0"/>
    <n v="0"/>
    <n v="0"/>
    <n v="0"/>
    <n v="0"/>
    <n v="0"/>
    <n v="0"/>
    <n v="0"/>
    <n v="0"/>
    <n v="0"/>
    <n v="0"/>
    <n v="0"/>
    <n v="0"/>
    <n v="0"/>
    <n v="0"/>
    <n v="0"/>
    <n v="0"/>
    <n v="0"/>
    <n v="0"/>
    <n v="0"/>
    <n v="0"/>
    <n v="0"/>
    <n v="1"/>
    <n v="0"/>
    <n v="0"/>
    <n v="0"/>
    <n v="1"/>
  </r>
  <r>
    <n v="486"/>
    <n v="464"/>
    <s v="British American Tobacco"/>
    <s v="Tobacco"/>
    <s v="Household and personal products"/>
    <s v="U.K."/>
    <s v="Europe"/>
    <s v="$33,045.6"/>
    <s v="$3,919.4"/>
    <n v="0"/>
    <s v="$148,921.6"/>
    <n v="48209"/>
    <n v="28"/>
    <s v="N"/>
    <m/>
    <m/>
    <s v="Y"/>
    <s v="Y"/>
    <s v="Targets set"/>
    <s v="1.5Â°C"/>
    <n v="2030"/>
    <s v="Targets set"/>
    <s v="1.5Â°C"/>
    <n v="2050"/>
    <s v="Y"/>
    <s v="Targets set"/>
    <n v="2050"/>
    <m/>
    <s v="Net zero"/>
    <s v="Net Zero"/>
    <s v=""/>
    <s v="N"/>
    <s v="Yes"/>
    <s v="Yes"/>
    <s v="Yes"/>
    <s v="1,2,3"/>
    <s v=""/>
    <m/>
    <m/>
    <m/>
    <s v="C,V"/>
    <s v="Y"/>
    <s v="1,2,3"/>
    <s v="&quot;Net Zero Value Chain&quot; by 2050 (P.81, 2024 Combined Annual and Sustainability Report)_x000a_&quot;BAT has a target..., by 2050, to achieve Net Zero GHG emissions across our value chain.&quot; (P104, 2023 Combined Annual and ESG Report)_x000a_&quot;In 2021, we joined the UN-backed Race to Zero Campaign and the Science-Based Targets Business Ambition for 1.5¬∫C, an alliance to halve global emissions by 2030 and achieve net zero carbon emissions by 2050.&quot; (P12, Low Carbon Transition Plan 2022)"/>
    <n v="2050"/>
    <m/>
    <m/>
    <s v="Not Specified"/>
    <s v="Yes (nature-based and CCS-based removals)"/>
    <s v="No"/>
    <s v="N"/>
    <s v=""/>
    <s v=""/>
    <m/>
    <m/>
    <m/>
    <m/>
    <m/>
    <n v="0"/>
    <n v="0"/>
    <n v="0"/>
    <n v="0"/>
    <n v="0"/>
    <n v="1"/>
    <n v="0"/>
    <n v="1"/>
    <n v="0"/>
    <n v="0"/>
    <n v="1"/>
    <n v="0"/>
    <n v="0"/>
    <n v="1"/>
    <n v="0"/>
    <n v="0"/>
    <n v="0"/>
    <n v="0"/>
    <n v="0"/>
    <n v="0"/>
    <n v="1"/>
    <n v="1"/>
    <n v="0"/>
    <n v="0"/>
    <n v="0"/>
    <n v="0"/>
    <n v="1"/>
    <n v="0"/>
    <n v="1"/>
  </r>
  <r>
    <n v="487"/>
    <n v="486"/>
    <s v="Linde"/>
    <s v="Chemicals"/>
    <s v="Chemicals"/>
    <s v="U.K."/>
    <s v="Europe"/>
    <s v="$33,005"/>
    <s v="$6,565"/>
    <n v="5.8999999999999997E-2"/>
    <s v="$80,147"/>
    <n v="65289"/>
    <n v="6"/>
    <s v="N"/>
    <m/>
    <m/>
    <s v="Y"/>
    <s v="Y"/>
    <s v="Targets set"/>
    <s v="Well-below 2¬∞C"/>
    <n v="2035"/>
    <s v=""/>
    <s v=""/>
    <m/>
    <s v=""/>
    <s v=""/>
    <m/>
    <m/>
    <s v="Climate neutral"/>
    <s v="Carbon Neutral"/>
    <s v="C"/>
    <s v="Y"/>
    <s v="Yes"/>
    <s v="Yes"/>
    <s v="Not Specified"/>
    <s v="1,2"/>
    <s v="_x000a_&quot;0ur vision for 2050 includes widespread availability of renewable and low carbon energy and alternative technologies for production and distribution. Linde‚Äôs 2050 climate neutrality ambition is based upon IEA‚Äôs scenario analysis, as described in its 2020 ETP paper. This well-below 2 degrees SDS recognized that the chemical sector as a whole is one that is hard to abate and projects the GHG trajectory for this industry as declining after 2030, reaching net zero after 2070. Most SD targets run from the 2018 base year, for 10 years to 2028. In 2021, Linde announced its climate change target, ‚Äú35 by 35,‚Äù which is a commitment to reduce absolute Scope 1 and 2 emissions by 35 percent in 2035. This managed target runs from the 2021 base year and has been validated by the SBTi. Four new targets commenced in 2024. Climate Change Decarbonization, Investment &amp; Innovation ‚Ä¢ &gt;$3 billion in internal decarbonization initiatives by 2035 ‚Ä¢ GHG Reduction: Achieve 35 percent intensity reduction in GHG vs. EBITDA ‚Ä¢ 35% reduction of absolute GHG emissions (Scopes 1 and 2) by 2035 ‚Ä¢ &gt;2x low-carbon power sourcing, primarily from active renewable electricity ‚Ä¢ Enable &gt;2x annual carbon productivity.&quot;"/>
    <n v="2050"/>
    <m/>
    <m/>
    <s v=""/>
    <s v="N"/>
    <s v=""/>
    <s v=""/>
    <m/>
    <m/>
    <m/>
    <s v="No"/>
    <s v="Yes (CCS-based removals e.g. BECCS, DACCS)"/>
    <s v="No"/>
    <s v="N"/>
    <s v=""/>
    <s v=""/>
    <m/>
    <m/>
    <m/>
    <m/>
    <m/>
    <n v="0"/>
    <n v="0"/>
    <n v="0"/>
    <n v="0"/>
    <n v="0"/>
    <n v="0"/>
    <n v="1"/>
    <n v="1"/>
    <n v="0"/>
    <n v="0"/>
    <n v="0"/>
    <n v="0"/>
    <n v="0"/>
    <n v="0"/>
    <n v="0"/>
    <n v="0"/>
    <n v="1"/>
    <n v="1"/>
    <n v="0"/>
    <n v="0"/>
    <n v="0"/>
    <n v="0"/>
    <n v="0"/>
    <n v="0"/>
    <n v="0"/>
    <n v="0"/>
    <n v="1"/>
    <n v="1"/>
    <n v="0"/>
  </r>
  <r>
    <n v="488"/>
    <n v="499"/>
    <s v="Mitsubishi Heavy Industries"/>
    <s v="Industrial Machinery"/>
    <s v="Industrial goods"/>
    <s v="Japan"/>
    <s v="Asia"/>
    <s v="$32,977.2"/>
    <s v="$1,610.1"/>
    <n v="4.8000000000000001E-2"/>
    <s v="$44,425.4"/>
    <n v="77274"/>
    <n v="31"/>
    <s v="N"/>
    <m/>
    <m/>
    <s v="N"/>
    <s v="N"/>
    <s v=""/>
    <s v=""/>
    <m/>
    <s v=""/>
    <s v=""/>
    <m/>
    <s v=""/>
    <s v=""/>
    <m/>
    <m/>
    <s v="Net zero"/>
    <s v="Net Zero"/>
    <s v=""/>
    <s v="N"/>
    <s v="Yes"/>
    <s v="Yes"/>
    <s v="Yes"/>
    <s v="1,2,3"/>
    <s v=""/>
    <m/>
    <m/>
    <m/>
    <s v="C,V"/>
    <s v="Y"/>
    <s v="1,2,3"/>
    <s v=" To reach this goal, considering the lead time required for our products and technologies to enter service, we at MHI have de- clared our intent to realize net zero CO2 emissions by 2040, ten years ahead of the Japanese government‚Äôs target._x000a__x000a_By our estimate, CO2 emissions from products we have provided to our customers (Scope 3) totaled approxi- mately Ùè∞ç.Ùè∞£ billion tons as of Ùè∞êÙè∞üÙè∞çÙè∞ë. We are confident in our ability to make a significant contribution to global Ùè∞§arbon Neutrality by reducing those emissions with our techno- logical capabilities._x000a_In our MISSION NET ZERO announcement, we set two targetsÙè∞à first, to cut our Ùè∞ïcope Ùè∞• Ùè∞¶ Ùè∞§Ùè∞§Ùè∞ôÙè∞ï emissions by_x000a_50% compared to 2019 levels by 2030, and then, to reach Net Zero by 2040. Secondly, we set two targets regard- ing Scopes 1 and 2 emissions‚ÄìCO2 emissions resulting from our Group-wide production activities. We will reduce Scopes 1 and 2 emissions by 50% compared to 2014 levels by 2030 and then achieve Net Zero by 2040. We have already succeeded in reducing our Scopes 1 and 2 emissions by more than 40%. Today, we are proceeding with plans to demonstrate our Carbon Neutral Factory concept at Mihara Machinery Works in western Japan. We aim to achieve Carbon Neutrality at this manufacturing facility mainly by replacing conventional power sources with green energy derived from renewables, electrifying heat sources, and installing energy management systems. By applying the eÙè∞®perience gained through these eÙè∞äorts and working closely with our peers in industry, we will develop innovative, carbon neutral solutions and propose them to our customers. (Pg. 12)_x000a__x000a_Under MISSION NET ZERO, our 2040 Carbon Neutrality Ùè∞¥eclaration, Ùè∞ÉÙè∞ÑÙè∞Ö Ùè∞ÄroupÙè∞ás first goal is to reduce our Ùè∞§Ùè∞¢2 emissions (Scopes 1 and 2) to 50% of 2014 levels by 2030 and reach Net Zero emissions by 2040._x000a_Our second goal focuses on Scope 3 emissions, the majority of which arise from customers‚Äô use of our prod-_x000a_2030 -50% (Compared to 2014) * Scopes 1 and 2: Calculation based on GHG Protocol_x000a_ucts. We aim to reduce CO2 emissions throughout our entire value chain to 50% of 2019 levels by 2030 after deducting reductions from CCUS* and to reduce them to Net Zero by 2040. (Pg. 32)_x000a_"/>
    <n v="2040"/>
    <m/>
    <m/>
    <s v="Not Specified"/>
    <s v="Yes (CCS-based removals e.g. BECCS, DACCS)"/>
    <s v="No"/>
    <s v="N"/>
    <s v=""/>
    <s v=""/>
    <m/>
    <m/>
    <m/>
    <m/>
    <m/>
    <n v="0"/>
    <n v="0"/>
    <n v="0"/>
    <n v="0"/>
    <n v="0"/>
    <n v="0"/>
    <n v="0"/>
    <n v="0"/>
    <n v="0"/>
    <n v="0"/>
    <n v="0"/>
    <n v="0"/>
    <n v="0"/>
    <n v="1"/>
    <n v="0"/>
    <n v="0"/>
    <n v="0"/>
    <n v="0"/>
    <n v="0"/>
    <n v="0"/>
    <n v="1"/>
    <n v="1"/>
    <n v="0"/>
    <n v="0"/>
    <n v="0"/>
    <n v="0"/>
    <n v="1"/>
    <n v="0"/>
    <n v="1"/>
  </r>
  <r>
    <n v="489"/>
    <n v="472"/>
    <s v="Guangxi Investment Group"/>
    <s v="Diversified Financials"/>
    <s v="Financial services"/>
    <s v="China"/>
    <s v="Asia"/>
    <s v="$32,974.6"/>
    <s v="$28"/>
    <n v="-0.59"/>
    <s v="$118,053.7"/>
    <n v="31983"/>
    <n v="6"/>
    <s v="N"/>
    <m/>
    <m/>
    <s v="N"/>
    <s v="N"/>
    <s v=""/>
    <s v=""/>
    <m/>
    <s v=""/>
    <s v=""/>
    <m/>
    <s v=""/>
    <s v=""/>
    <m/>
    <m/>
    <s v="No target"/>
    <s v="No Target"/>
    <s v="G"/>
    <s v="N"/>
    <s v="Yes"/>
    <s v="Yes"/>
    <s v="Not Specified"/>
    <s v="1,2"/>
    <s v="committed to national peak and neutrality targets"/>
    <n v="2060"/>
    <s v="https://gx.cnr.cn/cnrgx/jingjishenghuo/20210519/t20210519_525490539.shtml"/>
    <m/>
    <s v=""/>
    <s v="N"/>
    <s v=""/>
    <s v=""/>
    <m/>
    <m/>
    <m/>
    <s v="Not Specified"/>
    <s v="Not Specified"/>
    <s v="No"/>
    <s v="N"/>
    <s v=""/>
    <s v=""/>
    <m/>
    <m/>
    <m/>
    <m/>
    <m/>
    <n v="0"/>
    <n v="0"/>
    <n v="0"/>
    <n v="0"/>
    <n v="0"/>
    <n v="0"/>
    <n v="0"/>
    <n v="0"/>
    <n v="0"/>
    <n v="0"/>
    <n v="0"/>
    <n v="0"/>
    <n v="0"/>
    <n v="0"/>
    <n v="0"/>
    <n v="0"/>
    <n v="0"/>
    <n v="0"/>
    <n v="0"/>
    <n v="0"/>
    <n v="0"/>
    <n v="0"/>
    <n v="0"/>
    <n v="0"/>
    <n v="0"/>
    <n v="0"/>
    <n v="0"/>
    <n v="0"/>
    <n v="1"/>
  </r>
  <r>
    <n v="490"/>
    <e v="#N/A"/>
    <s v="GuideWell Mutual Holding"/>
    <s v="Health Care: Insurance and Managed Care"/>
    <s v="Health care and pharmaceuticals"/>
    <s v="U.S."/>
    <s v="North America"/>
    <s v="$32,955"/>
    <s v="$284.7"/>
    <n v="-0.46500000000000002"/>
    <s v="$20,238.2"/>
    <n v="17936"/>
    <n v="1"/>
    <s v="N"/>
    <m/>
    <m/>
    <s v="N"/>
    <s v="N"/>
    <m/>
    <m/>
    <m/>
    <m/>
    <m/>
    <m/>
    <s v=""/>
    <m/>
    <m/>
    <m/>
    <m/>
    <m/>
    <s v=""/>
    <s v="N"/>
    <m/>
    <m/>
    <m/>
    <s v=""/>
    <s v=""/>
    <m/>
    <s v="https://www.guidewell.com/news/impact-report"/>
    <s v="no useful information "/>
    <s v=""/>
    <s v="N"/>
    <s v=""/>
    <s v=""/>
    <m/>
    <m/>
    <m/>
    <s v=""/>
    <m/>
    <m/>
    <s v="N"/>
    <s v=""/>
    <s v=""/>
    <m/>
    <m/>
    <m/>
    <m/>
    <m/>
    <n v="0"/>
    <n v="0"/>
    <n v="0"/>
    <n v="0"/>
    <n v="0"/>
    <n v="0"/>
    <n v="0"/>
    <n v="0"/>
    <n v="0"/>
    <n v="0"/>
    <n v="0"/>
    <n v="0"/>
    <n v="0"/>
    <n v="0"/>
    <n v="0"/>
    <n v="0"/>
    <n v="0"/>
    <n v="0"/>
    <n v="0"/>
    <n v="0"/>
    <n v="0"/>
    <n v="0"/>
    <n v="0"/>
    <n v="0"/>
    <n v="0"/>
    <n v="0"/>
    <n v="0"/>
    <n v="0"/>
    <n v="0"/>
  </r>
  <r>
    <n v="491"/>
    <n v="474"/>
    <s v="Mazda Motor"/>
    <s v="Motor Vehicles &amp; Parts"/>
    <s v="Automotive"/>
    <s v="Japan"/>
    <s v="Asia"/>
    <s v="$32,922.8"/>
    <s v="$748.3"/>
    <n v="-0.47899999999999998"/>
    <s v="$27,287.2"/>
    <n v="48783"/>
    <n v="29"/>
    <s v="N"/>
    <m/>
    <m/>
    <s v="N"/>
    <s v="N"/>
    <s v=""/>
    <s v=""/>
    <m/>
    <s v=""/>
    <s v=""/>
    <m/>
    <s v=""/>
    <s v=""/>
    <m/>
    <m/>
    <s v="Carbon neutral(ity)"/>
    <s v="Carbon Neutral"/>
    <s v="C"/>
    <s v="Y"/>
    <s v="Yes"/>
    <s v="Yes"/>
    <s v="Partial"/>
    <s v="1,2"/>
    <s v="'At Mazda, we are now taking on the challenge of achieving carbon neutrality (CN) by 2050 with a view to realizing a decarbonized society' (p. 6 2022 Sustainability Report). "/>
    <n v="2050"/>
    <m/>
    <m/>
    <s v=""/>
    <s v="N"/>
    <s v=""/>
    <s v=""/>
    <m/>
    <m/>
    <m/>
    <s v="Yes"/>
    <s v="No"/>
    <s v="Yes"/>
    <s v="N"/>
    <s v=""/>
    <s v=""/>
    <m/>
    <m/>
    <m/>
    <m/>
    <m/>
    <n v="0"/>
    <n v="0"/>
    <n v="0"/>
    <n v="0"/>
    <n v="0"/>
    <n v="0"/>
    <n v="0"/>
    <n v="0"/>
    <n v="0"/>
    <n v="0"/>
    <n v="0"/>
    <n v="0"/>
    <n v="0"/>
    <n v="0"/>
    <n v="0"/>
    <n v="0"/>
    <n v="1"/>
    <n v="1"/>
    <n v="0"/>
    <n v="0"/>
    <n v="0"/>
    <n v="0"/>
    <n v="0"/>
    <n v="0"/>
    <n v="0"/>
    <n v="1"/>
    <n v="1"/>
    <n v="0"/>
    <n v="0"/>
  </r>
  <r>
    <n v="492"/>
    <n v="498"/>
    <s v="ABB"/>
    <s v="Industrial Machinery"/>
    <s v="Industrial goods"/>
    <s v="Switzerland"/>
    <s v="Europe"/>
    <s v="$32,850"/>
    <s v="$3,935"/>
    <n v="5.0999999999999997E-2"/>
    <s v="$40,357"/>
    <n v="109900"/>
    <n v="30"/>
    <s v="Y"/>
    <n v="2021"/>
    <n v="2030"/>
    <s v="Y"/>
    <s v="Y"/>
    <s v="Targets set"/>
    <s v="1.5°C "/>
    <n v="2030"/>
    <s v="Targets set"/>
    <s v="1.5°C "/>
    <n v="2050"/>
    <s v="Y"/>
    <s v="Targets set"/>
    <n v="2050"/>
    <m/>
    <s v="Net zero"/>
    <s v="Net Zero"/>
    <s v=""/>
    <s v="N"/>
    <s v="Yes"/>
    <s v="Yes"/>
    <s v="Yes"/>
    <s v="1,2,3"/>
    <s v=""/>
    <m/>
    <m/>
    <m/>
    <s v="C,V"/>
    <s v="Y"/>
    <s v="1,2,3"/>
    <s v="&quot;We chose the ‚ÄúNet Zero Emissions by 2050‚Äù scenario of the International Energy Agency (IEA) as the basis for the transition scenario analysis as it features net zero CO2 energy sector and industrial process emissions in 2050, while achieving universal energy access in 2030.&quot; (pg. 29)_x000a_"/>
    <n v="2050"/>
    <m/>
    <m/>
    <s v="Not Specified"/>
    <s v="Not Specified"/>
    <s v="No"/>
    <s v="N"/>
    <s v=""/>
    <s v=""/>
    <m/>
    <m/>
    <m/>
    <m/>
    <m/>
    <n v="0"/>
    <n v="1"/>
    <n v="0"/>
    <n v="1"/>
    <n v="0"/>
    <n v="1"/>
    <n v="0"/>
    <n v="1"/>
    <n v="0"/>
    <n v="0"/>
    <n v="1"/>
    <n v="0"/>
    <n v="0"/>
    <n v="1"/>
    <n v="0"/>
    <n v="0"/>
    <n v="0"/>
    <n v="0"/>
    <n v="0"/>
    <n v="0"/>
    <n v="1"/>
    <n v="1"/>
    <n v="0"/>
    <n v="0"/>
    <n v="0"/>
    <n v="0"/>
    <n v="1"/>
    <n v="0"/>
    <n v="1"/>
  </r>
  <r>
    <n v="493"/>
    <e v="#N/A"/>
    <s v="Magnit"/>
    <s v="Food &amp; Drug Stores"/>
    <s v="Retail"/>
    <s v="Russia"/>
    <s v="Europe"/>
    <s v="$32,795"/>
    <s v="$475.2"/>
    <n v="-0.31"/>
    <s v="$13,776.8"/>
    <n v="369000"/>
    <n v="2"/>
    <s v="N"/>
    <m/>
    <m/>
    <s v="Y"/>
    <s v="Y"/>
    <s v="Targets set"/>
    <s v="1.5Â°C"/>
    <n v="2030"/>
    <s v=""/>
    <s v=""/>
    <m/>
    <s v="N"/>
    <s v="Commitment removed"/>
    <m/>
    <m/>
    <s v="Emissions intensity target"/>
    <s v="Other Emission Reduction"/>
    <s v=""/>
    <s v="N"/>
    <s v="Yes"/>
    <s v="Yes"/>
    <s v="Yes"/>
    <s v="1,2,3"/>
    <s v=""/>
    <m/>
    <m/>
    <m/>
    <s v=""/>
    <s v="N"/>
    <s v=""/>
    <s v=""/>
    <m/>
    <m/>
    <m/>
    <s v="Not Specified"/>
    <s v="Yes (nature-based removals e.g. Forestation, soil carbon enhancement)"/>
    <s v="No"/>
    <s v="Y"/>
    <s v="Not mentioned"/>
    <n v="2050"/>
    <m/>
    <m/>
    <m/>
    <m/>
    <m/>
    <n v="0"/>
    <n v="0"/>
    <n v="0"/>
    <n v="0"/>
    <n v="0"/>
    <n v="1"/>
    <n v="0"/>
    <n v="1"/>
    <n v="0"/>
    <n v="0"/>
    <n v="0"/>
    <n v="0"/>
    <n v="0"/>
    <n v="0"/>
    <n v="0"/>
    <n v="0"/>
    <n v="0"/>
    <n v="0"/>
    <n v="0"/>
    <n v="0"/>
    <n v="0"/>
    <n v="0"/>
    <n v="0"/>
    <n v="0"/>
    <n v="1"/>
    <n v="0"/>
    <n v="1"/>
    <n v="0"/>
    <n v="1"/>
  </r>
  <r>
    <n v="494"/>
    <n v="465"/>
    <s v="CPC"/>
    <s v="Petroleum Refining"/>
    <s v="Oil and gas"/>
    <s v="Taiwan"/>
    <s v="Asia"/>
    <s v="$32,768.9"/>
    <s v="$-1,028.9"/>
    <n v="0"/>
    <s v="$33,926.5"/>
    <n v="16637"/>
    <n v="24"/>
    <s v="N"/>
    <m/>
    <m/>
    <s v="N"/>
    <s v="N"/>
    <m/>
    <s v=""/>
    <m/>
    <s v=""/>
    <s v=""/>
    <m/>
    <s v=""/>
    <s v=""/>
    <m/>
    <m/>
    <s v="Annually conduct greenhouse gas emissions inventory and disclosure through ISO 14064-1._x000a_•Set CPC’ s interim target of reducing emissions by 50.2% by 2032 compared to 2005 levels, striving to _x000a_achieve net-zero emissions through measures such as improving energy efficiency, using low-carbon _x000a_fuels, recovering and utilizing energy, adopting renewable energy, carbon capture and storage, hydrogen energy, and carbon-neutral natural gas"/>
    <s v=""/>
    <s v=""/>
    <s v="N"/>
    <s v="Yes"/>
    <s v="Yes"/>
    <s v=""/>
    <s v="1,2"/>
    <s v="Annually conduct greenhouse gas emissions inventory and disclosure through ISO 14064-1. •Set CPC’ s interim target of reducing emissions by 50.2% by 2032 compared to 2005 levels, striving to achieve net-zero emissions through measures such as improving energy efficiency, using low-carbon fuels, recovering and utilizing energy, adopting renewable energy, carbon capture and storage, hydro_x0002_gen energy, and carbon-neutral natural gas"/>
    <m/>
    <m/>
    <m/>
    <s v="C"/>
    <s v="Y"/>
    <s v="1,2"/>
    <s v=""/>
    <n v="2050"/>
    <m/>
    <m/>
    <s v="Yes"/>
    <s v=""/>
    <s v=""/>
    <s v="N"/>
    <s v=""/>
    <s v=""/>
    <m/>
    <m/>
    <m/>
    <m/>
    <s v="https://ws.cpc.com.tw/CPCCSREN/2025_EN_CPC_CSR.pdf"/>
    <n v="0"/>
    <n v="0"/>
    <n v="0"/>
    <n v="0"/>
    <n v="0"/>
    <n v="0"/>
    <n v="0"/>
    <n v="0"/>
    <n v="0"/>
    <n v="0"/>
    <n v="0"/>
    <n v="0"/>
    <n v="0"/>
    <n v="1"/>
    <n v="0"/>
    <n v="0"/>
    <n v="0"/>
    <n v="0"/>
    <n v="0"/>
    <n v="0"/>
    <n v="1"/>
    <n v="1"/>
    <n v="0"/>
    <n v="0"/>
    <n v="0"/>
    <n v="1"/>
    <n v="1"/>
    <n v="0"/>
    <n v="0"/>
  </r>
  <r>
    <n v="495"/>
    <n v="480"/>
    <s v="Ecopetrol"/>
    <s v="Mining, Crude-Oil Production"/>
    <s v="Metals and mining"/>
    <s v="Colombia"/>
    <s v="Latin America"/>
    <s v="$32,736.3"/>
    <s v="$3,398.4"/>
    <n v="-0.30299999999999999"/>
    <s v="$67,752.1"/>
    <n v="19581"/>
    <n v="8"/>
    <s v="N"/>
    <m/>
    <m/>
    <s v="N"/>
    <s v="N"/>
    <s v=""/>
    <s v=""/>
    <m/>
    <s v=""/>
    <s v=""/>
    <m/>
    <s v=""/>
    <s v=""/>
    <m/>
    <m/>
    <s v="Net zero"/>
    <s v="Net Zero"/>
    <s v=""/>
    <s v="N"/>
    <s v="Yes"/>
    <s v="Yes"/>
    <s v="Yes"/>
    <s v="1,2,3"/>
    <s v=""/>
    <m/>
    <m/>
    <m/>
    <s v="C,V"/>
    <s v="Y"/>
    <s v="1,2,3"/>
    <s v="'We announced our commitment to achieve net zero carbon emissions by 2050 (Scopes 1 and 2)' (p14, 2021)._x000a_nb also _x000a_By 2050, the company plans a 50% reduction in its total emissions (Scopes 1, 2 and 3), including the entire value chain, which encompasses the use of its products. _x000a__x000a_Also in 2024: Ecopetrol committed to achieve Net Zero Carbon emissions by 2050 (Scopes 1 and 2) [...]. Additionally, the Ecopetrol Group will seek to reduce 50% of total emissions (Scopes 1, 2 and 3) by 2050. (https://www.ecopetrol.com.co/wps/portal/Home/tesg/environmental/climate-action/climate-ambition, consulted in august 2024)"/>
    <n v="2050"/>
    <m/>
    <m/>
    <s v="Yes"/>
    <s v="Yes (nature-based and CCS-based removals)"/>
    <s v="No"/>
    <s v="N"/>
    <s v=""/>
    <s v=""/>
    <m/>
    <m/>
    <m/>
    <m/>
    <m/>
    <n v="0"/>
    <n v="0"/>
    <n v="0"/>
    <n v="0"/>
    <n v="0"/>
    <n v="0"/>
    <n v="0"/>
    <n v="0"/>
    <n v="0"/>
    <n v="0"/>
    <n v="0"/>
    <n v="0"/>
    <n v="0"/>
    <n v="1"/>
    <n v="0"/>
    <n v="0"/>
    <n v="0"/>
    <n v="0"/>
    <n v="0"/>
    <n v="0"/>
    <n v="1"/>
    <n v="1"/>
    <n v="0"/>
    <n v="0"/>
    <n v="0"/>
    <n v="1"/>
    <n v="1"/>
    <n v="0"/>
    <n v="0"/>
  </r>
  <r>
    <n v="496"/>
    <e v="#N/A"/>
    <s v="Wistron"/>
    <s v="Computers"/>
    <s v="Technology"/>
    <s v="Taiwan"/>
    <s v="Asia"/>
    <s v="$32,687.7"/>
    <s v="$543.5"/>
    <n v="0.47499999999999998"/>
    <s v="$17,985.7"/>
    <n v="42091"/>
    <n v="9"/>
    <s v="N"/>
    <m/>
    <m/>
    <s v="Y"/>
    <s v="Y"/>
    <s v="Targets set"/>
    <s v="1.5°C "/>
    <n v="2030"/>
    <s v="Targets set"/>
    <s v="1.5°C "/>
    <n v="2050"/>
    <s v="Y"/>
    <s v="Targets set"/>
    <n v="2050"/>
    <m/>
    <s v="Net zero"/>
    <s v="Net Zero"/>
    <s v=""/>
    <s v="N"/>
    <s v="Yes"/>
    <s v="Yes"/>
    <s v="Yes"/>
    <s v="1,2,3"/>
    <s v=""/>
    <m/>
    <m/>
    <m/>
    <s v="C,V"/>
    <s v="Y"/>
    <s v="1,2,3"/>
    <s v="We are committed to achieving carbon neutrality across Wistron‚Äôs operations by 2030 and net-zero emissions across the entire value chain by 2050."/>
    <n v="2050"/>
    <m/>
    <m/>
    <s v="Yes"/>
    <s v="Yes (nature-based and CCS-based removals)"/>
    <s v="No"/>
    <s v="N"/>
    <s v=""/>
    <s v=""/>
    <m/>
    <m/>
    <m/>
    <m/>
    <m/>
    <n v="0"/>
    <n v="0"/>
    <n v="0"/>
    <n v="0"/>
    <n v="0"/>
    <n v="1"/>
    <n v="0"/>
    <n v="1"/>
    <n v="0"/>
    <n v="0"/>
    <n v="1"/>
    <n v="0"/>
    <n v="0"/>
    <n v="1"/>
    <n v="0"/>
    <n v="0"/>
    <n v="0"/>
    <n v="0"/>
    <n v="0"/>
    <n v="0"/>
    <n v="1"/>
    <n v="1"/>
    <n v="0"/>
    <n v="0"/>
    <n v="0"/>
    <n v="1"/>
    <n v="1"/>
    <n v="0"/>
    <n v="0"/>
  </r>
  <r>
    <n v="497"/>
    <e v="#N/A"/>
    <s v="Medtronic"/>
    <s v="Medical Products and Equipment"/>
    <s v="Health care and pharmaceuticals"/>
    <s v="Ireland"/>
    <s v="Europe"/>
    <s v="$32,364"/>
    <s v="$3,676"/>
    <n v="-2.1999999999999999E-2"/>
    <s v="$89,981"/>
    <n v="95000"/>
    <n v="8"/>
    <s v="N"/>
    <m/>
    <m/>
    <s v="Y"/>
    <s v="Y"/>
    <s v="Targets set"/>
    <s v="1.5°C "/>
    <n v="2034"/>
    <s v=""/>
    <s v=""/>
    <m/>
    <s v="N"/>
    <s v="Commitment removed"/>
    <m/>
    <m/>
    <s v="Net zero"/>
    <s v="Net Zero"/>
    <s v=""/>
    <s v="N"/>
    <s v="Yes"/>
    <s v="Yes"/>
    <s v="Yes"/>
    <s v="1,2,3"/>
    <s v=""/>
    <m/>
    <m/>
    <m/>
    <s v="C,V"/>
    <s v="Y"/>
    <s v="1,2,3"/>
    <s v="‚ÄúTo address the climate crisis, Medtronic has set an ambition to achieve net‚ÄØzero carbon emissions by fiscal year (FY)‚ÄØ2045 across its operations and value chain (scopes‚ÄØ1,‚ÄØ2, and‚ÄØ3). Achieving net‚ÄØzero carbon emissions will be no easy feat, but the environmental and health benefits justify‚ÄØthe‚ÄØeffort.‚Äù _x000a__x000a_‚ÄúWe have a goal of becoming carbon neutral in our operations by fiscal year‚ÄØ2030, and to reduce carbon emissions to net zero in our operations, supply chain, and logistics by fiscal year‚ÄØ2045. To achieve the ambition, we created a Decarbonization Roadmap and will pursue setting carbon emission reduction targets across scopes‚ÄØ1,‚ÄØ2, and‚ÄØ3.‚Äù_x000a__x000a_Source: https://web.archive.org/web/20250714214025/https://europe.medtronic.com/xd-en/our-impact/carbon-reduction.html_x000a_"/>
    <n v="2045"/>
    <m/>
    <m/>
    <s v="Yes"/>
    <s v="Not Specified"/>
    <s v="No"/>
    <s v="N"/>
    <s v=""/>
    <s v=""/>
    <m/>
    <m/>
    <m/>
    <m/>
    <m/>
    <n v="0"/>
    <n v="0"/>
    <n v="0"/>
    <n v="0"/>
    <n v="0"/>
    <n v="0"/>
    <n v="1"/>
    <n v="1"/>
    <n v="0"/>
    <n v="0"/>
    <n v="0"/>
    <n v="0"/>
    <n v="0"/>
    <n v="1"/>
    <n v="0"/>
    <n v="0"/>
    <n v="0"/>
    <n v="0"/>
    <n v="0"/>
    <n v="0"/>
    <n v="1"/>
    <n v="1"/>
    <n v="0"/>
    <n v="0"/>
    <n v="0"/>
    <n v="1"/>
    <n v="1"/>
    <n v="0"/>
    <n v="0"/>
  </r>
  <r>
    <n v="498"/>
    <e v="#N/A"/>
    <s v="New China Life Insurance"/>
    <s v="Insurance: Life, Health (stock)"/>
    <s v="Financial services"/>
    <s v="China"/>
    <s v="Asia"/>
    <s v="$32,293.1"/>
    <s v="$-1,438.2"/>
    <n v="0"/>
    <s v="$231,852.4"/>
    <n v="28675"/>
    <n v="6"/>
    <s v="N"/>
    <m/>
    <m/>
    <s v="N"/>
    <s v="N"/>
    <s v=""/>
    <s v=""/>
    <m/>
    <s v=""/>
    <s v=""/>
    <m/>
    <s v=""/>
    <s v=""/>
    <m/>
    <m/>
    <s v="No target"/>
    <s v="No Target"/>
    <s v="G"/>
    <s v="N"/>
    <s v="Not Specified"/>
    <s v="Not Specified"/>
    <s v="Not Specified"/>
    <s v=""/>
    <s v=""/>
    <n v="2060"/>
    <s v="995b0b3a-1cd6-4078-b7e1-1fb613ffc2b7.pdf"/>
    <s v="The investment portfolio will achieve carbon neutrality by 2060"/>
    <s v=""/>
    <s v="N"/>
    <s v=""/>
    <s v=""/>
    <m/>
    <m/>
    <m/>
    <s v="Not Specified"/>
    <s v="Not Specified"/>
    <s v="No"/>
    <s v="N"/>
    <s v=""/>
    <s v=""/>
    <m/>
    <m/>
    <m/>
    <m/>
    <m/>
    <n v="0"/>
    <n v="0"/>
    <n v="0"/>
    <n v="0"/>
    <n v="0"/>
    <n v="0"/>
    <n v="0"/>
    <n v="0"/>
    <n v="0"/>
    <n v="0"/>
    <n v="0"/>
    <n v="0"/>
    <n v="0"/>
    <n v="0"/>
    <n v="0"/>
    <n v="0"/>
    <n v="0"/>
    <n v="0"/>
    <n v="0"/>
    <n v="0"/>
    <n v="0"/>
    <n v="0"/>
    <n v="0"/>
    <n v="0"/>
    <n v="0"/>
    <n v="0"/>
    <n v="0"/>
    <n v="0"/>
    <n v="1"/>
  </r>
  <r>
    <n v="499"/>
    <e v="#N/A"/>
    <s v="China General Technology"/>
    <s v="Trading"/>
    <s v="Financial services"/>
    <s v="China"/>
    <s v="Asia"/>
    <s v="$32,282.4"/>
    <s v="$-150.6"/>
    <n v="-1.486"/>
    <s v="$44,268.6"/>
    <n v="102874"/>
    <n v="8"/>
    <s v="N"/>
    <m/>
    <m/>
    <s v="N"/>
    <s v="N"/>
    <s v=""/>
    <s v=""/>
    <m/>
    <s v=""/>
    <s v=""/>
    <m/>
    <s v=""/>
    <s v=""/>
    <m/>
    <m/>
    <s v=""/>
    <s v=""/>
    <s v="G"/>
    <s v="N"/>
    <s v=""/>
    <s v=""/>
    <s v=""/>
    <s v=""/>
    <s v=""/>
    <m/>
    <s v="b138b4a6ac5c4faaa9b3a3665b13642b.pdf"/>
    <s v="Carbon Peaking and Carbon Neutrality"/>
    <s v=""/>
    <s v="N"/>
    <s v=""/>
    <s v=""/>
    <m/>
    <m/>
    <m/>
    <s v=""/>
    <s v=""/>
    <s v=""/>
    <s v="N"/>
    <s v=""/>
    <s v=""/>
    <m/>
    <m/>
    <m/>
    <m/>
    <s v="China General Technology (Group) Holding Co., Ltd &gt; Social Responsibility &gt; CSR Report"/>
    <n v="0"/>
    <n v="0"/>
    <n v="0"/>
    <n v="0"/>
    <n v="0"/>
    <n v="0"/>
    <n v="0"/>
    <n v="0"/>
    <n v="0"/>
    <n v="0"/>
    <n v="0"/>
    <n v="0"/>
    <n v="0"/>
    <n v="0"/>
    <n v="0"/>
    <n v="0"/>
    <n v="0"/>
    <n v="0"/>
    <n v="0"/>
    <n v="0"/>
    <n v="0"/>
    <n v="0"/>
    <n v="0"/>
    <n v="0"/>
    <n v="0"/>
    <n v="0"/>
    <n v="0"/>
    <n v="0"/>
    <n v="0"/>
  </r>
  <r>
    <n v="500"/>
    <n v="487"/>
    <s v="Heineken"/>
    <s v="Beverages"/>
    <s v="Food, beverages and agriculture"/>
    <s v="Netherlands"/>
    <s v="Europe"/>
    <s v="$32,249.4"/>
    <s v="$538.6"/>
    <n v="-0.57599999999999996"/>
    <s v="$55,368.6"/>
    <n v="88497"/>
    <n v="16"/>
    <s v="Y"/>
    <n v="2021"/>
    <n v="2030"/>
    <s v="Y"/>
    <s v="Y"/>
    <s v="Targets set"/>
    <s v="1.5Â°C"/>
    <n v="2030"/>
    <s v="Targets set"/>
    <s v="1.5Â°C"/>
    <n v="2040"/>
    <s v="Y"/>
    <s v="Targets set"/>
    <n v="2040"/>
    <m/>
    <s v="Net zero"/>
    <s v="Net Zero"/>
    <s v=""/>
    <s v="N"/>
    <s v="Yes"/>
    <s v="Yes"/>
    <s v="Yes"/>
    <s v="1,2,3"/>
    <s v=""/>
    <m/>
    <m/>
    <m/>
    <s v="C,V"/>
    <s v="Y"/>
    <s v="1,2,3"/>
    <s v="&quot;Reach net zero across our value chain by 2040&quot;  (P.143, 2023 Annual Report)_x000a_&quot;A key ambition of our Brew a Better World strategy is to reach net zero by 2040. This strategy is aligned with the latest climate science and translates ambition into action in both the near and long-term. We have announced this ambition in April 2021 with intermediate goals to reach net zero carbon in scope 1 and 2 and reduce 21% of scope 3 emissions, both by 2030.&quot; (P.148, 2023 Annual Report) "/>
    <n v="2040"/>
    <m/>
    <m/>
    <s v="Yes"/>
    <s v="Not Specified"/>
    <s v="No"/>
    <s v="N"/>
    <s v=""/>
    <s v=""/>
    <m/>
    <m/>
    <m/>
    <m/>
    <m/>
    <n v="0"/>
    <n v="1"/>
    <n v="0"/>
    <n v="1"/>
    <n v="0"/>
    <n v="1"/>
    <n v="0"/>
    <n v="1"/>
    <n v="0"/>
    <n v="0"/>
    <n v="1"/>
    <n v="0"/>
    <n v="0"/>
    <n v="1"/>
    <n v="0"/>
    <n v="0"/>
    <n v="0"/>
    <n v="0"/>
    <n v="0"/>
    <n v="0"/>
    <n v="1"/>
    <n v="1"/>
    <n v="0"/>
    <n v="0"/>
    <n v="0"/>
    <n v="1"/>
    <n v="1"/>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D4F7100-50C1-4A48-B8C1-07689AC308CF}" name="PivotTable2" cacheId="8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H3:J4" firstHeaderRow="0" firstDataRow="1" firstDataCol="0"/>
  <pivotFields count="87">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Fields count="1">
    <field x="-2"/>
  </colFields>
  <colItems count="3">
    <i>
      <x/>
    </i>
    <i i="1">
      <x v="1"/>
    </i>
    <i i="2">
      <x v="2"/>
    </i>
  </colItems>
  <dataFields count="3">
    <dataField name="Sum of RE100 &lt;=2024" fld="58" baseField="0" baseItem="0"/>
    <dataField name="Sum of RE100 2025-2030" fld="59" baseField="0" baseItem="0"/>
    <dataField name="Sum of RE100&gt;2030" fld="6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769BCFA-BC4E-49C1-9198-A790DB434CA1}" name="PivotTable1" cacheId="8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3:E4" firstHeaderRow="0" firstDataRow="1" firstDataCol="0"/>
  <pivotFields count="87">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dataField="1" showAll="0"/>
    <pivotField showAll="0"/>
    <pivotField showAll="0"/>
    <pivotField showAll="0"/>
    <pivotField showAll="0"/>
    <pivotField showAll="0"/>
    <pivotField showAll="0"/>
    <pivotField showAll="0"/>
  </pivotFields>
  <rowItems count="1">
    <i/>
  </rowItems>
  <colFields count="1">
    <field x="-2"/>
  </colFields>
  <colItems count="4">
    <i>
      <x/>
    </i>
    <i i="1">
      <x v="1"/>
    </i>
    <i i="2">
      <x v="2"/>
    </i>
    <i i="3">
      <x v="3"/>
    </i>
  </colItems>
  <dataFields count="4">
    <dataField name="Sum of All RE" fld="61" baseField="0" baseItem="0"/>
    <dataField name="Sum of All CN" fld="75" baseField="0" baseItem="0"/>
    <dataField name="Sum of All NZ" fld="79" baseField="0" baseItem="0"/>
    <dataField name="Sum of All SBTi ST" fld="6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7D415A5-3CF0-4956-9117-4270222F8682}" name="PivotTable5" cacheId="8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V3:X4" firstHeaderRow="0" firstDataRow="1" firstDataCol="0"/>
  <pivotFields count="87">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s>
  <rowItems count="1">
    <i/>
  </rowItems>
  <colFields count="1">
    <field x="-2"/>
  </colFields>
  <colItems count="3">
    <i>
      <x/>
    </i>
    <i i="1">
      <x v="1"/>
    </i>
    <i i="2">
      <x v="2"/>
    </i>
  </colItems>
  <dataFields count="3">
    <dataField name="Sum of Total NZ &lt;=2024" fld="76" baseField="0" baseItem="0"/>
    <dataField name="Sum of Total NZ 2025-2030" fld="77" baseField="0" baseItem="0"/>
    <dataField name="Sum of Total NZ &gt; 2030" fld="7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245C4C0-E706-4D6B-A4E9-7BC6D9961D6C}" name="PivotTable4" cacheId="8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R3:T4" firstHeaderRow="0" firstDataRow="1" firstDataCol="0"/>
  <pivotFields count="87">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Fields count="1">
    <field x="-2"/>
  </colFields>
  <colItems count="3">
    <i>
      <x/>
    </i>
    <i i="1">
      <x v="1"/>
    </i>
    <i i="2">
      <x v="2"/>
    </i>
  </colItems>
  <dataFields count="3">
    <dataField name="Sum of CN &lt;= 2024" fld="72" baseField="0" baseItem="0"/>
    <dataField name="Sum of CN 2025-2030" fld="73" baseField="0" baseItem="0"/>
    <dataField name="Sum of CN &gt; 2030" fld="7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73E2A59-B21F-40ED-9866-8A0FB4094863}" name="PivotTable3" cacheId="8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M3:O4" firstHeaderRow="0" firstDataRow="1" firstDataCol="0"/>
  <pivotFields count="87">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Fields count="1">
    <field x="-2"/>
  </colFields>
  <colItems count="3">
    <i>
      <x/>
    </i>
    <i i="1">
      <x v="1"/>
    </i>
    <i i="2">
      <x v="2"/>
    </i>
  </colItems>
  <dataFields count="3">
    <dataField name="Sum of SBTi ST &lt;= 2024" fld="62" baseField="0" baseItem="0"/>
    <dataField name="Sum of SBTi ST 2025-2030" fld="63" baseField="0" baseItem="0"/>
    <dataField name="Sum of SBTi ST &gt; 2030" fld="6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DA83C17-9F69-460B-ACE5-5909F158384C}" name="Table1" displayName="Table1" ref="A2:CZ522" totalsRowShown="0">
  <autoFilter ref="A2:CZ522" xr:uid="{92324EAF-55A8-0F4C-A676-A899B857FC8C}">
    <filterColumn colId="1">
      <filters>
        <filter val="Volkswagen"/>
      </filters>
    </filterColumn>
  </autoFilter>
  <tableColumns count="104">
    <tableColumn id="1" xr3:uid="{B79A2599-6706-ED45-9397-579C10415BD3}" name="rank"/>
    <tableColumn id="2" xr3:uid="{37E268A9-02FB-2541-A9AF-7A329EFFE2F0}" name="company_name"/>
    <tableColumn id="3" xr3:uid="{A0E7D761-CE60-DA43-8111-70B4FD7A369B}" name="normalized_name"/>
    <tableColumn id="4" xr3:uid="{1CD8A868-74D4-244A-80A6-E5F859E2B125}" name="revenue_m"/>
    <tableColumn id="5" xr3:uid="{A8D9330F-59AC-E545-AEEE-14B7506B0F3B}" name="revenue_change" dataDxfId="5"/>
    <tableColumn id="6" xr3:uid="{AFF3D0D8-304A-D140-9F9D-DA451C2E9922}" name="profit_m"/>
    <tableColumn id="7" xr3:uid="{555CC719-EA9F-4242-A4C4-395453FA4766}" name="profit_change" dataDxfId="4"/>
    <tableColumn id="8" xr3:uid="{93B1BA64-F92B-9E43-A823-BDE850C759AB}" name="assets_m"/>
    <tableColumn id="9" xr3:uid="{FFC982FA-7AEB-354C-9BF4-CC762D5505DE}" name="employees" dataDxfId="3"/>
    <tableColumn id="10" xr3:uid="{F035579B-FEFA-7C4E-B26F-0BC78B74FD50}" name="rank_change"/>
    <tableColumn id="11" xr3:uid="{628EBBCD-BC0D-5A47-BBC1-859F6E94DA54}" name="years_on_list"/>
    <tableColumn id="12" xr3:uid="{39CEB3AC-872F-E747-BBBE-4112DB07089E}" name="sbti_id"/>
    <tableColumn id="13" xr3:uid="{C52CEE15-2CDE-4247-8905-D87556B77F16}" name="company_name_sbti"/>
    <tableColumn id="14" xr3:uid="{5D9A2150-C393-3645-A250-10FB413AF96F}" name="isin"/>
    <tableColumn id="15" xr3:uid="{C8CD4D0A-8DA9-F44F-B5B4-E028035CAA90}" name="lei"/>
    <tableColumn id="16" xr3:uid="{9E6634DF-5CEE-044B-B812-D8F3E7E1EA9D}" name="organization_type"/>
    <tableColumn id="17" xr3:uid="{9901CAF7-AEC8-1F45-9CE3-DB9FDA8F78C6}" name="location"/>
    <tableColumn id="18" xr3:uid="{73B1234B-F43E-AD4B-8DE4-5E1E193B31DF}" name="region"/>
    <tableColumn id="19" xr3:uid="{442220DE-7C36-D444-923B-13901835BBE3}" name="sector"/>
    <tableColumn id="20" xr3:uid="{F4AC4930-9B42-AE41-AA84-4ED53F13AA9A}" name="near_term_status"/>
    <tableColumn id="21" xr3:uid="{4046D9D5-4732-5541-B754-E7705D7F2958}" name="near_term_target_classification"/>
    <tableColumn id="22" xr3:uid="{C3C59A90-D104-B74E-A86A-9084B0F45316}" name="near_term_target_year"/>
    <tableColumn id="23" xr3:uid="{EC0A28FC-FDDD-1441-82F4-01E2A14D0199}" name="long_term_status"/>
    <tableColumn id="24" xr3:uid="{C82C2A5F-8B8F-6541-A5A5-579AD7308196}" name="long_term_target_classification"/>
    <tableColumn id="25" xr3:uid="{761B25C2-ADE3-A54D-B700-C0AF1DE28F7D}" name="long_term_target_year"/>
    <tableColumn id="26" xr3:uid="{FAEE1BE6-A123-014E-B872-1C8EF229E363}" name="net_zero_status"/>
    <tableColumn id="27" xr3:uid="{8B3404DE-F819-7243-B5D6-F41C56FF810D}" name="net_zero_year"/>
    <tableColumn id="28" xr3:uid="{E3534401-84E1-B647-9C70-4E043A3E11E2}" name="full_target_language"/>
    <tableColumn id="29" xr3:uid="{61915612-0365-3845-B4E8-46272D4126E7}" name="ba15_status"/>
    <tableColumn id="30" xr3:uid="{EC222DA6-2A88-8843-93A9-165413A7EA48}" name="ba15_date"/>
    <tableColumn id="31" xr3:uid="{087F1477-610D-2B4E-ABD4-1C7C7F903F25}" name="target_classification_long"/>
    <tableColumn id="32" xr3:uid="{7223E203-40B5-E148-9AA7-B9908ABAEA43}" name="reason_for_extension_or_removal"/>
    <tableColumn id="33" xr3:uid="{DAFABBBF-4136-C54A-8805-493FD89F1780}" name="date_updated" dataDxfId="2"/>
    <tableColumn id="34" xr3:uid="{1EA186D2-C0C2-ED4C-BBFC-2E646D922212}" name="in_sbti"/>
    <tableColumn id="35" xr3:uid="{15874516-EC24-1C47-87F3-FA7DE190F8CA}" name="company_name_netzero"/>
    <tableColumn id="36" xr3:uid="{48AC7B3B-8994-4A4B-9A98-56C19335257A}" name="Country"/>
    <tableColumn id="37" xr3:uid="{E1B060A8-694C-1B48-BBAC-26CA5D88A3AD}" name="Geographic_region"/>
    <tableColumn id="38" xr3:uid="{BBB3FBB0-3FEE-804A-B3A0-416ECFF681D7}" name="Entity_type"/>
    <tableColumn id="39" xr3:uid="{DB9C97F8-11F7-0444-A751-06F47ACC7292}" name="Private_company"/>
    <tableColumn id="40" xr3:uid="{3630F233-57F3-B54A-9BB1-4BDF0B4CAF09}" name="End_target"/>
    <tableColumn id="41" xr3:uid="{6F89D2FD-0C4D-3B42-A6F0-3F8811B97E84}" name="End_target_percentage_reduction"/>
    <tableColumn id="42" xr3:uid="{DED48E95-9D94-5C4E-ABFE-22DC2B7C2B03}" name="End_target_baseline_year"/>
    <tableColumn id="43" xr3:uid="{19D77005-783F-8D4B-9829-4CF1B178B242}" name="End_target_year"/>
    <tableColumn id="44" xr3:uid="{DBBA0004-6D31-5A42-9138-B67A8FA56B6F}" name="Status_of_end_target"/>
    <tableColumn id="45" xr3:uid="{F1D307CC-69FF-E949-BFEB-F965BB9DFFBE}" name="Date_of_last_status_update"/>
    <tableColumn id="46" xr3:uid="{F68DA156-8D5A-7642-96E6-D585D9FCB5B6}" name="End_target_text"/>
    <tableColumn id="47" xr3:uid="{7CD56366-9DE3-DC47-AD76-77C8E321A98E}" name="End_target_source_url"/>
    <tableColumn id="48" xr3:uid="{E2C7C1BB-A032-8541-B673-D28263F89D13}" name="Interim_target"/>
    <tableColumn id="49" xr3:uid="{D50C7281-0D99-564F-BC76-89C6315763C3}" name="Interim_target_year"/>
    <tableColumn id="50" xr3:uid="{5AFA11B7-EE59-8640-A551-8CFCBBC76299}" name="Interim_target_percentage_reduction"/>
    <tableColumn id="51" xr3:uid="{6AB7E524-C81B-7D47-AC2B-656D660FCDB6}" name="Interim_target_baseline_year"/>
    <tableColumn id="52" xr3:uid="{070F60C6-E533-ED47-BD89-8BB105444BC6}" name="Interim_target_text"/>
    <tableColumn id="53" xr3:uid="{2A7639F8-FF82-7445-85EF-607D76CBAC62}" name="Targets_notes" dataDxfId="1"/>
    <tableColumn id="54" xr3:uid="{CCBB7EFB-BE5A-0D41-A322-92BAEDBF1E13}" name="GHGs_covered"/>
    <tableColumn id="55" xr3:uid="{3EAAA836-B6D3-614F-BE43-1DDEFB570A78}" name="Scope_1_coverage"/>
    <tableColumn id="56" xr3:uid="{907A5660-EA74-0047-A44A-61EBD1F30B3B}" name="Scope_2_coverage"/>
    <tableColumn id="57" xr3:uid="{E88A86FA-9859-4B4E-9640-478CF3B55B6E}" name="Scope_3_coverage"/>
    <tableColumn id="58" xr3:uid="{68AAFE2D-646D-814E-B5C0-5DABBD90FC47}" name="Coverage_notes"/>
    <tableColumn id="59" xr3:uid="{90DE4DCE-D77E-0B44-B8DE-CE02F2F0DF37}" name="Published_plan"/>
    <tableColumn id="60" xr3:uid="{E4AC8444-D73A-7A4A-8ABE-115E47CD71D6}" name="Published_plan_measures"/>
    <tableColumn id="61" xr3:uid="{5ABBADE3-A8F3-404A-99F2-3EA1A90EFF8F}" name="Reporting_mechanism"/>
    <tableColumn id="62" xr3:uid="{4A7EB509-8885-5E48-A66F-05A77BE7ECFE}" name="International_equity_just_transition"/>
    <tableColumn id="63" xr3:uid="{4F1BC234-519D-7445-8707-467782F48149}" name="Accountability_delivery"/>
    <tableColumn id="64" xr3:uid="{C39C8318-7415-9647-B8B0-2B9057A7B9EA}" name="Governance_notes"/>
    <tableColumn id="65" xr3:uid="{069A2F5C-7AE0-114B-AD1D-B735824F383B}" name="Carbon_credits"/>
    <tableColumn id="66" xr3:uid="{49886546-26B3-4646-B5EB-5FAC44A3535B}" name="Carbon_credits_conditions"/>
    <tableColumn id="67" xr3:uid="{9B5B32DE-19A5-4747-A0CA-D7524C95B74D}" name="Max_emission_offset"/>
    <tableColumn id="68" xr3:uid="{BBFC1FF2-E567-5A43-92B3-7FCB30A311F1}" name="Carbon_credits_conditions_other"/>
    <tableColumn id="69" xr3:uid="{BD552C52-6D4E-3742-A449-0C21C09E8A28}" name="Separate_removal_target"/>
    <tableColumn id="70" xr3:uid="{5FBB9627-ABA1-314F-8C69-0C0DFF925AFC}" name="Planning_removals"/>
    <tableColumn id="71" xr3:uid="{A80A5976-092A-2B42-934A-E37D221385A8}" name="Removals_and_credits_notes"/>
    <tableColumn id="72" xr3:uid="{5BC4EA6A-3D91-2643-88D9-8CB69A983CFD}" name="Territorial_emissions"/>
    <tableColumn id="73" xr3:uid="{9C64AE6A-F5F3-5A40-BC67-A3E676FAD350}" name="Consumption_emissions"/>
    <tableColumn id="74" xr3:uid="{94123A2D-F0DC-5D46-88B3-C36EF6BC8AF4}" name="International_aviation"/>
    <tableColumn id="75" xr3:uid="{9B4979C7-7E48-DE4A-9416-7B472DD8B0BD}" name="International_shipping"/>
    <tableColumn id="76" xr3:uid="{931AA0E5-F807-C143-8789-987F5217E543}" name="Historical_emissions"/>
    <tableColumn id="77" xr3:uid="{DAB8A166-42BB-FF42-BB29-4AF806944DE8}" name="Race_to_zero_member"/>
    <tableColumn id="78" xr3:uid="{CB1831CE-5497-054B-9C6E-F2A0A5237D90}" name="GDP"/>
    <tableColumn id="79" xr3:uid="{B5F6DA19-8A2C-974A-87C1-D60101E4A1C4}" name="GDP_year"/>
    <tableColumn id="80" xr3:uid="{0979A8B1-F52F-F349-90D0-E49D3DB6C329}" name="Population"/>
    <tableColumn id="81" xr3:uid="{EF0C9ABC-B41E-EA42-A614-BC9F9C81C83C}" name="Population_year"/>
    <tableColumn id="82" xr3:uid="{9F433B44-F80C-E041-B673-A36811738EBC}" name="Company_annual_revenue"/>
    <tableColumn id="83" xr3:uid="{C8B68438-23C9-BF4B-B8C7-22EC1C4D4399}" name="Industry"/>
    <tableColumn id="84" xr3:uid="{5C4FCB8F-978F-5843-8D51-763FBC64A01D}" name="Employees2"/>
    <tableColumn id="85" xr3:uid="{8BDA8352-E44B-0346-A3B1-315D0C6F48F5}" name="GHG_emissions"/>
    <tableColumn id="86" xr3:uid="{18F1303F-C686-4F4D-A004-81A42A5C394A}" name="GHG_emissions_year"/>
    <tableColumn id="87" xr3:uid="{CCBD1242-C82D-C24C-8F1C-FE141E834CB7}" name="GHG_emissions_source"/>
    <tableColumn id="88" xr3:uid="{1A91F0A3-2DB5-4648-9638-D69E905AD765}" name="End_target_intensity_unit"/>
    <tableColumn id="89" xr3:uid="{E44345D4-5A23-5345-BCE7-EA8E1B070E69}" name="end_target_baseyear_emissions"/>
    <tableColumn id="90" xr3:uid="{EA98B9BB-8634-8544-B27E-033693FC6738}" name="End_target_target_emissions"/>
    <tableColumn id="91" xr3:uid="{6C9E1A76-DC43-9542-B371-F81FEAB3F6FA}" name="End_target_bau_emissions"/>
    <tableColumn id="92" xr3:uid="{CB60E203-7657-1541-9192-0D080865ED99}" name="End_target_other"/>
    <tableColumn id="93" xr3:uid="{C7C2E1AC-5C3B-5145-9670-BAFF06711DA9}" name="Interim_target_intensity_unit"/>
    <tableColumn id="94" xr3:uid="{278EB89F-7E99-1A4A-B631-40A93C6B1933}" name="Interim_target_baseyear_emissions"/>
    <tableColumn id="95" xr3:uid="{B1F231B7-894D-5048-A280-BEC24956FA9B}" name="Interim_target_target_emissions"/>
    <tableColumn id="96" xr3:uid="{D032EB57-0D93-BE4E-91A7-C76B56B76103}" name="Interim_target_bau_emissions"/>
    <tableColumn id="97" xr3:uid="{2AD2709D-E1A5-8B4E-B461-0AD23C61AB5E}" name="Interim_target_other"/>
    <tableColumn id="98" xr3:uid="{295854E4-3D92-BD49-B342-4B96DCC7DBAF}" name="in_netzero">
      <calculatedColumnFormula>Table1[[#This Row],[company_name_netzero]]&lt;&gt;""</calculatedColumnFormula>
    </tableColumn>
    <tableColumn id="99" xr3:uid="{7E1879B8-4969-5045-AB7C-729BADB9CF84}" name="company_name_re100"/>
    <tableColumn id="100" xr3:uid="{8275488F-4211-B34D-B2F9-43E8BBEEEE11}" name="Joining Year"/>
    <tableColumn id="101" xr3:uid="{4CD5B93A-A4ED-DA49-B4BC-2092D1247EFC}" name="Target Year"/>
    <tableColumn id="102" xr3:uid="{4070E05C-45F1-894E-B483-1944A04F239E}" name="Industry_re100"/>
    <tableColumn id="103" xr3:uid="{9A172A68-2B9A-164F-B48B-2FF2B67DE011}" name="Headquarters"/>
    <tableColumn id="105" xr3:uid="{91F0CBBF-5955-B64E-96BE-526BA1DFD7E1}" name="in_re100">
      <calculatedColumnFormula>Table1[[#This Row],[company_name_re100]]&lt;&gt;""</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FD65759-9395-468A-87DC-21C6780F5224}" name="Table2" displayName="Table2" ref="A1:P156" totalsRowShown="0" headerRowDxfId="0">
  <autoFilter ref="A1:P156" xr:uid="{5FD65759-9395-468A-87DC-21C6780F5224}">
    <filterColumn colId="0">
      <filters>
        <filter val="China National Petroleum"/>
      </filters>
    </filterColumn>
  </autoFilter>
  <tableColumns count="16">
    <tableColumn id="1" xr3:uid="{9A801AA8-62F6-4107-A1A7-7CDCC6BBAD00}" name="Company"/>
    <tableColumn id="2" xr3:uid="{F2370CA6-1B5E-41B0-B047-A2EB7B7F77CB}" name="Country"/>
    <tableColumn id="3" xr3:uid="{1D69CB59-89CC-4825-84C7-FA0A623C39F6}" name="Target Type"/>
    <tableColumn id="10" xr3:uid="{6054BA43-DF79-4269-BA8C-26AC7327178B}" name="target specifics"/>
    <tableColumn id="18" xr3:uid="{9ADCB911-58AE-469E-ACD3-853087A55A7A}" name="target level "/>
    <tableColumn id="4" xr3:uid="{D9643A09-2442-4328-9E5D-496110A918E9}" name="Target Description (in their words)"/>
    <tableColumn id="17" xr3:uid="{3520CEF6-13C9-4BD1-8149-FE9625F9FC97}" name="Temperature Alignment (°C)"/>
    <tableColumn id="5" xr3:uid="{96AB0D20-D345-40CA-81EC-25C6FC8D1E45}" name="Target Year"/>
    <tableColumn id="6" xr3:uid="{7C6CE87D-4FD0-420D-906A-2E82DD65CF79}" name="Baseline Year"/>
    <tableColumn id="7" xr3:uid="{0AFAA132-AB9A-4ACE-8E0D-41B89607BD44}" name="scopes targetted"/>
    <tableColumn id="8" xr3:uid="{54EA81BD-07B9-4732-B9F5-58ED08DAD63B}" name="Scopes measured"/>
    <tableColumn id="12" xr3:uid="{9BD72895-4AF4-4D2C-9B7C-EC593E763A60}" name="Carbon Credits Used (Y/N)"/>
    <tableColumn id="13" xr3:uid="{E38E5A76-C75F-4BB3-8F4D-2014E478B389}" name="SBTi status"/>
    <tableColumn id="14" xr3:uid="{9AF5ED40-1EE5-4556-AAF9-7E6809BF77F8}" name="RE100 Status"/>
    <tableColumn id="15" xr3:uid="{89C53994-EA8F-4040-AA93-45D8330E2F05}" name="Source / Link"/>
    <tableColumn id="9" xr3:uid="{933E088C-4AD0-414A-8C81-54631D50F9E8}" name="Note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Y7" dT="2025-11-19T17:30:18.81" personId="{3E1D4713-11C4-497B-B95D-27D2DD46F8AA}" id="{7C5308B3-8010-4412-8F9F-86DE58AF798B}">
    <text xml:space="preserve">14.4% missing have also been included in do not say 
</text>
  </threadedComment>
  <threadedComment ref="J13" dT="2025-11-19T13:46:15.88" personId="{2B70E799-704A-4521-8713-C57CEF150BDA}" id="{E5538D4D-2978-41B0-9CFE-974DF5EDDBFB}">
    <text>@Aniya Bagheri , the column reference was incorrect for all the NZ summary. I fixed it.</text>
    <mentions>
      <mention mentionpersonId="{6DE911E2-1CCD-4512-B745-553FAEE685B0}" mentionId="{37725D22-881F-4EDB-BE4B-037A7BB604D8}" startIndex="0" length="14"/>
    </mentions>
  </threadedComment>
</ThreadedComments>
</file>

<file path=xl/threadedComments/threadedComment2.xml><?xml version="1.0" encoding="utf-8"?>
<ThreadedComments xmlns="http://schemas.microsoft.com/office/spreadsheetml/2018/threadedcomments" xmlns:x="http://schemas.openxmlformats.org/spreadsheetml/2006/main">
  <threadedComment ref="AV4" dT="2025-10-09T16:41:56.66" personId="{2B70E799-704A-4521-8713-C57CEF150BDA}" id="{9A40FB59-887F-4F97-BFDF-5CBF55145791}">
    <text xml:space="preserve">For the long term, we are targeting zero emissions across our global operations by 2040, without relying on carbon offsets. 
Walmart Policies and Guidelines </text>
    <extLst>
      <x:ext xmlns:xltc2="http://schemas.microsoft.com/office/spreadsheetml/2020/threadedcomments2" uri="{F7C98A9C-CBB3-438F-8F68-D28B6AF4A901}">
        <xltc2:checksum>2122267063</xltc2:checksum>
        <xltc2:hyperlink startIndex="125" length="31" url="https://corporate.walmart.com/policies?cid=esgreport#climate-policy"/>
      </x:ext>
    </extLst>
  </threadedComment>
  <threadedComment ref="C8" dT="2025-11-18T14:52:23.19" personId="{2B70E799-704A-4521-8713-C57CEF150BDA}" id="{94C0E2EE-BAA9-462A-B366-E47344F48F4C}">
    <text>@Aniya Bagheri Are you using Petrochina’s info here?</text>
    <mentions>
      <mention mentionpersonId="{6DE911E2-1CCD-4512-B745-553FAEE685B0}" mentionId="{CDCE9988-6048-466A-8EAB-D251C65734C7}" startIndex="0" length="14"/>
    </mentions>
  </threadedComment>
  <threadedComment ref="N32" dT="2025-11-18T15:07:55.88" personId="{2B70E799-704A-4521-8713-C57CEF150BDA}" id="{AF64938D-DD4D-498B-A035-CD7C3331AFE3}">
    <text>@Aniya Bagheri , this cells was marked as “Y”. I changed it to “N”, since Chevron is not in the RE100 list.</text>
    <mentions>
      <mention mentionpersonId="{6DE911E2-1CCD-4512-B745-553FAEE685B0}" mentionId="{5718331F-8DB2-4107-B98D-F265018DE6BA}" startIndex="0" length="14"/>
    </mentions>
  </threadedComment>
  <threadedComment ref="C47" dT="2025-11-13T16:52:26.62" personId="{3E1D4713-11C4-497B-B95D-27D2DD46F8AA}" id="{BA7A0564-D1F8-45E3-AD80-57E67456444F}">
    <text>Key Initiatives:
Science Based Target initiative (SBTi), - JD has SBTi validated targets for Scope 1, 2 and 3. Our targets are based on the 1.5°c target referenced within the Paris Agreement.
RE100,- we are among a number of the world’s most influential businesses committed to 100% renewable energy.
Our support for the United Nations ‘Race to Zero’– global campaign for a healthy, resilient, zero carbon recovery that prevents future threats and creates decent jobs and growth.</text>
    <extLst>
      <x:ext xmlns:xltc2="http://schemas.microsoft.com/office/spreadsheetml/2020/threadedcomments2" uri="{F7C98A9C-CBB3-438F-8F68-D28B6AF4A901}">
        <xltc2:checksum>2384142101</xltc2:checksum>
        <xltc2:hyperlink startIndex="17" length="38" url="https://sciencebasedtargets.org/"/>
        <xltc2:hyperlink startIndex="192" length="5" url="https://www.there100.org/"/>
        <xltc2:hyperlink startIndex="321" length="29" url="https://climatechampions.unfccc.int/system/race-to-zero/"/>
      </x:ext>
    </extLst>
  </threadedComment>
  <threadedComment ref="C47" dT="2025-11-18T10:03:07.43" personId="{2B70E799-704A-4521-8713-C57CEF150BDA}" id="{3016E791-C8CC-4C5F-8288-859DEA5F4C4F}" parentId="{BA7A0564-D1F8-45E3-AD80-57E67456444F}">
    <text>I think here you confused JD the fashion retailer with JD.com (Jingdong - a chinese retailer). I updated the data and linked the corresponding sustainability report.</text>
  </threadedComment>
  <threadedComment ref="C124" dT="2025-11-18T10:23:23.47" personId="{2B70E799-704A-4521-8713-C57CEF150BDA}" id="{D982CF6D-BA7E-4BC2-9034-B776435A7035}">
    <text xml:space="preserve">Impossible to access the website. Used last year’s data.
</text>
  </threadedComment>
  <threadedComment ref="C243" dT="2025-11-18T11:41:56.13" personId="{2B70E799-704A-4521-8713-C57CEF150BDA}" id="{EC213703-2E05-4CDC-9762-8F002214FA21}">
    <text>@Aniya Bagheri , I checked the company’s report and I think the Net Zero Tracker is mainly correct, the company has other emission reduction by 2030. The only thing is that they mention carbon credits in their report (Marked as Not Specified in NZ Tracker)</text>
    <mentions>
      <mention mentionpersonId="{6DE911E2-1CCD-4512-B745-553FAEE685B0}" mentionId="{ADD8B0B9-A0CF-405C-B4D7-314CB2A6EB60}" startIndex="0" length="14"/>
    </mentions>
  </threadedComment>
  <threadedComment ref="S338" dT="2025-11-18T13:26:59.08" personId="{2B70E799-704A-4521-8713-C57CEF150BDA}" id="{9A5B9A51-CACB-456A-B456-047448EEBA30}">
    <text>@Aniya Bagheri formulae are not working for this row, can you double check it and make sure it is not happening for any other row please?</text>
    <mentions>
      <mention mentionpersonId="{6DE911E2-1CCD-4512-B745-553FAEE685B0}" mentionId="{BDAABCB8-C8D9-4EFB-B385-49EA228F9B72}" startIndex="0" length="14"/>
    </mentions>
  </threadedComment>
  <threadedComment ref="C343" dT="2025-11-14T15:14:26.74" personId="{3E1D4713-11C4-497B-B95D-27D2DD46F8AA}" id="{1BB13312-C118-4B38-B5EF-6FFB98182381}">
    <text xml:space="preserve">two subs are the ones with all the activities for the holding 
</text>
  </threadedComment>
  <threadedComment ref="C343" dT="2025-11-18T12:00:48.01" personId="{2B70E799-704A-4521-8713-C57CEF150BDA}" id="{BBB4DE40-EEB1-4450-9C7A-D7E8EFF456AC}" parentId="{1BB13312-C118-4B38-B5EF-6FFB98182381}">
    <text xml:space="preserve">Yes, I changed the CN target to reflect the target of the 2 subsidiaries.
</text>
  </threadedComment>
  <threadedComment ref="C451" dT="2025-11-14T14:58:50.80" personId="{3E1D4713-11C4-497B-B95D-27D2DD46F8AA}" id="{6DBAC23C-63F6-4B75-B561-A61996951E9F}">
    <text xml:space="preserve">has two neutrality 
</text>
  </threadedComment>
  <threadedComment ref="AP456" dT="2025-11-18T15:54:19.69" personId="{2B70E799-704A-4521-8713-C57CEF150BDA}" id="{485323CC-F310-44C0-BBF4-2174445904D4}">
    <text>@Aniya Bagheri changed it to no, since could not find net zero target on the website/ESG report</text>
    <mentions>
      <mention mentionpersonId="{6DE911E2-1CCD-4512-B745-553FAEE685B0}" mentionId="{51A39C26-C025-4668-8541-3B9F09B25F2D}" startIndex="0" length="14"/>
    </mentions>
  </threadedComment>
</ThreadedComments>
</file>

<file path=xl/threadedComments/threadedComment3.xml><?xml version="1.0" encoding="utf-8"?>
<ThreadedComments xmlns="http://schemas.microsoft.com/office/spreadsheetml/2018/threadedcomments" xmlns:x="http://schemas.openxmlformats.org/spreadsheetml/2006/main">
  <threadedComment ref="CZ1" dT="2025-11-11T15:59:18.43" personId="{3E1D4713-11C4-497B-B95D-27D2DD46F8AA}" id="{0DE3721A-AD8C-4279-A214-B544780082B7}">
    <text xml:space="preserve">how come we include expired target years?
</text>
  </threadedComment>
</ThreadedComments>
</file>

<file path=xl/threadedComments/threadedComment4.xml><?xml version="1.0" encoding="utf-8"?>
<ThreadedComments xmlns="http://schemas.microsoft.com/office/spreadsheetml/2018/threadedcomments" xmlns:x="http://schemas.openxmlformats.org/spreadsheetml/2006/main">
  <threadedComment ref="AY4" dT="2025-10-09T16:41:56.66" personId="{2B70E799-704A-4521-8713-C57CEF150BDA}" id="{2B2CE4CF-B4B3-4550-8DA3-1795F6D0E26E}">
    <text xml:space="preserve">For the long term, we are targeting zero emissions across our global operations by 2040, without relying on carbon offsets. 
Walmart Policies and Guidelines </text>
    <extLst>
      <x:ext xmlns:xltc2="http://schemas.microsoft.com/office/spreadsheetml/2020/threadedcomments2" uri="{F7C98A9C-CBB3-438F-8F68-D28B6AF4A901}">
        <xltc2:checksum>2122267063</xltc2:checksum>
        <xltc2:hyperlink startIndex="125" length="31" url="https://corporate.walmart.com/policies?cid=esgreport#climate-policy"/>
      </x:ext>
    </extLst>
  </threadedComment>
</ThreadedComments>
</file>

<file path=xl/worksheets/_rels/sheet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2.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6" Type="http://schemas.openxmlformats.org/officeDocument/2006/relationships/hyperlink" Target="https://www.gt.cn/en/SocialResponsibility/CSRReport/" TargetMode="External"/><Relationship Id="rId117" Type="http://schemas.openxmlformats.org/officeDocument/2006/relationships/hyperlink" Target="https://image.gt.cn/oss/images/xttrip/public/b138b4a6ac5c4faaa9b3a3665b13642b.pdf" TargetMode="External"/><Relationship Id="rId21" Type="http://schemas.openxmlformats.org/officeDocument/2006/relationships/hyperlink" Target="https://www.shenzheninvestment.com/upload/file/2025-05-21/d0f1c87a-e935-42ef-9a76-12673e00d2f7.pdf" TargetMode="External"/><Relationship Id="rId42" Type="http://schemas.openxmlformats.org/officeDocument/2006/relationships/hyperlink" Target="http://www.gzmcg.com/" TargetMode="External"/><Relationship Id="rId47" Type="http://schemas.openxmlformats.org/officeDocument/2006/relationships/hyperlink" Target="https://www.shenzheninvestment.com/upload/file/2023-05-11/27561847-47cd-4a85-b666-24cd5a765f72.pdf" TargetMode="External"/><Relationship Id="rId63" Type="http://schemas.openxmlformats.org/officeDocument/2006/relationships/hyperlink" Target="http://www.sasac.gov.cn/n4470048/n26915116/n28283133/n28283138/c28305167/content.html" TargetMode="External"/><Relationship Id="rId68" Type="http://schemas.openxmlformats.org/officeDocument/2006/relationships/hyperlink" Target="https://api.broadcomfoundation.org/wp-content/uploads/2023/09/ESG-Report-2022.pdf" TargetMode="External"/><Relationship Id="rId84" Type="http://schemas.openxmlformats.org/officeDocument/2006/relationships/hyperlink" Target="https://etp.dfmc.com.cn/xydt/002002/20251022/d2f40072-fbc4-432c-a530-e1ff7f692c78.html" TargetMode="External"/><Relationship Id="rId89" Type="http://schemas.openxmlformats.org/officeDocument/2006/relationships/hyperlink" Target="https://gx.cnr.cn/cnrgx/jingjishenghuo/20210519/t20210519_525490539.shtml" TargetMode="External"/><Relationship Id="rId112" Type="http://schemas.openxmlformats.org/officeDocument/2006/relationships/hyperlink" Target="https://www.hstong.com/news/detail/25010401125778230" TargetMode="External"/><Relationship Id="rId16" Type="http://schemas.openxmlformats.org/officeDocument/2006/relationships/hyperlink" Target="https://media.rabobank.com/m/55b4e8ef9549faea/original/Climate-policy-Rabobank-Group.pdf" TargetMode="External"/><Relationship Id="rId107" Type="http://schemas.openxmlformats.org/officeDocument/2006/relationships/hyperlink" Target="https://news.spdb.com.cn/about_spd/xwdt_1632/202503/t20250329_1109185.shtml" TargetMode="External"/><Relationship Id="rId11" Type="http://schemas.openxmlformats.org/officeDocument/2006/relationships/hyperlink" Target="https://www.creditmutuel.com/en/deploying-our-csr-approach/our-csr-commitments.html" TargetMode="External"/><Relationship Id="rId32" Type="http://schemas.openxmlformats.org/officeDocument/2006/relationships/hyperlink" Target="https://newhopegroup.com.au/wp-content/uploads/2025/09/New-Hope-Group-Sustainability-Report-2025.pdf" TargetMode="External"/><Relationship Id="rId37" Type="http://schemas.openxmlformats.org/officeDocument/2006/relationships/hyperlink" Target="https://www.csgc.com.cn/" TargetMode="External"/><Relationship Id="rId53" Type="http://schemas.openxmlformats.org/officeDocument/2006/relationships/hyperlink" Target="https://www.albertsonsmediacollective.com/pr-details/2022/Albertsons-Companies-Announces-ESG-Goals-and-Long-Term-Strategies-to-Support-a-More-Sustainable-Future/default.aspx" TargetMode="External"/><Relationship Id="rId58" Type="http://schemas.openxmlformats.org/officeDocument/2006/relationships/hyperlink" Target="https://en.tongwei.com/news/detail/169632.html" TargetMode="External"/><Relationship Id="rId74" Type="http://schemas.openxmlformats.org/officeDocument/2006/relationships/hyperlink" Target="https://en.cmbc.com.cn/cmbc_en/2025-01/13/article_2025011313511819201.html" TargetMode="External"/><Relationship Id="rId79" Type="http://schemas.openxmlformats.org/officeDocument/2006/relationships/hyperlink" Target="https://www.vanke.com/upload/file/2024-03-27/c26e5c0a-a008-4560-b657-e58e99ed78ce.pdf" TargetMode="External"/><Relationship Id="rId102" Type="http://schemas.openxmlformats.org/officeDocument/2006/relationships/hyperlink" Target="https://www.powerchina.cn/col7440/art/2022/art_7440_1400881.html" TargetMode="External"/><Relationship Id="rId123" Type="http://schemas.microsoft.com/office/2019/04/relationships/documenttask" Target="../documenttasks/documenttask1.xml"/><Relationship Id="rId5" Type="http://schemas.openxmlformats.org/officeDocument/2006/relationships/hyperlink" Target="https://about.usps.com/what/corporate-social-responsibility/sustainability/climate-action/" TargetMode="External"/><Relationship Id="rId61" Type="http://schemas.openxmlformats.org/officeDocument/2006/relationships/hyperlink" Target="https://cop30.br/en/news-about-cop30/caixa-launches-platform-to-cut-carbon-emissions-in-housing-projects" TargetMode="External"/><Relationship Id="rId82" Type="http://schemas.openxmlformats.org/officeDocument/2006/relationships/hyperlink" Target="https://www.sohu.com/a/675767707_116062" TargetMode="External"/><Relationship Id="rId90" Type="http://schemas.openxmlformats.org/officeDocument/2006/relationships/hyperlink" Target="https://www.hcadam.com/api/public/content/a02e1a713e7b46ba9bc08e4b9acd9658?v=83b2b1e1" TargetMode="External"/><Relationship Id="rId95" Type="http://schemas.openxmlformats.org/officeDocument/2006/relationships/hyperlink" Target="https://www.meituan.com/" TargetMode="External"/><Relationship Id="rId19" Type="http://schemas.openxmlformats.org/officeDocument/2006/relationships/hyperlink" Target="http://en.ansteel.cn/upload/pdf/2021.pdf" TargetMode="External"/><Relationship Id="rId14" Type="http://schemas.openxmlformats.org/officeDocument/2006/relationships/hyperlink" Target="https://web.pln.co.id/en/sustainability/climate-change-management" TargetMode="External"/><Relationship Id="rId22" Type="http://schemas.openxmlformats.org/officeDocument/2006/relationships/hyperlink" Target="https://www.giihg.group/about-us/?utm_source=chatgpt.com" TargetMode="External"/><Relationship Id="rId27" Type="http://schemas.openxmlformats.org/officeDocument/2006/relationships/hyperlink" Target="https://groupe-elo.com/en/responsability/" TargetMode="External"/><Relationship Id="rId30" Type="http://schemas.openxmlformats.org/officeDocument/2006/relationships/hyperlink" Target="https://www.hzsteel.com/" TargetMode="External"/><Relationship Id="rId35" Type="http://schemas.openxmlformats.org/officeDocument/2006/relationships/hyperlink" Target="https://www.hkexnews.hk/listedco/listconews/sehk/2025/0415/2025041501111.pdf?utmChina%20National%20Coal%20Group" TargetMode="External"/><Relationship Id="rId43" Type="http://schemas.openxmlformats.org/officeDocument/2006/relationships/hyperlink" Target="https://www.hziam.com/" TargetMode="External"/><Relationship Id="rId48" Type="http://schemas.openxmlformats.org/officeDocument/2006/relationships/hyperlink" Target="https://www.shudaojt.com/" TargetMode="External"/><Relationship Id="rId56" Type="http://schemas.openxmlformats.org/officeDocument/2006/relationships/hyperlink" Target="https://www.siemens-energy.com/global/en/home/general/us-legal-notice-reports.html" TargetMode="External"/><Relationship Id="rId64" Type="http://schemas.openxmlformats.org/officeDocument/2006/relationships/hyperlink" Target="https://www.creditmutuel.com/en/deploying-our-csr-approach/our-csr-commitments.html" TargetMode="External"/><Relationship Id="rId69" Type="http://schemas.openxmlformats.org/officeDocument/2006/relationships/hyperlink" Target="https://www.centene.com/why-were-different/corporate-sustainability/healthy-environment/environmental-sustainability.html" TargetMode="External"/><Relationship Id="rId77" Type="http://schemas.openxmlformats.org/officeDocument/2006/relationships/hyperlink" Target="https://www.eco.gov.cn/news_info/48274.html" TargetMode="External"/><Relationship Id="rId100" Type="http://schemas.openxmlformats.org/officeDocument/2006/relationships/hyperlink" Target="https://www.pbfenergy.com/wp-content/uploads/2025/09/2024-PBF-Sustainability-Report.pdf" TargetMode="External"/><Relationship Id="rId105" Type="http://schemas.openxmlformats.org/officeDocument/2006/relationships/hyperlink" Target="https://www.gzw.sh.gov.cn/shgzw_gqzc_shzr/20230524/eacfbb8474b54a9eb14a3102dac79382.html" TargetMode="External"/><Relationship Id="rId113" Type="http://schemas.openxmlformats.org/officeDocument/2006/relationships/hyperlink" Target="https://static.cninfo.com.cn/finalpage/2024-07-20/1220688756.PDF" TargetMode="External"/><Relationship Id="rId118" Type="http://schemas.openxmlformats.org/officeDocument/2006/relationships/hyperlink" Target="https://static-cdn.newchinalife.com/ncl/pdf/20251106/995b0b3a-1cd6-4078-b7e1-1fb613ffc2b7.pdf" TargetMode="External"/><Relationship Id="rId8" Type="http://schemas.openxmlformats.org/officeDocument/2006/relationships/hyperlink" Target="http://www.itg.com.cn/UploadFiles/202504/30/202504300813014112790.pdf" TargetMode="External"/><Relationship Id="rId51" Type="http://schemas.openxmlformats.org/officeDocument/2006/relationships/hyperlink" Target="https://www.hengyi.com/news/html/?1316.html" TargetMode="External"/><Relationship Id="rId72" Type="http://schemas.openxmlformats.org/officeDocument/2006/relationships/hyperlink" Target="https://www1.hkexnews.hk/listedco/listconews/sehk/2024/0328/2024032803818.pdf" TargetMode="External"/><Relationship Id="rId80" Type="http://schemas.openxmlformats.org/officeDocument/2006/relationships/hyperlink" Target="https://www.chsinc.com/news-and-stories/2024/11/21/sustainability-report" TargetMode="External"/><Relationship Id="rId85" Type="http://schemas.openxmlformats.org/officeDocument/2006/relationships/hyperlink" Target="https://www.fairfax.ca/wp-content/uploads/2025/04/250407_ESG_Report_FINAL.pdf" TargetMode="External"/><Relationship Id="rId93" Type="http://schemas.openxmlformats.org/officeDocument/2006/relationships/hyperlink" Target="https://www.cnfin.com/cmjj-lb/detail/20230110/3782912_1.html" TargetMode="External"/><Relationship Id="rId98" Type="http://schemas.openxmlformats.org/officeDocument/2006/relationships/hyperlink" Target="https://www.responsibilityreports.com/HostedData/ResponsibilityReportArchive/m/NYSE_MOH_2023.pdf" TargetMode="External"/><Relationship Id="rId121" Type="http://schemas.openxmlformats.org/officeDocument/2006/relationships/comments" Target="../comments2.xml"/><Relationship Id="rId3" Type="http://schemas.openxmlformats.org/officeDocument/2006/relationships/hyperlink" Target="http://english.chinapost.com.cn/html1/report/24041/9108-1.htm" TargetMode="External"/><Relationship Id="rId12" Type="http://schemas.openxmlformats.org/officeDocument/2006/relationships/hyperlink" Target="file:///C:\Users\CarolinaMariaFerrari\Downloads\lbbw-sustainable-transformation-our-path-to-net-zero_afevaknnhg_m.pdf" TargetMode="External"/><Relationship Id="rId17" Type="http://schemas.openxmlformats.org/officeDocument/2006/relationships/hyperlink" Target="https://groupe-elo.com/app/uploads/2022/02/Moodys-2023-1.pdf" TargetMode="External"/><Relationship Id="rId25" Type="http://schemas.openxmlformats.org/officeDocument/2006/relationships/hyperlink" Target="https://www1.hkexnews.hk/listedco/listconews/sehk/2025/0417/2025041701677.pdf" TargetMode="External"/><Relationship Id="rId33" Type="http://schemas.openxmlformats.org/officeDocument/2006/relationships/hyperlink" Target="https://s204.q4cdn.com/830623074/files/doc_downloads/2024/v2/Prudential-s-2024-Sustainability-Report.pdf" TargetMode="External"/><Relationship Id="rId38" Type="http://schemas.openxmlformats.org/officeDocument/2006/relationships/hyperlink" Target="https://www.dior.com/en_gb/beauty/page/our-commitments.html" TargetMode="External"/><Relationship Id="rId46" Type="http://schemas.openxmlformats.org/officeDocument/2006/relationships/hyperlink" Target="https://www.shanghaidelong.com/content.html?id=189&amp;menuid=122" TargetMode="External"/><Relationship Id="rId59" Type="http://schemas.openxmlformats.org/officeDocument/2006/relationships/hyperlink" Target="https://global.chinadaily.com.cn/a/202205/06/WS62748aa8a310fd2b29e5b030.html" TargetMode="External"/><Relationship Id="rId67" Type="http://schemas.openxmlformats.org/officeDocument/2006/relationships/hyperlink" Target="https://ditchcarbon.com/organizations/agricultural-bank-of-china" TargetMode="External"/><Relationship Id="rId103" Type="http://schemas.openxmlformats.org/officeDocument/2006/relationships/hyperlink" Target="https://corporate.publix.com/home/newsroom/news%20stories/the%20publix%20green%20routine" TargetMode="External"/><Relationship Id="rId108" Type="http://schemas.openxmlformats.org/officeDocument/2006/relationships/hyperlink" Target="https://cn.chinadaily.com.cn/a/202408/23/WS66c834c9a310b35299d3828c.html" TargetMode="External"/><Relationship Id="rId116" Type="http://schemas.openxmlformats.org/officeDocument/2006/relationships/hyperlink" Target="https://our-impact.bmo.com/us/wp-content/uploads/2025/03/BMO_2024_SCR_EN_interactive.pdf" TargetMode="External"/><Relationship Id="rId124" Type="http://schemas.microsoft.com/office/2019/04/relationships/namedSheetView" Target="../namedSheetViews/namedSheetView1.xml"/><Relationship Id="rId20" Type="http://schemas.openxmlformats.org/officeDocument/2006/relationships/hyperlink" Target="https://www.cfe.gob.mx/finanzas/financial-economic-information/ESG/Reporte%20Anual%20de%20Bonos%20Sostenibles/2025/2025%20Reporte%20Anual%20Bonos%20Verdes%2C%20Sociales%2C%20Sostenibles%20CFE.pdf?utm_source=chatgpt.com" TargetMode="External"/><Relationship Id="rId41" Type="http://schemas.openxmlformats.org/officeDocument/2006/relationships/hyperlink" Target="https://www.giihg.group/" TargetMode="External"/><Relationship Id="rId54" Type="http://schemas.openxmlformats.org/officeDocument/2006/relationships/hyperlink" Target="https://www.lapostegroupe.com/en/news/la-poste-groupe-publishes-its-2024-impact-report" TargetMode="External"/><Relationship Id="rId62" Type="http://schemas.openxmlformats.org/officeDocument/2006/relationships/hyperlink" Target="https://www.cfe.gob.mx/finanzas/financial-economic-information/ESG/SPO%20%E2%80%93%20Second%20Party%20Opinion/2024/2024%20CFE%20Sustainable%20Financing%20Framework%20Second-Party%20Opinion.pdf" TargetMode="External"/><Relationship Id="rId70" Type="http://schemas.openxmlformats.org/officeDocument/2006/relationships/hyperlink" Target="https://ccb.com/chn/2025-04/22/article_2025042218375214433.shtml" TargetMode="External"/><Relationship Id="rId75" Type="http://schemas.openxmlformats.org/officeDocument/2006/relationships/hyperlink" Target="https://finance.sina.com.cn/tech/2021-06-22/doc-ikqciyzk1148188.shtml" TargetMode="External"/><Relationship Id="rId83" Type="http://schemas.openxmlformats.org/officeDocument/2006/relationships/hyperlink" Target="https://investor.drhorton.com/~/media/Files/D/D-R-Horton-IR/documents/d-r-horton-inc-fy2024-sustainability-report.pdf" TargetMode="External"/><Relationship Id="rId88" Type="http://schemas.openxmlformats.org/officeDocument/2006/relationships/hyperlink" Target="https://dataclouds.cninfo.com.cn/shgonggao/2024/2024-04-30/94890901062211ef809ffa163e26e5de.pdf" TargetMode="External"/><Relationship Id="rId91" Type="http://schemas.openxmlformats.org/officeDocument/2006/relationships/hyperlink" Target="https://global.hengli.com/" TargetMode="External"/><Relationship Id="rId96" Type="http://schemas.openxmlformats.org/officeDocument/2006/relationships/hyperlink" Target="https://info.mercadona.es/document/en/download-report.pdf" TargetMode="External"/><Relationship Id="rId111" Type="http://schemas.openxmlformats.org/officeDocument/2006/relationships/hyperlink" Target="https://www.vtb.com/about/press-center/news/2021-11-19-utverzhdena-strategiya-ustoychivogo-razvitiya-banka-vtb-na-2022-2025-gody" TargetMode="External"/><Relationship Id="rId1" Type="http://schemas.openxmlformats.org/officeDocument/2006/relationships/hyperlink" Target="https://www.globaltimes.cn/page/202401/1305720.shtml" TargetMode="External"/><Relationship Id="rId6" Type="http://schemas.openxmlformats.org/officeDocument/2006/relationships/hyperlink" Target="https://www.uniper.energy/sustainability/environment/climate" TargetMode="External"/><Relationship Id="rId15" Type="http://schemas.openxmlformats.org/officeDocument/2006/relationships/hyperlink" Target="https://www.shudaojt.com/zzjg.html" TargetMode="External"/><Relationship Id="rId23" Type="http://schemas.openxmlformats.org/officeDocument/2006/relationships/hyperlink" Target="https://www.sinomach.com.cn/en/Sustainability/CSRReports/202501/P020250107355903214865.pdf" TargetMode="External"/><Relationship Id="rId28" Type="http://schemas.openxmlformats.org/officeDocument/2006/relationships/hyperlink" Target="https://www.emirates.com/english/about-us/our-planet/environmental-policy/" TargetMode="External"/><Relationship Id="rId36" Type="http://schemas.openxmlformats.org/officeDocument/2006/relationships/hyperlink" Target="https://www.chinapost.com.cn/xhtml1/report/2505/1808-1.htm" TargetMode="External"/><Relationship Id="rId49" Type="http://schemas.openxmlformats.org/officeDocument/2006/relationships/hyperlink" Target="http://www.sgcc.com.cn/u/cms/sgcc_main/other/202012/20201217092925545833884.pdf" TargetMode="External"/><Relationship Id="rId57" Type="http://schemas.openxmlformats.org/officeDocument/2006/relationships/hyperlink" Target="https://www.groupe-sncf.com/medias-publics/2025-03/annual-sustainability-report-2024-sncf-group.pdf?VersionId=o5m4uSDiYZPPr8_o_L1_4Y2ls.fnf8gK" TargetMode="External"/><Relationship Id="rId106" Type="http://schemas.openxmlformats.org/officeDocument/2006/relationships/hyperlink" Target="https://www.siic.com/news/press/82.html" TargetMode="External"/><Relationship Id="rId114" Type="http://schemas.openxmlformats.org/officeDocument/2006/relationships/hyperlink" Target="https://finance.sina.com.cn/stock/relnews/cn/2025-04-08/doc-inesmepe5162164.shtml" TargetMode="External"/><Relationship Id="rId119" Type="http://schemas.openxmlformats.org/officeDocument/2006/relationships/printerSettings" Target="../printerSettings/printerSettings1.bin"/><Relationship Id="rId10" Type="http://schemas.openxmlformats.org/officeDocument/2006/relationships/hyperlink" Target="https://www.hbisco.com/en/sustainable/green" TargetMode="External"/><Relationship Id="rId31" Type="http://schemas.openxmlformats.org/officeDocument/2006/relationships/hyperlink" Target="https://www.sustainabilityreports.com/lithia-motors/2024/sustainability-report" TargetMode="External"/><Relationship Id="rId44" Type="http://schemas.openxmlformats.org/officeDocument/2006/relationships/hyperlink" Target="https://www.raizen.com.br/en/sustainability/climate-change" TargetMode="External"/><Relationship Id="rId52" Type="http://schemas.openxmlformats.org/officeDocument/2006/relationships/hyperlink" Target="https://www.albertsonsmediacollective.com/pr-details/2022/Albertsons-Companies-Announces-ESG-Goals-and-Long-Term-Strategies-to-Support-a-More-Sustainable-Future/default.aspx" TargetMode="External"/><Relationship Id="rId60" Type="http://schemas.openxmlformats.org/officeDocument/2006/relationships/hyperlink" Target="https://cop30.br/en/news-about-cop30/caixa-launches-platform-to-cut-carbon-emissions-in-housing-projects" TargetMode="External"/><Relationship Id="rId65" Type="http://schemas.openxmlformats.org/officeDocument/2006/relationships/hyperlink" Target="https://www.femsa.com/en/sustainability/focus-topics/our-planet/" TargetMode="External"/><Relationship Id="rId73" Type="http://schemas.openxmlformats.org/officeDocument/2006/relationships/hyperlink" Target="https://cn.chinadaily.com.cn/a/202505/09/WS681d94e5a3102053770324d2.html" TargetMode="External"/><Relationship Id="rId78" Type="http://schemas.openxmlformats.org/officeDocument/2006/relationships/hyperlink" Target="https://www.chinaunicom.com.hk/en/esg/reports/csr2022.pdf" TargetMode="External"/><Relationship Id="rId81" Type="http://schemas.openxmlformats.org/officeDocument/2006/relationships/hyperlink" Target="https://www.catl.com/en/news/6014.html" TargetMode="External"/><Relationship Id="rId86" Type="http://schemas.openxmlformats.org/officeDocument/2006/relationships/hyperlink" Target="https://capitalmarkets.fanniemae.com/mortgage-backed-securities/multifamily-mbs/fannie-mae-publishes-multifamily-green-mbs-energy-metrics-report" TargetMode="External"/><Relationship Id="rId94" Type="http://schemas.openxmlformats.org/officeDocument/2006/relationships/hyperlink" Target="https://nsearchives.nseindia.com/corporate/LIC_BOARD_22082023172744_Business_Responsibility_and_Sustainability_Report_2022" TargetMode="External"/><Relationship Id="rId99" Type="http://schemas.openxmlformats.org/officeDocument/2006/relationships/hyperlink" Target="https://www.northwesternmutual.com/who-we-are/sustainability-impact/environment" TargetMode="External"/><Relationship Id="rId101" Type="http://schemas.openxmlformats.org/officeDocument/2006/relationships/hyperlink" Target="https://m.picc.com/home/news/wapmtjj/202206/t20220620_50364.html" TargetMode="External"/><Relationship Id="rId122" Type="http://schemas.microsoft.com/office/2017/10/relationships/threadedComment" Target="../threadedComments/threadedComment2.xml"/><Relationship Id="rId4" Type="http://schemas.openxmlformats.org/officeDocument/2006/relationships/hyperlink" Target="https://www.rong-sheng.com/sy" TargetMode="External"/><Relationship Id="rId9" Type="http://schemas.openxmlformats.org/officeDocument/2006/relationships/hyperlink" Target="https://ws.cpc.com.tw/CPCCSREN/2025_EN_CPC_CSR.pdf" TargetMode="External"/><Relationship Id="rId13" Type="http://schemas.openxmlformats.org/officeDocument/2006/relationships/hyperlink" Target="https://sostenibilidad.americamovil.com/portal/su/pdf/Sustainability-Report-2024.pdf" TargetMode="External"/><Relationship Id="rId18" Type="http://schemas.openxmlformats.org/officeDocument/2006/relationships/hyperlink" Target="https://www.jeronimomartins.com/wp-content/uploads/01-DOCUMENTS/Responsibility/Environment/EN/carbon-footprint-indicators-2024.pdf" TargetMode="External"/><Relationship Id="rId39" Type="http://schemas.openxmlformats.org/officeDocument/2006/relationships/hyperlink" Target="https://www.emirates.com/uk/english/about-us/our-planet" TargetMode="External"/><Relationship Id="rId109" Type="http://schemas.openxmlformats.org/officeDocument/2006/relationships/hyperlink" Target="https://www.tssgroup.com.cn/en/peplo/duty1/" TargetMode="External"/><Relationship Id="rId34" Type="http://schemas.openxmlformats.org/officeDocument/2006/relationships/hyperlink" Target="https://static.sse.com.cn/disclosure/bond/announcement/company/c/new/2025-07-08/243307_20250708_4NCR.pdf" TargetMode="External"/><Relationship Id="rId50" Type="http://schemas.openxmlformats.org/officeDocument/2006/relationships/hyperlink" Target="https://www.zjec.com.cn/mtsc/uploads/single_file/E_2024_ESG_Report_20250331.pdf" TargetMode="External"/><Relationship Id="rId55" Type="http://schemas.openxmlformats.org/officeDocument/2006/relationships/hyperlink" Target="https://www.rabobank.com/about-us/impact/article/011407129/rabobanks-climate-plan-2022-summarized" TargetMode="External"/><Relationship Id="rId76" Type="http://schemas.openxmlformats.org/officeDocument/2006/relationships/hyperlink" Target="https://www.cpic.com.cn/c/2022-04-07/1633277.shtml" TargetMode="External"/><Relationship Id="rId97" Type="http://schemas.openxmlformats.org/officeDocument/2006/relationships/hyperlink" Target="https://finance.sina.com.cn/tech/2021-10-14/doc-iktzqtyu1368224.shtml" TargetMode="External"/><Relationship Id="rId104" Type="http://schemas.openxmlformats.org/officeDocument/2006/relationships/hyperlink" Target="https://finance.sina.com.cn/stock/relnews/cn/2025-10-27/doc-infvixhi9633087.shtml" TargetMode="External"/><Relationship Id="rId120" Type="http://schemas.openxmlformats.org/officeDocument/2006/relationships/vmlDrawing" Target="../drawings/vmlDrawing2.vml"/><Relationship Id="rId7" Type="http://schemas.openxmlformats.org/officeDocument/2006/relationships/hyperlink" Target="https://www.poly.com.cn/polyen/djyqywh/djdt/2024/10/I1295413420316688384.html" TargetMode="External"/><Relationship Id="rId71" Type="http://schemas.openxmlformats.org/officeDocument/2006/relationships/hyperlink" Target="https://www1.hkexnews.hk/listedco/listconews/sehk/2024/0328/2024032803818.pdf" TargetMode="External"/><Relationship Id="rId92" Type="http://schemas.openxmlformats.org/officeDocument/2006/relationships/hyperlink" Target="https://v.icbc.com.cn/userfiles/resources/icbcltd/download/2025/esg2024en.pdf" TargetMode="External"/><Relationship Id="rId2" Type="http://schemas.openxmlformats.org/officeDocument/2006/relationships/hyperlink" Target="https://www.minmetals.com/english/sustainabledevelopment/sustainabilityreport/202507/P020250828682365497503.pdf" TargetMode="External"/><Relationship Id="rId29" Type="http://schemas.openxmlformats.org/officeDocument/2006/relationships/hyperlink" Target="https://www.guidewell.com/news/impact-report" TargetMode="External"/><Relationship Id="rId24" Type="http://schemas.openxmlformats.org/officeDocument/2006/relationships/hyperlink" Target="https://www.femsa.com/wp-content/uploads/2025/04/Integrated-report-results-in-2024.pdf?utm_source=chatgpt.com" TargetMode="External"/><Relationship Id="rId40" Type="http://schemas.openxmlformats.org/officeDocument/2006/relationships/hyperlink" Target="https://www.gdghg.com/" TargetMode="External"/><Relationship Id="rId45" Type="http://schemas.openxmlformats.org/officeDocument/2006/relationships/hyperlink" Target="https://api2.aconnect.com.hk/Attachment/146689" TargetMode="External"/><Relationship Id="rId66" Type="http://schemas.openxmlformats.org/officeDocument/2006/relationships/hyperlink" Target="https://ditchcarbon.com/organizations/lithia-motors" TargetMode="External"/><Relationship Id="rId87" Type="http://schemas.openxmlformats.org/officeDocument/2006/relationships/hyperlink" Target="https://www.freddiemac.com/about/pdf/2023_Sustainability_Report.pdf" TargetMode="External"/><Relationship Id="rId110" Type="http://schemas.openxmlformats.org/officeDocument/2006/relationships/hyperlink" Target="https://www.usaa.com/about/climate-environmental-stewardship" TargetMode="External"/><Relationship Id="rId115" Type="http://schemas.openxmlformats.org/officeDocument/2006/relationships/hyperlink" Target="https://ir.jd.com/system/files-encrypted/nasdaq_kms/assets/2025/06/19/15-13-13/2024_jd.com_inc._environmental_social_and_governance_report.pdf" TargetMode="External"/></Relationships>
</file>

<file path=xl/worksheets/_rels/sheet1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hyperlink" Target="https://www.petrochina.com.cn/petrochina/xhtml/images/shyhj/2024esgen.pdf" TargetMode="External"/><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3.xml.rels><?xml version="1.0" encoding="UTF-8" standalone="yes"?>
<Relationships xmlns="http://schemas.openxmlformats.org/package/2006/relationships"><Relationship Id="rId8" Type="http://schemas.openxmlformats.org/officeDocument/2006/relationships/hyperlink" Target="https://www.unitedhealthgroup.com/content/dam/sustainability-report/2024/pdf/UHG%202024%20Sustainibility%20Report.pdf" TargetMode="External"/><Relationship Id="rId13" Type="http://schemas.openxmlformats.org/officeDocument/2006/relationships/hyperlink" Target="https://www.cvshealth.com/content/dam/enterprise/cvs-enterprise/pdfs/2025/impact/2024-Impact-Report-Appendix.pdf" TargetMode="External"/><Relationship Id="rId18" Type="http://schemas.openxmlformats.org/officeDocument/2006/relationships/hyperlink" Target="https://english.cscec.com/CorporateSocialResponsibility/CRSReports/202502/P020250610422209828125.pdf" TargetMode="External"/><Relationship Id="rId26" Type="http://schemas.openxmlformats.org/officeDocument/2006/relationships/vmlDrawing" Target="../drawings/vmlDrawing4.vml"/><Relationship Id="rId3" Type="http://schemas.openxmlformats.org/officeDocument/2006/relationships/hyperlink" Target="http://www.sgcc.com.cn/u/cms/sgcc_main/other/202509/a739bffbe9104a039fc1f49358344765.pdf" TargetMode="External"/><Relationship Id="rId21" Type="http://schemas.openxmlformats.org/officeDocument/2006/relationships/hyperlink" Target="https://zerotracker.net/companies/jp-morgan-chase-com-0172" TargetMode="External"/><Relationship Id="rId7" Type="http://schemas.openxmlformats.org/officeDocument/2006/relationships/hyperlink" Target="http://www.sinopec.com/listco/en/000/000/066/66541.shtml" TargetMode="External"/><Relationship Id="rId12" Type="http://schemas.openxmlformats.org/officeDocument/2006/relationships/hyperlink" Target="https://www.apple.com/environment/pdf/Apple_Environmental_Progress_Report_2025.pdf" TargetMode="External"/><Relationship Id="rId17" Type="http://schemas.openxmlformats.org/officeDocument/2006/relationships/hyperlink" Target="https://global.toyota/pages/global_toyota/sustainability/report/sdb/sdb25_en.pdf" TargetMode="External"/><Relationship Id="rId25" Type="http://schemas.openxmlformats.org/officeDocument/2006/relationships/printerSettings" Target="../printerSettings/printerSettings2.bin"/><Relationship Id="rId2" Type="http://schemas.openxmlformats.org/officeDocument/2006/relationships/hyperlink" Target="https://sustainability.aboutamazon.com/2024-amazon-sustainability-report.pdf" TargetMode="External"/><Relationship Id="rId16" Type="http://schemas.openxmlformats.org/officeDocument/2006/relationships/hyperlink" Target="https://corporate.exxonmobil.com/-/media/global/files/advancing-climate-solutions/2025/advancing-climate-solutions-report.pdf" TargetMode="External"/><Relationship Id="rId20" Type="http://schemas.openxmlformats.org/officeDocument/2006/relationships/hyperlink" Target="https://www.shell.com/sustainability/reporting-centre/_jcr_content/root/main/section_597740108/promo.multi.stream/1752580693041/6c20b8111738b9a590ba145f0d1c4fa0e530dae0/shell-annual-report-2024.pdf" TargetMode="External"/><Relationship Id="rId1" Type="http://schemas.openxmlformats.org/officeDocument/2006/relationships/hyperlink" Target="https://corporate.walmart.com/content/dam/corporate/documents/esgreport/2025/FY2025-Walmart-ESG-Report.pdf" TargetMode="External"/><Relationship Id="rId6" Type="http://schemas.openxmlformats.org/officeDocument/2006/relationships/hyperlink" Target="https://www.cnpc.com.cn/en/climate/common_index.shtml" TargetMode="External"/><Relationship Id="rId11" Type="http://schemas.openxmlformats.org/officeDocument/2006/relationships/hyperlink" Target="https://www.unitedhealthgroup.com/content/dam/sustainability-report/2024/pdf/UHG%202024%20Sustainibility%20Report.pdf" TargetMode="External"/><Relationship Id="rId24" Type="http://schemas.openxmlformats.org/officeDocument/2006/relationships/hyperlink" Target="https://cdn-dynmedia-1.microsoft.com/is/content/microsoftcorp/microsoft/msc/documents/presentations/CSR/2025-Microsoft-Environmental-Sustainability-Report.pdf" TargetMode="External"/><Relationship Id="rId5" Type="http://schemas.openxmlformats.org/officeDocument/2006/relationships/hyperlink" Target="https://www.cnpc.com.cn/en/climate/common_index.shtml" TargetMode="External"/><Relationship Id="rId15" Type="http://schemas.openxmlformats.org/officeDocument/2006/relationships/hyperlink" Target="https://www.gstatic.com/gumdrop/sustainability/google-2025-environmental-report.pdf" TargetMode="External"/><Relationship Id="rId23" Type="http://schemas.openxmlformats.org/officeDocument/2006/relationships/hyperlink" Target="https://www.thecignagroup.com/static/www-thecignagroup-com/docs/2024-corporate-impact-report.pdf" TargetMode="External"/><Relationship Id="rId28" Type="http://schemas.microsoft.com/office/2017/10/relationships/threadedComment" Target="../threadedComments/threadedComment4.xml"/><Relationship Id="rId10" Type="http://schemas.openxmlformats.org/officeDocument/2006/relationships/hyperlink" Target="https://www.aramco.com/-/media/publications/corporate-reports/sustainability-reports/report-2024/english/2024-saudi-aramco-sustainability-report-full-en.pdf" TargetMode="External"/><Relationship Id="rId19" Type="http://schemas.openxmlformats.org/officeDocument/2006/relationships/hyperlink" Target="https://english.cscec.com/CorporateSocialResponsibility/CRSReports/202502/P020250610422209828125.pdf" TargetMode="External"/><Relationship Id="rId4" Type="http://schemas.openxmlformats.org/officeDocument/2006/relationships/hyperlink" Target="https://www.aramco.com/-/media/publications/corporate-reports/sustainability-reports/report-2024/english/2024-saudi-aramco-sustainability-report-full-en.pdf" TargetMode="External"/><Relationship Id="rId9" Type="http://schemas.openxmlformats.org/officeDocument/2006/relationships/hyperlink" Target="http://www.sgcc.com.cn/u/cms/sgcc_main/other/202509/a739bffbe9104a039fc1f49358344765.pdf" TargetMode="External"/><Relationship Id="rId14" Type="http://schemas.openxmlformats.org/officeDocument/2006/relationships/hyperlink" Target="https://annualreport2024.volkswagen-group.com/_assets/downloads/esrs-sustainability-report-vw-ar24.pdf" TargetMode="External"/><Relationship Id="rId22" Type="http://schemas.openxmlformats.org/officeDocument/2006/relationships/hyperlink" Target="https://newsroom.thecignagroup.com/our-committment-to-a-healthy-environment" TargetMode="External"/><Relationship Id="rId27" Type="http://schemas.openxmlformats.org/officeDocument/2006/relationships/comments" Target="../comments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26" Type="http://schemas.openxmlformats.org/officeDocument/2006/relationships/hyperlink" Target="https://cdn.continental.com/fileadmin/__imported/sites/corporate/_international/english/hubpages/40_20sustainability/60_20reports_20_26_20principles/continental-sustainability-report-2023.pdf?utm_source=chatgpt.com" TargetMode="External"/><Relationship Id="rId21" Type="http://schemas.openxmlformats.org/officeDocument/2006/relationships/hyperlink" Target="https://www.lapostegroupe.com/en/committing-to-the-climate-and-energy-management" TargetMode="External"/><Relationship Id="rId42" Type="http://schemas.openxmlformats.org/officeDocument/2006/relationships/hyperlink" Target="https://www.retailbankerinternational.com/data-insights/new-china-life-insurance-net-zero-targets/?utm_source=chatgpt.com" TargetMode="External"/><Relationship Id="rId47" Type="http://schemas.openxmlformats.org/officeDocument/2006/relationships/hyperlink" Target="https://www.ecopetrol.com.co/wps/portal/Home/tesg/environmental/climate-action/climate-ambition%20:contentReference%5boaicite:0%5d%7bindex=0" TargetMode="External"/><Relationship Id="rId63" Type="http://schemas.openxmlformats.org/officeDocument/2006/relationships/hyperlink" Target="https://www.cnbm.com.cn/upload/files/2024/12/1ae9d7e8d4a24d0.pdf?utm_source=chatgpt.com" TargetMode="External"/><Relationship Id="rId68" Type="http://schemas.openxmlformats.org/officeDocument/2006/relationships/hyperlink" Target="https://media-meituan.todayir.com/202404290808012611185051_en.pdf" TargetMode="External"/><Relationship Id="rId84" Type="http://schemas.openxmlformats.org/officeDocument/2006/relationships/hyperlink" Target="https://gzw.sc.gov.cn/scsgzw/CU230202/2024/11/26/f42d614e26cc41c38d25a00c2d5023e5.shtml?utm_source=chatgpt.com" TargetMode="External"/><Relationship Id="rId89" Type="http://schemas.openxmlformats.org/officeDocument/2006/relationships/hyperlink" Target="https://raizen.com.br/files/26/240905_Sustainable%20Finance%20Framework_UoP_EN.pdf?utm_source=chatgpt.com" TargetMode="External"/><Relationship Id="rId2" Type="http://schemas.openxmlformats.org/officeDocument/2006/relationships/hyperlink" Target="https://www.hkexnews.hk/listedco/listconews/sehk/2025/0415/2025041501111.pdf?utmChina%20National%20Coal%20Group_source=chatgpt.com" TargetMode="External"/><Relationship Id="rId16" Type="http://schemas.openxmlformats.org/officeDocument/2006/relationships/hyperlink" Target="https://www.cfe.gob.mx/finanzas/financial-economic-information/ESG/Reporte%20Anual%20de%20Bonos%20Sostenibles/2025/2025%20Reporte%20Anual%20Bonos%20Verdes%2C%20Sociales%2C%20Sostenibles%20CFE.pdf?utm_source=chatgpt.com" TargetMode="External"/><Relationship Id="rId29" Type="http://schemas.openxmlformats.org/officeDocument/2006/relationships/hyperlink" Target="https://www.telefonica.com/en/sustainability-innovation/environment/energy-and-climate-change/?utm_source=chatgpt.com" TargetMode="External"/><Relationship Id="rId107" Type="http://schemas.openxmlformats.org/officeDocument/2006/relationships/hyperlink" Target="https://www.weston.ca/GeorgeWeston/Assets/Documents/Governance/GWL-ESG-Report-2022-EN.pdf?utm_source=chatgpt.com" TargetMode="External"/><Relationship Id="rId11" Type="http://schemas.openxmlformats.org/officeDocument/2006/relationships/hyperlink" Target="https://en.china-cdt.com/dtwz/content_file/xxgk/shzr/shzrbg/2025/1/fc3a6a0fd91a4662901a61ea9688a3a0.pdf" TargetMode="External"/><Relationship Id="rId24" Type="http://schemas.openxmlformats.org/officeDocument/2006/relationships/hyperlink" Target="https://www.geaerospace.com/sites/default/files/2024-sustainability-report.pdf?utm_source=chatgpt.com" TargetMode="External"/><Relationship Id="rId32" Type="http://schemas.openxmlformats.org/officeDocument/2006/relationships/hyperlink" Target="https://www.raizen.com.br/archives_files/archive82-raizen-rs24-25-en-d11.pdf" TargetMode="External"/><Relationship Id="rId37" Type="http://schemas.openxmlformats.org/officeDocument/2006/relationships/hyperlink" Target="https://www.cofco.com/en/News/Allnews/2024/0612/54299.html?utm_source=chatgpt.com" TargetMode="External"/><Relationship Id="rId40" Type="http://schemas.openxmlformats.org/officeDocument/2006/relationships/hyperlink" Target="https://www.dior.com/en_id/beauty/storepage-folder/climate.html?utm_source=chatgpt.com" TargetMode="External"/><Relationship Id="rId45" Type="http://schemas.openxmlformats.org/officeDocument/2006/relationships/hyperlink" Target="https://static-cdn.newchinalife.com/ncl/pdf/20250328/7fcb8fe6-bdde-4e3a-baba-e3c4fe6811b7.pdf?utm_source=chatgpt.com" TargetMode="External"/><Relationship Id="rId53" Type="http://schemas.openxmlformats.org/officeDocument/2006/relationships/hyperlink" Target="https://www.pbfenergy.com/wp-content/uploads/2025/09/2024-PBF-Sustainability-Report.pdf" TargetMode="External"/><Relationship Id="rId58" Type="http://schemas.openxmlformats.org/officeDocument/2006/relationships/hyperlink" Target="https://en.cmbc.com.cn/CMBCToday/ESG/ESGReport/index.htm" TargetMode="External"/><Relationship Id="rId66" Type="http://schemas.openxmlformats.org/officeDocument/2006/relationships/hyperlink" Target="https://sustainability.lilly.com/goals" TargetMode="External"/><Relationship Id="rId74" Type="http://schemas.openxmlformats.org/officeDocument/2006/relationships/hyperlink" Target="https://www.dfmg.com.cn/en/file/esg/en2023esg.pdf" TargetMode="External"/><Relationship Id="rId79" Type="http://schemas.openxmlformats.org/officeDocument/2006/relationships/hyperlink" Target="https://urd.lvmh.com/en/2024?utm_source=chatgpt.com" TargetMode="External"/><Relationship Id="rId87" Type="http://schemas.openxmlformats.org/officeDocument/2006/relationships/hyperlink" Target="https://raizen.com.br/files/26/240905_Sustainable%20Finance%20Framework_UoP_EN.pdf?utm_source=chatgpt.com" TargetMode="External"/><Relationship Id="rId102" Type="http://schemas.openxmlformats.org/officeDocument/2006/relationships/hyperlink" Target="https://www.weston.ca/GeorgeWeston/Assets/Documents/Governance/GWL-ESG-Report-2022-EN.pdf?utm_source=chatgpt.com" TargetMode="External"/><Relationship Id="rId110" Type="http://schemas.openxmlformats.org/officeDocument/2006/relationships/table" Target="../tables/table2.xml"/><Relationship Id="rId5" Type="http://schemas.openxmlformats.org/officeDocument/2006/relationships/hyperlink" Target="https://news.metal.com/newscontent/101774858/jianlong-group-issues-a-roadmap-for-green-and-low-carbon-development-of-iron-and-steel-plate?utm_source=chatgpt.com" TargetMode="External"/><Relationship Id="rId61" Type="http://schemas.openxmlformats.org/officeDocument/2006/relationships/hyperlink" Target="https://www.scg.com.cn/uploadpath/2025/4/22/dfaa382d-c99e-4d80-b187-9ccf787ba3b1.pdf" TargetMode="External"/><Relationship Id="rId82" Type="http://schemas.openxmlformats.org/officeDocument/2006/relationships/hyperlink" Target="https://www.emirates.com/uk/english/about-us/our-planet/?utm_source=chatgpt.com" TargetMode="External"/><Relationship Id="rId90" Type="http://schemas.openxmlformats.org/officeDocument/2006/relationships/hyperlink" Target="https://raizen.com.br/files/26/240905_Sustainable%20Finance%20Framework_UoP_EN.pdf?utm_source=chatgpt.com" TargetMode="External"/><Relationship Id="rId95" Type="http://schemas.openxmlformats.org/officeDocument/2006/relationships/hyperlink" Target="https://raizen.com.br/files/26/240905_Sustainable%20Finance%20Framework_UoP_EN.pdf?utm_source=chatgpt.com" TargetMode="External"/><Relationship Id="rId19" Type="http://schemas.openxmlformats.org/officeDocument/2006/relationships/hyperlink" Target="https://newhopegroup.com.au/wp-content/uploads/2025/09/New-Hope-Group-Sustainability-Report-2025.pdf?utm_source=chatgpt.com" TargetMode="External"/><Relationship Id="rId14" Type="http://schemas.openxmlformats.org/officeDocument/2006/relationships/hyperlink" Target="http://en.ansteel.cn/upload/pdf/2021.pdf" TargetMode="External"/><Relationship Id="rId22" Type="http://schemas.openxmlformats.org/officeDocument/2006/relationships/hyperlink" Target="https://www.shenzheninvestment.com/upload/file/2025-05-21/d0f1c87a-e935-42ef-9a76-12673e00d2f7.pdf" TargetMode="External"/><Relationship Id="rId27" Type="http://schemas.openxmlformats.org/officeDocument/2006/relationships/hyperlink" Target="https://cdn.continental.com/fileadmin/__imported/sites/corporate/_international/english/hubpages/40_20sustainability/60_20reports_20_26_20principles/continental-sustainability-report-2023.pdf?utm_source=chatgpt.com" TargetMode="External"/><Relationship Id="rId30" Type="http://schemas.openxmlformats.org/officeDocument/2006/relationships/hyperlink" Target="https://www.worldbenchmarkingalliance.org/publication/electric-utilities/companies/china-huadian-corporation-2/?utm_source=chatgpt.com" TargetMode="External"/><Relationship Id="rId35" Type="http://schemas.openxmlformats.org/officeDocument/2006/relationships/hyperlink" Target="https://www.albertsonscompanies.com/newsroom/press-releases/news-details/2022/Albertsons-Companies-Announces-ESG-Goals-and-Long-Term-Strategies-to-Support-a-More-Sustainable-Future/default.aspx?utm_source=chatgpt.com" TargetMode="External"/><Relationship Id="rId43" Type="http://schemas.openxmlformats.org/officeDocument/2006/relationships/hyperlink" Target="https://www.retailbankerinternational.com/data-insights/new-china-life-insurance-net-zero-targets/?utm_source=chatgpt.com" TargetMode="External"/><Relationship Id="rId48" Type="http://schemas.openxmlformats.org/officeDocument/2006/relationships/hyperlink" Target="https://www.ecopetrol.com.co/wps/portal/Home/tesg/environmental/climate-action/climate-ambition%20:contentReference%5boaicite:0%5d%7bindex=0" TargetMode="External"/><Relationship Id="rId56" Type="http://schemas.openxmlformats.org/officeDocument/2006/relationships/hyperlink" Target="https://crrcgc.cc/Portals/73/Uploads/Files/2024/4-25/638496536538053810.pdf?utm_source" TargetMode="External"/><Relationship Id="rId64" Type="http://schemas.openxmlformats.org/officeDocument/2006/relationships/hyperlink" Target="https://www.weston.ca/GeorgeWeston/Assets/Documents/Governance/GWL-ESG-Report-2024-EN.pdf" TargetMode="External"/><Relationship Id="rId69" Type="http://schemas.openxmlformats.org/officeDocument/2006/relationships/hyperlink" Target="https://media-meituan.todayir.com/202404290808012611185051_en.pdf" TargetMode="External"/><Relationship Id="rId77" Type="http://schemas.openxmlformats.org/officeDocument/2006/relationships/hyperlink" Target="https://www.dior.com/en_id/beauty/storepage-folder/climate.html?utm_source=chatgpt.com" TargetMode="External"/><Relationship Id="rId100" Type="http://schemas.openxmlformats.org/officeDocument/2006/relationships/hyperlink" Target="https://www.crrcgc.cc/en/attachDir/2025/05/2025051910270996484.pdf?utm_source=chatgpt.com" TargetMode="External"/><Relationship Id="rId105" Type="http://schemas.openxmlformats.org/officeDocument/2006/relationships/hyperlink" Target="https://www.weston.ca/GeorgeWeston/Assets/Documents/Governance/GWL-ESG-Report-2023-EN.pdf?utm_source=chatgpt.com" TargetMode="External"/><Relationship Id="rId8" Type="http://schemas.openxmlformats.org/officeDocument/2006/relationships/hyperlink" Target="https://media.rabobank.com/m/6c9dfbd3b462a9ba/original/2024-Addendum-to-Our-Road-to-Paris-2022-EN.pdf" TargetMode="External"/><Relationship Id="rId51" Type="http://schemas.openxmlformats.org/officeDocument/2006/relationships/hyperlink" Target="https://www.mhi.com/sustainability/library/pdf/sustainabilitydatabook2024.pdf" TargetMode="External"/><Relationship Id="rId72" Type="http://schemas.openxmlformats.org/officeDocument/2006/relationships/hyperlink" Target="https://eng.spdb.com.cn/investor_relations/ESG_Report/202508/P020250825318921395888.pdf" TargetMode="External"/><Relationship Id="rId80" Type="http://schemas.openxmlformats.org/officeDocument/2006/relationships/hyperlink" Target="https://www.dior.com/en_gb/beauty/page/our-commitments.html?utm_source=chatgpt.com" TargetMode="External"/><Relationship Id="rId85" Type="http://schemas.openxmlformats.org/officeDocument/2006/relationships/hyperlink" Target="https://gzw.sc.gov.cn/scsgzw/CU230202/2024/11/26/f42d614e26cc41c38d25a00c2d5023e5.shtml?utm_source=chatgpt.com" TargetMode="External"/><Relationship Id="rId93" Type="http://schemas.openxmlformats.org/officeDocument/2006/relationships/hyperlink" Target="https://raizen.com.br/files/26/240905_Sustainable%20Finance%20Framework_UoP_EN.pdf?utm_source=chatgpt.com" TargetMode="External"/><Relationship Id="rId98" Type="http://schemas.openxmlformats.org/officeDocument/2006/relationships/hyperlink" Target="https://www.crrcgc.cc/en/attachDir/2025/05/2025051910270996484.pdf" TargetMode="External"/><Relationship Id="rId3" Type="http://schemas.openxmlformats.org/officeDocument/2006/relationships/hyperlink" Target="https://magnitglobal.com/us/en/resources/knowledge-center/reports/magnit-2024-esg-csr-impact-report.html?utm_source=chatgpt.com" TargetMode="External"/><Relationship Id="rId12" Type="http://schemas.openxmlformats.org/officeDocument/2006/relationships/hyperlink" Target="https://www.jeronimomartins.com/wp-content/uploads/01-DOCUMENTS/Responsibility/Environment/EN/carbon-footprint-indicators-2024.pdf" TargetMode="External"/><Relationship Id="rId17" Type="http://schemas.openxmlformats.org/officeDocument/2006/relationships/hyperlink" Target="https://www.sustainabilityreports.com/lithia-motors/2024/sustainability-report?utm_source=chatgpt.com" TargetMode="External"/><Relationship Id="rId25" Type="http://schemas.openxmlformats.org/officeDocument/2006/relationships/hyperlink" Target="https://www.caixa.gov.br/Downloads/caixa-relatorio-sustentabilidade/relatorio-sustentabilidade-2024-EN.pdf?utm_source=chatgpt.com" TargetMode="External"/><Relationship Id="rId33" Type="http://schemas.openxmlformats.org/officeDocument/2006/relationships/hyperlink" Target="https://www.groupe-sncf.com/en/commitments/sustainable-development/cutting-co2e-emissions?utm_source=chatgpt.com" TargetMode="External"/><Relationship Id="rId38" Type="http://schemas.openxmlformats.org/officeDocument/2006/relationships/hyperlink" Target="https://www.cofco.com/en/News/Allnews/2025/0708/56075.html?utm_source=chatgpt.com" TargetMode="External"/><Relationship Id="rId46" Type="http://schemas.openxmlformats.org/officeDocument/2006/relationships/hyperlink" Target="https://static-cdn.newchinalife.com/ncl/pdf/20250328/7fcb8fe6-bdde-4e3a-baba-e3c4fe6811b7.pdf?utm_source=chatgpt.com" TargetMode="External"/><Relationship Id="rId59" Type="http://schemas.openxmlformats.org/officeDocument/2006/relationships/hyperlink" Target="https://en.cmbc.com.cn/CMBCToday/ESG/ESGReport/index.htm" TargetMode="External"/><Relationship Id="rId67" Type="http://schemas.openxmlformats.org/officeDocument/2006/relationships/hyperlink" Target="https://sustainability.lilly.com/goals" TargetMode="External"/><Relationship Id="rId103" Type="http://schemas.openxmlformats.org/officeDocument/2006/relationships/hyperlink" Target="https://www.weston.ca/GeorgeWeston/Assets/Documents/Governance/GWL-ESG-Report-2022-EN.pdf?utm_source=chatgpt.com" TargetMode="External"/><Relationship Id="rId108" Type="http://schemas.openxmlformats.org/officeDocument/2006/relationships/hyperlink" Target="https://www.weston.ca/GeorgeWeston/Assets/Documents/Governance/GWL-ESG-Report-2022-EN.pdf?utm_source=chatgpt.com" TargetMode="External"/><Relationship Id="rId20" Type="http://schemas.openxmlformats.org/officeDocument/2006/relationships/hyperlink" Target="https://www.lapostegroupe.com/en/committing-to-the-climate-and-energy-management" TargetMode="External"/><Relationship Id="rId41" Type="http://schemas.openxmlformats.org/officeDocument/2006/relationships/hyperlink" Target="https://static-cdn.newchinalife.com/ncl/pdf/20250328/7fcb8fe6-bdde-4e3a-baba-e3c4fe6811b7.pdf?utm_source=chatgpt.com" TargetMode="External"/><Relationship Id="rId54" Type="http://schemas.openxmlformats.org/officeDocument/2006/relationships/hyperlink" Target="https://web.archive.org/web/20250925182359/https:/www.pnc.com/content/dam/pnc-com/pdf/aboutpnc/CorporateResponsibilityReports/PNC_Corporate_Responsibility_Report_2024.pdf" TargetMode="External"/><Relationship Id="rId62" Type="http://schemas.openxmlformats.org/officeDocument/2006/relationships/hyperlink" Target="https://www.cnbm.com.cn/upload/files/2024/12/1ae9d7e8d4a24d0.pdf?utm_source=chatgpt.com" TargetMode="External"/><Relationship Id="rId70" Type="http://schemas.openxmlformats.org/officeDocument/2006/relationships/hyperlink" Target="https://www.iberdrola.com/documents/20125/4778712/gsm25-sustainability-report-2024.pdf" TargetMode="External"/><Relationship Id="rId75" Type="http://schemas.openxmlformats.org/officeDocument/2006/relationships/hyperlink" Target="https://www.dfmg.com.cn/en/file/esg/en2023esg.pdf" TargetMode="External"/><Relationship Id="rId83" Type="http://schemas.openxmlformats.org/officeDocument/2006/relationships/hyperlink" Target="https://www.ccedia.com/statute_detail/1428.html?utm_source=chatgpt.com" TargetMode="External"/><Relationship Id="rId88" Type="http://schemas.openxmlformats.org/officeDocument/2006/relationships/hyperlink" Target="https://www.raizen.com.br/en/sustainability/climate-change?utm_source=chatgpt.com" TargetMode="External"/><Relationship Id="rId91" Type="http://schemas.openxmlformats.org/officeDocument/2006/relationships/hyperlink" Target="https://api.mziq.com/mzfilemanager/v2/d/c016735f-1711-48ce-919f-a8c701b83c19/b4c5a780-cef3-ef98-ed1d-e565e13ddfe1?origin=1&amp;utm_source=chatgpt.com" TargetMode="External"/><Relationship Id="rId96" Type="http://schemas.openxmlformats.org/officeDocument/2006/relationships/hyperlink" Target="https://www.sdhsg.com/article/68727?utm_source=chatgpt.com" TargetMode="External"/><Relationship Id="rId1" Type="http://schemas.openxmlformats.org/officeDocument/2006/relationships/hyperlink" Target="https://en.tongwei.cn/uploads/20250605/1ffb1c9971ddc54336779bd19acfc700.pdf" TargetMode="External"/><Relationship Id="rId6" Type="http://schemas.openxmlformats.org/officeDocument/2006/relationships/hyperlink" Target="https://www.emirates.com/english/about-us/our-planet" TargetMode="External"/><Relationship Id="rId15" Type="http://schemas.openxmlformats.org/officeDocument/2006/relationships/hyperlink" Target="http://en.ansteel.cn/upload/pdf/2021.pdf" TargetMode="External"/><Relationship Id="rId23" Type="http://schemas.openxmlformats.org/officeDocument/2006/relationships/hyperlink" Target="https://api2.aconnect.com.hk/Attachment/146689" TargetMode="External"/><Relationship Id="rId28" Type="http://schemas.openxmlformats.org/officeDocument/2006/relationships/hyperlink" Target="https://www.telefonica.com/en/communication-room/press-room/telefonicafirst-telco-in-the-world-with-net-zero-targets-validated-by-sbti/?utm_source=chatgpt.com" TargetMode="External"/><Relationship Id="rId36" Type="http://schemas.openxmlformats.org/officeDocument/2006/relationships/hyperlink" Target="https://www.albertsonscompanies.com/newsroom/press-releases/news-details/2022/Albertsons-Companies-Announces-ESG-Goals-and-Long-Term-Strategies-to-Support-a-More-Sustainable-Future/default.aspx?utm_source=chatgpt.com" TargetMode="External"/><Relationship Id="rId49" Type="http://schemas.openxmlformats.org/officeDocument/2006/relationships/hyperlink" Target="https://www.mazda.com/en/sustainability/about/%20(&#8220;Managing%20our%20operational%20impact&#8230;%20global%20factories%20by%202035&#8221;)%20:contentReference%5boaicite:1%5d%7bindex=1" TargetMode="External"/><Relationship Id="rId57" Type="http://schemas.openxmlformats.org/officeDocument/2006/relationships/hyperlink" Target="https://crrcgc.cc/Portals/73/Uploads/Files/2024/4-25/638496536538053810.pdf?utm_source" TargetMode="External"/><Relationship Id="rId106" Type="http://schemas.openxmlformats.org/officeDocument/2006/relationships/hyperlink" Target="https://www.weston.ca/GeorgeWeston/Assets/Documents/Governance/GWL-ESG-Report-2023-EN.pdf?utm_source=chatgpt.com" TargetMode="External"/><Relationship Id="rId10" Type="http://schemas.openxmlformats.org/officeDocument/2006/relationships/hyperlink" Target="https://en.china-cdt.com/dtwz/content_file/xxgk/shzr/shzrbg/2025/1/fc3a6a0fd91a4662901a61ea9688a3a0.pdf" TargetMode="External"/><Relationship Id="rId31" Type="http://schemas.openxmlformats.org/officeDocument/2006/relationships/hyperlink" Target="https://www.worldbenchmarkingalliance.org/publication/electric-utilities/companies/china-huadian-corporation-2/?utm_source=chatgpt.com" TargetMode="External"/><Relationship Id="rId44" Type="http://schemas.openxmlformats.org/officeDocument/2006/relationships/hyperlink" Target="https://static-cdn.newchinalife.com/ncl/pdf/20230331/eb392558-b752-40c0-bd02-344bdafaad4a.pdf?utm_source=chatgpt.com" TargetMode="External"/><Relationship Id="rId52" Type="http://schemas.openxmlformats.org/officeDocument/2006/relationships/hyperlink" Target="https://www.mhi.com/sustainability/library/pdf/sustainabilitydatabook2024.pdf" TargetMode="External"/><Relationship Id="rId60" Type="http://schemas.openxmlformats.org/officeDocument/2006/relationships/hyperlink" Target="https://www.scg.com.cn/uploadpath/2025/4/22/dfaa382d-c99e-4d80-b187-9ccf787ba3b1.pdf" TargetMode="External"/><Relationship Id="rId65" Type="http://schemas.openxmlformats.org/officeDocument/2006/relationships/hyperlink" Target="https://www.weston.ca/GeorgeWeston/Assets/Documents/Governance/GWL-ESG-Report-2024-EN.pdf" TargetMode="External"/><Relationship Id="rId73" Type="http://schemas.openxmlformats.org/officeDocument/2006/relationships/hyperlink" Target="https://eng.spdb.com.cn/investor_relations/ESG_Report/202508/P020250825318921395888.pdf" TargetMode="External"/><Relationship Id="rId78" Type="http://schemas.openxmlformats.org/officeDocument/2006/relationships/hyperlink" Target="https://ru.scribd.com/document/893526423/Christian-Dior-Annual-Report-as-of-December-31-2023?utm_source=chatgpt.com" TargetMode="External"/><Relationship Id="rId81" Type="http://schemas.openxmlformats.org/officeDocument/2006/relationships/hyperlink" Target="https://www.emirates.com/uk/english/about-us/our-planet/?utm_source=chatgpt.com" TargetMode="External"/><Relationship Id="rId86" Type="http://schemas.openxmlformats.org/officeDocument/2006/relationships/hyperlink" Target="https://gzw.sc.gov.cn/scsgzw/CU230202/2024/11/26/f42d614e26cc41c38d25a00c2d5023e5.shtml?utm_source=chatgpt.com" TargetMode="External"/><Relationship Id="rId94" Type="http://schemas.openxmlformats.org/officeDocument/2006/relationships/hyperlink" Target="https://tracenable.com/company/raizen/ghg-emissions?utm_source=chatgpt.com" TargetMode="External"/><Relationship Id="rId99" Type="http://schemas.openxmlformats.org/officeDocument/2006/relationships/hyperlink" Target="https://www.crrcgc.cc/en/attachDir/2025/05/2025051910270996484.pdf?utm_source=chatgpt.com" TargetMode="External"/><Relationship Id="rId101" Type="http://schemas.openxmlformats.org/officeDocument/2006/relationships/hyperlink" Target="https://www.weston.ca/GeorgeWeston/Assets/Documents/Governance/GWL-ESG-Report-2022-EN.pdf?utm_source=chatgpt.com" TargetMode="External"/><Relationship Id="rId4" Type="http://schemas.openxmlformats.org/officeDocument/2006/relationships/hyperlink" Target="https://magnitglobal.com/us/en/resources/knowledge-center/reports/magnit-2024-esg-csr-impact-report.html?utm_source=chatgpt.com" TargetMode="External"/><Relationship Id="rId9" Type="http://schemas.openxmlformats.org/officeDocument/2006/relationships/hyperlink" Target="https://groupe-elo.com/app/uploads/2022/02/Moodys-2023-1.pdf" TargetMode="External"/><Relationship Id="rId13" Type="http://schemas.openxmlformats.org/officeDocument/2006/relationships/hyperlink" Target="https://www.jeronimomartins.com/wp-content/uploads/01-DOCUMENTS/Responsibility/Environment/EN/carbon-footprint-indicators-2024.pdf" TargetMode="External"/><Relationship Id="rId18" Type="http://schemas.openxmlformats.org/officeDocument/2006/relationships/hyperlink" Target="https://newhopegroup.com.au/wp-content/uploads/2025/09/New-Hope-Group-Sustainability-Report-2025.pdf?utm_source=chatgpt.com" TargetMode="External"/><Relationship Id="rId39" Type="http://schemas.openxmlformats.org/officeDocument/2006/relationships/hyperlink" Target="https://www.dior.com/en_gb/fashion/news-savoir-faire/folder-news-and-events/environment?utm_source=chatgpt.com" TargetMode="External"/><Relationship Id="rId109" Type="http://schemas.openxmlformats.org/officeDocument/2006/relationships/hyperlink" Target="https://www.weston.ca/GeorgeWeston/Assets/Documents/Governance/GWL-ESG-Report-2022-EN.pdf?utm_source=chatgpt.com" TargetMode="External"/><Relationship Id="rId34" Type="http://schemas.openxmlformats.org/officeDocument/2006/relationships/hyperlink" Target="https://www.albertsonscompanies.com/newsroom/press-releases/news-details/2022/Albertsons-Companies-Announces-ESG-Goals-and-Long-Term-Strategies-to-Support-a-More-Sustainable-Future/default.aspx?utm_source=chatgpt.com" TargetMode="External"/><Relationship Id="rId50" Type="http://schemas.openxmlformats.org/officeDocument/2006/relationships/hyperlink" Target="https://www.mazda.com/en/sustainability/about/%20(&#8220;Managing%20our%20operational%20impact&#8230;%20global%20factories%20by%202035&#8221;)%20:contentReference%5boaicite:1%5d%7bindex=1" TargetMode="External"/><Relationship Id="rId55" Type="http://schemas.openxmlformats.org/officeDocument/2006/relationships/hyperlink" Target="https://www.sd-gold.com/cmscontent/4033.html?utm_source" TargetMode="External"/><Relationship Id="rId76" Type="http://schemas.openxmlformats.org/officeDocument/2006/relationships/hyperlink" Target="https://www.phoenixgroup.eu/en/publications/sustainability-report-downloads" TargetMode="External"/><Relationship Id="rId97" Type="http://schemas.openxmlformats.org/officeDocument/2006/relationships/hyperlink" Target="https://www.crrcgc.cc/en/attachDir/2025/05/2025051910270996484.pdf" TargetMode="External"/><Relationship Id="rId104" Type="http://schemas.openxmlformats.org/officeDocument/2006/relationships/hyperlink" Target="https://www.weston.ca/GeorgeWeston/Assets/Documents/Governance/GWL-ESG-Report-2022-EN.pdf?utm_source=chatgpt.com" TargetMode="External"/><Relationship Id="rId7" Type="http://schemas.openxmlformats.org/officeDocument/2006/relationships/hyperlink" Target="https://web.pln.co.id/en/sustainability/climate-change-management?utm_source=chatgpt.com" TargetMode="External"/><Relationship Id="rId71" Type="http://schemas.openxmlformats.org/officeDocument/2006/relationships/hyperlink" Target="https://www.iberdrola.com/documents/20125/4778712/gsm25-sustainability-report-2024.pdf" TargetMode="External"/><Relationship Id="rId92" Type="http://schemas.openxmlformats.org/officeDocument/2006/relationships/hyperlink" Target="https://www.raizen.com.br/sustainability-policy?utm_source=chatgpt.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6A07E-A3DD-4165-98D6-DE85D1FEE2AA}">
  <sheetPr>
    <tabColor theme="6" tint="-0.249977111117893"/>
  </sheetPr>
  <dimension ref="A1"/>
  <sheetViews>
    <sheetView showGridLines="0" topLeftCell="AB1" workbookViewId="0">
      <selection activeCell="C21" sqref="C21"/>
    </sheetView>
  </sheetViews>
  <sheetFormatPr defaultRowHeight="14.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BF32-E601-4D53-B261-7F67E81C9E6F}">
  <sheetPr>
    <tabColor theme="6" tint="0.39997558519241921"/>
  </sheetPr>
  <dimension ref="C2:AK31"/>
  <sheetViews>
    <sheetView showGridLines="0" topLeftCell="N1" zoomScale="106" workbookViewId="0">
      <selection activeCell="X5" sqref="X5:Y7"/>
    </sheetView>
  </sheetViews>
  <sheetFormatPr defaultRowHeight="14.5"/>
  <cols>
    <col min="3" max="3" width="38.453125" bestFit="1" customWidth="1"/>
    <col min="4" max="10" width="15.1796875" bestFit="1" customWidth="1"/>
    <col min="33" max="33" width="19.26953125" bestFit="1" customWidth="1"/>
  </cols>
  <sheetData>
    <row r="2" spans="3:37">
      <c r="D2" s="185"/>
      <c r="E2" s="185"/>
      <c r="F2" s="185"/>
      <c r="S2" t="s">
        <v>7636</v>
      </c>
      <c r="X2" s="231" t="s">
        <v>7675</v>
      </c>
    </row>
    <row r="3" spans="3:37">
      <c r="AB3" t="s">
        <v>7680</v>
      </c>
      <c r="AF3" t="s">
        <v>7682</v>
      </c>
    </row>
    <row r="4" spans="3:37">
      <c r="C4" s="186"/>
      <c r="D4" s="186">
        <v>2019</v>
      </c>
      <c r="E4" s="186">
        <v>2020</v>
      </c>
      <c r="F4" s="186">
        <v>2021</v>
      </c>
      <c r="G4" s="186">
        <v>2022</v>
      </c>
      <c r="H4" s="186">
        <v>2023</v>
      </c>
      <c r="I4" s="186">
        <v>2024</v>
      </c>
      <c r="J4" s="187">
        <v>2025</v>
      </c>
      <c r="K4" s="185"/>
      <c r="S4" s="186"/>
      <c r="T4" s="186">
        <v>2024</v>
      </c>
      <c r="U4" s="186">
        <v>2025</v>
      </c>
      <c r="V4" s="186" t="s">
        <v>7648</v>
      </c>
      <c r="X4" s="186" t="s">
        <v>7689</v>
      </c>
      <c r="Y4" s="186" t="s">
        <v>7690</v>
      </c>
      <c r="AF4" s="186"/>
      <c r="AG4" s="186" t="s">
        <v>7684</v>
      </c>
      <c r="AH4" s="186" t="s">
        <v>7685</v>
      </c>
      <c r="AI4" s="186" t="s">
        <v>7686</v>
      </c>
      <c r="AJ4" s="186" t="s">
        <v>7687</v>
      </c>
      <c r="AK4" s="186" t="s">
        <v>7683</v>
      </c>
    </row>
    <row r="5" spans="3:37">
      <c r="C5" s="188" t="s">
        <v>7590</v>
      </c>
      <c r="D5" s="189">
        <v>0.24</v>
      </c>
      <c r="E5" s="189">
        <v>0.33</v>
      </c>
      <c r="F5" s="189">
        <v>0.51</v>
      </c>
      <c r="G5" s="189">
        <v>0.63</v>
      </c>
      <c r="H5" s="189">
        <v>0.66</v>
      </c>
      <c r="I5" s="189">
        <v>0.69</v>
      </c>
      <c r="J5" s="222">
        <f>COUNTIF(FG500_DataCollection_FY26!CG4:CG503,1)/500</f>
        <v>0.7</v>
      </c>
      <c r="K5" t="s">
        <v>7591</v>
      </c>
      <c r="L5" s="185"/>
      <c r="S5" s="188" t="s">
        <v>7640</v>
      </c>
      <c r="T5" s="224">
        <v>0.34599999999999997</v>
      </c>
      <c r="U5" s="224">
        <f>J20</f>
        <v>0.34599999999999997</v>
      </c>
      <c r="V5" s="224">
        <f>U5-T5</f>
        <v>0</v>
      </c>
      <c r="X5" s="224" t="s">
        <v>166</v>
      </c>
      <c r="Y5" s="224">
        <f>SUM(FG500_DataCollection_FY26!CF4:CF503)/500</f>
        <v>0.36599999999999999</v>
      </c>
      <c r="AB5" s="188" t="s">
        <v>7679</v>
      </c>
      <c r="AC5" s="224">
        <v>0.33800000000000002</v>
      </c>
      <c r="AF5" s="188" t="s">
        <v>3181</v>
      </c>
      <c r="AG5" s="230">
        <f>COUNTIFS(FG500_DataCollection_FY26!G4:G503, "Europe",FG500_DataCollection_FY26!BX4:BX503,1)</f>
        <v>23</v>
      </c>
      <c r="AH5" s="232">
        <f>COUNTIFS(FG500_DataCollection_FY26!G4:G503, "Asia",FG500_DataCollection_FY26!CB4:CB503,1)</f>
        <v>59</v>
      </c>
      <c r="AI5" s="230">
        <f>COUNTIFS(FG500_DataCollection_FY26!G4:G503, "Asia",FG500_DataCollection_FY26!BN4:BN503,1)</f>
        <v>33</v>
      </c>
      <c r="AJ5" s="230"/>
      <c r="AK5" s="226">
        <f>COUNTIF(FG500_DataCollection_FY26!G4:G503, "Asia")</f>
        <v>198</v>
      </c>
    </row>
    <row r="6" spans="3:37">
      <c r="C6" s="191" t="s">
        <v>7592</v>
      </c>
      <c r="D6" s="189">
        <v>0.23</v>
      </c>
      <c r="E6" s="189">
        <v>0.3</v>
      </c>
      <c r="F6" s="189">
        <v>0.38</v>
      </c>
      <c r="G6" s="189">
        <v>0.42</v>
      </c>
      <c r="H6" s="189">
        <v>0.42</v>
      </c>
      <c r="I6" s="189">
        <v>0.43</v>
      </c>
      <c r="J6" s="190">
        <f>SUM('Historical trends'!J10,'Historical trends'!J14,'Historical trends'!J22,'Historical trends'!J26)</f>
        <v>0.41799999999999998</v>
      </c>
      <c r="K6" t="s">
        <v>7593</v>
      </c>
      <c r="S6" s="191" t="s">
        <v>7637</v>
      </c>
      <c r="T6" s="224">
        <v>6.8000000000000005E-2</v>
      </c>
      <c r="U6" s="224">
        <f>COUNTIFS(FG500_DataCollection_FY26!G4:G503, "Asia",FG500_DataCollection_FY26!BN4:BN503,1)/500</f>
        <v>6.6000000000000003E-2</v>
      </c>
      <c r="V6" s="224">
        <f>U6-T6</f>
        <v>-2.0000000000000018E-3</v>
      </c>
      <c r="X6" s="224" t="s">
        <v>7676</v>
      </c>
      <c r="Y6" s="224">
        <f>SUM(FG500_DataCollection_FY26!CH4:CH503)/500</f>
        <v>6.2E-2</v>
      </c>
      <c r="AB6" s="188" t="s">
        <v>3181</v>
      </c>
      <c r="AC6" s="224">
        <v>-7.9999999999999932E-3</v>
      </c>
      <c r="AF6" s="191" t="s">
        <v>3136</v>
      </c>
      <c r="AG6" s="230">
        <f>COUNTIFS(FG500_DataCollection_FY26!G5:G504, "Asia",FG500_DataCollection_FY26!BX5:BX504,1)</f>
        <v>48</v>
      </c>
      <c r="AH6" s="232">
        <f>COUNTIFS(FG500_DataCollection_FY26!G4:G503, "Europe",FG500_DataCollection_FY26!CB4:CB503,1)</f>
        <v>92</v>
      </c>
      <c r="AI6" s="230">
        <f>COUNTIFS(FG500_DataCollection_FY26!G4:G503, "Europe", FG500_DataCollection_FY26!BN4:BN503,1)</f>
        <v>75</v>
      </c>
      <c r="AJ6" s="230"/>
      <c r="AK6" s="226">
        <f>COUNTIF(FG500_DataCollection_FY26!G4:G503, "Europe")</f>
        <v>130</v>
      </c>
    </row>
    <row r="7" spans="3:37">
      <c r="C7" s="188" t="s">
        <v>7594</v>
      </c>
      <c r="D7" s="189">
        <v>0.04</v>
      </c>
      <c r="E7" s="189">
        <v>0.08</v>
      </c>
      <c r="F7" s="189">
        <v>0.1</v>
      </c>
      <c r="G7" s="189">
        <v>0.12</v>
      </c>
      <c r="H7" s="189">
        <v>0.09</v>
      </c>
      <c r="I7" s="189">
        <v>0.1</v>
      </c>
      <c r="J7" s="190">
        <f>SUM(J9,J13,J21,J25)</f>
        <v>3.4000000000000002E-2</v>
      </c>
      <c r="K7" t="s">
        <v>7595</v>
      </c>
      <c r="S7" s="188" t="s">
        <v>7638</v>
      </c>
      <c r="T7" s="224">
        <v>0.14000000000000001</v>
      </c>
      <c r="U7" s="224">
        <f>COUNTIFS(FG500_DataCollection_FY26!G4:G503, "Europe",FG500_DataCollection_FY26!BN4:BN503,1)/500</f>
        <v>0.15</v>
      </c>
      <c r="V7" s="224">
        <f t="shared" ref="V7:V9" si="0">U7-T7</f>
        <v>9.9999999999999811E-3</v>
      </c>
      <c r="X7" s="224" t="s">
        <v>7677</v>
      </c>
      <c r="Y7" s="224">
        <f>1-(Y5+Y6)</f>
        <v>0.57200000000000006</v>
      </c>
      <c r="AB7" s="191" t="s">
        <v>3136</v>
      </c>
      <c r="AC7" s="224">
        <v>-7.3999999999999996E-2</v>
      </c>
      <c r="AF7" s="188" t="s">
        <v>2990</v>
      </c>
      <c r="AG7" s="230">
        <f>COUNTIFS(FG500_DataCollection_FY26!G6:G505, "North America",FG500_DataCollection_FY26!BX6:BX505,1)</f>
        <v>17</v>
      </c>
      <c r="AH7" s="230">
        <f>COUNTIFS(FG500_DataCollection_FY26!G4:G503, "North America",FG500_DataCollection_FY26!CB4:CB503,1)</f>
        <v>78</v>
      </c>
      <c r="AI7" s="230">
        <f>COUNTIFS(FG500_DataCollection_FY26!G4:G503, "North America",FG500_DataCollection_FY26!BN4:BN503,1)</f>
        <v>63</v>
      </c>
      <c r="AJ7" s="230"/>
      <c r="AK7" s="226">
        <f>COUNTIF(FG500_DataCollection_FY26!G4:G503, "North America")</f>
        <v>151</v>
      </c>
    </row>
    <row r="8" spans="3:37">
      <c r="C8" s="188" t="s">
        <v>5</v>
      </c>
      <c r="D8" s="189">
        <v>0.1</v>
      </c>
      <c r="E8" s="189">
        <v>0.17</v>
      </c>
      <c r="F8" s="189">
        <v>0.3</v>
      </c>
      <c r="G8" s="189">
        <v>0.32</v>
      </c>
      <c r="H8" s="189">
        <v>0.35</v>
      </c>
      <c r="I8" s="189">
        <v>0.34</v>
      </c>
      <c r="J8" s="190">
        <f>COUNTIF(FG500_DataCollection_FY26!$BX$4:$BX$503,1)/500</f>
        <v>0.17799999999999999</v>
      </c>
      <c r="S8" s="188" t="s">
        <v>7639</v>
      </c>
      <c r="T8" s="224">
        <v>0.13400000000000001</v>
      </c>
      <c r="U8" s="224">
        <f>COUNTIFS(FG500_DataCollection_FY26!G4:G503, "North America",FG500_DataCollection_FY26!BN4:BN503,1)/500</f>
        <v>0.126</v>
      </c>
      <c r="V8" s="224">
        <f t="shared" si="0"/>
        <v>-8.0000000000000071E-3</v>
      </c>
      <c r="X8" s="224" t="s">
        <v>7672</v>
      </c>
      <c r="Y8" s="224">
        <f>SUM(Y5:Y7)</f>
        <v>1</v>
      </c>
      <c r="AB8" s="188" t="s">
        <v>2990</v>
      </c>
      <c r="AC8" s="224">
        <v>-6.7999999999999991E-2</v>
      </c>
      <c r="AF8" s="188" t="s">
        <v>7688</v>
      </c>
      <c r="AG8" s="229">
        <f>AG9-AG7-AG6-AG5</f>
        <v>1</v>
      </c>
      <c r="AH8" s="229">
        <f>AH9-AH7-AH6-AH5</f>
        <v>14</v>
      </c>
      <c r="AI8" s="230">
        <f>AI9-AI7-AI6-AI5</f>
        <v>2</v>
      </c>
      <c r="AJ8" s="230"/>
      <c r="AK8" s="229">
        <f>AK9-AK7-AK6-AK5</f>
        <v>21</v>
      </c>
    </row>
    <row r="9" spans="3:37">
      <c r="C9" s="193" t="s">
        <v>7597</v>
      </c>
      <c r="D9" s="189">
        <v>0.04</v>
      </c>
      <c r="E9" s="189">
        <v>0.06</v>
      </c>
      <c r="F9" s="189">
        <v>0.08</v>
      </c>
      <c r="G9" s="189">
        <v>0.09</v>
      </c>
      <c r="H9" s="189">
        <v>7.0000000000000007E-2</v>
      </c>
      <c r="I9" s="189">
        <v>0.08</v>
      </c>
      <c r="J9" s="190">
        <f>COUNTIF(FG500_DataCollection_FY26!BU4:BU503,1)/500</f>
        <v>2E-3</v>
      </c>
      <c r="K9" s="185"/>
      <c r="S9" s="193" t="s">
        <v>2801</v>
      </c>
      <c r="T9" s="224">
        <v>4.0000000000000001E-3</v>
      </c>
      <c r="U9" s="224">
        <f>COUNTIFS(FG500_DataCollection_FY26!G4:G503, "&lt;&gt;Europe", FG500_DataCollection_FY26!G4:G503, "&lt;&gt;North America", FG500_DataCollection_FY26!G4:G503, "&lt;&gt;Asia", FG500_DataCollection_FY26!BN4:BN503, 1) / 500</f>
        <v>4.0000000000000001E-3</v>
      </c>
      <c r="V9" s="224">
        <f t="shared" si="0"/>
        <v>0</v>
      </c>
      <c r="AB9" s="188" t="s">
        <v>7678</v>
      </c>
      <c r="AC9" s="224">
        <v>1.2000000000000011E-2</v>
      </c>
      <c r="AF9" s="227" t="s">
        <v>7672</v>
      </c>
      <c r="AG9" s="230">
        <f>FG500_DataCollection_FY26!BX504</f>
        <v>89</v>
      </c>
      <c r="AH9" s="230">
        <f>FG500_DataCollection_FY26!CB504</f>
        <v>243</v>
      </c>
      <c r="AI9" s="230">
        <f>FG500_DataCollection_FY26!BN504</f>
        <v>173</v>
      </c>
      <c r="AJ9" s="230"/>
      <c r="AK9" s="228">
        <v>500</v>
      </c>
    </row>
    <row r="10" spans="3:37">
      <c r="C10" s="193" t="s">
        <v>7598</v>
      </c>
      <c r="D10" s="189">
        <v>0.03</v>
      </c>
      <c r="E10" s="189">
        <v>0.05</v>
      </c>
      <c r="F10" s="189">
        <v>0.09</v>
      </c>
      <c r="G10" s="189">
        <v>0.08</v>
      </c>
      <c r="H10" s="189">
        <v>0.1</v>
      </c>
      <c r="I10" s="189">
        <v>0.09</v>
      </c>
      <c r="J10" s="190">
        <f>COUNTIF(FG500_DataCollection_FY26!BV4:BV503,1)/500</f>
        <v>3.2000000000000001E-2</v>
      </c>
      <c r="S10" s="193" t="s">
        <v>7672</v>
      </c>
      <c r="T10" s="224">
        <f>SUM(T6:T9)</f>
        <v>0.34600000000000003</v>
      </c>
      <c r="U10" s="224">
        <f>SUM(U6:U9)</f>
        <v>0.34599999999999997</v>
      </c>
      <c r="V10" s="224"/>
      <c r="AB10" s="193" t="s">
        <v>7681</v>
      </c>
      <c r="AC10" s="224">
        <v>0.17799999999999999</v>
      </c>
    </row>
    <row r="11" spans="3:37">
      <c r="C11" s="193" t="s">
        <v>7599</v>
      </c>
      <c r="D11" s="189">
        <v>0.03</v>
      </c>
      <c r="E11" s="189">
        <v>0.06</v>
      </c>
      <c r="F11" s="189">
        <v>0.13</v>
      </c>
      <c r="G11" s="189">
        <v>0.15</v>
      </c>
      <c r="H11" s="189">
        <v>0.17</v>
      </c>
      <c r="I11" s="189">
        <v>0.16</v>
      </c>
      <c r="J11" s="190">
        <f>COUNTIF(FG500_DataCollection_FY26!BW4:BW503,1)/500</f>
        <v>0.14399999999999999</v>
      </c>
      <c r="S11" s="186"/>
      <c r="T11" s="186">
        <v>2024</v>
      </c>
      <c r="U11" s="186"/>
      <c r="V11" s="186"/>
    </row>
    <row r="12" spans="3:37">
      <c r="C12" s="188" t="s">
        <v>6</v>
      </c>
      <c r="D12" s="194" t="s">
        <v>7600</v>
      </c>
      <c r="E12" s="189">
        <v>0.08</v>
      </c>
      <c r="F12" s="189">
        <v>0.25</v>
      </c>
      <c r="G12" s="189">
        <v>0.38</v>
      </c>
      <c r="H12" s="189">
        <v>0.39</v>
      </c>
      <c r="I12" s="189">
        <v>0.45</v>
      </c>
      <c r="J12" s="192">
        <f>COUNTIF(FG500_DataCollection_FY26!CB4:CB503,1)/500</f>
        <v>0.48599999999999999</v>
      </c>
      <c r="K12" t="s">
        <v>7601</v>
      </c>
      <c r="S12" s="188" t="s">
        <v>7674</v>
      </c>
      <c r="T12" s="224">
        <v>0.34599999999999997</v>
      </c>
      <c r="U12" s="224"/>
      <c r="V12" s="224"/>
    </row>
    <row r="13" spans="3:37">
      <c r="C13" s="193" t="s">
        <v>7597</v>
      </c>
      <c r="D13" s="194" t="s">
        <v>7600</v>
      </c>
      <c r="E13" s="189">
        <v>0.03</v>
      </c>
      <c r="F13" s="189">
        <v>0.01</v>
      </c>
      <c r="G13" s="189">
        <v>0.01</v>
      </c>
      <c r="H13" s="189">
        <v>0.01</v>
      </c>
      <c r="I13" s="189">
        <v>0.01</v>
      </c>
      <c r="J13" s="192">
        <f>COUNTIF(FG500_DataCollection_FY26!$BY$4:$BY$503,1)/500</f>
        <v>0</v>
      </c>
      <c r="K13" t="s">
        <v>7601</v>
      </c>
      <c r="L13" s="185"/>
      <c r="S13" s="191" t="s">
        <v>7637</v>
      </c>
      <c r="T13" s="224">
        <v>-2.0000000000000018E-3</v>
      </c>
      <c r="U13" s="224"/>
    </row>
    <row r="14" spans="3:37">
      <c r="C14" s="193" t="s">
        <v>7598</v>
      </c>
      <c r="D14" s="194" t="s">
        <v>7600</v>
      </c>
      <c r="E14" s="189">
        <v>0.01</v>
      </c>
      <c r="F14" s="189">
        <v>0.03</v>
      </c>
      <c r="G14" s="189">
        <v>7.0000000000000007E-2</v>
      </c>
      <c r="H14" s="189">
        <v>0.05</v>
      </c>
      <c r="I14" s="189">
        <v>0.05</v>
      </c>
      <c r="J14" s="222">
        <f>COUNTIF(FG500_DataCollection_FY26!BZ4:BZ503,1)/500</f>
        <v>0.02</v>
      </c>
      <c r="K14" t="s">
        <v>7601</v>
      </c>
      <c r="S14" s="188" t="s">
        <v>7638</v>
      </c>
      <c r="T14" s="224">
        <v>9.9999999999999811E-3</v>
      </c>
      <c r="U14" s="224"/>
    </row>
    <row r="15" spans="3:37">
      <c r="C15" s="193" t="s">
        <v>7599</v>
      </c>
      <c r="D15" s="194" t="s">
        <v>7600</v>
      </c>
      <c r="E15" s="189">
        <v>0.06</v>
      </c>
      <c r="F15" s="189">
        <v>0.22</v>
      </c>
      <c r="G15" s="189">
        <v>0.31</v>
      </c>
      <c r="H15" s="189">
        <v>0.32</v>
      </c>
      <c r="I15" s="189">
        <v>0.39</v>
      </c>
      <c r="J15" s="222">
        <f>COUNTIF(FG500_DataCollection_FY26!$CA$4:$CA$503,1)/500</f>
        <v>0.46800000000000003</v>
      </c>
      <c r="K15" t="s">
        <v>7601</v>
      </c>
      <c r="S15" s="188" t="s">
        <v>7639</v>
      </c>
      <c r="T15" s="224">
        <v>-8.0000000000000071E-3</v>
      </c>
      <c r="U15" s="224"/>
    </row>
    <row r="16" spans="3:37">
      <c r="C16" s="188" t="s">
        <v>7602</v>
      </c>
      <c r="D16" s="194" t="s">
        <v>7600</v>
      </c>
      <c r="E16" s="194" t="s">
        <v>7600</v>
      </c>
      <c r="F16" s="194" t="s">
        <v>7600</v>
      </c>
      <c r="G16" s="189">
        <v>0.26</v>
      </c>
      <c r="H16" s="189">
        <v>0.27</v>
      </c>
      <c r="I16" s="189">
        <v>0.28999999999999998</v>
      </c>
      <c r="J16" s="192" t="s">
        <v>7596</v>
      </c>
      <c r="K16" t="s">
        <v>7600</v>
      </c>
      <c r="L16" s="185"/>
      <c r="S16" s="193" t="s">
        <v>2801</v>
      </c>
      <c r="T16" s="224">
        <v>0</v>
      </c>
      <c r="U16" s="224"/>
    </row>
    <row r="17" spans="3:21">
      <c r="C17" s="193" t="s">
        <v>7597</v>
      </c>
      <c r="D17" s="194" t="s">
        <v>7600</v>
      </c>
      <c r="E17" s="194" t="s">
        <v>7600</v>
      </c>
      <c r="F17" s="194" t="s">
        <v>7600</v>
      </c>
      <c r="G17" s="189">
        <v>0</v>
      </c>
      <c r="H17" s="189">
        <v>0</v>
      </c>
      <c r="I17" s="189">
        <v>0</v>
      </c>
      <c r="J17" s="192" t="s">
        <v>7596</v>
      </c>
      <c r="K17" t="s">
        <v>7600</v>
      </c>
      <c r="S17" s="193" t="s">
        <v>7673</v>
      </c>
      <c r="T17" s="224">
        <f>T12+SUM(T13:T16)</f>
        <v>0.34599999999999997</v>
      </c>
      <c r="U17" s="224"/>
    </row>
    <row r="18" spans="3:21">
      <c r="C18" s="193" t="s">
        <v>7598</v>
      </c>
      <c r="D18" s="194" t="s">
        <v>7600</v>
      </c>
      <c r="E18" s="194" t="s">
        <v>7600</v>
      </c>
      <c r="F18" s="194" t="s">
        <v>7600</v>
      </c>
      <c r="G18" s="189">
        <v>0.02</v>
      </c>
      <c r="H18" s="189">
        <v>0.03</v>
      </c>
      <c r="I18" s="189">
        <v>0.01</v>
      </c>
      <c r="J18" s="192" t="s">
        <v>7596</v>
      </c>
      <c r="K18" t="s">
        <v>7600</v>
      </c>
    </row>
    <row r="19" spans="3:21">
      <c r="C19" s="193" t="s">
        <v>7599</v>
      </c>
      <c r="D19" s="194" t="s">
        <v>7600</v>
      </c>
      <c r="E19" s="194" t="s">
        <v>7600</v>
      </c>
      <c r="F19" s="194" t="s">
        <v>7600</v>
      </c>
      <c r="G19" s="189">
        <v>0.24</v>
      </c>
      <c r="H19" s="189">
        <v>0.25</v>
      </c>
      <c r="I19" s="189">
        <v>0.28000000000000003</v>
      </c>
      <c r="J19" s="192" t="s">
        <v>7596</v>
      </c>
      <c r="K19" t="s">
        <v>7600</v>
      </c>
    </row>
    <row r="20" spans="3:21">
      <c r="C20" s="188" t="s">
        <v>7603</v>
      </c>
      <c r="D20" s="189">
        <v>0.16</v>
      </c>
      <c r="E20" s="189">
        <v>0.21</v>
      </c>
      <c r="F20" s="189">
        <v>0.27</v>
      </c>
      <c r="G20" s="189">
        <v>0.34</v>
      </c>
      <c r="H20" s="189">
        <v>0.35</v>
      </c>
      <c r="I20" s="189">
        <v>0.35</v>
      </c>
      <c r="J20" s="222">
        <f>COUNTIF(FG500_DataCollection_FY26!BN4:BN503,1)/500</f>
        <v>0.34599999999999997</v>
      </c>
      <c r="K20" t="s">
        <v>7649</v>
      </c>
    </row>
    <row r="21" spans="3:21">
      <c r="C21" s="193" t="s">
        <v>7597</v>
      </c>
      <c r="D21" s="189">
        <v>0</v>
      </c>
      <c r="E21" s="189">
        <v>0</v>
      </c>
      <c r="F21" s="189">
        <v>0</v>
      </c>
      <c r="G21" s="189">
        <v>0.01</v>
      </c>
      <c r="H21" s="189">
        <v>0</v>
      </c>
      <c r="I21" s="189">
        <v>0</v>
      </c>
      <c r="J21" s="192">
        <f>COUNTIF(FG500_DataCollection_FY26!BK4:BK503,1)/COUNT(FG500_DataCollection_FY26!BK4:BK503)</f>
        <v>0</v>
      </c>
    </row>
    <row r="22" spans="3:21">
      <c r="C22" s="193" t="s">
        <v>7598</v>
      </c>
      <c r="D22" s="189">
        <v>0.16</v>
      </c>
      <c r="E22" s="189">
        <v>0.21</v>
      </c>
      <c r="F22" s="189">
        <v>0.26</v>
      </c>
      <c r="G22" s="189">
        <v>0.31</v>
      </c>
      <c r="H22" s="189">
        <v>0.3</v>
      </c>
      <c r="I22" s="189">
        <v>0.3</v>
      </c>
      <c r="J22" s="192">
        <f>COUNTIF(FG500_DataCollection_FY26!BL4:BL503,1)/COUNT(FG500_DataCollection_FY26!BL4:BL503)</f>
        <v>0.28199999999999997</v>
      </c>
    </row>
    <row r="23" spans="3:21">
      <c r="C23" s="193" t="s">
        <v>7599</v>
      </c>
      <c r="D23" s="189">
        <v>0</v>
      </c>
      <c r="E23" s="189">
        <v>0</v>
      </c>
      <c r="F23" s="189">
        <v>0.01</v>
      </c>
      <c r="G23" s="189">
        <v>0.02</v>
      </c>
      <c r="H23" s="189">
        <v>0.04</v>
      </c>
      <c r="I23" s="189">
        <v>0.04</v>
      </c>
      <c r="J23" s="192">
        <f>COUNTIF(FG500_DataCollection_FY26!BM4:BM503,1)/COUNT(FG500_DataCollection_FY26!BM4:BM503)</f>
        <v>6.4000000000000001E-2</v>
      </c>
    </row>
    <row r="24" spans="3:21">
      <c r="C24" s="188" t="s">
        <v>2</v>
      </c>
      <c r="D24" s="189">
        <v>0.1</v>
      </c>
      <c r="E24" s="189">
        <v>0.12</v>
      </c>
      <c r="F24" s="189">
        <v>0.13</v>
      </c>
      <c r="G24" s="189">
        <v>0.14000000000000001</v>
      </c>
      <c r="H24" s="189">
        <v>0.15</v>
      </c>
      <c r="I24" s="189">
        <v>0.16</v>
      </c>
      <c r="J24" s="192">
        <f>COUNTIF(FG500_DataCollection_FY26!BJ4:BJ503,1)/COUNT(FG500_DataCollection_FY26!BJ4:BJ503)</f>
        <v>0.156</v>
      </c>
    </row>
    <row r="25" spans="3:21">
      <c r="C25" s="193" t="s">
        <v>7597</v>
      </c>
      <c r="D25" s="189">
        <v>0.01</v>
      </c>
      <c r="E25" s="189">
        <v>0.02</v>
      </c>
      <c r="F25" s="189">
        <v>0.03</v>
      </c>
      <c r="G25" s="189">
        <v>0.03</v>
      </c>
      <c r="H25" s="189">
        <v>0.03</v>
      </c>
      <c r="I25" s="189">
        <v>0.04</v>
      </c>
      <c r="J25" s="192">
        <f>COUNTIF(FG500_DataCollection_FY26!BG4:BG503,1)/COUNT(FG500_DataCollection_FY26!BG4:BG503)</f>
        <v>3.2000000000000001E-2</v>
      </c>
    </row>
    <row r="26" spans="3:21">
      <c r="C26" s="193" t="s">
        <v>7598</v>
      </c>
      <c r="D26" s="189">
        <v>0.08</v>
      </c>
      <c r="E26" s="189">
        <v>0.08</v>
      </c>
      <c r="F26" s="189">
        <v>7.0000000000000007E-2</v>
      </c>
      <c r="G26" s="189">
        <v>0.08</v>
      </c>
      <c r="H26" s="189">
        <v>0.08</v>
      </c>
      <c r="I26" s="189">
        <v>0.08</v>
      </c>
      <c r="J26" s="192">
        <f>COUNTIF(FG500_DataCollection_FY26!BH4:BH503,1)/COUNT(FG500_DataCollection_FY26!BH4:BH503)</f>
        <v>8.4000000000000005E-2</v>
      </c>
    </row>
    <row r="27" spans="3:21">
      <c r="C27" s="193" t="s">
        <v>7599</v>
      </c>
      <c r="D27" s="189">
        <v>0.01</v>
      </c>
      <c r="E27" s="189">
        <v>0.02</v>
      </c>
      <c r="F27" s="189">
        <v>0.02</v>
      </c>
      <c r="G27" s="189">
        <v>0.03</v>
      </c>
      <c r="H27" s="189">
        <v>0.04</v>
      </c>
      <c r="I27" s="189">
        <v>0.04</v>
      </c>
      <c r="J27" s="192">
        <f>COUNTIF(FG500_DataCollection_FY26!BI4:BI503, 1)/COUNT(FG500_DataCollection_FY26!BI4:BI503)</f>
        <v>0.04</v>
      </c>
    </row>
    <row r="29" spans="3:21">
      <c r="C29" s="223" t="s">
        <v>7641</v>
      </c>
      <c r="D29" t="s">
        <v>7642</v>
      </c>
    </row>
    <row r="30" spans="3:21">
      <c r="C30" s="223" t="s">
        <v>7643</v>
      </c>
      <c r="D30" t="s">
        <v>7644</v>
      </c>
    </row>
    <row r="31" spans="3:21">
      <c r="C31" s="223" t="s">
        <v>7645</v>
      </c>
      <c r="D31" t="s">
        <v>7646</v>
      </c>
      <c r="E31" t="s">
        <v>7647</v>
      </c>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8FF4A-F136-4DFD-8DA9-155A15266C03}">
  <sheetPr>
    <tabColor theme="6" tint="0.39997558519241921"/>
  </sheetPr>
  <dimension ref="A1"/>
  <sheetViews>
    <sheetView showGridLines="0" zoomScale="91" workbookViewId="0">
      <selection activeCell="M71" sqref="M71"/>
    </sheetView>
  </sheetViews>
  <sheetFormatPr defaultRowHeight="14.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4A8ED6-F08B-4858-BC72-42AF0EBE4C9B}">
  <sheetPr>
    <tabColor theme="8" tint="-0.249977111117893"/>
  </sheetPr>
  <dimension ref="A1"/>
  <sheetViews>
    <sheetView showGridLines="0" topLeftCell="AT1" workbookViewId="0">
      <selection activeCell="F26" sqref="F26"/>
    </sheetView>
  </sheetViews>
  <sheetFormatPr defaultRowHeight="14.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5BB8B-7829-4E44-8217-9DED25DD1C44}">
  <sheetPr>
    <tabColor theme="8" tint="0.39997558519241921"/>
  </sheetPr>
  <dimension ref="B3:X6"/>
  <sheetViews>
    <sheetView showGridLines="0" workbookViewId="0">
      <selection activeCell="R4" sqref="R4"/>
    </sheetView>
  </sheetViews>
  <sheetFormatPr defaultRowHeight="14.5"/>
  <cols>
    <col min="2" max="2" width="11.7265625" bestFit="1" customWidth="1"/>
    <col min="3" max="3" width="12.08984375" bestFit="1" customWidth="1"/>
    <col min="4" max="4" width="11.81640625" bestFit="1" customWidth="1"/>
    <col min="5" max="5" width="15.6328125" bestFit="1" customWidth="1"/>
    <col min="8" max="8" width="18.7265625" bestFit="1" customWidth="1"/>
    <col min="9" max="9" width="21.453125" bestFit="1" customWidth="1"/>
    <col min="10" max="10" width="17.36328125" bestFit="1" customWidth="1"/>
    <col min="13" max="13" width="19.90625" bestFit="1" customWidth="1"/>
    <col min="14" max="14" width="22.26953125" bestFit="1" customWidth="1"/>
    <col min="15" max="15" width="18.90625" bestFit="1" customWidth="1"/>
    <col min="18" max="18" width="16.36328125" bestFit="1" customWidth="1"/>
    <col min="19" max="19" width="18.7265625" bestFit="1" customWidth="1"/>
    <col min="20" max="20" width="15.36328125" bestFit="1" customWidth="1"/>
    <col min="22" max="22" width="20.26953125" bestFit="1" customWidth="1"/>
    <col min="23" max="23" width="23" bestFit="1" customWidth="1"/>
    <col min="24" max="24" width="19.6328125" bestFit="1" customWidth="1"/>
  </cols>
  <sheetData>
    <row r="3" spans="2:24">
      <c r="B3" t="s">
        <v>7604</v>
      </c>
      <c r="C3" t="s">
        <v>7605</v>
      </c>
      <c r="D3" t="s">
        <v>7607</v>
      </c>
      <c r="E3" t="s">
        <v>7606</v>
      </c>
      <c r="H3" t="s">
        <v>7664</v>
      </c>
      <c r="I3" t="s">
        <v>7665</v>
      </c>
      <c r="J3" t="s">
        <v>7608</v>
      </c>
      <c r="M3" t="s">
        <v>7666</v>
      </c>
      <c r="N3" t="s">
        <v>7667</v>
      </c>
      <c r="O3" t="s">
        <v>7609</v>
      </c>
      <c r="R3" t="s">
        <v>7668</v>
      </c>
      <c r="S3" t="s">
        <v>7669</v>
      </c>
      <c r="T3" t="s">
        <v>7610</v>
      </c>
      <c r="V3" t="s">
        <v>7670</v>
      </c>
      <c r="W3" t="s">
        <v>7671</v>
      </c>
      <c r="X3" t="s">
        <v>7611</v>
      </c>
    </row>
    <row r="4" spans="2:24">
      <c r="B4">
        <v>78</v>
      </c>
      <c r="C4">
        <v>89</v>
      </c>
      <c r="D4">
        <v>243</v>
      </c>
      <c r="E4">
        <v>173</v>
      </c>
      <c r="H4">
        <v>16</v>
      </c>
      <c r="I4">
        <v>42</v>
      </c>
      <c r="J4">
        <v>20</v>
      </c>
      <c r="M4">
        <v>0</v>
      </c>
      <c r="N4">
        <v>141</v>
      </c>
      <c r="O4">
        <v>32</v>
      </c>
      <c r="R4">
        <v>1</v>
      </c>
      <c r="S4">
        <v>16</v>
      </c>
      <c r="T4">
        <v>72</v>
      </c>
      <c r="V4">
        <v>0</v>
      </c>
      <c r="W4">
        <v>10</v>
      </c>
      <c r="X4">
        <v>234</v>
      </c>
    </row>
    <row r="6" spans="2:24">
      <c r="B6" s="207">
        <f>B4/500</f>
        <v>0.156</v>
      </c>
      <c r="C6" s="207">
        <f t="shared" ref="C6:E6" si="0">C4/500</f>
        <v>0.17799999999999999</v>
      </c>
      <c r="D6" s="207">
        <f t="shared" si="0"/>
        <v>0.48599999999999999</v>
      </c>
      <c r="E6" s="207">
        <f t="shared" si="0"/>
        <v>0.34599999999999997</v>
      </c>
      <c r="H6" s="207">
        <f>H4/500</f>
        <v>3.2000000000000001E-2</v>
      </c>
      <c r="I6" s="207">
        <f t="shared" ref="I6:J6" si="1">I4/500</f>
        <v>8.4000000000000005E-2</v>
      </c>
      <c r="J6" s="207">
        <f t="shared" si="1"/>
        <v>0.04</v>
      </c>
      <c r="K6" s="207"/>
      <c r="M6" s="207">
        <f>M4/500</f>
        <v>0</v>
      </c>
      <c r="N6" s="207">
        <f t="shared" ref="N6:O6" si="2">N4/500</f>
        <v>0.28199999999999997</v>
      </c>
      <c r="O6" s="207">
        <f t="shared" si="2"/>
        <v>6.4000000000000001E-2</v>
      </c>
      <c r="R6" s="207">
        <f>R4/500</f>
        <v>2E-3</v>
      </c>
      <c r="S6" s="207">
        <f t="shared" ref="S6:T6" si="3">S4/500</f>
        <v>3.2000000000000001E-2</v>
      </c>
      <c r="T6" s="207">
        <f t="shared" si="3"/>
        <v>0.14399999999999999</v>
      </c>
      <c r="V6" s="207">
        <f>V4/500</f>
        <v>0</v>
      </c>
      <c r="W6" s="207">
        <f t="shared" ref="W6" si="4">W4/500</f>
        <v>0.02</v>
      </c>
      <c r="X6" s="207">
        <f>X4/500</f>
        <v>0.46800000000000003</v>
      </c>
    </row>
  </sheetData>
  <pageMargins left="0.7" right="0.7" top="0.75" bottom="0.75" header="0.3" footer="0.3"/>
  <drawing r:id="rId6"/>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0C284-9C67-4483-832B-78D67C72FA59}">
  <sheetPr filterMode="1">
    <tabColor theme="8" tint="0.39997558519241921"/>
  </sheetPr>
  <dimension ref="A1:DR510"/>
  <sheetViews>
    <sheetView showGridLines="0" tabSelected="1" topLeftCell="K1" zoomScale="115" zoomScaleNormal="145" workbookViewId="0">
      <selection activeCell="A4" sqref="A4:XFD4"/>
    </sheetView>
  </sheetViews>
  <sheetFormatPr defaultRowHeight="16.5" customHeight="1"/>
  <cols>
    <col min="1" max="1" width="10.36328125" customWidth="1"/>
    <col min="2" max="2" width="10.6328125" customWidth="1"/>
    <col min="3" max="3" width="32.453125" style="11" customWidth="1"/>
    <col min="4" max="4" width="42.453125" customWidth="1"/>
    <col min="5" max="5" width="28.08984375" customWidth="1"/>
    <col min="6" max="6" width="10.90625" customWidth="1"/>
    <col min="7" max="7" width="12.453125" customWidth="1"/>
    <col min="8" max="8" width="20.6328125" style="8" customWidth="1"/>
    <col min="9" max="9" width="19.08984375" customWidth="1"/>
    <col min="10" max="10" width="18.90625" customWidth="1"/>
    <col min="11" max="11" width="13.54296875" customWidth="1"/>
    <col min="12" max="12" width="0.36328125" customWidth="1"/>
    <col min="13" max="13" width="4" style="11" customWidth="1"/>
    <col min="14" max="14" width="6.6328125" style="71" customWidth="1"/>
    <col min="15" max="15" width="14.90625" style="71" customWidth="1"/>
    <col min="16" max="16" width="20.453125" style="72" customWidth="1"/>
    <col min="17" max="17" width="30.36328125" style="71" customWidth="1"/>
    <col min="18" max="18" width="46.81640625" style="71" customWidth="1"/>
    <col min="19" max="19" width="106.08984375" style="71" customWidth="1"/>
    <col min="20" max="20" width="38.54296875" style="71" customWidth="1"/>
    <col min="21" max="21" width="62.453125" style="71" customWidth="1"/>
    <col min="22" max="22" width="25.6328125" style="71" customWidth="1"/>
    <col min="23" max="23" width="32.54296875" style="71" customWidth="1"/>
    <col min="24" max="24" width="24" style="71" customWidth="1"/>
    <col min="25" max="25" width="41.54296875" style="71" customWidth="1"/>
    <col min="26" max="26" width="34.54296875" style="71" customWidth="1"/>
    <col min="27" max="27" width="38.08984375" style="72" customWidth="1"/>
    <col min="28" max="28" width="17.6328125" style="71" customWidth="1"/>
    <col min="29" max="29" width="31.90625" style="71" customWidth="1"/>
    <col min="30" max="30" width="22" style="72" customWidth="1"/>
    <col min="31" max="31" width="41.90625" style="71" customWidth="1"/>
    <col min="32" max="32" width="13.54296875" style="71" customWidth="1"/>
    <col min="33" max="33" width="20.08984375" style="71" customWidth="1"/>
    <col min="34" max="34" width="19.81640625" style="71" customWidth="1"/>
    <col min="35" max="35" width="21.453125" style="71" customWidth="1"/>
    <col min="36" max="36" width="25.54296875" style="71" customWidth="1"/>
    <col min="37" max="37" width="20" style="71" customWidth="1"/>
    <col min="38" max="38" width="21" style="71" customWidth="1"/>
    <col min="39" max="39" width="19" customWidth="1"/>
    <col min="40" max="40" width="38.54296875" style="11" customWidth="1"/>
    <col min="41" max="41" width="11.453125" customWidth="1"/>
    <col min="42" max="42" width="19.453125" bestFit="1" customWidth="1"/>
    <col min="43" max="43" width="7.453125" customWidth="1"/>
    <col min="44" max="44" width="21.6328125" customWidth="1"/>
    <col min="45" max="45" width="19.6328125" bestFit="1" customWidth="1"/>
    <col min="46" max="46" width="7.08984375" customWidth="1"/>
    <col min="47" max="47" width="8" style="11" customWidth="1"/>
    <col min="48" max="48" width="16.453125" customWidth="1"/>
    <col min="49" max="49" width="20.36328125" style="54" customWidth="1"/>
    <col min="50" max="50" width="24.08984375" bestFit="1" customWidth="1"/>
    <col min="51" max="51" width="18.6328125" customWidth="1"/>
    <col min="52" max="52" width="16.08984375" customWidth="1"/>
    <col min="53" max="53" width="12.90625" bestFit="1" customWidth="1"/>
    <col min="54" max="54" width="12.36328125" customWidth="1"/>
    <col min="55" max="55" width="12.453125" style="11" customWidth="1"/>
    <col min="56" max="56" width="12.54296875" bestFit="1" customWidth="1"/>
    <col min="57" max="57" width="13" style="45" bestFit="1" customWidth="1"/>
    <col min="58" max="58" width="15.453125" style="11" customWidth="1"/>
    <col min="59" max="59" width="21.81640625" customWidth="1"/>
    <col min="60" max="60" width="21.81640625" bestFit="1" customWidth="1"/>
    <col min="61" max="61" width="19.6328125" bestFit="1" customWidth="1"/>
    <col min="62" max="63" width="19.6328125" customWidth="1"/>
    <col min="64" max="64" width="25.08984375" bestFit="1" customWidth="1"/>
    <col min="65" max="65" width="23.54296875" bestFit="1" customWidth="1"/>
    <col min="66" max="67" width="23.54296875" customWidth="1"/>
    <col min="68" max="68" width="24.6328125" bestFit="1" customWidth="1"/>
    <col min="69" max="69" width="24" bestFit="1" customWidth="1"/>
    <col min="70" max="70" width="30.81640625" bestFit="1" customWidth="1"/>
    <col min="71" max="74" width="30.81640625" customWidth="1"/>
    <col min="75" max="75" width="29.453125" bestFit="1" customWidth="1"/>
    <col min="76" max="81" width="29.453125" customWidth="1"/>
    <col min="82" max="82" width="44.6328125" bestFit="1" customWidth="1"/>
    <col min="83" max="83" width="45.453125" bestFit="1" customWidth="1"/>
    <col min="84" max="87" width="45.453125" customWidth="1"/>
    <col min="88" max="110" width="45.453125" style="209" customWidth="1"/>
    <col min="111" max="111" width="14.6328125" style="163" customWidth="1"/>
    <col min="112" max="112" width="6.54296875" style="163" bestFit="1" customWidth="1"/>
    <col min="113" max="113" width="8.6328125" style="163"/>
    <col min="114" max="114" width="8.90625" style="163" customWidth="1"/>
    <col min="115" max="116" width="8.6328125" style="163"/>
    <col min="117" max="117" width="8.6328125" style="166"/>
    <col min="118" max="118" width="19" style="166" bestFit="1" customWidth="1"/>
    <col min="119" max="122" width="8.6328125" style="166"/>
  </cols>
  <sheetData>
    <row r="1" spans="1:122" ht="16.5" customHeight="1">
      <c r="A1" s="9" t="s">
        <v>0</v>
      </c>
      <c r="B1" s="9"/>
      <c r="C1" s="10"/>
      <c r="D1" s="9" t="s">
        <v>1</v>
      </c>
      <c r="E1" s="9"/>
      <c r="F1" s="9"/>
      <c r="G1" s="9"/>
      <c r="H1" s="13"/>
      <c r="I1" s="9"/>
      <c r="J1" s="9"/>
      <c r="K1" s="9"/>
      <c r="L1" s="9"/>
      <c r="M1" s="10"/>
      <c r="N1" s="68" t="s">
        <v>2</v>
      </c>
      <c r="O1" s="69"/>
      <c r="P1" s="70"/>
      <c r="Q1" s="69" t="s">
        <v>3</v>
      </c>
      <c r="R1" s="69"/>
      <c r="S1" s="69"/>
      <c r="T1" s="69"/>
      <c r="U1" s="69"/>
      <c r="V1" s="69"/>
      <c r="W1" s="69"/>
      <c r="X1" s="69"/>
      <c r="Y1" s="69"/>
      <c r="Z1" s="69"/>
      <c r="AA1" s="70"/>
      <c r="AB1" s="69"/>
      <c r="AC1" s="69" t="s">
        <v>4</v>
      </c>
      <c r="AD1" s="70"/>
      <c r="AE1" s="69" t="s">
        <v>5</v>
      </c>
      <c r="AF1" s="69"/>
      <c r="AG1" s="69"/>
      <c r="AH1" s="69"/>
      <c r="AI1" s="69"/>
      <c r="AJ1" s="69"/>
      <c r="AK1" s="69"/>
      <c r="AL1" s="69"/>
      <c r="AM1" s="9"/>
      <c r="AN1" s="10"/>
      <c r="AO1" s="12" t="s">
        <v>6</v>
      </c>
      <c r="AP1" s="9"/>
      <c r="AQ1" s="9"/>
      <c r="AR1" s="9"/>
      <c r="AS1" s="9"/>
      <c r="AT1" s="9"/>
      <c r="AU1" s="10"/>
      <c r="AV1" s="9" t="s">
        <v>7</v>
      </c>
      <c r="AW1" s="195"/>
      <c r="AX1" s="9" t="s">
        <v>8</v>
      </c>
      <c r="AY1" s="9"/>
      <c r="AZ1" s="9"/>
      <c r="BA1" s="9"/>
      <c r="BB1" s="9"/>
      <c r="BC1" s="10"/>
      <c r="BD1" s="9" t="s">
        <v>9</v>
      </c>
      <c r="BE1" s="44"/>
      <c r="BF1" s="10"/>
      <c r="BG1" s="9" t="s">
        <v>10</v>
      </c>
      <c r="BH1" s="9"/>
      <c r="BI1" s="9"/>
      <c r="BJ1" s="9"/>
      <c r="BK1" s="9"/>
      <c r="BL1" s="9"/>
      <c r="BM1" s="9"/>
      <c r="BN1" s="9"/>
      <c r="BO1" s="9"/>
      <c r="BP1" s="9"/>
      <c r="BQ1" s="9"/>
      <c r="BR1" s="9"/>
      <c r="BS1" s="9"/>
      <c r="BT1" s="9"/>
      <c r="BU1" s="9"/>
      <c r="BV1" s="9"/>
      <c r="BW1" s="9"/>
      <c r="BX1" s="9"/>
      <c r="BY1" s="9"/>
      <c r="BZ1" s="9"/>
      <c r="CA1" s="9"/>
      <c r="CB1" s="9"/>
      <c r="CC1" s="9"/>
      <c r="CD1" s="9"/>
      <c r="CE1" s="9"/>
      <c r="CF1" s="9"/>
      <c r="CG1" s="9"/>
      <c r="CH1" s="9"/>
      <c r="CI1" s="9"/>
      <c r="CJ1" s="208"/>
      <c r="CK1" s="208"/>
      <c r="CL1" s="208"/>
      <c r="CM1" s="208"/>
      <c r="CN1" s="208"/>
      <c r="CO1" s="208"/>
      <c r="CP1" s="208"/>
      <c r="CQ1" s="208"/>
      <c r="CR1" s="208"/>
      <c r="CS1" s="208"/>
      <c r="CT1" s="208"/>
      <c r="CU1" s="208"/>
      <c r="CV1" s="208"/>
      <c r="CW1" s="208"/>
      <c r="CX1" s="208"/>
      <c r="CY1" s="208"/>
      <c r="CZ1" s="208"/>
      <c r="DA1" s="208"/>
      <c r="DB1" s="208"/>
      <c r="DC1" s="208"/>
      <c r="DD1" s="208"/>
      <c r="DE1" s="208"/>
      <c r="DF1" s="208"/>
    </row>
    <row r="2" spans="1:122" ht="16.5" customHeight="1">
      <c r="AM2" s="2"/>
      <c r="AO2" s="2"/>
      <c r="AP2" s="2"/>
      <c r="AQ2" s="2"/>
      <c r="AR2" s="2"/>
      <c r="AS2" s="2"/>
      <c r="AT2" s="2"/>
      <c r="AV2" s="2"/>
      <c r="AW2" s="196"/>
      <c r="BB2" s="2"/>
      <c r="BC2" s="64"/>
      <c r="CG2" s="178"/>
      <c r="CJ2" s="209" t="s">
        <v>7635</v>
      </c>
      <c r="CK2" s="209" t="s">
        <v>7635</v>
      </c>
      <c r="CL2" s="209" t="s">
        <v>7635</v>
      </c>
      <c r="CM2" s="209" t="s">
        <v>7635</v>
      </c>
      <c r="CN2" s="209" t="s">
        <v>7635</v>
      </c>
      <c r="CO2" s="209" t="s">
        <v>7635</v>
      </c>
      <c r="CP2" s="209" t="s">
        <v>7635</v>
      </c>
      <c r="CQ2" s="209" t="s">
        <v>7635</v>
      </c>
      <c r="CR2" s="209" t="s">
        <v>7635</v>
      </c>
      <c r="CS2" s="209" t="s">
        <v>7635</v>
      </c>
      <c r="CT2" s="209" t="s">
        <v>7635</v>
      </c>
      <c r="CU2" s="209" t="s">
        <v>7635</v>
      </c>
      <c r="CV2" s="209" t="s">
        <v>7635</v>
      </c>
      <c r="CW2" s="209" t="s">
        <v>7635</v>
      </c>
      <c r="CX2" s="209" t="s">
        <v>7635</v>
      </c>
      <c r="CY2" s="209" t="s">
        <v>7635</v>
      </c>
      <c r="CZ2" s="209" t="s">
        <v>7635</v>
      </c>
      <c r="DA2" s="209" t="s">
        <v>7635</v>
      </c>
      <c r="DB2" s="209" t="s">
        <v>7635</v>
      </c>
      <c r="DC2" s="209" t="s">
        <v>7635</v>
      </c>
      <c r="DD2" s="209" t="s">
        <v>7635</v>
      </c>
      <c r="DE2" s="209" t="s">
        <v>7635</v>
      </c>
      <c r="DF2" s="209" t="s">
        <v>7635</v>
      </c>
      <c r="DG2" s="163" t="s">
        <v>11</v>
      </c>
      <c r="DM2" s="166" t="s">
        <v>12</v>
      </c>
    </row>
    <row r="3" spans="1:122" s="2" customFormat="1" ht="30.65" customHeight="1">
      <c r="A3" s="2" t="s">
        <v>13</v>
      </c>
      <c r="B3" s="2" t="s">
        <v>14</v>
      </c>
      <c r="C3" s="64" t="s">
        <v>15</v>
      </c>
      <c r="D3" s="2" t="s">
        <v>16</v>
      </c>
      <c r="E3" s="2" t="s">
        <v>17</v>
      </c>
      <c r="F3" s="65" t="s">
        <v>18</v>
      </c>
      <c r="G3" s="2" t="s">
        <v>19</v>
      </c>
      <c r="H3" s="65" t="s">
        <v>20</v>
      </c>
      <c r="I3" s="2" t="s">
        <v>21</v>
      </c>
      <c r="J3" s="2" t="s">
        <v>22</v>
      </c>
      <c r="K3" s="2" t="s">
        <v>23</v>
      </c>
      <c r="L3" s="2" t="s">
        <v>24</v>
      </c>
      <c r="M3" s="64" t="s">
        <v>25</v>
      </c>
      <c r="N3" s="75" t="s">
        <v>26</v>
      </c>
      <c r="O3" s="75" t="s">
        <v>27</v>
      </c>
      <c r="P3" s="76" t="s">
        <v>28</v>
      </c>
      <c r="Q3" s="75" t="s">
        <v>7578</v>
      </c>
      <c r="R3" s="75" t="s">
        <v>29</v>
      </c>
      <c r="S3" s="83" t="s">
        <v>30</v>
      </c>
      <c r="T3" s="75" t="s">
        <v>31</v>
      </c>
      <c r="U3" s="212" t="s">
        <v>32</v>
      </c>
      <c r="V3" s="75" t="s">
        <v>33</v>
      </c>
      <c r="W3" s="75" t="s">
        <v>34</v>
      </c>
      <c r="X3" s="75" t="s">
        <v>35</v>
      </c>
      <c r="Y3" s="83" t="s">
        <v>36</v>
      </c>
      <c r="Z3" s="75" t="s">
        <v>37</v>
      </c>
      <c r="AA3" s="206" t="s">
        <v>38</v>
      </c>
      <c r="AB3" s="83" t="s">
        <v>39</v>
      </c>
      <c r="AC3" s="84" t="s">
        <v>40</v>
      </c>
      <c r="AD3" s="77" t="s">
        <v>41</v>
      </c>
      <c r="AE3" s="75" t="s">
        <v>42</v>
      </c>
      <c r="AF3" s="75" t="s">
        <v>43</v>
      </c>
      <c r="AG3" s="75" t="s">
        <v>44</v>
      </c>
      <c r="AH3" s="75" t="s">
        <v>45</v>
      </c>
      <c r="AI3" s="75" t="s">
        <v>46</v>
      </c>
      <c r="AJ3" s="75" t="s">
        <v>47</v>
      </c>
      <c r="AK3" s="75" t="s">
        <v>48</v>
      </c>
      <c r="AL3" s="75" t="s">
        <v>28</v>
      </c>
      <c r="AM3" s="2" t="s">
        <v>49</v>
      </c>
      <c r="AN3" s="64" t="s">
        <v>50</v>
      </c>
      <c r="AO3" s="79" t="s">
        <v>51</v>
      </c>
      <c r="AP3" s="75" t="s">
        <v>52</v>
      </c>
      <c r="AQ3" s="79" t="s">
        <v>53</v>
      </c>
      <c r="AR3" s="79" t="s">
        <v>54</v>
      </c>
      <c r="AS3" s="79" t="s">
        <v>55</v>
      </c>
      <c r="AT3" s="2" t="s">
        <v>49</v>
      </c>
      <c r="AU3" s="64" t="s">
        <v>56</v>
      </c>
      <c r="AV3" s="79" t="s">
        <v>57</v>
      </c>
      <c r="AW3" s="197" t="s">
        <v>58</v>
      </c>
      <c r="AX3" s="79" t="s">
        <v>59</v>
      </c>
      <c r="AY3" s="2" t="s">
        <v>60</v>
      </c>
      <c r="AZ3" s="79" t="s">
        <v>61</v>
      </c>
      <c r="BA3" s="79" t="s">
        <v>62</v>
      </c>
      <c r="BB3" s="2" t="s">
        <v>49</v>
      </c>
      <c r="BC3" s="64" t="s">
        <v>56</v>
      </c>
      <c r="BD3" s="2" t="s">
        <v>63</v>
      </c>
      <c r="BE3" s="66" t="s">
        <v>64</v>
      </c>
      <c r="BF3" s="64" t="s">
        <v>65</v>
      </c>
      <c r="BG3" s="2" t="s">
        <v>7650</v>
      </c>
      <c r="BH3" s="2" t="s">
        <v>7651</v>
      </c>
      <c r="BI3" s="2" t="s">
        <v>66</v>
      </c>
      <c r="BJ3" s="177" t="s">
        <v>7582</v>
      </c>
      <c r="BK3" s="2" t="s">
        <v>7652</v>
      </c>
      <c r="BL3" s="2" t="s">
        <v>7653</v>
      </c>
      <c r="BM3" s="2" t="s">
        <v>67</v>
      </c>
      <c r="BN3" s="177" t="s">
        <v>7583</v>
      </c>
      <c r="BO3" s="2" t="s">
        <v>7654</v>
      </c>
      <c r="BP3" s="2" t="s">
        <v>7655</v>
      </c>
      <c r="BQ3" s="2" t="s">
        <v>68</v>
      </c>
      <c r="BR3" s="2" t="s">
        <v>7656</v>
      </c>
      <c r="BS3" s="2" t="s">
        <v>7657</v>
      </c>
      <c r="BT3" s="2" t="s">
        <v>7563</v>
      </c>
      <c r="BU3" s="2" t="s">
        <v>7658</v>
      </c>
      <c r="BV3" s="2" t="s">
        <v>7659</v>
      </c>
      <c r="BW3" s="2" t="s">
        <v>7587</v>
      </c>
      <c r="BX3" s="177" t="s">
        <v>7585</v>
      </c>
      <c r="BY3" s="2" t="s">
        <v>7660</v>
      </c>
      <c r="BZ3" s="2" t="s">
        <v>7661</v>
      </c>
      <c r="CA3" s="2" t="s">
        <v>7564</v>
      </c>
      <c r="CB3" s="177" t="s">
        <v>7584</v>
      </c>
      <c r="CC3" s="2" t="s">
        <v>7662</v>
      </c>
      <c r="CD3" s="2" t="s">
        <v>7663</v>
      </c>
      <c r="CE3" s="2" t="s">
        <v>69</v>
      </c>
      <c r="CF3" s="2" t="s">
        <v>7579</v>
      </c>
      <c r="CG3" s="179" t="s">
        <v>7586</v>
      </c>
      <c r="CH3" s="2" t="s">
        <v>7581</v>
      </c>
      <c r="CI3" s="2" t="s">
        <v>7580</v>
      </c>
      <c r="CJ3" s="210" t="s">
        <v>7612</v>
      </c>
      <c r="CK3" s="210" t="s">
        <v>7613</v>
      </c>
      <c r="CL3" s="210" t="s">
        <v>7614</v>
      </c>
      <c r="CM3" s="210" t="s">
        <v>7615</v>
      </c>
      <c r="CN3" s="210" t="s">
        <v>7616</v>
      </c>
      <c r="CO3" s="210" t="s">
        <v>7617</v>
      </c>
      <c r="CP3" s="210" t="s">
        <v>7618</v>
      </c>
      <c r="CQ3" s="210" t="s">
        <v>7619</v>
      </c>
      <c r="CR3" s="210" t="s">
        <v>7621</v>
      </c>
      <c r="CS3" s="210" t="s">
        <v>7622</v>
      </c>
      <c r="CT3" s="210" t="s">
        <v>7623</v>
      </c>
      <c r="CU3" s="210" t="s">
        <v>7620</v>
      </c>
      <c r="CV3" s="210" t="s">
        <v>7625</v>
      </c>
      <c r="CW3" s="210" t="s">
        <v>7626</v>
      </c>
      <c r="CX3" s="210" t="s">
        <v>7627</v>
      </c>
      <c r="CY3" s="210" t="s">
        <v>7624</v>
      </c>
      <c r="CZ3" s="210" t="s">
        <v>7628</v>
      </c>
      <c r="DA3" s="210" t="s">
        <v>7629</v>
      </c>
      <c r="DB3" s="210" t="s">
        <v>7630</v>
      </c>
      <c r="DC3" s="210" t="s">
        <v>7631</v>
      </c>
      <c r="DD3" s="210" t="s">
        <v>7632</v>
      </c>
      <c r="DE3" s="210" t="s">
        <v>7633</v>
      </c>
      <c r="DF3" s="210" t="s">
        <v>7634</v>
      </c>
      <c r="DG3" s="164" t="s">
        <v>70</v>
      </c>
      <c r="DH3" s="164" t="s">
        <v>71</v>
      </c>
      <c r="DI3" s="164" t="s">
        <v>72</v>
      </c>
      <c r="DJ3" s="164" t="s">
        <v>73</v>
      </c>
      <c r="DK3" s="164" t="s">
        <v>74</v>
      </c>
      <c r="DL3" s="164" t="s">
        <v>75</v>
      </c>
      <c r="DM3" s="165" t="s">
        <v>70</v>
      </c>
      <c r="DN3" s="165" t="s">
        <v>71</v>
      </c>
      <c r="DO3" s="165" t="s">
        <v>72</v>
      </c>
      <c r="DP3" s="165" t="s">
        <v>73</v>
      </c>
      <c r="DQ3" s="165" t="s">
        <v>74</v>
      </c>
      <c r="DR3" s="165" t="s">
        <v>75</v>
      </c>
    </row>
    <row r="4" spans="1:122" s="24" customFormat="1" ht="16.5" hidden="1" customHeight="1">
      <c r="A4" s="24">
        <v>1</v>
      </c>
      <c r="B4" s="24">
        <v>1</v>
      </c>
      <c r="C4" s="26" t="s">
        <v>76</v>
      </c>
      <c r="D4" s="24" t="s">
        <v>7152</v>
      </c>
      <c r="E4" s="24" t="s">
        <v>3005</v>
      </c>
      <c r="F4" s="24" t="s">
        <v>7286</v>
      </c>
      <c r="G4" s="24" t="s">
        <v>2990</v>
      </c>
      <c r="H4" s="27" t="s">
        <v>77</v>
      </c>
      <c r="I4" s="24" t="s">
        <v>78</v>
      </c>
      <c r="J4" s="24">
        <v>0.253</v>
      </c>
      <c r="K4" s="24" t="s">
        <v>79</v>
      </c>
      <c r="L4" s="24">
        <v>2100000</v>
      </c>
      <c r="M4" s="26">
        <v>31</v>
      </c>
      <c r="N4" s="73" t="s">
        <v>86</v>
      </c>
      <c r="O4" s="73">
        <v>2015</v>
      </c>
      <c r="P4" s="74">
        <v>2035</v>
      </c>
      <c r="Q4" s="73" t="s">
        <v>86</v>
      </c>
      <c r="R4" s="73" t="s">
        <v>86</v>
      </c>
      <c r="S4" s="73" t="s">
        <v>673</v>
      </c>
      <c r="T4" s="73" t="s">
        <v>2984</v>
      </c>
      <c r="U4" s="213">
        <v>2030</v>
      </c>
      <c r="V4" s="73" t="s">
        <v>7588</v>
      </c>
      <c r="W4" s="73" t="s">
        <v>7588</v>
      </c>
      <c r="X4" s="218" t="s">
        <v>7588</v>
      </c>
      <c r="Y4" s="73" t="s">
        <v>689</v>
      </c>
      <c r="Z4" s="73" t="s">
        <v>1421</v>
      </c>
      <c r="AA4" s="74" t="s">
        <v>7588</v>
      </c>
      <c r="AB4" s="73"/>
      <c r="AC4" s="73" t="s">
        <v>2991</v>
      </c>
      <c r="AD4" s="74" t="s">
        <v>6</v>
      </c>
      <c r="AE4" s="73" t="s">
        <v>7588</v>
      </c>
      <c r="AF4" s="73" t="s">
        <v>689</v>
      </c>
      <c r="AG4" s="73" t="s">
        <v>266</v>
      </c>
      <c r="AH4" s="73" t="s">
        <v>266</v>
      </c>
      <c r="AI4" s="73" t="s">
        <v>269</v>
      </c>
      <c r="AJ4" s="73" t="s">
        <v>691</v>
      </c>
      <c r="AK4" s="81" t="s">
        <v>7588</v>
      </c>
      <c r="AL4" s="73" t="s">
        <v>7588</v>
      </c>
      <c r="AN4" s="26"/>
      <c r="AO4" s="24" t="s">
        <v>870</v>
      </c>
      <c r="AP4" s="73" t="s">
        <v>86</v>
      </c>
      <c r="AQ4" s="24" t="s">
        <v>691</v>
      </c>
      <c r="AR4" s="24" t="s">
        <v>2993</v>
      </c>
      <c r="AS4" s="24">
        <v>2040</v>
      </c>
      <c r="AU4" s="26"/>
      <c r="AV4" s="24" t="s">
        <v>269</v>
      </c>
      <c r="AW4" s="22" t="s">
        <v>269</v>
      </c>
      <c r="AX4" s="24" t="s">
        <v>269</v>
      </c>
      <c r="AY4" s="24" t="s">
        <v>689</v>
      </c>
      <c r="AZ4" s="24" t="s">
        <v>7588</v>
      </c>
      <c r="BA4" s="24" t="s">
        <v>7588</v>
      </c>
      <c r="BB4" s="28"/>
      <c r="BC4" s="22"/>
      <c r="BD4" s="24" t="s">
        <v>80</v>
      </c>
      <c r="BE4" s="29">
        <v>45939</v>
      </c>
      <c r="BF4" s="26"/>
      <c r="BG4" s="24">
        <f t="shared" ref="BG4:BG67" si="0">IF(AND($N4="Y",$P4&lt;=2024),1,0)</f>
        <v>0</v>
      </c>
      <c r="BH4" s="24">
        <f t="shared" ref="BH4:BH67" si="1">IF(AND($N4="Y",AND($P4&gt;2024,$P4&lt;=2030)),1,0)</f>
        <v>0</v>
      </c>
      <c r="BI4" s="24">
        <f t="shared" ref="BI4:BI67" si="2">IF(AND($N4="Y",$P4&gt;2030),1,0)</f>
        <v>1</v>
      </c>
      <c r="BJ4" s="24">
        <f t="shared" ref="BJ4:BJ67" si="3">MAX(BG4:BI4)</f>
        <v>1</v>
      </c>
      <c r="BK4" s="24">
        <f t="shared" ref="BK4:BK67" si="4">IF(AND($R4="Y",$U4&lt;=2024),1,0)</f>
        <v>0</v>
      </c>
      <c r="BL4" s="24">
        <f t="shared" ref="BL4:BL67" si="5">IF(AND($R4="Y",AND($U4&gt;2024,$U4&lt;=2030)),1,0)</f>
        <v>1</v>
      </c>
      <c r="BM4" s="24">
        <f t="shared" ref="BM4:BM67" si="6">IF(AND($R4="Y",$U4&gt;2030),1,0)</f>
        <v>0</v>
      </c>
      <c r="BN4" s="24">
        <f t="shared" ref="BN4:BN67" si="7">MAX(BK4:BM4)</f>
        <v>1</v>
      </c>
      <c r="BO4" s="24">
        <f t="shared" ref="BO4:BO67" si="8">IF(AND($Y4="Y",$AA4&lt;=2024),1,0)</f>
        <v>0</v>
      </c>
      <c r="BP4" s="24">
        <f t="shared" ref="BP4:BP67" si="9">IF(AND($Y4="Y",AND($AA4&gt;2024,$AA4&lt;=2030)),1,0)</f>
        <v>0</v>
      </c>
      <c r="BQ4" s="24">
        <f t="shared" ref="BQ4:BQ67" si="10">IF(AND($Y4="Y",$AA4&gt;2030),1,0)</f>
        <v>0</v>
      </c>
      <c r="BR4" s="24">
        <f t="shared" ref="BR4:BR67" si="11">IF(AND($AP4="Y",$AS4&lt;=2024),1,0)</f>
        <v>0</v>
      </c>
      <c r="BS4" s="24">
        <f t="shared" ref="BS4:BS67" si="12">IF(AND($AP4="Y",AND($AS4&gt;2024,$AS4&lt;=2030)),1,0)</f>
        <v>0</v>
      </c>
      <c r="BT4" s="24">
        <f t="shared" ref="BT4:BT67" si="13">IF(AND($AP4="Y",$AS4&gt;2030),1,0)</f>
        <v>1</v>
      </c>
      <c r="BU4" s="24">
        <f t="shared" ref="BU4:BU67" si="14">IF(AND($AF4="Y",$AL4&lt;=2024),1,0)</f>
        <v>0</v>
      </c>
      <c r="BV4" s="24">
        <f t="shared" ref="BV4:BV67" si="15">IF(AND($AF4="Y",AND($AL4&gt;2024, $AL4&lt;=2030)),1,0)</f>
        <v>0</v>
      </c>
      <c r="BW4" s="24">
        <f t="shared" ref="BW4:BW67" si="16">IF(AND($AF4="Y",$AL4&gt;2030),1,0)</f>
        <v>0</v>
      </c>
      <c r="BX4" s="24">
        <f t="shared" ref="BX4:BX67" si="17">MAX(BU4:BW4)</f>
        <v>0</v>
      </c>
      <c r="BY4" s="24">
        <f t="shared" ref="BY4:BY67" si="18">MAX($BO4,$BR4)</f>
        <v>0</v>
      </c>
      <c r="BZ4" s="24">
        <f t="shared" ref="BZ4:BZ67" si="19">MAX($BP4,$BS4)</f>
        <v>0</v>
      </c>
      <c r="CA4" s="24">
        <f>MAX($BQ4,$BT4)</f>
        <v>1</v>
      </c>
      <c r="CB4" s="24">
        <f t="shared" ref="CB4:CB67" si="20">MAX(BY4:CA4)</f>
        <v>1</v>
      </c>
      <c r="CC4" s="24">
        <f t="shared" ref="CC4:CC67" si="21">IF(AND($AY4="Y",$BA4&lt;=2024),1,0)</f>
        <v>0</v>
      </c>
      <c r="CD4" s="24">
        <f t="shared" ref="CD4:CD67" si="22">IF(AND($AY4="Y",AND($BA4&gt;2024,$BA4&lt;=2030)),1,0)</f>
        <v>0</v>
      </c>
      <c r="CE4" s="24">
        <f t="shared" ref="CE4:CE67" si="23">IF(AND($AY4="Y",$BA4&gt;2030),1,0)</f>
        <v>0</v>
      </c>
      <c r="CF4" s="24">
        <f t="shared" ref="CF4:CF67" si="24">IF($AV4="Yes",1,0)</f>
        <v>0</v>
      </c>
      <c r="CG4" s="24">
        <f>MAX($BJ4,$BN4,$BX4,$CB4)</f>
        <v>1</v>
      </c>
      <c r="CH4" s="24">
        <f t="shared" ref="CH4:CH67" si="25">IF($AV4="No",1,0)</f>
        <v>1</v>
      </c>
      <c r="CI4" s="24">
        <f t="shared" ref="CI4:CI67" si="26">IF($AV4="Not Specified",1,0)</f>
        <v>0</v>
      </c>
      <c r="CJ4" s="211">
        <f>_xlfn.XLOOKUP($C4,[1]Sheet1!$B:$B,[1]Sheet1!BJ:BJ)</f>
        <v>0</v>
      </c>
      <c r="CK4" s="211">
        <f>_xlfn.XLOOKUP($C4,[1]Sheet1!$B:$B,[1]Sheet1!BK:BK)</f>
        <v>0</v>
      </c>
      <c r="CL4" s="211">
        <f>_xlfn.XLOOKUP($C4,[1]Sheet1!$B:$B,[1]Sheet1!BL:BL)</f>
        <v>0</v>
      </c>
      <c r="CM4" s="211">
        <f>_xlfn.XLOOKUP($C4,[1]Sheet1!$B:$B,[1]Sheet1!BM:BM)</f>
        <v>0</v>
      </c>
      <c r="CN4" s="211">
        <f>_xlfn.XLOOKUP($C4,[1]Sheet1!$B:$B,[1]Sheet1!BN:BN)</f>
        <v>0</v>
      </c>
      <c r="CO4" s="211">
        <f>_xlfn.XLOOKUP($C4,[1]Sheet1!$B:$B,[1]Sheet1!BO:BO)</f>
        <v>0</v>
      </c>
      <c r="CP4" s="211">
        <f>_xlfn.XLOOKUP($C4,[1]Sheet1!$B:$B,[1]Sheet1!BP:BP)</f>
        <v>1</v>
      </c>
      <c r="CQ4" s="211">
        <f>_xlfn.XLOOKUP($C4,[1]Sheet1!$B:$B,[1]Sheet1!BQ:BQ)</f>
        <v>1</v>
      </c>
      <c r="CR4" s="211">
        <f>_xlfn.XLOOKUP($C4,[1]Sheet1!$B:$B,[1]Sheet1!BR:BR)</f>
        <v>0</v>
      </c>
      <c r="CS4" s="211">
        <f>_xlfn.XLOOKUP($C4,[1]Sheet1!$B:$B,[1]Sheet1!BS:BS)</f>
        <v>1</v>
      </c>
      <c r="CT4" s="211">
        <f>_xlfn.XLOOKUP($C4,[1]Sheet1!$B:$B,[1]Sheet1!BT:BT)</f>
        <v>0</v>
      </c>
      <c r="CU4" s="211">
        <f>_xlfn.XLOOKUP($C4,[1]Sheet1!$B:$B,[1]Sheet1!BU:BU)</f>
        <v>1</v>
      </c>
      <c r="CV4" s="211">
        <f>_xlfn.XLOOKUP($C4,[1]Sheet1!$B:$B,[1]Sheet1!BV:BV)</f>
        <v>0</v>
      </c>
      <c r="CW4" s="211">
        <f>_xlfn.XLOOKUP($C4,[1]Sheet1!$B:$B,[1]Sheet1!BW:BW)</f>
        <v>0</v>
      </c>
      <c r="CX4" s="211">
        <f>_xlfn.XLOOKUP($C4,[1]Sheet1!$B:$B,[1]Sheet1!BX:BX)</f>
        <v>1</v>
      </c>
      <c r="CY4" s="211">
        <f>_xlfn.XLOOKUP($C4,[1]Sheet1!$B:$B,[1]Sheet1!BY:BY)</f>
        <v>1</v>
      </c>
      <c r="CZ4" s="211">
        <f>_xlfn.XLOOKUP($C4,[1]Sheet1!$B:$B,[1]Sheet1!BZ:BZ)</f>
        <v>1</v>
      </c>
      <c r="DA4" s="211">
        <f>_xlfn.XLOOKUP($C4,[1]Sheet1!$B:$B,[1]Sheet1!CA:CA)</f>
        <v>0</v>
      </c>
      <c r="DB4" s="211">
        <f>_xlfn.XLOOKUP($C4,[1]Sheet1!$B:$B,[1]Sheet1!CB:CB)</f>
        <v>1</v>
      </c>
      <c r="DC4" s="211">
        <f>_xlfn.XLOOKUP($C4,[1]Sheet1!$B:$B,[1]Sheet1!CC:CC)</f>
        <v>0</v>
      </c>
      <c r="DD4" s="211">
        <f>_xlfn.XLOOKUP($C4,[1]Sheet1!$B:$B,[1]Sheet1!CD:CD)</f>
        <v>1</v>
      </c>
      <c r="DE4" s="211">
        <f>_xlfn.XLOOKUP($C4,[1]Sheet1!$B:$B,[1]Sheet1!CE:CE)</f>
        <v>1</v>
      </c>
      <c r="DF4" s="211">
        <f>_xlfn.XLOOKUP($C4,[1]Sheet1!$B:$B,[1]Sheet1!CF:CF)</f>
        <v>0</v>
      </c>
      <c r="DG4" s="163" t="str">
        <f>_xlfn.XLOOKUP(C4,[2]Sheet1!$B:$B,[2]Sheet1!$N:$N)</f>
        <v>Y</v>
      </c>
      <c r="DH4" s="163" t="str">
        <f>_xlfn.XLOOKUP(C4,[2]Sheet1!$B:$B,[2]Sheet1!$R:$R)</f>
        <v>No</v>
      </c>
      <c r="DI4" s="163" t="str">
        <f>_xlfn.XLOOKUP(C4,[2]Sheet1!$B:$B,[2]Sheet1!$AN:$AN)</f>
        <v>C</v>
      </c>
      <c r="DJ4" s="163" t="str">
        <f>_xlfn.XLOOKUP(C4,[2]Sheet1!$B:$B,[2]Sheet1!$W:$W)</f>
        <v>N</v>
      </c>
      <c r="DK4" s="163">
        <f>_xlfn.XLOOKUP(C4,[2]Sheet1!$B:$B,[2]Sheet1!$AF:$AF)</f>
        <v>0</v>
      </c>
      <c r="DL4" s="163" t="str">
        <f>_xlfn.XLOOKUP(C4,[2]Sheet1!$B:$B,[2]Sheet1!$AW:$AW)</f>
        <v>N</v>
      </c>
      <c r="DM4" s="166" t="str">
        <f t="shared" ref="DM4:DM67" si="27">Q4</f>
        <v>Y</v>
      </c>
      <c r="DN4" s="166" t="str">
        <f t="shared" ref="DN4:DN67" si="28">Z4</f>
        <v>Commitment removed</v>
      </c>
      <c r="DO4" s="166" t="str">
        <f t="shared" ref="DO4:DO67" si="29">AP4</f>
        <v>Y</v>
      </c>
      <c r="DP4" s="166" t="str">
        <f t="shared" ref="DP4:DP67" si="30">AF4</f>
        <v>N</v>
      </c>
      <c r="DQ4" s="180" t="str">
        <f t="shared" ref="DQ4:DQ67" si="31">AV4</f>
        <v>No</v>
      </c>
      <c r="DR4" s="180"/>
    </row>
    <row r="5" spans="1:122" s="143" customFormat="1" ht="16.5" hidden="1" customHeight="1">
      <c r="A5" s="24">
        <v>2</v>
      </c>
      <c r="B5" s="24">
        <v>2</v>
      </c>
      <c r="C5" s="26" t="s">
        <v>195</v>
      </c>
      <c r="D5" s="24" t="s">
        <v>7154</v>
      </c>
      <c r="E5" s="24" t="s">
        <v>3005</v>
      </c>
      <c r="F5" s="24" t="s">
        <v>7286</v>
      </c>
      <c r="G5" s="24" t="s">
        <v>2990</v>
      </c>
      <c r="H5" s="30" t="s">
        <v>196</v>
      </c>
      <c r="I5" s="24" t="s">
        <v>197</v>
      </c>
      <c r="J5" s="24">
        <v>0.94699999999999995</v>
      </c>
      <c r="K5" s="24" t="s">
        <v>198</v>
      </c>
      <c r="L5" s="24">
        <v>1556000</v>
      </c>
      <c r="M5" s="26">
        <v>17</v>
      </c>
      <c r="N5" s="73" t="s">
        <v>689</v>
      </c>
      <c r="O5" s="73" t="s">
        <v>7588</v>
      </c>
      <c r="P5" s="74" t="s">
        <v>7588</v>
      </c>
      <c r="Q5" s="73" t="s">
        <v>86</v>
      </c>
      <c r="R5" s="73" t="s">
        <v>689</v>
      </c>
      <c r="S5" s="73" t="s">
        <v>1421</v>
      </c>
      <c r="T5" s="73" t="s">
        <v>7588</v>
      </c>
      <c r="U5" s="213" t="s">
        <v>7588</v>
      </c>
      <c r="V5" s="73" t="s">
        <v>7588</v>
      </c>
      <c r="W5" s="73" t="s">
        <v>7588</v>
      </c>
      <c r="X5" s="218" t="s">
        <v>7588</v>
      </c>
      <c r="Y5" s="73" t="s">
        <v>7588</v>
      </c>
      <c r="Z5" s="73" t="s">
        <v>7588</v>
      </c>
      <c r="AA5" s="74" t="s">
        <v>7588</v>
      </c>
      <c r="AB5" s="73"/>
      <c r="AC5" s="73" t="s">
        <v>417</v>
      </c>
      <c r="AD5" s="74" t="s">
        <v>6</v>
      </c>
      <c r="AE5" s="73" t="s">
        <v>7588</v>
      </c>
      <c r="AF5" s="73" t="s">
        <v>689</v>
      </c>
      <c r="AG5" s="73" t="s">
        <v>267</v>
      </c>
      <c r="AH5" s="73" t="s">
        <v>267</v>
      </c>
      <c r="AI5" s="73" t="s">
        <v>738</v>
      </c>
      <c r="AJ5" s="73" t="s">
        <v>7588</v>
      </c>
      <c r="AK5" s="81" t="s">
        <v>7588</v>
      </c>
      <c r="AL5" s="73" t="s">
        <v>7588</v>
      </c>
      <c r="AM5" s="24"/>
      <c r="AN5" s="26"/>
      <c r="AO5" s="24" t="s">
        <v>7588</v>
      </c>
      <c r="AP5" s="73" t="s">
        <v>86</v>
      </c>
      <c r="AQ5" s="24" t="s">
        <v>7588</v>
      </c>
      <c r="AR5" s="24" t="s">
        <v>3011</v>
      </c>
      <c r="AS5" s="24">
        <v>2040</v>
      </c>
      <c r="AT5" s="24"/>
      <c r="AU5" s="26"/>
      <c r="AV5" s="24" t="s">
        <v>266</v>
      </c>
      <c r="AW5" s="22" t="s">
        <v>3019</v>
      </c>
      <c r="AX5" s="24" t="s">
        <v>269</v>
      </c>
      <c r="AY5" s="24" t="s">
        <v>689</v>
      </c>
      <c r="AZ5" s="24" t="s">
        <v>7588</v>
      </c>
      <c r="BA5" s="24" t="s">
        <v>7588</v>
      </c>
      <c r="BB5" s="28"/>
      <c r="BC5" s="22"/>
      <c r="BD5" s="24" t="s">
        <v>80</v>
      </c>
      <c r="BE5" s="29">
        <v>45939</v>
      </c>
      <c r="BF5" s="26"/>
      <c r="BG5" s="24">
        <f t="shared" si="0"/>
        <v>0</v>
      </c>
      <c r="BH5" s="24">
        <f t="shared" si="1"/>
        <v>0</v>
      </c>
      <c r="BI5" s="24">
        <f t="shared" si="2"/>
        <v>0</v>
      </c>
      <c r="BJ5" s="24">
        <f t="shared" si="3"/>
        <v>0</v>
      </c>
      <c r="BK5" s="24">
        <f t="shared" si="4"/>
        <v>0</v>
      </c>
      <c r="BL5" s="24">
        <f t="shared" si="5"/>
        <v>0</v>
      </c>
      <c r="BM5" s="24">
        <f t="shared" si="6"/>
        <v>0</v>
      </c>
      <c r="BN5" s="24">
        <f t="shared" si="7"/>
        <v>0</v>
      </c>
      <c r="BO5" s="24">
        <f t="shared" si="8"/>
        <v>0</v>
      </c>
      <c r="BP5" s="24">
        <f t="shared" si="9"/>
        <v>0</v>
      </c>
      <c r="BQ5" s="24">
        <f t="shared" si="10"/>
        <v>0</v>
      </c>
      <c r="BR5" s="24">
        <f t="shared" si="11"/>
        <v>0</v>
      </c>
      <c r="BS5" s="24">
        <f t="shared" si="12"/>
        <v>0</v>
      </c>
      <c r="BT5" s="24">
        <f t="shared" si="13"/>
        <v>1</v>
      </c>
      <c r="BU5" s="24">
        <f t="shared" si="14"/>
        <v>0</v>
      </c>
      <c r="BV5" s="24">
        <f t="shared" si="15"/>
        <v>0</v>
      </c>
      <c r="BW5" s="24">
        <f t="shared" si="16"/>
        <v>0</v>
      </c>
      <c r="BX5" s="24">
        <f t="shared" si="17"/>
        <v>0</v>
      </c>
      <c r="BY5" s="24">
        <f t="shared" si="18"/>
        <v>0</v>
      </c>
      <c r="BZ5" s="24">
        <f t="shared" si="19"/>
        <v>0</v>
      </c>
      <c r="CA5" s="24">
        <f t="shared" ref="CA5:CA67" si="32">MAX($BQ5,$BT5)</f>
        <v>1</v>
      </c>
      <c r="CB5" s="24">
        <f t="shared" si="20"/>
        <v>1</v>
      </c>
      <c r="CC5" s="24">
        <f t="shared" si="21"/>
        <v>0</v>
      </c>
      <c r="CD5" s="24">
        <f t="shared" si="22"/>
        <v>0</v>
      </c>
      <c r="CE5" s="24">
        <f t="shared" si="23"/>
        <v>0</v>
      </c>
      <c r="CF5" s="24">
        <f t="shared" si="24"/>
        <v>1</v>
      </c>
      <c r="CG5" s="24">
        <f>MAX(BJ5,BN5,BX5,CB5)</f>
        <v>1</v>
      </c>
      <c r="CH5" s="24">
        <f t="shared" si="25"/>
        <v>0</v>
      </c>
      <c r="CI5" s="24">
        <f t="shared" si="26"/>
        <v>0</v>
      </c>
      <c r="CJ5" s="211">
        <f>_xlfn.XLOOKUP($C5,[1]Sheet1!$B:$B,[1]Sheet1!BJ:BJ)</f>
        <v>0</v>
      </c>
      <c r="CK5" s="211">
        <f>_xlfn.XLOOKUP($C5,[1]Sheet1!$B:$B,[1]Sheet1!BK:BK)</f>
        <v>0</v>
      </c>
      <c r="CL5" s="211">
        <f>_xlfn.XLOOKUP($C5,[1]Sheet1!$B:$B,[1]Sheet1!BL:BL)</f>
        <v>0</v>
      </c>
      <c r="CM5" s="211">
        <f>_xlfn.XLOOKUP($C5,[1]Sheet1!$B:$B,[1]Sheet1!BM:BM)</f>
        <v>0</v>
      </c>
      <c r="CN5" s="211">
        <f>_xlfn.XLOOKUP($C5,[1]Sheet1!$B:$B,[1]Sheet1!BN:BN)</f>
        <v>0</v>
      </c>
      <c r="CO5" s="211">
        <f>_xlfn.XLOOKUP($C5,[1]Sheet1!$B:$B,[1]Sheet1!BO:BO)</f>
        <v>0</v>
      </c>
      <c r="CP5" s="211">
        <f>_xlfn.XLOOKUP($C5,[1]Sheet1!$B:$B,[1]Sheet1!BP:BP)</f>
        <v>1</v>
      </c>
      <c r="CQ5" s="211">
        <f>_xlfn.XLOOKUP($C5,[1]Sheet1!$B:$B,[1]Sheet1!BQ:BQ)</f>
        <v>1</v>
      </c>
      <c r="CR5" s="211">
        <f>_xlfn.XLOOKUP($C5,[1]Sheet1!$B:$B,[1]Sheet1!BR:BR)</f>
        <v>0</v>
      </c>
      <c r="CS5" s="211">
        <f>_xlfn.XLOOKUP($C5,[1]Sheet1!$B:$B,[1]Sheet1!BS:BS)</f>
        <v>0</v>
      </c>
      <c r="CT5" s="211">
        <f>_xlfn.XLOOKUP($C5,[1]Sheet1!$B:$B,[1]Sheet1!BT:BT)</f>
        <v>0</v>
      </c>
      <c r="CU5" s="211">
        <f>_xlfn.XLOOKUP($C5,[1]Sheet1!$B:$B,[1]Sheet1!BU:BU)</f>
        <v>0</v>
      </c>
      <c r="CV5" s="211">
        <f>_xlfn.XLOOKUP($C5,[1]Sheet1!$B:$B,[1]Sheet1!BV:BV)</f>
        <v>0</v>
      </c>
      <c r="CW5" s="211">
        <f>_xlfn.XLOOKUP($C5,[1]Sheet1!$B:$B,[1]Sheet1!BW:BW)</f>
        <v>0</v>
      </c>
      <c r="CX5" s="211">
        <f>_xlfn.XLOOKUP($C5,[1]Sheet1!$B:$B,[1]Sheet1!BX:BX)</f>
        <v>0</v>
      </c>
      <c r="CY5" s="211">
        <f>_xlfn.XLOOKUP($C5,[1]Sheet1!$B:$B,[1]Sheet1!BY:BY)</f>
        <v>0</v>
      </c>
      <c r="CZ5" s="211">
        <f>_xlfn.XLOOKUP($C5,[1]Sheet1!$B:$B,[1]Sheet1!BZ:BZ)</f>
        <v>1</v>
      </c>
      <c r="DA5" s="211">
        <f>_xlfn.XLOOKUP($C5,[1]Sheet1!$B:$B,[1]Sheet1!CA:CA)</f>
        <v>0</v>
      </c>
      <c r="DB5" s="211">
        <f>_xlfn.XLOOKUP($C5,[1]Sheet1!$B:$B,[1]Sheet1!CB:CB)</f>
        <v>1</v>
      </c>
      <c r="DC5" s="211">
        <f>_xlfn.XLOOKUP($C5,[1]Sheet1!$B:$B,[1]Sheet1!CC:CC)</f>
        <v>1</v>
      </c>
      <c r="DD5" s="211">
        <f>_xlfn.XLOOKUP($C5,[1]Sheet1!$B:$B,[1]Sheet1!CD:CD)</f>
        <v>0</v>
      </c>
      <c r="DE5" s="211">
        <f>_xlfn.XLOOKUP($C5,[1]Sheet1!$B:$B,[1]Sheet1!CE:CE)</f>
        <v>1</v>
      </c>
      <c r="DF5" s="211">
        <f>_xlfn.XLOOKUP($C5,[1]Sheet1!$B:$B,[1]Sheet1!CF:CF)</f>
        <v>0</v>
      </c>
      <c r="DG5" s="163" t="str">
        <f>_xlfn.XLOOKUP(C5,[2]Sheet1!$B:$B,[2]Sheet1!$N:$N)</f>
        <v>N</v>
      </c>
      <c r="DH5" s="163" t="str">
        <f>_xlfn.XLOOKUP(C5,[2]Sheet1!$B:$B,[2]Sheet1!$R:$R)</f>
        <v>No</v>
      </c>
      <c r="DI5" s="163" t="str">
        <f>_xlfn.XLOOKUP(C5,[2]Sheet1!$B:$B,[2]Sheet1!$AN:$AN)</f>
        <v>C</v>
      </c>
      <c r="DJ5" s="163" t="str">
        <f>_xlfn.XLOOKUP(C5,[2]Sheet1!$B:$B,[2]Sheet1!$W:$W)</f>
        <v>N</v>
      </c>
      <c r="DK5" s="163">
        <f>_xlfn.XLOOKUP(C5,[2]Sheet1!$B:$B,[2]Sheet1!$AF:$AF)</f>
        <v>0</v>
      </c>
      <c r="DL5" s="163" t="str">
        <f>_xlfn.XLOOKUP(C5,[2]Sheet1!$B:$B,[2]Sheet1!$AW:$AW)</f>
        <v>Y</v>
      </c>
      <c r="DM5" s="166" t="str">
        <f t="shared" si="27"/>
        <v>Y</v>
      </c>
      <c r="DN5" s="166" t="str">
        <f t="shared" si="28"/>
        <v/>
      </c>
      <c r="DO5" s="166" t="str">
        <f t="shared" si="29"/>
        <v>Y</v>
      </c>
      <c r="DP5" s="166" t="str">
        <f t="shared" si="30"/>
        <v>N</v>
      </c>
      <c r="DQ5" s="180" t="str">
        <f t="shared" si="31"/>
        <v>Yes</v>
      </c>
      <c r="DR5" s="180"/>
    </row>
    <row r="6" spans="1:122" s="143" customFormat="1" ht="16.5" hidden="1" customHeight="1">
      <c r="A6" s="24">
        <v>3</v>
      </c>
      <c r="B6" s="24">
        <v>3</v>
      </c>
      <c r="C6" s="26" t="s">
        <v>81</v>
      </c>
      <c r="D6" s="24" t="s">
        <v>7156</v>
      </c>
      <c r="E6" s="24" t="s">
        <v>7155</v>
      </c>
      <c r="F6" s="24" t="s">
        <v>2277</v>
      </c>
      <c r="G6" s="24" t="s">
        <v>3181</v>
      </c>
      <c r="H6" s="30" t="s">
        <v>82</v>
      </c>
      <c r="I6" s="24" t="s">
        <v>83</v>
      </c>
      <c r="J6" s="24">
        <v>9.0999999999999998E-2</v>
      </c>
      <c r="K6" s="24" t="s">
        <v>84</v>
      </c>
      <c r="L6" s="24">
        <v>1354310</v>
      </c>
      <c r="M6" s="26">
        <v>25</v>
      </c>
      <c r="N6" s="73" t="s">
        <v>689</v>
      </c>
      <c r="O6" s="73" t="s">
        <v>7588</v>
      </c>
      <c r="P6" s="74" t="s">
        <v>7588</v>
      </c>
      <c r="Q6" s="73" t="s">
        <v>689</v>
      </c>
      <c r="R6" s="73" t="s">
        <v>689</v>
      </c>
      <c r="S6" s="73" t="s">
        <v>7588</v>
      </c>
      <c r="T6" s="73" t="s">
        <v>7588</v>
      </c>
      <c r="U6" s="213" t="s">
        <v>7588</v>
      </c>
      <c r="V6" s="73" t="s">
        <v>7588</v>
      </c>
      <c r="W6" s="73" t="s">
        <v>7588</v>
      </c>
      <c r="X6" s="218" t="s">
        <v>7588</v>
      </c>
      <c r="Y6" s="73" t="s">
        <v>7588</v>
      </c>
      <c r="Z6" s="73" t="s">
        <v>7588</v>
      </c>
      <c r="AA6" s="74" t="s">
        <v>7588</v>
      </c>
      <c r="AB6" s="73"/>
      <c r="AC6" s="73" t="s">
        <v>7588</v>
      </c>
      <c r="AD6" s="74" t="s">
        <v>7588</v>
      </c>
      <c r="AE6" s="73" t="s">
        <v>85</v>
      </c>
      <c r="AF6" s="73" t="s">
        <v>689</v>
      </c>
      <c r="AG6" s="73" t="s">
        <v>7588</v>
      </c>
      <c r="AH6" s="73" t="s">
        <v>7588</v>
      </c>
      <c r="AI6" s="73" t="s">
        <v>7588</v>
      </c>
      <c r="AJ6" s="73" t="s">
        <v>7588</v>
      </c>
      <c r="AK6" s="81" t="s">
        <v>7588</v>
      </c>
      <c r="AL6" s="73">
        <v>2060</v>
      </c>
      <c r="AM6" s="28" t="s">
        <v>87</v>
      </c>
      <c r="AN6" s="26"/>
      <c r="AO6" s="24" t="s">
        <v>7588</v>
      </c>
      <c r="AP6" s="73" t="s">
        <v>689</v>
      </c>
      <c r="AQ6" s="24" t="s">
        <v>7588</v>
      </c>
      <c r="AR6" s="24" t="s">
        <v>7588</v>
      </c>
      <c r="AS6" s="24" t="s">
        <v>7588</v>
      </c>
      <c r="AT6" s="28"/>
      <c r="AU6" s="26"/>
      <c r="AV6" s="24" t="s">
        <v>7588</v>
      </c>
      <c r="AW6" s="22" t="s">
        <v>7588</v>
      </c>
      <c r="AX6" s="24" t="s">
        <v>7588</v>
      </c>
      <c r="AY6" s="24" t="s">
        <v>689</v>
      </c>
      <c r="AZ6" s="24" t="s">
        <v>7588</v>
      </c>
      <c r="BA6" s="24" t="s">
        <v>7588</v>
      </c>
      <c r="BB6" s="28"/>
      <c r="BC6" s="22"/>
      <c r="BD6" s="24" t="s">
        <v>80</v>
      </c>
      <c r="BE6" s="29">
        <v>45940</v>
      </c>
      <c r="BF6" s="26"/>
      <c r="BG6" s="24">
        <f t="shared" si="0"/>
        <v>0</v>
      </c>
      <c r="BH6" s="24">
        <f t="shared" si="1"/>
        <v>0</v>
      </c>
      <c r="BI6" s="24">
        <f t="shared" si="2"/>
        <v>0</v>
      </c>
      <c r="BJ6" s="24">
        <f t="shared" si="3"/>
        <v>0</v>
      </c>
      <c r="BK6" s="24">
        <f t="shared" si="4"/>
        <v>0</v>
      </c>
      <c r="BL6" s="24">
        <f t="shared" si="5"/>
        <v>0</v>
      </c>
      <c r="BM6" s="24">
        <f t="shared" si="6"/>
        <v>0</v>
      </c>
      <c r="BN6" s="24">
        <f t="shared" si="7"/>
        <v>0</v>
      </c>
      <c r="BO6" s="24">
        <f t="shared" si="8"/>
        <v>0</v>
      </c>
      <c r="BP6" s="24">
        <f t="shared" si="9"/>
        <v>0</v>
      </c>
      <c r="BQ6" s="24">
        <f t="shared" si="10"/>
        <v>0</v>
      </c>
      <c r="BR6" s="24">
        <f t="shared" si="11"/>
        <v>0</v>
      </c>
      <c r="BS6" s="24">
        <f t="shared" si="12"/>
        <v>0</v>
      </c>
      <c r="BT6" s="24">
        <f t="shared" si="13"/>
        <v>0</v>
      </c>
      <c r="BU6" s="24">
        <f t="shared" si="14"/>
        <v>0</v>
      </c>
      <c r="BV6" s="24">
        <f t="shared" si="15"/>
        <v>0</v>
      </c>
      <c r="BW6" s="24">
        <f t="shared" si="16"/>
        <v>0</v>
      </c>
      <c r="BX6" s="24">
        <f t="shared" si="17"/>
        <v>0</v>
      </c>
      <c r="BY6" s="24">
        <f t="shared" si="18"/>
        <v>0</v>
      </c>
      <c r="BZ6" s="24">
        <f t="shared" si="19"/>
        <v>0</v>
      </c>
      <c r="CA6" s="24">
        <f t="shared" si="32"/>
        <v>0</v>
      </c>
      <c r="CB6" s="24">
        <f t="shared" si="20"/>
        <v>0</v>
      </c>
      <c r="CC6" s="24">
        <f t="shared" si="21"/>
        <v>0</v>
      </c>
      <c r="CD6" s="24">
        <f t="shared" si="22"/>
        <v>0</v>
      </c>
      <c r="CE6" s="24">
        <f t="shared" si="23"/>
        <v>0</v>
      </c>
      <c r="CF6" s="24">
        <f t="shared" si="24"/>
        <v>0</v>
      </c>
      <c r="CG6" s="24">
        <f>MAX(BJ6,BN6,BX6,CB6)</f>
        <v>0</v>
      </c>
      <c r="CH6" s="24">
        <f t="shared" si="25"/>
        <v>0</v>
      </c>
      <c r="CI6" s="24">
        <f t="shared" si="26"/>
        <v>0</v>
      </c>
      <c r="CJ6" s="211">
        <f>_xlfn.XLOOKUP($C6,[1]Sheet1!$B:$B,[1]Sheet1!BJ:BJ)</f>
        <v>0</v>
      </c>
      <c r="CK6" s="211">
        <f>_xlfn.XLOOKUP($C6,[1]Sheet1!$B:$B,[1]Sheet1!BK:BK)</f>
        <v>0</v>
      </c>
      <c r="CL6" s="211">
        <f>_xlfn.XLOOKUP($C6,[1]Sheet1!$B:$B,[1]Sheet1!BL:BL)</f>
        <v>0</v>
      </c>
      <c r="CM6" s="211">
        <f>_xlfn.XLOOKUP($C6,[1]Sheet1!$B:$B,[1]Sheet1!BM:BM)</f>
        <v>0</v>
      </c>
      <c r="CN6" s="211">
        <f>_xlfn.XLOOKUP($C6,[1]Sheet1!$B:$B,[1]Sheet1!BN:BN)</f>
        <v>0</v>
      </c>
      <c r="CO6" s="211">
        <f>_xlfn.XLOOKUP($C6,[1]Sheet1!$B:$B,[1]Sheet1!BO:BO)</f>
        <v>0</v>
      </c>
      <c r="CP6" s="211">
        <f>_xlfn.XLOOKUP($C6,[1]Sheet1!$B:$B,[1]Sheet1!BP:BP)</f>
        <v>0</v>
      </c>
      <c r="CQ6" s="211">
        <f>_xlfn.XLOOKUP($C6,[1]Sheet1!$B:$B,[1]Sheet1!BQ:BQ)</f>
        <v>0</v>
      </c>
      <c r="CR6" s="211">
        <f>_xlfn.XLOOKUP($C6,[1]Sheet1!$B:$B,[1]Sheet1!BR:BR)</f>
        <v>0</v>
      </c>
      <c r="CS6" s="211">
        <f>_xlfn.XLOOKUP($C6,[1]Sheet1!$B:$B,[1]Sheet1!BS:BS)</f>
        <v>0</v>
      </c>
      <c r="CT6" s="211">
        <f>_xlfn.XLOOKUP($C6,[1]Sheet1!$B:$B,[1]Sheet1!BT:BT)</f>
        <v>0</v>
      </c>
      <c r="CU6" s="211">
        <f>_xlfn.XLOOKUP($C6,[1]Sheet1!$B:$B,[1]Sheet1!BU:BU)</f>
        <v>0</v>
      </c>
      <c r="CV6" s="211">
        <f>_xlfn.XLOOKUP($C6,[1]Sheet1!$B:$B,[1]Sheet1!BV:BV)</f>
        <v>0</v>
      </c>
      <c r="CW6" s="211">
        <f>_xlfn.XLOOKUP($C6,[1]Sheet1!$B:$B,[1]Sheet1!BW:BW)</f>
        <v>0</v>
      </c>
      <c r="CX6" s="211">
        <f>_xlfn.XLOOKUP($C6,[1]Sheet1!$B:$B,[1]Sheet1!BX:BX)</f>
        <v>0</v>
      </c>
      <c r="CY6" s="211">
        <f>_xlfn.XLOOKUP($C6,[1]Sheet1!$B:$B,[1]Sheet1!BY:BY)</f>
        <v>0</v>
      </c>
      <c r="CZ6" s="211">
        <f>_xlfn.XLOOKUP($C6,[1]Sheet1!$B:$B,[1]Sheet1!BZ:BZ)</f>
        <v>0</v>
      </c>
      <c r="DA6" s="211">
        <f>_xlfn.XLOOKUP($C6,[1]Sheet1!$B:$B,[1]Sheet1!CA:CA)</f>
        <v>0</v>
      </c>
      <c r="DB6" s="211">
        <f>_xlfn.XLOOKUP($C6,[1]Sheet1!$B:$B,[1]Sheet1!CB:CB)</f>
        <v>0</v>
      </c>
      <c r="DC6" s="211">
        <f>_xlfn.XLOOKUP($C6,[1]Sheet1!$B:$B,[1]Sheet1!CC:CC)</f>
        <v>0</v>
      </c>
      <c r="DD6" s="211">
        <f>_xlfn.XLOOKUP($C6,[1]Sheet1!$B:$B,[1]Sheet1!CD:CD)</f>
        <v>0</v>
      </c>
      <c r="DE6" s="211">
        <f>_xlfn.XLOOKUP($C6,[1]Sheet1!$B:$B,[1]Sheet1!CE:CE)</f>
        <v>0</v>
      </c>
      <c r="DF6" s="211">
        <f>_xlfn.XLOOKUP($C6,[1]Sheet1!$B:$B,[1]Sheet1!CF:CF)</f>
        <v>0</v>
      </c>
      <c r="DG6" s="163" t="str">
        <f>_xlfn.XLOOKUP(C6,[2]Sheet1!$B:$B,[2]Sheet1!$N:$N)</f>
        <v>N</v>
      </c>
      <c r="DH6" s="163">
        <f>_xlfn.XLOOKUP(C6,[2]Sheet1!$B:$B,[2]Sheet1!$R:$R)</f>
        <v>0</v>
      </c>
      <c r="DI6" s="163" t="str">
        <f>_xlfn.XLOOKUP(C6,[2]Sheet1!$B:$B,[2]Sheet1!$AN:$AN)</f>
        <v>N</v>
      </c>
      <c r="DJ6" s="163" t="str">
        <f>_xlfn.XLOOKUP(C6,[2]Sheet1!$B:$B,[2]Sheet1!$W:$W)</f>
        <v>N</v>
      </c>
      <c r="DK6" s="163">
        <f>_xlfn.XLOOKUP(C6,[2]Sheet1!$B:$B,[2]Sheet1!$AF:$AF)</f>
        <v>0</v>
      </c>
      <c r="DL6" s="163">
        <f>_xlfn.XLOOKUP(C6,[2]Sheet1!$B:$B,[2]Sheet1!$AW:$AW)</f>
        <v>0</v>
      </c>
      <c r="DM6" s="166" t="str">
        <f t="shared" si="27"/>
        <v>N</v>
      </c>
      <c r="DN6" s="166" t="str">
        <f t="shared" si="28"/>
        <v/>
      </c>
      <c r="DO6" s="166" t="str">
        <f t="shared" si="29"/>
        <v>N</v>
      </c>
      <c r="DP6" s="166" t="str">
        <f t="shared" si="30"/>
        <v>N</v>
      </c>
      <c r="DQ6" s="180" t="str">
        <f t="shared" si="31"/>
        <v/>
      </c>
      <c r="DR6" s="180"/>
    </row>
    <row r="7" spans="1:122" s="143" customFormat="1" ht="16.5" hidden="1" customHeight="1">
      <c r="A7" s="24">
        <v>4</v>
      </c>
      <c r="B7" s="24">
        <v>4</v>
      </c>
      <c r="C7" s="26" t="s">
        <v>1733</v>
      </c>
      <c r="D7" s="24" t="s">
        <v>7158</v>
      </c>
      <c r="E7" s="24" t="s">
        <v>7157</v>
      </c>
      <c r="F7" s="24" t="s">
        <v>7276</v>
      </c>
      <c r="G7" s="24" t="s">
        <v>7277</v>
      </c>
      <c r="H7" s="30" t="s">
        <v>1734</v>
      </c>
      <c r="I7" s="24" t="s">
        <v>1735</v>
      </c>
      <c r="J7" s="24">
        <v>-0.13</v>
      </c>
      <c r="K7" s="24" t="s">
        <v>1736</v>
      </c>
      <c r="L7" s="24">
        <v>75118</v>
      </c>
      <c r="M7" s="26">
        <v>7</v>
      </c>
      <c r="N7" s="73" t="s">
        <v>689</v>
      </c>
      <c r="O7" s="73" t="s">
        <v>7588</v>
      </c>
      <c r="P7" s="74" t="s">
        <v>7588</v>
      </c>
      <c r="Q7" s="73" t="s">
        <v>689</v>
      </c>
      <c r="R7" s="73" t="s">
        <v>689</v>
      </c>
      <c r="S7" s="73" t="s">
        <v>7588</v>
      </c>
      <c r="T7" s="73" t="s">
        <v>7588</v>
      </c>
      <c r="U7" s="213" t="s">
        <v>7588</v>
      </c>
      <c r="V7" s="73" t="s">
        <v>7588</v>
      </c>
      <c r="W7" s="73" t="s">
        <v>7588</v>
      </c>
      <c r="X7" s="218" t="s">
        <v>7588</v>
      </c>
      <c r="Y7" s="73" t="s">
        <v>7588</v>
      </c>
      <c r="Z7" s="73" t="s">
        <v>7588</v>
      </c>
      <c r="AA7" s="74" t="s">
        <v>7588</v>
      </c>
      <c r="AB7" s="73"/>
      <c r="AC7" s="73" t="s">
        <v>417</v>
      </c>
      <c r="AD7" s="74" t="s">
        <v>6</v>
      </c>
      <c r="AE7" s="73" t="s">
        <v>7588</v>
      </c>
      <c r="AF7" s="73" t="s">
        <v>689</v>
      </c>
      <c r="AG7" s="73" t="s">
        <v>266</v>
      </c>
      <c r="AH7" s="73" t="s">
        <v>266</v>
      </c>
      <c r="AI7" s="73" t="s">
        <v>269</v>
      </c>
      <c r="AJ7" s="73" t="s">
        <v>691</v>
      </c>
      <c r="AK7" s="81" t="s">
        <v>7588</v>
      </c>
      <c r="AL7" s="73" t="s">
        <v>7588</v>
      </c>
      <c r="AM7" s="24"/>
      <c r="AN7" s="26"/>
      <c r="AO7" s="24" t="s">
        <v>870</v>
      </c>
      <c r="AP7" s="73" t="s">
        <v>86</v>
      </c>
      <c r="AQ7" s="24" t="s">
        <v>691</v>
      </c>
      <c r="AR7" s="24" t="s">
        <v>3025</v>
      </c>
      <c r="AS7" s="24">
        <v>2050</v>
      </c>
      <c r="AT7" s="24"/>
      <c r="AU7" s="26"/>
      <c r="AV7" s="24" t="s">
        <v>266</v>
      </c>
      <c r="AW7" s="22" t="s">
        <v>418</v>
      </c>
      <c r="AX7" s="24" t="s">
        <v>269</v>
      </c>
      <c r="AY7" s="24" t="s">
        <v>689</v>
      </c>
      <c r="AZ7" s="24" t="s">
        <v>7588</v>
      </c>
      <c r="BA7" s="24" t="s">
        <v>7588</v>
      </c>
      <c r="BB7" s="28"/>
      <c r="BC7" s="22"/>
      <c r="BD7" s="24" t="s">
        <v>80</v>
      </c>
      <c r="BE7" s="29">
        <v>45943</v>
      </c>
      <c r="BF7" s="26"/>
      <c r="BG7" s="24">
        <f t="shared" si="0"/>
        <v>0</v>
      </c>
      <c r="BH7" s="24">
        <f t="shared" si="1"/>
        <v>0</v>
      </c>
      <c r="BI7" s="24">
        <f t="shared" si="2"/>
        <v>0</v>
      </c>
      <c r="BJ7" s="24">
        <f t="shared" si="3"/>
        <v>0</v>
      </c>
      <c r="BK7" s="24">
        <f t="shared" si="4"/>
        <v>0</v>
      </c>
      <c r="BL7" s="24">
        <f t="shared" si="5"/>
        <v>0</v>
      </c>
      <c r="BM7" s="24">
        <f t="shared" si="6"/>
        <v>0</v>
      </c>
      <c r="BN7" s="24">
        <f t="shared" si="7"/>
        <v>0</v>
      </c>
      <c r="BO7" s="24">
        <f t="shared" si="8"/>
        <v>0</v>
      </c>
      <c r="BP7" s="24">
        <f t="shared" si="9"/>
        <v>0</v>
      </c>
      <c r="BQ7" s="24">
        <f t="shared" si="10"/>
        <v>0</v>
      </c>
      <c r="BR7" s="24">
        <f t="shared" si="11"/>
        <v>0</v>
      </c>
      <c r="BS7" s="24">
        <f t="shared" si="12"/>
        <v>0</v>
      </c>
      <c r="BT7" s="24">
        <f t="shared" si="13"/>
        <v>1</v>
      </c>
      <c r="BU7" s="24">
        <f t="shared" si="14"/>
        <v>0</v>
      </c>
      <c r="BV7" s="24">
        <f t="shared" si="15"/>
        <v>0</v>
      </c>
      <c r="BW7" s="24">
        <f t="shared" si="16"/>
        <v>0</v>
      </c>
      <c r="BX7" s="24">
        <f t="shared" si="17"/>
        <v>0</v>
      </c>
      <c r="BY7" s="24">
        <f t="shared" si="18"/>
        <v>0</v>
      </c>
      <c r="BZ7" s="24">
        <f t="shared" si="19"/>
        <v>0</v>
      </c>
      <c r="CA7" s="24">
        <f t="shared" si="32"/>
        <v>1</v>
      </c>
      <c r="CB7" s="24">
        <f t="shared" si="20"/>
        <v>1</v>
      </c>
      <c r="CC7" s="24">
        <f t="shared" si="21"/>
        <v>0</v>
      </c>
      <c r="CD7" s="24">
        <f t="shared" si="22"/>
        <v>0</v>
      </c>
      <c r="CE7" s="24">
        <f t="shared" si="23"/>
        <v>0</v>
      </c>
      <c r="CF7" s="24">
        <f t="shared" si="24"/>
        <v>1</v>
      </c>
      <c r="CG7" s="24">
        <f>MAX(BJ7,BN7,BX7,CB7)</f>
        <v>1</v>
      </c>
      <c r="CH7" s="24">
        <f t="shared" si="25"/>
        <v>0</v>
      </c>
      <c r="CI7" s="24">
        <f t="shared" si="26"/>
        <v>0</v>
      </c>
      <c r="CJ7" s="211">
        <f>_xlfn.XLOOKUP($C7,[1]Sheet1!$B:$B,[1]Sheet1!BJ:BJ)</f>
        <v>0</v>
      </c>
      <c r="CK7" s="211">
        <f>_xlfn.XLOOKUP($C7,[1]Sheet1!$B:$B,[1]Sheet1!BK:BK)</f>
        <v>0</v>
      </c>
      <c r="CL7" s="211">
        <f>_xlfn.XLOOKUP($C7,[1]Sheet1!$B:$B,[1]Sheet1!BL:BL)</f>
        <v>0</v>
      </c>
      <c r="CM7" s="211">
        <f>_xlfn.XLOOKUP($C7,[1]Sheet1!$B:$B,[1]Sheet1!BM:BM)</f>
        <v>0</v>
      </c>
      <c r="CN7" s="211">
        <f>_xlfn.XLOOKUP($C7,[1]Sheet1!$B:$B,[1]Sheet1!BN:BN)</f>
        <v>0</v>
      </c>
      <c r="CO7" s="211">
        <f>_xlfn.XLOOKUP($C7,[1]Sheet1!$B:$B,[1]Sheet1!BO:BO)</f>
        <v>0</v>
      </c>
      <c r="CP7" s="211">
        <f>_xlfn.XLOOKUP($C7,[1]Sheet1!$B:$B,[1]Sheet1!BP:BP)</f>
        <v>1</v>
      </c>
      <c r="CQ7" s="211">
        <f>_xlfn.XLOOKUP($C7,[1]Sheet1!$B:$B,[1]Sheet1!BQ:BQ)</f>
        <v>1</v>
      </c>
      <c r="CR7" s="211">
        <f>_xlfn.XLOOKUP($C7,[1]Sheet1!$B:$B,[1]Sheet1!BR:BR)</f>
        <v>0</v>
      </c>
      <c r="CS7" s="211">
        <f>_xlfn.XLOOKUP($C7,[1]Sheet1!$B:$B,[1]Sheet1!BS:BS)</f>
        <v>0</v>
      </c>
      <c r="CT7" s="211">
        <f>_xlfn.XLOOKUP($C7,[1]Sheet1!$B:$B,[1]Sheet1!BT:BT)</f>
        <v>0</v>
      </c>
      <c r="CU7" s="211">
        <f>_xlfn.XLOOKUP($C7,[1]Sheet1!$B:$B,[1]Sheet1!BU:BU)</f>
        <v>0</v>
      </c>
      <c r="CV7" s="211">
        <f>_xlfn.XLOOKUP($C7,[1]Sheet1!$B:$B,[1]Sheet1!BV:BV)</f>
        <v>0</v>
      </c>
      <c r="CW7" s="211">
        <f>_xlfn.XLOOKUP($C7,[1]Sheet1!$B:$B,[1]Sheet1!BW:BW)</f>
        <v>0</v>
      </c>
      <c r="CX7" s="211">
        <f>_xlfn.XLOOKUP($C7,[1]Sheet1!$B:$B,[1]Sheet1!BX:BX)</f>
        <v>0</v>
      </c>
      <c r="CY7" s="211">
        <f>_xlfn.XLOOKUP($C7,[1]Sheet1!$B:$B,[1]Sheet1!BY:BY)</f>
        <v>0</v>
      </c>
      <c r="CZ7" s="211">
        <f>_xlfn.XLOOKUP($C7,[1]Sheet1!$B:$B,[1]Sheet1!BZ:BZ)</f>
        <v>1</v>
      </c>
      <c r="DA7" s="211">
        <f>_xlfn.XLOOKUP($C7,[1]Sheet1!$B:$B,[1]Sheet1!CA:CA)</f>
        <v>0</v>
      </c>
      <c r="DB7" s="211">
        <f>_xlfn.XLOOKUP($C7,[1]Sheet1!$B:$B,[1]Sheet1!CB:CB)</f>
        <v>1</v>
      </c>
      <c r="DC7" s="211">
        <f>_xlfn.XLOOKUP($C7,[1]Sheet1!$B:$B,[1]Sheet1!CC:CC)</f>
        <v>1</v>
      </c>
      <c r="DD7" s="211">
        <f>_xlfn.XLOOKUP($C7,[1]Sheet1!$B:$B,[1]Sheet1!CD:CD)</f>
        <v>0</v>
      </c>
      <c r="DE7" s="211">
        <f>_xlfn.XLOOKUP($C7,[1]Sheet1!$B:$B,[1]Sheet1!CE:CE)</f>
        <v>1</v>
      </c>
      <c r="DF7" s="211">
        <f>_xlfn.XLOOKUP($C7,[1]Sheet1!$B:$B,[1]Sheet1!CF:CF)</f>
        <v>0</v>
      </c>
      <c r="DG7" s="163" t="str">
        <f>_xlfn.XLOOKUP(C7,[2]Sheet1!$B:$B,[2]Sheet1!$N:$N)</f>
        <v>N</v>
      </c>
      <c r="DH7" s="163">
        <f>_xlfn.XLOOKUP(C7,[2]Sheet1!$B:$B,[2]Sheet1!$R:$R)</f>
        <v>0</v>
      </c>
      <c r="DI7" s="163" t="str">
        <f>_xlfn.XLOOKUP(C7,[2]Sheet1!$B:$B,[2]Sheet1!$AN:$AN)</f>
        <v>C</v>
      </c>
      <c r="DJ7" s="163" t="str">
        <f>_xlfn.XLOOKUP(C7,[2]Sheet1!$B:$B,[2]Sheet1!$W:$W)</f>
        <v>N</v>
      </c>
      <c r="DK7" s="163">
        <f>_xlfn.XLOOKUP(C7,[2]Sheet1!$B:$B,[2]Sheet1!$AF:$AF)</f>
        <v>0</v>
      </c>
      <c r="DL7" s="163" t="str">
        <f>_xlfn.XLOOKUP(C7,[2]Sheet1!$B:$B,[2]Sheet1!$AW:$AW)</f>
        <v>Y</v>
      </c>
      <c r="DM7" s="166" t="str">
        <f t="shared" si="27"/>
        <v>N</v>
      </c>
      <c r="DN7" s="166" t="str">
        <f t="shared" si="28"/>
        <v/>
      </c>
      <c r="DO7" s="166" t="str">
        <f t="shared" si="29"/>
        <v>Y</v>
      </c>
      <c r="DP7" s="166" t="str">
        <f t="shared" si="30"/>
        <v>N</v>
      </c>
      <c r="DQ7" s="180" t="str">
        <f t="shared" si="31"/>
        <v>Yes</v>
      </c>
      <c r="DR7" s="180"/>
    </row>
    <row r="8" spans="1:122" s="143" customFormat="1" ht="16.5" hidden="1" customHeight="1">
      <c r="A8" s="24">
        <v>5</v>
      </c>
      <c r="B8" s="24">
        <v>6</v>
      </c>
      <c r="C8" s="26" t="s">
        <v>88</v>
      </c>
      <c r="D8" s="24" t="s">
        <v>7161</v>
      </c>
      <c r="E8" s="24" t="s">
        <v>7160</v>
      </c>
      <c r="F8" s="24" t="s">
        <v>2277</v>
      </c>
      <c r="G8" s="24" t="s">
        <v>3181</v>
      </c>
      <c r="H8" s="30" t="s">
        <v>89</v>
      </c>
      <c r="I8" s="24" t="s">
        <v>90</v>
      </c>
      <c r="J8" s="24">
        <v>5.2999999999999999E-2</v>
      </c>
      <c r="K8" s="24" t="s">
        <v>91</v>
      </c>
      <c r="L8" s="24">
        <v>985155</v>
      </c>
      <c r="M8" s="26">
        <v>25</v>
      </c>
      <c r="N8" s="73" t="s">
        <v>689</v>
      </c>
      <c r="O8" s="73" t="s">
        <v>7588</v>
      </c>
      <c r="P8" s="74" t="s">
        <v>7588</v>
      </c>
      <c r="Q8" s="73" t="s">
        <v>689</v>
      </c>
      <c r="R8" s="73" t="s">
        <v>689</v>
      </c>
      <c r="S8" s="73" t="s">
        <v>7588</v>
      </c>
      <c r="T8" s="73" t="s">
        <v>7588</v>
      </c>
      <c r="U8" s="213" t="s">
        <v>7588</v>
      </c>
      <c r="V8" s="73" t="s">
        <v>7588</v>
      </c>
      <c r="W8" s="73" t="s">
        <v>7588</v>
      </c>
      <c r="X8" s="218" t="s">
        <v>7588</v>
      </c>
      <c r="Y8" s="73" t="s">
        <v>7588</v>
      </c>
      <c r="Z8" s="73" t="s">
        <v>7588</v>
      </c>
      <c r="AA8" s="74" t="s">
        <v>7588</v>
      </c>
      <c r="AB8" s="73"/>
      <c r="AC8" s="73" t="s">
        <v>417</v>
      </c>
      <c r="AD8" s="74" t="s">
        <v>6</v>
      </c>
      <c r="AE8" s="73" t="s">
        <v>85</v>
      </c>
      <c r="AF8" s="73" t="s">
        <v>689</v>
      </c>
      <c r="AG8" s="73" t="s">
        <v>266</v>
      </c>
      <c r="AH8" s="73" t="s">
        <v>266</v>
      </c>
      <c r="AI8" s="73" t="s">
        <v>267</v>
      </c>
      <c r="AJ8" s="73" t="s">
        <v>691</v>
      </c>
      <c r="AK8" s="81" t="s">
        <v>7588</v>
      </c>
      <c r="AL8" s="73" t="s">
        <v>7588</v>
      </c>
      <c r="AM8" s="28"/>
      <c r="AN8" s="26"/>
      <c r="AO8" s="24" t="s">
        <v>870</v>
      </c>
      <c r="AP8" s="73" t="s">
        <v>86</v>
      </c>
      <c r="AQ8" s="24" t="s">
        <v>691</v>
      </c>
      <c r="AR8" s="24" t="s">
        <v>3042</v>
      </c>
      <c r="AS8" s="24">
        <v>2050</v>
      </c>
      <c r="AT8" s="28"/>
      <c r="AU8" s="26"/>
      <c r="AV8" s="24" t="s">
        <v>267</v>
      </c>
      <c r="AW8" s="22" t="s">
        <v>269</v>
      </c>
      <c r="AX8" s="24" t="s">
        <v>269</v>
      </c>
      <c r="AY8" s="24" t="s">
        <v>689</v>
      </c>
      <c r="AZ8" s="24" t="s">
        <v>7588</v>
      </c>
      <c r="BA8" s="24" t="s">
        <v>7588</v>
      </c>
      <c r="BB8" s="24"/>
      <c r="BC8" s="22"/>
      <c r="BD8" s="24" t="s">
        <v>80</v>
      </c>
      <c r="BE8" s="29">
        <v>45943</v>
      </c>
      <c r="BF8" s="26"/>
      <c r="BG8" s="24">
        <f t="shared" si="0"/>
        <v>0</v>
      </c>
      <c r="BH8" s="24">
        <f t="shared" si="1"/>
        <v>0</v>
      </c>
      <c r="BI8" s="24">
        <f t="shared" si="2"/>
        <v>0</v>
      </c>
      <c r="BJ8" s="24">
        <f t="shared" si="3"/>
        <v>0</v>
      </c>
      <c r="BK8" s="24">
        <f t="shared" si="4"/>
        <v>0</v>
      </c>
      <c r="BL8" s="24">
        <f t="shared" si="5"/>
        <v>0</v>
      </c>
      <c r="BM8" s="24">
        <f t="shared" si="6"/>
        <v>0</v>
      </c>
      <c r="BN8" s="24">
        <f t="shared" si="7"/>
        <v>0</v>
      </c>
      <c r="BO8" s="24">
        <f t="shared" si="8"/>
        <v>0</v>
      </c>
      <c r="BP8" s="24">
        <f t="shared" si="9"/>
        <v>0</v>
      </c>
      <c r="BQ8" s="24">
        <f t="shared" si="10"/>
        <v>0</v>
      </c>
      <c r="BR8" s="24">
        <f t="shared" si="11"/>
        <v>0</v>
      </c>
      <c r="BS8" s="24">
        <f t="shared" si="12"/>
        <v>0</v>
      </c>
      <c r="BT8" s="24">
        <f t="shared" si="13"/>
        <v>1</v>
      </c>
      <c r="BU8" s="24">
        <f t="shared" si="14"/>
        <v>0</v>
      </c>
      <c r="BV8" s="24">
        <f t="shared" si="15"/>
        <v>0</v>
      </c>
      <c r="BW8" s="24">
        <f t="shared" si="16"/>
        <v>0</v>
      </c>
      <c r="BX8" s="24">
        <f t="shared" si="17"/>
        <v>0</v>
      </c>
      <c r="BY8" s="24">
        <f t="shared" si="18"/>
        <v>0</v>
      </c>
      <c r="BZ8" s="24">
        <f t="shared" si="19"/>
        <v>0</v>
      </c>
      <c r="CA8" s="24">
        <f t="shared" si="32"/>
        <v>1</v>
      </c>
      <c r="CB8" s="24">
        <f t="shared" si="20"/>
        <v>1</v>
      </c>
      <c r="CC8" s="24">
        <f t="shared" si="21"/>
        <v>0</v>
      </c>
      <c r="CD8" s="24">
        <f t="shared" si="22"/>
        <v>0</v>
      </c>
      <c r="CE8" s="24">
        <f t="shared" si="23"/>
        <v>0</v>
      </c>
      <c r="CF8" s="24">
        <f t="shared" si="24"/>
        <v>0</v>
      </c>
      <c r="CG8" s="24">
        <f>MAX(BJ8,BN8,BX8,CB8)</f>
        <v>1</v>
      </c>
      <c r="CH8" s="24">
        <f t="shared" si="25"/>
        <v>0</v>
      </c>
      <c r="CI8" s="24">
        <f t="shared" si="26"/>
        <v>1</v>
      </c>
      <c r="CJ8" s="211">
        <f>_xlfn.XLOOKUP($C8,[1]Sheet1!$B:$B,[1]Sheet1!BJ:BJ)</f>
        <v>0</v>
      </c>
      <c r="CK8" s="211">
        <f>_xlfn.XLOOKUP($C8,[1]Sheet1!$B:$B,[1]Sheet1!BK:BK)</f>
        <v>0</v>
      </c>
      <c r="CL8" s="211">
        <f>_xlfn.XLOOKUP($C8,[1]Sheet1!$B:$B,[1]Sheet1!BL:BL)</f>
        <v>0</v>
      </c>
      <c r="CM8" s="211">
        <f>_xlfn.XLOOKUP($C8,[1]Sheet1!$B:$B,[1]Sheet1!BM:BM)</f>
        <v>0</v>
      </c>
      <c r="CN8" s="211">
        <f>_xlfn.XLOOKUP($C8,[1]Sheet1!$B:$B,[1]Sheet1!BN:BN)</f>
        <v>0</v>
      </c>
      <c r="CO8" s="211">
        <f>_xlfn.XLOOKUP($C8,[1]Sheet1!$B:$B,[1]Sheet1!BO:BO)</f>
        <v>0</v>
      </c>
      <c r="CP8" s="211">
        <f>_xlfn.XLOOKUP($C8,[1]Sheet1!$B:$B,[1]Sheet1!BP:BP)</f>
        <v>0</v>
      </c>
      <c r="CQ8" s="211">
        <f>_xlfn.XLOOKUP($C8,[1]Sheet1!$B:$B,[1]Sheet1!BQ:BQ)</f>
        <v>0</v>
      </c>
      <c r="CR8" s="211">
        <f>_xlfn.XLOOKUP($C8,[1]Sheet1!$B:$B,[1]Sheet1!BR:BR)</f>
        <v>0</v>
      </c>
      <c r="CS8" s="211">
        <f>_xlfn.XLOOKUP($C8,[1]Sheet1!$B:$B,[1]Sheet1!BS:BS)</f>
        <v>0</v>
      </c>
      <c r="CT8" s="211">
        <f>_xlfn.XLOOKUP($C8,[1]Sheet1!$B:$B,[1]Sheet1!BT:BT)</f>
        <v>0</v>
      </c>
      <c r="CU8" s="211">
        <f>_xlfn.XLOOKUP($C8,[1]Sheet1!$B:$B,[1]Sheet1!BU:BU)</f>
        <v>0</v>
      </c>
      <c r="CV8" s="211">
        <f>_xlfn.XLOOKUP($C8,[1]Sheet1!$B:$B,[1]Sheet1!BV:BV)</f>
        <v>0</v>
      </c>
      <c r="CW8" s="211">
        <f>_xlfn.XLOOKUP($C8,[1]Sheet1!$B:$B,[1]Sheet1!BW:BW)</f>
        <v>0</v>
      </c>
      <c r="CX8" s="211">
        <f>_xlfn.XLOOKUP($C8,[1]Sheet1!$B:$B,[1]Sheet1!BX:BX)</f>
        <v>0</v>
      </c>
      <c r="CY8" s="211">
        <f>_xlfn.XLOOKUP($C8,[1]Sheet1!$B:$B,[1]Sheet1!BY:BY)</f>
        <v>0</v>
      </c>
      <c r="CZ8" s="211">
        <f>_xlfn.XLOOKUP($C8,[1]Sheet1!$B:$B,[1]Sheet1!BZ:BZ)</f>
        <v>0</v>
      </c>
      <c r="DA8" s="211">
        <f>_xlfn.XLOOKUP($C8,[1]Sheet1!$B:$B,[1]Sheet1!CA:CA)</f>
        <v>0</v>
      </c>
      <c r="DB8" s="211">
        <f>_xlfn.XLOOKUP($C8,[1]Sheet1!$B:$B,[1]Sheet1!CB:CB)</f>
        <v>0</v>
      </c>
      <c r="DC8" s="211">
        <f>_xlfn.XLOOKUP($C8,[1]Sheet1!$B:$B,[1]Sheet1!CC:CC)</f>
        <v>0</v>
      </c>
      <c r="DD8" s="211">
        <f>_xlfn.XLOOKUP($C8,[1]Sheet1!$B:$B,[1]Sheet1!CD:CD)</f>
        <v>0</v>
      </c>
      <c r="DE8" s="211">
        <f>_xlfn.XLOOKUP($C8,[1]Sheet1!$B:$B,[1]Sheet1!CE:CE)</f>
        <v>0</v>
      </c>
      <c r="DF8" s="211">
        <f>_xlfn.XLOOKUP($C8,[1]Sheet1!$B:$B,[1]Sheet1!CF:CF)</f>
        <v>0</v>
      </c>
      <c r="DG8" s="163" t="str">
        <f>_xlfn.XLOOKUP(C8,[2]Sheet1!$B:$B,[2]Sheet1!$N:$N)</f>
        <v>N</v>
      </c>
      <c r="DH8" s="163">
        <f>_xlfn.XLOOKUP(C8,[2]Sheet1!$B:$B,[2]Sheet1!$R:$R)</f>
        <v>0</v>
      </c>
      <c r="DI8" s="163" t="str">
        <f>_xlfn.XLOOKUP(C8,[2]Sheet1!$B:$B,[2]Sheet1!$AN:$AN)</f>
        <v>I</v>
      </c>
      <c r="DJ8" s="163" t="str">
        <f>_xlfn.XLOOKUP(C8,[2]Sheet1!$B:$B,[2]Sheet1!$W:$W)</f>
        <v>G</v>
      </c>
      <c r="DK8" s="163" t="str">
        <f>_xlfn.XLOOKUP(C8,[2]Sheet1!$B:$B,[2]Sheet1!$AF:$AF)</f>
        <v>Y, g</v>
      </c>
      <c r="DL8" s="163">
        <f>_xlfn.XLOOKUP(C8,[2]Sheet1!$B:$B,[2]Sheet1!$AW:$AW)</f>
        <v>0</v>
      </c>
      <c r="DM8" s="166" t="str">
        <f t="shared" si="27"/>
        <v>N</v>
      </c>
      <c r="DN8" s="166" t="str">
        <f t="shared" si="28"/>
        <v/>
      </c>
      <c r="DO8" s="166" t="str">
        <f t="shared" si="29"/>
        <v>Y</v>
      </c>
      <c r="DP8" s="166" t="str">
        <f t="shared" si="30"/>
        <v>N</v>
      </c>
      <c r="DQ8" s="180" t="str">
        <f t="shared" si="31"/>
        <v>Not Specified</v>
      </c>
      <c r="DR8" s="180"/>
    </row>
    <row r="9" spans="1:122" s="143" customFormat="1" ht="16.5" hidden="1" customHeight="1">
      <c r="A9" s="24">
        <v>6</v>
      </c>
      <c r="B9" s="24">
        <v>5</v>
      </c>
      <c r="C9" s="26" t="s">
        <v>1837</v>
      </c>
      <c r="D9" s="143" t="s">
        <v>7161</v>
      </c>
      <c r="E9" s="143" t="s">
        <v>7160</v>
      </c>
      <c r="F9" s="143" t="s">
        <v>2277</v>
      </c>
      <c r="G9" s="143" t="s">
        <v>3181</v>
      </c>
      <c r="H9" s="167" t="s">
        <v>1838</v>
      </c>
      <c r="I9" s="143" t="s">
        <v>1839</v>
      </c>
      <c r="J9" s="143">
        <v>-0.14499999999999999</v>
      </c>
      <c r="K9" s="143" t="s">
        <v>1840</v>
      </c>
      <c r="L9" s="143">
        <v>495096</v>
      </c>
      <c r="M9" s="144">
        <v>27</v>
      </c>
      <c r="N9" s="73" t="s">
        <v>689</v>
      </c>
      <c r="O9" s="73" t="s">
        <v>7588</v>
      </c>
      <c r="P9" s="74" t="s">
        <v>7588</v>
      </c>
      <c r="Q9" s="73" t="s">
        <v>689</v>
      </c>
      <c r="R9" s="73" t="s">
        <v>689</v>
      </c>
      <c r="S9" s="73" t="s">
        <v>7588</v>
      </c>
      <c r="T9" s="73" t="s">
        <v>7588</v>
      </c>
      <c r="U9" s="213" t="s">
        <v>7588</v>
      </c>
      <c r="V9" s="73" t="s">
        <v>7588</v>
      </c>
      <c r="W9" s="73" t="s">
        <v>7588</v>
      </c>
      <c r="X9" s="218" t="s">
        <v>7588</v>
      </c>
      <c r="Y9" s="73" t="s">
        <v>7588</v>
      </c>
      <c r="Z9" s="73" t="s">
        <v>7588</v>
      </c>
      <c r="AA9" s="74" t="s">
        <v>7588</v>
      </c>
      <c r="AB9" s="73"/>
      <c r="AC9" s="73" t="s">
        <v>675</v>
      </c>
      <c r="AD9" s="74" t="s">
        <v>5</v>
      </c>
      <c r="AE9" s="73" t="s">
        <v>870</v>
      </c>
      <c r="AF9" s="73" t="s">
        <v>86</v>
      </c>
      <c r="AG9" s="73" t="s">
        <v>266</v>
      </c>
      <c r="AH9" s="73" t="s">
        <v>266</v>
      </c>
      <c r="AI9" s="73" t="s">
        <v>267</v>
      </c>
      <c r="AJ9" s="73" t="s">
        <v>691</v>
      </c>
      <c r="AK9" s="81" t="s">
        <v>3054</v>
      </c>
      <c r="AL9" s="73">
        <v>2050</v>
      </c>
      <c r="AM9" s="28"/>
      <c r="AN9" s="26"/>
      <c r="AO9" s="24" t="s">
        <v>7588</v>
      </c>
      <c r="AP9" s="73" t="s">
        <v>689</v>
      </c>
      <c r="AQ9" s="24" t="s">
        <v>7588</v>
      </c>
      <c r="AR9" s="24" t="s">
        <v>7588</v>
      </c>
      <c r="AS9" s="24" t="s">
        <v>7588</v>
      </c>
      <c r="AT9" s="28"/>
      <c r="AU9" s="26"/>
      <c r="AV9" s="24" t="s">
        <v>266</v>
      </c>
      <c r="AW9" s="22" t="s">
        <v>3019</v>
      </c>
      <c r="AX9" s="24" t="s">
        <v>269</v>
      </c>
      <c r="AY9" s="24" t="s">
        <v>689</v>
      </c>
      <c r="AZ9" s="24" t="s">
        <v>7588</v>
      </c>
      <c r="BA9" s="24" t="s">
        <v>7588</v>
      </c>
      <c r="BB9" s="24"/>
      <c r="BC9" s="26"/>
      <c r="BD9" s="24" t="s">
        <v>80</v>
      </c>
      <c r="BE9" s="29">
        <v>45943</v>
      </c>
      <c r="BF9" s="26"/>
      <c r="BG9" s="24">
        <f t="shared" si="0"/>
        <v>0</v>
      </c>
      <c r="BH9" s="24">
        <f t="shared" si="1"/>
        <v>0</v>
      </c>
      <c r="BI9" s="24">
        <f t="shared" si="2"/>
        <v>0</v>
      </c>
      <c r="BJ9" s="24">
        <f t="shared" si="3"/>
        <v>0</v>
      </c>
      <c r="BK9" s="24">
        <f t="shared" si="4"/>
        <v>0</v>
      </c>
      <c r="BL9" s="24">
        <f t="shared" si="5"/>
        <v>0</v>
      </c>
      <c r="BM9" s="24">
        <f t="shared" si="6"/>
        <v>0</v>
      </c>
      <c r="BN9" s="24">
        <f t="shared" si="7"/>
        <v>0</v>
      </c>
      <c r="BO9" s="24">
        <f t="shared" si="8"/>
        <v>0</v>
      </c>
      <c r="BP9" s="24">
        <f t="shared" si="9"/>
        <v>0</v>
      </c>
      <c r="BQ9" s="24">
        <f t="shared" si="10"/>
        <v>0</v>
      </c>
      <c r="BR9" s="24">
        <f t="shared" si="11"/>
        <v>0</v>
      </c>
      <c r="BS9" s="24">
        <f t="shared" si="12"/>
        <v>0</v>
      </c>
      <c r="BT9" s="24">
        <f t="shared" si="13"/>
        <v>0</v>
      </c>
      <c r="BU9" s="24">
        <f t="shared" si="14"/>
        <v>0</v>
      </c>
      <c r="BV9" s="24">
        <f t="shared" si="15"/>
        <v>0</v>
      </c>
      <c r="BW9" s="24">
        <f t="shared" si="16"/>
        <v>1</v>
      </c>
      <c r="BX9" s="24">
        <f t="shared" si="17"/>
        <v>1</v>
      </c>
      <c r="BY9" s="24">
        <f t="shared" si="18"/>
        <v>0</v>
      </c>
      <c r="BZ9" s="24">
        <f t="shared" si="19"/>
        <v>0</v>
      </c>
      <c r="CA9" s="24">
        <f t="shared" si="32"/>
        <v>0</v>
      </c>
      <c r="CB9" s="24">
        <f t="shared" si="20"/>
        <v>0</v>
      </c>
      <c r="CC9" s="24">
        <f t="shared" si="21"/>
        <v>0</v>
      </c>
      <c r="CD9" s="24">
        <f t="shared" si="22"/>
        <v>0</v>
      </c>
      <c r="CE9" s="24">
        <f t="shared" si="23"/>
        <v>0</v>
      </c>
      <c r="CF9" s="24">
        <f t="shared" si="24"/>
        <v>1</v>
      </c>
      <c r="CG9" s="24">
        <f>MAX(BJ9,BN9,BX9,CB9)</f>
        <v>1</v>
      </c>
      <c r="CH9" s="24">
        <f t="shared" si="25"/>
        <v>0</v>
      </c>
      <c r="CI9" s="24">
        <f t="shared" si="26"/>
        <v>0</v>
      </c>
      <c r="CJ9" s="211">
        <f>_xlfn.XLOOKUP($C9,[1]Sheet1!$B:$B,[1]Sheet1!BJ:BJ)</f>
        <v>0</v>
      </c>
      <c r="CK9" s="211">
        <f>_xlfn.XLOOKUP($C9,[1]Sheet1!$B:$B,[1]Sheet1!BK:BK)</f>
        <v>0</v>
      </c>
      <c r="CL9" s="211">
        <f>_xlfn.XLOOKUP($C9,[1]Sheet1!$B:$B,[1]Sheet1!BL:BL)</f>
        <v>0</v>
      </c>
      <c r="CM9" s="211">
        <f>_xlfn.XLOOKUP($C9,[1]Sheet1!$B:$B,[1]Sheet1!BM:BM)</f>
        <v>0</v>
      </c>
      <c r="CN9" s="211">
        <f>_xlfn.XLOOKUP($C9,[1]Sheet1!$B:$B,[1]Sheet1!BN:BN)</f>
        <v>0</v>
      </c>
      <c r="CO9" s="211">
        <f>_xlfn.XLOOKUP($C9,[1]Sheet1!$B:$B,[1]Sheet1!BO:BO)</f>
        <v>0</v>
      </c>
      <c r="CP9" s="211">
        <f>_xlfn.XLOOKUP($C9,[1]Sheet1!$B:$B,[1]Sheet1!BP:BP)</f>
        <v>0</v>
      </c>
      <c r="CQ9" s="211">
        <f>_xlfn.XLOOKUP($C9,[1]Sheet1!$B:$B,[1]Sheet1!BQ:BQ)</f>
        <v>0</v>
      </c>
      <c r="CR9" s="211">
        <f>_xlfn.XLOOKUP($C9,[1]Sheet1!$B:$B,[1]Sheet1!BR:BR)</f>
        <v>0</v>
      </c>
      <c r="CS9" s="211">
        <f>_xlfn.XLOOKUP($C9,[1]Sheet1!$B:$B,[1]Sheet1!BS:BS)</f>
        <v>0</v>
      </c>
      <c r="CT9" s="211">
        <f>_xlfn.XLOOKUP($C9,[1]Sheet1!$B:$B,[1]Sheet1!BT:BT)</f>
        <v>0</v>
      </c>
      <c r="CU9" s="211">
        <f>_xlfn.XLOOKUP($C9,[1]Sheet1!$B:$B,[1]Sheet1!BU:BU)</f>
        <v>0</v>
      </c>
      <c r="CV9" s="211">
        <f>_xlfn.XLOOKUP($C9,[1]Sheet1!$B:$B,[1]Sheet1!BV:BV)</f>
        <v>0</v>
      </c>
      <c r="CW9" s="211">
        <f>_xlfn.XLOOKUP($C9,[1]Sheet1!$B:$B,[1]Sheet1!BW:BW)</f>
        <v>0</v>
      </c>
      <c r="CX9" s="211">
        <f>_xlfn.XLOOKUP($C9,[1]Sheet1!$B:$B,[1]Sheet1!BX:BX)</f>
        <v>0</v>
      </c>
      <c r="CY9" s="211">
        <f>_xlfn.XLOOKUP($C9,[1]Sheet1!$B:$B,[1]Sheet1!BY:BY)</f>
        <v>0</v>
      </c>
      <c r="CZ9" s="211">
        <f>_xlfn.XLOOKUP($C9,[1]Sheet1!$B:$B,[1]Sheet1!BZ:BZ)</f>
        <v>0</v>
      </c>
      <c r="DA9" s="211">
        <f>_xlfn.XLOOKUP($C9,[1]Sheet1!$B:$B,[1]Sheet1!CA:CA)</f>
        <v>0</v>
      </c>
      <c r="DB9" s="211">
        <f>_xlfn.XLOOKUP($C9,[1]Sheet1!$B:$B,[1]Sheet1!CB:CB)</f>
        <v>0</v>
      </c>
      <c r="DC9" s="211">
        <f>_xlfn.XLOOKUP($C9,[1]Sheet1!$B:$B,[1]Sheet1!CC:CC)</f>
        <v>0</v>
      </c>
      <c r="DD9" s="211">
        <f>_xlfn.XLOOKUP($C9,[1]Sheet1!$B:$B,[1]Sheet1!CD:CD)</f>
        <v>0</v>
      </c>
      <c r="DE9" s="211">
        <f>_xlfn.XLOOKUP($C9,[1]Sheet1!$B:$B,[1]Sheet1!CE:CE)</f>
        <v>0</v>
      </c>
      <c r="DF9" s="211">
        <f>_xlfn.XLOOKUP($C9,[1]Sheet1!$B:$B,[1]Sheet1!CF:CF)</f>
        <v>0</v>
      </c>
      <c r="DG9" s="163" t="str">
        <f>_xlfn.XLOOKUP(C9,[2]Sheet1!$B:$B,[2]Sheet1!$N:$N)</f>
        <v>N</v>
      </c>
      <c r="DH9" s="163">
        <f>_xlfn.XLOOKUP(C9,[2]Sheet1!$B:$B,[2]Sheet1!$R:$R)</f>
        <v>0</v>
      </c>
      <c r="DI9" s="163" t="str">
        <f>_xlfn.XLOOKUP(C9,[2]Sheet1!$B:$B,[2]Sheet1!$AN:$AN)</f>
        <v>N</v>
      </c>
      <c r="DJ9" s="163" t="str">
        <f>_xlfn.XLOOKUP(C9,[2]Sheet1!$B:$B,[2]Sheet1!$W:$W)</f>
        <v>G</v>
      </c>
      <c r="DK9" s="163" t="str">
        <f>_xlfn.XLOOKUP(C9,[2]Sheet1!$B:$B,[2]Sheet1!$AF:$AF)</f>
        <v>U</v>
      </c>
      <c r="DL9" s="163">
        <f>_xlfn.XLOOKUP(C9,[2]Sheet1!$B:$B,[2]Sheet1!$AW:$AW)</f>
        <v>0</v>
      </c>
      <c r="DM9" s="166" t="str">
        <f t="shared" si="27"/>
        <v>N</v>
      </c>
      <c r="DN9" s="166" t="str">
        <f t="shared" si="28"/>
        <v/>
      </c>
      <c r="DO9" s="166" t="str">
        <f t="shared" si="29"/>
        <v>N</v>
      </c>
      <c r="DP9" s="166" t="str">
        <f t="shared" si="30"/>
        <v>Y</v>
      </c>
      <c r="DQ9" s="180" t="str">
        <f t="shared" si="31"/>
        <v>Yes</v>
      </c>
      <c r="DR9" s="180"/>
    </row>
    <row r="10" spans="1:122" s="143" customFormat="1" ht="16.5" hidden="1" customHeight="1">
      <c r="A10" s="24">
        <v>7</v>
      </c>
      <c r="B10" s="24">
        <v>8</v>
      </c>
      <c r="C10" s="26" t="s">
        <v>2106</v>
      </c>
      <c r="D10" s="24" t="s">
        <v>7164</v>
      </c>
      <c r="E10" s="24" t="s">
        <v>7165</v>
      </c>
      <c r="F10" s="24" t="s">
        <v>7286</v>
      </c>
      <c r="G10" s="24" t="s">
        <v>2990</v>
      </c>
      <c r="H10" s="30" t="s">
        <v>2107</v>
      </c>
      <c r="I10" s="24" t="s">
        <v>2108</v>
      </c>
      <c r="J10" s="24">
        <v>-0.35599999999999998</v>
      </c>
      <c r="K10" s="24" t="s">
        <v>2109</v>
      </c>
      <c r="L10" s="24">
        <v>400000</v>
      </c>
      <c r="M10" s="26">
        <v>29</v>
      </c>
      <c r="N10" s="73" t="s">
        <v>689</v>
      </c>
      <c r="O10" s="73" t="s">
        <v>7588</v>
      </c>
      <c r="P10" s="74" t="s">
        <v>7588</v>
      </c>
      <c r="Q10" s="73" t="s">
        <v>86</v>
      </c>
      <c r="R10" s="73" t="s">
        <v>86</v>
      </c>
      <c r="S10" s="73" t="s">
        <v>673</v>
      </c>
      <c r="T10" s="73" t="s">
        <v>2984</v>
      </c>
      <c r="U10" s="213">
        <v>2030</v>
      </c>
      <c r="V10" s="73" t="s">
        <v>7588</v>
      </c>
      <c r="W10" s="73" t="s">
        <v>7588</v>
      </c>
      <c r="X10" s="218" t="s">
        <v>7588</v>
      </c>
      <c r="Y10" s="73" t="s">
        <v>689</v>
      </c>
      <c r="Z10" s="73" t="s">
        <v>3067</v>
      </c>
      <c r="AA10" s="74" t="s">
        <v>7588</v>
      </c>
      <c r="AB10" s="73"/>
      <c r="AC10" s="73" t="s">
        <v>417</v>
      </c>
      <c r="AD10" s="74" t="s">
        <v>6</v>
      </c>
      <c r="AE10" s="73" t="s">
        <v>7588</v>
      </c>
      <c r="AF10" s="73" t="s">
        <v>689</v>
      </c>
      <c r="AG10" s="73" t="s">
        <v>266</v>
      </c>
      <c r="AH10" s="73" t="s">
        <v>266</v>
      </c>
      <c r="AI10" s="73" t="s">
        <v>269</v>
      </c>
      <c r="AJ10" s="73" t="s">
        <v>691</v>
      </c>
      <c r="AK10" s="81" t="s">
        <v>7588</v>
      </c>
      <c r="AL10" s="73" t="s">
        <v>7588</v>
      </c>
      <c r="AM10" s="24"/>
      <c r="AN10" s="26"/>
      <c r="AO10" s="24" t="s">
        <v>870</v>
      </c>
      <c r="AP10" s="73" t="s">
        <v>86</v>
      </c>
      <c r="AQ10" s="24" t="s">
        <v>691</v>
      </c>
      <c r="AR10" s="24" t="s">
        <v>3071</v>
      </c>
      <c r="AS10" s="24">
        <v>2035</v>
      </c>
      <c r="AT10" s="24"/>
      <c r="AU10" s="26"/>
      <c r="AV10" s="24" t="s">
        <v>267</v>
      </c>
      <c r="AW10" s="22" t="s">
        <v>267</v>
      </c>
      <c r="AX10" s="24" t="s">
        <v>269</v>
      </c>
      <c r="AY10" s="24" t="s">
        <v>689</v>
      </c>
      <c r="AZ10" s="24" t="s">
        <v>7588</v>
      </c>
      <c r="BA10" s="24" t="s">
        <v>7588</v>
      </c>
      <c r="BB10" s="24"/>
      <c r="BC10" s="26"/>
      <c r="BD10" s="24" t="s">
        <v>80</v>
      </c>
      <c r="BE10" s="29">
        <v>45943</v>
      </c>
      <c r="BF10" s="26"/>
      <c r="BG10" s="24">
        <f t="shared" si="0"/>
        <v>0</v>
      </c>
      <c r="BH10" s="24">
        <f t="shared" si="1"/>
        <v>0</v>
      </c>
      <c r="BI10" s="24">
        <f t="shared" si="2"/>
        <v>0</v>
      </c>
      <c r="BJ10" s="24">
        <f t="shared" si="3"/>
        <v>0</v>
      </c>
      <c r="BK10" s="24">
        <f t="shared" si="4"/>
        <v>0</v>
      </c>
      <c r="BL10" s="24">
        <f t="shared" si="5"/>
        <v>1</v>
      </c>
      <c r="BM10" s="24">
        <f t="shared" si="6"/>
        <v>0</v>
      </c>
      <c r="BN10" s="24">
        <f t="shared" si="7"/>
        <v>1</v>
      </c>
      <c r="BO10" s="24">
        <f t="shared" si="8"/>
        <v>0</v>
      </c>
      <c r="BP10" s="24">
        <f t="shared" si="9"/>
        <v>0</v>
      </c>
      <c r="BQ10" s="24">
        <f t="shared" si="10"/>
        <v>0</v>
      </c>
      <c r="BR10" s="24">
        <f t="shared" si="11"/>
        <v>0</v>
      </c>
      <c r="BS10" s="24">
        <f t="shared" si="12"/>
        <v>0</v>
      </c>
      <c r="BT10" s="24">
        <f t="shared" si="13"/>
        <v>1</v>
      </c>
      <c r="BU10" s="24">
        <f t="shared" si="14"/>
        <v>0</v>
      </c>
      <c r="BV10" s="24">
        <f t="shared" si="15"/>
        <v>0</v>
      </c>
      <c r="BW10" s="24">
        <f t="shared" si="16"/>
        <v>0</v>
      </c>
      <c r="BX10" s="24">
        <f t="shared" si="17"/>
        <v>0</v>
      </c>
      <c r="BY10" s="24">
        <f t="shared" si="18"/>
        <v>0</v>
      </c>
      <c r="BZ10" s="24">
        <f t="shared" si="19"/>
        <v>0</v>
      </c>
      <c r="CA10" s="24">
        <f t="shared" si="32"/>
        <v>1</v>
      </c>
      <c r="CB10" s="24">
        <f t="shared" si="20"/>
        <v>1</v>
      </c>
      <c r="CC10" s="24">
        <f t="shared" si="21"/>
        <v>0</v>
      </c>
      <c r="CD10" s="24">
        <f t="shared" si="22"/>
        <v>0</v>
      </c>
      <c r="CE10" s="24">
        <f t="shared" si="23"/>
        <v>0</v>
      </c>
      <c r="CF10" s="24">
        <f t="shared" si="24"/>
        <v>0</v>
      </c>
      <c r="CG10" s="24">
        <f>MAX($BJ10,$BN10,$BX10,$CB10)</f>
        <v>1</v>
      </c>
      <c r="CH10" s="24">
        <f t="shared" si="25"/>
        <v>0</v>
      </c>
      <c r="CI10" s="24">
        <f t="shared" si="26"/>
        <v>1</v>
      </c>
      <c r="CJ10" s="211">
        <f>_xlfn.XLOOKUP($C10,[1]Sheet1!$B:$B,[1]Sheet1!BJ:BJ)</f>
        <v>0</v>
      </c>
      <c r="CK10" s="211">
        <f>_xlfn.XLOOKUP($C10,[1]Sheet1!$B:$B,[1]Sheet1!BK:BK)</f>
        <v>0</v>
      </c>
      <c r="CL10" s="211">
        <f>_xlfn.XLOOKUP($C10,[1]Sheet1!$B:$B,[1]Sheet1!BL:BL)</f>
        <v>0</v>
      </c>
      <c r="CM10" s="211">
        <f>_xlfn.XLOOKUP($C10,[1]Sheet1!$B:$B,[1]Sheet1!BM:BM)</f>
        <v>0</v>
      </c>
      <c r="CN10" s="211">
        <f>_xlfn.XLOOKUP($C10,[1]Sheet1!$B:$B,[1]Sheet1!BN:BN)</f>
        <v>0</v>
      </c>
      <c r="CO10" s="211">
        <f>_xlfn.XLOOKUP($C10,[1]Sheet1!$B:$B,[1]Sheet1!BO:BO)</f>
        <v>0</v>
      </c>
      <c r="CP10" s="211">
        <f>_xlfn.XLOOKUP($C10,[1]Sheet1!$B:$B,[1]Sheet1!BP:BP)</f>
        <v>1</v>
      </c>
      <c r="CQ10" s="211">
        <f>_xlfn.XLOOKUP($C10,[1]Sheet1!$B:$B,[1]Sheet1!BQ:BQ)</f>
        <v>1</v>
      </c>
      <c r="CR10" s="211">
        <f>_xlfn.XLOOKUP($C10,[1]Sheet1!$B:$B,[1]Sheet1!BR:BR)</f>
        <v>0</v>
      </c>
      <c r="CS10" s="211">
        <f>_xlfn.XLOOKUP($C10,[1]Sheet1!$B:$B,[1]Sheet1!BS:BS)</f>
        <v>1</v>
      </c>
      <c r="CT10" s="211">
        <f>_xlfn.XLOOKUP($C10,[1]Sheet1!$B:$B,[1]Sheet1!BT:BT)</f>
        <v>0</v>
      </c>
      <c r="CU10" s="211">
        <f>_xlfn.XLOOKUP($C10,[1]Sheet1!$B:$B,[1]Sheet1!BU:BU)</f>
        <v>1</v>
      </c>
      <c r="CV10" s="211">
        <f>_xlfn.XLOOKUP($C10,[1]Sheet1!$B:$B,[1]Sheet1!BV:BV)</f>
        <v>0</v>
      </c>
      <c r="CW10" s="211">
        <f>_xlfn.XLOOKUP($C10,[1]Sheet1!$B:$B,[1]Sheet1!BW:BW)</f>
        <v>0</v>
      </c>
      <c r="CX10" s="211">
        <f>_xlfn.XLOOKUP($C10,[1]Sheet1!$B:$B,[1]Sheet1!BX:BX)</f>
        <v>0</v>
      </c>
      <c r="CY10" s="211">
        <f>_xlfn.XLOOKUP($C10,[1]Sheet1!$B:$B,[1]Sheet1!BY:BY)</f>
        <v>0</v>
      </c>
      <c r="CZ10" s="211">
        <f>_xlfn.XLOOKUP($C10,[1]Sheet1!$B:$B,[1]Sheet1!BZ:BZ)</f>
        <v>1</v>
      </c>
      <c r="DA10" s="211">
        <f>_xlfn.XLOOKUP($C10,[1]Sheet1!$B:$B,[1]Sheet1!CA:CA)</f>
        <v>0</v>
      </c>
      <c r="DB10" s="211">
        <f>_xlfn.XLOOKUP($C10,[1]Sheet1!$B:$B,[1]Sheet1!CB:CB)</f>
        <v>1</v>
      </c>
      <c r="DC10" s="211">
        <f>_xlfn.XLOOKUP($C10,[1]Sheet1!$B:$B,[1]Sheet1!CC:CC)</f>
        <v>1</v>
      </c>
      <c r="DD10" s="211">
        <f>_xlfn.XLOOKUP($C10,[1]Sheet1!$B:$B,[1]Sheet1!CD:CD)</f>
        <v>0</v>
      </c>
      <c r="DE10" s="211">
        <f>_xlfn.XLOOKUP($C10,[1]Sheet1!$B:$B,[1]Sheet1!CE:CE)</f>
        <v>1</v>
      </c>
      <c r="DF10" s="211">
        <f>_xlfn.XLOOKUP($C10,[1]Sheet1!$B:$B,[1]Sheet1!CF:CF)</f>
        <v>0</v>
      </c>
      <c r="DG10" s="163" t="str">
        <f>_xlfn.XLOOKUP(C10,[2]Sheet1!$B:$B,[2]Sheet1!$N:$N)</f>
        <v>N</v>
      </c>
      <c r="DH10" s="163" t="str">
        <f>_xlfn.XLOOKUP(C10,[2]Sheet1!$B:$B,[2]Sheet1!$R:$R)</f>
        <v>Yes</v>
      </c>
      <c r="DI10" s="163" t="str">
        <f>_xlfn.XLOOKUP(C10,[2]Sheet1!$B:$B,[2]Sheet1!$AN:$AN)</f>
        <v>C</v>
      </c>
      <c r="DJ10" s="163" t="str">
        <f>_xlfn.XLOOKUP(C10,[2]Sheet1!$B:$B,[2]Sheet1!$W:$W)</f>
        <v>N</v>
      </c>
      <c r="DK10" s="163">
        <f>_xlfn.XLOOKUP(C10,[2]Sheet1!$B:$B,[2]Sheet1!$AF:$AF)</f>
        <v>0</v>
      </c>
      <c r="DL10" s="163" t="str">
        <f>_xlfn.XLOOKUP(C10,[2]Sheet1!$B:$B,[2]Sheet1!$AW:$AW)</f>
        <v>Y</v>
      </c>
      <c r="DM10" s="166" t="str">
        <f t="shared" si="27"/>
        <v>Y</v>
      </c>
      <c r="DN10" s="166" t="str">
        <f t="shared" si="28"/>
        <v>Committed</v>
      </c>
      <c r="DO10" s="166" t="str">
        <f t="shared" si="29"/>
        <v>Y</v>
      </c>
      <c r="DP10" s="166" t="str">
        <f t="shared" si="30"/>
        <v>N</v>
      </c>
      <c r="DQ10" s="180" t="str">
        <f t="shared" si="31"/>
        <v>Not Specified</v>
      </c>
      <c r="DR10" s="180"/>
    </row>
    <row r="11" spans="1:122" s="143" customFormat="1" ht="16.5" hidden="1" customHeight="1">
      <c r="A11" s="143">
        <v>8</v>
      </c>
      <c r="B11" s="143">
        <v>7</v>
      </c>
      <c r="C11" s="144" t="s">
        <v>228</v>
      </c>
      <c r="D11" s="143" t="s">
        <v>7167</v>
      </c>
      <c r="E11" s="143" t="s">
        <v>7163</v>
      </c>
      <c r="F11" s="143" t="s">
        <v>7286</v>
      </c>
      <c r="G11" s="143" t="s">
        <v>2990</v>
      </c>
      <c r="H11" s="167" t="s">
        <v>229</v>
      </c>
      <c r="I11" s="143" t="s">
        <v>230</v>
      </c>
      <c r="J11" s="143">
        <v>-3.4000000000000002E-2</v>
      </c>
      <c r="K11" s="143" t="s">
        <v>231</v>
      </c>
      <c r="L11" s="143">
        <v>164000</v>
      </c>
      <c r="M11" s="144">
        <v>23</v>
      </c>
      <c r="N11" s="145" t="s">
        <v>86</v>
      </c>
      <c r="O11" s="145">
        <v>2016</v>
      </c>
      <c r="P11" s="146">
        <v>2021</v>
      </c>
      <c r="Q11" s="73" t="s">
        <v>86</v>
      </c>
      <c r="R11" s="73" t="s">
        <v>86</v>
      </c>
      <c r="S11" s="145" t="s">
        <v>673</v>
      </c>
      <c r="T11" s="145" t="s">
        <v>2984</v>
      </c>
      <c r="U11" s="214">
        <v>2030</v>
      </c>
      <c r="V11" s="145" t="s">
        <v>7588</v>
      </c>
      <c r="W11" s="145" t="s">
        <v>7588</v>
      </c>
      <c r="X11" s="219" t="s">
        <v>7588</v>
      </c>
      <c r="Y11" s="73" t="s">
        <v>7588</v>
      </c>
      <c r="Z11" s="145" t="s">
        <v>7588</v>
      </c>
      <c r="AA11" s="146" t="s">
        <v>7588</v>
      </c>
      <c r="AB11" s="145"/>
      <c r="AC11" s="145" t="s">
        <v>675</v>
      </c>
      <c r="AD11" s="146" t="s">
        <v>5</v>
      </c>
      <c r="AE11" s="73" t="s">
        <v>7346</v>
      </c>
      <c r="AF11" s="73" t="s">
        <v>86</v>
      </c>
      <c r="AG11" s="145" t="s">
        <v>266</v>
      </c>
      <c r="AH11" s="145" t="s">
        <v>266</v>
      </c>
      <c r="AI11" s="145" t="s">
        <v>266</v>
      </c>
      <c r="AJ11" s="145" t="s">
        <v>2283</v>
      </c>
      <c r="AK11" s="147" t="s">
        <v>3088</v>
      </c>
      <c r="AL11" s="145">
        <v>2030</v>
      </c>
      <c r="AM11" s="24"/>
      <c r="AN11" s="144"/>
      <c r="AO11" s="24" t="s">
        <v>7588</v>
      </c>
      <c r="AP11" s="145" t="s">
        <v>689</v>
      </c>
      <c r="AQ11" s="143" t="s">
        <v>7588</v>
      </c>
      <c r="AR11" s="143" t="s">
        <v>7588</v>
      </c>
      <c r="AS11" s="143" t="s">
        <v>7588</v>
      </c>
      <c r="AT11" s="152"/>
      <c r="AU11" s="144"/>
      <c r="AV11" s="143" t="s">
        <v>266</v>
      </c>
      <c r="AW11" s="198" t="s">
        <v>3019</v>
      </c>
      <c r="AX11" s="143" t="s">
        <v>266</v>
      </c>
      <c r="AY11" s="143" t="s">
        <v>689</v>
      </c>
      <c r="AZ11" s="143" t="s">
        <v>7588</v>
      </c>
      <c r="BA11" s="143" t="s">
        <v>7588</v>
      </c>
      <c r="BC11" s="144"/>
      <c r="BD11" s="143" t="s">
        <v>80</v>
      </c>
      <c r="BE11" s="148">
        <v>45943</v>
      </c>
      <c r="BF11" s="144"/>
      <c r="BG11" s="24">
        <f t="shared" si="0"/>
        <v>1</v>
      </c>
      <c r="BH11" s="24">
        <f t="shared" si="1"/>
        <v>0</v>
      </c>
      <c r="BI11" s="24">
        <f t="shared" si="2"/>
        <v>0</v>
      </c>
      <c r="BJ11" s="24">
        <f t="shared" si="3"/>
        <v>1</v>
      </c>
      <c r="BK11" s="24">
        <f t="shared" si="4"/>
        <v>0</v>
      </c>
      <c r="BL11" s="24">
        <f t="shared" si="5"/>
        <v>1</v>
      </c>
      <c r="BM11" s="24">
        <f t="shared" si="6"/>
        <v>0</v>
      </c>
      <c r="BN11" s="24">
        <f t="shared" si="7"/>
        <v>1</v>
      </c>
      <c r="BO11" s="24">
        <f t="shared" si="8"/>
        <v>0</v>
      </c>
      <c r="BP11" s="24">
        <f t="shared" si="9"/>
        <v>0</v>
      </c>
      <c r="BQ11" s="24">
        <f t="shared" si="10"/>
        <v>0</v>
      </c>
      <c r="BR11" s="24">
        <f t="shared" si="11"/>
        <v>0</v>
      </c>
      <c r="BS11" s="24">
        <f t="shared" si="12"/>
        <v>0</v>
      </c>
      <c r="BT11" s="24">
        <f t="shared" si="13"/>
        <v>0</v>
      </c>
      <c r="BU11" s="24">
        <f t="shared" si="14"/>
        <v>0</v>
      </c>
      <c r="BV11" s="24">
        <f t="shared" si="15"/>
        <v>1</v>
      </c>
      <c r="BW11" s="24">
        <f t="shared" si="16"/>
        <v>0</v>
      </c>
      <c r="BX11" s="24">
        <f t="shared" si="17"/>
        <v>1</v>
      </c>
      <c r="BY11" s="24">
        <f t="shared" si="18"/>
        <v>0</v>
      </c>
      <c r="BZ11" s="24">
        <f t="shared" si="19"/>
        <v>0</v>
      </c>
      <c r="CA11" s="24">
        <f t="shared" si="32"/>
        <v>0</v>
      </c>
      <c r="CB11" s="24">
        <f t="shared" si="20"/>
        <v>0</v>
      </c>
      <c r="CC11" s="24">
        <f t="shared" si="21"/>
        <v>0</v>
      </c>
      <c r="CD11" s="24">
        <f t="shared" si="22"/>
        <v>0</v>
      </c>
      <c r="CE11" s="24">
        <f t="shared" si="23"/>
        <v>0</v>
      </c>
      <c r="CF11" s="24">
        <f t="shared" si="24"/>
        <v>1</v>
      </c>
      <c r="CG11" s="24">
        <f>MAX($BJ11,$BN11,$BX11,$CB11)</f>
        <v>1</v>
      </c>
      <c r="CH11" s="24">
        <f t="shared" si="25"/>
        <v>0</v>
      </c>
      <c r="CI11" s="24">
        <f t="shared" si="26"/>
        <v>0</v>
      </c>
      <c r="CJ11" s="211">
        <f>_xlfn.XLOOKUP($C11,[1]Sheet1!$B:$B,[1]Sheet1!BJ:BJ)</f>
        <v>1</v>
      </c>
      <c r="CK11" s="211">
        <f>_xlfn.XLOOKUP($C11,[1]Sheet1!$B:$B,[1]Sheet1!BK:BK)</f>
        <v>0</v>
      </c>
      <c r="CL11" s="211">
        <f>_xlfn.XLOOKUP($C11,[1]Sheet1!$B:$B,[1]Sheet1!BL:BL)</f>
        <v>0</v>
      </c>
      <c r="CM11" s="211">
        <f>_xlfn.XLOOKUP($C11,[1]Sheet1!$B:$B,[1]Sheet1!BM:BM)</f>
        <v>1</v>
      </c>
      <c r="CN11" s="211">
        <f>_xlfn.XLOOKUP($C11,[1]Sheet1!$B:$B,[1]Sheet1!BN:BN)</f>
        <v>0</v>
      </c>
      <c r="CO11" s="211">
        <f>_xlfn.XLOOKUP($C11,[1]Sheet1!$B:$B,[1]Sheet1!BO:BO)</f>
        <v>0</v>
      </c>
      <c r="CP11" s="211">
        <f>_xlfn.XLOOKUP($C11,[1]Sheet1!$B:$B,[1]Sheet1!BP:BP)</f>
        <v>0</v>
      </c>
      <c r="CQ11" s="211">
        <f>_xlfn.XLOOKUP($C11,[1]Sheet1!$B:$B,[1]Sheet1!BQ:BQ)</f>
        <v>0</v>
      </c>
      <c r="CR11" s="211">
        <f>_xlfn.XLOOKUP($C11,[1]Sheet1!$B:$B,[1]Sheet1!BR:BR)</f>
        <v>0</v>
      </c>
      <c r="CS11" s="211">
        <f>_xlfn.XLOOKUP($C11,[1]Sheet1!$B:$B,[1]Sheet1!BS:BS)</f>
        <v>1</v>
      </c>
      <c r="CT11" s="211">
        <f>_xlfn.XLOOKUP($C11,[1]Sheet1!$B:$B,[1]Sheet1!BT:BT)</f>
        <v>0</v>
      </c>
      <c r="CU11" s="211">
        <f>_xlfn.XLOOKUP($C11,[1]Sheet1!$B:$B,[1]Sheet1!BU:BU)</f>
        <v>1</v>
      </c>
      <c r="CV11" s="211">
        <f>_xlfn.XLOOKUP($C11,[1]Sheet1!$B:$B,[1]Sheet1!BV:BV)</f>
        <v>1</v>
      </c>
      <c r="CW11" s="211">
        <f>_xlfn.XLOOKUP($C11,[1]Sheet1!$B:$B,[1]Sheet1!BW:BW)</f>
        <v>0</v>
      </c>
      <c r="CX11" s="211">
        <f>_xlfn.XLOOKUP($C11,[1]Sheet1!$B:$B,[1]Sheet1!BX:BX)</f>
        <v>0</v>
      </c>
      <c r="CY11" s="211">
        <f>_xlfn.XLOOKUP($C11,[1]Sheet1!$B:$B,[1]Sheet1!BY:BY)</f>
        <v>1</v>
      </c>
      <c r="CZ11" s="211">
        <f>_xlfn.XLOOKUP($C11,[1]Sheet1!$B:$B,[1]Sheet1!BZ:BZ)</f>
        <v>1</v>
      </c>
      <c r="DA11" s="211">
        <f>_xlfn.XLOOKUP($C11,[1]Sheet1!$B:$B,[1]Sheet1!CA:CA)</f>
        <v>1</v>
      </c>
      <c r="DB11" s="211">
        <f>_xlfn.XLOOKUP($C11,[1]Sheet1!$B:$B,[1]Sheet1!CB:CB)</f>
        <v>1</v>
      </c>
      <c r="DC11" s="211">
        <f>_xlfn.XLOOKUP($C11,[1]Sheet1!$B:$B,[1]Sheet1!CC:CC)</f>
        <v>1</v>
      </c>
      <c r="DD11" s="211">
        <f>_xlfn.XLOOKUP($C11,[1]Sheet1!$B:$B,[1]Sheet1!CD:CD)</f>
        <v>0</v>
      </c>
      <c r="DE11" s="211">
        <f>_xlfn.XLOOKUP($C11,[1]Sheet1!$B:$B,[1]Sheet1!CE:CE)</f>
        <v>1</v>
      </c>
      <c r="DF11" s="211">
        <f>_xlfn.XLOOKUP($C11,[1]Sheet1!$B:$B,[1]Sheet1!CF:CF)</f>
        <v>1</v>
      </c>
      <c r="DG11" s="163" t="str">
        <f>_xlfn.XLOOKUP(C11,[2]Sheet1!$B:$B,[2]Sheet1!$N:$N)</f>
        <v>Y</v>
      </c>
      <c r="DH11" s="163" t="str">
        <f>_xlfn.XLOOKUP(C11,[2]Sheet1!$B:$B,[2]Sheet1!$R:$R)</f>
        <v>No</v>
      </c>
      <c r="DI11" s="163" t="str">
        <f>_xlfn.XLOOKUP(C11,[2]Sheet1!$B:$B,[2]Sheet1!$AN:$AN)</f>
        <v>N</v>
      </c>
      <c r="DJ11" s="163" t="str">
        <f>_xlfn.XLOOKUP(C11,[2]Sheet1!$B:$B,[2]Sheet1!$W:$W)</f>
        <v>C, V</v>
      </c>
      <c r="DK11" s="163" t="str">
        <f>_xlfn.XLOOKUP(C11,[2]Sheet1!$B:$B,[2]Sheet1!$AF:$AF)</f>
        <v>R</v>
      </c>
      <c r="DL11" s="163">
        <f>_xlfn.XLOOKUP(C11,[2]Sheet1!$B:$B,[2]Sheet1!$AW:$AW)</f>
        <v>0</v>
      </c>
      <c r="DM11" s="166" t="str">
        <f t="shared" si="27"/>
        <v>Y</v>
      </c>
      <c r="DN11" s="166" t="str">
        <f t="shared" si="28"/>
        <v/>
      </c>
      <c r="DO11" s="166" t="str">
        <f t="shared" si="29"/>
        <v>N</v>
      </c>
      <c r="DP11" s="166" t="str">
        <f t="shared" si="30"/>
        <v>Y</v>
      </c>
      <c r="DQ11" s="180" t="str">
        <f t="shared" si="31"/>
        <v>Yes</v>
      </c>
      <c r="DR11" s="180"/>
    </row>
    <row r="12" spans="1:122" s="24" customFormat="1" ht="16.5" hidden="1" customHeight="1">
      <c r="A12" s="24">
        <v>9</v>
      </c>
      <c r="B12" s="24">
        <v>10</v>
      </c>
      <c r="C12" s="26" t="s">
        <v>714</v>
      </c>
      <c r="D12" s="24" t="s">
        <v>7170</v>
      </c>
      <c r="E12" s="24" t="s">
        <v>7165</v>
      </c>
      <c r="F12" s="24" t="s">
        <v>7286</v>
      </c>
      <c r="G12" s="24" t="s">
        <v>2990</v>
      </c>
      <c r="H12" s="30" t="s">
        <v>715</v>
      </c>
      <c r="I12" s="24" t="s">
        <v>716</v>
      </c>
      <c r="J12" s="24">
        <v>-0.44700000000000001</v>
      </c>
      <c r="K12" s="24" t="s">
        <v>717</v>
      </c>
      <c r="L12" s="24">
        <v>259500</v>
      </c>
      <c r="M12" s="26">
        <v>30</v>
      </c>
      <c r="N12" s="73" t="s">
        <v>689</v>
      </c>
      <c r="O12" s="73" t="s">
        <v>7588</v>
      </c>
      <c r="P12" s="74" t="s">
        <v>7588</v>
      </c>
      <c r="Q12" s="73" t="s">
        <v>86</v>
      </c>
      <c r="R12" s="73" t="s">
        <v>86</v>
      </c>
      <c r="S12" s="73" t="s">
        <v>673</v>
      </c>
      <c r="T12" s="73" t="s">
        <v>2984</v>
      </c>
      <c r="U12" s="213">
        <v>2030</v>
      </c>
      <c r="V12" s="73" t="s">
        <v>673</v>
      </c>
      <c r="W12" s="73" t="s">
        <v>2984</v>
      </c>
      <c r="X12" s="218">
        <v>2050</v>
      </c>
      <c r="Y12" s="73" t="s">
        <v>86</v>
      </c>
      <c r="Z12" s="73" t="s">
        <v>673</v>
      </c>
      <c r="AA12" s="74">
        <v>2050</v>
      </c>
      <c r="AB12" s="73"/>
      <c r="AC12" s="73" t="s">
        <v>417</v>
      </c>
      <c r="AD12" s="74" t="s">
        <v>6</v>
      </c>
      <c r="AE12" s="73" t="s">
        <v>7588</v>
      </c>
      <c r="AF12" s="73" t="s">
        <v>689</v>
      </c>
      <c r="AG12" s="73" t="s">
        <v>266</v>
      </c>
      <c r="AH12" s="73" t="s">
        <v>266</v>
      </c>
      <c r="AI12" s="73" t="s">
        <v>266</v>
      </c>
      <c r="AJ12" s="73" t="s">
        <v>2283</v>
      </c>
      <c r="AK12" s="81" t="s">
        <v>7588</v>
      </c>
      <c r="AL12" s="73" t="s">
        <v>7588</v>
      </c>
      <c r="AM12" s="28"/>
      <c r="AN12" s="26"/>
      <c r="AO12" s="24" t="s">
        <v>7346</v>
      </c>
      <c r="AP12" s="73" t="s">
        <v>86</v>
      </c>
      <c r="AQ12" s="24" t="s">
        <v>2283</v>
      </c>
      <c r="AR12" s="24" t="s">
        <v>3100</v>
      </c>
      <c r="AS12" s="24">
        <v>2050</v>
      </c>
      <c r="AT12" s="28"/>
      <c r="AU12" s="26"/>
      <c r="AV12" s="24" t="s">
        <v>267</v>
      </c>
      <c r="AW12" s="22" t="s">
        <v>267</v>
      </c>
      <c r="AX12" s="24" t="s">
        <v>269</v>
      </c>
      <c r="AY12" s="24" t="s">
        <v>689</v>
      </c>
      <c r="AZ12" s="24" t="s">
        <v>7588</v>
      </c>
      <c r="BA12" s="24" t="s">
        <v>7588</v>
      </c>
      <c r="BC12" s="26"/>
      <c r="BD12" s="24" t="s">
        <v>80</v>
      </c>
      <c r="BE12" s="29">
        <v>45944</v>
      </c>
      <c r="BF12" s="26"/>
      <c r="BG12" s="24">
        <f t="shared" si="0"/>
        <v>0</v>
      </c>
      <c r="BH12" s="24">
        <f t="shared" si="1"/>
        <v>0</v>
      </c>
      <c r="BI12" s="24">
        <f t="shared" si="2"/>
        <v>0</v>
      </c>
      <c r="BJ12" s="24">
        <f t="shared" si="3"/>
        <v>0</v>
      </c>
      <c r="BK12" s="24">
        <f t="shared" si="4"/>
        <v>0</v>
      </c>
      <c r="BL12" s="24">
        <f t="shared" si="5"/>
        <v>1</v>
      </c>
      <c r="BM12" s="24">
        <f t="shared" si="6"/>
        <v>0</v>
      </c>
      <c r="BN12" s="24">
        <f t="shared" si="7"/>
        <v>1</v>
      </c>
      <c r="BO12" s="24">
        <f t="shared" si="8"/>
        <v>0</v>
      </c>
      <c r="BP12" s="24">
        <f t="shared" si="9"/>
        <v>0</v>
      </c>
      <c r="BQ12" s="24">
        <f t="shared" si="10"/>
        <v>1</v>
      </c>
      <c r="BR12" s="24">
        <f t="shared" si="11"/>
        <v>0</v>
      </c>
      <c r="BS12" s="24">
        <f t="shared" si="12"/>
        <v>0</v>
      </c>
      <c r="BT12" s="24">
        <f t="shared" si="13"/>
        <v>1</v>
      </c>
      <c r="BU12" s="24">
        <f t="shared" si="14"/>
        <v>0</v>
      </c>
      <c r="BV12" s="24">
        <f t="shared" si="15"/>
        <v>0</v>
      </c>
      <c r="BW12" s="24">
        <f t="shared" si="16"/>
        <v>0</v>
      </c>
      <c r="BX12" s="24">
        <f t="shared" si="17"/>
        <v>0</v>
      </c>
      <c r="BY12" s="24">
        <f t="shared" si="18"/>
        <v>0</v>
      </c>
      <c r="BZ12" s="24">
        <f t="shared" si="19"/>
        <v>0</v>
      </c>
      <c r="CA12" s="24">
        <f t="shared" si="32"/>
        <v>1</v>
      </c>
      <c r="CB12" s="24">
        <f t="shared" si="20"/>
        <v>1</v>
      </c>
      <c r="CC12" s="24">
        <f t="shared" si="21"/>
        <v>0</v>
      </c>
      <c r="CD12" s="24">
        <f t="shared" si="22"/>
        <v>0</v>
      </c>
      <c r="CE12" s="24">
        <f t="shared" si="23"/>
        <v>0</v>
      </c>
      <c r="CF12" s="24">
        <f t="shared" si="24"/>
        <v>0</v>
      </c>
      <c r="CG12" s="24">
        <f>MAX($BJ12,$BN12,$BX12,$CB12)</f>
        <v>1</v>
      </c>
      <c r="CH12" s="24">
        <f t="shared" si="25"/>
        <v>0</v>
      </c>
      <c r="CI12" s="24">
        <f t="shared" si="26"/>
        <v>1</v>
      </c>
      <c r="CJ12" s="211">
        <f>_xlfn.XLOOKUP($C12,[1]Sheet1!$B:$B,[1]Sheet1!BJ:BJ)</f>
        <v>0</v>
      </c>
      <c r="CK12" s="211">
        <f>_xlfn.XLOOKUP($C12,[1]Sheet1!$B:$B,[1]Sheet1!BK:BK)</f>
        <v>1</v>
      </c>
      <c r="CL12" s="211">
        <f>_xlfn.XLOOKUP($C12,[1]Sheet1!$B:$B,[1]Sheet1!BL:BL)</f>
        <v>0</v>
      </c>
      <c r="CM12" s="211">
        <f>_xlfn.XLOOKUP($C12,[1]Sheet1!$B:$B,[1]Sheet1!BM:BM)</f>
        <v>1</v>
      </c>
      <c r="CN12" s="211">
        <f>_xlfn.XLOOKUP($C12,[1]Sheet1!$B:$B,[1]Sheet1!BN:BN)</f>
        <v>0</v>
      </c>
      <c r="CO12" s="211">
        <f>_xlfn.XLOOKUP($C12,[1]Sheet1!$B:$B,[1]Sheet1!BO:BO)</f>
        <v>0</v>
      </c>
      <c r="CP12" s="211">
        <f>_xlfn.XLOOKUP($C12,[1]Sheet1!$B:$B,[1]Sheet1!BP:BP)</f>
        <v>1</v>
      </c>
      <c r="CQ12" s="211">
        <f>_xlfn.XLOOKUP($C12,[1]Sheet1!$B:$B,[1]Sheet1!BQ:BQ)</f>
        <v>1</v>
      </c>
      <c r="CR12" s="211">
        <f>_xlfn.XLOOKUP($C12,[1]Sheet1!$B:$B,[1]Sheet1!BR:BR)</f>
        <v>0</v>
      </c>
      <c r="CS12" s="211">
        <f>_xlfn.XLOOKUP($C12,[1]Sheet1!$B:$B,[1]Sheet1!BS:BS)</f>
        <v>1</v>
      </c>
      <c r="CT12" s="211">
        <f>_xlfn.XLOOKUP($C12,[1]Sheet1!$B:$B,[1]Sheet1!BT:BT)</f>
        <v>0</v>
      </c>
      <c r="CU12" s="211">
        <f>_xlfn.XLOOKUP($C12,[1]Sheet1!$B:$B,[1]Sheet1!BU:BU)</f>
        <v>1</v>
      </c>
      <c r="CV12" s="211">
        <f>_xlfn.XLOOKUP($C12,[1]Sheet1!$B:$B,[1]Sheet1!BV:BV)</f>
        <v>0</v>
      </c>
      <c r="CW12" s="211">
        <f>_xlfn.XLOOKUP($C12,[1]Sheet1!$B:$B,[1]Sheet1!BW:BW)</f>
        <v>0</v>
      </c>
      <c r="CX12" s="211">
        <f>_xlfn.XLOOKUP($C12,[1]Sheet1!$B:$B,[1]Sheet1!BX:BX)</f>
        <v>0</v>
      </c>
      <c r="CY12" s="211">
        <f>_xlfn.XLOOKUP($C12,[1]Sheet1!$B:$B,[1]Sheet1!BY:BY)</f>
        <v>0</v>
      </c>
      <c r="CZ12" s="211">
        <f>_xlfn.XLOOKUP($C12,[1]Sheet1!$B:$B,[1]Sheet1!BZ:BZ)</f>
        <v>1</v>
      </c>
      <c r="DA12" s="211">
        <f>_xlfn.XLOOKUP($C12,[1]Sheet1!$B:$B,[1]Sheet1!CA:CA)</f>
        <v>1</v>
      </c>
      <c r="DB12" s="211">
        <f>_xlfn.XLOOKUP($C12,[1]Sheet1!$B:$B,[1]Sheet1!CB:CB)</f>
        <v>1</v>
      </c>
      <c r="DC12" s="211">
        <f>_xlfn.XLOOKUP($C12,[1]Sheet1!$B:$B,[1]Sheet1!CC:CC)</f>
        <v>0</v>
      </c>
      <c r="DD12" s="211">
        <f>_xlfn.XLOOKUP($C12,[1]Sheet1!$B:$B,[1]Sheet1!CD:CD)</f>
        <v>0</v>
      </c>
      <c r="DE12" s="211">
        <f>_xlfn.XLOOKUP($C12,[1]Sheet1!$B:$B,[1]Sheet1!CE:CE)</f>
        <v>1</v>
      </c>
      <c r="DF12" s="211">
        <f>_xlfn.XLOOKUP($C12,[1]Sheet1!$B:$B,[1]Sheet1!CF:CF)</f>
        <v>0</v>
      </c>
      <c r="DG12" s="163" t="str">
        <f>_xlfn.XLOOKUP(C12,[2]Sheet1!$B:$B,[2]Sheet1!$N:$N)</f>
        <v>Y</v>
      </c>
      <c r="DH12" s="163" t="str">
        <f>_xlfn.XLOOKUP(C12,[2]Sheet1!$B:$B,[2]Sheet1!$R:$R)</f>
        <v>Yes</v>
      </c>
      <c r="DI12" s="163" t="str">
        <f>_xlfn.XLOOKUP(C12,[2]Sheet1!$B:$B,[2]Sheet1!$AN:$AN)</f>
        <v>C, V</v>
      </c>
      <c r="DJ12" s="163" t="str">
        <f>_xlfn.XLOOKUP(C12,[2]Sheet1!$B:$B,[2]Sheet1!$W:$W)</f>
        <v>C</v>
      </c>
      <c r="DK12" s="163" t="str">
        <f>_xlfn.XLOOKUP(C12,[2]Sheet1!$B:$B,[2]Sheet1!$AF:$AF)</f>
        <v>U</v>
      </c>
      <c r="DL12" s="163" t="str">
        <f>_xlfn.XLOOKUP(C12,[2]Sheet1!$B:$B,[2]Sheet1!$AW:$AW)</f>
        <v>U</v>
      </c>
      <c r="DM12" s="166" t="str">
        <f t="shared" si="27"/>
        <v>Y</v>
      </c>
      <c r="DN12" s="166" t="str">
        <f t="shared" si="28"/>
        <v>Targets set</v>
      </c>
      <c r="DO12" s="166" t="str">
        <f t="shared" si="29"/>
        <v>Y</v>
      </c>
      <c r="DP12" s="166" t="str">
        <f t="shared" si="30"/>
        <v>N</v>
      </c>
      <c r="DQ12" s="180" t="str">
        <f t="shared" si="31"/>
        <v>Not Specified</v>
      </c>
      <c r="DR12" s="180"/>
    </row>
    <row r="13" spans="1:122" s="24" customFormat="1" ht="16.5" hidden="1" customHeight="1">
      <c r="A13" s="24">
        <v>10</v>
      </c>
      <c r="B13" s="24">
        <v>9</v>
      </c>
      <c r="C13" s="26" t="s">
        <v>92</v>
      </c>
      <c r="D13" s="24" t="s">
        <v>7173</v>
      </c>
      <c r="E13" s="24" t="s">
        <v>7169</v>
      </c>
      <c r="F13" s="24" t="s">
        <v>7286</v>
      </c>
      <c r="G13" s="24" t="s">
        <v>2990</v>
      </c>
      <c r="H13" s="30" t="s">
        <v>93</v>
      </c>
      <c r="I13" s="24" t="s">
        <v>94</v>
      </c>
      <c r="J13" s="24">
        <v>-7.4999999999999997E-2</v>
      </c>
      <c r="K13" s="24" t="s">
        <v>95</v>
      </c>
      <c r="L13" s="24">
        <v>392400</v>
      </c>
      <c r="M13" s="26">
        <v>29</v>
      </c>
      <c r="N13" s="73" t="s">
        <v>689</v>
      </c>
      <c r="O13" s="73" t="s">
        <v>7588</v>
      </c>
      <c r="P13" s="74" t="s">
        <v>7588</v>
      </c>
      <c r="Q13" s="73" t="s">
        <v>689</v>
      </c>
      <c r="R13" s="73" t="s">
        <v>689</v>
      </c>
      <c r="S13" s="73" t="s">
        <v>7588</v>
      </c>
      <c r="T13" s="73" t="s">
        <v>7588</v>
      </c>
      <c r="U13" s="213" t="s">
        <v>7588</v>
      </c>
      <c r="V13" s="73" t="s">
        <v>7588</v>
      </c>
      <c r="W13" s="73" t="s">
        <v>7588</v>
      </c>
      <c r="X13" s="218" t="s">
        <v>7588</v>
      </c>
      <c r="Y13" s="73" t="s">
        <v>7588</v>
      </c>
      <c r="Z13" s="73" t="s">
        <v>7588</v>
      </c>
      <c r="AA13" s="74" t="s">
        <v>7588</v>
      </c>
      <c r="AB13" s="73"/>
      <c r="AC13" s="73" t="s">
        <v>3013</v>
      </c>
      <c r="AD13" s="74" t="s">
        <v>7139</v>
      </c>
      <c r="AE13" s="73" t="s">
        <v>7588</v>
      </c>
      <c r="AF13" s="73" t="s">
        <v>689</v>
      </c>
      <c r="AG13" s="73" t="s">
        <v>267</v>
      </c>
      <c r="AH13" s="73" t="s">
        <v>267</v>
      </c>
      <c r="AI13" s="73" t="s">
        <v>267</v>
      </c>
      <c r="AJ13" s="73" t="s">
        <v>7588</v>
      </c>
      <c r="AK13" s="81" t="s">
        <v>7588</v>
      </c>
      <c r="AL13" s="73" t="s">
        <v>7588</v>
      </c>
      <c r="AN13" s="26"/>
      <c r="AO13" s="24" t="s">
        <v>7588</v>
      </c>
      <c r="AP13" s="73" t="s">
        <v>689</v>
      </c>
      <c r="AQ13" s="24" t="s">
        <v>7588</v>
      </c>
      <c r="AR13" s="24" t="s">
        <v>7588</v>
      </c>
      <c r="AS13" s="24" t="s">
        <v>7588</v>
      </c>
      <c r="AU13" s="26"/>
      <c r="AV13" s="24" t="s">
        <v>267</v>
      </c>
      <c r="AW13" s="22" t="s">
        <v>267</v>
      </c>
      <c r="AX13" s="24" t="s">
        <v>269</v>
      </c>
      <c r="AY13" s="24" t="s">
        <v>689</v>
      </c>
      <c r="AZ13" s="24" t="s">
        <v>7588</v>
      </c>
      <c r="BA13" s="24" t="s">
        <v>7588</v>
      </c>
      <c r="BC13" s="26"/>
      <c r="BD13" s="24" t="s">
        <v>80</v>
      </c>
      <c r="BE13" s="29">
        <v>45944</v>
      </c>
      <c r="BF13" s="26"/>
      <c r="BG13" s="24">
        <f t="shared" si="0"/>
        <v>0</v>
      </c>
      <c r="BH13" s="24">
        <f t="shared" si="1"/>
        <v>0</v>
      </c>
      <c r="BI13" s="24">
        <f t="shared" si="2"/>
        <v>0</v>
      </c>
      <c r="BJ13" s="24">
        <f t="shared" si="3"/>
        <v>0</v>
      </c>
      <c r="BK13" s="24">
        <f t="shared" si="4"/>
        <v>0</v>
      </c>
      <c r="BL13" s="24">
        <f t="shared" si="5"/>
        <v>0</v>
      </c>
      <c r="BM13" s="24">
        <f t="shared" si="6"/>
        <v>0</v>
      </c>
      <c r="BN13" s="24">
        <f t="shared" si="7"/>
        <v>0</v>
      </c>
      <c r="BO13" s="24">
        <f t="shared" si="8"/>
        <v>0</v>
      </c>
      <c r="BP13" s="24">
        <f t="shared" si="9"/>
        <v>0</v>
      </c>
      <c r="BQ13" s="24">
        <f t="shared" si="10"/>
        <v>0</v>
      </c>
      <c r="BR13" s="24">
        <f t="shared" si="11"/>
        <v>0</v>
      </c>
      <c r="BS13" s="24">
        <f t="shared" si="12"/>
        <v>0</v>
      </c>
      <c r="BT13" s="24">
        <f t="shared" si="13"/>
        <v>0</v>
      </c>
      <c r="BU13" s="24">
        <f t="shared" si="14"/>
        <v>0</v>
      </c>
      <c r="BV13" s="24">
        <f t="shared" si="15"/>
        <v>0</v>
      </c>
      <c r="BW13" s="24">
        <f t="shared" si="16"/>
        <v>0</v>
      </c>
      <c r="BX13" s="24">
        <f t="shared" si="17"/>
        <v>0</v>
      </c>
      <c r="BY13" s="24">
        <f t="shared" si="18"/>
        <v>0</v>
      </c>
      <c r="BZ13" s="24">
        <f t="shared" si="19"/>
        <v>0</v>
      </c>
      <c r="CA13" s="24">
        <f t="shared" si="32"/>
        <v>0</v>
      </c>
      <c r="CB13" s="24">
        <f t="shared" si="20"/>
        <v>0</v>
      </c>
      <c r="CC13" s="24">
        <f t="shared" si="21"/>
        <v>0</v>
      </c>
      <c r="CD13" s="24">
        <f t="shared" si="22"/>
        <v>0</v>
      </c>
      <c r="CE13" s="24">
        <f t="shared" si="23"/>
        <v>0</v>
      </c>
      <c r="CF13" s="24">
        <f t="shared" si="24"/>
        <v>0</v>
      </c>
      <c r="CG13" s="24">
        <f>MAX(BJ13,BN13,BX13,CB13)</f>
        <v>0</v>
      </c>
      <c r="CH13" s="24">
        <f t="shared" si="25"/>
        <v>0</v>
      </c>
      <c r="CI13" s="24">
        <f t="shared" si="26"/>
        <v>1</v>
      </c>
      <c r="CJ13" s="211">
        <f>_xlfn.XLOOKUP($C13,[1]Sheet1!$B:$B,[1]Sheet1!BJ:BJ)</f>
        <v>0</v>
      </c>
      <c r="CK13" s="211">
        <f>_xlfn.XLOOKUP($C13,[1]Sheet1!$B:$B,[1]Sheet1!BK:BK)</f>
        <v>0</v>
      </c>
      <c r="CL13" s="211">
        <f>_xlfn.XLOOKUP($C13,[1]Sheet1!$B:$B,[1]Sheet1!BL:BL)</f>
        <v>0</v>
      </c>
      <c r="CM13" s="211">
        <f>_xlfn.XLOOKUP($C13,[1]Sheet1!$B:$B,[1]Sheet1!BM:BM)</f>
        <v>0</v>
      </c>
      <c r="CN13" s="211">
        <f>_xlfn.XLOOKUP($C13,[1]Sheet1!$B:$B,[1]Sheet1!BN:BN)</f>
        <v>0</v>
      </c>
      <c r="CO13" s="211">
        <f>_xlfn.XLOOKUP($C13,[1]Sheet1!$B:$B,[1]Sheet1!BO:BO)</f>
        <v>0</v>
      </c>
      <c r="CP13" s="211">
        <f>_xlfn.XLOOKUP($C13,[1]Sheet1!$B:$B,[1]Sheet1!BP:BP)</f>
        <v>0</v>
      </c>
      <c r="CQ13" s="211">
        <f>_xlfn.XLOOKUP($C13,[1]Sheet1!$B:$B,[1]Sheet1!BQ:BQ)</f>
        <v>0</v>
      </c>
      <c r="CR13" s="211">
        <f>_xlfn.XLOOKUP($C13,[1]Sheet1!$B:$B,[1]Sheet1!BR:BR)</f>
        <v>0</v>
      </c>
      <c r="CS13" s="211">
        <f>_xlfn.XLOOKUP($C13,[1]Sheet1!$B:$B,[1]Sheet1!BS:BS)</f>
        <v>0</v>
      </c>
      <c r="CT13" s="211">
        <f>_xlfn.XLOOKUP($C13,[1]Sheet1!$B:$B,[1]Sheet1!BT:BT)</f>
        <v>0</v>
      </c>
      <c r="CU13" s="211">
        <f>_xlfn.XLOOKUP($C13,[1]Sheet1!$B:$B,[1]Sheet1!BU:BU)</f>
        <v>0</v>
      </c>
      <c r="CV13" s="211">
        <f>_xlfn.XLOOKUP($C13,[1]Sheet1!$B:$B,[1]Sheet1!BV:BV)</f>
        <v>0</v>
      </c>
      <c r="CW13" s="211">
        <f>_xlfn.XLOOKUP($C13,[1]Sheet1!$B:$B,[1]Sheet1!BW:BW)</f>
        <v>0</v>
      </c>
      <c r="CX13" s="211">
        <f>_xlfn.XLOOKUP($C13,[1]Sheet1!$B:$B,[1]Sheet1!BX:BX)</f>
        <v>0</v>
      </c>
      <c r="CY13" s="211">
        <f>_xlfn.XLOOKUP($C13,[1]Sheet1!$B:$B,[1]Sheet1!BY:BY)</f>
        <v>0</v>
      </c>
      <c r="CZ13" s="211">
        <f>_xlfn.XLOOKUP($C13,[1]Sheet1!$B:$B,[1]Sheet1!BZ:BZ)</f>
        <v>0</v>
      </c>
      <c r="DA13" s="211">
        <f>_xlfn.XLOOKUP($C13,[1]Sheet1!$B:$B,[1]Sheet1!CA:CA)</f>
        <v>0</v>
      </c>
      <c r="DB13" s="211">
        <f>_xlfn.XLOOKUP($C13,[1]Sheet1!$B:$B,[1]Sheet1!CB:CB)</f>
        <v>0</v>
      </c>
      <c r="DC13" s="211">
        <f>_xlfn.XLOOKUP($C13,[1]Sheet1!$B:$B,[1]Sheet1!CC:CC)</f>
        <v>0</v>
      </c>
      <c r="DD13" s="211">
        <f>_xlfn.XLOOKUP($C13,[1]Sheet1!$B:$B,[1]Sheet1!CD:CD)</f>
        <v>0</v>
      </c>
      <c r="DE13" s="211">
        <f>_xlfn.XLOOKUP($C13,[1]Sheet1!$B:$B,[1]Sheet1!CE:CE)</f>
        <v>0</v>
      </c>
      <c r="DF13" s="211">
        <f>_xlfn.XLOOKUP($C13,[1]Sheet1!$B:$B,[1]Sheet1!CF:CF)</f>
        <v>0</v>
      </c>
      <c r="DG13" s="163" t="str">
        <f>_xlfn.XLOOKUP(C13,[2]Sheet1!$B:$B,[2]Sheet1!$N:$N)</f>
        <v>N</v>
      </c>
      <c r="DH13" s="163">
        <f>_xlfn.XLOOKUP(C13,[2]Sheet1!$B:$B,[2]Sheet1!$R:$R)</f>
        <v>0</v>
      </c>
      <c r="DI13" s="163" t="str">
        <f>_xlfn.XLOOKUP(C13,[2]Sheet1!$B:$B,[2]Sheet1!$AN:$AN)</f>
        <v>N</v>
      </c>
      <c r="DJ13" s="163" t="str">
        <f>_xlfn.XLOOKUP(C13,[2]Sheet1!$B:$B,[2]Sheet1!$W:$W)</f>
        <v>N</v>
      </c>
      <c r="DK13" s="163">
        <f>_xlfn.XLOOKUP(C13,[2]Sheet1!$B:$B,[2]Sheet1!$AF:$AF)</f>
        <v>0</v>
      </c>
      <c r="DL13" s="163">
        <f>_xlfn.XLOOKUP(C13,[2]Sheet1!$B:$B,[2]Sheet1!$AW:$AW)</f>
        <v>0</v>
      </c>
      <c r="DM13" s="166" t="str">
        <f t="shared" si="27"/>
        <v>N</v>
      </c>
      <c r="DN13" s="166" t="str">
        <f t="shared" si="28"/>
        <v/>
      </c>
      <c r="DO13" s="166" t="str">
        <f t="shared" si="29"/>
        <v>N</v>
      </c>
      <c r="DP13" s="166" t="str">
        <f t="shared" si="30"/>
        <v>N</v>
      </c>
      <c r="DQ13" s="180" t="str">
        <f t="shared" si="31"/>
        <v>Not Specified</v>
      </c>
      <c r="DR13" s="180"/>
    </row>
    <row r="14" spans="1:122" s="24" customFormat="1" ht="16.5" hidden="1" customHeight="1">
      <c r="A14" s="24">
        <v>11</v>
      </c>
      <c r="B14" s="24">
        <v>16</v>
      </c>
      <c r="C14" s="26" t="s">
        <v>100</v>
      </c>
      <c r="D14" s="143" t="s">
        <v>7176</v>
      </c>
      <c r="E14" s="143" t="s">
        <v>7165</v>
      </c>
      <c r="F14" s="143" t="s">
        <v>7286</v>
      </c>
      <c r="G14" s="143" t="s">
        <v>2990</v>
      </c>
      <c r="H14" s="167" t="s">
        <v>101</v>
      </c>
      <c r="I14" s="143" t="s">
        <v>102</v>
      </c>
      <c r="J14" s="143">
        <v>9.8000000000000004E-2</v>
      </c>
      <c r="K14" s="143" t="s">
        <v>103</v>
      </c>
      <c r="L14" s="143">
        <v>44000</v>
      </c>
      <c r="M14" s="144">
        <v>31</v>
      </c>
      <c r="N14" s="73" t="s">
        <v>689</v>
      </c>
      <c r="O14" s="73" t="s">
        <v>7588</v>
      </c>
      <c r="P14" s="74" t="s">
        <v>7588</v>
      </c>
      <c r="Q14" s="73" t="s">
        <v>86</v>
      </c>
      <c r="R14" s="73" t="s">
        <v>86</v>
      </c>
      <c r="S14" s="73" t="s">
        <v>673</v>
      </c>
      <c r="T14" s="73" t="s">
        <v>2984</v>
      </c>
      <c r="U14" s="213">
        <v>2032</v>
      </c>
      <c r="V14" s="73" t="s">
        <v>7588</v>
      </c>
      <c r="W14" s="73" t="s">
        <v>7588</v>
      </c>
      <c r="X14" s="218" t="s">
        <v>7588</v>
      </c>
      <c r="Y14" s="73" t="s">
        <v>7588</v>
      </c>
      <c r="Z14" s="73" t="s">
        <v>7588</v>
      </c>
      <c r="AA14" s="74" t="s">
        <v>7588</v>
      </c>
      <c r="AB14" s="73"/>
      <c r="AC14" s="73" t="s">
        <v>9</v>
      </c>
      <c r="AD14" s="74" t="s">
        <v>7140</v>
      </c>
      <c r="AE14" s="73" t="s">
        <v>7588</v>
      </c>
      <c r="AF14" s="73" t="s">
        <v>689</v>
      </c>
      <c r="AG14" s="73" t="s">
        <v>266</v>
      </c>
      <c r="AH14" s="73" t="s">
        <v>266</v>
      </c>
      <c r="AI14" s="73" t="s">
        <v>738</v>
      </c>
      <c r="AJ14" s="73" t="s">
        <v>691</v>
      </c>
      <c r="AK14" s="81" t="s">
        <v>7588</v>
      </c>
      <c r="AL14" s="73" t="s">
        <v>7588</v>
      </c>
      <c r="AN14" s="26"/>
      <c r="AO14" s="24" t="s">
        <v>7588</v>
      </c>
      <c r="AP14" s="73" t="s">
        <v>689</v>
      </c>
      <c r="AQ14" s="24" t="s">
        <v>7588</v>
      </c>
      <c r="AR14" s="24" t="s">
        <v>7588</v>
      </c>
      <c r="AS14" s="24" t="s">
        <v>7588</v>
      </c>
      <c r="AU14" s="26"/>
      <c r="AV14" s="24" t="s">
        <v>267</v>
      </c>
      <c r="AW14" s="22" t="s">
        <v>267</v>
      </c>
      <c r="AX14" s="24" t="s">
        <v>269</v>
      </c>
      <c r="AY14" s="24" t="s">
        <v>86</v>
      </c>
      <c r="AZ14" s="24" t="s">
        <v>3121</v>
      </c>
      <c r="BA14" s="24">
        <v>2032</v>
      </c>
      <c r="BC14" s="26"/>
      <c r="BD14" s="24" t="s">
        <v>80</v>
      </c>
      <c r="BE14" s="29">
        <v>45944</v>
      </c>
      <c r="BF14" s="26"/>
      <c r="BG14" s="24">
        <f t="shared" si="0"/>
        <v>0</v>
      </c>
      <c r="BH14" s="24">
        <f t="shared" si="1"/>
        <v>0</v>
      </c>
      <c r="BI14" s="24">
        <f t="shared" si="2"/>
        <v>0</v>
      </c>
      <c r="BJ14" s="24">
        <f t="shared" si="3"/>
        <v>0</v>
      </c>
      <c r="BK14" s="24">
        <f t="shared" si="4"/>
        <v>0</v>
      </c>
      <c r="BL14" s="24">
        <f t="shared" si="5"/>
        <v>0</v>
      </c>
      <c r="BM14" s="24">
        <f t="shared" si="6"/>
        <v>1</v>
      </c>
      <c r="BN14" s="24">
        <f t="shared" si="7"/>
        <v>1</v>
      </c>
      <c r="BO14" s="24">
        <f t="shared" si="8"/>
        <v>0</v>
      </c>
      <c r="BP14" s="24">
        <f t="shared" si="9"/>
        <v>0</v>
      </c>
      <c r="BQ14" s="24">
        <f t="shared" si="10"/>
        <v>0</v>
      </c>
      <c r="BR14" s="24">
        <f t="shared" si="11"/>
        <v>0</v>
      </c>
      <c r="BS14" s="24">
        <f t="shared" si="12"/>
        <v>0</v>
      </c>
      <c r="BT14" s="24">
        <f t="shared" si="13"/>
        <v>0</v>
      </c>
      <c r="BU14" s="24">
        <f t="shared" si="14"/>
        <v>0</v>
      </c>
      <c r="BV14" s="24">
        <f t="shared" si="15"/>
        <v>0</v>
      </c>
      <c r="BW14" s="24">
        <f t="shared" si="16"/>
        <v>0</v>
      </c>
      <c r="BX14" s="24">
        <f t="shared" si="17"/>
        <v>0</v>
      </c>
      <c r="BY14" s="24">
        <f t="shared" si="18"/>
        <v>0</v>
      </c>
      <c r="BZ14" s="24">
        <f t="shared" si="19"/>
        <v>0</v>
      </c>
      <c r="CA14" s="24">
        <f t="shared" si="32"/>
        <v>0</v>
      </c>
      <c r="CB14" s="24">
        <f t="shared" si="20"/>
        <v>0</v>
      </c>
      <c r="CC14" s="24">
        <f t="shared" si="21"/>
        <v>0</v>
      </c>
      <c r="CD14" s="24">
        <f t="shared" si="22"/>
        <v>0</v>
      </c>
      <c r="CE14" s="24">
        <f t="shared" si="23"/>
        <v>1</v>
      </c>
      <c r="CF14" s="24">
        <f t="shared" si="24"/>
        <v>0</v>
      </c>
      <c r="CG14" s="24">
        <f>MAX(BJ14,BN14,BX14,CB14)</f>
        <v>1</v>
      </c>
      <c r="CH14" s="24">
        <f t="shared" si="25"/>
        <v>0</v>
      </c>
      <c r="CI14" s="24">
        <f t="shared" si="26"/>
        <v>1</v>
      </c>
      <c r="CJ14" s="211">
        <f>_xlfn.XLOOKUP($C14,[1]Sheet1!$B:$B,[1]Sheet1!BJ:BJ)</f>
        <v>0</v>
      </c>
      <c r="CK14" s="211">
        <f>_xlfn.XLOOKUP($C14,[1]Sheet1!$B:$B,[1]Sheet1!BK:BK)</f>
        <v>0</v>
      </c>
      <c r="CL14" s="211">
        <f>_xlfn.XLOOKUP($C14,[1]Sheet1!$B:$B,[1]Sheet1!BL:BL)</f>
        <v>0</v>
      </c>
      <c r="CM14" s="211">
        <f>_xlfn.XLOOKUP($C14,[1]Sheet1!$B:$B,[1]Sheet1!BM:BM)</f>
        <v>0</v>
      </c>
      <c r="CN14" s="211">
        <f>_xlfn.XLOOKUP($C14,[1]Sheet1!$B:$B,[1]Sheet1!BN:BN)</f>
        <v>0</v>
      </c>
      <c r="CO14" s="211">
        <f>_xlfn.XLOOKUP($C14,[1]Sheet1!$B:$B,[1]Sheet1!BO:BO)</f>
        <v>0</v>
      </c>
      <c r="CP14" s="211">
        <f>_xlfn.XLOOKUP($C14,[1]Sheet1!$B:$B,[1]Sheet1!BP:BP)</f>
        <v>0</v>
      </c>
      <c r="CQ14" s="211">
        <f>_xlfn.XLOOKUP($C14,[1]Sheet1!$B:$B,[1]Sheet1!BQ:BQ)</f>
        <v>0</v>
      </c>
      <c r="CR14" s="211">
        <f>_xlfn.XLOOKUP($C14,[1]Sheet1!$B:$B,[1]Sheet1!BR:BR)</f>
        <v>0</v>
      </c>
      <c r="CS14" s="211">
        <f>_xlfn.XLOOKUP($C14,[1]Sheet1!$B:$B,[1]Sheet1!BS:BS)</f>
        <v>0</v>
      </c>
      <c r="CT14" s="211">
        <f>_xlfn.XLOOKUP($C14,[1]Sheet1!$B:$B,[1]Sheet1!BT:BT)</f>
        <v>1</v>
      </c>
      <c r="CU14" s="211">
        <f>_xlfn.XLOOKUP($C14,[1]Sheet1!$B:$B,[1]Sheet1!BU:BU)</f>
        <v>1</v>
      </c>
      <c r="CV14" s="211">
        <f>_xlfn.XLOOKUP($C14,[1]Sheet1!$B:$B,[1]Sheet1!BV:BV)</f>
        <v>0</v>
      </c>
      <c r="CW14" s="211">
        <f>_xlfn.XLOOKUP($C14,[1]Sheet1!$B:$B,[1]Sheet1!BW:BW)</f>
        <v>0</v>
      </c>
      <c r="CX14" s="211">
        <f>_xlfn.XLOOKUP($C14,[1]Sheet1!$B:$B,[1]Sheet1!BX:BX)</f>
        <v>0</v>
      </c>
      <c r="CY14" s="211">
        <f>_xlfn.XLOOKUP($C14,[1]Sheet1!$B:$B,[1]Sheet1!BY:BY)</f>
        <v>0</v>
      </c>
      <c r="CZ14" s="211">
        <f>_xlfn.XLOOKUP($C14,[1]Sheet1!$B:$B,[1]Sheet1!BZ:BZ)</f>
        <v>0</v>
      </c>
      <c r="DA14" s="211">
        <f>_xlfn.XLOOKUP($C14,[1]Sheet1!$B:$B,[1]Sheet1!CA:CA)</f>
        <v>0</v>
      </c>
      <c r="DB14" s="211">
        <f>_xlfn.XLOOKUP($C14,[1]Sheet1!$B:$B,[1]Sheet1!CB:CB)</f>
        <v>0</v>
      </c>
      <c r="DC14" s="211">
        <f>_xlfn.XLOOKUP($C14,[1]Sheet1!$B:$B,[1]Sheet1!CC:CC)</f>
        <v>0</v>
      </c>
      <c r="DD14" s="211">
        <f>_xlfn.XLOOKUP($C14,[1]Sheet1!$B:$B,[1]Sheet1!CD:CD)</f>
        <v>0</v>
      </c>
      <c r="DE14" s="211">
        <f>_xlfn.XLOOKUP($C14,[1]Sheet1!$B:$B,[1]Sheet1!CE:CE)</f>
        <v>1</v>
      </c>
      <c r="DF14" s="211">
        <f>_xlfn.XLOOKUP($C14,[1]Sheet1!$B:$B,[1]Sheet1!CF:CF)</f>
        <v>0</v>
      </c>
      <c r="DG14" s="163" t="str">
        <f>_xlfn.XLOOKUP(C14,[2]Sheet1!$B:$B,[2]Sheet1!$N:$N)</f>
        <v>Y</v>
      </c>
      <c r="DH14" s="163" t="str">
        <f>_xlfn.XLOOKUP(C14,[2]Sheet1!$B:$B,[2]Sheet1!$R:$R)</f>
        <v>No</v>
      </c>
      <c r="DI14" s="163" t="str">
        <f>_xlfn.XLOOKUP(C14,[2]Sheet1!$B:$B,[2]Sheet1!$AN:$AN)</f>
        <v>N</v>
      </c>
      <c r="DJ14" s="163" t="str">
        <f>_xlfn.XLOOKUP(C14,[2]Sheet1!$B:$B,[2]Sheet1!$W:$W)</f>
        <v>N</v>
      </c>
      <c r="DK14" s="163">
        <f>_xlfn.XLOOKUP(C14,[2]Sheet1!$B:$B,[2]Sheet1!$AF:$AF)</f>
        <v>0</v>
      </c>
      <c r="DL14" s="163">
        <f>_xlfn.XLOOKUP(C14,[2]Sheet1!$B:$B,[2]Sheet1!$AW:$AW)</f>
        <v>0</v>
      </c>
      <c r="DM14" s="166" t="str">
        <f t="shared" si="27"/>
        <v>Y</v>
      </c>
      <c r="DN14" s="166" t="str">
        <f t="shared" si="28"/>
        <v/>
      </c>
      <c r="DO14" s="166" t="str">
        <f t="shared" si="29"/>
        <v>N</v>
      </c>
      <c r="DP14" s="166" t="str">
        <f t="shared" si="30"/>
        <v>N</v>
      </c>
      <c r="DQ14" s="180" t="str">
        <f t="shared" si="31"/>
        <v>Not Specified</v>
      </c>
      <c r="DR14" s="180"/>
    </row>
    <row r="15" spans="1:122" s="24" customFormat="1" ht="16.5" hidden="1" customHeight="1">
      <c r="A15" s="24">
        <v>12</v>
      </c>
      <c r="B15" s="24">
        <v>11</v>
      </c>
      <c r="C15" s="26" t="s">
        <v>2148</v>
      </c>
      <c r="D15" s="24" t="s">
        <v>7179</v>
      </c>
      <c r="E15" s="24" t="s">
        <v>7172</v>
      </c>
      <c r="F15" s="24" t="s">
        <v>2428</v>
      </c>
      <c r="G15" s="24" t="s">
        <v>3136</v>
      </c>
      <c r="H15" s="30" t="s">
        <v>2149</v>
      </c>
      <c r="I15" s="24" t="s">
        <v>2150</v>
      </c>
      <c r="J15" s="24">
        <v>-0.316</v>
      </c>
      <c r="K15" s="24" t="s">
        <v>2151</v>
      </c>
      <c r="L15" s="24">
        <v>646501</v>
      </c>
      <c r="M15" s="26">
        <v>31</v>
      </c>
      <c r="N15" s="73" t="s">
        <v>689</v>
      </c>
      <c r="O15" s="73" t="s">
        <v>7588</v>
      </c>
      <c r="P15" s="74" t="s">
        <v>7588</v>
      </c>
      <c r="Q15" s="73" t="s">
        <v>86</v>
      </c>
      <c r="R15" s="73" t="s">
        <v>86</v>
      </c>
      <c r="S15" s="73" t="s">
        <v>673</v>
      </c>
      <c r="T15" s="73" t="s">
        <v>3138</v>
      </c>
      <c r="U15" s="213">
        <v>2030</v>
      </c>
      <c r="V15" s="73" t="s">
        <v>7588</v>
      </c>
      <c r="W15" s="73" t="s">
        <v>7588</v>
      </c>
      <c r="X15" s="218" t="s">
        <v>7588</v>
      </c>
      <c r="Y15" s="73" t="s">
        <v>7588</v>
      </c>
      <c r="Z15" s="73" t="s">
        <v>7588</v>
      </c>
      <c r="AA15" s="74" t="s">
        <v>7588</v>
      </c>
      <c r="AB15" s="73"/>
      <c r="AC15" s="73" t="s">
        <v>675</v>
      </c>
      <c r="AD15" s="74" t="s">
        <v>5</v>
      </c>
      <c r="AE15" s="73" t="s">
        <v>870</v>
      </c>
      <c r="AF15" s="73" t="s">
        <v>86</v>
      </c>
      <c r="AG15" s="73" t="s">
        <v>266</v>
      </c>
      <c r="AH15" s="73" t="s">
        <v>266</v>
      </c>
      <c r="AI15" s="73" t="s">
        <v>738</v>
      </c>
      <c r="AJ15" s="73" t="s">
        <v>691</v>
      </c>
      <c r="AK15" s="81" t="s">
        <v>3143</v>
      </c>
      <c r="AL15" s="73">
        <v>2050</v>
      </c>
      <c r="AM15" s="28"/>
      <c r="AN15" s="23"/>
      <c r="AO15" s="24" t="s">
        <v>7588</v>
      </c>
      <c r="AP15" s="73" t="s">
        <v>689</v>
      </c>
      <c r="AQ15" s="24" t="s">
        <v>7588</v>
      </c>
      <c r="AR15" s="24" t="s">
        <v>7588</v>
      </c>
      <c r="AS15" s="24" t="s">
        <v>7588</v>
      </c>
      <c r="AT15" s="28"/>
      <c r="AU15" s="23"/>
      <c r="AV15" s="24" t="s">
        <v>266</v>
      </c>
      <c r="AW15" s="22" t="s">
        <v>3019</v>
      </c>
      <c r="AX15" s="24" t="s">
        <v>269</v>
      </c>
      <c r="AY15" s="24" t="s">
        <v>689</v>
      </c>
      <c r="AZ15" s="24" t="s">
        <v>7588</v>
      </c>
      <c r="BA15" s="24" t="s">
        <v>7588</v>
      </c>
      <c r="BC15" s="22"/>
      <c r="BD15" s="24" t="s">
        <v>80</v>
      </c>
      <c r="BE15" s="29">
        <v>45945</v>
      </c>
      <c r="BF15" s="26"/>
      <c r="BG15" s="24">
        <f t="shared" si="0"/>
        <v>0</v>
      </c>
      <c r="BH15" s="24">
        <f t="shared" si="1"/>
        <v>0</v>
      </c>
      <c r="BI15" s="24">
        <f t="shared" si="2"/>
        <v>0</v>
      </c>
      <c r="BJ15" s="24">
        <f t="shared" si="3"/>
        <v>0</v>
      </c>
      <c r="BK15" s="24">
        <f t="shared" si="4"/>
        <v>0</v>
      </c>
      <c r="BL15" s="24">
        <f t="shared" si="5"/>
        <v>1</v>
      </c>
      <c r="BM15" s="24">
        <f t="shared" si="6"/>
        <v>0</v>
      </c>
      <c r="BN15" s="24">
        <f t="shared" si="7"/>
        <v>1</v>
      </c>
      <c r="BO15" s="24">
        <f t="shared" si="8"/>
        <v>0</v>
      </c>
      <c r="BP15" s="24">
        <f t="shared" si="9"/>
        <v>0</v>
      </c>
      <c r="BQ15" s="24">
        <f t="shared" si="10"/>
        <v>0</v>
      </c>
      <c r="BR15" s="24">
        <f t="shared" si="11"/>
        <v>0</v>
      </c>
      <c r="BS15" s="24">
        <f t="shared" si="12"/>
        <v>0</v>
      </c>
      <c r="BT15" s="24">
        <f t="shared" si="13"/>
        <v>0</v>
      </c>
      <c r="BU15" s="24">
        <f t="shared" si="14"/>
        <v>0</v>
      </c>
      <c r="BV15" s="24">
        <f t="shared" si="15"/>
        <v>0</v>
      </c>
      <c r="BW15" s="24">
        <f t="shared" si="16"/>
        <v>1</v>
      </c>
      <c r="BX15" s="24">
        <f t="shared" si="17"/>
        <v>1</v>
      </c>
      <c r="BY15" s="24">
        <f t="shared" si="18"/>
        <v>0</v>
      </c>
      <c r="BZ15" s="24">
        <f t="shared" si="19"/>
        <v>0</v>
      </c>
      <c r="CA15" s="24">
        <f t="shared" si="32"/>
        <v>0</v>
      </c>
      <c r="CB15" s="24">
        <f t="shared" si="20"/>
        <v>0</v>
      </c>
      <c r="CC15" s="24">
        <f t="shared" si="21"/>
        <v>0</v>
      </c>
      <c r="CD15" s="24">
        <f t="shared" si="22"/>
        <v>0</v>
      </c>
      <c r="CE15" s="24">
        <f t="shared" si="23"/>
        <v>0</v>
      </c>
      <c r="CF15" s="24">
        <f t="shared" si="24"/>
        <v>1</v>
      </c>
      <c r="CG15" s="24">
        <f>MAX($BJ15,$BN15,$BX15,$CB15)</f>
        <v>1</v>
      </c>
      <c r="CH15" s="24">
        <f t="shared" si="25"/>
        <v>0</v>
      </c>
      <c r="CI15" s="24">
        <f t="shared" si="26"/>
        <v>0</v>
      </c>
      <c r="CJ15" s="211">
        <f>_xlfn.XLOOKUP($C15,[1]Sheet1!$B:$B,[1]Sheet1!BJ:BJ)</f>
        <v>0</v>
      </c>
      <c r="CK15" s="211">
        <f>_xlfn.XLOOKUP($C15,[1]Sheet1!$B:$B,[1]Sheet1!BK:BK)</f>
        <v>0</v>
      </c>
      <c r="CL15" s="211">
        <f>_xlfn.XLOOKUP($C15,[1]Sheet1!$B:$B,[1]Sheet1!BL:BL)</f>
        <v>1</v>
      </c>
      <c r="CM15" s="211">
        <f>_xlfn.XLOOKUP($C15,[1]Sheet1!$B:$B,[1]Sheet1!BM:BM)</f>
        <v>1</v>
      </c>
      <c r="CN15" s="211">
        <f>_xlfn.XLOOKUP($C15,[1]Sheet1!$B:$B,[1]Sheet1!BN:BN)</f>
        <v>0</v>
      </c>
      <c r="CO15" s="211">
        <f>_xlfn.XLOOKUP($C15,[1]Sheet1!$B:$B,[1]Sheet1!BO:BO)</f>
        <v>0</v>
      </c>
      <c r="CP15" s="211">
        <f>_xlfn.XLOOKUP($C15,[1]Sheet1!$B:$B,[1]Sheet1!BP:BP)</f>
        <v>0</v>
      </c>
      <c r="CQ15" s="211">
        <f>_xlfn.XLOOKUP($C15,[1]Sheet1!$B:$B,[1]Sheet1!BQ:BQ)</f>
        <v>0</v>
      </c>
      <c r="CR15" s="211">
        <f>_xlfn.XLOOKUP($C15,[1]Sheet1!$B:$B,[1]Sheet1!BR:BR)</f>
        <v>0</v>
      </c>
      <c r="CS15" s="211">
        <f>_xlfn.XLOOKUP($C15,[1]Sheet1!$B:$B,[1]Sheet1!BS:BS)</f>
        <v>1</v>
      </c>
      <c r="CT15" s="211">
        <f>_xlfn.XLOOKUP($C15,[1]Sheet1!$B:$B,[1]Sheet1!BT:BT)</f>
        <v>0</v>
      </c>
      <c r="CU15" s="211">
        <f>_xlfn.XLOOKUP($C15,[1]Sheet1!$B:$B,[1]Sheet1!BU:BU)</f>
        <v>1</v>
      </c>
      <c r="CV15" s="211">
        <f>_xlfn.XLOOKUP($C15,[1]Sheet1!$B:$B,[1]Sheet1!BV:BV)</f>
        <v>0</v>
      </c>
      <c r="CW15" s="211">
        <f>_xlfn.XLOOKUP($C15,[1]Sheet1!$B:$B,[1]Sheet1!BW:BW)</f>
        <v>0</v>
      </c>
      <c r="CX15" s="211">
        <f>_xlfn.XLOOKUP($C15,[1]Sheet1!$B:$B,[1]Sheet1!BX:BX)</f>
        <v>0</v>
      </c>
      <c r="CY15" s="211">
        <f>_xlfn.XLOOKUP($C15,[1]Sheet1!$B:$B,[1]Sheet1!BY:BY)</f>
        <v>0</v>
      </c>
      <c r="CZ15" s="211">
        <f>_xlfn.XLOOKUP($C15,[1]Sheet1!$B:$B,[1]Sheet1!BZ:BZ)</f>
        <v>1</v>
      </c>
      <c r="DA15" s="211">
        <f>_xlfn.XLOOKUP($C15,[1]Sheet1!$B:$B,[1]Sheet1!CA:CA)</f>
        <v>0</v>
      </c>
      <c r="DB15" s="211">
        <f>_xlfn.XLOOKUP($C15,[1]Sheet1!$B:$B,[1]Sheet1!CB:CB)</f>
        <v>1</v>
      </c>
      <c r="DC15" s="211">
        <f>_xlfn.XLOOKUP($C15,[1]Sheet1!$B:$B,[1]Sheet1!CC:CC)</f>
        <v>1</v>
      </c>
      <c r="DD15" s="211">
        <f>_xlfn.XLOOKUP($C15,[1]Sheet1!$B:$B,[1]Sheet1!CD:CD)</f>
        <v>0</v>
      </c>
      <c r="DE15" s="211">
        <f>_xlfn.XLOOKUP($C15,[1]Sheet1!$B:$B,[1]Sheet1!CE:CE)</f>
        <v>1</v>
      </c>
      <c r="DF15" s="211">
        <f>_xlfn.XLOOKUP($C15,[1]Sheet1!$B:$B,[1]Sheet1!CF:CF)</f>
        <v>0</v>
      </c>
      <c r="DG15" s="163" t="str">
        <f>_xlfn.XLOOKUP(C15,[2]Sheet1!$B:$B,[2]Sheet1!$N:$N)</f>
        <v>Y</v>
      </c>
      <c r="DH15" s="163" t="str">
        <f>_xlfn.XLOOKUP(C15,[2]Sheet1!$B:$B,[2]Sheet1!$R:$R)</f>
        <v>No</v>
      </c>
      <c r="DI15" s="163" t="str">
        <f>_xlfn.XLOOKUP(C15,[2]Sheet1!$B:$B,[2]Sheet1!$AN:$AN)</f>
        <v>N</v>
      </c>
      <c r="DJ15" s="163" t="str">
        <f>_xlfn.XLOOKUP(C15,[2]Sheet1!$B:$B,[2]Sheet1!$W:$W)</f>
        <v>V</v>
      </c>
      <c r="DK15" s="163" t="str">
        <f>_xlfn.XLOOKUP(C15,[2]Sheet1!$B:$B,[2]Sheet1!$AF:$AF)</f>
        <v>Y</v>
      </c>
      <c r="DL15" s="163">
        <f>_xlfn.XLOOKUP(C15,[2]Sheet1!$B:$B,[2]Sheet1!$AW:$AW)</f>
        <v>0</v>
      </c>
      <c r="DM15" s="166" t="str">
        <f t="shared" si="27"/>
        <v>Y</v>
      </c>
      <c r="DN15" s="166" t="str">
        <f t="shared" si="28"/>
        <v/>
      </c>
      <c r="DO15" s="166" t="str">
        <f t="shared" si="29"/>
        <v>N</v>
      </c>
      <c r="DP15" s="166" t="str">
        <f t="shared" si="30"/>
        <v>Y</v>
      </c>
      <c r="DQ15" s="180" t="str">
        <f t="shared" si="31"/>
        <v>Yes</v>
      </c>
      <c r="DR15" s="180"/>
    </row>
    <row r="16" spans="1:122" s="24" customFormat="1" ht="16.5" hidden="1" customHeight="1">
      <c r="A16" s="24">
        <v>13</v>
      </c>
      <c r="B16" s="24">
        <v>17</v>
      </c>
      <c r="C16" s="26" t="s">
        <v>104</v>
      </c>
      <c r="D16" s="24" t="s">
        <v>7154</v>
      </c>
      <c r="E16" s="24" t="s">
        <v>3005</v>
      </c>
      <c r="F16" s="24" t="s">
        <v>7286</v>
      </c>
      <c r="G16" s="24" t="s">
        <v>2990</v>
      </c>
      <c r="H16" s="30" t="s">
        <v>105</v>
      </c>
      <c r="I16" s="24" t="s">
        <v>106</v>
      </c>
      <c r="J16" s="24">
        <v>0.35699999999999998</v>
      </c>
      <c r="K16" s="24" t="s">
        <v>107</v>
      </c>
      <c r="L16" s="24">
        <v>183323</v>
      </c>
      <c r="M16" s="26">
        <v>17</v>
      </c>
      <c r="N16" s="73" t="s">
        <v>689</v>
      </c>
      <c r="O16" s="73" t="s">
        <v>7588</v>
      </c>
      <c r="P16" s="74" t="s">
        <v>7588</v>
      </c>
      <c r="Q16" s="73" t="s">
        <v>86</v>
      </c>
      <c r="R16" s="73" t="s">
        <v>86</v>
      </c>
      <c r="S16" s="73" t="s">
        <v>673</v>
      </c>
      <c r="T16" s="73" t="s">
        <v>2984</v>
      </c>
      <c r="U16" s="213">
        <v>2030</v>
      </c>
      <c r="V16" s="73" t="s">
        <v>7588</v>
      </c>
      <c r="W16" s="73" t="s">
        <v>7588</v>
      </c>
      <c r="X16" s="218" t="s">
        <v>7588</v>
      </c>
      <c r="Y16" s="73" t="s">
        <v>7588</v>
      </c>
      <c r="Z16" s="73" t="s">
        <v>7588</v>
      </c>
      <c r="AA16" s="74" t="s">
        <v>7588</v>
      </c>
      <c r="AB16" s="73"/>
      <c r="AC16" s="73" t="s">
        <v>417</v>
      </c>
      <c r="AD16" s="74" t="s">
        <v>6</v>
      </c>
      <c r="AE16" s="73" t="s">
        <v>7588</v>
      </c>
      <c r="AF16" s="73" t="s">
        <v>689</v>
      </c>
      <c r="AG16" s="73" t="s">
        <v>266</v>
      </c>
      <c r="AH16" s="73" t="s">
        <v>266</v>
      </c>
      <c r="AI16" s="73" t="s">
        <v>266</v>
      </c>
      <c r="AJ16" s="73" t="s">
        <v>2283</v>
      </c>
      <c r="AK16" s="81" t="s">
        <v>7588</v>
      </c>
      <c r="AL16" s="73" t="s">
        <v>7588</v>
      </c>
      <c r="AN16" s="26"/>
      <c r="AO16" s="24" t="s">
        <v>7346</v>
      </c>
      <c r="AP16" s="73" t="s">
        <v>86</v>
      </c>
      <c r="AQ16" s="24" t="s">
        <v>2283</v>
      </c>
      <c r="AR16" s="24" t="s">
        <v>3159</v>
      </c>
      <c r="AS16" s="24">
        <v>2030</v>
      </c>
      <c r="AU16" s="26"/>
      <c r="AV16" s="24" t="s">
        <v>269</v>
      </c>
      <c r="AW16" s="22" t="s">
        <v>418</v>
      </c>
      <c r="AX16" s="24" t="s">
        <v>266</v>
      </c>
      <c r="AY16" s="24" t="s">
        <v>689</v>
      </c>
      <c r="AZ16" s="24" t="s">
        <v>7588</v>
      </c>
      <c r="BA16" s="24" t="s">
        <v>7588</v>
      </c>
      <c r="BB16" s="32"/>
      <c r="BC16" s="22"/>
      <c r="BD16" s="24" t="s">
        <v>80</v>
      </c>
      <c r="BE16" s="29">
        <v>45945</v>
      </c>
      <c r="BF16" s="26"/>
      <c r="BG16" s="24">
        <f t="shared" si="0"/>
        <v>0</v>
      </c>
      <c r="BH16" s="24">
        <f t="shared" si="1"/>
        <v>0</v>
      </c>
      <c r="BI16" s="24">
        <f t="shared" si="2"/>
        <v>0</v>
      </c>
      <c r="BJ16" s="24">
        <f t="shared" si="3"/>
        <v>0</v>
      </c>
      <c r="BK16" s="24">
        <f t="shared" si="4"/>
        <v>0</v>
      </c>
      <c r="BL16" s="24">
        <f t="shared" si="5"/>
        <v>1</v>
      </c>
      <c r="BM16" s="24">
        <f t="shared" si="6"/>
        <v>0</v>
      </c>
      <c r="BN16" s="24">
        <f t="shared" si="7"/>
        <v>1</v>
      </c>
      <c r="BO16" s="24">
        <f t="shared" si="8"/>
        <v>0</v>
      </c>
      <c r="BP16" s="24">
        <f t="shared" si="9"/>
        <v>0</v>
      </c>
      <c r="BQ16" s="24">
        <f t="shared" si="10"/>
        <v>0</v>
      </c>
      <c r="BR16" s="24">
        <f t="shared" si="11"/>
        <v>0</v>
      </c>
      <c r="BS16" s="24">
        <f t="shared" si="12"/>
        <v>1</v>
      </c>
      <c r="BT16" s="24">
        <f t="shared" si="13"/>
        <v>0</v>
      </c>
      <c r="BU16" s="24">
        <f t="shared" si="14"/>
        <v>0</v>
      </c>
      <c r="BV16" s="24">
        <f t="shared" si="15"/>
        <v>0</v>
      </c>
      <c r="BW16" s="24">
        <f t="shared" si="16"/>
        <v>0</v>
      </c>
      <c r="BX16" s="24">
        <f t="shared" si="17"/>
        <v>0</v>
      </c>
      <c r="BY16" s="24">
        <f t="shared" si="18"/>
        <v>0</v>
      </c>
      <c r="BZ16" s="24">
        <f t="shared" si="19"/>
        <v>1</v>
      </c>
      <c r="CA16" s="24">
        <f t="shared" si="32"/>
        <v>0</v>
      </c>
      <c r="CB16" s="24">
        <f t="shared" si="20"/>
        <v>1</v>
      </c>
      <c r="CC16" s="24">
        <f t="shared" si="21"/>
        <v>0</v>
      </c>
      <c r="CD16" s="24">
        <f t="shared" si="22"/>
        <v>0</v>
      </c>
      <c r="CE16" s="24">
        <f t="shared" si="23"/>
        <v>0</v>
      </c>
      <c r="CF16" s="24">
        <f t="shared" si="24"/>
        <v>0</v>
      </c>
      <c r="CG16" s="24">
        <f>MAX($BJ16,$BN16,$BX16,$CB16)</f>
        <v>1</v>
      </c>
      <c r="CH16" s="24">
        <f t="shared" si="25"/>
        <v>1</v>
      </c>
      <c r="CI16" s="24">
        <f t="shared" si="26"/>
        <v>0</v>
      </c>
      <c r="CJ16" s="211">
        <f>_xlfn.XLOOKUP($C16,[1]Sheet1!$B:$B,[1]Sheet1!BJ:BJ)</f>
        <v>0</v>
      </c>
      <c r="CK16" s="211">
        <f>_xlfn.XLOOKUP($C16,[1]Sheet1!$B:$B,[1]Sheet1!BK:BK)</f>
        <v>0</v>
      </c>
      <c r="CL16" s="211">
        <f>_xlfn.XLOOKUP($C16,[1]Sheet1!$B:$B,[1]Sheet1!BL:BL)</f>
        <v>0</v>
      </c>
      <c r="CM16" s="211">
        <f>_xlfn.XLOOKUP($C16,[1]Sheet1!$B:$B,[1]Sheet1!BM:BM)</f>
        <v>0</v>
      </c>
      <c r="CN16" s="211">
        <f>_xlfn.XLOOKUP($C16,[1]Sheet1!$B:$B,[1]Sheet1!BN:BN)</f>
        <v>0</v>
      </c>
      <c r="CO16" s="211">
        <f>_xlfn.XLOOKUP($C16,[1]Sheet1!$B:$B,[1]Sheet1!BO:BO)</f>
        <v>1</v>
      </c>
      <c r="CP16" s="211">
        <f>_xlfn.XLOOKUP($C16,[1]Sheet1!$B:$B,[1]Sheet1!BP:BP)</f>
        <v>0</v>
      </c>
      <c r="CQ16" s="211">
        <f>_xlfn.XLOOKUP($C16,[1]Sheet1!$B:$B,[1]Sheet1!BQ:BQ)</f>
        <v>1</v>
      </c>
      <c r="CR16" s="211">
        <f>_xlfn.XLOOKUP($C16,[1]Sheet1!$B:$B,[1]Sheet1!BR:BR)</f>
        <v>0</v>
      </c>
      <c r="CS16" s="211">
        <f>_xlfn.XLOOKUP($C16,[1]Sheet1!$B:$B,[1]Sheet1!BS:BS)</f>
        <v>1</v>
      </c>
      <c r="CT16" s="211">
        <f>_xlfn.XLOOKUP($C16,[1]Sheet1!$B:$B,[1]Sheet1!BT:BT)</f>
        <v>0</v>
      </c>
      <c r="CU16" s="211">
        <f>_xlfn.XLOOKUP($C16,[1]Sheet1!$B:$B,[1]Sheet1!BU:BU)</f>
        <v>1</v>
      </c>
      <c r="CV16" s="211">
        <f>_xlfn.XLOOKUP($C16,[1]Sheet1!$B:$B,[1]Sheet1!BV:BV)</f>
        <v>0</v>
      </c>
      <c r="CW16" s="211">
        <f>_xlfn.XLOOKUP($C16,[1]Sheet1!$B:$B,[1]Sheet1!BW:BW)</f>
        <v>0</v>
      </c>
      <c r="CX16" s="211">
        <f>_xlfn.XLOOKUP($C16,[1]Sheet1!$B:$B,[1]Sheet1!BX:BX)</f>
        <v>0</v>
      </c>
      <c r="CY16" s="211">
        <f>_xlfn.XLOOKUP($C16,[1]Sheet1!$B:$B,[1]Sheet1!BY:BY)</f>
        <v>0</v>
      </c>
      <c r="CZ16" s="211">
        <f>_xlfn.XLOOKUP($C16,[1]Sheet1!$B:$B,[1]Sheet1!BZ:BZ)</f>
        <v>1</v>
      </c>
      <c r="DA16" s="211">
        <f>_xlfn.XLOOKUP($C16,[1]Sheet1!$B:$B,[1]Sheet1!CA:CA)</f>
        <v>0</v>
      </c>
      <c r="DB16" s="211">
        <f>_xlfn.XLOOKUP($C16,[1]Sheet1!$B:$B,[1]Sheet1!CB:CB)</f>
        <v>1</v>
      </c>
      <c r="DC16" s="211">
        <f>_xlfn.XLOOKUP($C16,[1]Sheet1!$B:$B,[1]Sheet1!CC:CC)</f>
        <v>1</v>
      </c>
      <c r="DD16" s="211">
        <f>_xlfn.XLOOKUP($C16,[1]Sheet1!$B:$B,[1]Sheet1!CD:CD)</f>
        <v>0</v>
      </c>
      <c r="DE16" s="211">
        <f>_xlfn.XLOOKUP($C16,[1]Sheet1!$B:$B,[1]Sheet1!CE:CE)</f>
        <v>1</v>
      </c>
      <c r="DF16" s="211">
        <f>_xlfn.XLOOKUP($C16,[1]Sheet1!$B:$B,[1]Sheet1!CF:CF)</f>
        <v>0</v>
      </c>
      <c r="DG16" s="163" t="str">
        <f>_xlfn.XLOOKUP(C16,[2]Sheet1!$B:$B,[2]Sheet1!$N:$N)</f>
        <v>N</v>
      </c>
      <c r="DH16" s="163" t="str">
        <f>_xlfn.XLOOKUP(C16,[2]Sheet1!$B:$B,[2]Sheet1!$R:$R)</f>
        <v>No</v>
      </c>
      <c r="DI16" s="163" t="str">
        <f>_xlfn.XLOOKUP(C16,[2]Sheet1!$B:$B,[2]Sheet1!$AN:$AN)</f>
        <v>V</v>
      </c>
      <c r="DJ16" s="163" t="str">
        <f>_xlfn.XLOOKUP(C16,[2]Sheet1!$B:$B,[2]Sheet1!$W:$W)</f>
        <v>N</v>
      </c>
      <c r="DK16" s="163">
        <f>_xlfn.XLOOKUP(C16,[2]Sheet1!$B:$B,[2]Sheet1!$AF:$AF)</f>
        <v>0</v>
      </c>
      <c r="DL16" s="163" t="str">
        <f>_xlfn.XLOOKUP(C16,[2]Sheet1!$B:$B,[2]Sheet1!$AW:$AW)</f>
        <v>Y</v>
      </c>
      <c r="DM16" s="166" t="str">
        <f t="shared" si="27"/>
        <v>Y</v>
      </c>
      <c r="DN16" s="166" t="str">
        <f t="shared" si="28"/>
        <v/>
      </c>
      <c r="DO16" s="166" t="str">
        <f t="shared" si="29"/>
        <v>Y</v>
      </c>
      <c r="DP16" s="166" t="str">
        <f t="shared" si="30"/>
        <v>N</v>
      </c>
      <c r="DQ16" s="180" t="str">
        <f t="shared" si="31"/>
        <v>No</v>
      </c>
      <c r="DR16" s="180"/>
    </row>
    <row r="17" spans="1:122" s="24" customFormat="1" ht="16.5" hidden="1" customHeight="1">
      <c r="A17" s="143">
        <v>14</v>
      </c>
      <c r="B17" s="143">
        <v>12</v>
      </c>
      <c r="C17" s="144" t="s">
        <v>857</v>
      </c>
      <c r="D17" s="24" t="s">
        <v>7161</v>
      </c>
      <c r="E17" s="24" t="s">
        <v>7160</v>
      </c>
      <c r="F17" s="24" t="s">
        <v>7286</v>
      </c>
      <c r="G17" s="24" t="s">
        <v>2990</v>
      </c>
      <c r="H17" s="30" t="s">
        <v>858</v>
      </c>
      <c r="I17" s="24" t="s">
        <v>859</v>
      </c>
      <c r="J17" s="24">
        <v>-6.5000000000000002E-2</v>
      </c>
      <c r="K17" s="24" t="s">
        <v>860</v>
      </c>
      <c r="L17" s="24">
        <v>60900</v>
      </c>
      <c r="M17" s="26">
        <v>31</v>
      </c>
      <c r="N17" s="145" t="s">
        <v>689</v>
      </c>
      <c r="O17" s="145" t="s">
        <v>7588</v>
      </c>
      <c r="P17" s="146" t="s">
        <v>7588</v>
      </c>
      <c r="Q17" s="73" t="s">
        <v>689</v>
      </c>
      <c r="R17" s="73" t="s">
        <v>689</v>
      </c>
      <c r="S17" s="145" t="s">
        <v>7588</v>
      </c>
      <c r="T17" s="145" t="s">
        <v>7588</v>
      </c>
      <c r="U17" s="214" t="s">
        <v>7588</v>
      </c>
      <c r="V17" s="145" t="s">
        <v>7588</v>
      </c>
      <c r="W17" s="145" t="s">
        <v>7588</v>
      </c>
      <c r="X17" s="219" t="s">
        <v>7588</v>
      </c>
      <c r="Y17" s="73" t="s">
        <v>7588</v>
      </c>
      <c r="Z17" s="145" t="s">
        <v>7588</v>
      </c>
      <c r="AA17" s="146" t="s">
        <v>7588</v>
      </c>
      <c r="AB17" s="145"/>
      <c r="AC17" s="145" t="s">
        <v>417</v>
      </c>
      <c r="AD17" s="146" t="s">
        <v>6</v>
      </c>
      <c r="AE17" s="73" t="s">
        <v>7588</v>
      </c>
      <c r="AF17" s="73" t="s">
        <v>689</v>
      </c>
      <c r="AG17" s="145" t="s">
        <v>266</v>
      </c>
      <c r="AH17" s="145" t="s">
        <v>266</v>
      </c>
      <c r="AI17" s="145" t="s">
        <v>269</v>
      </c>
      <c r="AJ17" s="145" t="s">
        <v>691</v>
      </c>
      <c r="AK17" s="147" t="s">
        <v>7588</v>
      </c>
      <c r="AL17" s="145" t="s">
        <v>7588</v>
      </c>
      <c r="AM17" s="143"/>
      <c r="AN17" s="144"/>
      <c r="AO17" s="24" t="s">
        <v>870</v>
      </c>
      <c r="AP17" s="145" t="s">
        <v>86</v>
      </c>
      <c r="AQ17" s="143" t="s">
        <v>691</v>
      </c>
      <c r="AR17" s="143" t="s">
        <v>3169</v>
      </c>
      <c r="AS17" s="143">
        <v>2050</v>
      </c>
      <c r="AT17" s="143"/>
      <c r="AU17" s="144"/>
      <c r="AV17" s="143" t="s">
        <v>266</v>
      </c>
      <c r="AW17" s="198" t="s">
        <v>880</v>
      </c>
      <c r="AX17" s="143" t="s">
        <v>269</v>
      </c>
      <c r="AY17" s="143" t="s">
        <v>689</v>
      </c>
      <c r="AZ17" s="143" t="s">
        <v>7588</v>
      </c>
      <c r="BA17" s="143" t="s">
        <v>7588</v>
      </c>
      <c r="BB17" s="152"/>
      <c r="BC17" s="144"/>
      <c r="BD17" s="143" t="s">
        <v>80</v>
      </c>
      <c r="BE17" s="148">
        <v>45945</v>
      </c>
      <c r="BF17" s="144"/>
      <c r="BG17" s="24">
        <f t="shared" si="0"/>
        <v>0</v>
      </c>
      <c r="BH17" s="24">
        <f t="shared" si="1"/>
        <v>0</v>
      </c>
      <c r="BI17" s="24">
        <f t="shared" si="2"/>
        <v>0</v>
      </c>
      <c r="BJ17" s="24">
        <f t="shared" si="3"/>
        <v>0</v>
      </c>
      <c r="BK17" s="24">
        <f t="shared" si="4"/>
        <v>0</v>
      </c>
      <c r="BL17" s="24">
        <f t="shared" si="5"/>
        <v>0</v>
      </c>
      <c r="BM17" s="24">
        <f t="shared" si="6"/>
        <v>0</v>
      </c>
      <c r="BN17" s="24">
        <f t="shared" si="7"/>
        <v>0</v>
      </c>
      <c r="BO17" s="24">
        <f t="shared" si="8"/>
        <v>0</v>
      </c>
      <c r="BP17" s="24">
        <f t="shared" si="9"/>
        <v>0</v>
      </c>
      <c r="BQ17" s="24">
        <f t="shared" si="10"/>
        <v>0</v>
      </c>
      <c r="BR17" s="24">
        <f t="shared" si="11"/>
        <v>0</v>
      </c>
      <c r="BS17" s="24">
        <f t="shared" si="12"/>
        <v>0</v>
      </c>
      <c r="BT17" s="24">
        <f t="shared" si="13"/>
        <v>1</v>
      </c>
      <c r="BU17" s="24">
        <f t="shared" si="14"/>
        <v>0</v>
      </c>
      <c r="BV17" s="24">
        <f t="shared" si="15"/>
        <v>0</v>
      </c>
      <c r="BW17" s="24">
        <f t="shared" si="16"/>
        <v>0</v>
      </c>
      <c r="BX17" s="24">
        <f t="shared" si="17"/>
        <v>0</v>
      </c>
      <c r="BY17" s="24">
        <f t="shared" si="18"/>
        <v>0</v>
      </c>
      <c r="BZ17" s="24">
        <f t="shared" si="19"/>
        <v>0</v>
      </c>
      <c r="CA17" s="24">
        <f t="shared" si="32"/>
        <v>1</v>
      </c>
      <c r="CB17" s="24">
        <f t="shared" si="20"/>
        <v>1</v>
      </c>
      <c r="CC17" s="24">
        <f t="shared" si="21"/>
        <v>0</v>
      </c>
      <c r="CD17" s="24">
        <f t="shared" si="22"/>
        <v>0</v>
      </c>
      <c r="CE17" s="24">
        <f t="shared" si="23"/>
        <v>0</v>
      </c>
      <c r="CF17" s="24">
        <f t="shared" si="24"/>
        <v>1</v>
      </c>
      <c r="CG17" s="24">
        <f t="shared" ref="CG17:CG23" si="33">MAX(BJ17,BN17,BX17,CB17)</f>
        <v>1</v>
      </c>
      <c r="CH17" s="24">
        <f t="shared" si="25"/>
        <v>0</v>
      </c>
      <c r="CI17" s="24">
        <f t="shared" si="26"/>
        <v>0</v>
      </c>
      <c r="CJ17" s="211">
        <f>_xlfn.XLOOKUP($C17,[1]Sheet1!$B:$B,[1]Sheet1!BJ:BJ)</f>
        <v>0</v>
      </c>
      <c r="CK17" s="211">
        <f>_xlfn.XLOOKUP($C17,[1]Sheet1!$B:$B,[1]Sheet1!BK:BK)</f>
        <v>0</v>
      </c>
      <c r="CL17" s="211">
        <f>_xlfn.XLOOKUP($C17,[1]Sheet1!$B:$B,[1]Sheet1!BL:BL)</f>
        <v>0</v>
      </c>
      <c r="CM17" s="211">
        <f>_xlfn.XLOOKUP($C17,[1]Sheet1!$B:$B,[1]Sheet1!BM:BM)</f>
        <v>0</v>
      </c>
      <c r="CN17" s="211">
        <f>_xlfn.XLOOKUP($C17,[1]Sheet1!$B:$B,[1]Sheet1!BN:BN)</f>
        <v>0</v>
      </c>
      <c r="CO17" s="211">
        <f>_xlfn.XLOOKUP($C17,[1]Sheet1!$B:$B,[1]Sheet1!BO:BO)</f>
        <v>0</v>
      </c>
      <c r="CP17" s="211">
        <f>_xlfn.XLOOKUP($C17,[1]Sheet1!$B:$B,[1]Sheet1!BP:BP)</f>
        <v>1</v>
      </c>
      <c r="CQ17" s="211">
        <f>_xlfn.XLOOKUP($C17,[1]Sheet1!$B:$B,[1]Sheet1!BQ:BQ)</f>
        <v>1</v>
      </c>
      <c r="CR17" s="211">
        <f>_xlfn.XLOOKUP($C17,[1]Sheet1!$B:$B,[1]Sheet1!BR:BR)</f>
        <v>0</v>
      </c>
      <c r="CS17" s="211">
        <f>_xlfn.XLOOKUP($C17,[1]Sheet1!$B:$B,[1]Sheet1!BS:BS)</f>
        <v>0</v>
      </c>
      <c r="CT17" s="211">
        <f>_xlfn.XLOOKUP($C17,[1]Sheet1!$B:$B,[1]Sheet1!BT:BT)</f>
        <v>0</v>
      </c>
      <c r="CU17" s="211">
        <f>_xlfn.XLOOKUP($C17,[1]Sheet1!$B:$B,[1]Sheet1!BU:BU)</f>
        <v>0</v>
      </c>
      <c r="CV17" s="211">
        <f>_xlfn.XLOOKUP($C17,[1]Sheet1!$B:$B,[1]Sheet1!BV:BV)</f>
        <v>0</v>
      </c>
      <c r="CW17" s="211">
        <f>_xlfn.XLOOKUP($C17,[1]Sheet1!$B:$B,[1]Sheet1!BW:BW)</f>
        <v>0</v>
      </c>
      <c r="CX17" s="211">
        <f>_xlfn.XLOOKUP($C17,[1]Sheet1!$B:$B,[1]Sheet1!BX:BX)</f>
        <v>0</v>
      </c>
      <c r="CY17" s="211">
        <f>_xlfn.XLOOKUP($C17,[1]Sheet1!$B:$B,[1]Sheet1!BY:BY)</f>
        <v>0</v>
      </c>
      <c r="CZ17" s="211">
        <f>_xlfn.XLOOKUP($C17,[1]Sheet1!$B:$B,[1]Sheet1!BZ:BZ)</f>
        <v>1</v>
      </c>
      <c r="DA17" s="211">
        <f>_xlfn.XLOOKUP($C17,[1]Sheet1!$B:$B,[1]Sheet1!CA:CA)</f>
        <v>0</v>
      </c>
      <c r="DB17" s="211">
        <f>_xlfn.XLOOKUP($C17,[1]Sheet1!$B:$B,[1]Sheet1!CB:CB)</f>
        <v>1</v>
      </c>
      <c r="DC17" s="211">
        <f>_xlfn.XLOOKUP($C17,[1]Sheet1!$B:$B,[1]Sheet1!CC:CC)</f>
        <v>1</v>
      </c>
      <c r="DD17" s="211">
        <f>_xlfn.XLOOKUP($C17,[1]Sheet1!$B:$B,[1]Sheet1!CD:CD)</f>
        <v>0</v>
      </c>
      <c r="DE17" s="211">
        <f>_xlfn.XLOOKUP($C17,[1]Sheet1!$B:$B,[1]Sheet1!CE:CE)</f>
        <v>1</v>
      </c>
      <c r="DF17" s="211">
        <f>_xlfn.XLOOKUP($C17,[1]Sheet1!$B:$B,[1]Sheet1!CF:CF)</f>
        <v>0</v>
      </c>
      <c r="DG17" s="163" t="str">
        <f>_xlfn.XLOOKUP(C17,[2]Sheet1!$B:$B,[2]Sheet1!$N:$N)</f>
        <v>N</v>
      </c>
      <c r="DH17" s="163">
        <f>_xlfn.XLOOKUP(C17,[2]Sheet1!$B:$B,[2]Sheet1!$R:$R)</f>
        <v>0</v>
      </c>
      <c r="DI17" s="163" t="str">
        <f>_xlfn.XLOOKUP(C17,[2]Sheet1!$B:$B,[2]Sheet1!$AN:$AN)</f>
        <v>C</v>
      </c>
      <c r="DJ17" s="163" t="str">
        <f>_xlfn.XLOOKUP(C17,[2]Sheet1!$B:$B,[2]Sheet1!$W:$W)</f>
        <v>N</v>
      </c>
      <c r="DK17" s="163">
        <f>_xlfn.XLOOKUP(C17,[2]Sheet1!$B:$B,[2]Sheet1!$AF:$AF)</f>
        <v>0</v>
      </c>
      <c r="DL17" s="163" t="str">
        <f>_xlfn.XLOOKUP(C17,[2]Sheet1!$B:$B,[2]Sheet1!$AW:$AW)</f>
        <v>Y</v>
      </c>
      <c r="DM17" s="166" t="str">
        <f t="shared" si="27"/>
        <v>N</v>
      </c>
      <c r="DN17" s="166" t="str">
        <f t="shared" si="28"/>
        <v/>
      </c>
      <c r="DO17" s="166" t="str">
        <f t="shared" si="29"/>
        <v>Y</v>
      </c>
      <c r="DP17" s="166" t="str">
        <f t="shared" si="30"/>
        <v>N</v>
      </c>
      <c r="DQ17" s="180" t="str">
        <f t="shared" si="31"/>
        <v>Yes</v>
      </c>
      <c r="DR17" s="180"/>
    </row>
    <row r="18" spans="1:122" s="24" customFormat="1" ht="16.5" hidden="1" customHeight="1">
      <c r="A18" s="24">
        <v>15</v>
      </c>
      <c r="B18" s="24">
        <v>15</v>
      </c>
      <c r="C18" s="26" t="s">
        <v>108</v>
      </c>
      <c r="D18" s="24" t="s">
        <v>7179</v>
      </c>
      <c r="E18" s="24" t="s">
        <v>7172</v>
      </c>
      <c r="F18" s="24" t="s">
        <v>2540</v>
      </c>
      <c r="G18" s="24" t="s">
        <v>3181</v>
      </c>
      <c r="H18" s="30" t="s">
        <v>109</v>
      </c>
      <c r="I18" s="24" t="s">
        <v>110</v>
      </c>
      <c r="J18" s="24">
        <v>-8.5999999999999993E-2</v>
      </c>
      <c r="K18" s="24" t="s">
        <v>111</v>
      </c>
      <c r="L18" s="24">
        <v>383853</v>
      </c>
      <c r="M18" s="26">
        <v>31</v>
      </c>
      <c r="N18" s="73" t="s">
        <v>689</v>
      </c>
      <c r="O18" s="73" t="s">
        <v>7588</v>
      </c>
      <c r="P18" s="74" t="s">
        <v>7588</v>
      </c>
      <c r="Q18" s="73" t="s">
        <v>86</v>
      </c>
      <c r="R18" s="73" t="s">
        <v>86</v>
      </c>
      <c r="S18" s="73" t="s">
        <v>673</v>
      </c>
      <c r="T18" s="73" t="s">
        <v>3182</v>
      </c>
      <c r="U18" s="213">
        <v>2035</v>
      </c>
      <c r="V18" s="73" t="s">
        <v>7588</v>
      </c>
      <c r="W18" s="73" t="s">
        <v>7588</v>
      </c>
      <c r="X18" s="218" t="s">
        <v>7588</v>
      </c>
      <c r="Y18" s="73" t="s">
        <v>7588</v>
      </c>
      <c r="Z18" s="73" t="s">
        <v>7588</v>
      </c>
      <c r="AA18" s="74" t="s">
        <v>7588</v>
      </c>
      <c r="AB18" s="73"/>
      <c r="AC18" s="73" t="s">
        <v>675</v>
      </c>
      <c r="AD18" s="74" t="s">
        <v>5</v>
      </c>
      <c r="AE18" s="73" t="s">
        <v>7346</v>
      </c>
      <c r="AF18" s="73" t="s">
        <v>86</v>
      </c>
      <c r="AG18" s="73" t="s">
        <v>266</v>
      </c>
      <c r="AH18" s="73" t="s">
        <v>266</v>
      </c>
      <c r="AI18" s="73" t="s">
        <v>266</v>
      </c>
      <c r="AJ18" s="73" t="s">
        <v>2283</v>
      </c>
      <c r="AK18" s="81" t="s">
        <v>3186</v>
      </c>
      <c r="AL18" s="73">
        <v>2050</v>
      </c>
      <c r="AM18" s="28"/>
      <c r="AN18" s="33"/>
      <c r="AO18" s="24" t="s">
        <v>7588</v>
      </c>
      <c r="AP18" s="73" t="s">
        <v>689</v>
      </c>
      <c r="AQ18" s="24" t="s">
        <v>7588</v>
      </c>
      <c r="AR18" s="24" t="s">
        <v>7588</v>
      </c>
      <c r="AS18" s="24" t="s">
        <v>7588</v>
      </c>
      <c r="AT18" s="28"/>
      <c r="AU18" s="33"/>
      <c r="AV18" s="24" t="s">
        <v>267</v>
      </c>
      <c r="AW18" s="22" t="s">
        <v>880</v>
      </c>
      <c r="AX18" s="24" t="s">
        <v>269</v>
      </c>
      <c r="AY18" s="24" t="s">
        <v>689</v>
      </c>
      <c r="AZ18" s="24" t="s">
        <v>7588</v>
      </c>
      <c r="BA18" s="24" t="s">
        <v>7588</v>
      </c>
      <c r="BC18" s="26"/>
      <c r="BD18" s="24" t="s">
        <v>80</v>
      </c>
      <c r="BE18" s="29">
        <v>45945</v>
      </c>
      <c r="BF18" s="26"/>
      <c r="BG18" s="24">
        <f t="shared" si="0"/>
        <v>0</v>
      </c>
      <c r="BH18" s="24">
        <f t="shared" si="1"/>
        <v>0</v>
      </c>
      <c r="BI18" s="24">
        <f t="shared" si="2"/>
        <v>0</v>
      </c>
      <c r="BJ18" s="24">
        <f t="shared" si="3"/>
        <v>0</v>
      </c>
      <c r="BK18" s="24">
        <f t="shared" si="4"/>
        <v>0</v>
      </c>
      <c r="BL18" s="24">
        <f t="shared" si="5"/>
        <v>0</v>
      </c>
      <c r="BM18" s="24">
        <f t="shared" si="6"/>
        <v>1</v>
      </c>
      <c r="BN18" s="24">
        <f t="shared" si="7"/>
        <v>1</v>
      </c>
      <c r="BO18" s="24">
        <f t="shared" si="8"/>
        <v>0</v>
      </c>
      <c r="BP18" s="24">
        <f t="shared" si="9"/>
        <v>0</v>
      </c>
      <c r="BQ18" s="24">
        <f t="shared" si="10"/>
        <v>0</v>
      </c>
      <c r="BR18" s="24">
        <f t="shared" si="11"/>
        <v>0</v>
      </c>
      <c r="BS18" s="24">
        <f t="shared" si="12"/>
        <v>0</v>
      </c>
      <c r="BT18" s="24">
        <f t="shared" si="13"/>
        <v>0</v>
      </c>
      <c r="BU18" s="24">
        <f t="shared" si="14"/>
        <v>0</v>
      </c>
      <c r="BV18" s="24">
        <f t="shared" si="15"/>
        <v>0</v>
      </c>
      <c r="BW18" s="24">
        <f t="shared" si="16"/>
        <v>1</v>
      </c>
      <c r="BX18" s="24">
        <f t="shared" si="17"/>
        <v>1</v>
      </c>
      <c r="BY18" s="24">
        <f t="shared" si="18"/>
        <v>0</v>
      </c>
      <c r="BZ18" s="24">
        <f t="shared" si="19"/>
        <v>0</v>
      </c>
      <c r="CA18" s="24">
        <f t="shared" si="32"/>
        <v>0</v>
      </c>
      <c r="CB18" s="24">
        <f t="shared" si="20"/>
        <v>0</v>
      </c>
      <c r="CC18" s="24">
        <f t="shared" si="21"/>
        <v>0</v>
      </c>
      <c r="CD18" s="24">
        <f t="shared" si="22"/>
        <v>0</v>
      </c>
      <c r="CE18" s="24">
        <f t="shared" si="23"/>
        <v>0</v>
      </c>
      <c r="CF18" s="24">
        <f t="shared" si="24"/>
        <v>0</v>
      </c>
      <c r="CG18" s="24">
        <f t="shared" si="33"/>
        <v>1</v>
      </c>
      <c r="CH18" s="24">
        <f t="shared" si="25"/>
        <v>0</v>
      </c>
      <c r="CI18" s="24">
        <f t="shared" si="26"/>
        <v>1</v>
      </c>
      <c r="CJ18" s="211">
        <f>_xlfn.XLOOKUP($C18,[1]Sheet1!$B:$B,[1]Sheet1!BJ:BJ)</f>
        <v>0</v>
      </c>
      <c r="CK18" s="211">
        <f>_xlfn.XLOOKUP($C18,[1]Sheet1!$B:$B,[1]Sheet1!BK:BK)</f>
        <v>0</v>
      </c>
      <c r="CL18" s="211">
        <f>_xlfn.XLOOKUP($C18,[1]Sheet1!$B:$B,[1]Sheet1!BL:BL)</f>
        <v>1</v>
      </c>
      <c r="CM18" s="211">
        <f>_xlfn.XLOOKUP($C18,[1]Sheet1!$B:$B,[1]Sheet1!BM:BM)</f>
        <v>1</v>
      </c>
      <c r="CN18" s="211">
        <f>_xlfn.XLOOKUP($C18,[1]Sheet1!$B:$B,[1]Sheet1!BN:BN)</f>
        <v>0</v>
      </c>
      <c r="CO18" s="211">
        <f>_xlfn.XLOOKUP($C18,[1]Sheet1!$B:$B,[1]Sheet1!BO:BO)</f>
        <v>0</v>
      </c>
      <c r="CP18" s="211">
        <f>_xlfn.XLOOKUP($C18,[1]Sheet1!$B:$B,[1]Sheet1!BP:BP)</f>
        <v>0</v>
      </c>
      <c r="CQ18" s="211">
        <f>_xlfn.XLOOKUP($C18,[1]Sheet1!$B:$B,[1]Sheet1!BQ:BQ)</f>
        <v>0</v>
      </c>
      <c r="CR18" s="211">
        <f>_xlfn.XLOOKUP($C18,[1]Sheet1!$B:$B,[1]Sheet1!BR:BR)</f>
        <v>0</v>
      </c>
      <c r="CS18" s="211">
        <f>_xlfn.XLOOKUP($C18,[1]Sheet1!$B:$B,[1]Sheet1!BS:BS)</f>
        <v>1</v>
      </c>
      <c r="CT18" s="211">
        <f>_xlfn.XLOOKUP($C18,[1]Sheet1!$B:$B,[1]Sheet1!BT:BT)</f>
        <v>0</v>
      </c>
      <c r="CU18" s="211">
        <f>_xlfn.XLOOKUP($C18,[1]Sheet1!$B:$B,[1]Sheet1!BU:BU)</f>
        <v>1</v>
      </c>
      <c r="CV18" s="211">
        <f>_xlfn.XLOOKUP($C18,[1]Sheet1!$B:$B,[1]Sheet1!BV:BV)</f>
        <v>0</v>
      </c>
      <c r="CW18" s="211">
        <f>_xlfn.XLOOKUP($C18,[1]Sheet1!$B:$B,[1]Sheet1!BW:BW)</f>
        <v>0</v>
      </c>
      <c r="CX18" s="211">
        <f>_xlfn.XLOOKUP($C18,[1]Sheet1!$B:$B,[1]Sheet1!BX:BX)</f>
        <v>0</v>
      </c>
      <c r="CY18" s="211">
        <f>_xlfn.XLOOKUP($C18,[1]Sheet1!$B:$B,[1]Sheet1!BY:BY)</f>
        <v>0</v>
      </c>
      <c r="CZ18" s="211">
        <f>_xlfn.XLOOKUP($C18,[1]Sheet1!$B:$B,[1]Sheet1!BZ:BZ)</f>
        <v>1</v>
      </c>
      <c r="DA18" s="211">
        <f>_xlfn.XLOOKUP($C18,[1]Sheet1!$B:$B,[1]Sheet1!CA:CA)</f>
        <v>0</v>
      </c>
      <c r="DB18" s="211">
        <f>_xlfn.XLOOKUP($C18,[1]Sheet1!$B:$B,[1]Sheet1!CB:CB)</f>
        <v>1</v>
      </c>
      <c r="DC18" s="211">
        <f>_xlfn.XLOOKUP($C18,[1]Sheet1!$B:$B,[1]Sheet1!CC:CC)</f>
        <v>1</v>
      </c>
      <c r="DD18" s="211">
        <f>_xlfn.XLOOKUP($C18,[1]Sheet1!$B:$B,[1]Sheet1!CD:CD)</f>
        <v>0</v>
      </c>
      <c r="DE18" s="211">
        <f>_xlfn.XLOOKUP($C18,[1]Sheet1!$B:$B,[1]Sheet1!CE:CE)</f>
        <v>1</v>
      </c>
      <c r="DF18" s="211">
        <f>_xlfn.XLOOKUP($C18,[1]Sheet1!$B:$B,[1]Sheet1!CF:CF)</f>
        <v>0</v>
      </c>
      <c r="DG18" s="163" t="str">
        <f>_xlfn.XLOOKUP(C18,[2]Sheet1!$B:$B,[2]Sheet1!$N:$N)</f>
        <v>Y</v>
      </c>
      <c r="DH18" s="163" t="str">
        <f>_xlfn.XLOOKUP(C18,[2]Sheet1!$B:$B,[2]Sheet1!$R:$R)</f>
        <v>No</v>
      </c>
      <c r="DI18" s="163" t="str">
        <f>_xlfn.XLOOKUP(C18,[2]Sheet1!$B:$B,[2]Sheet1!$AN:$AN)</f>
        <v>N</v>
      </c>
      <c r="DJ18" s="163" t="str">
        <f>_xlfn.XLOOKUP(C18,[2]Sheet1!$B:$B,[2]Sheet1!$W:$W)</f>
        <v>V</v>
      </c>
      <c r="DK18" s="163" t="str">
        <f>_xlfn.XLOOKUP(C18,[2]Sheet1!$B:$B,[2]Sheet1!$AF:$AF)</f>
        <v>Y</v>
      </c>
      <c r="DL18" s="163">
        <f>_xlfn.XLOOKUP(C18,[2]Sheet1!$B:$B,[2]Sheet1!$AW:$AW)</f>
        <v>0</v>
      </c>
      <c r="DM18" s="166" t="str">
        <f t="shared" si="27"/>
        <v>Y</v>
      </c>
      <c r="DN18" s="166" t="str">
        <f t="shared" si="28"/>
        <v/>
      </c>
      <c r="DO18" s="166" t="str">
        <f t="shared" si="29"/>
        <v>N</v>
      </c>
      <c r="DP18" s="166" t="str">
        <f t="shared" si="30"/>
        <v>Y</v>
      </c>
      <c r="DQ18" s="180" t="str">
        <f t="shared" si="31"/>
        <v>Not Specified</v>
      </c>
      <c r="DR18" s="180"/>
    </row>
    <row r="19" spans="1:122" s="24" customFormat="1" ht="16.5" hidden="1" customHeight="1">
      <c r="A19" s="24">
        <v>16</v>
      </c>
      <c r="B19" s="24">
        <v>14</v>
      </c>
      <c r="C19" s="26" t="s">
        <v>112</v>
      </c>
      <c r="D19" s="24" t="s">
        <v>7162</v>
      </c>
      <c r="E19" s="24" t="s">
        <v>7175</v>
      </c>
      <c r="F19" s="24" t="s">
        <v>2277</v>
      </c>
      <c r="G19" s="24" t="s">
        <v>3181</v>
      </c>
      <c r="H19" s="30" t="s">
        <v>113</v>
      </c>
      <c r="I19" s="24" t="s">
        <v>114</v>
      </c>
      <c r="J19" s="24">
        <v>-0.161</v>
      </c>
      <c r="K19" s="24" t="s">
        <v>115</v>
      </c>
      <c r="L19" s="24">
        <v>361249</v>
      </c>
      <c r="M19" s="26">
        <v>14</v>
      </c>
      <c r="N19" s="73" t="s">
        <v>689</v>
      </c>
      <c r="O19" s="73" t="s">
        <v>7588</v>
      </c>
      <c r="P19" s="74" t="s">
        <v>7588</v>
      </c>
      <c r="Q19" s="73" t="s">
        <v>689</v>
      </c>
      <c r="R19" s="73" t="s">
        <v>689</v>
      </c>
      <c r="S19" s="73" t="s">
        <v>7588</v>
      </c>
      <c r="T19" s="73" t="s">
        <v>7588</v>
      </c>
      <c r="U19" s="213" t="s">
        <v>7588</v>
      </c>
      <c r="V19" s="73" t="s">
        <v>7588</v>
      </c>
      <c r="W19" s="73" t="s">
        <v>7588</v>
      </c>
      <c r="X19" s="218" t="s">
        <v>7588</v>
      </c>
      <c r="Y19" s="73" t="s">
        <v>7588</v>
      </c>
      <c r="Z19" s="73" t="s">
        <v>7588</v>
      </c>
      <c r="AA19" s="74" t="s">
        <v>7588</v>
      </c>
      <c r="AB19" s="73"/>
      <c r="AC19" s="73" t="s">
        <v>675</v>
      </c>
      <c r="AD19" s="74" t="s">
        <v>5</v>
      </c>
      <c r="AE19" s="73" t="s">
        <v>870</v>
      </c>
      <c r="AF19" s="73" t="s">
        <v>86</v>
      </c>
      <c r="AG19" s="73" t="s">
        <v>266</v>
      </c>
      <c r="AH19" s="73" t="s">
        <v>266</v>
      </c>
      <c r="AI19" s="73" t="s">
        <v>267</v>
      </c>
      <c r="AJ19" s="73" t="s">
        <v>691</v>
      </c>
      <c r="AK19" s="81" t="s">
        <v>3196</v>
      </c>
      <c r="AL19" s="73">
        <v>2060</v>
      </c>
      <c r="AM19" s="28"/>
      <c r="AN19" s="26"/>
      <c r="AO19" s="24" t="s">
        <v>7588</v>
      </c>
      <c r="AP19" s="73" t="s">
        <v>689</v>
      </c>
      <c r="AQ19" s="24" t="s">
        <v>7588</v>
      </c>
      <c r="AR19" s="24" t="s">
        <v>7588</v>
      </c>
      <c r="AS19" s="24" t="s">
        <v>7588</v>
      </c>
      <c r="AT19" s="28"/>
      <c r="AU19" s="26"/>
      <c r="AV19" s="24" t="s">
        <v>267</v>
      </c>
      <c r="AW19" s="22" t="s">
        <v>267</v>
      </c>
      <c r="AX19" s="24" t="s">
        <v>269</v>
      </c>
      <c r="AY19" s="24" t="s">
        <v>689</v>
      </c>
      <c r="AZ19" s="24" t="s">
        <v>7588</v>
      </c>
      <c r="BA19" s="24" t="s">
        <v>7588</v>
      </c>
      <c r="BC19" s="26"/>
      <c r="BD19" s="24" t="s">
        <v>80</v>
      </c>
      <c r="BE19" s="29">
        <v>45945</v>
      </c>
      <c r="BF19" s="26"/>
      <c r="BG19" s="24">
        <f t="shared" si="0"/>
        <v>0</v>
      </c>
      <c r="BH19" s="24">
        <f t="shared" si="1"/>
        <v>0</v>
      </c>
      <c r="BI19" s="24">
        <f t="shared" si="2"/>
        <v>0</v>
      </c>
      <c r="BJ19" s="24">
        <f t="shared" si="3"/>
        <v>0</v>
      </c>
      <c r="BK19" s="24">
        <f t="shared" si="4"/>
        <v>0</v>
      </c>
      <c r="BL19" s="24">
        <f t="shared" si="5"/>
        <v>0</v>
      </c>
      <c r="BM19" s="24">
        <f t="shared" si="6"/>
        <v>0</v>
      </c>
      <c r="BN19" s="24">
        <f t="shared" si="7"/>
        <v>0</v>
      </c>
      <c r="BO19" s="24">
        <f t="shared" si="8"/>
        <v>0</v>
      </c>
      <c r="BP19" s="24">
        <f t="shared" si="9"/>
        <v>0</v>
      </c>
      <c r="BQ19" s="24">
        <f t="shared" si="10"/>
        <v>0</v>
      </c>
      <c r="BR19" s="24">
        <f t="shared" si="11"/>
        <v>0</v>
      </c>
      <c r="BS19" s="24">
        <f t="shared" si="12"/>
        <v>0</v>
      </c>
      <c r="BT19" s="24">
        <f t="shared" si="13"/>
        <v>0</v>
      </c>
      <c r="BU19" s="24">
        <f t="shared" si="14"/>
        <v>0</v>
      </c>
      <c r="BV19" s="24">
        <f t="shared" si="15"/>
        <v>0</v>
      </c>
      <c r="BW19" s="24">
        <f t="shared" si="16"/>
        <v>1</v>
      </c>
      <c r="BX19" s="24">
        <f t="shared" si="17"/>
        <v>1</v>
      </c>
      <c r="BY19" s="24">
        <f t="shared" si="18"/>
        <v>0</v>
      </c>
      <c r="BZ19" s="24">
        <f t="shared" si="19"/>
        <v>0</v>
      </c>
      <c r="CA19" s="24">
        <f t="shared" si="32"/>
        <v>0</v>
      </c>
      <c r="CB19" s="24">
        <f t="shared" si="20"/>
        <v>0</v>
      </c>
      <c r="CC19" s="24">
        <f t="shared" si="21"/>
        <v>0</v>
      </c>
      <c r="CD19" s="24">
        <f t="shared" si="22"/>
        <v>0</v>
      </c>
      <c r="CE19" s="24">
        <f t="shared" si="23"/>
        <v>0</v>
      </c>
      <c r="CF19" s="24">
        <f t="shared" si="24"/>
        <v>0</v>
      </c>
      <c r="CG19" s="24">
        <f t="shared" si="33"/>
        <v>1</v>
      </c>
      <c r="CH19" s="24">
        <f t="shared" si="25"/>
        <v>0</v>
      </c>
      <c r="CI19" s="24">
        <f t="shared" si="26"/>
        <v>1</v>
      </c>
      <c r="CJ19" s="211">
        <f>_xlfn.XLOOKUP($C19,[1]Sheet1!$B:$B,[1]Sheet1!BJ:BJ)</f>
        <v>0</v>
      </c>
      <c r="CK19" s="211">
        <f>_xlfn.XLOOKUP($C19,[1]Sheet1!$B:$B,[1]Sheet1!BK:BK)</f>
        <v>0</v>
      </c>
      <c r="CL19" s="211">
        <f>_xlfn.XLOOKUP($C19,[1]Sheet1!$B:$B,[1]Sheet1!BL:BL)</f>
        <v>1</v>
      </c>
      <c r="CM19" s="211">
        <f>_xlfn.XLOOKUP($C19,[1]Sheet1!$B:$B,[1]Sheet1!BM:BM)</f>
        <v>1</v>
      </c>
      <c r="CN19" s="211">
        <f>_xlfn.XLOOKUP($C19,[1]Sheet1!$B:$B,[1]Sheet1!BN:BN)</f>
        <v>0</v>
      </c>
      <c r="CO19" s="211">
        <f>_xlfn.XLOOKUP($C19,[1]Sheet1!$B:$B,[1]Sheet1!BO:BO)</f>
        <v>0</v>
      </c>
      <c r="CP19" s="211">
        <f>_xlfn.XLOOKUP($C19,[1]Sheet1!$B:$B,[1]Sheet1!BP:BP)</f>
        <v>0</v>
      </c>
      <c r="CQ19" s="211">
        <f>_xlfn.XLOOKUP($C19,[1]Sheet1!$B:$B,[1]Sheet1!BQ:BQ)</f>
        <v>0</v>
      </c>
      <c r="CR19" s="211">
        <f>_xlfn.XLOOKUP($C19,[1]Sheet1!$B:$B,[1]Sheet1!BR:BR)</f>
        <v>0</v>
      </c>
      <c r="CS19" s="211">
        <f>_xlfn.XLOOKUP($C19,[1]Sheet1!$B:$B,[1]Sheet1!BS:BS)</f>
        <v>0</v>
      </c>
      <c r="CT19" s="211">
        <f>_xlfn.XLOOKUP($C19,[1]Sheet1!$B:$B,[1]Sheet1!BT:BT)</f>
        <v>0</v>
      </c>
      <c r="CU19" s="211">
        <f>_xlfn.XLOOKUP($C19,[1]Sheet1!$B:$B,[1]Sheet1!BU:BU)</f>
        <v>0</v>
      </c>
      <c r="CV19" s="211">
        <f>_xlfn.XLOOKUP($C19,[1]Sheet1!$B:$B,[1]Sheet1!BV:BV)</f>
        <v>0</v>
      </c>
      <c r="CW19" s="211">
        <f>_xlfn.XLOOKUP($C19,[1]Sheet1!$B:$B,[1]Sheet1!BW:BW)</f>
        <v>0</v>
      </c>
      <c r="CX19" s="211">
        <f>_xlfn.XLOOKUP($C19,[1]Sheet1!$B:$B,[1]Sheet1!BX:BX)</f>
        <v>0</v>
      </c>
      <c r="CY19" s="211">
        <f>_xlfn.XLOOKUP($C19,[1]Sheet1!$B:$B,[1]Sheet1!BY:BY)</f>
        <v>0</v>
      </c>
      <c r="CZ19" s="211">
        <f>_xlfn.XLOOKUP($C19,[1]Sheet1!$B:$B,[1]Sheet1!BZ:BZ)</f>
        <v>1</v>
      </c>
      <c r="DA19" s="211">
        <f>_xlfn.XLOOKUP($C19,[1]Sheet1!$B:$B,[1]Sheet1!CA:CA)</f>
        <v>0</v>
      </c>
      <c r="DB19" s="211">
        <f>_xlfn.XLOOKUP($C19,[1]Sheet1!$B:$B,[1]Sheet1!CB:CB)</f>
        <v>1</v>
      </c>
      <c r="DC19" s="211">
        <f>_xlfn.XLOOKUP($C19,[1]Sheet1!$B:$B,[1]Sheet1!CC:CC)</f>
        <v>0</v>
      </c>
      <c r="DD19" s="211">
        <f>_xlfn.XLOOKUP($C19,[1]Sheet1!$B:$B,[1]Sheet1!CD:CD)</f>
        <v>0</v>
      </c>
      <c r="DE19" s="211">
        <f>_xlfn.XLOOKUP($C19,[1]Sheet1!$B:$B,[1]Sheet1!CE:CE)</f>
        <v>1</v>
      </c>
      <c r="DF19" s="211">
        <f>_xlfn.XLOOKUP($C19,[1]Sheet1!$B:$B,[1]Sheet1!CF:CF)</f>
        <v>0</v>
      </c>
      <c r="DG19" s="163" t="str">
        <f>_xlfn.XLOOKUP(C19,[2]Sheet1!$B:$B,[2]Sheet1!$N:$N)</f>
        <v>N</v>
      </c>
      <c r="DH19" s="163">
        <f>_xlfn.XLOOKUP(C19,[2]Sheet1!$B:$B,[2]Sheet1!$R:$R)</f>
        <v>0</v>
      </c>
      <c r="DI19" s="163" t="str">
        <f>_xlfn.XLOOKUP(C19,[2]Sheet1!$B:$B,[2]Sheet1!$AN:$AN)</f>
        <v>N</v>
      </c>
      <c r="DJ19" s="163" t="str">
        <f>_xlfn.XLOOKUP(C19,[2]Sheet1!$B:$B,[2]Sheet1!$W:$W)</f>
        <v>C</v>
      </c>
      <c r="DK19" s="163" t="str">
        <f>_xlfn.XLOOKUP(C19,[2]Sheet1!$B:$B,[2]Sheet1!$AF:$AF)</f>
        <v>U</v>
      </c>
      <c r="DL19" s="163">
        <f>_xlfn.XLOOKUP(C19,[2]Sheet1!$B:$B,[2]Sheet1!$AW:$AW)</f>
        <v>0</v>
      </c>
      <c r="DM19" s="166" t="str">
        <f t="shared" si="27"/>
        <v>N</v>
      </c>
      <c r="DN19" s="166" t="str">
        <f t="shared" si="28"/>
        <v/>
      </c>
      <c r="DO19" s="166" t="str">
        <f t="shared" si="29"/>
        <v>N</v>
      </c>
      <c r="DP19" s="166" t="str">
        <f t="shared" si="30"/>
        <v>Y</v>
      </c>
      <c r="DQ19" s="180" t="str">
        <f t="shared" si="31"/>
        <v>Not Specified</v>
      </c>
      <c r="DR19" s="180"/>
    </row>
    <row r="20" spans="1:122" s="24" customFormat="1" ht="16.5" hidden="1" customHeight="1">
      <c r="A20" s="143">
        <v>17</v>
      </c>
      <c r="B20" s="143">
        <v>18</v>
      </c>
      <c r="C20" s="144" t="s">
        <v>120</v>
      </c>
      <c r="D20" s="143" t="s">
        <v>7176</v>
      </c>
      <c r="E20" s="143" t="s">
        <v>7165</v>
      </c>
      <c r="F20" s="143" t="s">
        <v>7286</v>
      </c>
      <c r="G20" s="143" t="s">
        <v>2990</v>
      </c>
      <c r="H20" s="167" t="s">
        <v>121</v>
      </c>
      <c r="I20" s="143" t="s">
        <v>122</v>
      </c>
      <c r="J20" s="143">
        <v>-0.13500000000000001</v>
      </c>
      <c r="K20" s="143" t="s">
        <v>123</v>
      </c>
      <c r="L20" s="143">
        <v>44000</v>
      </c>
      <c r="M20" s="144">
        <v>26</v>
      </c>
      <c r="N20" s="145" t="s">
        <v>689</v>
      </c>
      <c r="O20" s="145" t="s">
        <v>7588</v>
      </c>
      <c r="P20" s="146" t="s">
        <v>7588</v>
      </c>
      <c r="Q20" s="73" t="s">
        <v>86</v>
      </c>
      <c r="R20" s="73" t="s">
        <v>86</v>
      </c>
      <c r="S20" s="145" t="s">
        <v>673</v>
      </c>
      <c r="T20" s="145" t="s">
        <v>2984</v>
      </c>
      <c r="U20" s="214">
        <v>2032</v>
      </c>
      <c r="V20" s="145" t="s">
        <v>7588</v>
      </c>
      <c r="W20" s="145" t="s">
        <v>7588</v>
      </c>
      <c r="X20" s="219" t="s">
        <v>7588</v>
      </c>
      <c r="Y20" s="73" t="s">
        <v>7588</v>
      </c>
      <c r="Z20" s="145" t="s">
        <v>7588</v>
      </c>
      <c r="AA20" s="146" t="s">
        <v>7588</v>
      </c>
      <c r="AB20" s="145"/>
      <c r="AC20" s="145" t="s">
        <v>2995</v>
      </c>
      <c r="AD20" s="146" t="s">
        <v>7140</v>
      </c>
      <c r="AE20" s="73" t="s">
        <v>7588</v>
      </c>
      <c r="AF20" s="73" t="s">
        <v>689</v>
      </c>
      <c r="AG20" s="145" t="s">
        <v>266</v>
      </c>
      <c r="AH20" s="145" t="s">
        <v>266</v>
      </c>
      <c r="AI20" s="145" t="s">
        <v>266</v>
      </c>
      <c r="AJ20" s="145" t="s">
        <v>2283</v>
      </c>
      <c r="AK20" s="147" t="s">
        <v>7588</v>
      </c>
      <c r="AL20" s="145" t="s">
        <v>7588</v>
      </c>
      <c r="AN20" s="144"/>
      <c r="AO20" s="24" t="s">
        <v>7588</v>
      </c>
      <c r="AP20" s="145" t="s">
        <v>689</v>
      </c>
      <c r="AQ20" s="143" t="s">
        <v>7588</v>
      </c>
      <c r="AR20" s="143" t="s">
        <v>7588</v>
      </c>
      <c r="AS20" s="143" t="s">
        <v>7588</v>
      </c>
      <c r="AT20" s="143"/>
      <c r="AU20" s="144"/>
      <c r="AV20" s="143" t="s">
        <v>267</v>
      </c>
      <c r="AW20" s="198" t="s">
        <v>267</v>
      </c>
      <c r="AX20" s="143" t="s">
        <v>269</v>
      </c>
      <c r="AY20" s="143" t="s">
        <v>86</v>
      </c>
      <c r="AZ20" s="143" t="s">
        <v>3210</v>
      </c>
      <c r="BA20" s="143">
        <v>2032</v>
      </c>
      <c r="BB20" s="143"/>
      <c r="BC20" s="144"/>
      <c r="BD20" s="143" t="s">
        <v>80</v>
      </c>
      <c r="BE20" s="148">
        <v>45945</v>
      </c>
      <c r="BF20" s="144"/>
      <c r="BG20" s="24">
        <f t="shared" si="0"/>
        <v>0</v>
      </c>
      <c r="BH20" s="24">
        <f t="shared" si="1"/>
        <v>0</v>
      </c>
      <c r="BI20" s="24">
        <f t="shared" si="2"/>
        <v>0</v>
      </c>
      <c r="BJ20" s="24">
        <f t="shared" si="3"/>
        <v>0</v>
      </c>
      <c r="BK20" s="24">
        <f t="shared" si="4"/>
        <v>0</v>
      </c>
      <c r="BL20" s="24">
        <f t="shared" si="5"/>
        <v>0</v>
      </c>
      <c r="BM20" s="24">
        <f t="shared" si="6"/>
        <v>1</v>
      </c>
      <c r="BN20" s="24">
        <f t="shared" si="7"/>
        <v>1</v>
      </c>
      <c r="BO20" s="24">
        <f t="shared" si="8"/>
        <v>0</v>
      </c>
      <c r="BP20" s="24">
        <f t="shared" si="9"/>
        <v>0</v>
      </c>
      <c r="BQ20" s="24">
        <f t="shared" si="10"/>
        <v>0</v>
      </c>
      <c r="BR20" s="24">
        <f t="shared" si="11"/>
        <v>0</v>
      </c>
      <c r="BS20" s="24">
        <f t="shared" si="12"/>
        <v>0</v>
      </c>
      <c r="BT20" s="24">
        <f t="shared" si="13"/>
        <v>0</v>
      </c>
      <c r="BU20" s="24">
        <f t="shared" si="14"/>
        <v>0</v>
      </c>
      <c r="BV20" s="24">
        <f t="shared" si="15"/>
        <v>0</v>
      </c>
      <c r="BW20" s="24">
        <f t="shared" si="16"/>
        <v>0</v>
      </c>
      <c r="BX20" s="24">
        <f t="shared" si="17"/>
        <v>0</v>
      </c>
      <c r="BY20" s="24">
        <f t="shared" si="18"/>
        <v>0</v>
      </c>
      <c r="BZ20" s="24">
        <f t="shared" si="19"/>
        <v>0</v>
      </c>
      <c r="CA20" s="24">
        <f t="shared" si="32"/>
        <v>0</v>
      </c>
      <c r="CB20" s="24">
        <f t="shared" si="20"/>
        <v>0</v>
      </c>
      <c r="CC20" s="24">
        <f t="shared" si="21"/>
        <v>0</v>
      </c>
      <c r="CD20" s="24">
        <f t="shared" si="22"/>
        <v>0</v>
      </c>
      <c r="CE20" s="24">
        <f t="shared" si="23"/>
        <v>1</v>
      </c>
      <c r="CF20" s="24">
        <f t="shared" si="24"/>
        <v>0</v>
      </c>
      <c r="CG20" s="24">
        <f t="shared" si="33"/>
        <v>1</v>
      </c>
      <c r="CH20" s="24">
        <f t="shared" si="25"/>
        <v>0</v>
      </c>
      <c r="CI20" s="24">
        <f t="shared" si="26"/>
        <v>1</v>
      </c>
      <c r="CJ20" s="211">
        <f>_xlfn.XLOOKUP($C20,[1]Sheet1!$B:$B,[1]Sheet1!BJ:BJ)</f>
        <v>0</v>
      </c>
      <c r="CK20" s="211">
        <f>_xlfn.XLOOKUP($C20,[1]Sheet1!$B:$B,[1]Sheet1!BK:BK)</f>
        <v>0</v>
      </c>
      <c r="CL20" s="211">
        <f>_xlfn.XLOOKUP($C20,[1]Sheet1!$B:$B,[1]Sheet1!BL:BL)</f>
        <v>0</v>
      </c>
      <c r="CM20" s="211">
        <f>_xlfn.XLOOKUP($C20,[1]Sheet1!$B:$B,[1]Sheet1!BM:BM)</f>
        <v>0</v>
      </c>
      <c r="CN20" s="211">
        <f>_xlfn.XLOOKUP($C20,[1]Sheet1!$B:$B,[1]Sheet1!BN:BN)</f>
        <v>0</v>
      </c>
      <c r="CO20" s="211">
        <f>_xlfn.XLOOKUP($C20,[1]Sheet1!$B:$B,[1]Sheet1!BO:BO)</f>
        <v>0</v>
      </c>
      <c r="CP20" s="211">
        <f>_xlfn.XLOOKUP($C20,[1]Sheet1!$B:$B,[1]Sheet1!BP:BP)</f>
        <v>0</v>
      </c>
      <c r="CQ20" s="211">
        <f>_xlfn.XLOOKUP($C20,[1]Sheet1!$B:$B,[1]Sheet1!BQ:BQ)</f>
        <v>0</v>
      </c>
      <c r="CR20" s="211">
        <f>_xlfn.XLOOKUP($C20,[1]Sheet1!$B:$B,[1]Sheet1!BR:BR)</f>
        <v>0</v>
      </c>
      <c r="CS20" s="211">
        <f>_xlfn.XLOOKUP($C20,[1]Sheet1!$B:$B,[1]Sheet1!BS:BS)</f>
        <v>1</v>
      </c>
      <c r="CT20" s="211">
        <f>_xlfn.XLOOKUP($C20,[1]Sheet1!$B:$B,[1]Sheet1!BT:BT)</f>
        <v>0</v>
      </c>
      <c r="CU20" s="211">
        <f>_xlfn.XLOOKUP($C20,[1]Sheet1!$B:$B,[1]Sheet1!BU:BU)</f>
        <v>1</v>
      </c>
      <c r="CV20" s="211">
        <f>_xlfn.XLOOKUP($C20,[1]Sheet1!$B:$B,[1]Sheet1!BV:BV)</f>
        <v>0</v>
      </c>
      <c r="CW20" s="211">
        <f>_xlfn.XLOOKUP($C20,[1]Sheet1!$B:$B,[1]Sheet1!BW:BW)</f>
        <v>0</v>
      </c>
      <c r="CX20" s="211">
        <f>_xlfn.XLOOKUP($C20,[1]Sheet1!$B:$B,[1]Sheet1!BX:BX)</f>
        <v>0</v>
      </c>
      <c r="CY20" s="211">
        <f>_xlfn.XLOOKUP($C20,[1]Sheet1!$B:$B,[1]Sheet1!BY:BY)</f>
        <v>0</v>
      </c>
      <c r="CZ20" s="211">
        <f>_xlfn.XLOOKUP($C20,[1]Sheet1!$B:$B,[1]Sheet1!BZ:BZ)</f>
        <v>0</v>
      </c>
      <c r="DA20" s="211">
        <f>_xlfn.XLOOKUP($C20,[1]Sheet1!$B:$B,[1]Sheet1!CA:CA)</f>
        <v>0</v>
      </c>
      <c r="DB20" s="211">
        <f>_xlfn.XLOOKUP($C20,[1]Sheet1!$B:$B,[1]Sheet1!CB:CB)</f>
        <v>0</v>
      </c>
      <c r="DC20" s="211">
        <f>_xlfn.XLOOKUP($C20,[1]Sheet1!$B:$B,[1]Sheet1!CC:CC)</f>
        <v>0</v>
      </c>
      <c r="DD20" s="211">
        <f>_xlfn.XLOOKUP($C20,[1]Sheet1!$B:$B,[1]Sheet1!CD:CD)</f>
        <v>0</v>
      </c>
      <c r="DE20" s="211">
        <f>_xlfn.XLOOKUP($C20,[1]Sheet1!$B:$B,[1]Sheet1!CE:CE)</f>
        <v>1</v>
      </c>
      <c r="DF20" s="211">
        <f>_xlfn.XLOOKUP($C20,[1]Sheet1!$B:$B,[1]Sheet1!CF:CF)</f>
        <v>0</v>
      </c>
      <c r="DG20" s="163" t="str">
        <f>_xlfn.XLOOKUP(C20,[2]Sheet1!$B:$B,[2]Sheet1!$N:$N)</f>
        <v>Y</v>
      </c>
      <c r="DH20" s="163" t="str">
        <f>_xlfn.XLOOKUP(C20,[2]Sheet1!$B:$B,[2]Sheet1!$R:$R)</f>
        <v>No</v>
      </c>
      <c r="DI20" s="163" t="str">
        <f>_xlfn.XLOOKUP(C20,[2]Sheet1!$B:$B,[2]Sheet1!$AN:$AN)</f>
        <v>N</v>
      </c>
      <c r="DJ20" s="163" t="str">
        <f>_xlfn.XLOOKUP(C20,[2]Sheet1!$B:$B,[2]Sheet1!$W:$W)</f>
        <v>N</v>
      </c>
      <c r="DK20" s="163">
        <f>_xlfn.XLOOKUP(C20,[2]Sheet1!$B:$B,[2]Sheet1!$AF:$AF)</f>
        <v>0</v>
      </c>
      <c r="DL20" s="163">
        <f>_xlfn.XLOOKUP(C20,[2]Sheet1!$B:$B,[2]Sheet1!$AW:$AW)</f>
        <v>0</v>
      </c>
      <c r="DM20" s="166" t="str">
        <f t="shared" si="27"/>
        <v>Y</v>
      </c>
      <c r="DN20" s="166" t="str">
        <f t="shared" si="28"/>
        <v/>
      </c>
      <c r="DO20" s="166" t="str">
        <f t="shared" si="29"/>
        <v>N</v>
      </c>
      <c r="DP20" s="166" t="str">
        <f t="shared" si="30"/>
        <v>N</v>
      </c>
      <c r="DQ20" s="180" t="str">
        <f t="shared" si="31"/>
        <v>Not Specified</v>
      </c>
      <c r="DR20" s="180"/>
    </row>
    <row r="21" spans="1:122" s="24" customFormat="1" ht="16.5" hidden="1" customHeight="1">
      <c r="A21" s="24">
        <v>18</v>
      </c>
      <c r="B21" s="24">
        <v>13</v>
      </c>
      <c r="C21" s="26" t="s">
        <v>1807</v>
      </c>
      <c r="D21" s="24" t="s">
        <v>7161</v>
      </c>
      <c r="E21" s="24" t="s">
        <v>7160</v>
      </c>
      <c r="F21" s="24" t="s">
        <v>7287</v>
      </c>
      <c r="G21" s="24" t="s">
        <v>3136</v>
      </c>
      <c r="H21" s="30" t="s">
        <v>1808</v>
      </c>
      <c r="I21" s="24" t="s">
        <v>1809</v>
      </c>
      <c r="J21" s="24">
        <v>-0.16900000000000001</v>
      </c>
      <c r="K21" s="24" t="s">
        <v>1810</v>
      </c>
      <c r="L21" s="24">
        <v>96000</v>
      </c>
      <c r="M21" s="26">
        <v>31</v>
      </c>
      <c r="N21" s="73" t="s">
        <v>689</v>
      </c>
      <c r="O21" s="73" t="s">
        <v>7588</v>
      </c>
      <c r="P21" s="74" t="s">
        <v>7588</v>
      </c>
      <c r="Q21" s="73" t="s">
        <v>689</v>
      </c>
      <c r="R21" s="73" t="s">
        <v>689</v>
      </c>
      <c r="S21" s="73" t="s">
        <v>7588</v>
      </c>
      <c r="T21" s="73" t="s">
        <v>7588</v>
      </c>
      <c r="U21" s="213" t="s">
        <v>7588</v>
      </c>
      <c r="V21" s="73" t="s">
        <v>7588</v>
      </c>
      <c r="W21" s="73" t="s">
        <v>7588</v>
      </c>
      <c r="X21" s="218" t="s">
        <v>7588</v>
      </c>
      <c r="Y21" s="73" t="s">
        <v>7588</v>
      </c>
      <c r="Z21" s="73" t="s">
        <v>7588</v>
      </c>
      <c r="AA21" s="74" t="s">
        <v>7588</v>
      </c>
      <c r="AB21" s="73"/>
      <c r="AC21" s="73" t="s">
        <v>417</v>
      </c>
      <c r="AD21" s="74" t="s">
        <v>6</v>
      </c>
      <c r="AE21" s="73" t="s">
        <v>7588</v>
      </c>
      <c r="AF21" s="73" t="s">
        <v>689</v>
      </c>
      <c r="AG21" s="73" t="s">
        <v>266</v>
      </c>
      <c r="AH21" s="73" t="s">
        <v>266</v>
      </c>
      <c r="AI21" s="73" t="s">
        <v>266</v>
      </c>
      <c r="AJ21" s="73" t="s">
        <v>2283</v>
      </c>
      <c r="AK21" s="81" t="s">
        <v>7588</v>
      </c>
      <c r="AL21" s="73" t="s">
        <v>7588</v>
      </c>
      <c r="AN21" s="26"/>
      <c r="AO21" s="24" t="s">
        <v>7346</v>
      </c>
      <c r="AP21" s="73" t="s">
        <v>86</v>
      </c>
      <c r="AQ21" s="24" t="s">
        <v>2283</v>
      </c>
      <c r="AR21" s="24" t="s">
        <v>3220</v>
      </c>
      <c r="AS21" s="24">
        <v>2050</v>
      </c>
      <c r="AU21" s="26"/>
      <c r="AV21" s="24" t="s">
        <v>266</v>
      </c>
      <c r="AW21" s="22" t="s">
        <v>418</v>
      </c>
      <c r="AX21" s="24" t="s">
        <v>269</v>
      </c>
      <c r="AY21" s="24" t="s">
        <v>689</v>
      </c>
      <c r="AZ21" s="24" t="s">
        <v>7588</v>
      </c>
      <c r="BA21" s="24" t="s">
        <v>7588</v>
      </c>
      <c r="BB21" s="7"/>
      <c r="BC21" s="22"/>
      <c r="BD21" s="24" t="s">
        <v>80</v>
      </c>
      <c r="BE21" s="29">
        <v>45945</v>
      </c>
      <c r="BF21" s="26"/>
      <c r="BG21" s="24">
        <f t="shared" si="0"/>
        <v>0</v>
      </c>
      <c r="BH21" s="24">
        <f t="shared" si="1"/>
        <v>0</v>
      </c>
      <c r="BI21" s="24">
        <f t="shared" si="2"/>
        <v>0</v>
      </c>
      <c r="BJ21" s="24">
        <f t="shared" si="3"/>
        <v>0</v>
      </c>
      <c r="BK21" s="24">
        <f t="shared" si="4"/>
        <v>0</v>
      </c>
      <c r="BL21" s="24">
        <f t="shared" si="5"/>
        <v>0</v>
      </c>
      <c r="BM21" s="24">
        <f t="shared" si="6"/>
        <v>0</v>
      </c>
      <c r="BN21" s="24">
        <f t="shared" si="7"/>
        <v>0</v>
      </c>
      <c r="BO21" s="24">
        <f t="shared" si="8"/>
        <v>0</v>
      </c>
      <c r="BP21" s="24">
        <f t="shared" si="9"/>
        <v>0</v>
      </c>
      <c r="BQ21" s="24">
        <f t="shared" si="10"/>
        <v>0</v>
      </c>
      <c r="BR21" s="24">
        <f t="shared" si="11"/>
        <v>0</v>
      </c>
      <c r="BS21" s="24">
        <f t="shared" si="12"/>
        <v>0</v>
      </c>
      <c r="BT21" s="24">
        <f t="shared" si="13"/>
        <v>1</v>
      </c>
      <c r="BU21" s="24">
        <f t="shared" si="14"/>
        <v>0</v>
      </c>
      <c r="BV21" s="24">
        <f t="shared" si="15"/>
        <v>0</v>
      </c>
      <c r="BW21" s="24">
        <f t="shared" si="16"/>
        <v>0</v>
      </c>
      <c r="BX21" s="24">
        <f t="shared" si="17"/>
        <v>0</v>
      </c>
      <c r="BY21" s="24">
        <f t="shared" si="18"/>
        <v>0</v>
      </c>
      <c r="BZ21" s="24">
        <f t="shared" si="19"/>
        <v>0</v>
      </c>
      <c r="CA21" s="24">
        <f t="shared" si="32"/>
        <v>1</v>
      </c>
      <c r="CB21" s="24">
        <f t="shared" si="20"/>
        <v>1</v>
      </c>
      <c r="CC21" s="24">
        <f t="shared" si="21"/>
        <v>0</v>
      </c>
      <c r="CD21" s="24">
        <f t="shared" si="22"/>
        <v>0</v>
      </c>
      <c r="CE21" s="24">
        <f t="shared" si="23"/>
        <v>0</v>
      </c>
      <c r="CF21" s="24">
        <f t="shared" si="24"/>
        <v>1</v>
      </c>
      <c r="CG21" s="24">
        <f t="shared" si="33"/>
        <v>1</v>
      </c>
      <c r="CH21" s="24">
        <f t="shared" si="25"/>
        <v>0</v>
      </c>
      <c r="CI21" s="24">
        <f t="shared" si="26"/>
        <v>0</v>
      </c>
      <c r="CJ21" s="211">
        <f>_xlfn.XLOOKUP($C21,[1]Sheet1!$B:$B,[1]Sheet1!BJ:BJ)</f>
        <v>0</v>
      </c>
      <c r="CK21" s="211">
        <f>_xlfn.XLOOKUP($C21,[1]Sheet1!$B:$B,[1]Sheet1!BK:BK)</f>
        <v>0</v>
      </c>
      <c r="CL21" s="211">
        <f>_xlfn.XLOOKUP($C21,[1]Sheet1!$B:$B,[1]Sheet1!BL:BL)</f>
        <v>0</v>
      </c>
      <c r="CM21" s="211">
        <f>_xlfn.XLOOKUP($C21,[1]Sheet1!$B:$B,[1]Sheet1!BM:BM)</f>
        <v>0</v>
      </c>
      <c r="CN21" s="211">
        <f>_xlfn.XLOOKUP($C21,[1]Sheet1!$B:$B,[1]Sheet1!BN:BN)</f>
        <v>0</v>
      </c>
      <c r="CO21" s="211">
        <f>_xlfn.XLOOKUP($C21,[1]Sheet1!$B:$B,[1]Sheet1!BO:BO)</f>
        <v>0</v>
      </c>
      <c r="CP21" s="211">
        <f>_xlfn.XLOOKUP($C21,[1]Sheet1!$B:$B,[1]Sheet1!BP:BP)</f>
        <v>1</v>
      </c>
      <c r="CQ21" s="211">
        <f>_xlfn.XLOOKUP($C21,[1]Sheet1!$B:$B,[1]Sheet1!BQ:BQ)</f>
        <v>1</v>
      </c>
      <c r="CR21" s="211">
        <f>_xlfn.XLOOKUP($C21,[1]Sheet1!$B:$B,[1]Sheet1!BR:BR)</f>
        <v>0</v>
      </c>
      <c r="CS21" s="211">
        <f>_xlfn.XLOOKUP($C21,[1]Sheet1!$B:$B,[1]Sheet1!BS:BS)</f>
        <v>0</v>
      </c>
      <c r="CT21" s="211">
        <f>_xlfn.XLOOKUP($C21,[1]Sheet1!$B:$B,[1]Sheet1!BT:BT)</f>
        <v>0</v>
      </c>
      <c r="CU21" s="211">
        <f>_xlfn.XLOOKUP($C21,[1]Sheet1!$B:$B,[1]Sheet1!BU:BU)</f>
        <v>0</v>
      </c>
      <c r="CV21" s="211">
        <f>_xlfn.XLOOKUP($C21,[1]Sheet1!$B:$B,[1]Sheet1!BV:BV)</f>
        <v>0</v>
      </c>
      <c r="CW21" s="211">
        <f>_xlfn.XLOOKUP($C21,[1]Sheet1!$B:$B,[1]Sheet1!BW:BW)</f>
        <v>0</v>
      </c>
      <c r="CX21" s="211">
        <f>_xlfn.XLOOKUP($C21,[1]Sheet1!$B:$B,[1]Sheet1!BX:BX)</f>
        <v>0</v>
      </c>
      <c r="CY21" s="211">
        <f>_xlfn.XLOOKUP($C21,[1]Sheet1!$B:$B,[1]Sheet1!BY:BY)</f>
        <v>0</v>
      </c>
      <c r="CZ21" s="211">
        <f>_xlfn.XLOOKUP($C21,[1]Sheet1!$B:$B,[1]Sheet1!BZ:BZ)</f>
        <v>1</v>
      </c>
      <c r="DA21" s="211">
        <f>_xlfn.XLOOKUP($C21,[1]Sheet1!$B:$B,[1]Sheet1!CA:CA)</f>
        <v>0</v>
      </c>
      <c r="DB21" s="211">
        <f>_xlfn.XLOOKUP($C21,[1]Sheet1!$B:$B,[1]Sheet1!CB:CB)</f>
        <v>1</v>
      </c>
      <c r="DC21" s="211">
        <f>_xlfn.XLOOKUP($C21,[1]Sheet1!$B:$B,[1]Sheet1!CC:CC)</f>
        <v>1</v>
      </c>
      <c r="DD21" s="211">
        <f>_xlfn.XLOOKUP($C21,[1]Sheet1!$B:$B,[1]Sheet1!CD:CD)</f>
        <v>0</v>
      </c>
      <c r="DE21" s="211">
        <f>_xlfn.XLOOKUP($C21,[1]Sheet1!$B:$B,[1]Sheet1!CE:CE)</f>
        <v>1</v>
      </c>
      <c r="DF21" s="211">
        <f>_xlfn.XLOOKUP($C21,[1]Sheet1!$B:$B,[1]Sheet1!CF:CF)</f>
        <v>0</v>
      </c>
      <c r="DG21" s="163" t="str">
        <f>_xlfn.XLOOKUP(C21,[2]Sheet1!$B:$B,[2]Sheet1!$N:$N)</f>
        <v>N</v>
      </c>
      <c r="DH21" s="163">
        <f>_xlfn.XLOOKUP(C21,[2]Sheet1!$B:$B,[2]Sheet1!$R:$R)</f>
        <v>0</v>
      </c>
      <c r="DI21" s="163" t="str">
        <f>_xlfn.XLOOKUP(C21,[2]Sheet1!$B:$B,[2]Sheet1!$AN:$AN)</f>
        <v>V</v>
      </c>
      <c r="DJ21" s="163" t="str">
        <f>_xlfn.XLOOKUP(C21,[2]Sheet1!$B:$B,[2]Sheet1!$W:$W)</f>
        <v>N</v>
      </c>
      <c r="DK21" s="163">
        <f>_xlfn.XLOOKUP(C21,[2]Sheet1!$B:$B,[2]Sheet1!$AF:$AF)</f>
        <v>0</v>
      </c>
      <c r="DL21" s="163" t="str">
        <f>_xlfn.XLOOKUP(C21,[2]Sheet1!$B:$B,[2]Sheet1!$AW:$AW)</f>
        <v>Y</v>
      </c>
      <c r="DM21" s="166" t="str">
        <f t="shared" si="27"/>
        <v>N</v>
      </c>
      <c r="DN21" s="166" t="str">
        <f t="shared" si="28"/>
        <v/>
      </c>
      <c r="DO21" s="166" t="str">
        <f t="shared" si="29"/>
        <v>Y</v>
      </c>
      <c r="DP21" s="166" t="str">
        <f t="shared" si="30"/>
        <v>N</v>
      </c>
      <c r="DQ21" s="180" t="str">
        <f t="shared" si="31"/>
        <v>Yes</v>
      </c>
      <c r="DR21" s="180"/>
    </row>
    <row r="22" spans="1:122" s="24" customFormat="1" ht="16.5" hidden="1" customHeight="1">
      <c r="A22" s="24">
        <v>19</v>
      </c>
      <c r="B22" s="24">
        <v>21</v>
      </c>
      <c r="C22" s="26" t="s">
        <v>1177</v>
      </c>
      <c r="D22" s="24" t="s">
        <v>7183</v>
      </c>
      <c r="E22" s="24" t="s">
        <v>7169</v>
      </c>
      <c r="F22" s="24" t="s">
        <v>7286</v>
      </c>
      <c r="G22" s="24" t="s">
        <v>2990</v>
      </c>
      <c r="H22" s="30" t="s">
        <v>1178</v>
      </c>
      <c r="I22" s="24" t="s">
        <v>1179</v>
      </c>
      <c r="J22" s="24">
        <v>0.18</v>
      </c>
      <c r="K22" s="24" t="s">
        <v>1180</v>
      </c>
      <c r="L22" s="24">
        <v>317233</v>
      </c>
      <c r="M22" s="26">
        <v>31</v>
      </c>
      <c r="N22" s="73" t="s">
        <v>689</v>
      </c>
      <c r="O22" s="73" t="s">
        <v>7588</v>
      </c>
      <c r="P22" s="74" t="s">
        <v>7588</v>
      </c>
      <c r="Q22" s="73" t="s">
        <v>689</v>
      </c>
      <c r="R22" s="73" t="s">
        <v>689</v>
      </c>
      <c r="S22" s="73" t="s">
        <v>7588</v>
      </c>
      <c r="T22" s="73" t="s">
        <v>7588</v>
      </c>
      <c r="U22" s="213" t="s">
        <v>7588</v>
      </c>
      <c r="V22" s="73" t="s">
        <v>7588</v>
      </c>
      <c r="W22" s="73" t="s">
        <v>7588</v>
      </c>
      <c r="X22" s="218" t="s">
        <v>7588</v>
      </c>
      <c r="Y22" s="73" t="s">
        <v>7588</v>
      </c>
      <c r="Z22" s="73" t="s">
        <v>7588</v>
      </c>
      <c r="AA22" s="74" t="s">
        <v>7588</v>
      </c>
      <c r="AB22" s="73"/>
      <c r="AC22" s="73" t="s">
        <v>417</v>
      </c>
      <c r="AD22" s="74" t="s">
        <v>6</v>
      </c>
      <c r="AE22" s="73" t="s">
        <v>7588</v>
      </c>
      <c r="AF22" s="73" t="s">
        <v>689</v>
      </c>
      <c r="AG22" s="73" t="s">
        <v>266</v>
      </c>
      <c r="AH22" s="73" t="s">
        <v>266</v>
      </c>
      <c r="AI22" s="73" t="s">
        <v>738</v>
      </c>
      <c r="AJ22" s="73" t="s">
        <v>691</v>
      </c>
      <c r="AK22" s="81" t="s">
        <v>7588</v>
      </c>
      <c r="AL22" s="73" t="s">
        <v>7588</v>
      </c>
      <c r="AN22" s="26"/>
      <c r="AO22" s="24" t="s">
        <v>870</v>
      </c>
      <c r="AP22" s="73" t="s">
        <v>86</v>
      </c>
      <c r="AQ22" s="24" t="s">
        <v>691</v>
      </c>
      <c r="AR22" s="24" t="s">
        <v>3232</v>
      </c>
      <c r="AS22" s="24">
        <v>2050</v>
      </c>
      <c r="AU22" s="26"/>
      <c r="AV22" s="24" t="s">
        <v>266</v>
      </c>
      <c r="AW22" s="22" t="s">
        <v>418</v>
      </c>
      <c r="AX22" s="24" t="s">
        <v>266</v>
      </c>
      <c r="AY22" s="24" t="s">
        <v>689</v>
      </c>
      <c r="AZ22" s="24" t="s">
        <v>7588</v>
      </c>
      <c r="BA22" s="24" t="s">
        <v>7588</v>
      </c>
      <c r="BB22" s="28"/>
      <c r="BC22" s="26"/>
      <c r="BD22" s="24" t="s">
        <v>80</v>
      </c>
      <c r="BE22" s="29">
        <v>45945</v>
      </c>
      <c r="BF22" s="26"/>
      <c r="BG22" s="24">
        <f t="shared" si="0"/>
        <v>0</v>
      </c>
      <c r="BH22" s="24">
        <f t="shared" si="1"/>
        <v>0</v>
      </c>
      <c r="BI22" s="24">
        <f t="shared" si="2"/>
        <v>0</v>
      </c>
      <c r="BJ22" s="24">
        <f t="shared" si="3"/>
        <v>0</v>
      </c>
      <c r="BK22" s="24">
        <f t="shared" si="4"/>
        <v>0</v>
      </c>
      <c r="BL22" s="24">
        <f t="shared" si="5"/>
        <v>0</v>
      </c>
      <c r="BM22" s="24">
        <f t="shared" si="6"/>
        <v>0</v>
      </c>
      <c r="BN22" s="24">
        <f t="shared" si="7"/>
        <v>0</v>
      </c>
      <c r="BO22" s="24">
        <f t="shared" si="8"/>
        <v>0</v>
      </c>
      <c r="BP22" s="24">
        <f t="shared" si="9"/>
        <v>0</v>
      </c>
      <c r="BQ22" s="24">
        <f t="shared" si="10"/>
        <v>0</v>
      </c>
      <c r="BR22" s="24">
        <f t="shared" si="11"/>
        <v>0</v>
      </c>
      <c r="BS22" s="24">
        <f t="shared" si="12"/>
        <v>0</v>
      </c>
      <c r="BT22" s="24">
        <f t="shared" si="13"/>
        <v>1</v>
      </c>
      <c r="BU22" s="24">
        <f t="shared" si="14"/>
        <v>0</v>
      </c>
      <c r="BV22" s="24">
        <f t="shared" si="15"/>
        <v>0</v>
      </c>
      <c r="BW22" s="24">
        <f t="shared" si="16"/>
        <v>0</v>
      </c>
      <c r="BX22" s="24">
        <f t="shared" si="17"/>
        <v>0</v>
      </c>
      <c r="BY22" s="24">
        <f t="shared" si="18"/>
        <v>0</v>
      </c>
      <c r="BZ22" s="24">
        <f t="shared" si="19"/>
        <v>0</v>
      </c>
      <c r="CA22" s="24">
        <f t="shared" si="32"/>
        <v>1</v>
      </c>
      <c r="CB22" s="24">
        <f t="shared" si="20"/>
        <v>1</v>
      </c>
      <c r="CC22" s="24">
        <f t="shared" si="21"/>
        <v>0</v>
      </c>
      <c r="CD22" s="24">
        <f t="shared" si="22"/>
        <v>0</v>
      </c>
      <c r="CE22" s="24">
        <f t="shared" si="23"/>
        <v>0</v>
      </c>
      <c r="CF22" s="24">
        <f t="shared" si="24"/>
        <v>1</v>
      </c>
      <c r="CG22" s="24">
        <f t="shared" si="33"/>
        <v>1</v>
      </c>
      <c r="CH22" s="24">
        <f t="shared" si="25"/>
        <v>0</v>
      </c>
      <c r="CI22" s="24">
        <f t="shared" si="26"/>
        <v>0</v>
      </c>
      <c r="CJ22" s="211">
        <f>_xlfn.XLOOKUP($C22,[1]Sheet1!$B:$B,[1]Sheet1!BJ:BJ)</f>
        <v>1</v>
      </c>
      <c r="CK22" s="211">
        <f>_xlfn.XLOOKUP($C22,[1]Sheet1!$B:$B,[1]Sheet1!BK:BK)</f>
        <v>0</v>
      </c>
      <c r="CL22" s="211">
        <f>_xlfn.XLOOKUP($C22,[1]Sheet1!$B:$B,[1]Sheet1!BL:BL)</f>
        <v>0</v>
      </c>
      <c r="CM22" s="211">
        <f>_xlfn.XLOOKUP($C22,[1]Sheet1!$B:$B,[1]Sheet1!BM:BM)</f>
        <v>1</v>
      </c>
      <c r="CN22" s="211">
        <f>_xlfn.XLOOKUP($C22,[1]Sheet1!$B:$B,[1]Sheet1!BN:BN)</f>
        <v>0</v>
      </c>
      <c r="CO22" s="211">
        <f>_xlfn.XLOOKUP($C22,[1]Sheet1!$B:$B,[1]Sheet1!BO:BO)</f>
        <v>0</v>
      </c>
      <c r="CP22" s="211">
        <f>_xlfn.XLOOKUP($C22,[1]Sheet1!$B:$B,[1]Sheet1!BP:BP)</f>
        <v>1</v>
      </c>
      <c r="CQ22" s="211">
        <f>_xlfn.XLOOKUP($C22,[1]Sheet1!$B:$B,[1]Sheet1!BQ:BQ)</f>
        <v>1</v>
      </c>
      <c r="CR22" s="211">
        <f>_xlfn.XLOOKUP($C22,[1]Sheet1!$B:$B,[1]Sheet1!BR:BR)</f>
        <v>0</v>
      </c>
      <c r="CS22" s="211">
        <f>_xlfn.XLOOKUP($C22,[1]Sheet1!$B:$B,[1]Sheet1!BS:BS)</f>
        <v>0</v>
      </c>
      <c r="CT22" s="211">
        <f>_xlfn.XLOOKUP($C22,[1]Sheet1!$B:$B,[1]Sheet1!BT:BT)</f>
        <v>0</v>
      </c>
      <c r="CU22" s="211">
        <f>_xlfn.XLOOKUP($C22,[1]Sheet1!$B:$B,[1]Sheet1!BU:BU)</f>
        <v>0</v>
      </c>
      <c r="CV22" s="211">
        <f>_xlfn.XLOOKUP($C22,[1]Sheet1!$B:$B,[1]Sheet1!BV:BV)</f>
        <v>0</v>
      </c>
      <c r="CW22" s="211">
        <f>_xlfn.XLOOKUP($C22,[1]Sheet1!$B:$B,[1]Sheet1!BW:BW)</f>
        <v>0</v>
      </c>
      <c r="CX22" s="211">
        <f>_xlfn.XLOOKUP($C22,[1]Sheet1!$B:$B,[1]Sheet1!BX:BX)</f>
        <v>0</v>
      </c>
      <c r="CY22" s="211">
        <f>_xlfn.XLOOKUP($C22,[1]Sheet1!$B:$B,[1]Sheet1!BY:BY)</f>
        <v>0</v>
      </c>
      <c r="CZ22" s="211">
        <f>_xlfn.XLOOKUP($C22,[1]Sheet1!$B:$B,[1]Sheet1!BZ:BZ)</f>
        <v>1</v>
      </c>
      <c r="DA22" s="211">
        <f>_xlfn.XLOOKUP($C22,[1]Sheet1!$B:$B,[1]Sheet1!CA:CA)</f>
        <v>1</v>
      </c>
      <c r="DB22" s="211">
        <f>_xlfn.XLOOKUP($C22,[1]Sheet1!$B:$B,[1]Sheet1!CB:CB)</f>
        <v>1</v>
      </c>
      <c r="DC22" s="211">
        <f>_xlfn.XLOOKUP($C22,[1]Sheet1!$B:$B,[1]Sheet1!CC:CC)</f>
        <v>1</v>
      </c>
      <c r="DD22" s="211">
        <f>_xlfn.XLOOKUP($C22,[1]Sheet1!$B:$B,[1]Sheet1!CD:CD)</f>
        <v>0</v>
      </c>
      <c r="DE22" s="211">
        <f>_xlfn.XLOOKUP($C22,[1]Sheet1!$B:$B,[1]Sheet1!CE:CE)</f>
        <v>1</v>
      </c>
      <c r="DF22" s="211">
        <f>_xlfn.XLOOKUP($C22,[1]Sheet1!$B:$B,[1]Sheet1!CF:CF)</f>
        <v>1</v>
      </c>
      <c r="DG22" s="163" t="str">
        <f>_xlfn.XLOOKUP(C22,[2]Sheet1!$B:$B,[2]Sheet1!$N:$N)</f>
        <v>N</v>
      </c>
      <c r="DH22" s="163">
        <f>_xlfn.XLOOKUP(C22,[2]Sheet1!$B:$B,[2]Sheet1!$R:$R)</f>
        <v>0</v>
      </c>
      <c r="DI22" s="163" t="str">
        <f>_xlfn.XLOOKUP(C22,[2]Sheet1!$B:$B,[2]Sheet1!$AN:$AN)</f>
        <v>C</v>
      </c>
      <c r="DJ22" s="163" t="str">
        <f>_xlfn.XLOOKUP(C22,[2]Sheet1!$B:$B,[2]Sheet1!$W:$W)</f>
        <v>C</v>
      </c>
      <c r="DK22" s="163" t="str">
        <f>_xlfn.XLOOKUP(C22,[2]Sheet1!$B:$B,[2]Sheet1!$AF:$AF)</f>
        <v>Y</v>
      </c>
      <c r="DL22" s="163" t="str">
        <f>_xlfn.XLOOKUP(C22,[2]Sheet1!$B:$B,[2]Sheet1!$AW:$AW)</f>
        <v>Y</v>
      </c>
      <c r="DM22" s="166" t="str">
        <f t="shared" si="27"/>
        <v>N</v>
      </c>
      <c r="DN22" s="166" t="str">
        <f t="shared" si="28"/>
        <v/>
      </c>
      <c r="DO22" s="166" t="str">
        <f t="shared" si="29"/>
        <v>Y</v>
      </c>
      <c r="DP22" s="166" t="str">
        <f t="shared" si="30"/>
        <v>N</v>
      </c>
      <c r="DQ22" s="180" t="str">
        <f t="shared" si="31"/>
        <v>Yes</v>
      </c>
      <c r="DR22" s="180"/>
    </row>
    <row r="23" spans="1:122" s="24" customFormat="1" ht="16.5" hidden="1" customHeight="1">
      <c r="A23" s="24">
        <v>20</v>
      </c>
      <c r="B23" s="24">
        <v>20</v>
      </c>
      <c r="C23" s="26" t="s">
        <v>124</v>
      </c>
      <c r="D23" s="24" t="s">
        <v>7152</v>
      </c>
      <c r="E23" s="24" t="s">
        <v>3005</v>
      </c>
      <c r="F23" s="24" t="s">
        <v>7286</v>
      </c>
      <c r="G23" s="24" t="s">
        <v>2990</v>
      </c>
      <c r="H23" s="30" t="s">
        <v>125</v>
      </c>
      <c r="I23" s="24" t="s">
        <v>126</v>
      </c>
      <c r="J23" s="24">
        <v>0.17100000000000001</v>
      </c>
      <c r="K23" s="24" t="s">
        <v>127</v>
      </c>
      <c r="L23" s="24">
        <v>333000</v>
      </c>
      <c r="M23" s="26">
        <v>31</v>
      </c>
      <c r="N23" s="73" t="s">
        <v>689</v>
      </c>
      <c r="O23" s="73" t="s">
        <v>7588</v>
      </c>
      <c r="P23" s="74" t="s">
        <v>7588</v>
      </c>
      <c r="Q23" s="73" t="s">
        <v>689</v>
      </c>
      <c r="R23" s="73" t="s">
        <v>689</v>
      </c>
      <c r="S23" s="73" t="s">
        <v>7588</v>
      </c>
      <c r="T23" s="73" t="s">
        <v>7588</v>
      </c>
      <c r="U23" s="213" t="s">
        <v>7588</v>
      </c>
      <c r="V23" s="73" t="s">
        <v>7588</v>
      </c>
      <c r="W23" s="73" t="s">
        <v>7588</v>
      </c>
      <c r="X23" s="218" t="s">
        <v>7588</v>
      </c>
      <c r="Y23" s="73" t="s">
        <v>7588</v>
      </c>
      <c r="Z23" s="73" t="s">
        <v>7588</v>
      </c>
      <c r="AA23" s="74" t="s">
        <v>7588</v>
      </c>
      <c r="AB23" s="73"/>
      <c r="AC23" s="73" t="s">
        <v>2995</v>
      </c>
      <c r="AD23" s="74" t="s">
        <v>7140</v>
      </c>
      <c r="AE23" s="73" t="s">
        <v>7588</v>
      </c>
      <c r="AF23" s="73" t="s">
        <v>689</v>
      </c>
      <c r="AG23" s="73" t="s">
        <v>266</v>
      </c>
      <c r="AH23" s="73" t="s">
        <v>266</v>
      </c>
      <c r="AI23" s="73" t="s">
        <v>738</v>
      </c>
      <c r="AJ23" s="73" t="s">
        <v>691</v>
      </c>
      <c r="AK23" s="81" t="s">
        <v>7588</v>
      </c>
      <c r="AL23" s="73" t="s">
        <v>7588</v>
      </c>
      <c r="AN23" s="26"/>
      <c r="AO23" s="24" t="s">
        <v>7588</v>
      </c>
      <c r="AP23" s="73" t="s">
        <v>689</v>
      </c>
      <c r="AQ23" s="24" t="s">
        <v>7588</v>
      </c>
      <c r="AR23" s="24" t="s">
        <v>7588</v>
      </c>
      <c r="AS23" s="24" t="s">
        <v>7588</v>
      </c>
      <c r="AU23" s="26"/>
      <c r="AV23" s="24" t="s">
        <v>267</v>
      </c>
      <c r="AW23" s="22" t="s">
        <v>267</v>
      </c>
      <c r="AX23" s="24" t="s">
        <v>269</v>
      </c>
      <c r="AY23" s="24" t="s">
        <v>86</v>
      </c>
      <c r="AZ23" s="24" t="s">
        <v>3243</v>
      </c>
      <c r="BA23" s="24">
        <v>2030</v>
      </c>
      <c r="BC23" s="26"/>
      <c r="BD23" s="24" t="s">
        <v>80</v>
      </c>
      <c r="BE23" s="29">
        <v>45945</v>
      </c>
      <c r="BF23" s="26"/>
      <c r="BG23" s="24">
        <f t="shared" si="0"/>
        <v>0</v>
      </c>
      <c r="BH23" s="24">
        <f t="shared" si="1"/>
        <v>0</v>
      </c>
      <c r="BI23" s="24">
        <f t="shared" si="2"/>
        <v>0</v>
      </c>
      <c r="BJ23" s="24">
        <f t="shared" si="3"/>
        <v>0</v>
      </c>
      <c r="BK23" s="24">
        <f t="shared" si="4"/>
        <v>0</v>
      </c>
      <c r="BL23" s="24">
        <f t="shared" si="5"/>
        <v>0</v>
      </c>
      <c r="BM23" s="24">
        <f t="shared" si="6"/>
        <v>0</v>
      </c>
      <c r="BN23" s="24">
        <f t="shared" si="7"/>
        <v>0</v>
      </c>
      <c r="BO23" s="24">
        <f t="shared" si="8"/>
        <v>0</v>
      </c>
      <c r="BP23" s="24">
        <f t="shared" si="9"/>
        <v>0</v>
      </c>
      <c r="BQ23" s="24">
        <f t="shared" si="10"/>
        <v>0</v>
      </c>
      <c r="BR23" s="24">
        <f t="shared" si="11"/>
        <v>0</v>
      </c>
      <c r="BS23" s="24">
        <f t="shared" si="12"/>
        <v>0</v>
      </c>
      <c r="BT23" s="24">
        <f t="shared" si="13"/>
        <v>0</v>
      </c>
      <c r="BU23" s="24">
        <f t="shared" si="14"/>
        <v>0</v>
      </c>
      <c r="BV23" s="24">
        <f t="shared" si="15"/>
        <v>0</v>
      </c>
      <c r="BW23" s="24">
        <f t="shared" si="16"/>
        <v>0</v>
      </c>
      <c r="BX23" s="24">
        <f t="shared" si="17"/>
        <v>0</v>
      </c>
      <c r="BY23" s="24">
        <f t="shared" si="18"/>
        <v>0</v>
      </c>
      <c r="BZ23" s="24">
        <f t="shared" si="19"/>
        <v>0</v>
      </c>
      <c r="CA23" s="24">
        <f t="shared" si="32"/>
        <v>0</v>
      </c>
      <c r="CB23" s="24">
        <f t="shared" si="20"/>
        <v>0</v>
      </c>
      <c r="CC23" s="24">
        <f t="shared" si="21"/>
        <v>0</v>
      </c>
      <c r="CD23" s="24">
        <f t="shared" si="22"/>
        <v>1</v>
      </c>
      <c r="CE23" s="24">
        <f t="shared" si="23"/>
        <v>0</v>
      </c>
      <c r="CF23" s="24">
        <f t="shared" si="24"/>
        <v>0</v>
      </c>
      <c r="CG23" s="24">
        <f t="shared" si="33"/>
        <v>0</v>
      </c>
      <c r="CH23" s="24">
        <f t="shared" si="25"/>
        <v>0</v>
      </c>
      <c r="CI23" s="24">
        <f t="shared" si="26"/>
        <v>1</v>
      </c>
      <c r="CJ23" s="211">
        <f>_xlfn.XLOOKUP($C23,[1]Sheet1!$B:$B,[1]Sheet1!BJ:BJ)</f>
        <v>0</v>
      </c>
      <c r="CK23" s="211">
        <f>_xlfn.XLOOKUP($C23,[1]Sheet1!$B:$B,[1]Sheet1!BK:BK)</f>
        <v>0</v>
      </c>
      <c r="CL23" s="211">
        <f>_xlfn.XLOOKUP($C23,[1]Sheet1!$B:$B,[1]Sheet1!BL:BL)</f>
        <v>0</v>
      </c>
      <c r="CM23" s="211">
        <f>_xlfn.XLOOKUP($C23,[1]Sheet1!$B:$B,[1]Sheet1!BM:BM)</f>
        <v>0</v>
      </c>
      <c r="CN23" s="211">
        <f>_xlfn.XLOOKUP($C23,[1]Sheet1!$B:$B,[1]Sheet1!BN:BN)</f>
        <v>0</v>
      </c>
      <c r="CO23" s="211">
        <f>_xlfn.XLOOKUP($C23,[1]Sheet1!$B:$B,[1]Sheet1!BO:BO)</f>
        <v>0</v>
      </c>
      <c r="CP23" s="211">
        <f>_xlfn.XLOOKUP($C23,[1]Sheet1!$B:$B,[1]Sheet1!BP:BP)</f>
        <v>0</v>
      </c>
      <c r="CQ23" s="211">
        <f>_xlfn.XLOOKUP($C23,[1]Sheet1!$B:$B,[1]Sheet1!BQ:BQ)</f>
        <v>0</v>
      </c>
      <c r="CR23" s="211">
        <f>_xlfn.XLOOKUP($C23,[1]Sheet1!$B:$B,[1]Sheet1!BR:BR)</f>
        <v>0</v>
      </c>
      <c r="CS23" s="211">
        <f>_xlfn.XLOOKUP($C23,[1]Sheet1!$B:$B,[1]Sheet1!BS:BS)</f>
        <v>0</v>
      </c>
      <c r="CT23" s="211">
        <f>_xlfn.XLOOKUP($C23,[1]Sheet1!$B:$B,[1]Sheet1!BT:BT)</f>
        <v>0</v>
      </c>
      <c r="CU23" s="211">
        <f>_xlfn.XLOOKUP($C23,[1]Sheet1!$B:$B,[1]Sheet1!BU:BU)</f>
        <v>0</v>
      </c>
      <c r="CV23" s="211">
        <f>_xlfn.XLOOKUP($C23,[1]Sheet1!$B:$B,[1]Sheet1!BV:BV)</f>
        <v>0</v>
      </c>
      <c r="CW23" s="211">
        <f>_xlfn.XLOOKUP($C23,[1]Sheet1!$B:$B,[1]Sheet1!BW:BW)</f>
        <v>0</v>
      </c>
      <c r="CX23" s="211">
        <f>_xlfn.XLOOKUP($C23,[1]Sheet1!$B:$B,[1]Sheet1!BX:BX)</f>
        <v>0</v>
      </c>
      <c r="CY23" s="211">
        <f>_xlfn.XLOOKUP($C23,[1]Sheet1!$B:$B,[1]Sheet1!BY:BY)</f>
        <v>0</v>
      </c>
      <c r="CZ23" s="211">
        <f>_xlfn.XLOOKUP($C23,[1]Sheet1!$B:$B,[1]Sheet1!BZ:BZ)</f>
        <v>0</v>
      </c>
      <c r="DA23" s="211">
        <f>_xlfn.XLOOKUP($C23,[1]Sheet1!$B:$B,[1]Sheet1!CA:CA)</f>
        <v>0</v>
      </c>
      <c r="DB23" s="211">
        <f>_xlfn.XLOOKUP($C23,[1]Sheet1!$B:$B,[1]Sheet1!CB:CB)</f>
        <v>0</v>
      </c>
      <c r="DC23" s="211">
        <f>_xlfn.XLOOKUP($C23,[1]Sheet1!$B:$B,[1]Sheet1!CC:CC)</f>
        <v>0</v>
      </c>
      <c r="DD23" s="211">
        <f>_xlfn.XLOOKUP($C23,[1]Sheet1!$B:$B,[1]Sheet1!CD:CD)</f>
        <v>0</v>
      </c>
      <c r="DE23" s="211">
        <f>_xlfn.XLOOKUP($C23,[1]Sheet1!$B:$B,[1]Sheet1!CE:CE)</f>
        <v>0</v>
      </c>
      <c r="DF23" s="211">
        <f>_xlfn.XLOOKUP($C23,[1]Sheet1!$B:$B,[1]Sheet1!CF:CF)</f>
        <v>0</v>
      </c>
      <c r="DG23" s="163" t="str">
        <f>_xlfn.XLOOKUP(C23,[2]Sheet1!$B:$B,[2]Sheet1!$N:$N)</f>
        <v>N</v>
      </c>
      <c r="DH23" s="163">
        <f>_xlfn.XLOOKUP(C23,[2]Sheet1!$B:$B,[2]Sheet1!$R:$R)</f>
        <v>0</v>
      </c>
      <c r="DI23" s="163" t="str">
        <f>_xlfn.XLOOKUP(C23,[2]Sheet1!$B:$B,[2]Sheet1!$AN:$AN)</f>
        <v>N</v>
      </c>
      <c r="DJ23" s="163" t="str">
        <f>_xlfn.XLOOKUP(C23,[2]Sheet1!$B:$B,[2]Sheet1!$W:$W)</f>
        <v>N</v>
      </c>
      <c r="DK23" s="163">
        <f>_xlfn.XLOOKUP(C23,[2]Sheet1!$B:$B,[2]Sheet1!$AF:$AF)</f>
        <v>0</v>
      </c>
      <c r="DL23" s="163">
        <f>_xlfn.XLOOKUP(C23,[2]Sheet1!$B:$B,[2]Sheet1!$AW:$AW)</f>
        <v>0</v>
      </c>
      <c r="DM23" s="166" t="str">
        <f t="shared" si="27"/>
        <v>N</v>
      </c>
      <c r="DN23" s="166" t="str">
        <f t="shared" si="28"/>
        <v/>
      </c>
      <c r="DO23" s="166" t="str">
        <f t="shared" si="29"/>
        <v>N</v>
      </c>
      <c r="DP23" s="166" t="str">
        <f t="shared" si="30"/>
        <v>N</v>
      </c>
      <c r="DQ23" s="180" t="str">
        <f t="shared" si="31"/>
        <v>Not Specified</v>
      </c>
      <c r="DR23" s="180"/>
    </row>
    <row r="24" spans="1:122" s="143" customFormat="1" ht="16.5" hidden="1" customHeight="1">
      <c r="A24" s="24">
        <v>21</v>
      </c>
      <c r="B24" s="24">
        <v>33</v>
      </c>
      <c r="C24" s="26" t="s">
        <v>137</v>
      </c>
      <c r="D24" s="24" t="s">
        <v>7170</v>
      </c>
      <c r="E24" s="24" t="s">
        <v>7165</v>
      </c>
      <c r="F24" s="24" t="s">
        <v>7286</v>
      </c>
      <c r="G24" s="24" t="s">
        <v>2990</v>
      </c>
      <c r="H24" s="30" t="s">
        <v>138</v>
      </c>
      <c r="I24" s="24" t="s">
        <v>139</v>
      </c>
      <c r="J24" s="24">
        <v>-0.33500000000000002</v>
      </c>
      <c r="K24" s="24" t="s">
        <v>140</v>
      </c>
      <c r="L24" s="24">
        <v>72398</v>
      </c>
      <c r="M24" s="26">
        <v>30</v>
      </c>
      <c r="N24" s="73" t="s">
        <v>86</v>
      </c>
      <c r="O24" s="73">
        <v>2022</v>
      </c>
      <c r="P24" s="74">
        <v>2030</v>
      </c>
      <c r="Q24" s="73" t="s">
        <v>86</v>
      </c>
      <c r="R24" s="73" t="s">
        <v>86</v>
      </c>
      <c r="S24" s="73" t="s">
        <v>3067</v>
      </c>
      <c r="T24" s="73" t="s">
        <v>7588</v>
      </c>
      <c r="U24" s="213">
        <v>2030</v>
      </c>
      <c r="V24" s="73" t="s">
        <v>7588</v>
      </c>
      <c r="W24" s="73" t="s">
        <v>7588</v>
      </c>
      <c r="X24" s="218" t="s">
        <v>7588</v>
      </c>
      <c r="Y24" s="73" t="s">
        <v>7588</v>
      </c>
      <c r="Z24" s="73" t="s">
        <v>7588</v>
      </c>
      <c r="AA24" s="74" t="s">
        <v>7588</v>
      </c>
      <c r="AB24" s="73"/>
      <c r="AC24" s="73" t="s">
        <v>675</v>
      </c>
      <c r="AD24" s="74" t="s">
        <v>5</v>
      </c>
      <c r="AE24" s="73" t="s">
        <v>7346</v>
      </c>
      <c r="AF24" s="73" t="s">
        <v>86</v>
      </c>
      <c r="AG24" s="73" t="s">
        <v>266</v>
      </c>
      <c r="AH24" s="73" t="s">
        <v>266</v>
      </c>
      <c r="AI24" s="73" t="s">
        <v>266</v>
      </c>
      <c r="AJ24" s="73" t="s">
        <v>2283</v>
      </c>
      <c r="AK24" s="81" t="s">
        <v>3254</v>
      </c>
      <c r="AL24" s="73">
        <v>2040</v>
      </c>
      <c r="AM24" s="28"/>
      <c r="AN24" s="22"/>
      <c r="AO24" s="24" t="s">
        <v>7588</v>
      </c>
      <c r="AP24" s="73" t="s">
        <v>689</v>
      </c>
      <c r="AQ24" s="24" t="s">
        <v>7588</v>
      </c>
      <c r="AR24" s="24" t="s">
        <v>7588</v>
      </c>
      <c r="AS24" s="24" t="s">
        <v>7588</v>
      </c>
      <c r="AT24" s="28"/>
      <c r="AU24" s="22"/>
      <c r="AV24" s="24" t="s">
        <v>267</v>
      </c>
      <c r="AW24" s="22" t="s">
        <v>267</v>
      </c>
      <c r="AX24" s="24" t="s">
        <v>266</v>
      </c>
      <c r="AY24" s="24" t="s">
        <v>689</v>
      </c>
      <c r="AZ24" s="24" t="s">
        <v>7588</v>
      </c>
      <c r="BA24" s="24" t="s">
        <v>7588</v>
      </c>
      <c r="BB24" s="28"/>
      <c r="BC24" s="22"/>
      <c r="BD24" s="24" t="s">
        <v>80</v>
      </c>
      <c r="BE24" s="29">
        <v>45945</v>
      </c>
      <c r="BF24" s="26"/>
      <c r="BG24" s="24">
        <f t="shared" si="0"/>
        <v>0</v>
      </c>
      <c r="BH24" s="24">
        <f t="shared" si="1"/>
        <v>1</v>
      </c>
      <c r="BI24" s="24">
        <f t="shared" si="2"/>
        <v>0</v>
      </c>
      <c r="BJ24" s="24">
        <f t="shared" si="3"/>
        <v>1</v>
      </c>
      <c r="BK24" s="24">
        <f t="shared" si="4"/>
        <v>0</v>
      </c>
      <c r="BL24" s="24">
        <f t="shared" si="5"/>
        <v>1</v>
      </c>
      <c r="BM24" s="24">
        <f t="shared" si="6"/>
        <v>0</v>
      </c>
      <c r="BN24" s="24">
        <f t="shared" si="7"/>
        <v>1</v>
      </c>
      <c r="BO24" s="24">
        <f t="shared" si="8"/>
        <v>0</v>
      </c>
      <c r="BP24" s="24">
        <f t="shared" si="9"/>
        <v>0</v>
      </c>
      <c r="BQ24" s="24">
        <f t="shared" si="10"/>
        <v>0</v>
      </c>
      <c r="BR24" s="24">
        <f t="shared" si="11"/>
        <v>0</v>
      </c>
      <c r="BS24" s="24">
        <f t="shared" si="12"/>
        <v>0</v>
      </c>
      <c r="BT24" s="24">
        <f t="shared" si="13"/>
        <v>0</v>
      </c>
      <c r="BU24" s="24">
        <f t="shared" si="14"/>
        <v>0</v>
      </c>
      <c r="BV24" s="24">
        <f t="shared" si="15"/>
        <v>0</v>
      </c>
      <c r="BW24" s="24">
        <f t="shared" si="16"/>
        <v>1</v>
      </c>
      <c r="BX24" s="24">
        <f t="shared" si="17"/>
        <v>1</v>
      </c>
      <c r="BY24" s="24">
        <f t="shared" si="18"/>
        <v>0</v>
      </c>
      <c r="BZ24" s="24">
        <f t="shared" si="19"/>
        <v>0</v>
      </c>
      <c r="CA24" s="24">
        <f t="shared" si="32"/>
        <v>0</v>
      </c>
      <c r="CB24" s="24">
        <f t="shared" si="20"/>
        <v>0</v>
      </c>
      <c r="CC24" s="24">
        <f t="shared" si="21"/>
        <v>0</v>
      </c>
      <c r="CD24" s="24">
        <f t="shared" si="22"/>
        <v>0</v>
      </c>
      <c r="CE24" s="24">
        <f t="shared" si="23"/>
        <v>0</v>
      </c>
      <c r="CF24" s="24">
        <f t="shared" si="24"/>
        <v>0</v>
      </c>
      <c r="CG24" s="24">
        <f>MAX($BJ24,$BN24,$BX24,$CB24)</f>
        <v>1</v>
      </c>
      <c r="CH24" s="24">
        <f t="shared" si="25"/>
        <v>0</v>
      </c>
      <c r="CI24" s="24">
        <f t="shared" si="26"/>
        <v>1</v>
      </c>
      <c r="CJ24" s="211">
        <f>_xlfn.XLOOKUP($C24,[1]Sheet1!$B:$B,[1]Sheet1!BJ:BJ)</f>
        <v>0</v>
      </c>
      <c r="CK24" s="211">
        <f>_xlfn.XLOOKUP($C24,[1]Sheet1!$B:$B,[1]Sheet1!BK:BK)</f>
        <v>0</v>
      </c>
      <c r="CL24" s="211">
        <f>_xlfn.XLOOKUP($C24,[1]Sheet1!$B:$B,[1]Sheet1!BL:BL)</f>
        <v>1</v>
      </c>
      <c r="CM24" s="211">
        <f>_xlfn.XLOOKUP($C24,[1]Sheet1!$B:$B,[1]Sheet1!BM:BM)</f>
        <v>1</v>
      </c>
      <c r="CN24" s="211">
        <f>_xlfn.XLOOKUP($C24,[1]Sheet1!$B:$B,[1]Sheet1!BN:BN)</f>
        <v>0</v>
      </c>
      <c r="CO24" s="211">
        <f>_xlfn.XLOOKUP($C24,[1]Sheet1!$B:$B,[1]Sheet1!BO:BO)</f>
        <v>0</v>
      </c>
      <c r="CP24" s="211">
        <f>_xlfn.XLOOKUP($C24,[1]Sheet1!$B:$B,[1]Sheet1!BP:BP)</f>
        <v>0</v>
      </c>
      <c r="CQ24" s="211">
        <f>_xlfn.XLOOKUP($C24,[1]Sheet1!$B:$B,[1]Sheet1!BQ:BQ)</f>
        <v>0</v>
      </c>
      <c r="CR24" s="211">
        <f>_xlfn.XLOOKUP($C24,[1]Sheet1!$B:$B,[1]Sheet1!BR:BR)</f>
        <v>0</v>
      </c>
      <c r="CS24" s="211">
        <f>_xlfn.XLOOKUP($C24,[1]Sheet1!$B:$B,[1]Sheet1!BS:BS)</f>
        <v>1</v>
      </c>
      <c r="CT24" s="211">
        <f>_xlfn.XLOOKUP($C24,[1]Sheet1!$B:$B,[1]Sheet1!BT:BT)</f>
        <v>0</v>
      </c>
      <c r="CU24" s="211">
        <f>_xlfn.XLOOKUP($C24,[1]Sheet1!$B:$B,[1]Sheet1!BU:BU)</f>
        <v>1</v>
      </c>
      <c r="CV24" s="211">
        <f>_xlfn.XLOOKUP($C24,[1]Sheet1!$B:$B,[1]Sheet1!BV:BV)</f>
        <v>0</v>
      </c>
      <c r="CW24" s="211">
        <f>_xlfn.XLOOKUP($C24,[1]Sheet1!$B:$B,[1]Sheet1!BW:BW)</f>
        <v>1</v>
      </c>
      <c r="CX24" s="211">
        <f>_xlfn.XLOOKUP($C24,[1]Sheet1!$B:$B,[1]Sheet1!BX:BX)</f>
        <v>0</v>
      </c>
      <c r="CY24" s="211">
        <f>_xlfn.XLOOKUP($C24,[1]Sheet1!$B:$B,[1]Sheet1!BY:BY)</f>
        <v>1</v>
      </c>
      <c r="CZ24" s="211">
        <f>_xlfn.XLOOKUP($C24,[1]Sheet1!$B:$B,[1]Sheet1!BZ:BZ)</f>
        <v>1</v>
      </c>
      <c r="DA24" s="211">
        <f>_xlfn.XLOOKUP($C24,[1]Sheet1!$B:$B,[1]Sheet1!CA:CA)</f>
        <v>0</v>
      </c>
      <c r="DB24" s="211">
        <f>_xlfn.XLOOKUP($C24,[1]Sheet1!$B:$B,[1]Sheet1!CB:CB)</f>
        <v>1</v>
      </c>
      <c r="DC24" s="211">
        <f>_xlfn.XLOOKUP($C24,[1]Sheet1!$B:$B,[1]Sheet1!CC:CC)</f>
        <v>1</v>
      </c>
      <c r="DD24" s="211">
        <f>_xlfn.XLOOKUP($C24,[1]Sheet1!$B:$B,[1]Sheet1!CD:CD)</f>
        <v>0</v>
      </c>
      <c r="DE24" s="211">
        <f>_xlfn.XLOOKUP($C24,[1]Sheet1!$B:$B,[1]Sheet1!CE:CE)</f>
        <v>1</v>
      </c>
      <c r="DF24" s="211">
        <f>_xlfn.XLOOKUP($C24,[1]Sheet1!$B:$B,[1]Sheet1!CF:CF)</f>
        <v>0</v>
      </c>
      <c r="DG24" s="163" t="str">
        <f>_xlfn.XLOOKUP(C24,[2]Sheet1!$B:$B,[2]Sheet1!$N:$N)</f>
        <v>N</v>
      </c>
      <c r="DH24" s="163" t="str">
        <f>_xlfn.XLOOKUP(C24,[2]Sheet1!$B:$B,[2]Sheet1!$R:$R)</f>
        <v>No</v>
      </c>
      <c r="DI24" s="163" t="str">
        <f>_xlfn.XLOOKUP(C24,[2]Sheet1!$B:$B,[2]Sheet1!$AN:$AN)</f>
        <v>N</v>
      </c>
      <c r="DJ24" s="163" t="str">
        <f>_xlfn.XLOOKUP(C24,[2]Sheet1!$B:$B,[2]Sheet1!$W:$W)</f>
        <v>C</v>
      </c>
      <c r="DK24" s="163" t="str">
        <f>_xlfn.XLOOKUP(C24,[2]Sheet1!$B:$B,[2]Sheet1!$AF:$AF)</f>
        <v>Y</v>
      </c>
      <c r="DL24" s="163">
        <f>_xlfn.XLOOKUP(C24,[2]Sheet1!$B:$B,[2]Sheet1!$AW:$AW)</f>
        <v>0</v>
      </c>
      <c r="DM24" s="166" t="str">
        <f t="shared" si="27"/>
        <v>Y</v>
      </c>
      <c r="DN24" s="166" t="str">
        <f t="shared" si="28"/>
        <v/>
      </c>
      <c r="DO24" s="166" t="str">
        <f t="shared" si="29"/>
        <v>N</v>
      </c>
      <c r="DP24" s="166" t="str">
        <f t="shared" si="30"/>
        <v>Y</v>
      </c>
      <c r="DQ24" s="180" t="str">
        <f t="shared" si="31"/>
        <v>Not Specified</v>
      </c>
      <c r="DR24" s="180"/>
    </row>
    <row r="25" spans="1:122" s="143" customFormat="1" ht="16.5" hidden="1" customHeight="1">
      <c r="A25" s="24">
        <v>22</v>
      </c>
      <c r="B25" s="24">
        <v>26</v>
      </c>
      <c r="C25" s="26" t="s">
        <v>1367</v>
      </c>
      <c r="D25" s="24" t="s">
        <v>7185</v>
      </c>
      <c r="E25" s="24" t="s">
        <v>7163</v>
      </c>
      <c r="F25" s="24" t="s">
        <v>7286</v>
      </c>
      <c r="G25" s="24" t="s">
        <v>2990</v>
      </c>
      <c r="H25" s="30" t="s">
        <v>1368</v>
      </c>
      <c r="I25" s="24" t="s">
        <v>1369</v>
      </c>
      <c r="J25" s="24">
        <v>0.218</v>
      </c>
      <c r="K25" s="24" t="s">
        <v>1370</v>
      </c>
      <c r="L25" s="24">
        <v>228000</v>
      </c>
      <c r="M25" s="26">
        <v>28</v>
      </c>
      <c r="N25" s="73" t="s">
        <v>86</v>
      </c>
      <c r="O25" s="73">
        <v>2015</v>
      </c>
      <c r="P25" s="74">
        <v>2014</v>
      </c>
      <c r="Q25" s="73" t="s">
        <v>86</v>
      </c>
      <c r="R25" s="73" t="s">
        <v>86</v>
      </c>
      <c r="S25" s="73" t="s">
        <v>673</v>
      </c>
      <c r="T25" s="73" t="s">
        <v>2984</v>
      </c>
      <c r="U25" s="213">
        <v>2030</v>
      </c>
      <c r="V25" s="73" t="s">
        <v>7588</v>
      </c>
      <c r="W25" s="73" t="s">
        <v>7588</v>
      </c>
      <c r="X25" s="218" t="s">
        <v>7588</v>
      </c>
      <c r="Y25" s="73" t="s">
        <v>689</v>
      </c>
      <c r="Z25" s="73" t="s">
        <v>1421</v>
      </c>
      <c r="AA25" s="74" t="s">
        <v>7588</v>
      </c>
      <c r="AB25" s="73"/>
      <c r="AC25" s="73" t="s">
        <v>3265</v>
      </c>
      <c r="AD25" s="74" t="s">
        <v>5</v>
      </c>
      <c r="AE25" s="73" t="s">
        <v>7346</v>
      </c>
      <c r="AF25" s="73" t="s">
        <v>86</v>
      </c>
      <c r="AG25" s="73" t="s">
        <v>266</v>
      </c>
      <c r="AH25" s="73" t="s">
        <v>266</v>
      </c>
      <c r="AI25" s="73" t="s">
        <v>266</v>
      </c>
      <c r="AJ25" s="73" t="s">
        <v>2283</v>
      </c>
      <c r="AK25" s="81" t="s">
        <v>3266</v>
      </c>
      <c r="AL25" s="73">
        <v>2030</v>
      </c>
      <c r="AM25" s="28"/>
      <c r="AN25" s="33"/>
      <c r="AO25" s="24" t="s">
        <v>7588</v>
      </c>
      <c r="AP25" s="73" t="s">
        <v>689</v>
      </c>
      <c r="AQ25" s="24" t="s">
        <v>7588</v>
      </c>
      <c r="AR25" s="24" t="s">
        <v>7588</v>
      </c>
      <c r="AS25" s="24" t="s">
        <v>7588</v>
      </c>
      <c r="AT25" s="28"/>
      <c r="AU25" s="33"/>
      <c r="AV25" s="24" t="s">
        <v>266</v>
      </c>
      <c r="AW25" s="22" t="s">
        <v>3271</v>
      </c>
      <c r="AX25" s="24" t="s">
        <v>266</v>
      </c>
      <c r="AY25" s="24" t="s">
        <v>689</v>
      </c>
      <c r="AZ25" s="24" t="s">
        <v>7588</v>
      </c>
      <c r="BA25" s="24" t="s">
        <v>7588</v>
      </c>
      <c r="BB25" s="24"/>
      <c r="BC25" s="22"/>
      <c r="BD25" s="24" t="s">
        <v>80</v>
      </c>
      <c r="BE25" s="29">
        <v>45946</v>
      </c>
      <c r="BF25" s="26"/>
      <c r="BG25" s="24">
        <f t="shared" si="0"/>
        <v>1</v>
      </c>
      <c r="BH25" s="24">
        <f t="shared" si="1"/>
        <v>0</v>
      </c>
      <c r="BI25" s="24">
        <f t="shared" si="2"/>
        <v>0</v>
      </c>
      <c r="BJ25" s="24">
        <f t="shared" si="3"/>
        <v>1</v>
      </c>
      <c r="BK25" s="24">
        <f t="shared" si="4"/>
        <v>0</v>
      </c>
      <c r="BL25" s="24">
        <f t="shared" si="5"/>
        <v>1</v>
      </c>
      <c r="BM25" s="24">
        <f t="shared" si="6"/>
        <v>0</v>
      </c>
      <c r="BN25" s="24">
        <f t="shared" si="7"/>
        <v>1</v>
      </c>
      <c r="BO25" s="24">
        <f t="shared" si="8"/>
        <v>0</v>
      </c>
      <c r="BP25" s="24">
        <f t="shared" si="9"/>
        <v>0</v>
      </c>
      <c r="BQ25" s="24">
        <f t="shared" si="10"/>
        <v>0</v>
      </c>
      <c r="BR25" s="24">
        <f t="shared" si="11"/>
        <v>0</v>
      </c>
      <c r="BS25" s="24">
        <f t="shared" si="12"/>
        <v>0</v>
      </c>
      <c r="BT25" s="24">
        <f t="shared" si="13"/>
        <v>0</v>
      </c>
      <c r="BU25" s="24">
        <f t="shared" si="14"/>
        <v>0</v>
      </c>
      <c r="BV25" s="24">
        <f t="shared" si="15"/>
        <v>1</v>
      </c>
      <c r="BW25" s="24">
        <f t="shared" si="16"/>
        <v>0</v>
      </c>
      <c r="BX25" s="24">
        <f t="shared" si="17"/>
        <v>1</v>
      </c>
      <c r="BY25" s="24">
        <f t="shared" si="18"/>
        <v>0</v>
      </c>
      <c r="BZ25" s="24">
        <f t="shared" si="19"/>
        <v>0</v>
      </c>
      <c r="CA25" s="24">
        <f t="shared" si="32"/>
        <v>0</v>
      </c>
      <c r="CB25" s="24">
        <f t="shared" si="20"/>
        <v>0</v>
      </c>
      <c r="CC25" s="24">
        <f t="shared" si="21"/>
        <v>0</v>
      </c>
      <c r="CD25" s="24">
        <f t="shared" si="22"/>
        <v>0</v>
      </c>
      <c r="CE25" s="24">
        <f t="shared" si="23"/>
        <v>0</v>
      </c>
      <c r="CF25" s="24">
        <f t="shared" si="24"/>
        <v>1</v>
      </c>
      <c r="CG25" s="24">
        <f>MAX($BJ25,$BN25,$BX25,$CB25)</f>
        <v>1</v>
      </c>
      <c r="CH25" s="24">
        <f t="shared" si="25"/>
        <v>0</v>
      </c>
      <c r="CI25" s="24">
        <f t="shared" si="26"/>
        <v>0</v>
      </c>
      <c r="CJ25" s="211">
        <f>_xlfn.XLOOKUP($C25,[1]Sheet1!$B:$B,[1]Sheet1!BJ:BJ)</f>
        <v>1</v>
      </c>
      <c r="CK25" s="211">
        <f>_xlfn.XLOOKUP($C25,[1]Sheet1!$B:$B,[1]Sheet1!BK:BK)</f>
        <v>0</v>
      </c>
      <c r="CL25" s="211">
        <f>_xlfn.XLOOKUP($C25,[1]Sheet1!$B:$B,[1]Sheet1!BL:BL)</f>
        <v>0</v>
      </c>
      <c r="CM25" s="211">
        <f>_xlfn.XLOOKUP($C25,[1]Sheet1!$B:$B,[1]Sheet1!BM:BM)</f>
        <v>1</v>
      </c>
      <c r="CN25" s="211">
        <f>_xlfn.XLOOKUP($C25,[1]Sheet1!$B:$B,[1]Sheet1!BN:BN)</f>
        <v>0</v>
      </c>
      <c r="CO25" s="211">
        <f>_xlfn.XLOOKUP($C25,[1]Sheet1!$B:$B,[1]Sheet1!BO:BO)</f>
        <v>0</v>
      </c>
      <c r="CP25" s="211">
        <f>_xlfn.XLOOKUP($C25,[1]Sheet1!$B:$B,[1]Sheet1!BP:BP)</f>
        <v>0</v>
      </c>
      <c r="CQ25" s="211">
        <f>_xlfn.XLOOKUP($C25,[1]Sheet1!$B:$B,[1]Sheet1!BQ:BQ)</f>
        <v>0</v>
      </c>
      <c r="CR25" s="211">
        <f>_xlfn.XLOOKUP($C25,[1]Sheet1!$B:$B,[1]Sheet1!BR:BR)</f>
        <v>0</v>
      </c>
      <c r="CS25" s="211">
        <f>_xlfn.XLOOKUP($C25,[1]Sheet1!$B:$B,[1]Sheet1!BS:BS)</f>
        <v>1</v>
      </c>
      <c r="CT25" s="211">
        <f>_xlfn.XLOOKUP($C25,[1]Sheet1!$B:$B,[1]Sheet1!BT:BT)</f>
        <v>0</v>
      </c>
      <c r="CU25" s="211">
        <f>_xlfn.XLOOKUP($C25,[1]Sheet1!$B:$B,[1]Sheet1!BU:BU)</f>
        <v>1</v>
      </c>
      <c r="CV25" s="211">
        <f>_xlfn.XLOOKUP($C25,[1]Sheet1!$B:$B,[1]Sheet1!BV:BV)</f>
        <v>1</v>
      </c>
      <c r="CW25" s="211">
        <f>_xlfn.XLOOKUP($C25,[1]Sheet1!$B:$B,[1]Sheet1!BW:BW)</f>
        <v>0</v>
      </c>
      <c r="CX25" s="211">
        <f>_xlfn.XLOOKUP($C25,[1]Sheet1!$B:$B,[1]Sheet1!BX:BX)</f>
        <v>0</v>
      </c>
      <c r="CY25" s="211">
        <f>_xlfn.XLOOKUP($C25,[1]Sheet1!$B:$B,[1]Sheet1!BY:BY)</f>
        <v>1</v>
      </c>
      <c r="CZ25" s="211">
        <f>_xlfn.XLOOKUP($C25,[1]Sheet1!$B:$B,[1]Sheet1!BZ:BZ)</f>
        <v>1</v>
      </c>
      <c r="DA25" s="211">
        <f>_xlfn.XLOOKUP($C25,[1]Sheet1!$B:$B,[1]Sheet1!CA:CA)</f>
        <v>1</v>
      </c>
      <c r="DB25" s="211">
        <f>_xlfn.XLOOKUP($C25,[1]Sheet1!$B:$B,[1]Sheet1!CB:CB)</f>
        <v>1</v>
      </c>
      <c r="DC25" s="211">
        <f>_xlfn.XLOOKUP($C25,[1]Sheet1!$B:$B,[1]Sheet1!CC:CC)</f>
        <v>1</v>
      </c>
      <c r="DD25" s="211">
        <f>_xlfn.XLOOKUP($C25,[1]Sheet1!$B:$B,[1]Sheet1!CD:CD)</f>
        <v>0</v>
      </c>
      <c r="DE25" s="211">
        <f>_xlfn.XLOOKUP($C25,[1]Sheet1!$B:$B,[1]Sheet1!CE:CE)</f>
        <v>1</v>
      </c>
      <c r="DF25" s="211">
        <f>_xlfn.XLOOKUP($C25,[1]Sheet1!$B:$B,[1]Sheet1!CF:CF)</f>
        <v>1</v>
      </c>
      <c r="DG25" s="163" t="str">
        <f>_xlfn.XLOOKUP(C25,[2]Sheet1!$B:$B,[2]Sheet1!$N:$N)</f>
        <v>Y</v>
      </c>
      <c r="DH25" s="163" t="str">
        <f>_xlfn.XLOOKUP(C25,[2]Sheet1!$B:$B,[2]Sheet1!$R:$R)</f>
        <v>No</v>
      </c>
      <c r="DI25" s="163" t="str">
        <f>_xlfn.XLOOKUP(C25,[2]Sheet1!$B:$B,[2]Sheet1!$AN:$AN)</f>
        <v>N</v>
      </c>
      <c r="DJ25" s="163" t="str">
        <f>_xlfn.XLOOKUP(C25,[2]Sheet1!$B:$B,[2]Sheet1!$W:$W)</f>
        <v>C, V</v>
      </c>
      <c r="DK25" s="163" t="str">
        <f>_xlfn.XLOOKUP(C25,[2]Sheet1!$B:$B,[2]Sheet1!$AF:$AF)</f>
        <v>Y</v>
      </c>
      <c r="DL25" s="163">
        <f>_xlfn.XLOOKUP(C25,[2]Sheet1!$B:$B,[2]Sheet1!$AW:$AW)</f>
        <v>0</v>
      </c>
      <c r="DM25" s="166" t="str">
        <f t="shared" si="27"/>
        <v>Y</v>
      </c>
      <c r="DN25" s="166" t="str">
        <f t="shared" si="28"/>
        <v>Commitment removed</v>
      </c>
      <c r="DO25" s="166" t="str">
        <f t="shared" si="29"/>
        <v>N</v>
      </c>
      <c r="DP25" s="166" t="str">
        <f t="shared" si="30"/>
        <v>Y</v>
      </c>
      <c r="DQ25" s="180" t="str">
        <f t="shared" si="31"/>
        <v>Yes</v>
      </c>
      <c r="DR25" s="180"/>
    </row>
    <row r="26" spans="1:122" s="143" customFormat="1" ht="16.25" hidden="1" customHeight="1">
      <c r="A26" s="24">
        <v>23</v>
      </c>
      <c r="B26" s="24">
        <v>19</v>
      </c>
      <c r="C26" s="26" t="s">
        <v>141</v>
      </c>
      <c r="D26" s="24" t="s">
        <v>7187</v>
      </c>
      <c r="E26" s="24" t="s">
        <v>7169</v>
      </c>
      <c r="F26" s="24" t="s">
        <v>4845</v>
      </c>
      <c r="G26" s="24" t="s">
        <v>3181</v>
      </c>
      <c r="H26" s="30" t="s">
        <v>142</v>
      </c>
      <c r="I26" s="24" t="s">
        <v>143</v>
      </c>
      <c r="J26" s="24">
        <v>-0.625</v>
      </c>
      <c r="K26" s="24" t="s">
        <v>144</v>
      </c>
      <c r="L26" s="24">
        <v>13086</v>
      </c>
      <c r="M26" s="26">
        <v>11</v>
      </c>
      <c r="N26" s="73" t="s">
        <v>689</v>
      </c>
      <c r="O26" s="73" t="s">
        <v>7588</v>
      </c>
      <c r="P26" s="74" t="s">
        <v>7588</v>
      </c>
      <c r="Q26" s="73" t="s">
        <v>689</v>
      </c>
      <c r="R26" s="73" t="s">
        <v>689</v>
      </c>
      <c r="S26" s="73" t="s">
        <v>7588</v>
      </c>
      <c r="T26" s="73" t="s">
        <v>7588</v>
      </c>
      <c r="U26" s="213" t="s">
        <v>7588</v>
      </c>
      <c r="V26" s="73" t="s">
        <v>7588</v>
      </c>
      <c r="W26" s="73" t="s">
        <v>7588</v>
      </c>
      <c r="X26" s="218" t="s">
        <v>7588</v>
      </c>
      <c r="Y26" s="73" t="s">
        <v>7588</v>
      </c>
      <c r="Z26" s="73" t="s">
        <v>7588</v>
      </c>
      <c r="AA26" s="74" t="s">
        <v>7588</v>
      </c>
      <c r="AB26" s="73"/>
      <c r="AC26" s="73" t="s">
        <v>675</v>
      </c>
      <c r="AD26" s="74" t="s">
        <v>5</v>
      </c>
      <c r="AE26" s="73" t="s">
        <v>7346</v>
      </c>
      <c r="AF26" s="73" t="s">
        <v>86</v>
      </c>
      <c r="AG26" s="73" t="s">
        <v>266</v>
      </c>
      <c r="AH26" s="73" t="s">
        <v>266</v>
      </c>
      <c r="AI26" s="73" t="s">
        <v>266</v>
      </c>
      <c r="AJ26" s="73" t="s">
        <v>2283</v>
      </c>
      <c r="AK26" s="81" t="s">
        <v>3276</v>
      </c>
      <c r="AL26" s="73">
        <v>2050</v>
      </c>
      <c r="AM26" s="24"/>
      <c r="AN26" s="26"/>
      <c r="AO26" s="24" t="s">
        <v>7588</v>
      </c>
      <c r="AP26" s="73" t="s">
        <v>689</v>
      </c>
      <c r="AQ26" s="24" t="s">
        <v>7588</v>
      </c>
      <c r="AR26" s="24" t="s">
        <v>7588</v>
      </c>
      <c r="AS26" s="24" t="s">
        <v>7588</v>
      </c>
      <c r="AT26" s="24"/>
      <c r="AU26" s="26"/>
      <c r="AV26" s="24" t="s">
        <v>269</v>
      </c>
      <c r="AW26" s="22" t="s">
        <v>3019</v>
      </c>
      <c r="AX26" s="24" t="s">
        <v>269</v>
      </c>
      <c r="AY26" s="24" t="s">
        <v>689</v>
      </c>
      <c r="AZ26" s="24" t="s">
        <v>7588</v>
      </c>
      <c r="BA26" s="24" t="s">
        <v>7588</v>
      </c>
      <c r="BB26" s="24"/>
      <c r="BC26" s="26"/>
      <c r="BD26" s="24" t="s">
        <v>80</v>
      </c>
      <c r="BE26" s="29">
        <v>45946</v>
      </c>
      <c r="BF26" s="26"/>
      <c r="BG26" s="24">
        <f t="shared" si="0"/>
        <v>0</v>
      </c>
      <c r="BH26" s="24">
        <f t="shared" si="1"/>
        <v>0</v>
      </c>
      <c r="BI26" s="24">
        <f t="shared" si="2"/>
        <v>0</v>
      </c>
      <c r="BJ26" s="24">
        <f t="shared" si="3"/>
        <v>0</v>
      </c>
      <c r="BK26" s="24">
        <f t="shared" si="4"/>
        <v>0</v>
      </c>
      <c r="BL26" s="24">
        <f t="shared" si="5"/>
        <v>0</v>
      </c>
      <c r="BM26" s="24">
        <f t="shared" si="6"/>
        <v>0</v>
      </c>
      <c r="BN26" s="24">
        <f t="shared" si="7"/>
        <v>0</v>
      </c>
      <c r="BO26" s="24">
        <f t="shared" si="8"/>
        <v>0</v>
      </c>
      <c r="BP26" s="24">
        <f t="shared" si="9"/>
        <v>0</v>
      </c>
      <c r="BQ26" s="24">
        <f t="shared" si="10"/>
        <v>0</v>
      </c>
      <c r="BR26" s="24">
        <f t="shared" si="11"/>
        <v>0</v>
      </c>
      <c r="BS26" s="24">
        <f t="shared" si="12"/>
        <v>0</v>
      </c>
      <c r="BT26" s="24">
        <f t="shared" si="13"/>
        <v>0</v>
      </c>
      <c r="BU26" s="24">
        <f t="shared" si="14"/>
        <v>0</v>
      </c>
      <c r="BV26" s="24">
        <f t="shared" si="15"/>
        <v>0</v>
      </c>
      <c r="BW26" s="24">
        <f t="shared" si="16"/>
        <v>1</v>
      </c>
      <c r="BX26" s="24">
        <f t="shared" si="17"/>
        <v>1</v>
      </c>
      <c r="BY26" s="24">
        <f t="shared" si="18"/>
        <v>0</v>
      </c>
      <c r="BZ26" s="24">
        <f t="shared" si="19"/>
        <v>0</v>
      </c>
      <c r="CA26" s="24">
        <f t="shared" si="32"/>
        <v>0</v>
      </c>
      <c r="CB26" s="24">
        <f t="shared" si="20"/>
        <v>0</v>
      </c>
      <c r="CC26" s="24">
        <f t="shared" si="21"/>
        <v>0</v>
      </c>
      <c r="CD26" s="24">
        <f t="shared" si="22"/>
        <v>0</v>
      </c>
      <c r="CE26" s="24">
        <f t="shared" si="23"/>
        <v>0</v>
      </c>
      <c r="CF26" s="24">
        <f t="shared" si="24"/>
        <v>0</v>
      </c>
      <c r="CG26" s="24">
        <f>MAX(BJ26,BN26,BX26,CB26)</f>
        <v>1</v>
      </c>
      <c r="CH26" s="24">
        <f t="shared" si="25"/>
        <v>1</v>
      </c>
      <c r="CI26" s="24">
        <f t="shared" si="26"/>
        <v>0</v>
      </c>
      <c r="CJ26" s="211">
        <f>_xlfn.XLOOKUP($C26,[1]Sheet1!$B:$B,[1]Sheet1!BJ:BJ)</f>
        <v>0</v>
      </c>
      <c r="CK26" s="211">
        <f>_xlfn.XLOOKUP($C26,[1]Sheet1!$B:$B,[1]Sheet1!BK:BK)</f>
        <v>0</v>
      </c>
      <c r="CL26" s="211">
        <f>_xlfn.XLOOKUP($C26,[1]Sheet1!$B:$B,[1]Sheet1!BL:BL)</f>
        <v>1</v>
      </c>
      <c r="CM26" s="211">
        <f>_xlfn.XLOOKUP($C26,[1]Sheet1!$B:$B,[1]Sheet1!BM:BM)</f>
        <v>1</v>
      </c>
      <c r="CN26" s="211">
        <f>_xlfn.XLOOKUP($C26,[1]Sheet1!$B:$B,[1]Sheet1!BN:BN)</f>
        <v>0</v>
      </c>
      <c r="CO26" s="211">
        <f>_xlfn.XLOOKUP($C26,[1]Sheet1!$B:$B,[1]Sheet1!BO:BO)</f>
        <v>0</v>
      </c>
      <c r="CP26" s="211">
        <f>_xlfn.XLOOKUP($C26,[1]Sheet1!$B:$B,[1]Sheet1!BP:BP)</f>
        <v>0</v>
      </c>
      <c r="CQ26" s="211">
        <f>_xlfn.XLOOKUP($C26,[1]Sheet1!$B:$B,[1]Sheet1!BQ:BQ)</f>
        <v>0</v>
      </c>
      <c r="CR26" s="211">
        <f>_xlfn.XLOOKUP($C26,[1]Sheet1!$B:$B,[1]Sheet1!BR:BR)</f>
        <v>0</v>
      </c>
      <c r="CS26" s="211">
        <f>_xlfn.XLOOKUP($C26,[1]Sheet1!$B:$B,[1]Sheet1!BS:BS)</f>
        <v>0</v>
      </c>
      <c r="CT26" s="211">
        <f>_xlfn.XLOOKUP($C26,[1]Sheet1!$B:$B,[1]Sheet1!BT:BT)</f>
        <v>0</v>
      </c>
      <c r="CU26" s="211">
        <f>_xlfn.XLOOKUP($C26,[1]Sheet1!$B:$B,[1]Sheet1!BU:BU)</f>
        <v>0</v>
      </c>
      <c r="CV26" s="211">
        <f>_xlfn.XLOOKUP($C26,[1]Sheet1!$B:$B,[1]Sheet1!BV:BV)</f>
        <v>0</v>
      </c>
      <c r="CW26" s="211">
        <f>_xlfn.XLOOKUP($C26,[1]Sheet1!$B:$B,[1]Sheet1!BW:BW)</f>
        <v>0</v>
      </c>
      <c r="CX26" s="211">
        <f>_xlfn.XLOOKUP($C26,[1]Sheet1!$B:$B,[1]Sheet1!BX:BX)</f>
        <v>0</v>
      </c>
      <c r="CY26" s="211">
        <f>_xlfn.XLOOKUP($C26,[1]Sheet1!$B:$B,[1]Sheet1!BY:BY)</f>
        <v>0</v>
      </c>
      <c r="CZ26" s="211">
        <f>_xlfn.XLOOKUP($C26,[1]Sheet1!$B:$B,[1]Sheet1!BZ:BZ)</f>
        <v>1</v>
      </c>
      <c r="DA26" s="211">
        <f>_xlfn.XLOOKUP($C26,[1]Sheet1!$B:$B,[1]Sheet1!CA:CA)</f>
        <v>0</v>
      </c>
      <c r="DB26" s="211">
        <f>_xlfn.XLOOKUP($C26,[1]Sheet1!$B:$B,[1]Sheet1!CB:CB)</f>
        <v>1</v>
      </c>
      <c r="DC26" s="211">
        <f>_xlfn.XLOOKUP($C26,[1]Sheet1!$B:$B,[1]Sheet1!CC:CC)</f>
        <v>1</v>
      </c>
      <c r="DD26" s="211">
        <f>_xlfn.XLOOKUP($C26,[1]Sheet1!$B:$B,[1]Sheet1!CD:CD)</f>
        <v>0</v>
      </c>
      <c r="DE26" s="211">
        <f>_xlfn.XLOOKUP($C26,[1]Sheet1!$B:$B,[1]Sheet1!CE:CE)</f>
        <v>1</v>
      </c>
      <c r="DF26" s="211">
        <f>_xlfn.XLOOKUP($C26,[1]Sheet1!$B:$B,[1]Sheet1!CF:CF)</f>
        <v>0</v>
      </c>
      <c r="DG26" s="163" t="str">
        <f>_xlfn.XLOOKUP(C26,[2]Sheet1!$B:$B,[2]Sheet1!$N:$N)</f>
        <v>N</v>
      </c>
      <c r="DH26" s="163">
        <f>_xlfn.XLOOKUP(C26,[2]Sheet1!$B:$B,[2]Sheet1!$R:$R)</f>
        <v>0</v>
      </c>
      <c r="DI26" s="163" t="str">
        <f>_xlfn.XLOOKUP(C26,[2]Sheet1!$B:$B,[2]Sheet1!$AN:$AN)</f>
        <v>N</v>
      </c>
      <c r="DJ26" s="163" t="str">
        <f>_xlfn.XLOOKUP(C26,[2]Sheet1!$B:$B,[2]Sheet1!$W:$W)</f>
        <v>C</v>
      </c>
      <c r="DK26" s="163" t="str">
        <f>_xlfn.XLOOKUP(C26,[2]Sheet1!$B:$B,[2]Sheet1!$AF:$AF)</f>
        <v>Y</v>
      </c>
      <c r="DL26" s="163">
        <f>_xlfn.XLOOKUP(C26,[2]Sheet1!$B:$B,[2]Sheet1!$AW:$AW)</f>
        <v>0</v>
      </c>
      <c r="DM26" s="166" t="str">
        <f t="shared" si="27"/>
        <v>N</v>
      </c>
      <c r="DN26" s="166" t="str">
        <f t="shared" si="28"/>
        <v/>
      </c>
      <c r="DO26" s="166" t="str">
        <f t="shared" si="29"/>
        <v>N</v>
      </c>
      <c r="DP26" s="166" t="str">
        <f t="shared" si="30"/>
        <v>Y</v>
      </c>
      <c r="DQ26" s="180" t="str">
        <f t="shared" si="31"/>
        <v>No</v>
      </c>
      <c r="DR26" s="180"/>
    </row>
    <row r="27" spans="1:122" s="143" customFormat="1" ht="16.25" hidden="1" customHeight="1">
      <c r="A27" s="143">
        <v>24</v>
      </c>
      <c r="B27" s="143">
        <v>24</v>
      </c>
      <c r="C27" s="144" t="s">
        <v>145</v>
      </c>
      <c r="D27" s="143" t="s">
        <v>7158</v>
      </c>
      <c r="E27" s="143" t="s">
        <v>7157</v>
      </c>
      <c r="F27" s="143" t="s">
        <v>3982</v>
      </c>
      <c r="G27" s="143" t="s">
        <v>3136</v>
      </c>
      <c r="H27" s="167" t="s">
        <v>146</v>
      </c>
      <c r="I27" s="143" t="s">
        <v>147</v>
      </c>
      <c r="J27" s="143">
        <v>-1.3819999999999999</v>
      </c>
      <c r="K27" s="143" t="s">
        <v>148</v>
      </c>
      <c r="L27" s="143">
        <v>84146</v>
      </c>
      <c r="M27" s="144">
        <v>15</v>
      </c>
      <c r="N27" s="145" t="s">
        <v>689</v>
      </c>
      <c r="O27" s="145" t="s">
        <v>7588</v>
      </c>
      <c r="P27" s="146" t="s">
        <v>7588</v>
      </c>
      <c r="Q27" s="73" t="s">
        <v>689</v>
      </c>
      <c r="R27" s="73" t="s">
        <v>689</v>
      </c>
      <c r="S27" s="145" t="s">
        <v>7588</v>
      </c>
      <c r="T27" s="145" t="s">
        <v>7588</v>
      </c>
      <c r="U27" s="214" t="s">
        <v>7588</v>
      </c>
      <c r="V27" s="145" t="s">
        <v>7588</v>
      </c>
      <c r="W27" s="145" t="s">
        <v>7588</v>
      </c>
      <c r="X27" s="219" t="s">
        <v>7588</v>
      </c>
      <c r="Y27" s="73" t="s">
        <v>7588</v>
      </c>
      <c r="Z27" s="145" t="s">
        <v>7588</v>
      </c>
      <c r="AA27" s="146" t="s">
        <v>7588</v>
      </c>
      <c r="AB27" s="145"/>
      <c r="AC27" s="145" t="s">
        <v>417</v>
      </c>
      <c r="AD27" s="146" t="s">
        <v>6</v>
      </c>
      <c r="AE27" s="73" t="s">
        <v>7588</v>
      </c>
      <c r="AF27" s="73" t="s">
        <v>689</v>
      </c>
      <c r="AG27" s="145" t="s">
        <v>266</v>
      </c>
      <c r="AH27" s="145" t="s">
        <v>266</v>
      </c>
      <c r="AI27" s="145" t="s">
        <v>266</v>
      </c>
      <c r="AJ27" s="145" t="s">
        <v>2283</v>
      </c>
      <c r="AK27" s="147" t="s">
        <v>7588</v>
      </c>
      <c r="AL27" s="145" t="s">
        <v>7588</v>
      </c>
      <c r="AN27" s="144"/>
      <c r="AO27" s="24" t="s">
        <v>7346</v>
      </c>
      <c r="AP27" s="145" t="s">
        <v>86</v>
      </c>
      <c r="AQ27" s="143" t="s">
        <v>2283</v>
      </c>
      <c r="AR27" s="143" t="s">
        <v>3288</v>
      </c>
      <c r="AS27" s="143">
        <v>2050</v>
      </c>
      <c r="AU27" s="144"/>
      <c r="AV27" s="143" t="s">
        <v>267</v>
      </c>
      <c r="AW27" s="198" t="s">
        <v>880</v>
      </c>
      <c r="AX27" s="143" t="s">
        <v>269</v>
      </c>
      <c r="AY27" s="143" t="s">
        <v>689</v>
      </c>
      <c r="AZ27" s="143" t="s">
        <v>7588</v>
      </c>
      <c r="BA27" s="143" t="s">
        <v>7588</v>
      </c>
      <c r="BC27" s="144"/>
      <c r="BD27" s="143" t="s">
        <v>80</v>
      </c>
      <c r="BE27" s="148">
        <v>45946</v>
      </c>
      <c r="BF27" s="144"/>
      <c r="BG27" s="24">
        <f t="shared" si="0"/>
        <v>0</v>
      </c>
      <c r="BH27" s="24">
        <f t="shared" si="1"/>
        <v>0</v>
      </c>
      <c r="BI27" s="24">
        <f t="shared" si="2"/>
        <v>0</v>
      </c>
      <c r="BJ27" s="24">
        <f t="shared" si="3"/>
        <v>0</v>
      </c>
      <c r="BK27" s="24">
        <f t="shared" si="4"/>
        <v>0</v>
      </c>
      <c r="BL27" s="24">
        <f t="shared" si="5"/>
        <v>0</v>
      </c>
      <c r="BM27" s="24">
        <f t="shared" si="6"/>
        <v>0</v>
      </c>
      <c r="BN27" s="24">
        <f t="shared" si="7"/>
        <v>0</v>
      </c>
      <c r="BO27" s="24">
        <f t="shared" si="8"/>
        <v>0</v>
      </c>
      <c r="BP27" s="24">
        <f t="shared" si="9"/>
        <v>0</v>
      </c>
      <c r="BQ27" s="24">
        <f t="shared" si="10"/>
        <v>0</v>
      </c>
      <c r="BR27" s="24">
        <f t="shared" si="11"/>
        <v>0</v>
      </c>
      <c r="BS27" s="24">
        <f t="shared" si="12"/>
        <v>0</v>
      </c>
      <c r="BT27" s="24">
        <f t="shared" si="13"/>
        <v>1</v>
      </c>
      <c r="BU27" s="24">
        <f t="shared" si="14"/>
        <v>0</v>
      </c>
      <c r="BV27" s="24">
        <f t="shared" si="15"/>
        <v>0</v>
      </c>
      <c r="BW27" s="24">
        <f t="shared" si="16"/>
        <v>0</v>
      </c>
      <c r="BX27" s="24">
        <f t="shared" si="17"/>
        <v>0</v>
      </c>
      <c r="BY27" s="24">
        <f t="shared" si="18"/>
        <v>0</v>
      </c>
      <c r="BZ27" s="24">
        <f t="shared" si="19"/>
        <v>0</v>
      </c>
      <c r="CA27" s="24">
        <f t="shared" si="32"/>
        <v>1</v>
      </c>
      <c r="CB27" s="24">
        <f t="shared" si="20"/>
        <v>1</v>
      </c>
      <c r="CC27" s="24">
        <f t="shared" si="21"/>
        <v>0</v>
      </c>
      <c r="CD27" s="24">
        <f t="shared" si="22"/>
        <v>0</v>
      </c>
      <c r="CE27" s="24">
        <f t="shared" si="23"/>
        <v>0</v>
      </c>
      <c r="CF27" s="24">
        <f t="shared" si="24"/>
        <v>0</v>
      </c>
      <c r="CG27" s="24">
        <f>MAX(BJ27,BN27,BX27,CB27)</f>
        <v>1</v>
      </c>
      <c r="CH27" s="24">
        <f t="shared" si="25"/>
        <v>0</v>
      </c>
      <c r="CI27" s="24">
        <f t="shared" si="26"/>
        <v>1</v>
      </c>
      <c r="CJ27" s="211">
        <f>_xlfn.XLOOKUP($C27,[1]Sheet1!$B:$B,[1]Sheet1!BJ:BJ)</f>
        <v>0</v>
      </c>
      <c r="CK27" s="211">
        <f>_xlfn.XLOOKUP($C27,[1]Sheet1!$B:$B,[1]Sheet1!BK:BK)</f>
        <v>0</v>
      </c>
      <c r="CL27" s="211">
        <f>_xlfn.XLOOKUP($C27,[1]Sheet1!$B:$B,[1]Sheet1!BL:BL)</f>
        <v>0</v>
      </c>
      <c r="CM27" s="211">
        <f>_xlfn.XLOOKUP($C27,[1]Sheet1!$B:$B,[1]Sheet1!BM:BM)</f>
        <v>0</v>
      </c>
      <c r="CN27" s="211">
        <f>_xlfn.XLOOKUP($C27,[1]Sheet1!$B:$B,[1]Sheet1!BN:BN)</f>
        <v>0</v>
      </c>
      <c r="CO27" s="211">
        <f>_xlfn.XLOOKUP($C27,[1]Sheet1!$B:$B,[1]Sheet1!BO:BO)</f>
        <v>0</v>
      </c>
      <c r="CP27" s="211">
        <f>_xlfn.XLOOKUP($C27,[1]Sheet1!$B:$B,[1]Sheet1!BP:BP)</f>
        <v>1</v>
      </c>
      <c r="CQ27" s="211">
        <f>_xlfn.XLOOKUP($C27,[1]Sheet1!$B:$B,[1]Sheet1!BQ:BQ)</f>
        <v>1</v>
      </c>
      <c r="CR27" s="211">
        <f>_xlfn.XLOOKUP($C27,[1]Sheet1!$B:$B,[1]Sheet1!BR:BR)</f>
        <v>0</v>
      </c>
      <c r="CS27" s="211">
        <f>_xlfn.XLOOKUP($C27,[1]Sheet1!$B:$B,[1]Sheet1!BS:BS)</f>
        <v>0</v>
      </c>
      <c r="CT27" s="211">
        <f>_xlfn.XLOOKUP($C27,[1]Sheet1!$B:$B,[1]Sheet1!BT:BT)</f>
        <v>0</v>
      </c>
      <c r="CU27" s="211">
        <f>_xlfn.XLOOKUP($C27,[1]Sheet1!$B:$B,[1]Sheet1!BU:BU)</f>
        <v>0</v>
      </c>
      <c r="CV27" s="211">
        <f>_xlfn.XLOOKUP($C27,[1]Sheet1!$B:$B,[1]Sheet1!BV:BV)</f>
        <v>0</v>
      </c>
      <c r="CW27" s="211">
        <f>_xlfn.XLOOKUP($C27,[1]Sheet1!$B:$B,[1]Sheet1!BW:BW)</f>
        <v>0</v>
      </c>
      <c r="CX27" s="211">
        <f>_xlfn.XLOOKUP($C27,[1]Sheet1!$B:$B,[1]Sheet1!BX:BX)</f>
        <v>0</v>
      </c>
      <c r="CY27" s="211">
        <f>_xlfn.XLOOKUP($C27,[1]Sheet1!$B:$B,[1]Sheet1!BY:BY)</f>
        <v>0</v>
      </c>
      <c r="CZ27" s="211">
        <f>_xlfn.XLOOKUP($C27,[1]Sheet1!$B:$B,[1]Sheet1!BZ:BZ)</f>
        <v>1</v>
      </c>
      <c r="DA27" s="211">
        <f>_xlfn.XLOOKUP($C27,[1]Sheet1!$B:$B,[1]Sheet1!CA:CA)</f>
        <v>0</v>
      </c>
      <c r="DB27" s="211">
        <f>_xlfn.XLOOKUP($C27,[1]Sheet1!$B:$B,[1]Sheet1!CB:CB)</f>
        <v>1</v>
      </c>
      <c r="DC27" s="211">
        <f>_xlfn.XLOOKUP($C27,[1]Sheet1!$B:$B,[1]Sheet1!CC:CC)</f>
        <v>0</v>
      </c>
      <c r="DD27" s="211">
        <f>_xlfn.XLOOKUP($C27,[1]Sheet1!$B:$B,[1]Sheet1!CD:CD)</f>
        <v>0</v>
      </c>
      <c r="DE27" s="211">
        <f>_xlfn.XLOOKUP($C27,[1]Sheet1!$B:$B,[1]Sheet1!CE:CE)</f>
        <v>1</v>
      </c>
      <c r="DF27" s="211">
        <f>_xlfn.XLOOKUP($C27,[1]Sheet1!$B:$B,[1]Sheet1!CF:CF)</f>
        <v>0</v>
      </c>
      <c r="DG27" s="163" t="str">
        <f>_xlfn.XLOOKUP(C27,[2]Sheet1!$B:$B,[2]Sheet1!$N:$N)</f>
        <v>N</v>
      </c>
      <c r="DH27" s="163">
        <f>_xlfn.XLOOKUP(C27,[2]Sheet1!$B:$B,[2]Sheet1!$R:$R)</f>
        <v>0</v>
      </c>
      <c r="DI27" s="163" t="str">
        <f>_xlfn.XLOOKUP(C27,[2]Sheet1!$B:$B,[2]Sheet1!$AN:$AN)</f>
        <v>V</v>
      </c>
      <c r="DJ27" s="163" t="str">
        <f>_xlfn.XLOOKUP(C27,[2]Sheet1!$B:$B,[2]Sheet1!$W:$W)</f>
        <v>N</v>
      </c>
      <c r="DK27" s="163">
        <f>_xlfn.XLOOKUP(C27,[2]Sheet1!$B:$B,[2]Sheet1!$AF:$AF)</f>
        <v>0</v>
      </c>
      <c r="DL27" s="163" t="str">
        <f>_xlfn.XLOOKUP(C27,[2]Sheet1!$B:$B,[2]Sheet1!$AW:$AW)</f>
        <v>U</v>
      </c>
      <c r="DM27" s="166" t="str">
        <f t="shared" si="27"/>
        <v>N</v>
      </c>
      <c r="DN27" s="166" t="str">
        <f t="shared" si="28"/>
        <v/>
      </c>
      <c r="DO27" s="166" t="str">
        <f t="shared" si="29"/>
        <v>Y</v>
      </c>
      <c r="DP27" s="166" t="str">
        <f t="shared" si="30"/>
        <v>N</v>
      </c>
      <c r="DQ27" s="180" t="str">
        <f t="shared" si="31"/>
        <v>Not Specified</v>
      </c>
      <c r="DR27" s="180"/>
    </row>
    <row r="28" spans="1:122" s="143" customFormat="1" ht="16.5" hidden="1" customHeight="1">
      <c r="A28" s="143">
        <v>25</v>
      </c>
      <c r="B28" s="143">
        <v>27</v>
      </c>
      <c r="C28" s="144" t="s">
        <v>157</v>
      </c>
      <c r="D28" s="143" t="s">
        <v>7176</v>
      </c>
      <c r="E28" s="143" t="s">
        <v>7165</v>
      </c>
      <c r="F28" s="143" t="s">
        <v>7286</v>
      </c>
      <c r="G28" s="143" t="s">
        <v>2990</v>
      </c>
      <c r="H28" s="167" t="s">
        <v>158</v>
      </c>
      <c r="I28" s="143" t="s">
        <v>159</v>
      </c>
      <c r="J28" s="143">
        <v>2.2639999999999998</v>
      </c>
      <c r="K28" s="143" t="s">
        <v>160</v>
      </c>
      <c r="L28" s="143">
        <v>48411</v>
      </c>
      <c r="M28" s="144">
        <v>28</v>
      </c>
      <c r="N28" s="145" t="s">
        <v>689</v>
      </c>
      <c r="O28" s="145" t="s">
        <v>7588</v>
      </c>
      <c r="P28" s="146" t="s">
        <v>7588</v>
      </c>
      <c r="Q28" s="73" t="s">
        <v>86</v>
      </c>
      <c r="R28" s="73" t="s">
        <v>86</v>
      </c>
      <c r="S28" s="145" t="s">
        <v>673</v>
      </c>
      <c r="T28" s="145" t="s">
        <v>2984</v>
      </c>
      <c r="U28" s="214">
        <v>2030</v>
      </c>
      <c r="V28" s="145" t="s">
        <v>7588</v>
      </c>
      <c r="W28" s="145" t="s">
        <v>7588</v>
      </c>
      <c r="X28" s="219" t="s">
        <v>7588</v>
      </c>
      <c r="Y28" s="73" t="s">
        <v>7588</v>
      </c>
      <c r="Z28" s="145" t="s">
        <v>7588</v>
      </c>
      <c r="AA28" s="146" t="s">
        <v>7588</v>
      </c>
      <c r="AB28" s="145"/>
      <c r="AC28" s="145" t="s">
        <v>2995</v>
      </c>
      <c r="AD28" s="146" t="s">
        <v>7140</v>
      </c>
      <c r="AE28" s="73" t="s">
        <v>7588</v>
      </c>
      <c r="AF28" s="73" t="s">
        <v>689</v>
      </c>
      <c r="AG28" s="145" t="s">
        <v>266</v>
      </c>
      <c r="AH28" s="145" t="s">
        <v>266</v>
      </c>
      <c r="AI28" s="145" t="s">
        <v>738</v>
      </c>
      <c r="AJ28" s="145" t="s">
        <v>691</v>
      </c>
      <c r="AK28" s="147" t="s">
        <v>7588</v>
      </c>
      <c r="AL28" s="145" t="s">
        <v>7588</v>
      </c>
      <c r="AM28" s="24"/>
      <c r="AN28" s="144"/>
      <c r="AO28" s="24" t="s">
        <v>7588</v>
      </c>
      <c r="AP28" s="145" t="s">
        <v>689</v>
      </c>
      <c r="AQ28" s="143" t="s">
        <v>7588</v>
      </c>
      <c r="AR28" s="143" t="s">
        <v>7588</v>
      </c>
      <c r="AS28" s="143" t="s">
        <v>7588</v>
      </c>
      <c r="AU28" s="144"/>
      <c r="AV28" s="143" t="s">
        <v>267</v>
      </c>
      <c r="AW28" s="198" t="s">
        <v>267</v>
      </c>
      <c r="AX28" s="143" t="s">
        <v>269</v>
      </c>
      <c r="AY28" s="143" t="s">
        <v>86</v>
      </c>
      <c r="AZ28" s="143" t="s">
        <v>3300</v>
      </c>
      <c r="BA28" s="143">
        <v>2030</v>
      </c>
      <c r="BC28" s="144"/>
      <c r="BD28" s="143" t="s">
        <v>80</v>
      </c>
      <c r="BE28" s="148">
        <v>45946</v>
      </c>
      <c r="BF28" s="144"/>
      <c r="BG28" s="24">
        <f t="shared" si="0"/>
        <v>0</v>
      </c>
      <c r="BH28" s="24">
        <f t="shared" si="1"/>
        <v>0</v>
      </c>
      <c r="BI28" s="24">
        <f t="shared" si="2"/>
        <v>0</v>
      </c>
      <c r="BJ28" s="24">
        <f t="shared" si="3"/>
        <v>0</v>
      </c>
      <c r="BK28" s="24">
        <f t="shared" si="4"/>
        <v>0</v>
      </c>
      <c r="BL28" s="24">
        <f t="shared" si="5"/>
        <v>1</v>
      </c>
      <c r="BM28" s="24">
        <f t="shared" si="6"/>
        <v>0</v>
      </c>
      <c r="BN28" s="24">
        <f t="shared" si="7"/>
        <v>1</v>
      </c>
      <c r="BO28" s="24">
        <f t="shared" si="8"/>
        <v>0</v>
      </c>
      <c r="BP28" s="24">
        <f t="shared" si="9"/>
        <v>0</v>
      </c>
      <c r="BQ28" s="24">
        <f t="shared" si="10"/>
        <v>0</v>
      </c>
      <c r="BR28" s="24">
        <f t="shared" si="11"/>
        <v>0</v>
      </c>
      <c r="BS28" s="24">
        <f t="shared" si="12"/>
        <v>0</v>
      </c>
      <c r="BT28" s="24">
        <f t="shared" si="13"/>
        <v>0</v>
      </c>
      <c r="BU28" s="24">
        <f t="shared" si="14"/>
        <v>0</v>
      </c>
      <c r="BV28" s="24">
        <f t="shared" si="15"/>
        <v>0</v>
      </c>
      <c r="BW28" s="24">
        <f t="shared" si="16"/>
        <v>0</v>
      </c>
      <c r="BX28" s="24">
        <f t="shared" si="17"/>
        <v>0</v>
      </c>
      <c r="BY28" s="24">
        <f t="shared" si="18"/>
        <v>0</v>
      </c>
      <c r="BZ28" s="24">
        <f t="shared" si="19"/>
        <v>0</v>
      </c>
      <c r="CA28" s="24">
        <f t="shared" si="32"/>
        <v>0</v>
      </c>
      <c r="CB28" s="24">
        <f t="shared" si="20"/>
        <v>0</v>
      </c>
      <c r="CC28" s="24">
        <f t="shared" si="21"/>
        <v>0</v>
      </c>
      <c r="CD28" s="24">
        <f t="shared" si="22"/>
        <v>1</v>
      </c>
      <c r="CE28" s="24">
        <f t="shared" si="23"/>
        <v>0</v>
      </c>
      <c r="CF28" s="24">
        <f t="shared" si="24"/>
        <v>0</v>
      </c>
      <c r="CG28" s="24">
        <f>MAX(BJ28,BN28,BX28,CB28)</f>
        <v>1</v>
      </c>
      <c r="CH28" s="24">
        <f t="shared" si="25"/>
        <v>0</v>
      </c>
      <c r="CI28" s="24">
        <f t="shared" si="26"/>
        <v>1</v>
      </c>
      <c r="CJ28" s="211">
        <f>_xlfn.XLOOKUP($C28,[1]Sheet1!$B:$B,[1]Sheet1!BJ:BJ)</f>
        <v>0</v>
      </c>
      <c r="CK28" s="211">
        <f>_xlfn.XLOOKUP($C28,[1]Sheet1!$B:$B,[1]Sheet1!BK:BK)</f>
        <v>0</v>
      </c>
      <c r="CL28" s="211">
        <f>_xlfn.XLOOKUP($C28,[1]Sheet1!$B:$B,[1]Sheet1!BL:BL)</f>
        <v>0</v>
      </c>
      <c r="CM28" s="211">
        <f>_xlfn.XLOOKUP($C28,[1]Sheet1!$B:$B,[1]Sheet1!BM:BM)</f>
        <v>0</v>
      </c>
      <c r="CN28" s="211">
        <f>_xlfn.XLOOKUP($C28,[1]Sheet1!$B:$B,[1]Sheet1!BN:BN)</f>
        <v>0</v>
      </c>
      <c r="CO28" s="211">
        <f>_xlfn.XLOOKUP($C28,[1]Sheet1!$B:$B,[1]Sheet1!BO:BO)</f>
        <v>0</v>
      </c>
      <c r="CP28" s="211">
        <f>_xlfn.XLOOKUP($C28,[1]Sheet1!$B:$B,[1]Sheet1!BP:BP)</f>
        <v>0</v>
      </c>
      <c r="CQ28" s="211">
        <f>_xlfn.XLOOKUP($C28,[1]Sheet1!$B:$B,[1]Sheet1!BQ:BQ)</f>
        <v>0</v>
      </c>
      <c r="CR28" s="211">
        <f>_xlfn.XLOOKUP($C28,[1]Sheet1!$B:$B,[1]Sheet1!BR:BR)</f>
        <v>0</v>
      </c>
      <c r="CS28" s="211">
        <f>_xlfn.XLOOKUP($C28,[1]Sheet1!$B:$B,[1]Sheet1!BS:BS)</f>
        <v>1</v>
      </c>
      <c r="CT28" s="211">
        <f>_xlfn.XLOOKUP($C28,[1]Sheet1!$B:$B,[1]Sheet1!BT:BT)</f>
        <v>0</v>
      </c>
      <c r="CU28" s="211">
        <f>_xlfn.XLOOKUP($C28,[1]Sheet1!$B:$B,[1]Sheet1!BU:BU)</f>
        <v>1</v>
      </c>
      <c r="CV28" s="211">
        <f>_xlfn.XLOOKUP($C28,[1]Sheet1!$B:$B,[1]Sheet1!BV:BV)</f>
        <v>0</v>
      </c>
      <c r="CW28" s="211">
        <f>_xlfn.XLOOKUP($C28,[1]Sheet1!$B:$B,[1]Sheet1!BW:BW)</f>
        <v>0</v>
      </c>
      <c r="CX28" s="211">
        <f>_xlfn.XLOOKUP($C28,[1]Sheet1!$B:$B,[1]Sheet1!BX:BX)</f>
        <v>0</v>
      </c>
      <c r="CY28" s="211">
        <f>_xlfn.XLOOKUP($C28,[1]Sheet1!$B:$B,[1]Sheet1!BY:BY)</f>
        <v>0</v>
      </c>
      <c r="CZ28" s="211">
        <f>_xlfn.XLOOKUP($C28,[1]Sheet1!$B:$B,[1]Sheet1!BZ:BZ)</f>
        <v>0</v>
      </c>
      <c r="DA28" s="211">
        <f>_xlfn.XLOOKUP($C28,[1]Sheet1!$B:$B,[1]Sheet1!CA:CA)</f>
        <v>0</v>
      </c>
      <c r="DB28" s="211">
        <f>_xlfn.XLOOKUP($C28,[1]Sheet1!$B:$B,[1]Sheet1!CB:CB)</f>
        <v>0</v>
      </c>
      <c r="DC28" s="211">
        <f>_xlfn.XLOOKUP($C28,[1]Sheet1!$B:$B,[1]Sheet1!CC:CC)</f>
        <v>0</v>
      </c>
      <c r="DD28" s="211">
        <f>_xlfn.XLOOKUP($C28,[1]Sheet1!$B:$B,[1]Sheet1!CD:CD)</f>
        <v>0</v>
      </c>
      <c r="DE28" s="211">
        <f>_xlfn.XLOOKUP($C28,[1]Sheet1!$B:$B,[1]Sheet1!CE:CE)</f>
        <v>1</v>
      </c>
      <c r="DF28" s="211">
        <f>_xlfn.XLOOKUP($C28,[1]Sheet1!$B:$B,[1]Sheet1!CF:CF)</f>
        <v>0</v>
      </c>
      <c r="DG28" s="163" t="str">
        <f>_xlfn.XLOOKUP(C28,[2]Sheet1!$B:$B,[2]Sheet1!$N:$N)</f>
        <v>Y</v>
      </c>
      <c r="DH28" s="163" t="str">
        <f>_xlfn.XLOOKUP(C28,[2]Sheet1!$B:$B,[2]Sheet1!$R:$R)</f>
        <v>No</v>
      </c>
      <c r="DI28" s="163" t="str">
        <f>_xlfn.XLOOKUP(C28,[2]Sheet1!$B:$B,[2]Sheet1!$AN:$AN)</f>
        <v>N</v>
      </c>
      <c r="DJ28" s="163" t="str">
        <f>_xlfn.XLOOKUP(C28,[2]Sheet1!$B:$B,[2]Sheet1!$W:$W)</f>
        <v>N</v>
      </c>
      <c r="DK28" s="163">
        <f>_xlfn.XLOOKUP(C28,[2]Sheet1!$B:$B,[2]Sheet1!$AF:$AF)</f>
        <v>0</v>
      </c>
      <c r="DL28" s="163">
        <f>_xlfn.XLOOKUP(C28,[2]Sheet1!$B:$B,[2]Sheet1!$AW:$AW)</f>
        <v>0</v>
      </c>
      <c r="DM28" s="166" t="str">
        <f t="shared" si="27"/>
        <v>Y</v>
      </c>
      <c r="DN28" s="166" t="str">
        <f t="shared" si="28"/>
        <v/>
      </c>
      <c r="DO28" s="166" t="str">
        <f t="shared" si="29"/>
        <v>N</v>
      </c>
      <c r="DP28" s="166" t="str">
        <f t="shared" si="30"/>
        <v>N</v>
      </c>
      <c r="DQ28" s="180" t="str">
        <f t="shared" si="31"/>
        <v>Not Specified</v>
      </c>
      <c r="DR28" s="180"/>
    </row>
    <row r="29" spans="1:122" s="143" customFormat="1" ht="16.25" hidden="1" customHeight="1">
      <c r="A29" s="24">
        <v>26</v>
      </c>
      <c r="B29" s="24">
        <v>22</v>
      </c>
      <c r="C29" s="26" t="s">
        <v>161</v>
      </c>
      <c r="D29" s="24" t="s">
        <v>7190</v>
      </c>
      <c r="E29" s="24" t="s">
        <v>7169</v>
      </c>
      <c r="F29" s="24" t="s">
        <v>2277</v>
      </c>
      <c r="G29" s="24" t="s">
        <v>3181</v>
      </c>
      <c r="H29" s="30" t="s">
        <v>162</v>
      </c>
      <c r="I29" s="24" t="s">
        <v>163</v>
      </c>
      <c r="J29" s="24">
        <v>-1.0999999999999999E-2</v>
      </c>
      <c r="K29" s="24" t="s">
        <v>164</v>
      </c>
      <c r="L29" s="24">
        <v>415159</v>
      </c>
      <c r="M29" s="26">
        <v>27</v>
      </c>
      <c r="N29" s="73" t="s">
        <v>689</v>
      </c>
      <c r="O29" s="73" t="s">
        <v>7588</v>
      </c>
      <c r="P29" s="74" t="s">
        <v>7588</v>
      </c>
      <c r="Q29" s="73" t="s">
        <v>689</v>
      </c>
      <c r="R29" s="73" t="s">
        <v>689</v>
      </c>
      <c r="S29" s="73" t="s">
        <v>7588</v>
      </c>
      <c r="T29" s="73" t="s">
        <v>7588</v>
      </c>
      <c r="U29" s="213" t="s">
        <v>7588</v>
      </c>
      <c r="V29" s="73" t="s">
        <v>7588</v>
      </c>
      <c r="W29" s="73" t="s">
        <v>7588</v>
      </c>
      <c r="X29" s="218" t="s">
        <v>7588</v>
      </c>
      <c r="Y29" s="73" t="s">
        <v>7588</v>
      </c>
      <c r="Z29" s="73" t="s">
        <v>7588</v>
      </c>
      <c r="AA29" s="74" t="s">
        <v>7588</v>
      </c>
      <c r="AB29" s="73"/>
      <c r="AC29" s="73" t="s">
        <v>3013</v>
      </c>
      <c r="AD29" s="74" t="s">
        <v>7139</v>
      </c>
      <c r="AE29" s="73" t="s">
        <v>85</v>
      </c>
      <c r="AF29" s="73" t="s">
        <v>689</v>
      </c>
      <c r="AG29" s="73" t="s">
        <v>166</v>
      </c>
      <c r="AH29" s="73" t="s">
        <v>166</v>
      </c>
      <c r="AI29" s="73" t="s">
        <v>267</v>
      </c>
      <c r="AJ29" s="73" t="s">
        <v>691</v>
      </c>
      <c r="AK29" s="81" t="s">
        <v>167</v>
      </c>
      <c r="AL29" s="73">
        <v>2060</v>
      </c>
      <c r="AM29" s="28" t="s">
        <v>168</v>
      </c>
      <c r="AN29" s="26"/>
      <c r="AO29" s="24" t="s">
        <v>7588</v>
      </c>
      <c r="AP29" s="73" t="s">
        <v>689</v>
      </c>
      <c r="AQ29" s="24" t="s">
        <v>7588</v>
      </c>
      <c r="AR29" s="24" t="s">
        <v>7588</v>
      </c>
      <c r="AS29" s="24" t="s">
        <v>7588</v>
      </c>
      <c r="AT29" s="24"/>
      <c r="AU29" s="26"/>
      <c r="AV29" s="24" t="s">
        <v>267</v>
      </c>
      <c r="AW29" s="22" t="s">
        <v>267</v>
      </c>
      <c r="AX29" s="24" t="s">
        <v>269</v>
      </c>
      <c r="AY29" s="24" t="s">
        <v>689</v>
      </c>
      <c r="AZ29" s="24" t="s">
        <v>7588</v>
      </c>
      <c r="BA29" s="24" t="s">
        <v>7588</v>
      </c>
      <c r="BB29" s="24"/>
      <c r="BC29" s="26"/>
      <c r="BD29" s="24" t="s">
        <v>80</v>
      </c>
      <c r="BE29" s="29">
        <v>45946</v>
      </c>
      <c r="BF29" s="26"/>
      <c r="BG29" s="24">
        <f t="shared" si="0"/>
        <v>0</v>
      </c>
      <c r="BH29" s="24">
        <f t="shared" si="1"/>
        <v>0</v>
      </c>
      <c r="BI29" s="24">
        <f t="shared" si="2"/>
        <v>0</v>
      </c>
      <c r="BJ29" s="24">
        <f t="shared" si="3"/>
        <v>0</v>
      </c>
      <c r="BK29" s="24">
        <f t="shared" si="4"/>
        <v>0</v>
      </c>
      <c r="BL29" s="24">
        <f t="shared" si="5"/>
        <v>0</v>
      </c>
      <c r="BM29" s="24">
        <f t="shared" si="6"/>
        <v>0</v>
      </c>
      <c r="BN29" s="24">
        <f t="shared" si="7"/>
        <v>0</v>
      </c>
      <c r="BO29" s="24">
        <f t="shared" si="8"/>
        <v>0</v>
      </c>
      <c r="BP29" s="24">
        <f t="shared" si="9"/>
        <v>0</v>
      </c>
      <c r="BQ29" s="24">
        <f t="shared" si="10"/>
        <v>0</v>
      </c>
      <c r="BR29" s="24">
        <f t="shared" si="11"/>
        <v>0</v>
      </c>
      <c r="BS29" s="24">
        <f t="shared" si="12"/>
        <v>0</v>
      </c>
      <c r="BT29" s="24">
        <f t="shared" si="13"/>
        <v>0</v>
      </c>
      <c r="BU29" s="24">
        <f t="shared" si="14"/>
        <v>0</v>
      </c>
      <c r="BV29" s="24">
        <f t="shared" si="15"/>
        <v>0</v>
      </c>
      <c r="BW29" s="24">
        <f t="shared" si="16"/>
        <v>0</v>
      </c>
      <c r="BX29" s="24">
        <f t="shared" si="17"/>
        <v>0</v>
      </c>
      <c r="BY29" s="24">
        <f t="shared" si="18"/>
        <v>0</v>
      </c>
      <c r="BZ29" s="24">
        <f t="shared" si="19"/>
        <v>0</v>
      </c>
      <c r="CA29" s="24">
        <f t="shared" si="32"/>
        <v>0</v>
      </c>
      <c r="CB29" s="24">
        <f t="shared" si="20"/>
        <v>0</v>
      </c>
      <c r="CC29" s="24">
        <f t="shared" si="21"/>
        <v>0</v>
      </c>
      <c r="CD29" s="24">
        <f t="shared" si="22"/>
        <v>0</v>
      </c>
      <c r="CE29" s="24">
        <f t="shared" si="23"/>
        <v>0</v>
      </c>
      <c r="CF29" s="24">
        <f t="shared" si="24"/>
        <v>0</v>
      </c>
      <c r="CG29" s="24">
        <f>MAX(BJ29,BN29,BX29,CB29)</f>
        <v>0</v>
      </c>
      <c r="CH29" s="24">
        <f t="shared" si="25"/>
        <v>0</v>
      </c>
      <c r="CI29" s="24">
        <f t="shared" si="26"/>
        <v>1</v>
      </c>
      <c r="CJ29" s="211">
        <f>_xlfn.XLOOKUP($C29,[1]Sheet1!$B:$B,[1]Sheet1!BJ:BJ)</f>
        <v>0</v>
      </c>
      <c r="CK29" s="211">
        <f>_xlfn.XLOOKUP($C29,[1]Sheet1!$B:$B,[1]Sheet1!BK:BK)</f>
        <v>0</v>
      </c>
      <c r="CL29" s="211">
        <f>_xlfn.XLOOKUP($C29,[1]Sheet1!$B:$B,[1]Sheet1!BL:BL)</f>
        <v>0</v>
      </c>
      <c r="CM29" s="211">
        <f>_xlfn.XLOOKUP($C29,[1]Sheet1!$B:$B,[1]Sheet1!BM:BM)</f>
        <v>0</v>
      </c>
      <c r="CN29" s="211">
        <f>_xlfn.XLOOKUP($C29,[1]Sheet1!$B:$B,[1]Sheet1!BN:BN)</f>
        <v>0</v>
      </c>
      <c r="CO29" s="211">
        <f>_xlfn.XLOOKUP($C29,[1]Sheet1!$B:$B,[1]Sheet1!BO:BO)</f>
        <v>0</v>
      </c>
      <c r="CP29" s="211">
        <f>_xlfn.XLOOKUP($C29,[1]Sheet1!$B:$B,[1]Sheet1!BP:BP)</f>
        <v>0</v>
      </c>
      <c r="CQ29" s="211">
        <f>_xlfn.XLOOKUP($C29,[1]Sheet1!$B:$B,[1]Sheet1!BQ:BQ)</f>
        <v>0</v>
      </c>
      <c r="CR29" s="211">
        <f>_xlfn.XLOOKUP($C29,[1]Sheet1!$B:$B,[1]Sheet1!BR:BR)</f>
        <v>0</v>
      </c>
      <c r="CS29" s="211">
        <f>_xlfn.XLOOKUP($C29,[1]Sheet1!$B:$B,[1]Sheet1!BS:BS)</f>
        <v>0</v>
      </c>
      <c r="CT29" s="211">
        <f>_xlfn.XLOOKUP($C29,[1]Sheet1!$B:$B,[1]Sheet1!BT:BT)</f>
        <v>0</v>
      </c>
      <c r="CU29" s="211">
        <f>_xlfn.XLOOKUP($C29,[1]Sheet1!$B:$B,[1]Sheet1!BU:BU)</f>
        <v>0</v>
      </c>
      <c r="CV29" s="211">
        <f>_xlfn.XLOOKUP($C29,[1]Sheet1!$B:$B,[1]Sheet1!BV:BV)</f>
        <v>0</v>
      </c>
      <c r="CW29" s="211">
        <f>_xlfn.XLOOKUP($C29,[1]Sheet1!$B:$B,[1]Sheet1!BW:BW)</f>
        <v>0</v>
      </c>
      <c r="CX29" s="211">
        <f>_xlfn.XLOOKUP($C29,[1]Sheet1!$B:$B,[1]Sheet1!BX:BX)</f>
        <v>0</v>
      </c>
      <c r="CY29" s="211">
        <f>_xlfn.XLOOKUP($C29,[1]Sheet1!$B:$B,[1]Sheet1!BY:BY)</f>
        <v>0</v>
      </c>
      <c r="CZ29" s="211">
        <f>_xlfn.XLOOKUP($C29,[1]Sheet1!$B:$B,[1]Sheet1!BZ:BZ)</f>
        <v>0</v>
      </c>
      <c r="DA29" s="211">
        <f>_xlfn.XLOOKUP($C29,[1]Sheet1!$B:$B,[1]Sheet1!CA:CA)</f>
        <v>0</v>
      </c>
      <c r="DB29" s="211">
        <f>_xlfn.XLOOKUP($C29,[1]Sheet1!$B:$B,[1]Sheet1!CB:CB)</f>
        <v>0</v>
      </c>
      <c r="DC29" s="211">
        <f>_xlfn.XLOOKUP($C29,[1]Sheet1!$B:$B,[1]Sheet1!CC:CC)</f>
        <v>0</v>
      </c>
      <c r="DD29" s="211">
        <f>_xlfn.XLOOKUP($C29,[1]Sheet1!$B:$B,[1]Sheet1!CD:CD)</f>
        <v>0</v>
      </c>
      <c r="DE29" s="211">
        <f>_xlfn.XLOOKUP($C29,[1]Sheet1!$B:$B,[1]Sheet1!CE:CE)</f>
        <v>0</v>
      </c>
      <c r="DF29" s="211">
        <f>_xlfn.XLOOKUP($C29,[1]Sheet1!$B:$B,[1]Sheet1!CF:CF)</f>
        <v>0</v>
      </c>
      <c r="DG29" s="163" t="str">
        <f>_xlfn.XLOOKUP(C29,[2]Sheet1!$B:$B,[2]Sheet1!$N:$N)</f>
        <v>N</v>
      </c>
      <c r="DH29" s="163">
        <f>_xlfn.XLOOKUP(C29,[2]Sheet1!$B:$B,[2]Sheet1!$R:$R)</f>
        <v>0</v>
      </c>
      <c r="DI29" s="163" t="str">
        <f>_xlfn.XLOOKUP(C29,[2]Sheet1!$B:$B,[2]Sheet1!$AN:$AN)</f>
        <v>N</v>
      </c>
      <c r="DJ29" s="163" t="str">
        <f>_xlfn.XLOOKUP(C29,[2]Sheet1!$B:$B,[2]Sheet1!$W:$W)</f>
        <v>G</v>
      </c>
      <c r="DK29" s="163" t="str">
        <f>_xlfn.XLOOKUP(C29,[2]Sheet1!$B:$B,[2]Sheet1!$AF:$AF)</f>
        <v>U</v>
      </c>
      <c r="DL29" s="163">
        <f>_xlfn.XLOOKUP(C29,[2]Sheet1!$B:$B,[2]Sheet1!$AW:$AW)</f>
        <v>0</v>
      </c>
      <c r="DM29" s="166" t="str">
        <f t="shared" si="27"/>
        <v>N</v>
      </c>
      <c r="DN29" s="166" t="str">
        <f t="shared" si="28"/>
        <v/>
      </c>
      <c r="DO29" s="166" t="str">
        <f t="shared" si="29"/>
        <v>N</v>
      </c>
      <c r="DP29" s="166" t="str">
        <f t="shared" si="30"/>
        <v>N</v>
      </c>
      <c r="DQ29" s="180" t="str">
        <f t="shared" si="31"/>
        <v>Not Specified</v>
      </c>
      <c r="DR29" s="180"/>
    </row>
    <row r="30" spans="1:122" s="143" customFormat="1" ht="16.5" hidden="1" customHeight="1">
      <c r="A30" s="24">
        <v>27</v>
      </c>
      <c r="B30" s="24">
        <v>31</v>
      </c>
      <c r="C30" s="26" t="s">
        <v>1721</v>
      </c>
      <c r="D30" s="24" t="s">
        <v>7192</v>
      </c>
      <c r="E30" s="24" t="s">
        <v>7163</v>
      </c>
      <c r="F30" s="24" t="s">
        <v>7281</v>
      </c>
      <c r="G30" s="24" t="s">
        <v>3181</v>
      </c>
      <c r="H30" s="30" t="s">
        <v>1722</v>
      </c>
      <c r="I30" s="24" t="s">
        <v>1723</v>
      </c>
      <c r="J30" s="24">
        <v>1.2250000000000001</v>
      </c>
      <c r="K30" s="24" t="s">
        <v>1724</v>
      </c>
      <c r="L30" s="24">
        <v>262647</v>
      </c>
      <c r="M30" s="26">
        <v>31</v>
      </c>
      <c r="N30" s="73" t="s">
        <v>86</v>
      </c>
      <c r="O30" s="73">
        <v>2022</v>
      </c>
      <c r="P30" s="74">
        <v>2050</v>
      </c>
      <c r="Q30" s="73" t="s">
        <v>689</v>
      </c>
      <c r="R30" s="73" t="s">
        <v>689</v>
      </c>
      <c r="S30" s="73" t="s">
        <v>7588</v>
      </c>
      <c r="T30" s="73" t="s">
        <v>7588</v>
      </c>
      <c r="U30" s="213" t="s">
        <v>7588</v>
      </c>
      <c r="V30" s="73" t="s">
        <v>7588</v>
      </c>
      <c r="W30" s="73" t="s">
        <v>7588</v>
      </c>
      <c r="X30" s="218" t="s">
        <v>7588</v>
      </c>
      <c r="Y30" s="73" t="s">
        <v>7588</v>
      </c>
      <c r="Z30" s="73" t="s">
        <v>7588</v>
      </c>
      <c r="AA30" s="74" t="s">
        <v>7588</v>
      </c>
      <c r="AB30" s="73"/>
      <c r="AC30" s="73" t="s">
        <v>417</v>
      </c>
      <c r="AD30" s="74" t="s">
        <v>6</v>
      </c>
      <c r="AE30" s="73" t="s">
        <v>7588</v>
      </c>
      <c r="AF30" s="73" t="s">
        <v>689</v>
      </c>
      <c r="AG30" s="73" t="s">
        <v>266</v>
      </c>
      <c r="AH30" s="73" t="s">
        <v>266</v>
      </c>
      <c r="AI30" s="73" t="s">
        <v>269</v>
      </c>
      <c r="AJ30" s="73" t="s">
        <v>691</v>
      </c>
      <c r="AK30" s="81" t="s">
        <v>7588</v>
      </c>
      <c r="AL30" s="73" t="s">
        <v>7588</v>
      </c>
      <c r="AM30" s="24"/>
      <c r="AN30" s="26"/>
      <c r="AO30" s="24" t="s">
        <v>870</v>
      </c>
      <c r="AP30" s="73" t="s">
        <v>86</v>
      </c>
      <c r="AQ30" s="24" t="s">
        <v>691</v>
      </c>
      <c r="AR30" s="24" t="s">
        <v>3314</v>
      </c>
      <c r="AS30" s="24">
        <v>2050</v>
      </c>
      <c r="AT30" s="24"/>
      <c r="AU30" s="26"/>
      <c r="AV30" s="24" t="s">
        <v>266</v>
      </c>
      <c r="AW30" s="22" t="s">
        <v>418</v>
      </c>
      <c r="AX30" s="24" t="s">
        <v>269</v>
      </c>
      <c r="AY30" s="24" t="s">
        <v>689</v>
      </c>
      <c r="AZ30" s="24" t="s">
        <v>7588</v>
      </c>
      <c r="BA30" s="24" t="s">
        <v>7588</v>
      </c>
      <c r="BB30" s="24"/>
      <c r="BC30" s="26"/>
      <c r="BD30" s="24" t="s">
        <v>80</v>
      </c>
      <c r="BE30" s="29">
        <v>45946</v>
      </c>
      <c r="BF30" s="26"/>
      <c r="BG30" s="24">
        <f t="shared" si="0"/>
        <v>0</v>
      </c>
      <c r="BH30" s="24">
        <f t="shared" si="1"/>
        <v>0</v>
      </c>
      <c r="BI30" s="24">
        <f t="shared" si="2"/>
        <v>1</v>
      </c>
      <c r="BJ30" s="24">
        <f t="shared" si="3"/>
        <v>1</v>
      </c>
      <c r="BK30" s="24">
        <f t="shared" si="4"/>
        <v>0</v>
      </c>
      <c r="BL30" s="24">
        <f t="shared" si="5"/>
        <v>0</v>
      </c>
      <c r="BM30" s="24">
        <f t="shared" si="6"/>
        <v>0</v>
      </c>
      <c r="BN30" s="24">
        <f t="shared" si="7"/>
        <v>0</v>
      </c>
      <c r="BO30" s="24">
        <f t="shared" si="8"/>
        <v>0</v>
      </c>
      <c r="BP30" s="24">
        <f t="shared" si="9"/>
        <v>0</v>
      </c>
      <c r="BQ30" s="24">
        <f t="shared" si="10"/>
        <v>0</v>
      </c>
      <c r="BR30" s="24">
        <f t="shared" si="11"/>
        <v>0</v>
      </c>
      <c r="BS30" s="24">
        <f t="shared" si="12"/>
        <v>0</v>
      </c>
      <c r="BT30" s="24">
        <f t="shared" si="13"/>
        <v>1</v>
      </c>
      <c r="BU30" s="24">
        <f t="shared" si="14"/>
        <v>0</v>
      </c>
      <c r="BV30" s="24">
        <f t="shared" si="15"/>
        <v>0</v>
      </c>
      <c r="BW30" s="24">
        <f t="shared" si="16"/>
        <v>0</v>
      </c>
      <c r="BX30" s="24">
        <f t="shared" si="17"/>
        <v>0</v>
      </c>
      <c r="BY30" s="24">
        <f t="shared" si="18"/>
        <v>0</v>
      </c>
      <c r="BZ30" s="24">
        <f t="shared" si="19"/>
        <v>0</v>
      </c>
      <c r="CA30" s="24">
        <f t="shared" si="32"/>
        <v>1</v>
      </c>
      <c r="CB30" s="24">
        <f t="shared" si="20"/>
        <v>1</v>
      </c>
      <c r="CC30" s="24">
        <f t="shared" si="21"/>
        <v>0</v>
      </c>
      <c r="CD30" s="24">
        <f t="shared" si="22"/>
        <v>0</v>
      </c>
      <c r="CE30" s="24">
        <f t="shared" si="23"/>
        <v>0</v>
      </c>
      <c r="CF30" s="24">
        <f t="shared" si="24"/>
        <v>1</v>
      </c>
      <c r="CG30" s="24">
        <f>MAX(BJ30,BN30,BX30,CB30)</f>
        <v>1</v>
      </c>
      <c r="CH30" s="24">
        <f t="shared" si="25"/>
        <v>0</v>
      </c>
      <c r="CI30" s="24">
        <f t="shared" si="26"/>
        <v>0</v>
      </c>
      <c r="CJ30" s="211">
        <f>_xlfn.XLOOKUP($C30,[1]Sheet1!$B:$B,[1]Sheet1!BJ:BJ)</f>
        <v>0</v>
      </c>
      <c r="CK30" s="211">
        <f>_xlfn.XLOOKUP($C30,[1]Sheet1!$B:$B,[1]Sheet1!BK:BK)</f>
        <v>0</v>
      </c>
      <c r="CL30" s="211">
        <f>_xlfn.XLOOKUP($C30,[1]Sheet1!$B:$B,[1]Sheet1!BL:BL)</f>
        <v>0</v>
      </c>
      <c r="CM30" s="211">
        <f>_xlfn.XLOOKUP($C30,[1]Sheet1!$B:$B,[1]Sheet1!BM:BM)</f>
        <v>0</v>
      </c>
      <c r="CN30" s="211">
        <f>_xlfn.XLOOKUP($C30,[1]Sheet1!$B:$B,[1]Sheet1!BN:BN)</f>
        <v>0</v>
      </c>
      <c r="CO30" s="211">
        <f>_xlfn.XLOOKUP($C30,[1]Sheet1!$B:$B,[1]Sheet1!BO:BO)</f>
        <v>0</v>
      </c>
      <c r="CP30" s="211">
        <f>_xlfn.XLOOKUP($C30,[1]Sheet1!$B:$B,[1]Sheet1!BP:BP)</f>
        <v>1</v>
      </c>
      <c r="CQ30" s="211">
        <f>_xlfn.XLOOKUP($C30,[1]Sheet1!$B:$B,[1]Sheet1!BQ:BQ)</f>
        <v>1</v>
      </c>
      <c r="CR30" s="211">
        <f>_xlfn.XLOOKUP($C30,[1]Sheet1!$B:$B,[1]Sheet1!BR:BR)</f>
        <v>0</v>
      </c>
      <c r="CS30" s="211">
        <f>_xlfn.XLOOKUP($C30,[1]Sheet1!$B:$B,[1]Sheet1!BS:BS)</f>
        <v>0</v>
      </c>
      <c r="CT30" s="211">
        <f>_xlfn.XLOOKUP($C30,[1]Sheet1!$B:$B,[1]Sheet1!BT:BT)</f>
        <v>0</v>
      </c>
      <c r="CU30" s="211">
        <f>_xlfn.XLOOKUP($C30,[1]Sheet1!$B:$B,[1]Sheet1!BU:BU)</f>
        <v>0</v>
      </c>
      <c r="CV30" s="211">
        <f>_xlfn.XLOOKUP($C30,[1]Sheet1!$B:$B,[1]Sheet1!BV:BV)</f>
        <v>0</v>
      </c>
      <c r="CW30" s="211">
        <f>_xlfn.XLOOKUP($C30,[1]Sheet1!$B:$B,[1]Sheet1!BW:BW)</f>
        <v>0</v>
      </c>
      <c r="CX30" s="211">
        <f>_xlfn.XLOOKUP($C30,[1]Sheet1!$B:$B,[1]Sheet1!BX:BX)</f>
        <v>1</v>
      </c>
      <c r="CY30" s="211">
        <f>_xlfn.XLOOKUP($C30,[1]Sheet1!$B:$B,[1]Sheet1!BY:BY)</f>
        <v>1</v>
      </c>
      <c r="CZ30" s="211">
        <f>_xlfn.XLOOKUP($C30,[1]Sheet1!$B:$B,[1]Sheet1!BZ:BZ)</f>
        <v>1</v>
      </c>
      <c r="DA30" s="211">
        <f>_xlfn.XLOOKUP($C30,[1]Sheet1!$B:$B,[1]Sheet1!CA:CA)</f>
        <v>0</v>
      </c>
      <c r="DB30" s="211">
        <f>_xlfn.XLOOKUP($C30,[1]Sheet1!$B:$B,[1]Sheet1!CB:CB)</f>
        <v>1</v>
      </c>
      <c r="DC30" s="211">
        <f>_xlfn.XLOOKUP($C30,[1]Sheet1!$B:$B,[1]Sheet1!CC:CC)</f>
        <v>0</v>
      </c>
      <c r="DD30" s="211">
        <f>_xlfn.XLOOKUP($C30,[1]Sheet1!$B:$B,[1]Sheet1!CD:CD)</f>
        <v>0</v>
      </c>
      <c r="DE30" s="211">
        <f>_xlfn.XLOOKUP($C30,[1]Sheet1!$B:$B,[1]Sheet1!CE:CE)</f>
        <v>1</v>
      </c>
      <c r="DF30" s="211">
        <f>_xlfn.XLOOKUP($C30,[1]Sheet1!$B:$B,[1]Sheet1!CF:CF)</f>
        <v>0</v>
      </c>
      <c r="DG30" s="163" t="str">
        <f>_xlfn.XLOOKUP(C30,[2]Sheet1!$B:$B,[2]Sheet1!$N:$N)</f>
        <v>N</v>
      </c>
      <c r="DH30" s="163">
        <f>_xlfn.XLOOKUP(C30,[2]Sheet1!$B:$B,[2]Sheet1!$R:$R)</f>
        <v>0</v>
      </c>
      <c r="DI30" s="163" t="str">
        <f>_xlfn.XLOOKUP(C30,[2]Sheet1!$B:$B,[2]Sheet1!$AN:$AN)</f>
        <v>C</v>
      </c>
      <c r="DJ30" s="163" t="str">
        <f>_xlfn.XLOOKUP(C30,[2]Sheet1!$B:$B,[2]Sheet1!$W:$W)</f>
        <v>N</v>
      </c>
      <c r="DK30" s="163">
        <f>_xlfn.XLOOKUP(C30,[2]Sheet1!$B:$B,[2]Sheet1!$AF:$AF)</f>
        <v>0</v>
      </c>
      <c r="DL30" s="163" t="str">
        <f>_xlfn.XLOOKUP(C30,[2]Sheet1!$B:$B,[2]Sheet1!$AW:$AW)</f>
        <v>U</v>
      </c>
      <c r="DM30" s="166" t="str">
        <f t="shared" si="27"/>
        <v>N</v>
      </c>
      <c r="DN30" s="166" t="str">
        <f t="shared" si="28"/>
        <v/>
      </c>
      <c r="DO30" s="166" t="str">
        <f t="shared" si="29"/>
        <v>Y</v>
      </c>
      <c r="DP30" s="166" t="str">
        <f t="shared" si="30"/>
        <v>N</v>
      </c>
      <c r="DQ30" s="180" t="str">
        <f t="shared" si="31"/>
        <v>Yes</v>
      </c>
      <c r="DR30" s="180"/>
    </row>
    <row r="31" spans="1:122" s="24" customFormat="1" ht="16.5" hidden="1" customHeight="1">
      <c r="A31" s="24">
        <v>28</v>
      </c>
      <c r="B31" s="24">
        <v>32</v>
      </c>
      <c r="C31" s="26" t="s">
        <v>1024</v>
      </c>
      <c r="D31" s="24" t="s">
        <v>7194</v>
      </c>
      <c r="E31" s="24" t="s">
        <v>7163</v>
      </c>
      <c r="F31" s="24" t="s">
        <v>7282</v>
      </c>
      <c r="G31" s="24" t="s">
        <v>3181</v>
      </c>
      <c r="H31" s="30" t="s">
        <v>1025</v>
      </c>
      <c r="I31" s="24" t="s">
        <v>1026</v>
      </c>
      <c r="J31" s="24">
        <v>4.2999999999999997E-2</v>
      </c>
      <c r="K31" s="24" t="s">
        <v>1027</v>
      </c>
      <c r="L31" s="24">
        <v>633167</v>
      </c>
      <c r="M31" s="26">
        <v>21</v>
      </c>
      <c r="N31" s="73" t="s">
        <v>86</v>
      </c>
      <c r="O31" s="73">
        <v>2024</v>
      </c>
      <c r="P31" s="74">
        <v>2040</v>
      </c>
      <c r="Q31" s="73" t="s">
        <v>86</v>
      </c>
      <c r="R31" s="73" t="s">
        <v>86</v>
      </c>
      <c r="S31" s="73" t="s">
        <v>673</v>
      </c>
      <c r="T31" s="73" t="s">
        <v>3329</v>
      </c>
      <c r="U31" s="213">
        <v>2030</v>
      </c>
      <c r="V31" s="73" t="s">
        <v>673</v>
      </c>
      <c r="W31" s="73" t="s">
        <v>3329</v>
      </c>
      <c r="X31" s="218">
        <v>2050</v>
      </c>
      <c r="Y31" s="73" t="s">
        <v>86</v>
      </c>
      <c r="Z31" s="73" t="s">
        <v>673</v>
      </c>
      <c r="AA31" s="74">
        <v>2050</v>
      </c>
      <c r="AB31" s="73"/>
      <c r="AC31" s="73" t="s">
        <v>417</v>
      </c>
      <c r="AD31" s="74" t="s">
        <v>6</v>
      </c>
      <c r="AE31" s="73" t="s">
        <v>7588</v>
      </c>
      <c r="AF31" s="73" t="s">
        <v>689</v>
      </c>
      <c r="AG31" s="73" t="s">
        <v>266</v>
      </c>
      <c r="AH31" s="73" t="s">
        <v>266</v>
      </c>
      <c r="AI31" s="73" t="s">
        <v>269</v>
      </c>
      <c r="AJ31" s="73" t="s">
        <v>691</v>
      </c>
      <c r="AK31" s="81" t="s">
        <v>7588</v>
      </c>
      <c r="AL31" s="73" t="s">
        <v>7588</v>
      </c>
      <c r="AN31" s="26"/>
      <c r="AO31" s="24" t="s">
        <v>870</v>
      </c>
      <c r="AP31" s="73" t="s">
        <v>86</v>
      </c>
      <c r="AQ31" s="24" t="s">
        <v>691</v>
      </c>
      <c r="AR31" s="24" t="s">
        <v>3335</v>
      </c>
      <c r="AS31" s="24">
        <v>2050</v>
      </c>
      <c r="AU31" s="26"/>
      <c r="AV31" s="24" t="s">
        <v>267</v>
      </c>
      <c r="AW31" s="22" t="s">
        <v>267</v>
      </c>
      <c r="AX31" s="24" t="s">
        <v>269</v>
      </c>
      <c r="AY31" s="24" t="s">
        <v>689</v>
      </c>
      <c r="AZ31" s="24" t="s">
        <v>7588</v>
      </c>
      <c r="BA31" s="24" t="s">
        <v>7588</v>
      </c>
      <c r="BC31" s="26"/>
      <c r="BD31" s="24" t="s">
        <v>80</v>
      </c>
      <c r="BE31" s="29">
        <v>45946</v>
      </c>
      <c r="BF31" s="26"/>
      <c r="BG31" s="24">
        <f t="shared" si="0"/>
        <v>0</v>
      </c>
      <c r="BH31" s="24">
        <f t="shared" si="1"/>
        <v>0</v>
      </c>
      <c r="BI31" s="24">
        <f t="shared" si="2"/>
        <v>1</v>
      </c>
      <c r="BJ31" s="24">
        <f t="shared" si="3"/>
        <v>1</v>
      </c>
      <c r="BK31" s="24">
        <f t="shared" si="4"/>
        <v>0</v>
      </c>
      <c r="BL31" s="24">
        <f t="shared" si="5"/>
        <v>1</v>
      </c>
      <c r="BM31" s="24">
        <f t="shared" si="6"/>
        <v>0</v>
      </c>
      <c r="BN31" s="24">
        <f t="shared" si="7"/>
        <v>1</v>
      </c>
      <c r="BO31" s="24">
        <f t="shared" si="8"/>
        <v>0</v>
      </c>
      <c r="BP31" s="24">
        <f t="shared" si="9"/>
        <v>0</v>
      </c>
      <c r="BQ31" s="24">
        <f t="shared" si="10"/>
        <v>1</v>
      </c>
      <c r="BR31" s="24">
        <f t="shared" si="11"/>
        <v>0</v>
      </c>
      <c r="BS31" s="24">
        <f t="shared" si="12"/>
        <v>0</v>
      </c>
      <c r="BT31" s="24">
        <f t="shared" si="13"/>
        <v>1</v>
      </c>
      <c r="BU31" s="24">
        <f t="shared" si="14"/>
        <v>0</v>
      </c>
      <c r="BV31" s="24">
        <f t="shared" si="15"/>
        <v>0</v>
      </c>
      <c r="BW31" s="24">
        <f t="shared" si="16"/>
        <v>0</v>
      </c>
      <c r="BX31" s="24">
        <f t="shared" si="17"/>
        <v>0</v>
      </c>
      <c r="BY31" s="24">
        <f t="shared" si="18"/>
        <v>0</v>
      </c>
      <c r="BZ31" s="24">
        <f t="shared" si="19"/>
        <v>0</v>
      </c>
      <c r="CA31" s="24">
        <f t="shared" si="32"/>
        <v>1</v>
      </c>
      <c r="CB31" s="24">
        <f t="shared" si="20"/>
        <v>1</v>
      </c>
      <c r="CC31" s="24">
        <f t="shared" si="21"/>
        <v>0</v>
      </c>
      <c r="CD31" s="24">
        <f t="shared" si="22"/>
        <v>0</v>
      </c>
      <c r="CE31" s="24">
        <f t="shared" si="23"/>
        <v>0</v>
      </c>
      <c r="CF31" s="24">
        <f t="shared" si="24"/>
        <v>0</v>
      </c>
      <c r="CG31" s="24">
        <f>MAX($BJ31,$BN31,$BX31,$CB31)</f>
        <v>1</v>
      </c>
      <c r="CH31" s="24">
        <f t="shared" si="25"/>
        <v>0</v>
      </c>
      <c r="CI31" s="24">
        <f t="shared" si="26"/>
        <v>1</v>
      </c>
      <c r="CJ31" s="211">
        <f>_xlfn.XLOOKUP($C31,[1]Sheet1!$B:$B,[1]Sheet1!BJ:BJ)</f>
        <v>0</v>
      </c>
      <c r="CK31" s="211">
        <f>_xlfn.XLOOKUP($C31,[1]Sheet1!$B:$B,[1]Sheet1!BK:BK)</f>
        <v>0</v>
      </c>
      <c r="CL31" s="211">
        <f>_xlfn.XLOOKUP($C31,[1]Sheet1!$B:$B,[1]Sheet1!BL:BL)</f>
        <v>0</v>
      </c>
      <c r="CM31" s="211">
        <f>_xlfn.XLOOKUP($C31,[1]Sheet1!$B:$B,[1]Sheet1!BM:BM)</f>
        <v>0</v>
      </c>
      <c r="CN31" s="211">
        <f>_xlfn.XLOOKUP($C31,[1]Sheet1!$B:$B,[1]Sheet1!BN:BN)</f>
        <v>0</v>
      </c>
      <c r="CO31" s="211">
        <f>_xlfn.XLOOKUP($C31,[1]Sheet1!$B:$B,[1]Sheet1!BO:BO)</f>
        <v>0</v>
      </c>
      <c r="CP31" s="211">
        <f>_xlfn.XLOOKUP($C31,[1]Sheet1!$B:$B,[1]Sheet1!BP:BP)</f>
        <v>1</v>
      </c>
      <c r="CQ31" s="211">
        <f>_xlfn.XLOOKUP($C31,[1]Sheet1!$B:$B,[1]Sheet1!BQ:BQ)</f>
        <v>1</v>
      </c>
      <c r="CR31" s="211">
        <f>_xlfn.XLOOKUP($C31,[1]Sheet1!$B:$B,[1]Sheet1!BR:BR)</f>
        <v>0</v>
      </c>
      <c r="CS31" s="211">
        <f>_xlfn.XLOOKUP($C31,[1]Sheet1!$B:$B,[1]Sheet1!BS:BS)</f>
        <v>1</v>
      </c>
      <c r="CT31" s="211">
        <f>_xlfn.XLOOKUP($C31,[1]Sheet1!$B:$B,[1]Sheet1!BT:BT)</f>
        <v>0</v>
      </c>
      <c r="CU31" s="211">
        <f>_xlfn.XLOOKUP($C31,[1]Sheet1!$B:$B,[1]Sheet1!BU:BU)</f>
        <v>1</v>
      </c>
      <c r="CV31" s="211">
        <f>_xlfn.XLOOKUP($C31,[1]Sheet1!$B:$B,[1]Sheet1!BV:BV)</f>
        <v>0</v>
      </c>
      <c r="CW31" s="211">
        <f>_xlfn.XLOOKUP($C31,[1]Sheet1!$B:$B,[1]Sheet1!BW:BW)</f>
        <v>0</v>
      </c>
      <c r="CX31" s="211">
        <f>_xlfn.XLOOKUP($C31,[1]Sheet1!$B:$B,[1]Sheet1!BX:BX)</f>
        <v>0</v>
      </c>
      <c r="CY31" s="211">
        <f>_xlfn.XLOOKUP($C31,[1]Sheet1!$B:$B,[1]Sheet1!BY:BY)</f>
        <v>0</v>
      </c>
      <c r="CZ31" s="211">
        <f>_xlfn.XLOOKUP($C31,[1]Sheet1!$B:$B,[1]Sheet1!BZ:BZ)</f>
        <v>1</v>
      </c>
      <c r="DA31" s="211">
        <f>_xlfn.XLOOKUP($C31,[1]Sheet1!$B:$B,[1]Sheet1!CA:CA)</f>
        <v>0</v>
      </c>
      <c r="DB31" s="211">
        <f>_xlfn.XLOOKUP($C31,[1]Sheet1!$B:$B,[1]Sheet1!CB:CB)</f>
        <v>1</v>
      </c>
      <c r="DC31" s="211">
        <f>_xlfn.XLOOKUP($C31,[1]Sheet1!$B:$B,[1]Sheet1!CC:CC)</f>
        <v>1</v>
      </c>
      <c r="DD31" s="211">
        <f>_xlfn.XLOOKUP($C31,[1]Sheet1!$B:$B,[1]Sheet1!CD:CD)</f>
        <v>0</v>
      </c>
      <c r="DE31" s="211">
        <f>_xlfn.XLOOKUP($C31,[1]Sheet1!$B:$B,[1]Sheet1!CE:CE)</f>
        <v>1</v>
      </c>
      <c r="DF31" s="211">
        <f>_xlfn.XLOOKUP($C31,[1]Sheet1!$B:$B,[1]Sheet1!CF:CF)</f>
        <v>0</v>
      </c>
      <c r="DG31" s="163" t="str">
        <f>_xlfn.XLOOKUP(C31,[2]Sheet1!$B:$B,[2]Sheet1!$N:$N)</f>
        <v>Y</v>
      </c>
      <c r="DH31" s="163" t="str">
        <f>_xlfn.XLOOKUP(C31,[2]Sheet1!$B:$B,[2]Sheet1!$R:$R)</f>
        <v>Yes</v>
      </c>
      <c r="DI31" s="163" t="str">
        <f>_xlfn.XLOOKUP(C31,[2]Sheet1!$B:$B,[2]Sheet1!$AN:$AN)</f>
        <v>V</v>
      </c>
      <c r="DJ31" s="163" t="str">
        <f>_xlfn.XLOOKUP(C31,[2]Sheet1!$B:$B,[2]Sheet1!$W:$W)</f>
        <v>N</v>
      </c>
      <c r="DK31" s="163">
        <f>_xlfn.XLOOKUP(C31,[2]Sheet1!$B:$B,[2]Sheet1!$AF:$AF)</f>
        <v>0</v>
      </c>
      <c r="DL31" s="163" t="str">
        <f>_xlfn.XLOOKUP(C31,[2]Sheet1!$B:$B,[2]Sheet1!$AW:$AW)</f>
        <v>Y</v>
      </c>
      <c r="DM31" s="166" t="str">
        <f t="shared" si="27"/>
        <v>Y</v>
      </c>
      <c r="DN31" s="166" t="str">
        <f t="shared" si="28"/>
        <v>Targets set</v>
      </c>
      <c r="DO31" s="166" t="str">
        <f t="shared" si="29"/>
        <v>Y</v>
      </c>
      <c r="DP31" s="166" t="str">
        <f t="shared" si="30"/>
        <v>N</v>
      </c>
      <c r="DQ31" s="180" t="str">
        <f t="shared" si="31"/>
        <v>Not Specified</v>
      </c>
      <c r="DR31" s="180"/>
    </row>
    <row r="32" spans="1:122" s="24" customFormat="1" ht="16.5" hidden="1" customHeight="1">
      <c r="A32" s="24">
        <v>29</v>
      </c>
      <c r="B32" s="24">
        <v>29</v>
      </c>
      <c r="C32" s="26" t="s">
        <v>443</v>
      </c>
      <c r="D32" s="24" t="s">
        <v>7161</v>
      </c>
      <c r="E32" s="24" t="s">
        <v>7160</v>
      </c>
      <c r="F32" s="24" t="s">
        <v>7286</v>
      </c>
      <c r="G32" s="24" t="s">
        <v>2990</v>
      </c>
      <c r="H32" s="30" t="s">
        <v>444</v>
      </c>
      <c r="I32" s="24" t="s">
        <v>445</v>
      </c>
      <c r="J32" s="24">
        <v>-0.17399999999999999</v>
      </c>
      <c r="K32" s="24" t="s">
        <v>446</v>
      </c>
      <c r="L32" s="24">
        <v>45298</v>
      </c>
      <c r="M32" s="26">
        <v>31</v>
      </c>
      <c r="N32" s="73" t="s">
        <v>689</v>
      </c>
      <c r="O32" s="73" t="s">
        <v>7588</v>
      </c>
      <c r="P32" s="74" t="s">
        <v>7588</v>
      </c>
      <c r="Q32" s="73" t="s">
        <v>689</v>
      </c>
      <c r="R32" s="73" t="s">
        <v>689</v>
      </c>
      <c r="S32" s="73" t="s">
        <v>7588</v>
      </c>
      <c r="T32" s="73" t="s">
        <v>7588</v>
      </c>
      <c r="U32" s="213" t="s">
        <v>7588</v>
      </c>
      <c r="V32" s="73" t="s">
        <v>7588</v>
      </c>
      <c r="W32" s="73" t="s">
        <v>7588</v>
      </c>
      <c r="X32" s="218" t="s">
        <v>7588</v>
      </c>
      <c r="Y32" s="73" t="s">
        <v>7588</v>
      </c>
      <c r="Z32" s="73" t="s">
        <v>7588</v>
      </c>
      <c r="AA32" s="74" t="s">
        <v>7588</v>
      </c>
      <c r="AB32" s="73"/>
      <c r="AC32" s="73" t="s">
        <v>417</v>
      </c>
      <c r="AD32" s="74" t="s">
        <v>6</v>
      </c>
      <c r="AE32" s="73" t="s">
        <v>7588</v>
      </c>
      <c r="AF32" s="73" t="s">
        <v>689</v>
      </c>
      <c r="AG32" s="73" t="s">
        <v>266</v>
      </c>
      <c r="AH32" s="73" t="s">
        <v>266</v>
      </c>
      <c r="AI32" s="73" t="s">
        <v>738</v>
      </c>
      <c r="AJ32" s="73" t="s">
        <v>691</v>
      </c>
      <c r="AK32" s="81" t="s">
        <v>7588</v>
      </c>
      <c r="AL32" s="73" t="s">
        <v>7588</v>
      </c>
      <c r="AN32" s="26"/>
      <c r="AO32" s="24" t="s">
        <v>870</v>
      </c>
      <c r="AP32" s="73" t="s">
        <v>86</v>
      </c>
      <c r="AQ32" s="24" t="s">
        <v>691</v>
      </c>
      <c r="AR32" s="24" t="s">
        <v>3345</v>
      </c>
      <c r="AS32" s="24">
        <v>2050</v>
      </c>
      <c r="AU32" s="26"/>
      <c r="AV32" s="24" t="s">
        <v>266</v>
      </c>
      <c r="AW32" s="22" t="s">
        <v>880</v>
      </c>
      <c r="AX32" s="24" t="s">
        <v>266</v>
      </c>
      <c r="AY32" s="24" t="s">
        <v>689</v>
      </c>
      <c r="AZ32" s="24" t="s">
        <v>7588</v>
      </c>
      <c r="BA32" s="24" t="s">
        <v>7588</v>
      </c>
      <c r="BC32" s="26"/>
      <c r="BD32" s="24" t="s">
        <v>80</v>
      </c>
      <c r="BE32" s="29">
        <v>45950</v>
      </c>
      <c r="BF32" s="26"/>
      <c r="BG32" s="24">
        <f t="shared" si="0"/>
        <v>0</v>
      </c>
      <c r="BH32" s="24">
        <f t="shared" si="1"/>
        <v>0</v>
      </c>
      <c r="BI32" s="24">
        <f t="shared" si="2"/>
        <v>0</v>
      </c>
      <c r="BJ32" s="24">
        <f t="shared" si="3"/>
        <v>0</v>
      </c>
      <c r="BK32" s="24">
        <f t="shared" si="4"/>
        <v>0</v>
      </c>
      <c r="BL32" s="24">
        <f t="shared" si="5"/>
        <v>0</v>
      </c>
      <c r="BM32" s="24">
        <f t="shared" si="6"/>
        <v>0</v>
      </c>
      <c r="BN32" s="24">
        <f t="shared" si="7"/>
        <v>0</v>
      </c>
      <c r="BO32" s="24">
        <f t="shared" si="8"/>
        <v>0</v>
      </c>
      <c r="BP32" s="24">
        <f t="shared" si="9"/>
        <v>0</v>
      </c>
      <c r="BQ32" s="24">
        <f t="shared" si="10"/>
        <v>0</v>
      </c>
      <c r="BR32" s="24">
        <f t="shared" si="11"/>
        <v>0</v>
      </c>
      <c r="BS32" s="24">
        <f t="shared" si="12"/>
        <v>0</v>
      </c>
      <c r="BT32" s="24">
        <f t="shared" si="13"/>
        <v>1</v>
      </c>
      <c r="BU32" s="24">
        <f t="shared" si="14"/>
        <v>0</v>
      </c>
      <c r="BV32" s="24">
        <f t="shared" si="15"/>
        <v>0</v>
      </c>
      <c r="BW32" s="24">
        <f t="shared" si="16"/>
        <v>0</v>
      </c>
      <c r="BX32" s="24">
        <f t="shared" si="17"/>
        <v>0</v>
      </c>
      <c r="BY32" s="24">
        <f t="shared" si="18"/>
        <v>0</v>
      </c>
      <c r="BZ32" s="24">
        <f t="shared" si="19"/>
        <v>0</v>
      </c>
      <c r="CA32" s="24">
        <f t="shared" si="32"/>
        <v>1</v>
      </c>
      <c r="CB32" s="24">
        <f t="shared" si="20"/>
        <v>1</v>
      </c>
      <c r="CC32" s="24">
        <f t="shared" si="21"/>
        <v>0</v>
      </c>
      <c r="CD32" s="24">
        <f t="shared" si="22"/>
        <v>0</v>
      </c>
      <c r="CE32" s="24">
        <f t="shared" si="23"/>
        <v>0</v>
      </c>
      <c r="CF32" s="24">
        <f t="shared" si="24"/>
        <v>1</v>
      </c>
      <c r="CG32" s="24">
        <f t="shared" ref="CG32:CG39" si="34">MAX(BJ32,BN32,BX32,CB32)</f>
        <v>1</v>
      </c>
      <c r="CH32" s="24">
        <f t="shared" si="25"/>
        <v>0</v>
      </c>
      <c r="CI32" s="24">
        <f t="shared" si="26"/>
        <v>0</v>
      </c>
      <c r="CJ32" s="211">
        <f>_xlfn.XLOOKUP($C32,[1]Sheet1!$B:$B,[1]Sheet1!BJ:BJ)</f>
        <v>0</v>
      </c>
      <c r="CK32" s="211">
        <f>_xlfn.XLOOKUP($C32,[1]Sheet1!$B:$B,[1]Sheet1!BK:BK)</f>
        <v>0</v>
      </c>
      <c r="CL32" s="211">
        <f>_xlfn.XLOOKUP($C32,[1]Sheet1!$B:$B,[1]Sheet1!BL:BL)</f>
        <v>0</v>
      </c>
      <c r="CM32" s="211">
        <f>_xlfn.XLOOKUP($C32,[1]Sheet1!$B:$B,[1]Sheet1!BM:BM)</f>
        <v>0</v>
      </c>
      <c r="CN32" s="211">
        <f>_xlfn.XLOOKUP($C32,[1]Sheet1!$B:$B,[1]Sheet1!BN:BN)</f>
        <v>0</v>
      </c>
      <c r="CO32" s="211">
        <f>_xlfn.XLOOKUP($C32,[1]Sheet1!$B:$B,[1]Sheet1!BO:BO)</f>
        <v>0</v>
      </c>
      <c r="CP32" s="211">
        <f>_xlfn.XLOOKUP($C32,[1]Sheet1!$B:$B,[1]Sheet1!BP:BP)</f>
        <v>1</v>
      </c>
      <c r="CQ32" s="211">
        <f>_xlfn.XLOOKUP($C32,[1]Sheet1!$B:$B,[1]Sheet1!BQ:BQ)</f>
        <v>1</v>
      </c>
      <c r="CR32" s="211">
        <f>_xlfn.XLOOKUP($C32,[1]Sheet1!$B:$B,[1]Sheet1!BR:BR)</f>
        <v>0</v>
      </c>
      <c r="CS32" s="211">
        <f>_xlfn.XLOOKUP($C32,[1]Sheet1!$B:$B,[1]Sheet1!BS:BS)</f>
        <v>0</v>
      </c>
      <c r="CT32" s="211">
        <f>_xlfn.XLOOKUP($C32,[1]Sheet1!$B:$B,[1]Sheet1!BT:BT)</f>
        <v>0</v>
      </c>
      <c r="CU32" s="211">
        <f>_xlfn.XLOOKUP($C32,[1]Sheet1!$B:$B,[1]Sheet1!BU:BU)</f>
        <v>0</v>
      </c>
      <c r="CV32" s="211">
        <f>_xlfn.XLOOKUP($C32,[1]Sheet1!$B:$B,[1]Sheet1!BV:BV)</f>
        <v>0</v>
      </c>
      <c r="CW32" s="211">
        <f>_xlfn.XLOOKUP($C32,[1]Sheet1!$B:$B,[1]Sheet1!BW:BW)</f>
        <v>0</v>
      </c>
      <c r="CX32" s="211">
        <f>_xlfn.XLOOKUP($C32,[1]Sheet1!$B:$B,[1]Sheet1!BX:BX)</f>
        <v>0</v>
      </c>
      <c r="CY32" s="211">
        <f>_xlfn.XLOOKUP($C32,[1]Sheet1!$B:$B,[1]Sheet1!BY:BY)</f>
        <v>0</v>
      </c>
      <c r="CZ32" s="211">
        <f>_xlfn.XLOOKUP($C32,[1]Sheet1!$B:$B,[1]Sheet1!BZ:BZ)</f>
        <v>1</v>
      </c>
      <c r="DA32" s="211">
        <f>_xlfn.XLOOKUP($C32,[1]Sheet1!$B:$B,[1]Sheet1!CA:CA)</f>
        <v>0</v>
      </c>
      <c r="DB32" s="211">
        <f>_xlfn.XLOOKUP($C32,[1]Sheet1!$B:$B,[1]Sheet1!CB:CB)</f>
        <v>1</v>
      </c>
      <c r="DC32" s="211">
        <f>_xlfn.XLOOKUP($C32,[1]Sheet1!$B:$B,[1]Sheet1!CC:CC)</f>
        <v>1</v>
      </c>
      <c r="DD32" s="211">
        <f>_xlfn.XLOOKUP($C32,[1]Sheet1!$B:$B,[1]Sheet1!CD:CD)</f>
        <v>0</v>
      </c>
      <c r="DE32" s="211">
        <f>_xlfn.XLOOKUP($C32,[1]Sheet1!$B:$B,[1]Sheet1!CE:CE)</f>
        <v>1</v>
      </c>
      <c r="DF32" s="211">
        <f>_xlfn.XLOOKUP($C32,[1]Sheet1!$B:$B,[1]Sheet1!CF:CF)</f>
        <v>0</v>
      </c>
      <c r="DG32" s="163" t="str">
        <f>_xlfn.XLOOKUP(C32,[2]Sheet1!$B:$B,[2]Sheet1!$N:$N)</f>
        <v>N</v>
      </c>
      <c r="DH32" s="163">
        <f>_xlfn.XLOOKUP(C32,[2]Sheet1!$B:$B,[2]Sheet1!$R:$R)</f>
        <v>0</v>
      </c>
      <c r="DI32" s="163" t="str">
        <f>_xlfn.XLOOKUP(C32,[2]Sheet1!$B:$B,[2]Sheet1!$AN:$AN)</f>
        <v>C</v>
      </c>
      <c r="DJ32" s="163" t="str">
        <f>_xlfn.XLOOKUP(C32,[2]Sheet1!$B:$B,[2]Sheet1!$W:$W)</f>
        <v>N</v>
      </c>
      <c r="DK32" s="163">
        <f>_xlfn.XLOOKUP(C32,[2]Sheet1!$B:$B,[2]Sheet1!$AF:$AF)</f>
        <v>0</v>
      </c>
      <c r="DL32" s="163" t="str">
        <f>_xlfn.XLOOKUP(C32,[2]Sheet1!$B:$B,[2]Sheet1!$AW:$AW)</f>
        <v>Y</v>
      </c>
      <c r="DM32" s="166" t="str">
        <f t="shared" si="27"/>
        <v>N</v>
      </c>
      <c r="DN32" s="166" t="str">
        <f t="shared" si="28"/>
        <v/>
      </c>
      <c r="DO32" s="166" t="str">
        <f t="shared" si="29"/>
        <v>Y</v>
      </c>
      <c r="DP32" s="166" t="str">
        <f t="shared" si="30"/>
        <v>N</v>
      </c>
      <c r="DQ32" s="180" t="str">
        <f t="shared" si="31"/>
        <v>Yes</v>
      </c>
      <c r="DR32" s="180"/>
    </row>
    <row r="33" spans="1:122" s="24" customFormat="1" ht="16.5" hidden="1" customHeight="1">
      <c r="A33" s="143">
        <v>30</v>
      </c>
      <c r="B33" s="143">
        <v>34</v>
      </c>
      <c r="C33" s="144" t="s">
        <v>169</v>
      </c>
      <c r="D33" s="143" t="s">
        <v>7190</v>
      </c>
      <c r="E33" s="143" t="s">
        <v>7169</v>
      </c>
      <c r="F33" s="143" t="s">
        <v>2277</v>
      </c>
      <c r="G33" s="143" t="s">
        <v>3181</v>
      </c>
      <c r="H33" s="167" t="s">
        <v>170</v>
      </c>
      <c r="I33" s="143" t="s">
        <v>171</v>
      </c>
      <c r="J33" s="143">
        <v>0.03</v>
      </c>
      <c r="K33" s="143" t="s">
        <v>172</v>
      </c>
      <c r="L33" s="143">
        <v>454716</v>
      </c>
      <c r="M33" s="144">
        <v>26</v>
      </c>
      <c r="N33" s="145" t="s">
        <v>689</v>
      </c>
      <c r="O33" s="145" t="s">
        <v>7588</v>
      </c>
      <c r="P33" s="146" t="s">
        <v>7588</v>
      </c>
      <c r="Q33" s="145" t="s">
        <v>689</v>
      </c>
      <c r="R33" s="73" t="s">
        <v>689</v>
      </c>
      <c r="S33" s="145" t="s">
        <v>7588</v>
      </c>
      <c r="T33" s="145" t="s">
        <v>7588</v>
      </c>
      <c r="U33" s="214" t="s">
        <v>7588</v>
      </c>
      <c r="V33" s="145" t="s">
        <v>7588</v>
      </c>
      <c r="W33" s="145" t="s">
        <v>7588</v>
      </c>
      <c r="X33" s="219" t="s">
        <v>7588</v>
      </c>
      <c r="Y33" s="73" t="s">
        <v>7588</v>
      </c>
      <c r="Z33" s="145" t="s">
        <v>7588</v>
      </c>
      <c r="AA33" s="146" t="s">
        <v>7588</v>
      </c>
      <c r="AB33" s="145"/>
      <c r="AC33" s="145" t="s">
        <v>3013</v>
      </c>
      <c r="AD33" s="146" t="s">
        <v>7139</v>
      </c>
      <c r="AE33" s="145" t="s">
        <v>85</v>
      </c>
      <c r="AF33" s="73" t="s">
        <v>689</v>
      </c>
      <c r="AG33" s="145" t="s">
        <v>166</v>
      </c>
      <c r="AH33" s="145" t="s">
        <v>166</v>
      </c>
      <c r="AI33" s="145" t="s">
        <v>269</v>
      </c>
      <c r="AJ33" s="145" t="s">
        <v>691</v>
      </c>
      <c r="AK33" s="147" t="s">
        <v>167</v>
      </c>
      <c r="AL33" s="145">
        <v>2060</v>
      </c>
      <c r="AM33" s="7" t="s">
        <v>173</v>
      </c>
      <c r="AN33" s="144"/>
      <c r="AO33" s="24" t="s">
        <v>7588</v>
      </c>
      <c r="AP33" s="145" t="s">
        <v>689</v>
      </c>
      <c r="AQ33" s="143" t="s">
        <v>7588</v>
      </c>
      <c r="AR33" s="143" t="s">
        <v>7588</v>
      </c>
      <c r="AS33" s="143" t="s">
        <v>7588</v>
      </c>
      <c r="AT33" s="143"/>
      <c r="AU33" s="144"/>
      <c r="AV33" s="143" t="s">
        <v>269</v>
      </c>
      <c r="AW33" s="198" t="s">
        <v>269</v>
      </c>
      <c r="AX33" s="143" t="s">
        <v>269</v>
      </c>
      <c r="AY33" s="143" t="s">
        <v>86</v>
      </c>
      <c r="AZ33" s="143" t="s">
        <v>174</v>
      </c>
      <c r="BA33" s="143" t="s">
        <v>7588</v>
      </c>
      <c r="BB33" s="7" t="s">
        <v>175</v>
      </c>
      <c r="BC33" s="144"/>
      <c r="BD33" s="143" t="s">
        <v>80</v>
      </c>
      <c r="BE33" s="148">
        <v>45950</v>
      </c>
      <c r="BF33" s="144"/>
      <c r="BG33" s="24">
        <f t="shared" si="0"/>
        <v>0</v>
      </c>
      <c r="BH33" s="24">
        <f t="shared" si="1"/>
        <v>0</v>
      </c>
      <c r="BI33" s="24">
        <f t="shared" si="2"/>
        <v>0</v>
      </c>
      <c r="BJ33" s="24">
        <f t="shared" si="3"/>
        <v>0</v>
      </c>
      <c r="BK33" s="24">
        <f t="shared" si="4"/>
        <v>0</v>
      </c>
      <c r="BL33" s="24">
        <f t="shared" si="5"/>
        <v>0</v>
      </c>
      <c r="BM33" s="24">
        <f t="shared" si="6"/>
        <v>0</v>
      </c>
      <c r="BN33" s="24">
        <f t="shared" si="7"/>
        <v>0</v>
      </c>
      <c r="BO33" s="24">
        <f t="shared" si="8"/>
        <v>0</v>
      </c>
      <c r="BP33" s="24">
        <f t="shared" si="9"/>
        <v>0</v>
      </c>
      <c r="BQ33" s="24">
        <f t="shared" si="10"/>
        <v>0</v>
      </c>
      <c r="BR33" s="24">
        <f t="shared" si="11"/>
        <v>0</v>
      </c>
      <c r="BS33" s="24">
        <f t="shared" si="12"/>
        <v>0</v>
      </c>
      <c r="BT33" s="24">
        <f t="shared" si="13"/>
        <v>0</v>
      </c>
      <c r="BU33" s="24">
        <f t="shared" si="14"/>
        <v>0</v>
      </c>
      <c r="BV33" s="24">
        <f t="shared" si="15"/>
        <v>0</v>
      </c>
      <c r="BW33" s="24">
        <f t="shared" si="16"/>
        <v>0</v>
      </c>
      <c r="BX33" s="24">
        <f t="shared" si="17"/>
        <v>0</v>
      </c>
      <c r="BY33" s="24">
        <f t="shared" si="18"/>
        <v>0</v>
      </c>
      <c r="BZ33" s="24">
        <f t="shared" si="19"/>
        <v>0</v>
      </c>
      <c r="CA33" s="24">
        <f t="shared" si="32"/>
        <v>0</v>
      </c>
      <c r="CB33" s="24">
        <f t="shared" si="20"/>
        <v>0</v>
      </c>
      <c r="CC33" s="24">
        <f t="shared" si="21"/>
        <v>0</v>
      </c>
      <c r="CD33" s="24">
        <f t="shared" si="22"/>
        <v>0</v>
      </c>
      <c r="CE33" s="24">
        <f t="shared" si="23"/>
        <v>1</v>
      </c>
      <c r="CF33" s="24">
        <f t="shared" si="24"/>
        <v>0</v>
      </c>
      <c r="CG33" s="24">
        <f t="shared" si="34"/>
        <v>0</v>
      </c>
      <c r="CH33" s="24">
        <f t="shared" si="25"/>
        <v>1</v>
      </c>
      <c r="CI33" s="24">
        <f t="shared" si="26"/>
        <v>0</v>
      </c>
      <c r="CJ33" s="211">
        <f>_xlfn.XLOOKUP($C33,[1]Sheet1!$B:$B,[1]Sheet1!BJ:BJ)</f>
        <v>0</v>
      </c>
      <c r="CK33" s="211">
        <f>_xlfn.XLOOKUP($C33,[1]Sheet1!$B:$B,[1]Sheet1!BK:BK)</f>
        <v>0</v>
      </c>
      <c r="CL33" s="211">
        <f>_xlfn.XLOOKUP($C33,[1]Sheet1!$B:$B,[1]Sheet1!BL:BL)</f>
        <v>0</v>
      </c>
      <c r="CM33" s="211">
        <f>_xlfn.XLOOKUP($C33,[1]Sheet1!$B:$B,[1]Sheet1!BM:BM)</f>
        <v>0</v>
      </c>
      <c r="CN33" s="211">
        <f>_xlfn.XLOOKUP($C33,[1]Sheet1!$B:$B,[1]Sheet1!BN:BN)</f>
        <v>0</v>
      </c>
      <c r="CO33" s="211">
        <f>_xlfn.XLOOKUP($C33,[1]Sheet1!$B:$B,[1]Sheet1!BO:BO)</f>
        <v>0</v>
      </c>
      <c r="CP33" s="211">
        <f>_xlfn.XLOOKUP($C33,[1]Sheet1!$B:$B,[1]Sheet1!BP:BP)</f>
        <v>0</v>
      </c>
      <c r="CQ33" s="211">
        <f>_xlfn.XLOOKUP($C33,[1]Sheet1!$B:$B,[1]Sheet1!BQ:BQ)</f>
        <v>0</v>
      </c>
      <c r="CR33" s="211">
        <f>_xlfn.XLOOKUP($C33,[1]Sheet1!$B:$B,[1]Sheet1!BR:BR)</f>
        <v>0</v>
      </c>
      <c r="CS33" s="211">
        <f>_xlfn.XLOOKUP($C33,[1]Sheet1!$B:$B,[1]Sheet1!BS:BS)</f>
        <v>0</v>
      </c>
      <c r="CT33" s="211">
        <f>_xlfn.XLOOKUP($C33,[1]Sheet1!$B:$B,[1]Sheet1!BT:BT)</f>
        <v>0</v>
      </c>
      <c r="CU33" s="211">
        <f>_xlfn.XLOOKUP($C33,[1]Sheet1!$B:$B,[1]Sheet1!BU:BU)</f>
        <v>0</v>
      </c>
      <c r="CV33" s="211">
        <f>_xlfn.XLOOKUP($C33,[1]Sheet1!$B:$B,[1]Sheet1!BV:BV)</f>
        <v>0</v>
      </c>
      <c r="CW33" s="211">
        <f>_xlfn.XLOOKUP($C33,[1]Sheet1!$B:$B,[1]Sheet1!BW:BW)</f>
        <v>0</v>
      </c>
      <c r="CX33" s="211">
        <f>_xlfn.XLOOKUP($C33,[1]Sheet1!$B:$B,[1]Sheet1!BX:BX)</f>
        <v>0</v>
      </c>
      <c r="CY33" s="211">
        <f>_xlfn.XLOOKUP($C33,[1]Sheet1!$B:$B,[1]Sheet1!BY:BY)</f>
        <v>0</v>
      </c>
      <c r="CZ33" s="211">
        <f>_xlfn.XLOOKUP($C33,[1]Sheet1!$B:$B,[1]Sheet1!BZ:BZ)</f>
        <v>0</v>
      </c>
      <c r="DA33" s="211">
        <f>_xlfn.XLOOKUP($C33,[1]Sheet1!$B:$B,[1]Sheet1!CA:CA)</f>
        <v>0</v>
      </c>
      <c r="DB33" s="211">
        <f>_xlfn.XLOOKUP($C33,[1]Sheet1!$B:$B,[1]Sheet1!CB:CB)</f>
        <v>0</v>
      </c>
      <c r="DC33" s="211">
        <f>_xlfn.XLOOKUP($C33,[1]Sheet1!$B:$B,[1]Sheet1!CC:CC)</f>
        <v>0</v>
      </c>
      <c r="DD33" s="211">
        <f>_xlfn.XLOOKUP($C33,[1]Sheet1!$B:$B,[1]Sheet1!CD:CD)</f>
        <v>0</v>
      </c>
      <c r="DE33" s="211">
        <f>_xlfn.XLOOKUP($C33,[1]Sheet1!$B:$B,[1]Sheet1!CE:CE)</f>
        <v>0</v>
      </c>
      <c r="DF33" s="211">
        <f>_xlfn.XLOOKUP($C33,[1]Sheet1!$B:$B,[1]Sheet1!CF:CF)</f>
        <v>0</v>
      </c>
      <c r="DG33" s="163" t="str">
        <f>_xlfn.XLOOKUP(C33,[2]Sheet1!$B:$B,[2]Sheet1!$N:$N)</f>
        <v>N</v>
      </c>
      <c r="DH33" s="163">
        <f>_xlfn.XLOOKUP(C33,[2]Sheet1!$B:$B,[2]Sheet1!$R:$R)</f>
        <v>0</v>
      </c>
      <c r="DI33" s="163" t="str">
        <f>_xlfn.XLOOKUP(C33,[2]Sheet1!$B:$B,[2]Sheet1!$AN:$AN)</f>
        <v>N</v>
      </c>
      <c r="DJ33" s="163" t="str">
        <f>_xlfn.XLOOKUP(C33,[2]Sheet1!$B:$B,[2]Sheet1!$W:$W)</f>
        <v>G</v>
      </c>
      <c r="DK33" s="163" t="str">
        <f>_xlfn.XLOOKUP(C33,[2]Sheet1!$B:$B,[2]Sheet1!$AF:$AF)</f>
        <v>Y, g</v>
      </c>
      <c r="DL33" s="163">
        <f>_xlfn.XLOOKUP(C33,[2]Sheet1!$B:$B,[2]Sheet1!$AW:$AW)</f>
        <v>0</v>
      </c>
      <c r="DM33" s="166" t="str">
        <f t="shared" si="27"/>
        <v>N</v>
      </c>
      <c r="DN33" s="166" t="str">
        <f t="shared" si="28"/>
        <v/>
      </c>
      <c r="DO33" s="166" t="str">
        <f t="shared" si="29"/>
        <v>N</v>
      </c>
      <c r="DP33" s="166" t="str">
        <f t="shared" si="30"/>
        <v>N</v>
      </c>
      <c r="DQ33" s="180" t="str">
        <f t="shared" si="31"/>
        <v>No</v>
      </c>
      <c r="DR33" s="180"/>
    </row>
    <row r="34" spans="1:122" s="24" customFormat="1" ht="16.5" hidden="1" customHeight="1">
      <c r="A34" s="24">
        <v>31</v>
      </c>
      <c r="B34" s="24">
        <v>30</v>
      </c>
      <c r="C34" s="26" t="s">
        <v>176</v>
      </c>
      <c r="D34" s="24" t="s">
        <v>7190</v>
      </c>
      <c r="E34" s="24" t="s">
        <v>7169</v>
      </c>
      <c r="F34" s="24" t="s">
        <v>2277</v>
      </c>
      <c r="G34" s="24" t="s">
        <v>3181</v>
      </c>
      <c r="H34" s="30" t="s">
        <v>177</v>
      </c>
      <c r="I34" s="24" t="s">
        <v>178</v>
      </c>
      <c r="J34" s="24">
        <v>-8.0000000000000002E-3</v>
      </c>
      <c r="K34" s="24" t="s">
        <v>179</v>
      </c>
      <c r="L34" s="24">
        <v>376847</v>
      </c>
      <c r="M34" s="26">
        <v>26</v>
      </c>
      <c r="N34" s="73" t="s">
        <v>689</v>
      </c>
      <c r="O34" s="73" t="s">
        <v>7588</v>
      </c>
      <c r="P34" s="74" t="s">
        <v>7588</v>
      </c>
      <c r="Q34" s="73" t="s">
        <v>689</v>
      </c>
      <c r="R34" s="73" t="s">
        <v>689</v>
      </c>
      <c r="S34" s="73" t="s">
        <v>7588</v>
      </c>
      <c r="T34" s="73" t="s">
        <v>7588</v>
      </c>
      <c r="U34" s="213" t="s">
        <v>7588</v>
      </c>
      <c r="V34" s="73" t="s">
        <v>7588</v>
      </c>
      <c r="W34" s="73" t="s">
        <v>7588</v>
      </c>
      <c r="X34" s="218" t="s">
        <v>7588</v>
      </c>
      <c r="Y34" s="73" t="s">
        <v>7588</v>
      </c>
      <c r="Z34" s="73" t="s">
        <v>7588</v>
      </c>
      <c r="AA34" s="74" t="s">
        <v>7588</v>
      </c>
      <c r="AB34" s="73"/>
      <c r="AC34" s="73" t="s">
        <v>9</v>
      </c>
      <c r="AD34" s="74" t="s">
        <v>7140</v>
      </c>
      <c r="AE34" s="73" t="s">
        <v>85</v>
      </c>
      <c r="AF34" s="73" t="s">
        <v>689</v>
      </c>
      <c r="AG34" s="73" t="s">
        <v>166</v>
      </c>
      <c r="AH34" s="73" t="s">
        <v>166</v>
      </c>
      <c r="AI34" s="73"/>
      <c r="AJ34" s="73" t="s">
        <v>691</v>
      </c>
      <c r="AK34" s="81" t="s">
        <v>167</v>
      </c>
      <c r="AL34" s="73">
        <v>2060</v>
      </c>
      <c r="AM34" s="174" t="s">
        <v>180</v>
      </c>
      <c r="AN34" s="26"/>
      <c r="AO34" s="24" t="s">
        <v>7588</v>
      </c>
      <c r="AP34" s="73" t="s">
        <v>689</v>
      </c>
      <c r="AQ34" s="24" t="s">
        <v>7588</v>
      </c>
      <c r="AR34" s="24" t="s">
        <v>7588</v>
      </c>
      <c r="AS34" s="24" t="s">
        <v>7588</v>
      </c>
      <c r="AU34" s="26"/>
      <c r="AV34" s="24" t="s">
        <v>267</v>
      </c>
      <c r="AW34" s="22" t="s">
        <v>267</v>
      </c>
      <c r="AX34" s="24" t="s">
        <v>269</v>
      </c>
      <c r="AY34" s="24" t="s">
        <v>86</v>
      </c>
      <c r="AZ34" s="24" t="s">
        <v>3363</v>
      </c>
      <c r="BA34" s="24" t="s">
        <v>7588</v>
      </c>
      <c r="BC34" s="26"/>
      <c r="BD34" s="24" t="s">
        <v>80</v>
      </c>
      <c r="BE34" s="29">
        <v>45950</v>
      </c>
      <c r="BF34" s="26"/>
      <c r="BG34" s="24">
        <f t="shared" si="0"/>
        <v>0</v>
      </c>
      <c r="BH34" s="24">
        <f t="shared" si="1"/>
        <v>0</v>
      </c>
      <c r="BI34" s="24">
        <f t="shared" si="2"/>
        <v>0</v>
      </c>
      <c r="BJ34" s="24">
        <f t="shared" si="3"/>
        <v>0</v>
      </c>
      <c r="BK34" s="24">
        <f t="shared" si="4"/>
        <v>0</v>
      </c>
      <c r="BL34" s="24">
        <f t="shared" si="5"/>
        <v>0</v>
      </c>
      <c r="BM34" s="24">
        <f t="shared" si="6"/>
        <v>0</v>
      </c>
      <c r="BN34" s="24">
        <f t="shared" si="7"/>
        <v>0</v>
      </c>
      <c r="BO34" s="24">
        <f t="shared" si="8"/>
        <v>0</v>
      </c>
      <c r="BP34" s="24">
        <f t="shared" si="9"/>
        <v>0</v>
      </c>
      <c r="BQ34" s="24">
        <f t="shared" si="10"/>
        <v>0</v>
      </c>
      <c r="BR34" s="24">
        <f t="shared" si="11"/>
        <v>0</v>
      </c>
      <c r="BS34" s="24">
        <f t="shared" si="12"/>
        <v>0</v>
      </c>
      <c r="BT34" s="24">
        <f t="shared" si="13"/>
        <v>0</v>
      </c>
      <c r="BU34" s="24">
        <f t="shared" si="14"/>
        <v>0</v>
      </c>
      <c r="BV34" s="24">
        <f t="shared" si="15"/>
        <v>0</v>
      </c>
      <c r="BW34" s="24">
        <f t="shared" si="16"/>
        <v>0</v>
      </c>
      <c r="BX34" s="24">
        <f t="shared" si="17"/>
        <v>0</v>
      </c>
      <c r="BY34" s="24">
        <f t="shared" si="18"/>
        <v>0</v>
      </c>
      <c r="BZ34" s="24">
        <f t="shared" si="19"/>
        <v>0</v>
      </c>
      <c r="CA34" s="24">
        <f t="shared" si="32"/>
        <v>0</v>
      </c>
      <c r="CB34" s="24">
        <f t="shared" si="20"/>
        <v>0</v>
      </c>
      <c r="CC34" s="24">
        <f t="shared" si="21"/>
        <v>0</v>
      </c>
      <c r="CD34" s="24">
        <f t="shared" si="22"/>
        <v>0</v>
      </c>
      <c r="CE34" s="24">
        <f t="shared" si="23"/>
        <v>1</v>
      </c>
      <c r="CF34" s="24">
        <f t="shared" si="24"/>
        <v>0</v>
      </c>
      <c r="CG34" s="24">
        <f t="shared" si="34"/>
        <v>0</v>
      </c>
      <c r="CH34" s="24">
        <f t="shared" si="25"/>
        <v>0</v>
      </c>
      <c r="CI34" s="24">
        <f t="shared" si="26"/>
        <v>1</v>
      </c>
      <c r="CJ34" s="211">
        <f>_xlfn.XLOOKUP($C34,[1]Sheet1!$B:$B,[1]Sheet1!BJ:BJ)</f>
        <v>0</v>
      </c>
      <c r="CK34" s="211">
        <f>_xlfn.XLOOKUP($C34,[1]Sheet1!$B:$B,[1]Sheet1!BK:BK)</f>
        <v>0</v>
      </c>
      <c r="CL34" s="211">
        <f>_xlfn.XLOOKUP($C34,[1]Sheet1!$B:$B,[1]Sheet1!BL:BL)</f>
        <v>0</v>
      </c>
      <c r="CM34" s="211">
        <f>_xlfn.XLOOKUP($C34,[1]Sheet1!$B:$B,[1]Sheet1!BM:BM)</f>
        <v>0</v>
      </c>
      <c r="CN34" s="211">
        <f>_xlfn.XLOOKUP($C34,[1]Sheet1!$B:$B,[1]Sheet1!BN:BN)</f>
        <v>0</v>
      </c>
      <c r="CO34" s="211">
        <f>_xlfn.XLOOKUP($C34,[1]Sheet1!$B:$B,[1]Sheet1!BO:BO)</f>
        <v>0</v>
      </c>
      <c r="CP34" s="211">
        <f>_xlfn.XLOOKUP($C34,[1]Sheet1!$B:$B,[1]Sheet1!BP:BP)</f>
        <v>0</v>
      </c>
      <c r="CQ34" s="211">
        <f>_xlfn.XLOOKUP($C34,[1]Sheet1!$B:$B,[1]Sheet1!BQ:BQ)</f>
        <v>0</v>
      </c>
      <c r="CR34" s="211">
        <f>_xlfn.XLOOKUP($C34,[1]Sheet1!$B:$B,[1]Sheet1!BR:BR)</f>
        <v>0</v>
      </c>
      <c r="CS34" s="211">
        <f>_xlfn.XLOOKUP($C34,[1]Sheet1!$B:$B,[1]Sheet1!BS:BS)</f>
        <v>0</v>
      </c>
      <c r="CT34" s="211">
        <f>_xlfn.XLOOKUP($C34,[1]Sheet1!$B:$B,[1]Sheet1!BT:BT)</f>
        <v>0</v>
      </c>
      <c r="CU34" s="211">
        <f>_xlfn.XLOOKUP($C34,[1]Sheet1!$B:$B,[1]Sheet1!BU:BU)</f>
        <v>0</v>
      </c>
      <c r="CV34" s="211">
        <f>_xlfn.XLOOKUP($C34,[1]Sheet1!$B:$B,[1]Sheet1!BV:BV)</f>
        <v>0</v>
      </c>
      <c r="CW34" s="211">
        <f>_xlfn.XLOOKUP($C34,[1]Sheet1!$B:$B,[1]Sheet1!BW:BW)</f>
        <v>0</v>
      </c>
      <c r="CX34" s="211">
        <f>_xlfn.XLOOKUP($C34,[1]Sheet1!$B:$B,[1]Sheet1!BX:BX)</f>
        <v>0</v>
      </c>
      <c r="CY34" s="211">
        <f>_xlfn.XLOOKUP($C34,[1]Sheet1!$B:$B,[1]Sheet1!BY:BY)</f>
        <v>0</v>
      </c>
      <c r="CZ34" s="211">
        <f>_xlfn.XLOOKUP($C34,[1]Sheet1!$B:$B,[1]Sheet1!BZ:BZ)</f>
        <v>0</v>
      </c>
      <c r="DA34" s="211">
        <f>_xlfn.XLOOKUP($C34,[1]Sheet1!$B:$B,[1]Sheet1!CA:CA)</f>
        <v>0</v>
      </c>
      <c r="DB34" s="211">
        <f>_xlfn.XLOOKUP($C34,[1]Sheet1!$B:$B,[1]Sheet1!CB:CB)</f>
        <v>0</v>
      </c>
      <c r="DC34" s="211">
        <f>_xlfn.XLOOKUP($C34,[1]Sheet1!$B:$B,[1]Sheet1!CC:CC)</f>
        <v>0</v>
      </c>
      <c r="DD34" s="211">
        <f>_xlfn.XLOOKUP($C34,[1]Sheet1!$B:$B,[1]Sheet1!CD:CD)</f>
        <v>0</v>
      </c>
      <c r="DE34" s="211">
        <f>_xlfn.XLOOKUP($C34,[1]Sheet1!$B:$B,[1]Sheet1!CE:CE)</f>
        <v>0</v>
      </c>
      <c r="DF34" s="211">
        <f>_xlfn.XLOOKUP($C34,[1]Sheet1!$B:$B,[1]Sheet1!CF:CF)</f>
        <v>0</v>
      </c>
      <c r="DG34" s="163" t="str">
        <f>_xlfn.XLOOKUP(C34,[2]Sheet1!$B:$B,[2]Sheet1!$N:$N)</f>
        <v>N</v>
      </c>
      <c r="DH34" s="163">
        <f>_xlfn.XLOOKUP(C34,[2]Sheet1!$B:$B,[2]Sheet1!$R:$R)</f>
        <v>0</v>
      </c>
      <c r="DI34" s="163" t="str">
        <f>_xlfn.XLOOKUP(C34,[2]Sheet1!$B:$B,[2]Sheet1!$AN:$AN)</f>
        <v>N</v>
      </c>
      <c r="DJ34" s="163" t="str">
        <f>_xlfn.XLOOKUP(C34,[2]Sheet1!$B:$B,[2]Sheet1!$W:$W)</f>
        <v>G</v>
      </c>
      <c r="DK34" s="163" t="str">
        <f>_xlfn.XLOOKUP(C34,[2]Sheet1!$B:$B,[2]Sheet1!$AF:$AF)</f>
        <v>U</v>
      </c>
      <c r="DL34" s="163">
        <f>_xlfn.XLOOKUP(C34,[2]Sheet1!$B:$B,[2]Sheet1!$AW:$AW)</f>
        <v>0</v>
      </c>
      <c r="DM34" s="166" t="str">
        <f t="shared" si="27"/>
        <v>N</v>
      </c>
      <c r="DN34" s="166" t="str">
        <f t="shared" si="28"/>
        <v/>
      </c>
      <c r="DO34" s="166" t="str">
        <f t="shared" si="29"/>
        <v>N</v>
      </c>
      <c r="DP34" s="166" t="str">
        <f t="shared" si="30"/>
        <v>N</v>
      </c>
      <c r="DQ34" s="180" t="str">
        <f t="shared" si="31"/>
        <v>Not Specified</v>
      </c>
      <c r="DR34" s="180"/>
    </row>
    <row r="35" spans="1:122" s="24" customFormat="1" ht="16.5" hidden="1" customHeight="1">
      <c r="A35" s="24">
        <v>32</v>
      </c>
      <c r="B35" s="24">
        <v>23</v>
      </c>
      <c r="C35" s="26" t="s">
        <v>2034</v>
      </c>
      <c r="D35" s="24" t="s">
        <v>7161</v>
      </c>
      <c r="E35" s="24" t="s">
        <v>7160</v>
      </c>
      <c r="F35" s="24" t="s">
        <v>2374</v>
      </c>
      <c r="G35" s="24" t="s">
        <v>3136</v>
      </c>
      <c r="H35" s="30" t="s">
        <v>2035</v>
      </c>
      <c r="I35" s="24" t="s">
        <v>2036</v>
      </c>
      <c r="J35" s="24">
        <v>-0.26300000000000001</v>
      </c>
      <c r="K35" s="24" t="s">
        <v>2037</v>
      </c>
      <c r="L35" s="24">
        <v>102887</v>
      </c>
      <c r="M35" s="26">
        <v>31</v>
      </c>
      <c r="N35" s="73" t="s">
        <v>689</v>
      </c>
      <c r="O35" s="73" t="s">
        <v>7588</v>
      </c>
      <c r="P35" s="74" t="s">
        <v>7588</v>
      </c>
      <c r="Q35" s="73" t="s">
        <v>689</v>
      </c>
      <c r="R35" s="73" t="s">
        <v>689</v>
      </c>
      <c r="S35" s="73" t="s">
        <v>7588</v>
      </c>
      <c r="T35" s="73" t="s">
        <v>7588</v>
      </c>
      <c r="U35" s="213" t="s">
        <v>7588</v>
      </c>
      <c r="V35" s="73" t="s">
        <v>7588</v>
      </c>
      <c r="W35" s="73" t="s">
        <v>7588</v>
      </c>
      <c r="X35" s="218" t="s">
        <v>7588</v>
      </c>
      <c r="Y35" s="73" t="s">
        <v>7588</v>
      </c>
      <c r="Z35" s="73" t="s">
        <v>7588</v>
      </c>
      <c r="AA35" s="74" t="s">
        <v>7588</v>
      </c>
      <c r="AB35" s="73"/>
      <c r="AC35" s="73" t="s">
        <v>417</v>
      </c>
      <c r="AD35" s="74" t="s">
        <v>6</v>
      </c>
      <c r="AE35" s="73" t="s">
        <v>7588</v>
      </c>
      <c r="AF35" s="73" t="s">
        <v>689</v>
      </c>
      <c r="AG35" s="73" t="s">
        <v>266</v>
      </c>
      <c r="AH35" s="73" t="s">
        <v>266</v>
      </c>
      <c r="AI35" s="73" t="s">
        <v>738</v>
      </c>
      <c r="AJ35" s="73" t="s">
        <v>691</v>
      </c>
      <c r="AK35" s="81" t="s">
        <v>7588</v>
      </c>
      <c r="AL35" s="73" t="s">
        <v>7588</v>
      </c>
      <c r="AN35" s="26"/>
      <c r="AO35" s="24" t="s">
        <v>870</v>
      </c>
      <c r="AP35" s="73" t="s">
        <v>86</v>
      </c>
      <c r="AQ35" s="24" t="s">
        <v>691</v>
      </c>
      <c r="AR35" s="24" t="s">
        <v>3371</v>
      </c>
      <c r="AS35" s="24">
        <v>2050</v>
      </c>
      <c r="AU35" s="26"/>
      <c r="AV35" s="24" t="s">
        <v>266</v>
      </c>
      <c r="AW35" s="22" t="s">
        <v>3019</v>
      </c>
      <c r="AX35" s="24" t="s">
        <v>269</v>
      </c>
      <c r="AY35" s="24" t="s">
        <v>689</v>
      </c>
      <c r="AZ35" s="24" t="s">
        <v>7588</v>
      </c>
      <c r="BA35" s="24" t="s">
        <v>7588</v>
      </c>
      <c r="BC35" s="26"/>
      <c r="BD35" s="24" t="s">
        <v>80</v>
      </c>
      <c r="BE35" s="29">
        <v>45950</v>
      </c>
      <c r="BF35" s="26"/>
      <c r="BG35" s="24">
        <f t="shared" si="0"/>
        <v>0</v>
      </c>
      <c r="BH35" s="24">
        <f t="shared" si="1"/>
        <v>0</v>
      </c>
      <c r="BI35" s="24">
        <f t="shared" si="2"/>
        <v>0</v>
      </c>
      <c r="BJ35" s="24">
        <f t="shared" si="3"/>
        <v>0</v>
      </c>
      <c r="BK35" s="24">
        <f t="shared" si="4"/>
        <v>0</v>
      </c>
      <c r="BL35" s="24">
        <f t="shared" si="5"/>
        <v>0</v>
      </c>
      <c r="BM35" s="24">
        <f t="shared" si="6"/>
        <v>0</v>
      </c>
      <c r="BN35" s="24">
        <f t="shared" si="7"/>
        <v>0</v>
      </c>
      <c r="BO35" s="24">
        <f t="shared" si="8"/>
        <v>0</v>
      </c>
      <c r="BP35" s="24">
        <f t="shared" si="9"/>
        <v>0</v>
      </c>
      <c r="BQ35" s="24">
        <f t="shared" si="10"/>
        <v>0</v>
      </c>
      <c r="BR35" s="24">
        <f t="shared" si="11"/>
        <v>0</v>
      </c>
      <c r="BS35" s="24">
        <f t="shared" si="12"/>
        <v>0</v>
      </c>
      <c r="BT35" s="24">
        <f t="shared" si="13"/>
        <v>1</v>
      </c>
      <c r="BU35" s="24">
        <f t="shared" si="14"/>
        <v>0</v>
      </c>
      <c r="BV35" s="24">
        <f t="shared" si="15"/>
        <v>0</v>
      </c>
      <c r="BW35" s="24">
        <f t="shared" si="16"/>
        <v>0</v>
      </c>
      <c r="BX35" s="24">
        <f t="shared" si="17"/>
        <v>0</v>
      </c>
      <c r="BY35" s="24">
        <f t="shared" si="18"/>
        <v>0</v>
      </c>
      <c r="BZ35" s="24">
        <f t="shared" si="19"/>
        <v>0</v>
      </c>
      <c r="CA35" s="24">
        <f t="shared" si="32"/>
        <v>1</v>
      </c>
      <c r="CB35" s="24">
        <f t="shared" si="20"/>
        <v>1</v>
      </c>
      <c r="CC35" s="24">
        <f t="shared" si="21"/>
        <v>0</v>
      </c>
      <c r="CD35" s="24">
        <f t="shared" si="22"/>
        <v>0</v>
      </c>
      <c r="CE35" s="24">
        <f t="shared" si="23"/>
        <v>0</v>
      </c>
      <c r="CF35" s="24">
        <f t="shared" si="24"/>
        <v>1</v>
      </c>
      <c r="CG35" s="24">
        <f t="shared" si="34"/>
        <v>1</v>
      </c>
      <c r="CH35" s="24">
        <f t="shared" si="25"/>
        <v>0</v>
      </c>
      <c r="CI35" s="24">
        <f t="shared" si="26"/>
        <v>0</v>
      </c>
      <c r="CJ35" s="211">
        <f>_xlfn.XLOOKUP($C35,[1]Sheet1!$B:$B,[1]Sheet1!BJ:BJ)</f>
        <v>0</v>
      </c>
      <c r="CK35" s="211">
        <f>_xlfn.XLOOKUP($C35,[1]Sheet1!$B:$B,[1]Sheet1!BK:BK)</f>
        <v>1</v>
      </c>
      <c r="CL35" s="211">
        <f>_xlfn.XLOOKUP($C35,[1]Sheet1!$B:$B,[1]Sheet1!BL:BL)</f>
        <v>0</v>
      </c>
      <c r="CM35" s="211">
        <f>_xlfn.XLOOKUP($C35,[1]Sheet1!$B:$B,[1]Sheet1!BM:BM)</f>
        <v>1</v>
      </c>
      <c r="CN35" s="211">
        <f>_xlfn.XLOOKUP($C35,[1]Sheet1!$B:$B,[1]Sheet1!BN:BN)</f>
        <v>0</v>
      </c>
      <c r="CO35" s="211">
        <f>_xlfn.XLOOKUP($C35,[1]Sheet1!$B:$B,[1]Sheet1!BO:BO)</f>
        <v>0</v>
      </c>
      <c r="CP35" s="211">
        <f>_xlfn.XLOOKUP($C35,[1]Sheet1!$B:$B,[1]Sheet1!BP:BP)</f>
        <v>0</v>
      </c>
      <c r="CQ35" s="211">
        <f>_xlfn.XLOOKUP($C35,[1]Sheet1!$B:$B,[1]Sheet1!BQ:BQ)</f>
        <v>0</v>
      </c>
      <c r="CR35" s="211">
        <f>_xlfn.XLOOKUP($C35,[1]Sheet1!$B:$B,[1]Sheet1!BR:BR)</f>
        <v>0</v>
      </c>
      <c r="CS35" s="211">
        <f>_xlfn.XLOOKUP($C35,[1]Sheet1!$B:$B,[1]Sheet1!BS:BS)</f>
        <v>0</v>
      </c>
      <c r="CT35" s="211">
        <f>_xlfn.XLOOKUP($C35,[1]Sheet1!$B:$B,[1]Sheet1!BT:BT)</f>
        <v>0</v>
      </c>
      <c r="CU35" s="211">
        <f>_xlfn.XLOOKUP($C35,[1]Sheet1!$B:$B,[1]Sheet1!BU:BU)</f>
        <v>0</v>
      </c>
      <c r="CV35" s="211">
        <f>_xlfn.XLOOKUP($C35,[1]Sheet1!$B:$B,[1]Sheet1!BV:BV)</f>
        <v>0</v>
      </c>
      <c r="CW35" s="211">
        <f>_xlfn.XLOOKUP($C35,[1]Sheet1!$B:$B,[1]Sheet1!BW:BW)</f>
        <v>0</v>
      </c>
      <c r="CX35" s="211">
        <f>_xlfn.XLOOKUP($C35,[1]Sheet1!$B:$B,[1]Sheet1!BX:BX)</f>
        <v>0</v>
      </c>
      <c r="CY35" s="211">
        <f>_xlfn.XLOOKUP($C35,[1]Sheet1!$B:$B,[1]Sheet1!BY:BY)</f>
        <v>0</v>
      </c>
      <c r="CZ35" s="211">
        <f>_xlfn.XLOOKUP($C35,[1]Sheet1!$B:$B,[1]Sheet1!BZ:BZ)</f>
        <v>1</v>
      </c>
      <c r="DA35" s="211">
        <f>_xlfn.XLOOKUP($C35,[1]Sheet1!$B:$B,[1]Sheet1!CA:CA)</f>
        <v>1</v>
      </c>
      <c r="DB35" s="211">
        <f>_xlfn.XLOOKUP($C35,[1]Sheet1!$B:$B,[1]Sheet1!CB:CB)</f>
        <v>1</v>
      </c>
      <c r="DC35" s="211">
        <f>_xlfn.XLOOKUP($C35,[1]Sheet1!$B:$B,[1]Sheet1!CC:CC)</f>
        <v>1</v>
      </c>
      <c r="DD35" s="211">
        <f>_xlfn.XLOOKUP($C35,[1]Sheet1!$B:$B,[1]Sheet1!CD:CD)</f>
        <v>0</v>
      </c>
      <c r="DE35" s="211">
        <f>_xlfn.XLOOKUP($C35,[1]Sheet1!$B:$B,[1]Sheet1!CE:CE)</f>
        <v>1</v>
      </c>
      <c r="DF35" s="211">
        <f>_xlfn.XLOOKUP($C35,[1]Sheet1!$B:$B,[1]Sheet1!CF:CF)</f>
        <v>0</v>
      </c>
      <c r="DG35" s="163" t="str">
        <f>_xlfn.XLOOKUP(C35,[2]Sheet1!$B:$B,[2]Sheet1!$N:$N)</f>
        <v>N</v>
      </c>
      <c r="DH35" s="163">
        <f>_xlfn.XLOOKUP(C35,[2]Sheet1!$B:$B,[2]Sheet1!$R:$R)</f>
        <v>0</v>
      </c>
      <c r="DI35" s="163" t="str">
        <f>_xlfn.XLOOKUP(C35,[2]Sheet1!$B:$B,[2]Sheet1!$AN:$AN)</f>
        <v>I</v>
      </c>
      <c r="DJ35" s="163" t="str">
        <f>_xlfn.XLOOKUP(C35,[2]Sheet1!$B:$B,[2]Sheet1!$W:$W)</f>
        <v>C, V</v>
      </c>
      <c r="DK35" s="163" t="str">
        <f>_xlfn.XLOOKUP(C35,[2]Sheet1!$B:$B,[2]Sheet1!$AF:$AF)</f>
        <v>Y</v>
      </c>
      <c r="DL35" s="163">
        <f>_xlfn.XLOOKUP(C35,[2]Sheet1!$B:$B,[2]Sheet1!$AW:$AW)</f>
        <v>0</v>
      </c>
      <c r="DM35" s="166" t="str">
        <f t="shared" si="27"/>
        <v>N</v>
      </c>
      <c r="DN35" s="166" t="str">
        <f t="shared" si="28"/>
        <v/>
      </c>
      <c r="DO35" s="166" t="str">
        <f t="shared" si="29"/>
        <v>Y</v>
      </c>
      <c r="DP35" s="166" t="str">
        <f t="shared" si="30"/>
        <v>N</v>
      </c>
      <c r="DQ35" s="180" t="str">
        <f t="shared" si="31"/>
        <v>Yes</v>
      </c>
      <c r="DR35" s="180"/>
    </row>
    <row r="36" spans="1:122" s="24" customFormat="1" ht="16.5" hidden="1" customHeight="1">
      <c r="A36" s="24">
        <v>33</v>
      </c>
      <c r="B36" s="24">
        <v>25</v>
      </c>
      <c r="C36" s="26" t="s">
        <v>354</v>
      </c>
      <c r="D36" s="24" t="s">
        <v>7161</v>
      </c>
      <c r="E36" s="24" t="s">
        <v>7160</v>
      </c>
      <c r="F36" s="24" t="s">
        <v>7287</v>
      </c>
      <c r="G36" s="24" t="s">
        <v>3136</v>
      </c>
      <c r="H36" s="30" t="s">
        <v>355</v>
      </c>
      <c r="I36" s="24" t="s">
        <v>356</v>
      </c>
      <c r="J36" s="24">
        <v>-0.97499999999999998</v>
      </c>
      <c r="K36" s="24" t="s">
        <v>357</v>
      </c>
      <c r="L36" s="24">
        <v>100500</v>
      </c>
      <c r="M36" s="26">
        <v>31</v>
      </c>
      <c r="N36" s="73" t="s">
        <v>689</v>
      </c>
      <c r="O36" s="73" t="s">
        <v>7588</v>
      </c>
      <c r="P36" s="74" t="s">
        <v>7588</v>
      </c>
      <c r="Q36" s="73" t="s">
        <v>689</v>
      </c>
      <c r="R36" s="73" t="s">
        <v>689</v>
      </c>
      <c r="S36" s="73" t="s">
        <v>7588</v>
      </c>
      <c r="T36" s="73" t="s">
        <v>7588</v>
      </c>
      <c r="U36" s="213" t="s">
        <v>7588</v>
      </c>
      <c r="V36" s="73" t="s">
        <v>7588</v>
      </c>
      <c r="W36" s="73" t="s">
        <v>7588</v>
      </c>
      <c r="X36" s="218" t="s">
        <v>7588</v>
      </c>
      <c r="Y36" s="73" t="s">
        <v>7588</v>
      </c>
      <c r="Z36" s="73" t="s">
        <v>7588</v>
      </c>
      <c r="AA36" s="74" t="s">
        <v>7588</v>
      </c>
      <c r="AB36" s="73"/>
      <c r="AC36" s="73" t="s">
        <v>417</v>
      </c>
      <c r="AD36" s="74" t="s">
        <v>6</v>
      </c>
      <c r="AE36" s="73" t="s">
        <v>7588</v>
      </c>
      <c r="AF36" s="73" t="s">
        <v>689</v>
      </c>
      <c r="AG36" s="73" t="s">
        <v>266</v>
      </c>
      <c r="AH36" s="73" t="s">
        <v>266</v>
      </c>
      <c r="AI36" s="73" t="s">
        <v>269</v>
      </c>
      <c r="AJ36" s="73" t="s">
        <v>691</v>
      </c>
      <c r="AK36" s="81" t="s">
        <v>7588</v>
      </c>
      <c r="AL36" s="73" t="s">
        <v>7588</v>
      </c>
      <c r="AN36" s="26"/>
      <c r="AO36" s="24" t="s">
        <v>870</v>
      </c>
      <c r="AP36" s="73" t="s">
        <v>86</v>
      </c>
      <c r="AQ36" s="24" t="s">
        <v>691</v>
      </c>
      <c r="AR36" s="24" t="s">
        <v>3382</v>
      </c>
      <c r="AS36" s="24">
        <v>2050</v>
      </c>
      <c r="AU36" s="26"/>
      <c r="AV36" s="24" t="s">
        <v>266</v>
      </c>
      <c r="AW36" s="22" t="s">
        <v>418</v>
      </c>
      <c r="AX36" s="24" t="s">
        <v>269</v>
      </c>
      <c r="AY36" s="24" t="s">
        <v>689</v>
      </c>
      <c r="AZ36" s="24" t="s">
        <v>7588</v>
      </c>
      <c r="BA36" s="24" t="s">
        <v>7588</v>
      </c>
      <c r="BC36" s="26"/>
      <c r="BD36" s="24" t="s">
        <v>80</v>
      </c>
      <c r="BE36" s="29">
        <v>45950</v>
      </c>
      <c r="BF36" s="26"/>
      <c r="BG36" s="24">
        <f t="shared" si="0"/>
        <v>0</v>
      </c>
      <c r="BH36" s="24">
        <f t="shared" si="1"/>
        <v>0</v>
      </c>
      <c r="BI36" s="24">
        <f t="shared" si="2"/>
        <v>0</v>
      </c>
      <c r="BJ36" s="24">
        <f t="shared" si="3"/>
        <v>0</v>
      </c>
      <c r="BK36" s="24">
        <f t="shared" si="4"/>
        <v>0</v>
      </c>
      <c r="BL36" s="24">
        <f t="shared" si="5"/>
        <v>0</v>
      </c>
      <c r="BM36" s="24">
        <f t="shared" si="6"/>
        <v>0</v>
      </c>
      <c r="BN36" s="24">
        <f t="shared" si="7"/>
        <v>0</v>
      </c>
      <c r="BO36" s="24">
        <f t="shared" si="8"/>
        <v>0</v>
      </c>
      <c r="BP36" s="24">
        <f t="shared" si="9"/>
        <v>0</v>
      </c>
      <c r="BQ36" s="24">
        <f t="shared" si="10"/>
        <v>0</v>
      </c>
      <c r="BR36" s="24">
        <f t="shared" si="11"/>
        <v>0</v>
      </c>
      <c r="BS36" s="24">
        <f t="shared" si="12"/>
        <v>0</v>
      </c>
      <c r="BT36" s="24">
        <f t="shared" si="13"/>
        <v>1</v>
      </c>
      <c r="BU36" s="24">
        <f t="shared" si="14"/>
        <v>0</v>
      </c>
      <c r="BV36" s="24">
        <f t="shared" si="15"/>
        <v>0</v>
      </c>
      <c r="BW36" s="24">
        <f t="shared" si="16"/>
        <v>0</v>
      </c>
      <c r="BX36" s="24">
        <f t="shared" si="17"/>
        <v>0</v>
      </c>
      <c r="BY36" s="24">
        <f t="shared" si="18"/>
        <v>0</v>
      </c>
      <c r="BZ36" s="24">
        <f t="shared" si="19"/>
        <v>0</v>
      </c>
      <c r="CA36" s="24">
        <f t="shared" si="32"/>
        <v>1</v>
      </c>
      <c r="CB36" s="24">
        <f t="shared" si="20"/>
        <v>1</v>
      </c>
      <c r="CC36" s="24">
        <f t="shared" si="21"/>
        <v>0</v>
      </c>
      <c r="CD36" s="24">
        <f t="shared" si="22"/>
        <v>0</v>
      </c>
      <c r="CE36" s="24">
        <f t="shared" si="23"/>
        <v>0</v>
      </c>
      <c r="CF36" s="24">
        <f t="shared" si="24"/>
        <v>1</v>
      </c>
      <c r="CG36" s="24">
        <f t="shared" si="34"/>
        <v>1</v>
      </c>
      <c r="CH36" s="24">
        <f t="shared" si="25"/>
        <v>0</v>
      </c>
      <c r="CI36" s="24">
        <f t="shared" si="26"/>
        <v>0</v>
      </c>
      <c r="CJ36" s="211">
        <f>_xlfn.XLOOKUP($C36,[1]Sheet1!$B:$B,[1]Sheet1!BJ:BJ)</f>
        <v>0</v>
      </c>
      <c r="CK36" s="211">
        <f>_xlfn.XLOOKUP($C36,[1]Sheet1!$B:$B,[1]Sheet1!BK:BK)</f>
        <v>0</v>
      </c>
      <c r="CL36" s="211">
        <f>_xlfn.XLOOKUP($C36,[1]Sheet1!$B:$B,[1]Sheet1!BL:BL)</f>
        <v>0</v>
      </c>
      <c r="CM36" s="211">
        <f>_xlfn.XLOOKUP($C36,[1]Sheet1!$B:$B,[1]Sheet1!BM:BM)</f>
        <v>0</v>
      </c>
      <c r="CN36" s="211">
        <f>_xlfn.XLOOKUP($C36,[1]Sheet1!$B:$B,[1]Sheet1!BN:BN)</f>
        <v>0</v>
      </c>
      <c r="CO36" s="211">
        <f>_xlfn.XLOOKUP($C36,[1]Sheet1!$B:$B,[1]Sheet1!BO:BO)</f>
        <v>0</v>
      </c>
      <c r="CP36" s="211">
        <f>_xlfn.XLOOKUP($C36,[1]Sheet1!$B:$B,[1]Sheet1!BP:BP)</f>
        <v>1</v>
      </c>
      <c r="CQ36" s="211">
        <f>_xlfn.XLOOKUP($C36,[1]Sheet1!$B:$B,[1]Sheet1!BQ:BQ)</f>
        <v>1</v>
      </c>
      <c r="CR36" s="211">
        <f>_xlfn.XLOOKUP($C36,[1]Sheet1!$B:$B,[1]Sheet1!BR:BR)</f>
        <v>0</v>
      </c>
      <c r="CS36" s="211">
        <f>_xlfn.XLOOKUP($C36,[1]Sheet1!$B:$B,[1]Sheet1!BS:BS)</f>
        <v>0</v>
      </c>
      <c r="CT36" s="211">
        <f>_xlfn.XLOOKUP($C36,[1]Sheet1!$B:$B,[1]Sheet1!BT:BT)</f>
        <v>0</v>
      </c>
      <c r="CU36" s="211">
        <f>_xlfn.XLOOKUP($C36,[1]Sheet1!$B:$B,[1]Sheet1!BU:BU)</f>
        <v>0</v>
      </c>
      <c r="CV36" s="211">
        <f>_xlfn.XLOOKUP($C36,[1]Sheet1!$B:$B,[1]Sheet1!BV:BV)</f>
        <v>0</v>
      </c>
      <c r="CW36" s="211">
        <f>_xlfn.XLOOKUP($C36,[1]Sheet1!$B:$B,[1]Sheet1!BW:BW)</f>
        <v>0</v>
      </c>
      <c r="CX36" s="211">
        <f>_xlfn.XLOOKUP($C36,[1]Sheet1!$B:$B,[1]Sheet1!BX:BX)</f>
        <v>0</v>
      </c>
      <c r="CY36" s="211">
        <f>_xlfn.XLOOKUP($C36,[1]Sheet1!$B:$B,[1]Sheet1!BY:BY)</f>
        <v>0</v>
      </c>
      <c r="CZ36" s="211">
        <f>_xlfn.XLOOKUP($C36,[1]Sheet1!$B:$B,[1]Sheet1!BZ:BZ)</f>
        <v>1</v>
      </c>
      <c r="DA36" s="211">
        <f>_xlfn.XLOOKUP($C36,[1]Sheet1!$B:$B,[1]Sheet1!CA:CA)</f>
        <v>0</v>
      </c>
      <c r="DB36" s="211">
        <f>_xlfn.XLOOKUP($C36,[1]Sheet1!$B:$B,[1]Sheet1!CB:CB)</f>
        <v>1</v>
      </c>
      <c r="DC36" s="211">
        <f>_xlfn.XLOOKUP($C36,[1]Sheet1!$B:$B,[1]Sheet1!CC:CC)</f>
        <v>1</v>
      </c>
      <c r="DD36" s="211">
        <f>_xlfn.XLOOKUP($C36,[1]Sheet1!$B:$B,[1]Sheet1!CD:CD)</f>
        <v>0</v>
      </c>
      <c r="DE36" s="211">
        <f>_xlfn.XLOOKUP($C36,[1]Sheet1!$B:$B,[1]Sheet1!CE:CE)</f>
        <v>1</v>
      </c>
      <c r="DF36" s="211">
        <f>_xlfn.XLOOKUP($C36,[1]Sheet1!$B:$B,[1]Sheet1!CF:CF)</f>
        <v>0</v>
      </c>
      <c r="DG36" s="163" t="str">
        <f>_xlfn.XLOOKUP(C36,[2]Sheet1!$B:$B,[2]Sheet1!$N:$N)</f>
        <v>N</v>
      </c>
      <c r="DH36" s="163">
        <f>_xlfn.XLOOKUP(C36,[2]Sheet1!$B:$B,[2]Sheet1!$R:$R)</f>
        <v>0</v>
      </c>
      <c r="DI36" s="163" t="str">
        <f>_xlfn.XLOOKUP(C36,[2]Sheet1!$B:$B,[2]Sheet1!$AN:$AN)</f>
        <v>V</v>
      </c>
      <c r="DJ36" s="163" t="str">
        <f>_xlfn.XLOOKUP(C36,[2]Sheet1!$B:$B,[2]Sheet1!$W:$W)</f>
        <v>N</v>
      </c>
      <c r="DK36" s="163">
        <f>_xlfn.XLOOKUP(C36,[2]Sheet1!$B:$B,[2]Sheet1!$AF:$AF)</f>
        <v>0</v>
      </c>
      <c r="DL36" s="163" t="str">
        <f>_xlfn.XLOOKUP(C36,[2]Sheet1!$B:$B,[2]Sheet1!$AW:$AW)</f>
        <v>Y</v>
      </c>
      <c r="DM36" s="166" t="str">
        <f t="shared" si="27"/>
        <v>N</v>
      </c>
      <c r="DN36" s="166" t="str">
        <f t="shared" si="28"/>
        <v/>
      </c>
      <c r="DO36" s="166" t="str">
        <f t="shared" si="29"/>
        <v>Y</v>
      </c>
      <c r="DP36" s="166" t="str">
        <f t="shared" si="30"/>
        <v>N</v>
      </c>
      <c r="DQ36" s="180" t="str">
        <f t="shared" si="31"/>
        <v>Yes</v>
      </c>
      <c r="DR36" s="180"/>
    </row>
    <row r="37" spans="1:122" s="24" customFormat="1" ht="16.5" hidden="1" customHeight="1">
      <c r="A37" s="24">
        <v>34</v>
      </c>
      <c r="B37" s="24">
        <v>38</v>
      </c>
      <c r="C37" s="26" t="s">
        <v>282</v>
      </c>
      <c r="D37" s="24" t="s">
        <v>7183</v>
      </c>
      <c r="E37" s="24" t="s">
        <v>7169</v>
      </c>
      <c r="F37" s="24" t="s">
        <v>7286</v>
      </c>
      <c r="G37" s="24" t="s">
        <v>2990</v>
      </c>
      <c r="H37" s="30" t="s">
        <v>283</v>
      </c>
      <c r="I37" s="24" t="s">
        <v>284</v>
      </c>
      <c r="J37" s="24">
        <v>2.3E-2</v>
      </c>
      <c r="K37" s="24" t="s">
        <v>285</v>
      </c>
      <c r="L37" s="24">
        <v>213193</v>
      </c>
      <c r="M37" s="26">
        <v>31</v>
      </c>
      <c r="N37" s="73" t="s">
        <v>689</v>
      </c>
      <c r="O37" s="73" t="s">
        <v>7588</v>
      </c>
      <c r="P37" s="74" t="s">
        <v>7588</v>
      </c>
      <c r="Q37" s="73" t="s">
        <v>689</v>
      </c>
      <c r="R37" s="73" t="s">
        <v>689</v>
      </c>
      <c r="S37" s="73" t="s">
        <v>7588</v>
      </c>
      <c r="T37" s="73" t="s">
        <v>7588</v>
      </c>
      <c r="U37" s="213" t="s">
        <v>7588</v>
      </c>
      <c r="V37" s="73" t="s">
        <v>7588</v>
      </c>
      <c r="W37" s="73" t="s">
        <v>7588</v>
      </c>
      <c r="X37" s="218" t="s">
        <v>7588</v>
      </c>
      <c r="Y37" s="73" t="s">
        <v>7588</v>
      </c>
      <c r="Z37" s="73" t="s">
        <v>7588</v>
      </c>
      <c r="AA37" s="74" t="s">
        <v>7588</v>
      </c>
      <c r="AB37" s="73"/>
      <c r="AC37" s="73" t="s">
        <v>417</v>
      </c>
      <c r="AD37" s="74" t="s">
        <v>6</v>
      </c>
      <c r="AE37" s="73" t="s">
        <v>7588</v>
      </c>
      <c r="AF37" s="73" t="s">
        <v>689</v>
      </c>
      <c r="AG37" s="73" t="s">
        <v>266</v>
      </c>
      <c r="AH37" s="73" t="s">
        <v>266</v>
      </c>
      <c r="AI37" s="73" t="s">
        <v>266</v>
      </c>
      <c r="AJ37" s="73" t="s">
        <v>2283</v>
      </c>
      <c r="AK37" s="81" t="s">
        <v>7588</v>
      </c>
      <c r="AL37" s="73" t="s">
        <v>7588</v>
      </c>
      <c r="AN37" s="26"/>
      <c r="AO37" s="24" t="s">
        <v>7346</v>
      </c>
      <c r="AP37" s="73" t="s">
        <v>86</v>
      </c>
      <c r="AQ37" s="24" t="s">
        <v>2283</v>
      </c>
      <c r="AR37" s="24" t="s">
        <v>3394</v>
      </c>
      <c r="AS37" s="24">
        <v>2050</v>
      </c>
      <c r="AU37" s="26"/>
      <c r="AV37" s="24" t="s">
        <v>266</v>
      </c>
      <c r="AW37" s="22" t="s">
        <v>267</v>
      </c>
      <c r="AX37" s="24" t="s">
        <v>269</v>
      </c>
      <c r="AY37" s="24" t="s">
        <v>689</v>
      </c>
      <c r="AZ37" s="24" t="s">
        <v>7588</v>
      </c>
      <c r="BA37" s="24" t="s">
        <v>7588</v>
      </c>
      <c r="BC37" s="26"/>
      <c r="BD37" s="24" t="s">
        <v>80</v>
      </c>
      <c r="BE37" s="29">
        <v>45951</v>
      </c>
      <c r="BF37" s="26"/>
      <c r="BG37" s="24">
        <f t="shared" si="0"/>
        <v>0</v>
      </c>
      <c r="BH37" s="24">
        <f t="shared" si="1"/>
        <v>0</v>
      </c>
      <c r="BI37" s="24">
        <f t="shared" si="2"/>
        <v>0</v>
      </c>
      <c r="BJ37" s="24">
        <f t="shared" si="3"/>
        <v>0</v>
      </c>
      <c r="BK37" s="24">
        <f t="shared" si="4"/>
        <v>0</v>
      </c>
      <c r="BL37" s="24">
        <f t="shared" si="5"/>
        <v>0</v>
      </c>
      <c r="BM37" s="24">
        <f t="shared" si="6"/>
        <v>0</v>
      </c>
      <c r="BN37" s="24">
        <f t="shared" si="7"/>
        <v>0</v>
      </c>
      <c r="BO37" s="24">
        <f t="shared" si="8"/>
        <v>0</v>
      </c>
      <c r="BP37" s="24">
        <f t="shared" si="9"/>
        <v>0</v>
      </c>
      <c r="BQ37" s="24">
        <f t="shared" si="10"/>
        <v>0</v>
      </c>
      <c r="BR37" s="24">
        <f t="shared" si="11"/>
        <v>0</v>
      </c>
      <c r="BS37" s="24">
        <f t="shared" si="12"/>
        <v>0</v>
      </c>
      <c r="BT37" s="24">
        <f t="shared" si="13"/>
        <v>1</v>
      </c>
      <c r="BU37" s="24">
        <f t="shared" si="14"/>
        <v>0</v>
      </c>
      <c r="BV37" s="24">
        <f t="shared" si="15"/>
        <v>0</v>
      </c>
      <c r="BW37" s="24">
        <f t="shared" si="16"/>
        <v>0</v>
      </c>
      <c r="BX37" s="24">
        <f t="shared" si="17"/>
        <v>0</v>
      </c>
      <c r="BY37" s="24">
        <f t="shared" si="18"/>
        <v>0</v>
      </c>
      <c r="BZ37" s="24">
        <f t="shared" si="19"/>
        <v>0</v>
      </c>
      <c r="CA37" s="24">
        <f t="shared" si="32"/>
        <v>1</v>
      </c>
      <c r="CB37" s="24">
        <f t="shared" si="20"/>
        <v>1</v>
      </c>
      <c r="CC37" s="24">
        <f t="shared" si="21"/>
        <v>0</v>
      </c>
      <c r="CD37" s="24">
        <f t="shared" si="22"/>
        <v>0</v>
      </c>
      <c r="CE37" s="24">
        <f t="shared" si="23"/>
        <v>0</v>
      </c>
      <c r="CF37" s="24">
        <f t="shared" si="24"/>
        <v>1</v>
      </c>
      <c r="CG37" s="24">
        <f t="shared" si="34"/>
        <v>1</v>
      </c>
      <c r="CH37" s="24">
        <f t="shared" si="25"/>
        <v>0</v>
      </c>
      <c r="CI37" s="24">
        <f t="shared" si="26"/>
        <v>0</v>
      </c>
      <c r="CJ37" s="211">
        <f>_xlfn.XLOOKUP($C37,[1]Sheet1!$B:$B,[1]Sheet1!BJ:BJ)</f>
        <v>1</v>
      </c>
      <c r="CK37" s="211">
        <f>_xlfn.XLOOKUP($C37,[1]Sheet1!$B:$B,[1]Sheet1!BK:BK)</f>
        <v>0</v>
      </c>
      <c r="CL37" s="211">
        <f>_xlfn.XLOOKUP($C37,[1]Sheet1!$B:$B,[1]Sheet1!BL:BL)</f>
        <v>0</v>
      </c>
      <c r="CM37" s="211">
        <f>_xlfn.XLOOKUP($C37,[1]Sheet1!$B:$B,[1]Sheet1!BM:BM)</f>
        <v>1</v>
      </c>
      <c r="CN37" s="211">
        <f>_xlfn.XLOOKUP($C37,[1]Sheet1!$B:$B,[1]Sheet1!BN:BN)</f>
        <v>0</v>
      </c>
      <c r="CO37" s="211">
        <f>_xlfn.XLOOKUP($C37,[1]Sheet1!$B:$B,[1]Sheet1!BO:BO)</f>
        <v>1</v>
      </c>
      <c r="CP37" s="211">
        <f>_xlfn.XLOOKUP($C37,[1]Sheet1!$B:$B,[1]Sheet1!BP:BP)</f>
        <v>0</v>
      </c>
      <c r="CQ37" s="211">
        <f>_xlfn.XLOOKUP($C37,[1]Sheet1!$B:$B,[1]Sheet1!BQ:BQ)</f>
        <v>1</v>
      </c>
      <c r="CR37" s="211">
        <f>_xlfn.XLOOKUP($C37,[1]Sheet1!$B:$B,[1]Sheet1!BR:BR)</f>
        <v>0</v>
      </c>
      <c r="CS37" s="211">
        <f>_xlfn.XLOOKUP($C37,[1]Sheet1!$B:$B,[1]Sheet1!BS:BS)</f>
        <v>0</v>
      </c>
      <c r="CT37" s="211">
        <f>_xlfn.XLOOKUP($C37,[1]Sheet1!$B:$B,[1]Sheet1!BT:BT)</f>
        <v>0</v>
      </c>
      <c r="CU37" s="211">
        <f>_xlfn.XLOOKUP($C37,[1]Sheet1!$B:$B,[1]Sheet1!BU:BU)</f>
        <v>0</v>
      </c>
      <c r="CV37" s="211">
        <f>_xlfn.XLOOKUP($C37,[1]Sheet1!$B:$B,[1]Sheet1!BV:BV)</f>
        <v>0</v>
      </c>
      <c r="CW37" s="211">
        <f>_xlfn.XLOOKUP($C37,[1]Sheet1!$B:$B,[1]Sheet1!BW:BW)</f>
        <v>0</v>
      </c>
      <c r="CX37" s="211">
        <f>_xlfn.XLOOKUP($C37,[1]Sheet1!$B:$B,[1]Sheet1!BX:BX)</f>
        <v>0</v>
      </c>
      <c r="CY37" s="211">
        <f>_xlfn.XLOOKUP($C37,[1]Sheet1!$B:$B,[1]Sheet1!BY:BY)</f>
        <v>0</v>
      </c>
      <c r="CZ37" s="211">
        <f>_xlfn.XLOOKUP($C37,[1]Sheet1!$B:$B,[1]Sheet1!BZ:BZ)</f>
        <v>1</v>
      </c>
      <c r="DA37" s="211">
        <f>_xlfn.XLOOKUP($C37,[1]Sheet1!$B:$B,[1]Sheet1!CA:CA)</f>
        <v>1</v>
      </c>
      <c r="DB37" s="211">
        <f>_xlfn.XLOOKUP($C37,[1]Sheet1!$B:$B,[1]Sheet1!CB:CB)</f>
        <v>1</v>
      </c>
      <c r="DC37" s="211">
        <f>_xlfn.XLOOKUP($C37,[1]Sheet1!$B:$B,[1]Sheet1!CC:CC)</f>
        <v>1</v>
      </c>
      <c r="DD37" s="211">
        <f>_xlfn.XLOOKUP($C37,[1]Sheet1!$B:$B,[1]Sheet1!CD:CD)</f>
        <v>0</v>
      </c>
      <c r="DE37" s="211">
        <f>_xlfn.XLOOKUP($C37,[1]Sheet1!$B:$B,[1]Sheet1!CE:CE)</f>
        <v>1</v>
      </c>
      <c r="DF37" s="211">
        <f>_xlfn.XLOOKUP($C37,[1]Sheet1!$B:$B,[1]Sheet1!CF:CF)</f>
        <v>1</v>
      </c>
      <c r="DG37" s="163" t="str">
        <f>_xlfn.XLOOKUP(C37,[2]Sheet1!$B:$B,[2]Sheet1!$N:$N)</f>
        <v>N</v>
      </c>
      <c r="DH37" s="163">
        <f>_xlfn.XLOOKUP(C37,[2]Sheet1!$B:$B,[2]Sheet1!$R:$R)</f>
        <v>0</v>
      </c>
      <c r="DI37" s="163" t="str">
        <f>_xlfn.XLOOKUP(C37,[2]Sheet1!$B:$B,[2]Sheet1!$AN:$AN)</f>
        <v>V, F</v>
      </c>
      <c r="DJ37" s="163" t="str">
        <f>_xlfn.XLOOKUP(C37,[2]Sheet1!$B:$B,[2]Sheet1!$W:$W)</f>
        <v>C</v>
      </c>
      <c r="DK37" s="163" t="str">
        <f>_xlfn.XLOOKUP(C37,[2]Sheet1!$B:$B,[2]Sheet1!$AF:$AF)</f>
        <v>Y</v>
      </c>
      <c r="DL37" s="163" t="str">
        <f>_xlfn.XLOOKUP(C37,[2]Sheet1!$B:$B,[2]Sheet1!$AW:$AW)</f>
        <v>U</v>
      </c>
      <c r="DM37" s="166" t="str">
        <f t="shared" si="27"/>
        <v>N</v>
      </c>
      <c r="DN37" s="166" t="str">
        <f t="shared" si="28"/>
        <v/>
      </c>
      <c r="DO37" s="166" t="str">
        <f t="shared" si="29"/>
        <v>Y</v>
      </c>
      <c r="DP37" s="166" t="str">
        <f t="shared" si="30"/>
        <v>N</v>
      </c>
      <c r="DQ37" s="180" t="str">
        <f t="shared" si="31"/>
        <v>Yes</v>
      </c>
      <c r="DR37" s="180"/>
    </row>
    <row r="38" spans="1:122" s="24" customFormat="1" ht="16.5" hidden="1" customHeight="1">
      <c r="A38" s="143">
        <v>35</v>
      </c>
      <c r="B38" s="143">
        <v>39</v>
      </c>
      <c r="C38" s="144" t="s">
        <v>908</v>
      </c>
      <c r="D38" s="143" t="s">
        <v>7179</v>
      </c>
      <c r="E38" s="143" t="s">
        <v>7172</v>
      </c>
      <c r="F38" s="143" t="s">
        <v>7286</v>
      </c>
      <c r="G38" s="143" t="s">
        <v>2990</v>
      </c>
      <c r="H38" s="167" t="s">
        <v>909</v>
      </c>
      <c r="I38" s="143" t="s">
        <v>910</v>
      </c>
      <c r="J38" s="143">
        <v>-0.40699999999999997</v>
      </c>
      <c r="K38" s="143" t="s">
        <v>911</v>
      </c>
      <c r="L38" s="143">
        <v>162000</v>
      </c>
      <c r="M38" s="144">
        <v>31</v>
      </c>
      <c r="N38" s="145" t="s">
        <v>86</v>
      </c>
      <c r="O38" s="145">
        <v>2016</v>
      </c>
      <c r="P38" s="146">
        <v>2035</v>
      </c>
      <c r="Q38" s="73" t="s">
        <v>86</v>
      </c>
      <c r="R38" s="73" t="s">
        <v>86</v>
      </c>
      <c r="S38" s="145" t="s">
        <v>673</v>
      </c>
      <c r="T38" s="145" t="s">
        <v>3182</v>
      </c>
      <c r="U38" s="214">
        <v>2035</v>
      </c>
      <c r="V38" s="145" t="s">
        <v>7588</v>
      </c>
      <c r="W38" s="145" t="s">
        <v>7588</v>
      </c>
      <c r="X38" s="219" t="s">
        <v>7588</v>
      </c>
      <c r="Y38" s="73" t="s">
        <v>689</v>
      </c>
      <c r="Z38" s="145" t="s">
        <v>1421</v>
      </c>
      <c r="AA38" s="146" t="s">
        <v>7588</v>
      </c>
      <c r="AB38" s="145"/>
      <c r="AC38" s="145" t="s">
        <v>675</v>
      </c>
      <c r="AD38" s="146" t="s">
        <v>5</v>
      </c>
      <c r="AE38" s="73" t="s">
        <v>870</v>
      </c>
      <c r="AF38" s="73" t="s">
        <v>86</v>
      </c>
      <c r="AG38" s="145" t="s">
        <v>266</v>
      </c>
      <c r="AH38" s="145" t="s">
        <v>266</v>
      </c>
      <c r="AI38" s="145" t="s">
        <v>738</v>
      </c>
      <c r="AJ38" s="145" t="s">
        <v>691</v>
      </c>
      <c r="AK38" s="147" t="s">
        <v>3408</v>
      </c>
      <c r="AL38" s="145">
        <v>2040</v>
      </c>
      <c r="AM38" s="143"/>
      <c r="AN38" s="144"/>
      <c r="AO38" s="24" t="s">
        <v>7588</v>
      </c>
      <c r="AP38" s="145" t="s">
        <v>689</v>
      </c>
      <c r="AQ38" s="143" t="s">
        <v>7588</v>
      </c>
      <c r="AR38" s="143" t="s">
        <v>7588</v>
      </c>
      <c r="AS38" s="143" t="s">
        <v>7588</v>
      </c>
      <c r="AT38" s="143"/>
      <c r="AU38" s="144"/>
      <c r="AV38" s="143" t="s">
        <v>266</v>
      </c>
      <c r="AW38" s="198" t="s">
        <v>269</v>
      </c>
      <c r="AX38" s="143" t="s">
        <v>269</v>
      </c>
      <c r="AY38" s="143" t="s">
        <v>689</v>
      </c>
      <c r="AZ38" s="143" t="s">
        <v>7588</v>
      </c>
      <c r="BA38" s="143" t="s">
        <v>7588</v>
      </c>
      <c r="BB38" s="143"/>
      <c r="BC38" s="144"/>
      <c r="BD38" s="143" t="s">
        <v>80</v>
      </c>
      <c r="BE38" s="148">
        <v>45951</v>
      </c>
      <c r="BF38" s="144"/>
      <c r="BG38" s="24">
        <f t="shared" si="0"/>
        <v>0</v>
      </c>
      <c r="BH38" s="24">
        <f t="shared" si="1"/>
        <v>0</v>
      </c>
      <c r="BI38" s="24">
        <f t="shared" si="2"/>
        <v>1</v>
      </c>
      <c r="BJ38" s="24">
        <f t="shared" si="3"/>
        <v>1</v>
      </c>
      <c r="BK38" s="24">
        <f t="shared" si="4"/>
        <v>0</v>
      </c>
      <c r="BL38" s="24">
        <f t="shared" si="5"/>
        <v>0</v>
      </c>
      <c r="BM38" s="24">
        <f t="shared" si="6"/>
        <v>1</v>
      </c>
      <c r="BN38" s="24">
        <f t="shared" si="7"/>
        <v>1</v>
      </c>
      <c r="BO38" s="24">
        <f t="shared" si="8"/>
        <v>0</v>
      </c>
      <c r="BP38" s="24">
        <f t="shared" si="9"/>
        <v>0</v>
      </c>
      <c r="BQ38" s="24">
        <f t="shared" si="10"/>
        <v>0</v>
      </c>
      <c r="BR38" s="24">
        <f t="shared" si="11"/>
        <v>0</v>
      </c>
      <c r="BS38" s="24">
        <f t="shared" si="12"/>
        <v>0</v>
      </c>
      <c r="BT38" s="24">
        <f t="shared" si="13"/>
        <v>0</v>
      </c>
      <c r="BU38" s="24">
        <f t="shared" si="14"/>
        <v>0</v>
      </c>
      <c r="BV38" s="24">
        <f t="shared" si="15"/>
        <v>0</v>
      </c>
      <c r="BW38" s="24">
        <f t="shared" si="16"/>
        <v>1</v>
      </c>
      <c r="BX38" s="24">
        <f t="shared" si="17"/>
        <v>1</v>
      </c>
      <c r="BY38" s="24">
        <f t="shared" si="18"/>
        <v>0</v>
      </c>
      <c r="BZ38" s="24">
        <f t="shared" si="19"/>
        <v>0</v>
      </c>
      <c r="CA38" s="24">
        <f t="shared" si="32"/>
        <v>0</v>
      </c>
      <c r="CB38" s="24">
        <f t="shared" si="20"/>
        <v>0</v>
      </c>
      <c r="CC38" s="24">
        <f t="shared" si="21"/>
        <v>0</v>
      </c>
      <c r="CD38" s="24">
        <f t="shared" si="22"/>
        <v>0</v>
      </c>
      <c r="CE38" s="24">
        <f t="shared" si="23"/>
        <v>0</v>
      </c>
      <c r="CF38" s="24">
        <f t="shared" si="24"/>
        <v>1</v>
      </c>
      <c r="CG38" s="24">
        <f t="shared" si="34"/>
        <v>1</v>
      </c>
      <c r="CH38" s="24">
        <f t="shared" si="25"/>
        <v>0</v>
      </c>
      <c r="CI38" s="24">
        <f t="shared" si="26"/>
        <v>0</v>
      </c>
      <c r="CJ38" s="211">
        <f>_xlfn.XLOOKUP($C38,[1]Sheet1!$B:$B,[1]Sheet1!BJ:BJ)</f>
        <v>0</v>
      </c>
      <c r="CK38" s="211">
        <f>_xlfn.XLOOKUP($C38,[1]Sheet1!$B:$B,[1]Sheet1!BK:BK)</f>
        <v>0</v>
      </c>
      <c r="CL38" s="211">
        <f>_xlfn.XLOOKUP($C38,[1]Sheet1!$B:$B,[1]Sheet1!BL:BL)</f>
        <v>1</v>
      </c>
      <c r="CM38" s="211">
        <f>_xlfn.XLOOKUP($C38,[1]Sheet1!$B:$B,[1]Sheet1!BM:BM)</f>
        <v>1</v>
      </c>
      <c r="CN38" s="211">
        <f>_xlfn.XLOOKUP($C38,[1]Sheet1!$B:$B,[1]Sheet1!BN:BN)</f>
        <v>0</v>
      </c>
      <c r="CO38" s="211">
        <f>_xlfn.XLOOKUP($C38,[1]Sheet1!$B:$B,[1]Sheet1!BO:BO)</f>
        <v>0</v>
      </c>
      <c r="CP38" s="211">
        <f>_xlfn.XLOOKUP($C38,[1]Sheet1!$B:$B,[1]Sheet1!BP:BP)</f>
        <v>0</v>
      </c>
      <c r="CQ38" s="211">
        <f>_xlfn.XLOOKUP($C38,[1]Sheet1!$B:$B,[1]Sheet1!BQ:BQ)</f>
        <v>0</v>
      </c>
      <c r="CR38" s="211">
        <f>_xlfn.XLOOKUP($C38,[1]Sheet1!$B:$B,[1]Sheet1!BR:BR)</f>
        <v>0</v>
      </c>
      <c r="CS38" s="211">
        <f>_xlfn.XLOOKUP($C38,[1]Sheet1!$B:$B,[1]Sheet1!BS:BS)</f>
        <v>0</v>
      </c>
      <c r="CT38" s="211">
        <f>_xlfn.XLOOKUP($C38,[1]Sheet1!$B:$B,[1]Sheet1!BT:BT)</f>
        <v>1</v>
      </c>
      <c r="CU38" s="211">
        <f>_xlfn.XLOOKUP($C38,[1]Sheet1!$B:$B,[1]Sheet1!BU:BU)</f>
        <v>1</v>
      </c>
      <c r="CV38" s="211">
        <f>_xlfn.XLOOKUP($C38,[1]Sheet1!$B:$B,[1]Sheet1!BV:BV)</f>
        <v>0</v>
      </c>
      <c r="CW38" s="211">
        <f>_xlfn.XLOOKUP($C38,[1]Sheet1!$B:$B,[1]Sheet1!BW:BW)</f>
        <v>0</v>
      </c>
      <c r="CX38" s="211">
        <f>_xlfn.XLOOKUP($C38,[1]Sheet1!$B:$B,[1]Sheet1!BX:BX)</f>
        <v>1</v>
      </c>
      <c r="CY38" s="211">
        <f>_xlfn.XLOOKUP($C38,[1]Sheet1!$B:$B,[1]Sheet1!BY:BY)</f>
        <v>1</v>
      </c>
      <c r="CZ38" s="211">
        <f>_xlfn.XLOOKUP($C38,[1]Sheet1!$B:$B,[1]Sheet1!BZ:BZ)</f>
        <v>1</v>
      </c>
      <c r="DA38" s="211">
        <f>_xlfn.XLOOKUP($C38,[1]Sheet1!$B:$B,[1]Sheet1!CA:CA)</f>
        <v>0</v>
      </c>
      <c r="DB38" s="211">
        <f>_xlfn.XLOOKUP($C38,[1]Sheet1!$B:$B,[1]Sheet1!CB:CB)</f>
        <v>1</v>
      </c>
      <c r="DC38" s="211">
        <f>_xlfn.XLOOKUP($C38,[1]Sheet1!$B:$B,[1]Sheet1!CC:CC)</f>
        <v>0</v>
      </c>
      <c r="DD38" s="211">
        <f>_xlfn.XLOOKUP($C38,[1]Sheet1!$B:$B,[1]Sheet1!CD:CD)</f>
        <v>0</v>
      </c>
      <c r="DE38" s="211">
        <f>_xlfn.XLOOKUP($C38,[1]Sheet1!$B:$B,[1]Sheet1!CE:CE)</f>
        <v>1</v>
      </c>
      <c r="DF38" s="211">
        <f>_xlfn.XLOOKUP($C38,[1]Sheet1!$B:$B,[1]Sheet1!CF:CF)</f>
        <v>0</v>
      </c>
      <c r="DG38" s="163" t="str">
        <f>_xlfn.XLOOKUP(C38,[2]Sheet1!$B:$B,[2]Sheet1!$N:$N)</f>
        <v>Y</v>
      </c>
      <c r="DH38" s="163" t="str">
        <f>_xlfn.XLOOKUP(C38,[2]Sheet1!$B:$B,[2]Sheet1!$R:$R)</f>
        <v>Yes</v>
      </c>
      <c r="DI38" s="163" t="str">
        <f>_xlfn.XLOOKUP(C38,[2]Sheet1!$B:$B,[2]Sheet1!$AN:$AN)</f>
        <v>N</v>
      </c>
      <c r="DJ38" s="163" t="str">
        <f>_xlfn.XLOOKUP(C38,[2]Sheet1!$B:$B,[2]Sheet1!$W:$W)</f>
        <v>C</v>
      </c>
      <c r="DK38" s="163" t="str">
        <f>_xlfn.XLOOKUP(C38,[2]Sheet1!$B:$B,[2]Sheet1!$AF:$AF)</f>
        <v>U</v>
      </c>
      <c r="DL38" s="163">
        <f>_xlfn.XLOOKUP(C38,[2]Sheet1!$B:$B,[2]Sheet1!$AW:$AW)</f>
        <v>0</v>
      </c>
      <c r="DM38" s="166" t="str">
        <f t="shared" si="27"/>
        <v>Y</v>
      </c>
      <c r="DN38" s="166" t="str">
        <f t="shared" si="28"/>
        <v>Commitment removed</v>
      </c>
      <c r="DO38" s="166" t="str">
        <f t="shared" si="29"/>
        <v>N</v>
      </c>
      <c r="DP38" s="166" t="str">
        <f t="shared" si="30"/>
        <v>Y</v>
      </c>
      <c r="DQ38" s="180" t="str">
        <f t="shared" si="31"/>
        <v>Yes</v>
      </c>
      <c r="DR38" s="180"/>
    </row>
    <row r="39" spans="1:122" s="24" customFormat="1" ht="16.5" hidden="1" customHeight="1">
      <c r="A39" s="143">
        <v>36</v>
      </c>
      <c r="B39" s="143">
        <v>36</v>
      </c>
      <c r="C39" s="144" t="s">
        <v>881</v>
      </c>
      <c r="D39" s="143" t="s">
        <v>7179</v>
      </c>
      <c r="E39" s="143" t="s">
        <v>7172</v>
      </c>
      <c r="F39" s="143" t="s">
        <v>7286</v>
      </c>
      <c r="G39" s="143" t="s">
        <v>2990</v>
      </c>
      <c r="H39" s="167" t="s">
        <v>882</v>
      </c>
      <c r="I39" s="143" t="s">
        <v>883</v>
      </c>
      <c r="J39" s="143">
        <v>0.35199999999999998</v>
      </c>
      <c r="K39" s="143" t="s">
        <v>884</v>
      </c>
      <c r="L39" s="143">
        <v>171000</v>
      </c>
      <c r="M39" s="144">
        <v>31</v>
      </c>
      <c r="N39" s="145" t="s">
        <v>689</v>
      </c>
      <c r="O39" s="145" t="s">
        <v>7588</v>
      </c>
      <c r="P39" s="146" t="s">
        <v>7588</v>
      </c>
      <c r="Q39" s="73" t="s">
        <v>86</v>
      </c>
      <c r="R39" s="73" t="s">
        <v>86</v>
      </c>
      <c r="S39" s="145" t="s">
        <v>673</v>
      </c>
      <c r="T39" s="145" t="s">
        <v>3182</v>
      </c>
      <c r="U39" s="214">
        <v>2035</v>
      </c>
      <c r="V39" s="145" t="s">
        <v>7588</v>
      </c>
      <c r="W39" s="145" t="s">
        <v>7588</v>
      </c>
      <c r="X39" s="219" t="s">
        <v>7588</v>
      </c>
      <c r="Y39" s="73" t="s">
        <v>689</v>
      </c>
      <c r="Z39" s="145" t="s">
        <v>1421</v>
      </c>
      <c r="AA39" s="146" t="s">
        <v>7588</v>
      </c>
      <c r="AB39" s="145"/>
      <c r="AC39" s="145" t="s">
        <v>675</v>
      </c>
      <c r="AD39" s="146" t="s">
        <v>5</v>
      </c>
      <c r="AE39" s="73" t="s">
        <v>7346</v>
      </c>
      <c r="AF39" s="73" t="s">
        <v>86</v>
      </c>
      <c r="AG39" s="145" t="s">
        <v>266</v>
      </c>
      <c r="AH39" s="145" t="s">
        <v>266</v>
      </c>
      <c r="AI39" s="145" t="s">
        <v>266</v>
      </c>
      <c r="AJ39" s="145" t="s">
        <v>2283</v>
      </c>
      <c r="AK39" s="147" t="s">
        <v>3420</v>
      </c>
      <c r="AL39" s="145">
        <v>2050</v>
      </c>
      <c r="AM39" s="143"/>
      <c r="AN39" s="144"/>
      <c r="AO39" s="24" t="s">
        <v>7588</v>
      </c>
      <c r="AP39" s="145" t="s">
        <v>689</v>
      </c>
      <c r="AQ39" s="143" t="s">
        <v>7588</v>
      </c>
      <c r="AR39" s="143" t="s">
        <v>7588</v>
      </c>
      <c r="AS39" s="143" t="s">
        <v>7588</v>
      </c>
      <c r="AT39" s="143"/>
      <c r="AU39" s="144"/>
      <c r="AV39" s="143" t="s">
        <v>266</v>
      </c>
      <c r="AW39" s="198" t="s">
        <v>3271</v>
      </c>
      <c r="AX39" s="143" t="s">
        <v>269</v>
      </c>
      <c r="AY39" s="143" t="s">
        <v>689</v>
      </c>
      <c r="AZ39" s="143" t="s">
        <v>7588</v>
      </c>
      <c r="BA39" s="143" t="s">
        <v>7588</v>
      </c>
      <c r="BB39" s="143"/>
      <c r="BC39" s="144"/>
      <c r="BD39" s="143" t="s">
        <v>80</v>
      </c>
      <c r="BE39" s="148">
        <v>45951</v>
      </c>
      <c r="BF39" s="144"/>
      <c r="BG39" s="24">
        <f t="shared" si="0"/>
        <v>0</v>
      </c>
      <c r="BH39" s="24">
        <f t="shared" si="1"/>
        <v>0</v>
      </c>
      <c r="BI39" s="24">
        <f t="shared" si="2"/>
        <v>0</v>
      </c>
      <c r="BJ39" s="24">
        <f t="shared" si="3"/>
        <v>0</v>
      </c>
      <c r="BK39" s="24">
        <f t="shared" si="4"/>
        <v>0</v>
      </c>
      <c r="BL39" s="24">
        <f t="shared" si="5"/>
        <v>0</v>
      </c>
      <c r="BM39" s="24">
        <f t="shared" si="6"/>
        <v>1</v>
      </c>
      <c r="BN39" s="24">
        <f t="shared" si="7"/>
        <v>1</v>
      </c>
      <c r="BO39" s="24">
        <f t="shared" si="8"/>
        <v>0</v>
      </c>
      <c r="BP39" s="24">
        <f t="shared" si="9"/>
        <v>0</v>
      </c>
      <c r="BQ39" s="24">
        <f t="shared" si="10"/>
        <v>0</v>
      </c>
      <c r="BR39" s="24">
        <f t="shared" si="11"/>
        <v>0</v>
      </c>
      <c r="BS39" s="24">
        <f t="shared" si="12"/>
        <v>0</v>
      </c>
      <c r="BT39" s="24">
        <f t="shared" si="13"/>
        <v>0</v>
      </c>
      <c r="BU39" s="24">
        <f t="shared" si="14"/>
        <v>0</v>
      </c>
      <c r="BV39" s="24">
        <f t="shared" si="15"/>
        <v>0</v>
      </c>
      <c r="BW39" s="24">
        <f t="shared" si="16"/>
        <v>1</v>
      </c>
      <c r="BX39" s="24">
        <f t="shared" si="17"/>
        <v>1</v>
      </c>
      <c r="BY39" s="24">
        <f t="shared" si="18"/>
        <v>0</v>
      </c>
      <c r="BZ39" s="24">
        <f t="shared" si="19"/>
        <v>0</v>
      </c>
      <c r="CA39" s="24">
        <f t="shared" si="32"/>
        <v>0</v>
      </c>
      <c r="CB39" s="24">
        <f t="shared" si="20"/>
        <v>0</v>
      </c>
      <c r="CC39" s="24">
        <f t="shared" si="21"/>
        <v>0</v>
      </c>
      <c r="CD39" s="24">
        <f t="shared" si="22"/>
        <v>0</v>
      </c>
      <c r="CE39" s="24">
        <f t="shared" si="23"/>
        <v>0</v>
      </c>
      <c r="CF39" s="24">
        <f t="shared" si="24"/>
        <v>1</v>
      </c>
      <c r="CG39" s="24">
        <f t="shared" si="34"/>
        <v>1</v>
      </c>
      <c r="CH39" s="24">
        <f t="shared" si="25"/>
        <v>0</v>
      </c>
      <c r="CI39" s="24">
        <f t="shared" si="26"/>
        <v>0</v>
      </c>
      <c r="CJ39" s="211">
        <f>_xlfn.XLOOKUP($C39,[1]Sheet1!$B:$B,[1]Sheet1!BJ:BJ)</f>
        <v>0</v>
      </c>
      <c r="CK39" s="211">
        <f>_xlfn.XLOOKUP($C39,[1]Sheet1!$B:$B,[1]Sheet1!BK:BK)</f>
        <v>0</v>
      </c>
      <c r="CL39" s="211">
        <f>_xlfn.XLOOKUP($C39,[1]Sheet1!$B:$B,[1]Sheet1!BL:BL)</f>
        <v>1</v>
      </c>
      <c r="CM39" s="211">
        <f>_xlfn.XLOOKUP($C39,[1]Sheet1!$B:$B,[1]Sheet1!BM:BM)</f>
        <v>1</v>
      </c>
      <c r="CN39" s="211">
        <f>_xlfn.XLOOKUP($C39,[1]Sheet1!$B:$B,[1]Sheet1!BN:BN)</f>
        <v>0</v>
      </c>
      <c r="CO39" s="211">
        <f>_xlfn.XLOOKUP($C39,[1]Sheet1!$B:$B,[1]Sheet1!BO:BO)</f>
        <v>0</v>
      </c>
      <c r="CP39" s="211">
        <f>_xlfn.XLOOKUP($C39,[1]Sheet1!$B:$B,[1]Sheet1!BP:BP)</f>
        <v>0</v>
      </c>
      <c r="CQ39" s="211">
        <f>_xlfn.XLOOKUP($C39,[1]Sheet1!$B:$B,[1]Sheet1!BQ:BQ)</f>
        <v>0</v>
      </c>
      <c r="CR39" s="211">
        <f>_xlfn.XLOOKUP($C39,[1]Sheet1!$B:$B,[1]Sheet1!BR:BR)</f>
        <v>0</v>
      </c>
      <c r="CS39" s="211">
        <f>_xlfn.XLOOKUP($C39,[1]Sheet1!$B:$B,[1]Sheet1!BS:BS)</f>
        <v>0</v>
      </c>
      <c r="CT39" s="211">
        <f>_xlfn.XLOOKUP($C39,[1]Sheet1!$B:$B,[1]Sheet1!BT:BT)</f>
        <v>1</v>
      </c>
      <c r="CU39" s="211">
        <f>_xlfn.XLOOKUP($C39,[1]Sheet1!$B:$B,[1]Sheet1!BU:BU)</f>
        <v>1</v>
      </c>
      <c r="CV39" s="211">
        <f>_xlfn.XLOOKUP($C39,[1]Sheet1!$B:$B,[1]Sheet1!BV:BV)</f>
        <v>0</v>
      </c>
      <c r="CW39" s="211">
        <f>_xlfn.XLOOKUP($C39,[1]Sheet1!$B:$B,[1]Sheet1!BW:BW)</f>
        <v>0</v>
      </c>
      <c r="CX39" s="211">
        <f>_xlfn.XLOOKUP($C39,[1]Sheet1!$B:$B,[1]Sheet1!BX:BX)</f>
        <v>0</v>
      </c>
      <c r="CY39" s="211">
        <f>_xlfn.XLOOKUP($C39,[1]Sheet1!$B:$B,[1]Sheet1!BY:BY)</f>
        <v>0</v>
      </c>
      <c r="CZ39" s="211">
        <f>_xlfn.XLOOKUP($C39,[1]Sheet1!$B:$B,[1]Sheet1!BZ:BZ)</f>
        <v>1</v>
      </c>
      <c r="DA39" s="211">
        <f>_xlfn.XLOOKUP($C39,[1]Sheet1!$B:$B,[1]Sheet1!CA:CA)</f>
        <v>0</v>
      </c>
      <c r="DB39" s="211">
        <f>_xlfn.XLOOKUP($C39,[1]Sheet1!$B:$B,[1]Sheet1!CB:CB)</f>
        <v>1</v>
      </c>
      <c r="DC39" s="211">
        <f>_xlfn.XLOOKUP($C39,[1]Sheet1!$B:$B,[1]Sheet1!CC:CC)</f>
        <v>1</v>
      </c>
      <c r="DD39" s="211">
        <f>_xlfn.XLOOKUP($C39,[1]Sheet1!$B:$B,[1]Sheet1!CD:CD)</f>
        <v>0</v>
      </c>
      <c r="DE39" s="211">
        <f>_xlfn.XLOOKUP($C39,[1]Sheet1!$B:$B,[1]Sheet1!CE:CE)</f>
        <v>1</v>
      </c>
      <c r="DF39" s="211">
        <f>_xlfn.XLOOKUP($C39,[1]Sheet1!$B:$B,[1]Sheet1!CF:CF)</f>
        <v>0</v>
      </c>
      <c r="DG39" s="163" t="str">
        <f>_xlfn.XLOOKUP(C39,[2]Sheet1!$B:$B,[2]Sheet1!$N:$N)</f>
        <v>Y</v>
      </c>
      <c r="DH39" s="163" t="str">
        <f>_xlfn.XLOOKUP(C39,[2]Sheet1!$B:$B,[2]Sheet1!$R:$R)</f>
        <v>Yes</v>
      </c>
      <c r="DI39" s="163" t="str">
        <f>_xlfn.XLOOKUP(C39,[2]Sheet1!$B:$B,[2]Sheet1!$AN:$AN)</f>
        <v>N</v>
      </c>
      <c r="DJ39" s="163" t="str">
        <f>_xlfn.XLOOKUP(C39,[2]Sheet1!$B:$B,[2]Sheet1!$W:$W)</f>
        <v>V</v>
      </c>
      <c r="DK39" s="163" t="str">
        <f>_xlfn.XLOOKUP(C39,[2]Sheet1!$B:$B,[2]Sheet1!$AF:$AF)</f>
        <v>Y</v>
      </c>
      <c r="DL39" s="163">
        <f>_xlfn.XLOOKUP(C39,[2]Sheet1!$B:$B,[2]Sheet1!$AW:$AW)</f>
        <v>0</v>
      </c>
      <c r="DM39" s="166" t="str">
        <f t="shared" si="27"/>
        <v>Y</v>
      </c>
      <c r="DN39" s="166" t="str">
        <f t="shared" si="28"/>
        <v>Commitment removed</v>
      </c>
      <c r="DO39" s="166" t="str">
        <f t="shared" si="29"/>
        <v>N</v>
      </c>
      <c r="DP39" s="166" t="str">
        <f t="shared" si="30"/>
        <v>Y</v>
      </c>
      <c r="DQ39" s="180" t="str">
        <f t="shared" si="31"/>
        <v>Yes</v>
      </c>
      <c r="DR39" s="180"/>
    </row>
    <row r="40" spans="1:122" s="24" customFormat="1" ht="16.5" hidden="1" customHeight="1">
      <c r="A40" s="143">
        <v>37</v>
      </c>
      <c r="B40" s="143">
        <v>40</v>
      </c>
      <c r="C40" s="144" t="s">
        <v>803</v>
      </c>
      <c r="D40" s="143" t="s">
        <v>7164</v>
      </c>
      <c r="E40" s="143" t="s">
        <v>7165</v>
      </c>
      <c r="F40" s="143" t="s">
        <v>7286</v>
      </c>
      <c r="G40" s="143" t="s">
        <v>2990</v>
      </c>
      <c r="H40" s="167" t="s">
        <v>804</v>
      </c>
      <c r="I40" s="143" t="s">
        <v>805</v>
      </c>
      <c r="J40" s="143">
        <v>-1E-3</v>
      </c>
      <c r="K40" s="143" t="s">
        <v>806</v>
      </c>
      <c r="L40" s="143">
        <v>103679</v>
      </c>
      <c r="M40" s="144">
        <v>24</v>
      </c>
      <c r="N40" s="145" t="s">
        <v>86</v>
      </c>
      <c r="O40" s="145">
        <v>2019</v>
      </c>
      <c r="P40" s="146">
        <v>2025</v>
      </c>
      <c r="Q40" s="73" t="s">
        <v>86</v>
      </c>
      <c r="R40" s="73" t="s">
        <v>86</v>
      </c>
      <c r="S40" s="145" t="s">
        <v>673</v>
      </c>
      <c r="T40" s="145" t="s">
        <v>2984</v>
      </c>
      <c r="U40" s="214">
        <v>2030</v>
      </c>
      <c r="V40" s="145" t="s">
        <v>7588</v>
      </c>
      <c r="W40" s="145" t="s">
        <v>7588</v>
      </c>
      <c r="X40" s="219" t="s">
        <v>7588</v>
      </c>
      <c r="Y40" s="73" t="s">
        <v>7588</v>
      </c>
      <c r="Z40" s="145" t="s">
        <v>7588</v>
      </c>
      <c r="AA40" s="146" t="s">
        <v>7588</v>
      </c>
      <c r="AB40" s="145"/>
      <c r="AC40" s="145" t="s">
        <v>417</v>
      </c>
      <c r="AD40" s="146" t="s">
        <v>6</v>
      </c>
      <c r="AE40" s="73" t="s">
        <v>7588</v>
      </c>
      <c r="AF40" s="73" t="s">
        <v>689</v>
      </c>
      <c r="AG40" s="145" t="s">
        <v>266</v>
      </c>
      <c r="AH40" s="145" t="s">
        <v>266</v>
      </c>
      <c r="AI40" s="145" t="s">
        <v>738</v>
      </c>
      <c r="AJ40" s="145" t="s">
        <v>691</v>
      </c>
      <c r="AK40" s="147" t="s">
        <v>7588</v>
      </c>
      <c r="AL40" s="145" t="s">
        <v>7588</v>
      </c>
      <c r="AM40" s="143"/>
      <c r="AN40" s="144"/>
      <c r="AO40" s="24" t="s">
        <v>870</v>
      </c>
      <c r="AP40" s="145" t="s">
        <v>86</v>
      </c>
      <c r="AQ40" s="143" t="s">
        <v>691</v>
      </c>
      <c r="AR40" s="143" t="s">
        <v>3433</v>
      </c>
      <c r="AS40" s="143">
        <v>2050</v>
      </c>
      <c r="AT40" s="143"/>
      <c r="AU40" s="144"/>
      <c r="AV40" s="143" t="s">
        <v>266</v>
      </c>
      <c r="AW40" s="198" t="s">
        <v>267</v>
      </c>
      <c r="AX40" s="143" t="s">
        <v>269</v>
      </c>
      <c r="AY40" s="143" t="s">
        <v>689</v>
      </c>
      <c r="AZ40" s="143" t="s">
        <v>7588</v>
      </c>
      <c r="BA40" s="143" t="s">
        <v>7588</v>
      </c>
      <c r="BB40" s="143"/>
      <c r="BC40" s="144"/>
      <c r="BD40" s="143" t="s">
        <v>80</v>
      </c>
      <c r="BE40" s="148">
        <v>45951</v>
      </c>
      <c r="BF40" s="144"/>
      <c r="BG40" s="24">
        <f t="shared" si="0"/>
        <v>0</v>
      </c>
      <c r="BH40" s="24">
        <f t="shared" si="1"/>
        <v>1</v>
      </c>
      <c r="BI40" s="24">
        <f t="shared" si="2"/>
        <v>0</v>
      </c>
      <c r="BJ40" s="24">
        <f t="shared" si="3"/>
        <v>1</v>
      </c>
      <c r="BK40" s="24">
        <f t="shared" si="4"/>
        <v>0</v>
      </c>
      <c r="BL40" s="24">
        <f t="shared" si="5"/>
        <v>1</v>
      </c>
      <c r="BM40" s="24">
        <f t="shared" si="6"/>
        <v>0</v>
      </c>
      <c r="BN40" s="24">
        <f t="shared" si="7"/>
        <v>1</v>
      </c>
      <c r="BO40" s="24">
        <f t="shared" si="8"/>
        <v>0</v>
      </c>
      <c r="BP40" s="24">
        <f t="shared" si="9"/>
        <v>0</v>
      </c>
      <c r="BQ40" s="24">
        <f t="shared" si="10"/>
        <v>0</v>
      </c>
      <c r="BR40" s="24">
        <f t="shared" si="11"/>
        <v>0</v>
      </c>
      <c r="BS40" s="24">
        <f t="shared" si="12"/>
        <v>0</v>
      </c>
      <c r="BT40" s="24">
        <f t="shared" si="13"/>
        <v>1</v>
      </c>
      <c r="BU40" s="24">
        <f t="shared" si="14"/>
        <v>0</v>
      </c>
      <c r="BV40" s="24">
        <f t="shared" si="15"/>
        <v>0</v>
      </c>
      <c r="BW40" s="24">
        <f t="shared" si="16"/>
        <v>0</v>
      </c>
      <c r="BX40" s="24">
        <f t="shared" si="17"/>
        <v>0</v>
      </c>
      <c r="BY40" s="24">
        <f t="shared" si="18"/>
        <v>0</v>
      </c>
      <c r="BZ40" s="24">
        <f t="shared" si="19"/>
        <v>0</v>
      </c>
      <c r="CA40" s="24">
        <f t="shared" si="32"/>
        <v>1</v>
      </c>
      <c r="CB40" s="24">
        <f t="shared" si="20"/>
        <v>1</v>
      </c>
      <c r="CC40" s="24">
        <f t="shared" si="21"/>
        <v>0</v>
      </c>
      <c r="CD40" s="24">
        <f t="shared" si="22"/>
        <v>0</v>
      </c>
      <c r="CE40" s="24">
        <f t="shared" si="23"/>
        <v>0</v>
      </c>
      <c r="CF40" s="24">
        <f t="shared" si="24"/>
        <v>1</v>
      </c>
      <c r="CG40" s="24">
        <f>MAX($BJ40,$BN40,$BX40,$CB40)</f>
        <v>1</v>
      </c>
      <c r="CH40" s="24">
        <f t="shared" si="25"/>
        <v>0</v>
      </c>
      <c r="CI40" s="24">
        <f t="shared" si="26"/>
        <v>0</v>
      </c>
      <c r="CJ40" s="211">
        <f>_xlfn.XLOOKUP($C40,[1]Sheet1!$B:$B,[1]Sheet1!BJ:BJ)</f>
        <v>1</v>
      </c>
      <c r="CK40" s="211">
        <f>_xlfn.XLOOKUP($C40,[1]Sheet1!$B:$B,[1]Sheet1!BK:BK)</f>
        <v>0</v>
      </c>
      <c r="CL40" s="211">
        <f>_xlfn.XLOOKUP($C40,[1]Sheet1!$B:$B,[1]Sheet1!BL:BL)</f>
        <v>0</v>
      </c>
      <c r="CM40" s="211">
        <f>_xlfn.XLOOKUP($C40,[1]Sheet1!$B:$B,[1]Sheet1!BM:BM)</f>
        <v>1</v>
      </c>
      <c r="CN40" s="211">
        <f>_xlfn.XLOOKUP($C40,[1]Sheet1!$B:$B,[1]Sheet1!BN:BN)</f>
        <v>0</v>
      </c>
      <c r="CO40" s="211">
        <f>_xlfn.XLOOKUP($C40,[1]Sheet1!$B:$B,[1]Sheet1!BO:BO)</f>
        <v>0</v>
      </c>
      <c r="CP40" s="211">
        <f>_xlfn.XLOOKUP($C40,[1]Sheet1!$B:$B,[1]Sheet1!BP:BP)</f>
        <v>1</v>
      </c>
      <c r="CQ40" s="211">
        <f>_xlfn.XLOOKUP($C40,[1]Sheet1!$B:$B,[1]Sheet1!BQ:BQ)</f>
        <v>1</v>
      </c>
      <c r="CR40" s="211">
        <f>_xlfn.XLOOKUP($C40,[1]Sheet1!$B:$B,[1]Sheet1!BR:BR)</f>
        <v>0</v>
      </c>
      <c r="CS40" s="211">
        <f>_xlfn.XLOOKUP($C40,[1]Sheet1!$B:$B,[1]Sheet1!BS:BS)</f>
        <v>0</v>
      </c>
      <c r="CT40" s="211">
        <f>_xlfn.XLOOKUP($C40,[1]Sheet1!$B:$B,[1]Sheet1!BT:BT)</f>
        <v>0</v>
      </c>
      <c r="CU40" s="211">
        <f>_xlfn.XLOOKUP($C40,[1]Sheet1!$B:$B,[1]Sheet1!BU:BU)</f>
        <v>0</v>
      </c>
      <c r="CV40" s="211">
        <f>_xlfn.XLOOKUP($C40,[1]Sheet1!$B:$B,[1]Sheet1!BV:BV)</f>
        <v>0</v>
      </c>
      <c r="CW40" s="211">
        <f>_xlfn.XLOOKUP($C40,[1]Sheet1!$B:$B,[1]Sheet1!BW:BW)</f>
        <v>1</v>
      </c>
      <c r="CX40" s="211">
        <f>_xlfn.XLOOKUP($C40,[1]Sheet1!$B:$B,[1]Sheet1!BX:BX)</f>
        <v>0</v>
      </c>
      <c r="CY40" s="211">
        <f>_xlfn.XLOOKUP($C40,[1]Sheet1!$B:$B,[1]Sheet1!BY:BY)</f>
        <v>1</v>
      </c>
      <c r="CZ40" s="211">
        <f>_xlfn.XLOOKUP($C40,[1]Sheet1!$B:$B,[1]Sheet1!BZ:BZ)</f>
        <v>1</v>
      </c>
      <c r="DA40" s="211">
        <f>_xlfn.XLOOKUP($C40,[1]Sheet1!$B:$B,[1]Sheet1!CA:CA)</f>
        <v>1</v>
      </c>
      <c r="DB40" s="211">
        <f>_xlfn.XLOOKUP($C40,[1]Sheet1!$B:$B,[1]Sheet1!CB:CB)</f>
        <v>1</v>
      </c>
      <c r="DC40" s="211">
        <f>_xlfn.XLOOKUP($C40,[1]Sheet1!$B:$B,[1]Sheet1!CC:CC)</f>
        <v>0</v>
      </c>
      <c r="DD40" s="211">
        <f>_xlfn.XLOOKUP($C40,[1]Sheet1!$B:$B,[1]Sheet1!CD:CD)</f>
        <v>0</v>
      </c>
      <c r="DE40" s="211">
        <f>_xlfn.XLOOKUP($C40,[1]Sheet1!$B:$B,[1]Sheet1!CE:CE)</f>
        <v>1</v>
      </c>
      <c r="DF40" s="211">
        <f>_xlfn.XLOOKUP($C40,[1]Sheet1!$B:$B,[1]Sheet1!CF:CF)</f>
        <v>1</v>
      </c>
      <c r="DG40" s="163" t="str">
        <f>_xlfn.XLOOKUP(C40,[2]Sheet1!$B:$B,[2]Sheet1!$N:$N)</f>
        <v>N</v>
      </c>
      <c r="DH40" s="163">
        <f>_xlfn.XLOOKUP(C40,[2]Sheet1!$B:$B,[2]Sheet1!$R:$R)</f>
        <v>0</v>
      </c>
      <c r="DI40" s="163" t="str">
        <f>_xlfn.XLOOKUP(C40,[2]Sheet1!$B:$B,[2]Sheet1!$AN:$AN)</f>
        <v>C</v>
      </c>
      <c r="DJ40" s="163" t="str">
        <f>_xlfn.XLOOKUP(C40,[2]Sheet1!$B:$B,[2]Sheet1!$W:$W)</f>
        <v>C</v>
      </c>
      <c r="DK40" s="163" t="str">
        <f>_xlfn.XLOOKUP(C40,[2]Sheet1!$B:$B,[2]Sheet1!$AF:$AF)</f>
        <v>U</v>
      </c>
      <c r="DL40" s="163" t="str">
        <f>_xlfn.XLOOKUP(C40,[2]Sheet1!$B:$B,[2]Sheet1!$AW:$AW)</f>
        <v>U</v>
      </c>
      <c r="DM40" s="166" t="str">
        <f t="shared" si="27"/>
        <v>Y</v>
      </c>
      <c r="DN40" s="166" t="str">
        <f t="shared" si="28"/>
        <v/>
      </c>
      <c r="DO40" s="166" t="str">
        <f t="shared" si="29"/>
        <v>Y</v>
      </c>
      <c r="DP40" s="166" t="str">
        <f t="shared" si="30"/>
        <v>N</v>
      </c>
      <c r="DQ40" s="180" t="str">
        <f t="shared" si="31"/>
        <v>Yes</v>
      </c>
      <c r="DR40" s="180"/>
    </row>
    <row r="41" spans="1:122" s="24" customFormat="1" ht="16.5" hidden="1" customHeight="1">
      <c r="A41" s="24">
        <v>38</v>
      </c>
      <c r="B41" s="24">
        <v>37</v>
      </c>
      <c r="C41" s="26" t="s">
        <v>286</v>
      </c>
      <c r="D41" s="24" t="s">
        <v>7190</v>
      </c>
      <c r="E41" s="24" t="s">
        <v>7169</v>
      </c>
      <c r="F41" s="24" t="s">
        <v>2277</v>
      </c>
      <c r="G41" s="24" t="s">
        <v>3181</v>
      </c>
      <c r="H41" s="30" t="s">
        <v>287</v>
      </c>
      <c r="I41" s="24" t="s">
        <v>288</v>
      </c>
      <c r="J41" s="24">
        <v>8.9999999999999993E-3</v>
      </c>
      <c r="K41" s="24" t="s">
        <v>289</v>
      </c>
      <c r="L41" s="24">
        <v>312757</v>
      </c>
      <c r="M41" s="26">
        <v>31</v>
      </c>
      <c r="N41" s="73" t="s">
        <v>689</v>
      </c>
      <c r="O41" s="73" t="s">
        <v>7588</v>
      </c>
      <c r="P41" s="74" t="s">
        <v>7588</v>
      </c>
      <c r="Q41" s="73" t="s">
        <v>689</v>
      </c>
      <c r="R41" s="73" t="s">
        <v>689</v>
      </c>
      <c r="S41" s="73" t="s">
        <v>7588</v>
      </c>
      <c r="T41" s="73" t="s">
        <v>7588</v>
      </c>
      <c r="U41" s="213" t="s">
        <v>7588</v>
      </c>
      <c r="V41" s="73" t="s">
        <v>7588</v>
      </c>
      <c r="W41" s="73" t="s">
        <v>7588</v>
      </c>
      <c r="X41" s="218" t="s">
        <v>7588</v>
      </c>
      <c r="Y41" s="73" t="s">
        <v>7588</v>
      </c>
      <c r="Z41" s="73" t="s">
        <v>7588</v>
      </c>
      <c r="AA41" s="74" t="s">
        <v>7588</v>
      </c>
      <c r="AB41" s="73"/>
      <c r="AC41" s="73" t="s">
        <v>675</v>
      </c>
      <c r="AD41" s="74" t="s">
        <v>5</v>
      </c>
      <c r="AE41" s="73" t="s">
        <v>870</v>
      </c>
      <c r="AF41" s="73" t="s">
        <v>86</v>
      </c>
      <c r="AG41" s="73" t="s">
        <v>266</v>
      </c>
      <c r="AH41" s="73" t="s">
        <v>266</v>
      </c>
      <c r="AI41" s="73" t="s">
        <v>738</v>
      </c>
      <c r="AJ41" s="73" t="s">
        <v>691</v>
      </c>
      <c r="AK41" s="81" t="s">
        <v>3442</v>
      </c>
      <c r="AL41" s="73">
        <v>2060</v>
      </c>
      <c r="AN41" s="26"/>
      <c r="AO41" s="24" t="s">
        <v>7588</v>
      </c>
      <c r="AP41" s="73" t="s">
        <v>689</v>
      </c>
      <c r="AQ41" s="24" t="s">
        <v>7588</v>
      </c>
      <c r="AR41" s="24" t="s">
        <v>7588</v>
      </c>
      <c r="AS41" s="24" t="s">
        <v>7588</v>
      </c>
      <c r="AU41" s="26"/>
      <c r="AV41" s="24" t="s">
        <v>266</v>
      </c>
      <c r="AW41" s="22" t="s">
        <v>880</v>
      </c>
      <c r="AX41" s="24" t="s">
        <v>269</v>
      </c>
      <c r="AY41" s="24" t="s">
        <v>689</v>
      </c>
      <c r="AZ41" s="24" t="s">
        <v>7588</v>
      </c>
      <c r="BA41" s="24" t="s">
        <v>7588</v>
      </c>
      <c r="BC41" s="26"/>
      <c r="BE41" s="29"/>
      <c r="BF41" s="26"/>
      <c r="BG41" s="24">
        <f t="shared" si="0"/>
        <v>0</v>
      </c>
      <c r="BH41" s="24">
        <f t="shared" si="1"/>
        <v>0</v>
      </c>
      <c r="BI41" s="24">
        <f t="shared" si="2"/>
        <v>0</v>
      </c>
      <c r="BJ41" s="24">
        <f t="shared" si="3"/>
        <v>0</v>
      </c>
      <c r="BK41" s="24">
        <f t="shared" si="4"/>
        <v>0</v>
      </c>
      <c r="BL41" s="24">
        <f t="shared" si="5"/>
        <v>0</v>
      </c>
      <c r="BM41" s="24">
        <f t="shared" si="6"/>
        <v>0</v>
      </c>
      <c r="BN41" s="24">
        <f t="shared" si="7"/>
        <v>0</v>
      </c>
      <c r="BO41" s="24">
        <f t="shared" si="8"/>
        <v>0</v>
      </c>
      <c r="BP41" s="24">
        <f t="shared" si="9"/>
        <v>0</v>
      </c>
      <c r="BQ41" s="24">
        <f t="shared" si="10"/>
        <v>0</v>
      </c>
      <c r="BR41" s="24">
        <f t="shared" si="11"/>
        <v>0</v>
      </c>
      <c r="BS41" s="24">
        <f t="shared" si="12"/>
        <v>0</v>
      </c>
      <c r="BT41" s="24">
        <f t="shared" si="13"/>
        <v>0</v>
      </c>
      <c r="BU41" s="24">
        <f t="shared" si="14"/>
        <v>0</v>
      </c>
      <c r="BV41" s="24">
        <f t="shared" si="15"/>
        <v>0</v>
      </c>
      <c r="BW41" s="24">
        <f t="shared" si="16"/>
        <v>1</v>
      </c>
      <c r="BX41" s="24">
        <f t="shared" si="17"/>
        <v>1</v>
      </c>
      <c r="BY41" s="24">
        <f t="shared" si="18"/>
        <v>0</v>
      </c>
      <c r="BZ41" s="24">
        <f t="shared" si="19"/>
        <v>0</v>
      </c>
      <c r="CA41" s="24">
        <f t="shared" si="32"/>
        <v>0</v>
      </c>
      <c r="CB41" s="24">
        <f t="shared" si="20"/>
        <v>0</v>
      </c>
      <c r="CC41" s="24">
        <f t="shared" si="21"/>
        <v>0</v>
      </c>
      <c r="CD41" s="24">
        <f t="shared" si="22"/>
        <v>0</v>
      </c>
      <c r="CE41" s="24">
        <f t="shared" si="23"/>
        <v>0</v>
      </c>
      <c r="CF41" s="24">
        <f t="shared" si="24"/>
        <v>1</v>
      </c>
      <c r="CG41" s="24">
        <f>MAX(BJ41,BN41,BX41,CB41)</f>
        <v>1</v>
      </c>
      <c r="CH41" s="24">
        <f t="shared" si="25"/>
        <v>0</v>
      </c>
      <c r="CI41" s="24">
        <f t="shared" si="26"/>
        <v>0</v>
      </c>
      <c r="CJ41" s="211">
        <f>_xlfn.XLOOKUP($C41,[1]Sheet1!$B:$B,[1]Sheet1!BJ:BJ)</f>
        <v>0</v>
      </c>
      <c r="CK41" s="211">
        <f>_xlfn.XLOOKUP($C41,[1]Sheet1!$B:$B,[1]Sheet1!BK:BK)</f>
        <v>1</v>
      </c>
      <c r="CL41" s="211">
        <f>_xlfn.XLOOKUP($C41,[1]Sheet1!$B:$B,[1]Sheet1!BL:BL)</f>
        <v>0</v>
      </c>
      <c r="CM41" s="211">
        <f>_xlfn.XLOOKUP($C41,[1]Sheet1!$B:$B,[1]Sheet1!BM:BM)</f>
        <v>1</v>
      </c>
      <c r="CN41" s="211">
        <f>_xlfn.XLOOKUP($C41,[1]Sheet1!$B:$B,[1]Sheet1!BN:BN)</f>
        <v>0</v>
      </c>
      <c r="CO41" s="211">
        <f>_xlfn.XLOOKUP($C41,[1]Sheet1!$B:$B,[1]Sheet1!BO:BO)</f>
        <v>0</v>
      </c>
      <c r="CP41" s="211">
        <f>_xlfn.XLOOKUP($C41,[1]Sheet1!$B:$B,[1]Sheet1!BP:BP)</f>
        <v>0</v>
      </c>
      <c r="CQ41" s="211">
        <f>_xlfn.XLOOKUP($C41,[1]Sheet1!$B:$B,[1]Sheet1!BQ:BQ)</f>
        <v>0</v>
      </c>
      <c r="CR41" s="211">
        <f>_xlfn.XLOOKUP($C41,[1]Sheet1!$B:$B,[1]Sheet1!BR:BR)</f>
        <v>0</v>
      </c>
      <c r="CS41" s="211">
        <f>_xlfn.XLOOKUP($C41,[1]Sheet1!$B:$B,[1]Sheet1!BS:BS)</f>
        <v>0</v>
      </c>
      <c r="CT41" s="211">
        <f>_xlfn.XLOOKUP($C41,[1]Sheet1!$B:$B,[1]Sheet1!BT:BT)</f>
        <v>0</v>
      </c>
      <c r="CU41" s="211">
        <f>_xlfn.XLOOKUP($C41,[1]Sheet1!$B:$B,[1]Sheet1!BU:BU)</f>
        <v>0</v>
      </c>
      <c r="CV41" s="211">
        <f>_xlfn.XLOOKUP($C41,[1]Sheet1!$B:$B,[1]Sheet1!BV:BV)</f>
        <v>0</v>
      </c>
      <c r="CW41" s="211">
        <f>_xlfn.XLOOKUP($C41,[1]Sheet1!$B:$B,[1]Sheet1!BW:BW)</f>
        <v>0</v>
      </c>
      <c r="CX41" s="211">
        <f>_xlfn.XLOOKUP($C41,[1]Sheet1!$B:$B,[1]Sheet1!BX:BX)</f>
        <v>0</v>
      </c>
      <c r="CY41" s="211">
        <f>_xlfn.XLOOKUP($C41,[1]Sheet1!$B:$B,[1]Sheet1!BY:BY)</f>
        <v>0</v>
      </c>
      <c r="CZ41" s="211">
        <f>_xlfn.XLOOKUP($C41,[1]Sheet1!$B:$B,[1]Sheet1!BZ:BZ)</f>
        <v>1</v>
      </c>
      <c r="DA41" s="211">
        <f>_xlfn.XLOOKUP($C41,[1]Sheet1!$B:$B,[1]Sheet1!CA:CA)</f>
        <v>1</v>
      </c>
      <c r="DB41" s="211">
        <f>_xlfn.XLOOKUP($C41,[1]Sheet1!$B:$B,[1]Sheet1!CB:CB)</f>
        <v>1</v>
      </c>
      <c r="DC41" s="211">
        <f>_xlfn.XLOOKUP($C41,[1]Sheet1!$B:$B,[1]Sheet1!CC:CC)</f>
        <v>0</v>
      </c>
      <c r="DD41" s="211">
        <f>_xlfn.XLOOKUP($C41,[1]Sheet1!$B:$B,[1]Sheet1!CD:CD)</f>
        <v>0</v>
      </c>
      <c r="DE41" s="211">
        <f>_xlfn.XLOOKUP($C41,[1]Sheet1!$B:$B,[1]Sheet1!CE:CE)</f>
        <v>1</v>
      </c>
      <c r="DF41" s="211">
        <f>_xlfn.XLOOKUP($C41,[1]Sheet1!$B:$B,[1]Sheet1!CF:CF)</f>
        <v>0</v>
      </c>
      <c r="DG41" s="163" t="str">
        <f>_xlfn.XLOOKUP(C41,[2]Sheet1!$B:$B,[2]Sheet1!$N:$N)</f>
        <v>N</v>
      </c>
      <c r="DH41" s="163">
        <f>_xlfn.XLOOKUP(C41,[2]Sheet1!$B:$B,[2]Sheet1!$R:$R)</f>
        <v>0</v>
      </c>
      <c r="DI41" s="163" t="str">
        <f>_xlfn.XLOOKUP(C41,[2]Sheet1!$B:$B,[2]Sheet1!$AN:$AN)</f>
        <v>N</v>
      </c>
      <c r="DJ41" s="163" t="str">
        <f>_xlfn.XLOOKUP(C41,[2]Sheet1!$B:$B,[2]Sheet1!$W:$W)</f>
        <v>C</v>
      </c>
      <c r="DK41" s="163" t="str">
        <f>_xlfn.XLOOKUP(C41,[2]Sheet1!$B:$B,[2]Sheet1!$AF:$AF)</f>
        <v>U</v>
      </c>
      <c r="DL41" s="163">
        <f>_xlfn.XLOOKUP(C41,[2]Sheet1!$B:$B,[2]Sheet1!$AW:$AW)</f>
        <v>0</v>
      </c>
      <c r="DM41" s="166" t="str">
        <f t="shared" si="27"/>
        <v>N</v>
      </c>
      <c r="DN41" s="166" t="str">
        <f t="shared" si="28"/>
        <v/>
      </c>
      <c r="DO41" s="166" t="str">
        <f t="shared" si="29"/>
        <v>N</v>
      </c>
      <c r="DP41" s="166" t="str">
        <f t="shared" si="30"/>
        <v>Y</v>
      </c>
      <c r="DQ41" s="180" t="str">
        <f t="shared" si="31"/>
        <v>Yes</v>
      </c>
      <c r="DR41" s="180"/>
    </row>
    <row r="42" spans="1:122" s="24" customFormat="1" ht="16.5" hidden="1" customHeight="1">
      <c r="A42" s="24">
        <v>39</v>
      </c>
      <c r="B42" s="24">
        <v>45</v>
      </c>
      <c r="C42" s="26" t="s">
        <v>622</v>
      </c>
      <c r="D42" s="24" t="s">
        <v>7183</v>
      </c>
      <c r="E42" s="24" t="s">
        <v>7169</v>
      </c>
      <c r="F42" s="24" t="s">
        <v>7286</v>
      </c>
      <c r="G42" s="24" t="s">
        <v>2990</v>
      </c>
      <c r="H42" s="30" t="s">
        <v>623</v>
      </c>
      <c r="I42" s="24" t="s">
        <v>624</v>
      </c>
      <c r="J42" s="24">
        <v>0.374</v>
      </c>
      <c r="K42" s="24" t="s">
        <v>625</v>
      </c>
      <c r="L42" s="24">
        <v>227855</v>
      </c>
      <c r="M42" s="26">
        <v>31</v>
      </c>
      <c r="N42" s="73" t="s">
        <v>689</v>
      </c>
      <c r="O42" s="73" t="s">
        <v>7588</v>
      </c>
      <c r="P42" s="74" t="s">
        <v>7588</v>
      </c>
      <c r="Q42" s="73" t="s">
        <v>689</v>
      </c>
      <c r="R42" s="73" t="s">
        <v>689</v>
      </c>
      <c r="S42" s="73" t="s">
        <v>7588</v>
      </c>
      <c r="T42" s="73" t="s">
        <v>7588</v>
      </c>
      <c r="U42" s="213" t="s">
        <v>7588</v>
      </c>
      <c r="V42" s="73" t="s">
        <v>7588</v>
      </c>
      <c r="W42" s="73" t="s">
        <v>7588</v>
      </c>
      <c r="X42" s="218" t="s">
        <v>7588</v>
      </c>
      <c r="Y42" s="73" t="s">
        <v>7588</v>
      </c>
      <c r="Z42" s="73" t="s">
        <v>7588</v>
      </c>
      <c r="AA42" s="74" t="s">
        <v>7588</v>
      </c>
      <c r="AB42" s="73"/>
      <c r="AC42" s="73" t="s">
        <v>417</v>
      </c>
      <c r="AD42" s="74" t="s">
        <v>6</v>
      </c>
      <c r="AE42" s="73" t="s">
        <v>7588</v>
      </c>
      <c r="AF42" s="73" t="s">
        <v>689</v>
      </c>
      <c r="AG42" s="73" t="s">
        <v>266</v>
      </c>
      <c r="AH42" s="73" t="s">
        <v>266</v>
      </c>
      <c r="AI42" s="73" t="s">
        <v>266</v>
      </c>
      <c r="AJ42" s="73" t="s">
        <v>2283</v>
      </c>
      <c r="AK42" s="81" t="s">
        <v>7588</v>
      </c>
      <c r="AL42" s="73" t="s">
        <v>7588</v>
      </c>
      <c r="AN42" s="26"/>
      <c r="AO42" s="24" t="s">
        <v>7346</v>
      </c>
      <c r="AP42" s="73" t="s">
        <v>86</v>
      </c>
      <c r="AQ42" s="24" t="s">
        <v>2283</v>
      </c>
      <c r="AR42" s="24" t="s">
        <v>3454</v>
      </c>
      <c r="AS42" s="24">
        <v>2050</v>
      </c>
      <c r="AU42" s="26"/>
      <c r="AV42" s="24" t="s">
        <v>266</v>
      </c>
      <c r="AW42" s="22" t="s">
        <v>267</v>
      </c>
      <c r="AX42" s="24" t="s">
        <v>269</v>
      </c>
      <c r="AY42" s="24" t="s">
        <v>689</v>
      </c>
      <c r="AZ42" s="24" t="s">
        <v>7588</v>
      </c>
      <c r="BA42" s="24" t="s">
        <v>7588</v>
      </c>
      <c r="BC42" s="26"/>
      <c r="BE42" s="29"/>
      <c r="BF42" s="26"/>
      <c r="BG42" s="24">
        <f t="shared" si="0"/>
        <v>0</v>
      </c>
      <c r="BH42" s="24">
        <f t="shared" si="1"/>
        <v>0</v>
      </c>
      <c r="BI42" s="24">
        <f t="shared" si="2"/>
        <v>0</v>
      </c>
      <c r="BJ42" s="24">
        <f t="shared" si="3"/>
        <v>0</v>
      </c>
      <c r="BK42" s="24">
        <f t="shared" si="4"/>
        <v>0</v>
      </c>
      <c r="BL42" s="24">
        <f t="shared" si="5"/>
        <v>0</v>
      </c>
      <c r="BM42" s="24">
        <f t="shared" si="6"/>
        <v>0</v>
      </c>
      <c r="BN42" s="24">
        <f t="shared" si="7"/>
        <v>0</v>
      </c>
      <c r="BO42" s="24">
        <f t="shared" si="8"/>
        <v>0</v>
      </c>
      <c r="BP42" s="24">
        <f t="shared" si="9"/>
        <v>0</v>
      </c>
      <c r="BQ42" s="24">
        <f t="shared" si="10"/>
        <v>0</v>
      </c>
      <c r="BR42" s="24">
        <f t="shared" si="11"/>
        <v>0</v>
      </c>
      <c r="BS42" s="24">
        <f t="shared" si="12"/>
        <v>0</v>
      </c>
      <c r="BT42" s="24">
        <f t="shared" si="13"/>
        <v>1</v>
      </c>
      <c r="BU42" s="24">
        <f t="shared" si="14"/>
        <v>0</v>
      </c>
      <c r="BV42" s="24">
        <f t="shared" si="15"/>
        <v>0</v>
      </c>
      <c r="BW42" s="24">
        <f t="shared" si="16"/>
        <v>0</v>
      </c>
      <c r="BX42" s="24">
        <f t="shared" si="17"/>
        <v>0</v>
      </c>
      <c r="BY42" s="24">
        <f t="shared" si="18"/>
        <v>0</v>
      </c>
      <c r="BZ42" s="24">
        <f t="shared" si="19"/>
        <v>0</v>
      </c>
      <c r="CA42" s="24">
        <f t="shared" si="32"/>
        <v>1</v>
      </c>
      <c r="CB42" s="24">
        <f t="shared" si="20"/>
        <v>1</v>
      </c>
      <c r="CC42" s="24">
        <f t="shared" si="21"/>
        <v>0</v>
      </c>
      <c r="CD42" s="24">
        <f t="shared" si="22"/>
        <v>0</v>
      </c>
      <c r="CE42" s="24">
        <f t="shared" si="23"/>
        <v>0</v>
      </c>
      <c r="CF42" s="24">
        <f t="shared" si="24"/>
        <v>1</v>
      </c>
      <c r="CG42" s="24">
        <f>MAX(BJ42,BN42,BX42,CB42)</f>
        <v>1</v>
      </c>
      <c r="CH42" s="24">
        <f t="shared" si="25"/>
        <v>0</v>
      </c>
      <c r="CI42" s="24">
        <f t="shared" si="26"/>
        <v>0</v>
      </c>
      <c r="CJ42" s="211">
        <f>_xlfn.XLOOKUP($C42,[1]Sheet1!$B:$B,[1]Sheet1!BJ:BJ)</f>
        <v>0</v>
      </c>
      <c r="CK42" s="211">
        <f>_xlfn.XLOOKUP($C42,[1]Sheet1!$B:$B,[1]Sheet1!BK:BK)</f>
        <v>0</v>
      </c>
      <c r="CL42" s="211">
        <f>_xlfn.XLOOKUP($C42,[1]Sheet1!$B:$B,[1]Sheet1!BL:BL)</f>
        <v>0</v>
      </c>
      <c r="CM42" s="211">
        <f>_xlfn.XLOOKUP($C42,[1]Sheet1!$B:$B,[1]Sheet1!BM:BM)</f>
        <v>0</v>
      </c>
      <c r="CN42" s="211">
        <f>_xlfn.XLOOKUP($C42,[1]Sheet1!$B:$B,[1]Sheet1!BN:BN)</f>
        <v>0</v>
      </c>
      <c r="CO42" s="211">
        <f>_xlfn.XLOOKUP($C42,[1]Sheet1!$B:$B,[1]Sheet1!BO:BO)</f>
        <v>1</v>
      </c>
      <c r="CP42" s="211">
        <f>_xlfn.XLOOKUP($C42,[1]Sheet1!$B:$B,[1]Sheet1!BP:BP)</f>
        <v>0</v>
      </c>
      <c r="CQ42" s="211">
        <f>_xlfn.XLOOKUP($C42,[1]Sheet1!$B:$B,[1]Sheet1!BQ:BQ)</f>
        <v>1</v>
      </c>
      <c r="CR42" s="211">
        <f>_xlfn.XLOOKUP($C42,[1]Sheet1!$B:$B,[1]Sheet1!BR:BR)</f>
        <v>0</v>
      </c>
      <c r="CS42" s="211">
        <f>_xlfn.XLOOKUP($C42,[1]Sheet1!$B:$B,[1]Sheet1!BS:BS)</f>
        <v>0</v>
      </c>
      <c r="CT42" s="211">
        <f>_xlfn.XLOOKUP($C42,[1]Sheet1!$B:$B,[1]Sheet1!BT:BT)</f>
        <v>0</v>
      </c>
      <c r="CU42" s="211">
        <f>_xlfn.XLOOKUP($C42,[1]Sheet1!$B:$B,[1]Sheet1!BU:BU)</f>
        <v>0</v>
      </c>
      <c r="CV42" s="211">
        <f>_xlfn.XLOOKUP($C42,[1]Sheet1!$B:$B,[1]Sheet1!BV:BV)</f>
        <v>0</v>
      </c>
      <c r="CW42" s="211">
        <f>_xlfn.XLOOKUP($C42,[1]Sheet1!$B:$B,[1]Sheet1!BW:BW)</f>
        <v>0</v>
      </c>
      <c r="CX42" s="211">
        <f>_xlfn.XLOOKUP($C42,[1]Sheet1!$B:$B,[1]Sheet1!BX:BX)</f>
        <v>0</v>
      </c>
      <c r="CY42" s="211">
        <f>_xlfn.XLOOKUP($C42,[1]Sheet1!$B:$B,[1]Sheet1!BY:BY)</f>
        <v>0</v>
      </c>
      <c r="CZ42" s="211">
        <f>_xlfn.XLOOKUP($C42,[1]Sheet1!$B:$B,[1]Sheet1!BZ:BZ)</f>
        <v>1</v>
      </c>
      <c r="DA42" s="211">
        <f>_xlfn.XLOOKUP($C42,[1]Sheet1!$B:$B,[1]Sheet1!CA:CA)</f>
        <v>1</v>
      </c>
      <c r="DB42" s="211">
        <f>_xlfn.XLOOKUP($C42,[1]Sheet1!$B:$B,[1]Sheet1!CB:CB)</f>
        <v>1</v>
      </c>
      <c r="DC42" s="211">
        <f>_xlfn.XLOOKUP($C42,[1]Sheet1!$B:$B,[1]Sheet1!CC:CC)</f>
        <v>1</v>
      </c>
      <c r="DD42" s="211">
        <f>_xlfn.XLOOKUP($C42,[1]Sheet1!$B:$B,[1]Sheet1!CD:CD)</f>
        <v>0</v>
      </c>
      <c r="DE42" s="211">
        <f>_xlfn.XLOOKUP($C42,[1]Sheet1!$B:$B,[1]Sheet1!CE:CE)</f>
        <v>1</v>
      </c>
      <c r="DF42" s="211">
        <f>_xlfn.XLOOKUP($C42,[1]Sheet1!$B:$B,[1]Sheet1!CF:CF)</f>
        <v>0</v>
      </c>
      <c r="DG42" s="163" t="str">
        <f>_xlfn.XLOOKUP(C42,[2]Sheet1!$B:$B,[2]Sheet1!$N:$N)</f>
        <v>N</v>
      </c>
      <c r="DH42" s="163">
        <f>_xlfn.XLOOKUP(C42,[2]Sheet1!$B:$B,[2]Sheet1!$R:$R)</f>
        <v>0</v>
      </c>
      <c r="DI42" s="163" t="str">
        <f>_xlfn.XLOOKUP(C42,[2]Sheet1!$B:$B,[2]Sheet1!$AN:$AN)</f>
        <v>C, F</v>
      </c>
      <c r="DJ42" s="163" t="str">
        <f>_xlfn.XLOOKUP(C42,[2]Sheet1!$B:$B,[2]Sheet1!$W:$W)</f>
        <v>N</v>
      </c>
      <c r="DK42" s="163">
        <f>_xlfn.XLOOKUP(C42,[2]Sheet1!$B:$B,[2]Sheet1!$AF:$AF)</f>
        <v>0</v>
      </c>
      <c r="DL42" s="163" t="str">
        <f>_xlfn.XLOOKUP(C42,[2]Sheet1!$B:$B,[2]Sheet1!$AW:$AW)</f>
        <v>Y</v>
      </c>
      <c r="DM42" s="166" t="str">
        <f t="shared" si="27"/>
        <v>N</v>
      </c>
      <c r="DN42" s="166" t="str">
        <f t="shared" si="28"/>
        <v/>
      </c>
      <c r="DO42" s="166" t="str">
        <f t="shared" si="29"/>
        <v>Y</v>
      </c>
      <c r="DP42" s="166" t="str">
        <f t="shared" si="30"/>
        <v>N</v>
      </c>
      <c r="DQ42" s="180" t="str">
        <f t="shared" si="31"/>
        <v>Yes</v>
      </c>
      <c r="DR42" s="180"/>
    </row>
    <row r="43" spans="1:122" s="24" customFormat="1" ht="16.5" hidden="1" customHeight="1">
      <c r="A43" s="24">
        <v>40</v>
      </c>
      <c r="B43" s="24">
        <v>28</v>
      </c>
      <c r="C43" s="26" t="s">
        <v>1908</v>
      </c>
      <c r="D43" s="24" t="s">
        <v>7196</v>
      </c>
      <c r="E43" s="24" t="s">
        <v>7172</v>
      </c>
      <c r="F43" s="24" t="s">
        <v>2336</v>
      </c>
      <c r="G43" s="24" t="s">
        <v>3136</v>
      </c>
      <c r="H43" s="30" t="s">
        <v>1909</v>
      </c>
      <c r="I43" s="24" t="s">
        <v>1910</v>
      </c>
      <c r="J43" s="24">
        <v>-0.70599999999999996</v>
      </c>
      <c r="K43" s="24" t="s">
        <v>1911</v>
      </c>
      <c r="L43" s="24">
        <v>248243</v>
      </c>
      <c r="M43" s="26">
        <v>20</v>
      </c>
      <c r="N43" s="73" t="s">
        <v>689</v>
      </c>
      <c r="O43" s="73" t="s">
        <v>7588</v>
      </c>
      <c r="P43" s="74" t="s">
        <v>7588</v>
      </c>
      <c r="Q43" s="73" t="s">
        <v>689</v>
      </c>
      <c r="R43" s="73" t="s">
        <v>689</v>
      </c>
      <c r="S43" s="73" t="s">
        <v>7588</v>
      </c>
      <c r="T43" s="73" t="s">
        <v>7588</v>
      </c>
      <c r="U43" s="213" t="s">
        <v>7588</v>
      </c>
      <c r="V43" s="73" t="s">
        <v>7588</v>
      </c>
      <c r="W43" s="73" t="s">
        <v>7588</v>
      </c>
      <c r="X43" s="218" t="s">
        <v>7588</v>
      </c>
      <c r="Y43" s="73" t="s">
        <v>7588</v>
      </c>
      <c r="Z43" s="73" t="s">
        <v>7588</v>
      </c>
      <c r="AA43" s="74" t="s">
        <v>7588</v>
      </c>
      <c r="AB43" s="73"/>
      <c r="AC43" s="73" t="s">
        <v>417</v>
      </c>
      <c r="AD43" s="74" t="s">
        <v>6</v>
      </c>
      <c r="AE43" s="73" t="s">
        <v>7588</v>
      </c>
      <c r="AF43" s="73" t="s">
        <v>689</v>
      </c>
      <c r="AG43" s="73" t="s">
        <v>266</v>
      </c>
      <c r="AH43" s="73" t="s">
        <v>266</v>
      </c>
      <c r="AI43" s="73" t="s">
        <v>266</v>
      </c>
      <c r="AJ43" s="73" t="s">
        <v>2283</v>
      </c>
      <c r="AK43" s="81" t="s">
        <v>7588</v>
      </c>
      <c r="AL43" s="73" t="s">
        <v>7588</v>
      </c>
      <c r="AN43" s="26"/>
      <c r="AO43" s="24" t="s">
        <v>7346</v>
      </c>
      <c r="AP43" s="73" t="s">
        <v>86</v>
      </c>
      <c r="AQ43" s="24" t="s">
        <v>2283</v>
      </c>
      <c r="AR43" s="24" t="s">
        <v>3464</v>
      </c>
      <c r="AS43" s="24">
        <v>2038</v>
      </c>
      <c r="AU43" s="26"/>
      <c r="AV43" s="24" t="s">
        <v>266</v>
      </c>
      <c r="AW43" s="22" t="s">
        <v>269</v>
      </c>
      <c r="AX43" s="24" t="s">
        <v>269</v>
      </c>
      <c r="AY43" s="24" t="s">
        <v>689</v>
      </c>
      <c r="AZ43" s="24" t="s">
        <v>7588</v>
      </c>
      <c r="BA43" s="24" t="s">
        <v>7588</v>
      </c>
      <c r="BC43" s="26"/>
      <c r="BE43" s="29"/>
      <c r="BF43" s="26"/>
      <c r="BG43" s="24">
        <f t="shared" si="0"/>
        <v>0</v>
      </c>
      <c r="BH43" s="24">
        <f t="shared" si="1"/>
        <v>0</v>
      </c>
      <c r="BI43" s="24">
        <f t="shared" si="2"/>
        <v>0</v>
      </c>
      <c r="BJ43" s="24">
        <f t="shared" si="3"/>
        <v>0</v>
      </c>
      <c r="BK43" s="24">
        <f t="shared" si="4"/>
        <v>0</v>
      </c>
      <c r="BL43" s="24">
        <f t="shared" si="5"/>
        <v>0</v>
      </c>
      <c r="BM43" s="24">
        <f t="shared" si="6"/>
        <v>0</v>
      </c>
      <c r="BN43" s="24">
        <f t="shared" si="7"/>
        <v>0</v>
      </c>
      <c r="BO43" s="24">
        <f t="shared" si="8"/>
        <v>0</v>
      </c>
      <c r="BP43" s="24">
        <f t="shared" si="9"/>
        <v>0</v>
      </c>
      <c r="BQ43" s="24">
        <f t="shared" si="10"/>
        <v>0</v>
      </c>
      <c r="BR43" s="24">
        <f t="shared" si="11"/>
        <v>0</v>
      </c>
      <c r="BS43" s="24">
        <f t="shared" si="12"/>
        <v>0</v>
      </c>
      <c r="BT43" s="24">
        <f t="shared" si="13"/>
        <v>1</v>
      </c>
      <c r="BU43" s="24">
        <f t="shared" si="14"/>
        <v>0</v>
      </c>
      <c r="BV43" s="24">
        <f t="shared" si="15"/>
        <v>0</v>
      </c>
      <c r="BW43" s="24">
        <f t="shared" si="16"/>
        <v>0</v>
      </c>
      <c r="BX43" s="24">
        <f t="shared" si="17"/>
        <v>0</v>
      </c>
      <c r="BY43" s="24">
        <f t="shared" si="18"/>
        <v>0</v>
      </c>
      <c r="BZ43" s="24">
        <f t="shared" si="19"/>
        <v>0</v>
      </c>
      <c r="CA43" s="24">
        <f t="shared" si="32"/>
        <v>1</v>
      </c>
      <c r="CB43" s="24">
        <f t="shared" si="20"/>
        <v>1</v>
      </c>
      <c r="CC43" s="24">
        <f t="shared" si="21"/>
        <v>0</v>
      </c>
      <c r="CD43" s="24">
        <f t="shared" si="22"/>
        <v>0</v>
      </c>
      <c r="CE43" s="24">
        <f t="shared" si="23"/>
        <v>0</v>
      </c>
      <c r="CF43" s="24">
        <f t="shared" si="24"/>
        <v>1</v>
      </c>
      <c r="CG43" s="24">
        <f>MAX(BJ43,BN43,BX43,CB43)</f>
        <v>1</v>
      </c>
      <c r="CH43" s="24">
        <f t="shared" si="25"/>
        <v>0</v>
      </c>
      <c r="CI43" s="24">
        <f t="shared" si="26"/>
        <v>0</v>
      </c>
      <c r="CJ43" s="211">
        <f>_xlfn.XLOOKUP($C43,[1]Sheet1!$B:$B,[1]Sheet1!BJ:BJ)</f>
        <v>0</v>
      </c>
      <c r="CK43" s="211">
        <f>_xlfn.XLOOKUP($C43,[1]Sheet1!$B:$B,[1]Sheet1!BK:BK)</f>
        <v>0</v>
      </c>
      <c r="CL43" s="211">
        <f>_xlfn.XLOOKUP($C43,[1]Sheet1!$B:$B,[1]Sheet1!BL:BL)</f>
        <v>0</v>
      </c>
      <c r="CM43" s="211">
        <f>_xlfn.XLOOKUP($C43,[1]Sheet1!$B:$B,[1]Sheet1!BM:BM)</f>
        <v>0</v>
      </c>
      <c r="CN43" s="211">
        <f>_xlfn.XLOOKUP($C43,[1]Sheet1!$B:$B,[1]Sheet1!BN:BN)</f>
        <v>0</v>
      </c>
      <c r="CO43" s="211">
        <f>_xlfn.XLOOKUP($C43,[1]Sheet1!$B:$B,[1]Sheet1!BO:BO)</f>
        <v>0</v>
      </c>
      <c r="CP43" s="211">
        <f>_xlfn.XLOOKUP($C43,[1]Sheet1!$B:$B,[1]Sheet1!BP:BP)</f>
        <v>1</v>
      </c>
      <c r="CQ43" s="211">
        <f>_xlfn.XLOOKUP($C43,[1]Sheet1!$B:$B,[1]Sheet1!BQ:BQ)</f>
        <v>1</v>
      </c>
      <c r="CR43" s="211">
        <f>_xlfn.XLOOKUP($C43,[1]Sheet1!$B:$B,[1]Sheet1!BR:BR)</f>
        <v>0</v>
      </c>
      <c r="CS43" s="211">
        <f>_xlfn.XLOOKUP($C43,[1]Sheet1!$B:$B,[1]Sheet1!BS:BS)</f>
        <v>0</v>
      </c>
      <c r="CT43" s="211">
        <f>_xlfn.XLOOKUP($C43,[1]Sheet1!$B:$B,[1]Sheet1!BT:BT)</f>
        <v>0</v>
      </c>
      <c r="CU43" s="211">
        <f>_xlfn.XLOOKUP($C43,[1]Sheet1!$B:$B,[1]Sheet1!BU:BU)</f>
        <v>0</v>
      </c>
      <c r="CV43" s="211">
        <f>_xlfn.XLOOKUP($C43,[1]Sheet1!$B:$B,[1]Sheet1!BV:BV)</f>
        <v>0</v>
      </c>
      <c r="CW43" s="211">
        <f>_xlfn.XLOOKUP($C43,[1]Sheet1!$B:$B,[1]Sheet1!BW:BW)</f>
        <v>0</v>
      </c>
      <c r="CX43" s="211">
        <f>_xlfn.XLOOKUP($C43,[1]Sheet1!$B:$B,[1]Sheet1!BX:BX)</f>
        <v>0</v>
      </c>
      <c r="CY43" s="211">
        <f>_xlfn.XLOOKUP($C43,[1]Sheet1!$B:$B,[1]Sheet1!BY:BY)</f>
        <v>0</v>
      </c>
      <c r="CZ43" s="211">
        <f>_xlfn.XLOOKUP($C43,[1]Sheet1!$B:$B,[1]Sheet1!BZ:BZ)</f>
        <v>1</v>
      </c>
      <c r="DA43" s="211">
        <f>_xlfn.XLOOKUP($C43,[1]Sheet1!$B:$B,[1]Sheet1!CA:CA)</f>
        <v>0</v>
      </c>
      <c r="DB43" s="211">
        <f>_xlfn.XLOOKUP($C43,[1]Sheet1!$B:$B,[1]Sheet1!CB:CB)</f>
        <v>1</v>
      </c>
      <c r="DC43" s="211">
        <f>_xlfn.XLOOKUP($C43,[1]Sheet1!$B:$B,[1]Sheet1!CC:CC)</f>
        <v>1</v>
      </c>
      <c r="DD43" s="211">
        <f>_xlfn.XLOOKUP($C43,[1]Sheet1!$B:$B,[1]Sheet1!CD:CD)</f>
        <v>0</v>
      </c>
      <c r="DE43" s="211">
        <f>_xlfn.XLOOKUP($C43,[1]Sheet1!$B:$B,[1]Sheet1!CE:CE)</f>
        <v>1</v>
      </c>
      <c r="DF43" s="211">
        <f>_xlfn.XLOOKUP($C43,[1]Sheet1!$B:$B,[1]Sheet1!CF:CF)</f>
        <v>0</v>
      </c>
      <c r="DG43" s="163" t="str">
        <f>_xlfn.XLOOKUP(C43,[2]Sheet1!$B:$B,[2]Sheet1!$N:$N)</f>
        <v>N</v>
      </c>
      <c r="DH43" s="163">
        <f>_xlfn.XLOOKUP(C43,[2]Sheet1!$B:$B,[2]Sheet1!$R:$R)</f>
        <v>0</v>
      </c>
      <c r="DI43" s="163" t="str">
        <f>_xlfn.XLOOKUP(C43,[2]Sheet1!$B:$B,[2]Sheet1!$AN:$AN)</f>
        <v>V</v>
      </c>
      <c r="DJ43" s="163" t="str">
        <f>_xlfn.XLOOKUP(C43,[2]Sheet1!$B:$B,[2]Sheet1!$W:$W)</f>
        <v>N</v>
      </c>
      <c r="DK43" s="163">
        <f>_xlfn.XLOOKUP(C43,[2]Sheet1!$B:$B,[2]Sheet1!$AF:$AF)</f>
        <v>0</v>
      </c>
      <c r="DL43" s="163" t="str">
        <f>_xlfn.XLOOKUP(C43,[2]Sheet1!$B:$B,[2]Sheet1!$AW:$AW)</f>
        <v>Y</v>
      </c>
      <c r="DM43" s="166" t="str">
        <f t="shared" si="27"/>
        <v>N</v>
      </c>
      <c r="DN43" s="166" t="str">
        <f t="shared" si="28"/>
        <v/>
      </c>
      <c r="DO43" s="166" t="str">
        <f t="shared" si="29"/>
        <v>Y</v>
      </c>
      <c r="DP43" s="166" t="str">
        <f t="shared" si="30"/>
        <v>N</v>
      </c>
      <c r="DQ43" s="180" t="str">
        <f t="shared" si="31"/>
        <v>Yes</v>
      </c>
      <c r="DR43" s="180"/>
    </row>
    <row r="44" spans="1:122" s="24" customFormat="1" ht="16.5" hidden="1" customHeight="1">
      <c r="A44" s="24">
        <v>41</v>
      </c>
      <c r="B44" s="24">
        <v>66</v>
      </c>
      <c r="C44" s="26" t="s">
        <v>1354</v>
      </c>
      <c r="D44" s="24" t="s">
        <v>7154</v>
      </c>
      <c r="E44" s="24" t="s">
        <v>3005</v>
      </c>
      <c r="F44" s="24" t="s">
        <v>7286</v>
      </c>
      <c r="G44" s="24" t="s">
        <v>2990</v>
      </c>
      <c r="H44" s="30" t="s">
        <v>1355</v>
      </c>
      <c r="I44" s="24" t="s">
        <v>1356</v>
      </c>
      <c r="J44" s="24">
        <v>0.59499999999999997</v>
      </c>
      <c r="K44" s="24" t="s">
        <v>1357</v>
      </c>
      <c r="L44" s="24">
        <v>74067</v>
      </c>
      <c r="M44" s="26">
        <v>9</v>
      </c>
      <c r="N44" s="73" t="s">
        <v>689</v>
      </c>
      <c r="O44" s="73" t="s">
        <v>7588</v>
      </c>
      <c r="P44" s="74" t="s">
        <v>7588</v>
      </c>
      <c r="Q44" s="73" t="s">
        <v>86</v>
      </c>
      <c r="R44" s="73" t="s">
        <v>86</v>
      </c>
      <c r="S44" s="73" t="s">
        <v>673</v>
      </c>
      <c r="T44" s="73" t="s">
        <v>2984</v>
      </c>
      <c r="U44" s="213">
        <v>2031</v>
      </c>
      <c r="V44" s="73" t="s">
        <v>7588</v>
      </c>
      <c r="W44" s="73" t="s">
        <v>7588</v>
      </c>
      <c r="X44" s="218" t="s">
        <v>7588</v>
      </c>
      <c r="Y44" s="73" t="s">
        <v>689</v>
      </c>
      <c r="Z44" s="73" t="s">
        <v>3067</v>
      </c>
      <c r="AA44" s="74" t="s">
        <v>7588</v>
      </c>
      <c r="AB44" s="73"/>
      <c r="AC44" s="73" t="s">
        <v>417</v>
      </c>
      <c r="AD44" s="74" t="s">
        <v>6</v>
      </c>
      <c r="AE44" s="73" t="s">
        <v>7588</v>
      </c>
      <c r="AF44" s="73" t="s">
        <v>689</v>
      </c>
      <c r="AG44" s="73" t="s">
        <v>266</v>
      </c>
      <c r="AH44" s="73" t="s">
        <v>266</v>
      </c>
      <c r="AI44" s="73" t="s">
        <v>266</v>
      </c>
      <c r="AJ44" s="73" t="s">
        <v>2283</v>
      </c>
      <c r="AK44" s="81" t="s">
        <v>7588</v>
      </c>
      <c r="AL44" s="73" t="s">
        <v>7588</v>
      </c>
      <c r="AN44" s="26"/>
      <c r="AO44" s="24" t="s">
        <v>7346</v>
      </c>
      <c r="AP44" s="73" t="s">
        <v>86</v>
      </c>
      <c r="AQ44" s="24" t="s">
        <v>2283</v>
      </c>
      <c r="AR44" s="24" t="s">
        <v>3481</v>
      </c>
      <c r="AS44" s="24">
        <v>2030</v>
      </c>
      <c r="AU44" s="26"/>
      <c r="AV44" s="24" t="s">
        <v>266</v>
      </c>
      <c r="AW44" s="22" t="s">
        <v>418</v>
      </c>
      <c r="AX44" s="24" t="s">
        <v>266</v>
      </c>
      <c r="AY44" s="24" t="s">
        <v>689</v>
      </c>
      <c r="AZ44" s="24" t="s">
        <v>7588</v>
      </c>
      <c r="BA44" s="24" t="s">
        <v>7588</v>
      </c>
      <c r="BC44" s="26"/>
      <c r="BE44" s="29"/>
      <c r="BF44" s="26"/>
      <c r="BG44" s="24">
        <f t="shared" si="0"/>
        <v>0</v>
      </c>
      <c r="BH44" s="24">
        <f t="shared" si="1"/>
        <v>0</v>
      </c>
      <c r="BI44" s="24">
        <f t="shared" si="2"/>
        <v>0</v>
      </c>
      <c r="BJ44" s="24">
        <f t="shared" si="3"/>
        <v>0</v>
      </c>
      <c r="BK44" s="24">
        <f t="shared" si="4"/>
        <v>0</v>
      </c>
      <c r="BL44" s="24">
        <f t="shared" si="5"/>
        <v>0</v>
      </c>
      <c r="BM44" s="24">
        <f t="shared" si="6"/>
        <v>1</v>
      </c>
      <c r="BN44" s="24">
        <f t="shared" si="7"/>
        <v>1</v>
      </c>
      <c r="BO44" s="24">
        <f t="shared" si="8"/>
        <v>0</v>
      </c>
      <c r="BP44" s="24">
        <f t="shared" si="9"/>
        <v>0</v>
      </c>
      <c r="BQ44" s="24">
        <f t="shared" si="10"/>
        <v>0</v>
      </c>
      <c r="BR44" s="24">
        <f t="shared" si="11"/>
        <v>0</v>
      </c>
      <c r="BS44" s="24">
        <f t="shared" si="12"/>
        <v>1</v>
      </c>
      <c r="BT44" s="24">
        <f t="shared" si="13"/>
        <v>0</v>
      </c>
      <c r="BU44" s="24">
        <f t="shared" si="14"/>
        <v>0</v>
      </c>
      <c r="BV44" s="24">
        <f t="shared" si="15"/>
        <v>0</v>
      </c>
      <c r="BW44" s="24">
        <f t="shared" si="16"/>
        <v>0</v>
      </c>
      <c r="BX44" s="24">
        <f t="shared" si="17"/>
        <v>0</v>
      </c>
      <c r="BY44" s="24">
        <f t="shared" si="18"/>
        <v>0</v>
      </c>
      <c r="BZ44" s="24">
        <f t="shared" si="19"/>
        <v>1</v>
      </c>
      <c r="CA44" s="24">
        <f t="shared" si="32"/>
        <v>0</v>
      </c>
      <c r="CB44" s="24">
        <f t="shared" si="20"/>
        <v>1</v>
      </c>
      <c r="CC44" s="24">
        <f t="shared" si="21"/>
        <v>0</v>
      </c>
      <c r="CD44" s="24">
        <f t="shared" si="22"/>
        <v>0</v>
      </c>
      <c r="CE44" s="24">
        <f t="shared" si="23"/>
        <v>0</v>
      </c>
      <c r="CF44" s="24">
        <f t="shared" si="24"/>
        <v>1</v>
      </c>
      <c r="CG44" s="24">
        <f>MAX($BJ44,$BN44,$BX44,$CB44)</f>
        <v>1</v>
      </c>
      <c r="CH44" s="24">
        <f t="shared" si="25"/>
        <v>0</v>
      </c>
      <c r="CI44" s="24">
        <f t="shared" si="26"/>
        <v>0</v>
      </c>
      <c r="CJ44" s="211">
        <f>_xlfn.XLOOKUP($C44,[1]Sheet1!$B:$B,[1]Sheet1!BJ:BJ)</f>
        <v>0</v>
      </c>
      <c r="CK44" s="211">
        <f>_xlfn.XLOOKUP($C44,[1]Sheet1!$B:$B,[1]Sheet1!BK:BK)</f>
        <v>0</v>
      </c>
      <c r="CL44" s="211">
        <f>_xlfn.XLOOKUP($C44,[1]Sheet1!$B:$B,[1]Sheet1!BL:BL)</f>
        <v>0</v>
      </c>
      <c r="CM44" s="211">
        <f>_xlfn.XLOOKUP($C44,[1]Sheet1!$B:$B,[1]Sheet1!BM:BM)</f>
        <v>0</v>
      </c>
      <c r="CN44" s="211">
        <f>_xlfn.XLOOKUP($C44,[1]Sheet1!$B:$B,[1]Sheet1!BN:BN)</f>
        <v>1</v>
      </c>
      <c r="CO44" s="211">
        <f>_xlfn.XLOOKUP($C44,[1]Sheet1!$B:$B,[1]Sheet1!BO:BO)</f>
        <v>0</v>
      </c>
      <c r="CP44" s="211">
        <f>_xlfn.XLOOKUP($C44,[1]Sheet1!$B:$B,[1]Sheet1!BP:BP)</f>
        <v>0</v>
      </c>
      <c r="CQ44" s="211">
        <f>_xlfn.XLOOKUP($C44,[1]Sheet1!$B:$B,[1]Sheet1!BQ:BQ)</f>
        <v>1</v>
      </c>
      <c r="CR44" s="211">
        <f>_xlfn.XLOOKUP($C44,[1]Sheet1!$B:$B,[1]Sheet1!BR:BR)</f>
        <v>0</v>
      </c>
      <c r="CS44" s="211">
        <f>_xlfn.XLOOKUP($C44,[1]Sheet1!$B:$B,[1]Sheet1!BS:BS)</f>
        <v>0</v>
      </c>
      <c r="CT44" s="211">
        <f>_xlfn.XLOOKUP($C44,[1]Sheet1!$B:$B,[1]Sheet1!BT:BT)</f>
        <v>1</v>
      </c>
      <c r="CU44" s="211">
        <f>_xlfn.XLOOKUP($C44,[1]Sheet1!$B:$B,[1]Sheet1!BU:BU)</f>
        <v>1</v>
      </c>
      <c r="CV44" s="211">
        <f>_xlfn.XLOOKUP($C44,[1]Sheet1!$B:$B,[1]Sheet1!BV:BV)</f>
        <v>1</v>
      </c>
      <c r="CW44" s="211">
        <f>_xlfn.XLOOKUP($C44,[1]Sheet1!$B:$B,[1]Sheet1!BW:BW)</f>
        <v>0</v>
      </c>
      <c r="CX44" s="211">
        <f>_xlfn.XLOOKUP($C44,[1]Sheet1!$B:$B,[1]Sheet1!BX:BX)</f>
        <v>0</v>
      </c>
      <c r="CY44" s="211">
        <f>_xlfn.XLOOKUP($C44,[1]Sheet1!$B:$B,[1]Sheet1!BY:BY)</f>
        <v>1</v>
      </c>
      <c r="CZ44" s="211">
        <f>_xlfn.XLOOKUP($C44,[1]Sheet1!$B:$B,[1]Sheet1!BZ:BZ)</f>
        <v>1</v>
      </c>
      <c r="DA44" s="211">
        <f>_xlfn.XLOOKUP($C44,[1]Sheet1!$B:$B,[1]Sheet1!CA:CA)</f>
        <v>1</v>
      </c>
      <c r="DB44" s="211">
        <f>_xlfn.XLOOKUP($C44,[1]Sheet1!$B:$B,[1]Sheet1!CB:CB)</f>
        <v>1</v>
      </c>
      <c r="DC44" s="211">
        <f>_xlfn.XLOOKUP($C44,[1]Sheet1!$B:$B,[1]Sheet1!CC:CC)</f>
        <v>1</v>
      </c>
      <c r="DD44" s="211">
        <f>_xlfn.XLOOKUP($C44,[1]Sheet1!$B:$B,[1]Sheet1!CD:CD)</f>
        <v>0</v>
      </c>
      <c r="DE44" s="211">
        <f>_xlfn.XLOOKUP($C44,[1]Sheet1!$B:$B,[1]Sheet1!CE:CE)</f>
        <v>1</v>
      </c>
      <c r="DF44" s="211">
        <f>_xlfn.XLOOKUP($C44,[1]Sheet1!$B:$B,[1]Sheet1!CF:CF)</f>
        <v>1</v>
      </c>
      <c r="DG44" s="163" t="str">
        <f>_xlfn.XLOOKUP(C44,[2]Sheet1!$B:$B,[2]Sheet1!$N:$N)</f>
        <v>Y</v>
      </c>
      <c r="DH44" s="163" t="str">
        <f>_xlfn.XLOOKUP(C44,[2]Sheet1!$B:$B,[2]Sheet1!$R:$R)</f>
        <v>Yes</v>
      </c>
      <c r="DI44" s="163" t="str">
        <f>_xlfn.XLOOKUP(C44,[2]Sheet1!$B:$B,[2]Sheet1!$AN:$AN)</f>
        <v>C, V</v>
      </c>
      <c r="DJ44" s="163" t="str">
        <f>_xlfn.XLOOKUP(C44,[2]Sheet1!$B:$B,[2]Sheet1!$W:$W)</f>
        <v>N</v>
      </c>
      <c r="DK44" s="163">
        <f>_xlfn.XLOOKUP(C44,[2]Sheet1!$B:$B,[2]Sheet1!$AF:$AF)</f>
        <v>0</v>
      </c>
      <c r="DL44" s="163" t="str">
        <f>_xlfn.XLOOKUP(C44,[2]Sheet1!$B:$B,[2]Sheet1!$AW:$AW)</f>
        <v>Y</v>
      </c>
      <c r="DM44" s="166" t="str">
        <f t="shared" si="27"/>
        <v>Y</v>
      </c>
      <c r="DN44" s="166" t="str">
        <f t="shared" si="28"/>
        <v>Committed</v>
      </c>
      <c r="DO44" s="166" t="str">
        <f t="shared" si="29"/>
        <v>Y</v>
      </c>
      <c r="DP44" s="166" t="str">
        <f t="shared" si="30"/>
        <v>N</v>
      </c>
      <c r="DQ44" s="180" t="str">
        <f t="shared" si="31"/>
        <v>Yes</v>
      </c>
      <c r="DR44" s="180"/>
    </row>
    <row r="45" spans="1:122" s="24" customFormat="1" ht="16.5" hidden="1" customHeight="1">
      <c r="A45" s="143">
        <v>42</v>
      </c>
      <c r="B45" s="143">
        <v>46</v>
      </c>
      <c r="C45" s="144" t="s">
        <v>181</v>
      </c>
      <c r="D45" s="143" t="s">
        <v>7164</v>
      </c>
      <c r="E45" s="143" t="s">
        <v>7165</v>
      </c>
      <c r="F45" s="143" t="s">
        <v>7286</v>
      </c>
      <c r="G45" s="143" t="s">
        <v>2990</v>
      </c>
      <c r="H45" s="167" t="s">
        <v>182</v>
      </c>
      <c r="I45" s="143" t="s">
        <v>183</v>
      </c>
      <c r="J45" s="143">
        <v>0.223</v>
      </c>
      <c r="K45" s="143" t="s">
        <v>184</v>
      </c>
      <c r="L45" s="143">
        <v>60500</v>
      </c>
      <c r="M45" s="144">
        <v>10</v>
      </c>
      <c r="N45" s="145" t="s">
        <v>689</v>
      </c>
      <c r="O45" s="145" t="s">
        <v>7588</v>
      </c>
      <c r="P45" s="146" t="s">
        <v>7588</v>
      </c>
      <c r="Q45" s="73" t="s">
        <v>689</v>
      </c>
      <c r="R45" s="73" t="s">
        <v>689</v>
      </c>
      <c r="S45" s="145" t="s">
        <v>7588</v>
      </c>
      <c r="T45" s="145" t="s">
        <v>7588</v>
      </c>
      <c r="U45" s="214" t="s">
        <v>7588</v>
      </c>
      <c r="V45" s="145" t="s">
        <v>7588</v>
      </c>
      <c r="W45" s="145" t="s">
        <v>7588</v>
      </c>
      <c r="X45" s="219" t="s">
        <v>7588</v>
      </c>
      <c r="Y45" s="73" t="s">
        <v>7588</v>
      </c>
      <c r="Z45" s="145" t="s">
        <v>7588</v>
      </c>
      <c r="AA45" s="146" t="s">
        <v>7588</v>
      </c>
      <c r="AB45" s="145"/>
      <c r="AC45" s="145" t="s">
        <v>3013</v>
      </c>
      <c r="AD45" s="146" t="s">
        <v>7139</v>
      </c>
      <c r="AE45" s="73" t="s">
        <v>7588</v>
      </c>
      <c r="AF45" s="73" t="s">
        <v>689</v>
      </c>
      <c r="AG45" s="145" t="s">
        <v>267</v>
      </c>
      <c r="AH45" s="145" t="s">
        <v>267</v>
      </c>
      <c r="AI45" s="145" t="s">
        <v>267</v>
      </c>
      <c r="AJ45" s="145" t="s">
        <v>7588</v>
      </c>
      <c r="AK45" s="147" t="s">
        <v>7588</v>
      </c>
      <c r="AL45" s="145" t="s">
        <v>7588</v>
      </c>
      <c r="AM45" s="152" t="s">
        <v>185</v>
      </c>
      <c r="AN45" s="144" t="s">
        <v>186</v>
      </c>
      <c r="AO45" s="24" t="s">
        <v>7588</v>
      </c>
      <c r="AP45" s="145" t="s">
        <v>689</v>
      </c>
      <c r="AQ45" s="143" t="s">
        <v>7588</v>
      </c>
      <c r="AR45" s="143" t="s">
        <v>7588</v>
      </c>
      <c r="AS45" s="143" t="s">
        <v>7588</v>
      </c>
      <c r="AT45" s="143"/>
      <c r="AU45" s="144"/>
      <c r="AV45" s="143" t="s">
        <v>267</v>
      </c>
      <c r="AW45" s="198" t="s">
        <v>267</v>
      </c>
      <c r="AX45" s="143" t="s">
        <v>269</v>
      </c>
      <c r="AY45" s="143" t="s">
        <v>689</v>
      </c>
      <c r="AZ45" s="143" t="s">
        <v>7588</v>
      </c>
      <c r="BA45" s="143" t="s">
        <v>7588</v>
      </c>
      <c r="BB45" s="143"/>
      <c r="BC45" s="144"/>
      <c r="BD45" s="143"/>
      <c r="BE45" s="148"/>
      <c r="BF45" s="144"/>
      <c r="BG45" s="24">
        <f t="shared" si="0"/>
        <v>0</v>
      </c>
      <c r="BH45" s="24">
        <f t="shared" si="1"/>
        <v>0</v>
      </c>
      <c r="BI45" s="24">
        <f t="shared" si="2"/>
        <v>0</v>
      </c>
      <c r="BJ45" s="24">
        <f t="shared" si="3"/>
        <v>0</v>
      </c>
      <c r="BK45" s="24">
        <f t="shared" si="4"/>
        <v>0</v>
      </c>
      <c r="BL45" s="24">
        <f t="shared" si="5"/>
        <v>0</v>
      </c>
      <c r="BM45" s="24">
        <f t="shared" si="6"/>
        <v>0</v>
      </c>
      <c r="BN45" s="24">
        <f t="shared" si="7"/>
        <v>0</v>
      </c>
      <c r="BO45" s="24">
        <f t="shared" si="8"/>
        <v>0</v>
      </c>
      <c r="BP45" s="24">
        <f t="shared" si="9"/>
        <v>0</v>
      </c>
      <c r="BQ45" s="24">
        <f t="shared" si="10"/>
        <v>0</v>
      </c>
      <c r="BR45" s="24">
        <f t="shared" si="11"/>
        <v>0</v>
      </c>
      <c r="BS45" s="24">
        <f t="shared" si="12"/>
        <v>0</v>
      </c>
      <c r="BT45" s="24">
        <f t="shared" si="13"/>
        <v>0</v>
      </c>
      <c r="BU45" s="24">
        <f t="shared" si="14"/>
        <v>0</v>
      </c>
      <c r="BV45" s="24">
        <f t="shared" si="15"/>
        <v>0</v>
      </c>
      <c r="BW45" s="24">
        <f t="shared" si="16"/>
        <v>0</v>
      </c>
      <c r="BX45" s="24">
        <f t="shared" si="17"/>
        <v>0</v>
      </c>
      <c r="BY45" s="24">
        <f t="shared" si="18"/>
        <v>0</v>
      </c>
      <c r="BZ45" s="24">
        <f t="shared" si="19"/>
        <v>0</v>
      </c>
      <c r="CA45" s="24">
        <f t="shared" si="32"/>
        <v>0</v>
      </c>
      <c r="CB45" s="24">
        <f t="shared" si="20"/>
        <v>0</v>
      </c>
      <c r="CC45" s="24">
        <f t="shared" si="21"/>
        <v>0</v>
      </c>
      <c r="CD45" s="24">
        <f t="shared" si="22"/>
        <v>0</v>
      </c>
      <c r="CE45" s="24">
        <f t="shared" si="23"/>
        <v>0</v>
      </c>
      <c r="CF45" s="24">
        <f t="shared" si="24"/>
        <v>0</v>
      </c>
      <c r="CG45" s="24">
        <f>MAX(BJ45,BN45,BX45,CB45)</f>
        <v>0</v>
      </c>
      <c r="CH45" s="24">
        <f t="shared" si="25"/>
        <v>0</v>
      </c>
      <c r="CI45" s="24">
        <f t="shared" si="26"/>
        <v>1</v>
      </c>
      <c r="CJ45" s="211">
        <f>_xlfn.XLOOKUP($C45,[1]Sheet1!$B:$B,[1]Sheet1!BJ:BJ)</f>
        <v>0</v>
      </c>
      <c r="CK45" s="211">
        <f>_xlfn.XLOOKUP($C45,[1]Sheet1!$B:$B,[1]Sheet1!BK:BK)</f>
        <v>0</v>
      </c>
      <c r="CL45" s="211">
        <f>_xlfn.XLOOKUP($C45,[1]Sheet1!$B:$B,[1]Sheet1!BL:BL)</f>
        <v>0</v>
      </c>
      <c r="CM45" s="211">
        <f>_xlfn.XLOOKUP($C45,[1]Sheet1!$B:$B,[1]Sheet1!BM:BM)</f>
        <v>0</v>
      </c>
      <c r="CN45" s="211">
        <f>_xlfn.XLOOKUP($C45,[1]Sheet1!$B:$B,[1]Sheet1!BN:BN)</f>
        <v>0</v>
      </c>
      <c r="CO45" s="211">
        <f>_xlfn.XLOOKUP($C45,[1]Sheet1!$B:$B,[1]Sheet1!BO:BO)</f>
        <v>0</v>
      </c>
      <c r="CP45" s="211">
        <f>_xlfn.XLOOKUP($C45,[1]Sheet1!$B:$B,[1]Sheet1!BP:BP)</f>
        <v>0</v>
      </c>
      <c r="CQ45" s="211">
        <f>_xlfn.XLOOKUP($C45,[1]Sheet1!$B:$B,[1]Sheet1!BQ:BQ)</f>
        <v>0</v>
      </c>
      <c r="CR45" s="211">
        <f>_xlfn.XLOOKUP($C45,[1]Sheet1!$B:$B,[1]Sheet1!BR:BR)</f>
        <v>0</v>
      </c>
      <c r="CS45" s="211">
        <f>_xlfn.XLOOKUP($C45,[1]Sheet1!$B:$B,[1]Sheet1!BS:BS)</f>
        <v>0</v>
      </c>
      <c r="CT45" s="211">
        <f>_xlfn.XLOOKUP($C45,[1]Sheet1!$B:$B,[1]Sheet1!BT:BT)</f>
        <v>0</v>
      </c>
      <c r="CU45" s="211">
        <f>_xlfn.XLOOKUP($C45,[1]Sheet1!$B:$B,[1]Sheet1!BU:BU)</f>
        <v>0</v>
      </c>
      <c r="CV45" s="211">
        <f>_xlfn.XLOOKUP($C45,[1]Sheet1!$B:$B,[1]Sheet1!BV:BV)</f>
        <v>0</v>
      </c>
      <c r="CW45" s="211">
        <f>_xlfn.XLOOKUP($C45,[1]Sheet1!$B:$B,[1]Sheet1!BW:BW)</f>
        <v>0</v>
      </c>
      <c r="CX45" s="211">
        <f>_xlfn.XLOOKUP($C45,[1]Sheet1!$B:$B,[1]Sheet1!BX:BX)</f>
        <v>0</v>
      </c>
      <c r="CY45" s="211">
        <f>_xlfn.XLOOKUP($C45,[1]Sheet1!$B:$B,[1]Sheet1!BY:BY)</f>
        <v>0</v>
      </c>
      <c r="CZ45" s="211">
        <f>_xlfn.XLOOKUP($C45,[1]Sheet1!$B:$B,[1]Sheet1!BZ:BZ)</f>
        <v>0</v>
      </c>
      <c r="DA45" s="211">
        <f>_xlfn.XLOOKUP($C45,[1]Sheet1!$B:$B,[1]Sheet1!CA:CA)</f>
        <v>0</v>
      </c>
      <c r="DB45" s="211">
        <f>_xlfn.XLOOKUP($C45,[1]Sheet1!$B:$B,[1]Sheet1!CB:CB)</f>
        <v>0</v>
      </c>
      <c r="DC45" s="211">
        <f>_xlfn.XLOOKUP($C45,[1]Sheet1!$B:$B,[1]Sheet1!CC:CC)</f>
        <v>0</v>
      </c>
      <c r="DD45" s="211">
        <f>_xlfn.XLOOKUP($C45,[1]Sheet1!$B:$B,[1]Sheet1!CD:CD)</f>
        <v>0</v>
      </c>
      <c r="DE45" s="211">
        <f>_xlfn.XLOOKUP($C45,[1]Sheet1!$B:$B,[1]Sheet1!CE:CE)</f>
        <v>0</v>
      </c>
      <c r="DF45" s="211">
        <f>_xlfn.XLOOKUP($C45,[1]Sheet1!$B:$B,[1]Sheet1!CF:CF)</f>
        <v>0</v>
      </c>
      <c r="DG45" s="163" t="str">
        <f>_xlfn.XLOOKUP(C45,[2]Sheet1!$B:$B,[2]Sheet1!$N:$N)</f>
        <v>N</v>
      </c>
      <c r="DH45" s="163">
        <f>_xlfn.XLOOKUP(C45,[2]Sheet1!$B:$B,[2]Sheet1!$R:$R)</f>
        <v>0</v>
      </c>
      <c r="DI45" s="163" t="str">
        <f>_xlfn.XLOOKUP(C45,[2]Sheet1!$B:$B,[2]Sheet1!$AN:$AN)</f>
        <v>N</v>
      </c>
      <c r="DJ45" s="163" t="str">
        <f>_xlfn.XLOOKUP(C45,[2]Sheet1!$B:$B,[2]Sheet1!$W:$W)</f>
        <v>N</v>
      </c>
      <c r="DK45" s="163">
        <f>_xlfn.XLOOKUP(C45,[2]Sheet1!$B:$B,[2]Sheet1!$AF:$AF)</f>
        <v>0</v>
      </c>
      <c r="DL45" s="163">
        <f>_xlfn.XLOOKUP(C45,[2]Sheet1!$B:$B,[2]Sheet1!$AW:$AW)</f>
        <v>0</v>
      </c>
      <c r="DM45" s="166" t="str">
        <f t="shared" si="27"/>
        <v>N</v>
      </c>
      <c r="DN45" s="166" t="str">
        <f t="shared" si="28"/>
        <v/>
      </c>
      <c r="DO45" s="166" t="str">
        <f t="shared" si="29"/>
        <v>N</v>
      </c>
      <c r="DP45" s="166" t="str">
        <f t="shared" si="30"/>
        <v>N</v>
      </c>
      <c r="DQ45" s="180" t="str">
        <f t="shared" si="31"/>
        <v>Not Specified</v>
      </c>
      <c r="DR45" s="180"/>
    </row>
    <row r="46" spans="1:122" s="89" customFormat="1" ht="16.5" hidden="1" customHeight="1">
      <c r="A46" s="89">
        <v>43</v>
      </c>
      <c r="B46" s="89">
        <v>35</v>
      </c>
      <c r="C46" s="90" t="s">
        <v>187</v>
      </c>
      <c r="D46" s="89" t="s">
        <v>7162</v>
      </c>
      <c r="E46" s="89" t="s">
        <v>7175</v>
      </c>
      <c r="F46" s="89" t="s">
        <v>2277</v>
      </c>
      <c r="G46" s="89" t="s">
        <v>3181</v>
      </c>
      <c r="H46" s="91" t="s">
        <v>188</v>
      </c>
      <c r="I46" s="89" t="s">
        <v>189</v>
      </c>
      <c r="J46" s="89">
        <v>-0.159</v>
      </c>
      <c r="K46" s="89" t="s">
        <v>190</v>
      </c>
      <c r="L46" s="89">
        <v>313067</v>
      </c>
      <c r="M46" s="90">
        <v>11</v>
      </c>
      <c r="N46" s="88" t="s">
        <v>689</v>
      </c>
      <c r="O46" s="88" t="s">
        <v>7588</v>
      </c>
      <c r="P46" s="92" t="s">
        <v>7588</v>
      </c>
      <c r="Q46" s="73" t="s">
        <v>689</v>
      </c>
      <c r="R46" s="73" t="s">
        <v>689</v>
      </c>
      <c r="S46" s="88" t="s">
        <v>7588</v>
      </c>
      <c r="T46" s="88" t="s">
        <v>7588</v>
      </c>
      <c r="U46" s="215" t="s">
        <v>7588</v>
      </c>
      <c r="V46" s="88" t="s">
        <v>7588</v>
      </c>
      <c r="W46" s="88" t="s">
        <v>7588</v>
      </c>
      <c r="X46" s="220" t="s">
        <v>7588</v>
      </c>
      <c r="Y46" s="73" t="s">
        <v>7588</v>
      </c>
      <c r="Z46" s="88" t="s">
        <v>7588</v>
      </c>
      <c r="AA46" s="92" t="s">
        <v>7588</v>
      </c>
      <c r="AB46" s="88"/>
      <c r="AC46" s="88" t="s">
        <v>7588</v>
      </c>
      <c r="AD46" s="92" t="s">
        <v>7588</v>
      </c>
      <c r="AE46" s="73" t="s">
        <v>7588</v>
      </c>
      <c r="AF46" s="73" t="s">
        <v>689</v>
      </c>
      <c r="AG46" s="88" t="s">
        <v>7588</v>
      </c>
      <c r="AH46" s="88" t="s">
        <v>7588</v>
      </c>
      <c r="AI46" s="88" t="s">
        <v>7588</v>
      </c>
      <c r="AJ46" s="88" t="s">
        <v>7588</v>
      </c>
      <c r="AK46" s="93" t="s">
        <v>7588</v>
      </c>
      <c r="AL46" s="88" t="s">
        <v>7588</v>
      </c>
      <c r="AN46" s="90"/>
      <c r="AO46" s="24" t="s">
        <v>7588</v>
      </c>
      <c r="AP46" s="88" t="s">
        <v>689</v>
      </c>
      <c r="AQ46" s="89" t="s">
        <v>7588</v>
      </c>
      <c r="AR46" s="89" t="s">
        <v>7588</v>
      </c>
      <c r="AS46" s="89" t="s">
        <v>7588</v>
      </c>
      <c r="AU46" s="90"/>
      <c r="AV46" s="89" t="s">
        <v>7588</v>
      </c>
      <c r="AW46" s="199" t="s">
        <v>7588</v>
      </c>
      <c r="AX46" s="89" t="s">
        <v>7588</v>
      </c>
      <c r="AY46" s="89" t="s">
        <v>689</v>
      </c>
      <c r="AZ46" s="89" t="s">
        <v>7588</v>
      </c>
      <c r="BA46" s="89" t="s">
        <v>7588</v>
      </c>
      <c r="BC46" s="90"/>
      <c r="BE46" s="95"/>
      <c r="BF46" s="90"/>
      <c r="BG46" s="24">
        <f t="shared" si="0"/>
        <v>0</v>
      </c>
      <c r="BH46" s="24">
        <f t="shared" si="1"/>
        <v>0</v>
      </c>
      <c r="BI46" s="24">
        <f t="shared" si="2"/>
        <v>0</v>
      </c>
      <c r="BJ46" s="24">
        <f t="shared" si="3"/>
        <v>0</v>
      </c>
      <c r="BK46" s="24">
        <f t="shared" si="4"/>
        <v>0</v>
      </c>
      <c r="BL46" s="24">
        <f t="shared" si="5"/>
        <v>0</v>
      </c>
      <c r="BM46" s="24">
        <f t="shared" si="6"/>
        <v>0</v>
      </c>
      <c r="BN46" s="24">
        <f t="shared" si="7"/>
        <v>0</v>
      </c>
      <c r="BO46" s="24">
        <f t="shared" si="8"/>
        <v>0</v>
      </c>
      <c r="BP46" s="24">
        <f t="shared" si="9"/>
        <v>0</v>
      </c>
      <c r="BQ46" s="24">
        <f t="shared" si="10"/>
        <v>0</v>
      </c>
      <c r="BR46" s="24">
        <f t="shared" si="11"/>
        <v>0</v>
      </c>
      <c r="BS46" s="24">
        <f t="shared" si="12"/>
        <v>0</v>
      </c>
      <c r="BT46" s="24">
        <f t="shared" si="13"/>
        <v>0</v>
      </c>
      <c r="BU46" s="24">
        <f t="shared" si="14"/>
        <v>0</v>
      </c>
      <c r="BV46" s="24">
        <f t="shared" si="15"/>
        <v>0</v>
      </c>
      <c r="BW46" s="24">
        <f t="shared" si="16"/>
        <v>0</v>
      </c>
      <c r="BX46" s="24">
        <f t="shared" si="17"/>
        <v>0</v>
      </c>
      <c r="BY46" s="24">
        <f t="shared" si="18"/>
        <v>0</v>
      </c>
      <c r="BZ46" s="24">
        <f t="shared" si="19"/>
        <v>0</v>
      </c>
      <c r="CA46" s="24">
        <f t="shared" si="32"/>
        <v>0</v>
      </c>
      <c r="CB46" s="24">
        <f t="shared" si="20"/>
        <v>0</v>
      </c>
      <c r="CC46" s="24">
        <f t="shared" si="21"/>
        <v>0</v>
      </c>
      <c r="CD46" s="24">
        <f t="shared" si="22"/>
        <v>0</v>
      </c>
      <c r="CE46" s="24">
        <f t="shared" si="23"/>
        <v>0</v>
      </c>
      <c r="CF46" s="24">
        <f t="shared" si="24"/>
        <v>0</v>
      </c>
      <c r="CG46" s="24">
        <f>MAX(BJ46,BN46,BX46,CB46)</f>
        <v>0</v>
      </c>
      <c r="CH46" s="24">
        <f t="shared" si="25"/>
        <v>0</v>
      </c>
      <c r="CI46" s="24">
        <f t="shared" si="26"/>
        <v>0</v>
      </c>
      <c r="CJ46" s="211">
        <f>_xlfn.XLOOKUP($C46,[1]Sheet1!$B:$B,[1]Sheet1!BJ:BJ)</f>
        <v>0</v>
      </c>
      <c r="CK46" s="211">
        <f>_xlfn.XLOOKUP($C46,[1]Sheet1!$B:$B,[1]Sheet1!BK:BK)</f>
        <v>0</v>
      </c>
      <c r="CL46" s="211">
        <f>_xlfn.XLOOKUP($C46,[1]Sheet1!$B:$B,[1]Sheet1!BL:BL)</f>
        <v>0</v>
      </c>
      <c r="CM46" s="211">
        <f>_xlfn.XLOOKUP($C46,[1]Sheet1!$B:$B,[1]Sheet1!BM:BM)</f>
        <v>0</v>
      </c>
      <c r="CN46" s="211">
        <f>_xlfn.XLOOKUP($C46,[1]Sheet1!$B:$B,[1]Sheet1!BN:BN)</f>
        <v>0</v>
      </c>
      <c r="CO46" s="211">
        <f>_xlfn.XLOOKUP($C46,[1]Sheet1!$B:$B,[1]Sheet1!BO:BO)</f>
        <v>0</v>
      </c>
      <c r="CP46" s="211">
        <f>_xlfn.XLOOKUP($C46,[1]Sheet1!$B:$B,[1]Sheet1!BP:BP)</f>
        <v>0</v>
      </c>
      <c r="CQ46" s="211">
        <f>_xlfn.XLOOKUP($C46,[1]Sheet1!$B:$B,[1]Sheet1!BQ:BQ)</f>
        <v>0</v>
      </c>
      <c r="CR46" s="211">
        <f>_xlfn.XLOOKUP($C46,[1]Sheet1!$B:$B,[1]Sheet1!BR:BR)</f>
        <v>0</v>
      </c>
      <c r="CS46" s="211">
        <f>_xlfn.XLOOKUP($C46,[1]Sheet1!$B:$B,[1]Sheet1!BS:BS)</f>
        <v>0</v>
      </c>
      <c r="CT46" s="211">
        <f>_xlfn.XLOOKUP($C46,[1]Sheet1!$B:$B,[1]Sheet1!BT:BT)</f>
        <v>0</v>
      </c>
      <c r="CU46" s="211">
        <f>_xlfn.XLOOKUP($C46,[1]Sheet1!$B:$B,[1]Sheet1!BU:BU)</f>
        <v>0</v>
      </c>
      <c r="CV46" s="211">
        <f>_xlfn.XLOOKUP($C46,[1]Sheet1!$B:$B,[1]Sheet1!BV:BV)</f>
        <v>0</v>
      </c>
      <c r="CW46" s="211">
        <f>_xlfn.XLOOKUP($C46,[1]Sheet1!$B:$B,[1]Sheet1!BW:BW)</f>
        <v>0</v>
      </c>
      <c r="CX46" s="211">
        <f>_xlfn.XLOOKUP($C46,[1]Sheet1!$B:$B,[1]Sheet1!BX:BX)</f>
        <v>0</v>
      </c>
      <c r="CY46" s="211">
        <f>_xlfn.XLOOKUP($C46,[1]Sheet1!$B:$B,[1]Sheet1!BY:BY)</f>
        <v>0</v>
      </c>
      <c r="CZ46" s="211">
        <f>_xlfn.XLOOKUP($C46,[1]Sheet1!$B:$B,[1]Sheet1!BZ:BZ)</f>
        <v>0</v>
      </c>
      <c r="DA46" s="211">
        <f>_xlfn.XLOOKUP($C46,[1]Sheet1!$B:$B,[1]Sheet1!CA:CA)</f>
        <v>0</v>
      </c>
      <c r="DB46" s="211">
        <f>_xlfn.XLOOKUP($C46,[1]Sheet1!$B:$B,[1]Sheet1!CB:CB)</f>
        <v>0</v>
      </c>
      <c r="DC46" s="211">
        <f>_xlfn.XLOOKUP($C46,[1]Sheet1!$B:$B,[1]Sheet1!CC:CC)</f>
        <v>0</v>
      </c>
      <c r="DD46" s="211">
        <f>_xlfn.XLOOKUP($C46,[1]Sheet1!$B:$B,[1]Sheet1!CD:CD)</f>
        <v>0</v>
      </c>
      <c r="DE46" s="211">
        <f>_xlfn.XLOOKUP($C46,[1]Sheet1!$B:$B,[1]Sheet1!CE:CE)</f>
        <v>0</v>
      </c>
      <c r="DF46" s="211">
        <f>_xlfn.XLOOKUP($C46,[1]Sheet1!$B:$B,[1]Sheet1!CF:CF)</f>
        <v>0</v>
      </c>
      <c r="DG46" s="163" t="str">
        <f>_xlfn.XLOOKUP(C46,[2]Sheet1!$B:$B,[2]Sheet1!$N:$N)</f>
        <v>N</v>
      </c>
      <c r="DH46" s="163">
        <f>_xlfn.XLOOKUP(C46,[2]Sheet1!$B:$B,[2]Sheet1!$R:$R)</f>
        <v>0</v>
      </c>
      <c r="DI46" s="163" t="str">
        <f>_xlfn.XLOOKUP(C46,[2]Sheet1!$B:$B,[2]Sheet1!$AN:$AN)</f>
        <v>N</v>
      </c>
      <c r="DJ46" s="163" t="str">
        <f>_xlfn.XLOOKUP(C46,[2]Sheet1!$B:$B,[2]Sheet1!$W:$W)</f>
        <v>G</v>
      </c>
      <c r="DK46" s="163" t="str">
        <f>_xlfn.XLOOKUP(C46,[2]Sheet1!$B:$B,[2]Sheet1!$AF:$AF)</f>
        <v>U</v>
      </c>
      <c r="DL46" s="163">
        <f>_xlfn.XLOOKUP(C46,[2]Sheet1!$B:$B,[2]Sheet1!$AW:$AW)</f>
        <v>0</v>
      </c>
      <c r="DM46" s="166" t="str">
        <f t="shared" si="27"/>
        <v>N</v>
      </c>
      <c r="DN46" s="166" t="str">
        <f t="shared" si="28"/>
        <v/>
      </c>
      <c r="DO46" s="166" t="str">
        <f t="shared" si="29"/>
        <v>N</v>
      </c>
      <c r="DP46" s="166" t="str">
        <f t="shared" si="30"/>
        <v>N</v>
      </c>
      <c r="DQ46" s="180" t="str">
        <f t="shared" si="31"/>
        <v/>
      </c>
      <c r="DR46" s="180"/>
    </row>
    <row r="47" spans="1:122" s="24" customFormat="1" ht="16.5" hidden="1" customHeight="1">
      <c r="A47" s="24">
        <v>44</v>
      </c>
      <c r="B47" s="24">
        <v>47</v>
      </c>
      <c r="C47" s="26" t="s">
        <v>191</v>
      </c>
      <c r="D47" s="143" t="s">
        <v>7198</v>
      </c>
      <c r="E47" s="143" t="s">
        <v>3005</v>
      </c>
      <c r="F47" s="143" t="s">
        <v>2277</v>
      </c>
      <c r="G47" s="143" t="s">
        <v>3181</v>
      </c>
      <c r="H47" s="167" t="s">
        <v>192</v>
      </c>
      <c r="I47" s="143" t="s">
        <v>193</v>
      </c>
      <c r="J47" s="143">
        <v>0.68400000000000005</v>
      </c>
      <c r="K47" s="143" t="s">
        <v>194</v>
      </c>
      <c r="L47" s="143">
        <v>570895</v>
      </c>
      <c r="M47" s="144">
        <v>10</v>
      </c>
      <c r="N47" s="73" t="s">
        <v>689</v>
      </c>
      <c r="O47" s="73" t="s">
        <v>7588</v>
      </c>
      <c r="P47" s="74" t="s">
        <v>7588</v>
      </c>
      <c r="Q47" s="73" t="s">
        <v>689</v>
      </c>
      <c r="R47" s="73" t="s">
        <v>689</v>
      </c>
      <c r="S47" s="73"/>
      <c r="T47" s="155"/>
      <c r="U47" s="213" t="s">
        <v>7588</v>
      </c>
      <c r="V47" s="73" t="s">
        <v>7588</v>
      </c>
      <c r="W47" s="73" t="s">
        <v>7588</v>
      </c>
      <c r="X47" s="218" t="s">
        <v>7588</v>
      </c>
      <c r="Y47" s="73" t="s">
        <v>7588</v>
      </c>
      <c r="Z47" s="73" t="s">
        <v>7588</v>
      </c>
      <c r="AA47" s="156"/>
      <c r="AB47" s="162"/>
      <c r="AC47" s="73" t="s">
        <v>3013</v>
      </c>
      <c r="AD47" s="74" t="s">
        <v>7139</v>
      </c>
      <c r="AE47" s="73" t="s">
        <v>85</v>
      </c>
      <c r="AF47" s="73" t="s">
        <v>689</v>
      </c>
      <c r="AG47" s="73" t="s">
        <v>267</v>
      </c>
      <c r="AH47" s="73" t="s">
        <v>267</v>
      </c>
      <c r="AI47" s="73" t="s">
        <v>267</v>
      </c>
      <c r="AJ47" s="73" t="s">
        <v>7588</v>
      </c>
      <c r="AK47" s="81" t="s">
        <v>7588</v>
      </c>
      <c r="AL47" s="73" t="s">
        <v>7588</v>
      </c>
      <c r="AN47" s="26"/>
      <c r="AO47" s="24" t="s">
        <v>7588</v>
      </c>
      <c r="AP47" s="73" t="s">
        <v>689</v>
      </c>
      <c r="AQ47" s="24" t="s">
        <v>7588</v>
      </c>
      <c r="AR47" s="24" t="s">
        <v>7588</v>
      </c>
      <c r="AS47" s="24" t="s">
        <v>7588</v>
      </c>
      <c r="AU47" s="26"/>
      <c r="AV47" s="24" t="s">
        <v>267</v>
      </c>
      <c r="AW47" s="22" t="s">
        <v>267</v>
      </c>
      <c r="AX47" s="24" t="s">
        <v>269</v>
      </c>
      <c r="AY47" s="24" t="s">
        <v>689</v>
      </c>
      <c r="AZ47" s="24" t="s">
        <v>7588</v>
      </c>
      <c r="BA47" s="24" t="s">
        <v>7588</v>
      </c>
      <c r="BB47" s="7" t="s">
        <v>7566</v>
      </c>
      <c r="BC47" s="26"/>
      <c r="BE47" s="29"/>
      <c r="BF47" s="26"/>
      <c r="BG47" s="24">
        <f t="shared" si="0"/>
        <v>0</v>
      </c>
      <c r="BH47" s="24">
        <f t="shared" si="1"/>
        <v>0</v>
      </c>
      <c r="BI47" s="24">
        <f t="shared" si="2"/>
        <v>0</v>
      </c>
      <c r="BJ47" s="24">
        <f t="shared" si="3"/>
        <v>0</v>
      </c>
      <c r="BK47" s="24">
        <f t="shared" si="4"/>
        <v>0</v>
      </c>
      <c r="BL47" s="24">
        <f t="shared" si="5"/>
        <v>0</v>
      </c>
      <c r="BM47" s="24">
        <f t="shared" si="6"/>
        <v>0</v>
      </c>
      <c r="BN47" s="24">
        <f t="shared" si="7"/>
        <v>0</v>
      </c>
      <c r="BO47" s="24">
        <f t="shared" si="8"/>
        <v>0</v>
      </c>
      <c r="BP47" s="24">
        <f t="shared" si="9"/>
        <v>0</v>
      </c>
      <c r="BQ47" s="24">
        <f t="shared" si="10"/>
        <v>0</v>
      </c>
      <c r="BR47" s="24">
        <f t="shared" si="11"/>
        <v>0</v>
      </c>
      <c r="BS47" s="24">
        <f t="shared" si="12"/>
        <v>0</v>
      </c>
      <c r="BT47" s="24">
        <f t="shared" si="13"/>
        <v>0</v>
      </c>
      <c r="BU47" s="24">
        <f t="shared" si="14"/>
        <v>0</v>
      </c>
      <c r="BV47" s="24">
        <f t="shared" si="15"/>
        <v>0</v>
      </c>
      <c r="BW47" s="24">
        <f t="shared" si="16"/>
        <v>0</v>
      </c>
      <c r="BX47" s="24">
        <f t="shared" si="17"/>
        <v>0</v>
      </c>
      <c r="BY47" s="24">
        <f t="shared" si="18"/>
        <v>0</v>
      </c>
      <c r="BZ47" s="24">
        <f t="shared" si="19"/>
        <v>0</v>
      </c>
      <c r="CA47" s="24">
        <f t="shared" si="32"/>
        <v>0</v>
      </c>
      <c r="CB47" s="24">
        <f t="shared" si="20"/>
        <v>0</v>
      </c>
      <c r="CC47" s="24">
        <f t="shared" si="21"/>
        <v>0</v>
      </c>
      <c r="CD47" s="24">
        <f t="shared" si="22"/>
        <v>0</v>
      </c>
      <c r="CE47" s="24">
        <f t="shared" si="23"/>
        <v>0</v>
      </c>
      <c r="CF47" s="24">
        <f t="shared" si="24"/>
        <v>0</v>
      </c>
      <c r="CG47" s="24">
        <f>MAX(BJ47,BN47,BX47,CB47)</f>
        <v>0</v>
      </c>
      <c r="CH47" s="24">
        <f t="shared" si="25"/>
        <v>0</v>
      </c>
      <c r="CI47" s="24">
        <f t="shared" si="26"/>
        <v>1</v>
      </c>
      <c r="CJ47" s="211">
        <f>_xlfn.XLOOKUP($C47,[1]Sheet1!$B:$B,[1]Sheet1!BJ:BJ)</f>
        <v>0</v>
      </c>
      <c r="CK47" s="211">
        <f>_xlfn.XLOOKUP($C47,[1]Sheet1!$B:$B,[1]Sheet1!BK:BK)</f>
        <v>0</v>
      </c>
      <c r="CL47" s="211">
        <f>_xlfn.XLOOKUP($C47,[1]Sheet1!$B:$B,[1]Sheet1!BL:BL)</f>
        <v>0</v>
      </c>
      <c r="CM47" s="211">
        <f>_xlfn.XLOOKUP($C47,[1]Sheet1!$B:$B,[1]Sheet1!BM:BM)</f>
        <v>0</v>
      </c>
      <c r="CN47" s="211">
        <f>_xlfn.XLOOKUP($C47,[1]Sheet1!$B:$B,[1]Sheet1!BN:BN)</f>
        <v>0</v>
      </c>
      <c r="CO47" s="211">
        <f>_xlfn.XLOOKUP($C47,[1]Sheet1!$B:$B,[1]Sheet1!BO:BO)</f>
        <v>0</v>
      </c>
      <c r="CP47" s="211">
        <f>_xlfn.XLOOKUP($C47,[1]Sheet1!$B:$B,[1]Sheet1!BP:BP)</f>
        <v>0</v>
      </c>
      <c r="CQ47" s="211">
        <f>_xlfn.XLOOKUP($C47,[1]Sheet1!$B:$B,[1]Sheet1!BQ:BQ)</f>
        <v>0</v>
      </c>
      <c r="CR47" s="211">
        <f>_xlfn.XLOOKUP($C47,[1]Sheet1!$B:$B,[1]Sheet1!BR:BR)</f>
        <v>0</v>
      </c>
      <c r="CS47" s="211">
        <f>_xlfn.XLOOKUP($C47,[1]Sheet1!$B:$B,[1]Sheet1!BS:BS)</f>
        <v>0</v>
      </c>
      <c r="CT47" s="211">
        <f>_xlfn.XLOOKUP($C47,[1]Sheet1!$B:$B,[1]Sheet1!BT:BT)</f>
        <v>0</v>
      </c>
      <c r="CU47" s="211">
        <f>_xlfn.XLOOKUP($C47,[1]Sheet1!$B:$B,[1]Sheet1!BU:BU)</f>
        <v>0</v>
      </c>
      <c r="CV47" s="211">
        <f>_xlfn.XLOOKUP($C47,[1]Sheet1!$B:$B,[1]Sheet1!BV:BV)</f>
        <v>0</v>
      </c>
      <c r="CW47" s="211">
        <f>_xlfn.XLOOKUP($C47,[1]Sheet1!$B:$B,[1]Sheet1!BW:BW)</f>
        <v>0</v>
      </c>
      <c r="CX47" s="211">
        <f>_xlfn.XLOOKUP($C47,[1]Sheet1!$B:$B,[1]Sheet1!BX:BX)</f>
        <v>0</v>
      </c>
      <c r="CY47" s="211">
        <f>_xlfn.XLOOKUP($C47,[1]Sheet1!$B:$B,[1]Sheet1!BY:BY)</f>
        <v>0</v>
      </c>
      <c r="CZ47" s="211">
        <f>_xlfn.XLOOKUP($C47,[1]Sheet1!$B:$B,[1]Sheet1!BZ:BZ)</f>
        <v>0</v>
      </c>
      <c r="DA47" s="211">
        <f>_xlfn.XLOOKUP($C47,[1]Sheet1!$B:$B,[1]Sheet1!CA:CA)</f>
        <v>0</v>
      </c>
      <c r="DB47" s="211">
        <f>_xlfn.XLOOKUP($C47,[1]Sheet1!$B:$B,[1]Sheet1!CB:CB)</f>
        <v>0</v>
      </c>
      <c r="DC47" s="211">
        <f>_xlfn.XLOOKUP($C47,[1]Sheet1!$B:$B,[1]Sheet1!CC:CC)</f>
        <v>0</v>
      </c>
      <c r="DD47" s="211">
        <f>_xlfn.XLOOKUP($C47,[1]Sheet1!$B:$B,[1]Sheet1!CD:CD)</f>
        <v>0</v>
      </c>
      <c r="DE47" s="211">
        <f>_xlfn.XLOOKUP($C47,[1]Sheet1!$B:$B,[1]Sheet1!CE:CE)</f>
        <v>0</v>
      </c>
      <c r="DF47" s="211">
        <f>_xlfn.XLOOKUP($C47,[1]Sheet1!$B:$B,[1]Sheet1!CF:CF)</f>
        <v>0</v>
      </c>
      <c r="DG47" s="163" t="str">
        <f>_xlfn.XLOOKUP(C47,[2]Sheet1!$B:$B,[2]Sheet1!$N:$N)</f>
        <v>N</v>
      </c>
      <c r="DH47" s="163">
        <f>_xlfn.XLOOKUP(C47,[2]Sheet1!$B:$B,[2]Sheet1!$R:$R)</f>
        <v>0</v>
      </c>
      <c r="DI47" s="163" t="str">
        <f>_xlfn.XLOOKUP(C47,[2]Sheet1!$B:$B,[2]Sheet1!$AN:$AN)</f>
        <v>N</v>
      </c>
      <c r="DJ47" s="163" t="str">
        <f>_xlfn.XLOOKUP(C47,[2]Sheet1!$B:$B,[2]Sheet1!$W:$W)</f>
        <v>N</v>
      </c>
      <c r="DK47" s="163">
        <f>_xlfn.XLOOKUP(C47,[2]Sheet1!$B:$B,[2]Sheet1!$AF:$AF)</f>
        <v>0</v>
      </c>
      <c r="DL47" s="163">
        <f>_xlfn.XLOOKUP(C47,[2]Sheet1!$B:$B,[2]Sheet1!$AW:$AW)</f>
        <v>0</v>
      </c>
      <c r="DM47" s="166" t="str">
        <f t="shared" si="27"/>
        <v>N</v>
      </c>
      <c r="DN47" s="166" t="str">
        <f t="shared" si="28"/>
        <v/>
      </c>
      <c r="DO47" s="166" t="str">
        <f t="shared" si="29"/>
        <v>N</v>
      </c>
      <c r="DP47" s="166" t="str">
        <f t="shared" si="30"/>
        <v>N</v>
      </c>
      <c r="DQ47" s="180" t="str">
        <f t="shared" si="31"/>
        <v>Not Specified</v>
      </c>
      <c r="DR47" s="180"/>
    </row>
    <row r="48" spans="1:122" s="24" customFormat="1" ht="16.5" hidden="1" customHeight="1">
      <c r="A48" s="143">
        <v>45</v>
      </c>
      <c r="B48" s="143">
        <v>59</v>
      </c>
      <c r="C48" s="144" t="s">
        <v>199</v>
      </c>
      <c r="D48" s="143" t="s">
        <v>7200</v>
      </c>
      <c r="E48" s="143" t="s">
        <v>7169</v>
      </c>
      <c r="F48" s="143" t="s">
        <v>2277</v>
      </c>
      <c r="G48" s="143" t="s">
        <v>3181</v>
      </c>
      <c r="H48" s="167" t="s">
        <v>200</v>
      </c>
      <c r="I48" s="143" t="s">
        <v>201</v>
      </c>
      <c r="J48" s="143">
        <v>0</v>
      </c>
      <c r="K48" s="143" t="s">
        <v>202</v>
      </c>
      <c r="L48" s="143">
        <v>179415</v>
      </c>
      <c r="M48" s="144">
        <v>23</v>
      </c>
      <c r="N48" s="145" t="s">
        <v>689</v>
      </c>
      <c r="O48" s="145" t="s">
        <v>7588</v>
      </c>
      <c r="P48" s="146" t="s">
        <v>7588</v>
      </c>
      <c r="Q48" s="73" t="s">
        <v>689</v>
      </c>
      <c r="R48" s="73" t="s">
        <v>689</v>
      </c>
      <c r="S48" s="145" t="s">
        <v>7588</v>
      </c>
      <c r="T48" s="145" t="s">
        <v>7588</v>
      </c>
      <c r="U48" s="214" t="s">
        <v>7588</v>
      </c>
      <c r="V48" s="145" t="s">
        <v>7588</v>
      </c>
      <c r="W48" s="145" t="s">
        <v>7588</v>
      </c>
      <c r="X48" s="219" t="s">
        <v>7588</v>
      </c>
      <c r="Y48" s="73" t="s">
        <v>7588</v>
      </c>
      <c r="Z48" s="145" t="s">
        <v>7588</v>
      </c>
      <c r="AA48" s="146" t="s">
        <v>7588</v>
      </c>
      <c r="AB48" s="145"/>
      <c r="AC48" s="145" t="s">
        <v>3013</v>
      </c>
      <c r="AD48" s="146" t="s">
        <v>7139</v>
      </c>
      <c r="AE48" s="145" t="s">
        <v>85</v>
      </c>
      <c r="AF48" s="73" t="s">
        <v>689</v>
      </c>
      <c r="AG48" s="145" t="s">
        <v>166</v>
      </c>
      <c r="AH48" s="145" t="s">
        <v>166</v>
      </c>
      <c r="AI48" s="145"/>
      <c r="AJ48" s="145" t="s">
        <v>691</v>
      </c>
      <c r="AK48" s="147" t="s">
        <v>167</v>
      </c>
      <c r="AL48" s="145">
        <v>2060</v>
      </c>
      <c r="AM48" s="152" t="s">
        <v>203</v>
      </c>
      <c r="AN48" s="144"/>
      <c r="AO48" s="24" t="s">
        <v>7588</v>
      </c>
      <c r="AP48" s="145" t="s">
        <v>689</v>
      </c>
      <c r="AQ48" s="143" t="s">
        <v>7588</v>
      </c>
      <c r="AR48" s="143" t="s">
        <v>7588</v>
      </c>
      <c r="AS48" s="143" t="s">
        <v>7588</v>
      </c>
      <c r="AT48" s="143"/>
      <c r="AU48" s="144"/>
      <c r="AV48" s="143" t="s">
        <v>267</v>
      </c>
      <c r="AW48" s="198" t="s">
        <v>267</v>
      </c>
      <c r="AX48" s="143" t="s">
        <v>269</v>
      </c>
      <c r="AY48" s="143" t="s">
        <v>689</v>
      </c>
      <c r="AZ48" s="143" t="s">
        <v>7588</v>
      </c>
      <c r="BA48" s="143" t="s">
        <v>7588</v>
      </c>
      <c r="BB48" s="143"/>
      <c r="BC48" s="144"/>
      <c r="BD48" s="143"/>
      <c r="BE48" s="148"/>
      <c r="BF48" s="144"/>
      <c r="BG48" s="24">
        <f t="shared" si="0"/>
        <v>0</v>
      </c>
      <c r="BH48" s="24">
        <f t="shared" si="1"/>
        <v>0</v>
      </c>
      <c r="BI48" s="24">
        <f t="shared" si="2"/>
        <v>0</v>
      </c>
      <c r="BJ48" s="24">
        <f t="shared" si="3"/>
        <v>0</v>
      </c>
      <c r="BK48" s="24">
        <f t="shared" si="4"/>
        <v>0</v>
      </c>
      <c r="BL48" s="24">
        <f t="shared" si="5"/>
        <v>0</v>
      </c>
      <c r="BM48" s="24">
        <f t="shared" si="6"/>
        <v>0</v>
      </c>
      <c r="BN48" s="24">
        <f t="shared" si="7"/>
        <v>0</v>
      </c>
      <c r="BO48" s="24">
        <f t="shared" si="8"/>
        <v>0</v>
      </c>
      <c r="BP48" s="24">
        <f t="shared" si="9"/>
        <v>0</v>
      </c>
      <c r="BQ48" s="24">
        <f t="shared" si="10"/>
        <v>0</v>
      </c>
      <c r="BR48" s="24">
        <f t="shared" si="11"/>
        <v>0</v>
      </c>
      <c r="BS48" s="24">
        <f t="shared" si="12"/>
        <v>0</v>
      </c>
      <c r="BT48" s="24">
        <f t="shared" si="13"/>
        <v>0</v>
      </c>
      <c r="BU48" s="24">
        <f t="shared" si="14"/>
        <v>0</v>
      </c>
      <c r="BV48" s="24">
        <f t="shared" si="15"/>
        <v>0</v>
      </c>
      <c r="BW48" s="24">
        <f t="shared" si="16"/>
        <v>0</v>
      </c>
      <c r="BX48" s="24">
        <f t="shared" si="17"/>
        <v>0</v>
      </c>
      <c r="BY48" s="24">
        <f t="shared" si="18"/>
        <v>0</v>
      </c>
      <c r="BZ48" s="24">
        <f t="shared" si="19"/>
        <v>0</v>
      </c>
      <c r="CA48" s="24">
        <f t="shared" si="32"/>
        <v>0</v>
      </c>
      <c r="CB48" s="24">
        <f t="shared" si="20"/>
        <v>0</v>
      </c>
      <c r="CC48" s="24">
        <f t="shared" si="21"/>
        <v>0</v>
      </c>
      <c r="CD48" s="24">
        <f t="shared" si="22"/>
        <v>0</v>
      </c>
      <c r="CE48" s="24">
        <f t="shared" si="23"/>
        <v>0</v>
      </c>
      <c r="CF48" s="24">
        <f t="shared" si="24"/>
        <v>0</v>
      </c>
      <c r="CG48" s="24">
        <f>MAX(BJ48,BN48,BX48,CB48)</f>
        <v>0</v>
      </c>
      <c r="CH48" s="24">
        <f t="shared" si="25"/>
        <v>0</v>
      </c>
      <c r="CI48" s="24">
        <f t="shared" si="26"/>
        <v>1</v>
      </c>
      <c r="CJ48" s="211">
        <f>_xlfn.XLOOKUP($C48,[1]Sheet1!$B:$B,[1]Sheet1!BJ:BJ)</f>
        <v>0</v>
      </c>
      <c r="CK48" s="211">
        <f>_xlfn.XLOOKUP($C48,[1]Sheet1!$B:$B,[1]Sheet1!BK:BK)</f>
        <v>0</v>
      </c>
      <c r="CL48" s="211">
        <f>_xlfn.XLOOKUP($C48,[1]Sheet1!$B:$B,[1]Sheet1!BL:BL)</f>
        <v>0</v>
      </c>
      <c r="CM48" s="211">
        <f>_xlfn.XLOOKUP($C48,[1]Sheet1!$B:$B,[1]Sheet1!BM:BM)</f>
        <v>0</v>
      </c>
      <c r="CN48" s="211">
        <f>_xlfn.XLOOKUP($C48,[1]Sheet1!$B:$B,[1]Sheet1!BN:BN)</f>
        <v>0</v>
      </c>
      <c r="CO48" s="211">
        <f>_xlfn.XLOOKUP($C48,[1]Sheet1!$B:$B,[1]Sheet1!BO:BO)</f>
        <v>0</v>
      </c>
      <c r="CP48" s="211">
        <f>_xlfn.XLOOKUP($C48,[1]Sheet1!$B:$B,[1]Sheet1!BP:BP)</f>
        <v>0</v>
      </c>
      <c r="CQ48" s="211">
        <f>_xlfn.XLOOKUP($C48,[1]Sheet1!$B:$B,[1]Sheet1!BQ:BQ)</f>
        <v>0</v>
      </c>
      <c r="CR48" s="211">
        <f>_xlfn.XLOOKUP($C48,[1]Sheet1!$B:$B,[1]Sheet1!BR:BR)</f>
        <v>0</v>
      </c>
      <c r="CS48" s="211">
        <f>_xlfn.XLOOKUP($C48,[1]Sheet1!$B:$B,[1]Sheet1!BS:BS)</f>
        <v>0</v>
      </c>
      <c r="CT48" s="211">
        <f>_xlfn.XLOOKUP($C48,[1]Sheet1!$B:$B,[1]Sheet1!BT:BT)</f>
        <v>0</v>
      </c>
      <c r="CU48" s="211">
        <f>_xlfn.XLOOKUP($C48,[1]Sheet1!$B:$B,[1]Sheet1!BU:BU)</f>
        <v>0</v>
      </c>
      <c r="CV48" s="211">
        <f>_xlfn.XLOOKUP($C48,[1]Sheet1!$B:$B,[1]Sheet1!BV:BV)</f>
        <v>0</v>
      </c>
      <c r="CW48" s="211">
        <f>_xlfn.XLOOKUP($C48,[1]Sheet1!$B:$B,[1]Sheet1!BW:BW)</f>
        <v>0</v>
      </c>
      <c r="CX48" s="211">
        <f>_xlfn.XLOOKUP($C48,[1]Sheet1!$B:$B,[1]Sheet1!BX:BX)</f>
        <v>0</v>
      </c>
      <c r="CY48" s="211">
        <f>_xlfn.XLOOKUP($C48,[1]Sheet1!$B:$B,[1]Sheet1!BY:BY)</f>
        <v>0</v>
      </c>
      <c r="CZ48" s="211">
        <f>_xlfn.XLOOKUP($C48,[1]Sheet1!$B:$B,[1]Sheet1!BZ:BZ)</f>
        <v>0</v>
      </c>
      <c r="DA48" s="211">
        <f>_xlfn.XLOOKUP($C48,[1]Sheet1!$B:$B,[1]Sheet1!CA:CA)</f>
        <v>0</v>
      </c>
      <c r="DB48" s="211">
        <f>_xlfn.XLOOKUP($C48,[1]Sheet1!$B:$B,[1]Sheet1!CB:CB)</f>
        <v>0</v>
      </c>
      <c r="DC48" s="211">
        <f>_xlfn.XLOOKUP($C48,[1]Sheet1!$B:$B,[1]Sheet1!CC:CC)</f>
        <v>0</v>
      </c>
      <c r="DD48" s="211">
        <f>_xlfn.XLOOKUP($C48,[1]Sheet1!$B:$B,[1]Sheet1!CD:CD)</f>
        <v>0</v>
      </c>
      <c r="DE48" s="211">
        <f>_xlfn.XLOOKUP($C48,[1]Sheet1!$B:$B,[1]Sheet1!CE:CE)</f>
        <v>0</v>
      </c>
      <c r="DF48" s="211">
        <f>_xlfn.XLOOKUP($C48,[1]Sheet1!$B:$B,[1]Sheet1!CF:CF)</f>
        <v>0</v>
      </c>
      <c r="DG48" s="163" t="str">
        <f>_xlfn.XLOOKUP(C48,[2]Sheet1!$B:$B,[2]Sheet1!$N:$N)</f>
        <v>N</v>
      </c>
      <c r="DH48" s="163">
        <f>_xlfn.XLOOKUP(C48,[2]Sheet1!$B:$B,[2]Sheet1!$R:$R)</f>
        <v>0</v>
      </c>
      <c r="DI48" s="163" t="str">
        <f>_xlfn.XLOOKUP(C48,[2]Sheet1!$B:$B,[2]Sheet1!$AN:$AN)</f>
        <v>N</v>
      </c>
      <c r="DJ48" s="163" t="str">
        <f>_xlfn.XLOOKUP(C48,[2]Sheet1!$B:$B,[2]Sheet1!$W:$W)</f>
        <v>N</v>
      </c>
      <c r="DK48" s="163">
        <f>_xlfn.XLOOKUP(C48,[2]Sheet1!$B:$B,[2]Sheet1!$AF:$AF)</f>
        <v>0</v>
      </c>
      <c r="DL48" s="163">
        <f>_xlfn.XLOOKUP(C48,[2]Sheet1!$B:$B,[2]Sheet1!$AW:$AW)</f>
        <v>0</v>
      </c>
      <c r="DM48" s="166" t="str">
        <f t="shared" si="27"/>
        <v>N</v>
      </c>
      <c r="DN48" s="166" t="str">
        <f t="shared" si="28"/>
        <v/>
      </c>
      <c r="DO48" s="166" t="str">
        <f t="shared" si="29"/>
        <v>N</v>
      </c>
      <c r="DP48" s="166" t="str">
        <f t="shared" si="30"/>
        <v>N</v>
      </c>
      <c r="DQ48" s="180" t="str">
        <f t="shared" si="31"/>
        <v>Not Specified</v>
      </c>
      <c r="DR48" s="180"/>
    </row>
    <row r="49" spans="1:122" s="24" customFormat="1" ht="16.5" hidden="1" customHeight="1">
      <c r="A49" s="24">
        <v>46</v>
      </c>
      <c r="B49" s="24">
        <v>48</v>
      </c>
      <c r="C49" s="26" t="s">
        <v>212</v>
      </c>
      <c r="D49" s="24" t="s">
        <v>7201</v>
      </c>
      <c r="E49" s="24" t="s">
        <v>3005</v>
      </c>
      <c r="F49" s="24" t="s">
        <v>7286</v>
      </c>
      <c r="G49" s="24" t="s">
        <v>2990</v>
      </c>
      <c r="H49" s="30" t="s">
        <v>213</v>
      </c>
      <c r="I49" s="24" t="s">
        <v>214</v>
      </c>
      <c r="J49" s="24">
        <v>-2.1999999999999999E-2</v>
      </c>
      <c r="K49" s="24" t="s">
        <v>215</v>
      </c>
      <c r="L49" s="24">
        <v>470100</v>
      </c>
      <c r="M49" s="26">
        <v>31</v>
      </c>
      <c r="N49" s="73" t="s">
        <v>86</v>
      </c>
      <c r="O49" s="73">
        <v>2021</v>
      </c>
      <c r="P49" s="74">
        <v>2030</v>
      </c>
      <c r="Q49" s="73" t="s">
        <v>86</v>
      </c>
      <c r="R49" s="73" t="s">
        <v>86</v>
      </c>
      <c r="S49" s="73" t="s">
        <v>673</v>
      </c>
      <c r="T49" s="73" t="s">
        <v>3329</v>
      </c>
      <c r="U49" s="214">
        <v>2030</v>
      </c>
      <c r="V49" s="73" t="s">
        <v>7588</v>
      </c>
      <c r="W49" s="73" t="s">
        <v>7588</v>
      </c>
      <c r="X49" s="218" t="s">
        <v>7588</v>
      </c>
      <c r="Y49" s="73" t="s">
        <v>7588</v>
      </c>
      <c r="Z49" s="73" t="s">
        <v>7588</v>
      </c>
      <c r="AA49" s="74" t="s">
        <v>7588</v>
      </c>
      <c r="AB49" s="73"/>
      <c r="AC49" s="73" t="s">
        <v>2995</v>
      </c>
      <c r="AD49" s="74" t="s">
        <v>7140</v>
      </c>
      <c r="AE49" s="73" t="s">
        <v>7588</v>
      </c>
      <c r="AF49" s="73" t="s">
        <v>689</v>
      </c>
      <c r="AG49" s="73" t="s">
        <v>266</v>
      </c>
      <c r="AH49" s="73" t="s">
        <v>266</v>
      </c>
      <c r="AI49" s="73" t="s">
        <v>266</v>
      </c>
      <c r="AJ49" s="73" t="s">
        <v>2283</v>
      </c>
      <c r="AK49" s="81" t="s">
        <v>7588</v>
      </c>
      <c r="AL49" s="73" t="s">
        <v>7588</v>
      </c>
      <c r="AN49" s="26"/>
      <c r="AO49" s="24" t="s">
        <v>7588</v>
      </c>
      <c r="AP49" s="73" t="s">
        <v>689</v>
      </c>
      <c r="AQ49" s="24" t="s">
        <v>7588</v>
      </c>
      <c r="AR49" s="24" t="s">
        <v>7588</v>
      </c>
      <c r="AS49" s="24" t="s">
        <v>7588</v>
      </c>
      <c r="AU49" s="26"/>
      <c r="AV49" s="24" t="s">
        <v>267</v>
      </c>
      <c r="AW49" s="22" t="s">
        <v>267</v>
      </c>
      <c r="AX49" s="24" t="s">
        <v>269</v>
      </c>
      <c r="AY49" s="24" t="s">
        <v>86</v>
      </c>
      <c r="AZ49" s="24" t="s">
        <v>3510</v>
      </c>
      <c r="BA49" s="24">
        <v>2030</v>
      </c>
      <c r="BC49" s="26"/>
      <c r="BE49" s="29"/>
      <c r="BF49" s="26"/>
      <c r="BG49" s="24">
        <f t="shared" si="0"/>
        <v>0</v>
      </c>
      <c r="BH49" s="24">
        <f t="shared" si="1"/>
        <v>1</v>
      </c>
      <c r="BI49" s="24">
        <f t="shared" si="2"/>
        <v>0</v>
      </c>
      <c r="BJ49" s="24">
        <f t="shared" si="3"/>
        <v>1</v>
      </c>
      <c r="BK49" s="24">
        <f t="shared" si="4"/>
        <v>0</v>
      </c>
      <c r="BL49" s="24">
        <f t="shared" si="5"/>
        <v>1</v>
      </c>
      <c r="BM49" s="24">
        <f t="shared" si="6"/>
        <v>0</v>
      </c>
      <c r="BN49" s="24">
        <f t="shared" si="7"/>
        <v>1</v>
      </c>
      <c r="BO49" s="24">
        <f t="shared" si="8"/>
        <v>0</v>
      </c>
      <c r="BP49" s="24">
        <f t="shared" si="9"/>
        <v>0</v>
      </c>
      <c r="BQ49" s="24">
        <f t="shared" si="10"/>
        <v>0</v>
      </c>
      <c r="BR49" s="24">
        <f t="shared" si="11"/>
        <v>0</v>
      </c>
      <c r="BS49" s="24">
        <f t="shared" si="12"/>
        <v>0</v>
      </c>
      <c r="BT49" s="24">
        <f t="shared" si="13"/>
        <v>0</v>
      </c>
      <c r="BU49" s="24">
        <f t="shared" si="14"/>
        <v>0</v>
      </c>
      <c r="BV49" s="24">
        <f t="shared" si="15"/>
        <v>0</v>
      </c>
      <c r="BW49" s="24">
        <f t="shared" si="16"/>
        <v>0</v>
      </c>
      <c r="BX49" s="24">
        <f t="shared" si="17"/>
        <v>0</v>
      </c>
      <c r="BY49" s="24">
        <f t="shared" si="18"/>
        <v>0</v>
      </c>
      <c r="BZ49" s="24">
        <f t="shared" si="19"/>
        <v>0</v>
      </c>
      <c r="CA49" s="24">
        <f t="shared" si="32"/>
        <v>0</v>
      </c>
      <c r="CB49" s="24">
        <f t="shared" si="20"/>
        <v>0</v>
      </c>
      <c r="CC49" s="24">
        <f t="shared" si="21"/>
        <v>0</v>
      </c>
      <c r="CD49" s="24">
        <f t="shared" si="22"/>
        <v>1</v>
      </c>
      <c r="CE49" s="24">
        <f t="shared" si="23"/>
        <v>0</v>
      </c>
      <c r="CF49" s="24">
        <f t="shared" si="24"/>
        <v>0</v>
      </c>
      <c r="CG49" s="24">
        <f>MAX($BJ49,$BN49,$BX49,$CB49)</f>
        <v>1</v>
      </c>
      <c r="CH49" s="24">
        <f t="shared" si="25"/>
        <v>0</v>
      </c>
      <c r="CI49" s="24">
        <f t="shared" si="26"/>
        <v>1</v>
      </c>
      <c r="CJ49" s="211">
        <f>_xlfn.XLOOKUP($C49,[1]Sheet1!$B:$B,[1]Sheet1!BJ:BJ)</f>
        <v>0</v>
      </c>
      <c r="CK49" s="211">
        <f>_xlfn.XLOOKUP($C49,[1]Sheet1!$B:$B,[1]Sheet1!BK:BK)</f>
        <v>0</v>
      </c>
      <c r="CL49" s="211">
        <f>_xlfn.XLOOKUP($C49,[1]Sheet1!$B:$B,[1]Sheet1!BL:BL)</f>
        <v>0</v>
      </c>
      <c r="CM49" s="211">
        <f>_xlfn.XLOOKUP($C49,[1]Sheet1!$B:$B,[1]Sheet1!BM:BM)</f>
        <v>0</v>
      </c>
      <c r="CN49" s="211">
        <f>_xlfn.XLOOKUP($C49,[1]Sheet1!$B:$B,[1]Sheet1!BN:BN)</f>
        <v>0</v>
      </c>
      <c r="CO49" s="211">
        <f>_xlfn.XLOOKUP($C49,[1]Sheet1!$B:$B,[1]Sheet1!BO:BO)</f>
        <v>0</v>
      </c>
      <c r="CP49" s="211">
        <f>_xlfn.XLOOKUP($C49,[1]Sheet1!$B:$B,[1]Sheet1!BP:BP)</f>
        <v>0</v>
      </c>
      <c r="CQ49" s="211">
        <f>_xlfn.XLOOKUP($C49,[1]Sheet1!$B:$B,[1]Sheet1!BQ:BQ)</f>
        <v>0</v>
      </c>
      <c r="CR49" s="211">
        <f>_xlfn.XLOOKUP($C49,[1]Sheet1!$B:$B,[1]Sheet1!BR:BR)</f>
        <v>0</v>
      </c>
      <c r="CS49" s="211">
        <f>_xlfn.XLOOKUP($C49,[1]Sheet1!$B:$B,[1]Sheet1!BS:BS)</f>
        <v>1</v>
      </c>
      <c r="CT49" s="211">
        <f>_xlfn.XLOOKUP($C49,[1]Sheet1!$B:$B,[1]Sheet1!BT:BT)</f>
        <v>0</v>
      </c>
      <c r="CU49" s="211">
        <f>_xlfn.XLOOKUP($C49,[1]Sheet1!$B:$B,[1]Sheet1!BU:BU)</f>
        <v>1</v>
      </c>
      <c r="CV49" s="211">
        <f>_xlfn.XLOOKUP($C49,[1]Sheet1!$B:$B,[1]Sheet1!BV:BV)</f>
        <v>0</v>
      </c>
      <c r="CW49" s="211">
        <f>_xlfn.XLOOKUP($C49,[1]Sheet1!$B:$B,[1]Sheet1!BW:BW)</f>
        <v>1</v>
      </c>
      <c r="CX49" s="211">
        <f>_xlfn.XLOOKUP($C49,[1]Sheet1!$B:$B,[1]Sheet1!BX:BX)</f>
        <v>0</v>
      </c>
      <c r="CY49" s="211">
        <f>_xlfn.XLOOKUP($C49,[1]Sheet1!$B:$B,[1]Sheet1!BY:BY)</f>
        <v>1</v>
      </c>
      <c r="CZ49" s="211">
        <f>_xlfn.XLOOKUP($C49,[1]Sheet1!$B:$B,[1]Sheet1!BZ:BZ)</f>
        <v>0</v>
      </c>
      <c r="DA49" s="211">
        <f>_xlfn.XLOOKUP($C49,[1]Sheet1!$B:$B,[1]Sheet1!CA:CA)</f>
        <v>0</v>
      </c>
      <c r="DB49" s="211">
        <f>_xlfn.XLOOKUP($C49,[1]Sheet1!$B:$B,[1]Sheet1!CB:CB)</f>
        <v>0</v>
      </c>
      <c r="DC49" s="211">
        <f>_xlfn.XLOOKUP($C49,[1]Sheet1!$B:$B,[1]Sheet1!CC:CC)</f>
        <v>0</v>
      </c>
      <c r="DD49" s="211">
        <f>_xlfn.XLOOKUP($C49,[1]Sheet1!$B:$B,[1]Sheet1!CD:CD)</f>
        <v>0</v>
      </c>
      <c r="DE49" s="211">
        <f>_xlfn.XLOOKUP($C49,[1]Sheet1!$B:$B,[1]Sheet1!CE:CE)</f>
        <v>1</v>
      </c>
      <c r="DF49" s="211">
        <f>_xlfn.XLOOKUP($C49,[1]Sheet1!$B:$B,[1]Sheet1!CF:CF)</f>
        <v>0</v>
      </c>
      <c r="DG49" s="163" t="str">
        <f>_xlfn.XLOOKUP(C49,[2]Sheet1!$B:$B,[2]Sheet1!$N:$N)</f>
        <v>Y</v>
      </c>
      <c r="DH49" s="163" t="str">
        <f>_xlfn.XLOOKUP(C49,[2]Sheet1!$B:$B,[2]Sheet1!$R:$R)</f>
        <v>No</v>
      </c>
      <c r="DI49" s="163" t="str">
        <f>_xlfn.XLOOKUP(C49,[2]Sheet1!$B:$B,[2]Sheet1!$AN:$AN)</f>
        <v>N</v>
      </c>
      <c r="DJ49" s="163" t="str">
        <f>_xlfn.XLOOKUP(C49,[2]Sheet1!$B:$B,[2]Sheet1!$W:$W)</f>
        <v>N</v>
      </c>
      <c r="DK49" s="163">
        <f>_xlfn.XLOOKUP(C49,[2]Sheet1!$B:$B,[2]Sheet1!$AF:$AF)</f>
        <v>0</v>
      </c>
      <c r="DL49" s="163">
        <f>_xlfn.XLOOKUP(C49,[2]Sheet1!$B:$B,[2]Sheet1!$AW:$AW)</f>
        <v>0</v>
      </c>
      <c r="DM49" s="166" t="str">
        <f t="shared" si="27"/>
        <v>Y</v>
      </c>
      <c r="DN49" s="166" t="str">
        <f t="shared" si="28"/>
        <v/>
      </c>
      <c r="DO49" s="166" t="str">
        <f t="shared" si="29"/>
        <v>N</v>
      </c>
      <c r="DP49" s="166" t="str">
        <f t="shared" si="30"/>
        <v>N</v>
      </c>
      <c r="DQ49" s="180" t="str">
        <f t="shared" si="31"/>
        <v>Not Specified</v>
      </c>
      <c r="DR49" s="180"/>
    </row>
    <row r="50" spans="1:122" s="24" customFormat="1" ht="16.5" hidden="1" customHeight="1">
      <c r="A50" s="24">
        <v>47</v>
      </c>
      <c r="B50" s="24">
        <v>53</v>
      </c>
      <c r="C50" s="26" t="s">
        <v>216</v>
      </c>
      <c r="D50" s="24" t="s">
        <v>7200</v>
      </c>
      <c r="E50" s="24" t="s">
        <v>7169</v>
      </c>
      <c r="F50" s="24" t="s">
        <v>2277</v>
      </c>
      <c r="G50" s="24" t="s">
        <v>3181</v>
      </c>
      <c r="H50" s="30" t="s">
        <v>217</v>
      </c>
      <c r="I50" s="24" t="s">
        <v>218</v>
      </c>
      <c r="J50" s="24">
        <v>0.45400000000000001</v>
      </c>
      <c r="K50" s="24" t="s">
        <v>219</v>
      </c>
      <c r="L50" s="24">
        <v>273053</v>
      </c>
      <c r="M50" s="26">
        <v>16</v>
      </c>
      <c r="N50" s="73" t="s">
        <v>689</v>
      </c>
      <c r="O50" s="73" t="s">
        <v>7588</v>
      </c>
      <c r="P50" s="74" t="s">
        <v>7588</v>
      </c>
      <c r="Q50" s="73" t="s">
        <v>689</v>
      </c>
      <c r="R50" s="73" t="s">
        <v>689</v>
      </c>
      <c r="S50" s="73" t="s">
        <v>7588</v>
      </c>
      <c r="T50" s="73" t="s">
        <v>7588</v>
      </c>
      <c r="U50" s="213" t="s">
        <v>7588</v>
      </c>
      <c r="V50" s="73" t="s">
        <v>7588</v>
      </c>
      <c r="W50" s="73" t="s">
        <v>7588</v>
      </c>
      <c r="X50" s="218" t="s">
        <v>7588</v>
      </c>
      <c r="Y50" s="73" t="s">
        <v>7588</v>
      </c>
      <c r="Z50" s="73" t="s">
        <v>7588</v>
      </c>
      <c r="AA50" s="74" t="s">
        <v>7588</v>
      </c>
      <c r="AB50" s="73"/>
      <c r="AC50" s="73" t="s">
        <v>675</v>
      </c>
      <c r="AD50" s="74" t="s">
        <v>5</v>
      </c>
      <c r="AE50" s="73" t="s">
        <v>7346</v>
      </c>
      <c r="AF50" s="73" t="s">
        <v>86</v>
      </c>
      <c r="AG50" s="73" t="s">
        <v>266</v>
      </c>
      <c r="AH50" s="73" t="s">
        <v>266</v>
      </c>
      <c r="AI50" s="73" t="s">
        <v>266</v>
      </c>
      <c r="AJ50" s="73" t="s">
        <v>2283</v>
      </c>
      <c r="AK50" s="81" t="s">
        <v>3518</v>
      </c>
      <c r="AL50" s="73">
        <v>2030</v>
      </c>
      <c r="AN50" s="26"/>
      <c r="AO50" s="24" t="s">
        <v>7588</v>
      </c>
      <c r="AP50" s="73" t="s">
        <v>689</v>
      </c>
      <c r="AQ50" s="24" t="s">
        <v>7588</v>
      </c>
      <c r="AR50" s="24" t="s">
        <v>7588</v>
      </c>
      <c r="AS50" s="24" t="s">
        <v>7588</v>
      </c>
      <c r="AU50" s="26"/>
      <c r="AV50" s="24" t="s">
        <v>267</v>
      </c>
      <c r="AW50" s="22" t="s">
        <v>3019</v>
      </c>
      <c r="AX50" s="24" t="s">
        <v>269</v>
      </c>
      <c r="AY50" s="24" t="s">
        <v>689</v>
      </c>
      <c r="AZ50" s="24" t="s">
        <v>7588</v>
      </c>
      <c r="BA50" s="24" t="s">
        <v>7588</v>
      </c>
      <c r="BC50" s="26"/>
      <c r="BE50" s="29"/>
      <c r="BF50" s="26"/>
      <c r="BG50" s="24">
        <f t="shared" si="0"/>
        <v>0</v>
      </c>
      <c r="BH50" s="24">
        <f t="shared" si="1"/>
        <v>0</v>
      </c>
      <c r="BI50" s="24">
        <f t="shared" si="2"/>
        <v>0</v>
      </c>
      <c r="BJ50" s="24">
        <f t="shared" si="3"/>
        <v>0</v>
      </c>
      <c r="BK50" s="24">
        <f t="shared" si="4"/>
        <v>0</v>
      </c>
      <c r="BL50" s="24">
        <f t="shared" si="5"/>
        <v>0</v>
      </c>
      <c r="BM50" s="24">
        <f t="shared" si="6"/>
        <v>0</v>
      </c>
      <c r="BN50" s="24">
        <f t="shared" si="7"/>
        <v>0</v>
      </c>
      <c r="BO50" s="24">
        <f t="shared" si="8"/>
        <v>0</v>
      </c>
      <c r="BP50" s="24">
        <f t="shared" si="9"/>
        <v>0</v>
      </c>
      <c r="BQ50" s="24">
        <f t="shared" si="10"/>
        <v>0</v>
      </c>
      <c r="BR50" s="24">
        <f t="shared" si="11"/>
        <v>0</v>
      </c>
      <c r="BS50" s="24">
        <f t="shared" si="12"/>
        <v>0</v>
      </c>
      <c r="BT50" s="24">
        <f t="shared" si="13"/>
        <v>0</v>
      </c>
      <c r="BU50" s="24">
        <f t="shared" si="14"/>
        <v>0</v>
      </c>
      <c r="BV50" s="24">
        <f t="shared" si="15"/>
        <v>1</v>
      </c>
      <c r="BW50" s="24">
        <f t="shared" si="16"/>
        <v>0</v>
      </c>
      <c r="BX50" s="24">
        <f t="shared" si="17"/>
        <v>1</v>
      </c>
      <c r="BY50" s="24">
        <f t="shared" si="18"/>
        <v>0</v>
      </c>
      <c r="BZ50" s="24">
        <f t="shared" si="19"/>
        <v>0</v>
      </c>
      <c r="CA50" s="24">
        <f t="shared" si="32"/>
        <v>0</v>
      </c>
      <c r="CB50" s="24">
        <f t="shared" si="20"/>
        <v>0</v>
      </c>
      <c r="CC50" s="24">
        <f t="shared" si="21"/>
        <v>0</v>
      </c>
      <c r="CD50" s="24">
        <f t="shared" si="22"/>
        <v>0</v>
      </c>
      <c r="CE50" s="24">
        <f t="shared" si="23"/>
        <v>0</v>
      </c>
      <c r="CF50" s="24">
        <f t="shared" si="24"/>
        <v>0</v>
      </c>
      <c r="CG50" s="24">
        <f>MAX($BJ50,$BN50,$BX50,$CB50)</f>
        <v>1</v>
      </c>
      <c r="CH50" s="24">
        <f t="shared" si="25"/>
        <v>0</v>
      </c>
      <c r="CI50" s="24">
        <f t="shared" si="26"/>
        <v>1</v>
      </c>
      <c r="CJ50" s="211">
        <f>_xlfn.XLOOKUP($C50,[1]Sheet1!$B:$B,[1]Sheet1!BJ:BJ)</f>
        <v>0</v>
      </c>
      <c r="CK50" s="211">
        <f>_xlfn.XLOOKUP($C50,[1]Sheet1!$B:$B,[1]Sheet1!BK:BK)</f>
        <v>1</v>
      </c>
      <c r="CL50" s="211">
        <f>_xlfn.XLOOKUP($C50,[1]Sheet1!$B:$B,[1]Sheet1!BL:BL)</f>
        <v>0</v>
      </c>
      <c r="CM50" s="211">
        <f>_xlfn.XLOOKUP($C50,[1]Sheet1!$B:$B,[1]Sheet1!BM:BM)</f>
        <v>1</v>
      </c>
      <c r="CN50" s="211">
        <f>_xlfn.XLOOKUP($C50,[1]Sheet1!$B:$B,[1]Sheet1!BN:BN)</f>
        <v>0</v>
      </c>
      <c r="CO50" s="211">
        <f>_xlfn.XLOOKUP($C50,[1]Sheet1!$B:$B,[1]Sheet1!BO:BO)</f>
        <v>0</v>
      </c>
      <c r="CP50" s="211">
        <f>_xlfn.XLOOKUP($C50,[1]Sheet1!$B:$B,[1]Sheet1!BP:BP)</f>
        <v>0</v>
      </c>
      <c r="CQ50" s="211">
        <f>_xlfn.XLOOKUP($C50,[1]Sheet1!$B:$B,[1]Sheet1!BQ:BQ)</f>
        <v>0</v>
      </c>
      <c r="CR50" s="211">
        <f>_xlfn.XLOOKUP($C50,[1]Sheet1!$B:$B,[1]Sheet1!BR:BR)</f>
        <v>0</v>
      </c>
      <c r="CS50" s="211">
        <f>_xlfn.XLOOKUP($C50,[1]Sheet1!$B:$B,[1]Sheet1!BS:BS)</f>
        <v>0</v>
      </c>
      <c r="CT50" s="211">
        <f>_xlfn.XLOOKUP($C50,[1]Sheet1!$B:$B,[1]Sheet1!BT:BT)</f>
        <v>0</v>
      </c>
      <c r="CU50" s="211">
        <f>_xlfn.XLOOKUP($C50,[1]Sheet1!$B:$B,[1]Sheet1!BU:BU)</f>
        <v>0</v>
      </c>
      <c r="CV50" s="211">
        <f>_xlfn.XLOOKUP($C50,[1]Sheet1!$B:$B,[1]Sheet1!BV:BV)</f>
        <v>0</v>
      </c>
      <c r="CW50" s="211">
        <f>_xlfn.XLOOKUP($C50,[1]Sheet1!$B:$B,[1]Sheet1!BW:BW)</f>
        <v>0</v>
      </c>
      <c r="CX50" s="211">
        <f>_xlfn.XLOOKUP($C50,[1]Sheet1!$B:$B,[1]Sheet1!BX:BX)</f>
        <v>0</v>
      </c>
      <c r="CY50" s="211">
        <f>_xlfn.XLOOKUP($C50,[1]Sheet1!$B:$B,[1]Sheet1!BY:BY)</f>
        <v>0</v>
      </c>
      <c r="CZ50" s="211">
        <f>_xlfn.XLOOKUP($C50,[1]Sheet1!$B:$B,[1]Sheet1!BZ:BZ)</f>
        <v>1</v>
      </c>
      <c r="DA50" s="211">
        <f>_xlfn.XLOOKUP($C50,[1]Sheet1!$B:$B,[1]Sheet1!CA:CA)</f>
        <v>1</v>
      </c>
      <c r="DB50" s="211">
        <f>_xlfn.XLOOKUP($C50,[1]Sheet1!$B:$B,[1]Sheet1!CB:CB)</f>
        <v>1</v>
      </c>
      <c r="DC50" s="211">
        <f>_xlfn.XLOOKUP($C50,[1]Sheet1!$B:$B,[1]Sheet1!CC:CC)</f>
        <v>1</v>
      </c>
      <c r="DD50" s="211">
        <f>_xlfn.XLOOKUP($C50,[1]Sheet1!$B:$B,[1]Sheet1!CD:CD)</f>
        <v>0</v>
      </c>
      <c r="DE50" s="211">
        <f>_xlfn.XLOOKUP($C50,[1]Sheet1!$B:$B,[1]Sheet1!CE:CE)</f>
        <v>1</v>
      </c>
      <c r="DF50" s="211">
        <f>_xlfn.XLOOKUP($C50,[1]Sheet1!$B:$B,[1]Sheet1!CF:CF)</f>
        <v>0</v>
      </c>
      <c r="DG50" s="163" t="str">
        <f>_xlfn.XLOOKUP(C50,[2]Sheet1!$B:$B,[2]Sheet1!$N:$N)</f>
        <v>N</v>
      </c>
      <c r="DH50" s="163">
        <f>_xlfn.XLOOKUP(C50,[2]Sheet1!$B:$B,[2]Sheet1!$R:$R)</f>
        <v>0</v>
      </c>
      <c r="DI50" s="163" t="str">
        <f>_xlfn.XLOOKUP(C50,[2]Sheet1!$B:$B,[2]Sheet1!$AN:$AN)</f>
        <v>N</v>
      </c>
      <c r="DJ50" s="163" t="str">
        <f>_xlfn.XLOOKUP(C50,[2]Sheet1!$B:$B,[2]Sheet1!$W:$W)</f>
        <v>C</v>
      </c>
      <c r="DK50" s="163" t="str">
        <f>_xlfn.XLOOKUP(C50,[2]Sheet1!$B:$B,[2]Sheet1!$AF:$AF)</f>
        <v>Y</v>
      </c>
      <c r="DL50" s="163">
        <f>_xlfn.XLOOKUP(C50,[2]Sheet1!$B:$B,[2]Sheet1!$AW:$AW)</f>
        <v>0</v>
      </c>
      <c r="DM50" s="166" t="str">
        <f t="shared" si="27"/>
        <v>N</v>
      </c>
      <c r="DN50" s="166" t="str">
        <f t="shared" si="28"/>
        <v/>
      </c>
      <c r="DO50" s="166" t="str">
        <f t="shared" si="29"/>
        <v>N</v>
      </c>
      <c r="DP50" s="166" t="str">
        <f t="shared" si="30"/>
        <v>Y</v>
      </c>
      <c r="DQ50" s="180" t="str">
        <f t="shared" si="31"/>
        <v>Not Specified</v>
      </c>
      <c r="DR50" s="180"/>
    </row>
    <row r="51" spans="1:122" s="24" customFormat="1" ht="16.5" hidden="1" customHeight="1">
      <c r="A51" s="24">
        <v>48</v>
      </c>
      <c r="B51" s="24">
        <v>42</v>
      </c>
      <c r="C51" s="26" t="s">
        <v>220</v>
      </c>
      <c r="D51" s="24" t="s">
        <v>7179</v>
      </c>
      <c r="E51" s="24" t="s">
        <v>7172</v>
      </c>
      <c r="F51" s="24" t="s">
        <v>2428</v>
      </c>
      <c r="G51" s="24" t="s">
        <v>3136</v>
      </c>
      <c r="H51" s="30" t="s">
        <v>221</v>
      </c>
      <c r="I51" s="24" t="s">
        <v>222</v>
      </c>
      <c r="J51" s="24">
        <v>-0.28399999999999997</v>
      </c>
      <c r="K51" s="24" t="s">
        <v>223</v>
      </c>
      <c r="L51" s="24">
        <v>169198</v>
      </c>
      <c r="M51" s="26">
        <v>31</v>
      </c>
      <c r="N51" s="73" t="s">
        <v>689</v>
      </c>
      <c r="O51" s="73" t="s">
        <v>7588</v>
      </c>
      <c r="P51" s="74" t="s">
        <v>7588</v>
      </c>
      <c r="Q51" s="73" t="s">
        <v>86</v>
      </c>
      <c r="R51" s="73" t="s">
        <v>86</v>
      </c>
      <c r="S51" s="73" t="s">
        <v>673</v>
      </c>
      <c r="T51" s="73" t="s">
        <v>3527</v>
      </c>
      <c r="U51" s="213">
        <v>2030</v>
      </c>
      <c r="V51" s="73" t="s">
        <v>7588</v>
      </c>
      <c r="W51" s="73" t="s">
        <v>7588</v>
      </c>
      <c r="X51" s="218" t="s">
        <v>7588</v>
      </c>
      <c r="Y51" s="73" t="s">
        <v>7588</v>
      </c>
      <c r="Z51" s="73" t="s">
        <v>7588</v>
      </c>
      <c r="AA51" s="74" t="s">
        <v>7588</v>
      </c>
      <c r="AB51" s="73"/>
      <c r="AC51" s="73" t="s">
        <v>675</v>
      </c>
      <c r="AD51" s="74" t="s">
        <v>5</v>
      </c>
      <c r="AE51" s="73" t="s">
        <v>870</v>
      </c>
      <c r="AF51" s="73" t="s">
        <v>86</v>
      </c>
      <c r="AG51" s="73" t="s">
        <v>266</v>
      </c>
      <c r="AH51" s="73" t="s">
        <v>266</v>
      </c>
      <c r="AI51" s="73" t="s">
        <v>738</v>
      </c>
      <c r="AJ51" s="73" t="s">
        <v>691</v>
      </c>
      <c r="AK51" s="81" t="s">
        <v>3531</v>
      </c>
      <c r="AL51" s="73">
        <v>2030</v>
      </c>
      <c r="AN51" s="26"/>
      <c r="AO51" s="24" t="s">
        <v>7588</v>
      </c>
      <c r="AP51" s="73" t="s">
        <v>689</v>
      </c>
      <c r="AQ51" s="24" t="s">
        <v>7588</v>
      </c>
      <c r="AR51" s="24" t="s">
        <v>7588</v>
      </c>
      <c r="AS51" s="24" t="s">
        <v>7588</v>
      </c>
      <c r="AU51" s="26"/>
      <c r="AV51" s="24" t="s">
        <v>267</v>
      </c>
      <c r="AW51" s="22" t="s">
        <v>418</v>
      </c>
      <c r="AX51" s="24" t="s">
        <v>269</v>
      </c>
      <c r="AY51" s="24" t="s">
        <v>689</v>
      </c>
      <c r="AZ51" s="24" t="s">
        <v>7588</v>
      </c>
      <c r="BA51" s="24" t="s">
        <v>7588</v>
      </c>
      <c r="BC51" s="26"/>
      <c r="BE51" s="29"/>
      <c r="BF51" s="26"/>
      <c r="BG51" s="24">
        <f t="shared" si="0"/>
        <v>0</v>
      </c>
      <c r="BH51" s="24">
        <f t="shared" si="1"/>
        <v>0</v>
      </c>
      <c r="BI51" s="24">
        <f t="shared" si="2"/>
        <v>0</v>
      </c>
      <c r="BJ51" s="24">
        <f t="shared" si="3"/>
        <v>0</v>
      </c>
      <c r="BK51" s="24">
        <f t="shared" si="4"/>
        <v>0</v>
      </c>
      <c r="BL51" s="24">
        <f t="shared" si="5"/>
        <v>1</v>
      </c>
      <c r="BM51" s="24">
        <f t="shared" si="6"/>
        <v>0</v>
      </c>
      <c r="BN51" s="24">
        <f t="shared" si="7"/>
        <v>1</v>
      </c>
      <c r="BO51" s="24">
        <f t="shared" si="8"/>
        <v>0</v>
      </c>
      <c r="BP51" s="24">
        <f t="shared" si="9"/>
        <v>0</v>
      </c>
      <c r="BQ51" s="24">
        <f t="shared" si="10"/>
        <v>0</v>
      </c>
      <c r="BR51" s="24">
        <f t="shared" si="11"/>
        <v>0</v>
      </c>
      <c r="BS51" s="24">
        <f t="shared" si="12"/>
        <v>0</v>
      </c>
      <c r="BT51" s="24">
        <f t="shared" si="13"/>
        <v>0</v>
      </c>
      <c r="BU51" s="24">
        <f t="shared" si="14"/>
        <v>0</v>
      </c>
      <c r="BV51" s="24">
        <f t="shared" si="15"/>
        <v>1</v>
      </c>
      <c r="BW51" s="24">
        <f t="shared" si="16"/>
        <v>0</v>
      </c>
      <c r="BX51" s="24">
        <f t="shared" si="17"/>
        <v>1</v>
      </c>
      <c r="BY51" s="24">
        <f t="shared" si="18"/>
        <v>0</v>
      </c>
      <c r="BZ51" s="24">
        <f t="shared" si="19"/>
        <v>0</v>
      </c>
      <c r="CA51" s="24">
        <f t="shared" si="32"/>
        <v>0</v>
      </c>
      <c r="CB51" s="24">
        <f t="shared" si="20"/>
        <v>0</v>
      </c>
      <c r="CC51" s="24">
        <f t="shared" si="21"/>
        <v>0</v>
      </c>
      <c r="CD51" s="24">
        <f t="shared" si="22"/>
        <v>0</v>
      </c>
      <c r="CE51" s="24">
        <f t="shared" si="23"/>
        <v>0</v>
      </c>
      <c r="CF51" s="24">
        <f t="shared" si="24"/>
        <v>0</v>
      </c>
      <c r="CG51" s="24">
        <f>MAX($BJ51,$BN51,$BX51,$CB51)</f>
        <v>1</v>
      </c>
      <c r="CH51" s="24">
        <f t="shared" si="25"/>
        <v>0</v>
      </c>
      <c r="CI51" s="24">
        <f t="shared" si="26"/>
        <v>1</v>
      </c>
      <c r="CJ51" s="211">
        <f>_xlfn.XLOOKUP($C51,[1]Sheet1!$B:$B,[1]Sheet1!BJ:BJ)</f>
        <v>1</v>
      </c>
      <c r="CK51" s="211">
        <f>_xlfn.XLOOKUP($C51,[1]Sheet1!$B:$B,[1]Sheet1!BK:BK)</f>
        <v>0</v>
      </c>
      <c r="CL51" s="211">
        <f>_xlfn.XLOOKUP($C51,[1]Sheet1!$B:$B,[1]Sheet1!BL:BL)</f>
        <v>0</v>
      </c>
      <c r="CM51" s="211">
        <f>_xlfn.XLOOKUP($C51,[1]Sheet1!$B:$B,[1]Sheet1!BM:BM)</f>
        <v>1</v>
      </c>
      <c r="CN51" s="211">
        <f>_xlfn.XLOOKUP($C51,[1]Sheet1!$B:$B,[1]Sheet1!BN:BN)</f>
        <v>0</v>
      </c>
      <c r="CO51" s="211">
        <f>_xlfn.XLOOKUP($C51,[1]Sheet1!$B:$B,[1]Sheet1!BO:BO)</f>
        <v>0</v>
      </c>
      <c r="CP51" s="211">
        <f>_xlfn.XLOOKUP($C51,[1]Sheet1!$B:$B,[1]Sheet1!BP:BP)</f>
        <v>0</v>
      </c>
      <c r="CQ51" s="211">
        <f>_xlfn.XLOOKUP($C51,[1]Sheet1!$B:$B,[1]Sheet1!BQ:BQ)</f>
        <v>0</v>
      </c>
      <c r="CR51" s="211">
        <f>_xlfn.XLOOKUP($C51,[1]Sheet1!$B:$B,[1]Sheet1!BR:BR)</f>
        <v>0</v>
      </c>
      <c r="CS51" s="211">
        <f>_xlfn.XLOOKUP($C51,[1]Sheet1!$B:$B,[1]Sheet1!BS:BS)</f>
        <v>1</v>
      </c>
      <c r="CT51" s="211">
        <f>_xlfn.XLOOKUP($C51,[1]Sheet1!$B:$B,[1]Sheet1!BT:BT)</f>
        <v>0</v>
      </c>
      <c r="CU51" s="211">
        <f>_xlfn.XLOOKUP($C51,[1]Sheet1!$B:$B,[1]Sheet1!BU:BU)</f>
        <v>1</v>
      </c>
      <c r="CV51" s="211">
        <f>_xlfn.XLOOKUP($C51,[1]Sheet1!$B:$B,[1]Sheet1!BV:BV)</f>
        <v>0</v>
      </c>
      <c r="CW51" s="211">
        <f>_xlfn.XLOOKUP($C51,[1]Sheet1!$B:$B,[1]Sheet1!BW:BW)</f>
        <v>0</v>
      </c>
      <c r="CX51" s="211">
        <f>_xlfn.XLOOKUP($C51,[1]Sheet1!$B:$B,[1]Sheet1!BX:BX)</f>
        <v>0</v>
      </c>
      <c r="CY51" s="211">
        <f>_xlfn.XLOOKUP($C51,[1]Sheet1!$B:$B,[1]Sheet1!BY:BY)</f>
        <v>0</v>
      </c>
      <c r="CZ51" s="211">
        <f>_xlfn.XLOOKUP($C51,[1]Sheet1!$B:$B,[1]Sheet1!BZ:BZ)</f>
        <v>1</v>
      </c>
      <c r="DA51" s="211">
        <f>_xlfn.XLOOKUP($C51,[1]Sheet1!$B:$B,[1]Sheet1!CA:CA)</f>
        <v>1</v>
      </c>
      <c r="DB51" s="211">
        <f>_xlfn.XLOOKUP($C51,[1]Sheet1!$B:$B,[1]Sheet1!CB:CB)</f>
        <v>1</v>
      </c>
      <c r="DC51" s="211">
        <f>_xlfn.XLOOKUP($C51,[1]Sheet1!$B:$B,[1]Sheet1!CC:CC)</f>
        <v>1</v>
      </c>
      <c r="DD51" s="211">
        <f>_xlfn.XLOOKUP($C51,[1]Sheet1!$B:$B,[1]Sheet1!CD:CD)</f>
        <v>0</v>
      </c>
      <c r="DE51" s="211">
        <f>_xlfn.XLOOKUP($C51,[1]Sheet1!$B:$B,[1]Sheet1!CE:CE)</f>
        <v>1</v>
      </c>
      <c r="DF51" s="211">
        <f>_xlfn.XLOOKUP($C51,[1]Sheet1!$B:$B,[1]Sheet1!CF:CF)</f>
        <v>1</v>
      </c>
      <c r="DG51" s="163" t="str">
        <f>_xlfn.XLOOKUP(C51,[2]Sheet1!$B:$B,[2]Sheet1!$N:$N)</f>
        <v>Y</v>
      </c>
      <c r="DH51" s="163" t="str">
        <f>_xlfn.XLOOKUP(C51,[2]Sheet1!$B:$B,[2]Sheet1!$R:$R)</f>
        <v>Yes</v>
      </c>
      <c r="DI51" s="163" t="str">
        <f>_xlfn.XLOOKUP(C51,[2]Sheet1!$B:$B,[2]Sheet1!$AN:$AN)</f>
        <v>N</v>
      </c>
      <c r="DJ51" s="163" t="str">
        <f>_xlfn.XLOOKUP(C51,[2]Sheet1!$B:$B,[2]Sheet1!$W:$W)</f>
        <v>C, V</v>
      </c>
      <c r="DK51" s="163" t="str">
        <f>_xlfn.XLOOKUP(C51,[2]Sheet1!$B:$B,[2]Sheet1!$AF:$AF)</f>
        <v>Y</v>
      </c>
      <c r="DL51" s="163">
        <f>_xlfn.XLOOKUP(C51,[2]Sheet1!$B:$B,[2]Sheet1!$AW:$AW)</f>
        <v>0</v>
      </c>
      <c r="DM51" s="166" t="str">
        <f t="shared" si="27"/>
        <v>Y</v>
      </c>
      <c r="DN51" s="166" t="str">
        <f t="shared" si="28"/>
        <v/>
      </c>
      <c r="DO51" s="166" t="str">
        <f t="shared" si="29"/>
        <v>N</v>
      </c>
      <c r="DP51" s="166" t="str">
        <f t="shared" si="30"/>
        <v>Y</v>
      </c>
      <c r="DQ51" s="180" t="str">
        <f t="shared" si="31"/>
        <v>Not Specified</v>
      </c>
      <c r="DR51" s="180"/>
    </row>
    <row r="52" spans="1:122" s="24" customFormat="1" ht="16.5" hidden="1" customHeight="1">
      <c r="A52" s="24">
        <v>49</v>
      </c>
      <c r="B52" s="24">
        <v>41</v>
      </c>
      <c r="C52" s="26" t="s">
        <v>334</v>
      </c>
      <c r="D52" s="24" t="s">
        <v>7179</v>
      </c>
      <c r="E52" s="24" t="s">
        <v>7172</v>
      </c>
      <c r="F52" s="24" t="s">
        <v>2428</v>
      </c>
      <c r="G52" s="24" t="s">
        <v>3136</v>
      </c>
      <c r="H52" s="30" t="s">
        <v>335</v>
      </c>
      <c r="I52" s="24" t="s">
        <v>336</v>
      </c>
      <c r="J52" s="24">
        <v>-0.35399999999999998</v>
      </c>
      <c r="K52" s="24" t="s">
        <v>337</v>
      </c>
      <c r="L52" s="24">
        <v>159104</v>
      </c>
      <c r="M52" s="26">
        <v>31</v>
      </c>
      <c r="N52" s="73" t="s">
        <v>86</v>
      </c>
      <c r="O52" s="73">
        <v>2015</v>
      </c>
      <c r="P52" s="74">
        <v>2050</v>
      </c>
      <c r="Q52" s="73" t="s">
        <v>86</v>
      </c>
      <c r="R52" s="73" t="s">
        <v>86</v>
      </c>
      <c r="S52" s="73" t="s">
        <v>673</v>
      </c>
      <c r="T52" s="73" t="s">
        <v>3182</v>
      </c>
      <c r="U52" s="213">
        <v>2030</v>
      </c>
      <c r="V52" s="73" t="s">
        <v>7588</v>
      </c>
      <c r="W52" s="73" t="s">
        <v>7588</v>
      </c>
      <c r="X52" s="218" t="s">
        <v>7588</v>
      </c>
      <c r="Y52" s="73" t="s">
        <v>689</v>
      </c>
      <c r="Z52" s="73" t="s">
        <v>1421</v>
      </c>
      <c r="AA52" s="74" t="s">
        <v>7588</v>
      </c>
      <c r="AB52" s="73"/>
      <c r="AC52" s="73" t="s">
        <v>2995</v>
      </c>
      <c r="AD52" s="74" t="s">
        <v>7140</v>
      </c>
      <c r="AE52" s="73" t="s">
        <v>7588</v>
      </c>
      <c r="AF52" s="73" t="s">
        <v>689</v>
      </c>
      <c r="AG52" s="73" t="s">
        <v>266</v>
      </c>
      <c r="AH52" s="73" t="s">
        <v>266</v>
      </c>
      <c r="AI52" s="73" t="s">
        <v>266</v>
      </c>
      <c r="AJ52" s="73" t="s">
        <v>2283</v>
      </c>
      <c r="AK52" s="81" t="s">
        <v>7588</v>
      </c>
      <c r="AL52" s="73" t="s">
        <v>7588</v>
      </c>
      <c r="AN52" s="26"/>
      <c r="AO52" s="24" t="s">
        <v>7588</v>
      </c>
      <c r="AP52" s="73" t="s">
        <v>689</v>
      </c>
      <c r="AQ52" s="24" t="s">
        <v>7588</v>
      </c>
      <c r="AR52" s="24" t="s">
        <v>7588</v>
      </c>
      <c r="AS52" s="24" t="s">
        <v>7588</v>
      </c>
      <c r="AU52" s="26"/>
      <c r="AV52" s="24" t="s">
        <v>266</v>
      </c>
      <c r="AW52" s="22" t="s">
        <v>267</v>
      </c>
      <c r="AX52" s="24" t="s">
        <v>269</v>
      </c>
      <c r="AY52" s="24" t="s">
        <v>86</v>
      </c>
      <c r="AZ52" s="24" t="s">
        <v>3545</v>
      </c>
      <c r="BA52" s="24">
        <v>2050</v>
      </c>
      <c r="BC52" s="26"/>
      <c r="BE52" s="29"/>
      <c r="BF52" s="26"/>
      <c r="BG52" s="24">
        <f t="shared" si="0"/>
        <v>0</v>
      </c>
      <c r="BH52" s="24">
        <f t="shared" si="1"/>
        <v>0</v>
      </c>
      <c r="BI52" s="24">
        <f t="shared" si="2"/>
        <v>1</v>
      </c>
      <c r="BJ52" s="24">
        <f t="shared" si="3"/>
        <v>1</v>
      </c>
      <c r="BK52" s="24">
        <f t="shared" si="4"/>
        <v>0</v>
      </c>
      <c r="BL52" s="24">
        <f t="shared" si="5"/>
        <v>1</v>
      </c>
      <c r="BM52" s="24">
        <f t="shared" si="6"/>
        <v>0</v>
      </c>
      <c r="BN52" s="24">
        <f t="shared" si="7"/>
        <v>1</v>
      </c>
      <c r="BO52" s="24">
        <f t="shared" si="8"/>
        <v>0</v>
      </c>
      <c r="BP52" s="24">
        <f t="shared" si="9"/>
        <v>0</v>
      </c>
      <c r="BQ52" s="24">
        <f t="shared" si="10"/>
        <v>0</v>
      </c>
      <c r="BR52" s="24">
        <f t="shared" si="11"/>
        <v>0</v>
      </c>
      <c r="BS52" s="24">
        <f t="shared" si="12"/>
        <v>0</v>
      </c>
      <c r="BT52" s="24">
        <f t="shared" si="13"/>
        <v>0</v>
      </c>
      <c r="BU52" s="24">
        <f t="shared" si="14"/>
        <v>0</v>
      </c>
      <c r="BV52" s="24">
        <f t="shared" si="15"/>
        <v>0</v>
      </c>
      <c r="BW52" s="24">
        <f t="shared" si="16"/>
        <v>0</v>
      </c>
      <c r="BX52" s="24">
        <f t="shared" si="17"/>
        <v>0</v>
      </c>
      <c r="BY52" s="24">
        <f t="shared" si="18"/>
        <v>0</v>
      </c>
      <c r="BZ52" s="24">
        <f t="shared" si="19"/>
        <v>0</v>
      </c>
      <c r="CA52" s="24">
        <f t="shared" si="32"/>
        <v>0</v>
      </c>
      <c r="CB52" s="24">
        <f t="shared" si="20"/>
        <v>0</v>
      </c>
      <c r="CC52" s="24">
        <f t="shared" si="21"/>
        <v>0</v>
      </c>
      <c r="CD52" s="24">
        <f t="shared" si="22"/>
        <v>0</v>
      </c>
      <c r="CE52" s="24">
        <f t="shared" si="23"/>
        <v>1</v>
      </c>
      <c r="CF52" s="24">
        <f t="shared" si="24"/>
        <v>1</v>
      </c>
      <c r="CG52" s="24">
        <f>MAX($BJ52,$BN52,$BX52,$CB52)</f>
        <v>1</v>
      </c>
      <c r="CH52" s="24">
        <f t="shared" si="25"/>
        <v>0</v>
      </c>
      <c r="CI52" s="24">
        <f t="shared" si="26"/>
        <v>0</v>
      </c>
      <c r="CJ52" s="211">
        <f>_xlfn.XLOOKUP($C52,[1]Sheet1!$B:$B,[1]Sheet1!BJ:BJ)</f>
        <v>0</v>
      </c>
      <c r="CK52" s="211">
        <f>_xlfn.XLOOKUP($C52,[1]Sheet1!$B:$B,[1]Sheet1!BK:BK)</f>
        <v>0</v>
      </c>
      <c r="CL52" s="211">
        <f>_xlfn.XLOOKUP($C52,[1]Sheet1!$B:$B,[1]Sheet1!BL:BL)</f>
        <v>1</v>
      </c>
      <c r="CM52" s="211">
        <f>_xlfn.XLOOKUP($C52,[1]Sheet1!$B:$B,[1]Sheet1!BM:BM)</f>
        <v>1</v>
      </c>
      <c r="CN52" s="211">
        <f>_xlfn.XLOOKUP($C52,[1]Sheet1!$B:$B,[1]Sheet1!BN:BN)</f>
        <v>0</v>
      </c>
      <c r="CO52" s="211">
        <f>_xlfn.XLOOKUP($C52,[1]Sheet1!$B:$B,[1]Sheet1!BO:BO)</f>
        <v>0</v>
      </c>
      <c r="CP52" s="211">
        <f>_xlfn.XLOOKUP($C52,[1]Sheet1!$B:$B,[1]Sheet1!BP:BP)</f>
        <v>1</v>
      </c>
      <c r="CQ52" s="211">
        <f>_xlfn.XLOOKUP($C52,[1]Sheet1!$B:$B,[1]Sheet1!BQ:BQ)</f>
        <v>1</v>
      </c>
      <c r="CR52" s="211">
        <f>_xlfn.XLOOKUP($C52,[1]Sheet1!$B:$B,[1]Sheet1!BR:BR)</f>
        <v>0</v>
      </c>
      <c r="CS52" s="211">
        <f>_xlfn.XLOOKUP($C52,[1]Sheet1!$B:$B,[1]Sheet1!BS:BS)</f>
        <v>1</v>
      </c>
      <c r="CT52" s="211">
        <f>_xlfn.XLOOKUP($C52,[1]Sheet1!$B:$B,[1]Sheet1!BT:BT)</f>
        <v>0</v>
      </c>
      <c r="CU52" s="211">
        <f>_xlfn.XLOOKUP($C52,[1]Sheet1!$B:$B,[1]Sheet1!BU:BU)</f>
        <v>1</v>
      </c>
      <c r="CV52" s="211">
        <f>_xlfn.XLOOKUP($C52,[1]Sheet1!$B:$B,[1]Sheet1!BV:BV)</f>
        <v>0</v>
      </c>
      <c r="CW52" s="211">
        <f>_xlfn.XLOOKUP($C52,[1]Sheet1!$B:$B,[1]Sheet1!BW:BW)</f>
        <v>0</v>
      </c>
      <c r="CX52" s="211">
        <f>_xlfn.XLOOKUP($C52,[1]Sheet1!$B:$B,[1]Sheet1!BX:BX)</f>
        <v>1</v>
      </c>
      <c r="CY52" s="211">
        <f>_xlfn.XLOOKUP($C52,[1]Sheet1!$B:$B,[1]Sheet1!BY:BY)</f>
        <v>1</v>
      </c>
      <c r="CZ52" s="211">
        <f>_xlfn.XLOOKUP($C52,[1]Sheet1!$B:$B,[1]Sheet1!BZ:BZ)</f>
        <v>1</v>
      </c>
      <c r="DA52" s="211">
        <f>_xlfn.XLOOKUP($C52,[1]Sheet1!$B:$B,[1]Sheet1!CA:CA)</f>
        <v>0</v>
      </c>
      <c r="DB52" s="211">
        <f>_xlfn.XLOOKUP($C52,[1]Sheet1!$B:$B,[1]Sheet1!CB:CB)</f>
        <v>1</v>
      </c>
      <c r="DC52" s="211">
        <f>_xlfn.XLOOKUP($C52,[1]Sheet1!$B:$B,[1]Sheet1!CC:CC)</f>
        <v>1</v>
      </c>
      <c r="DD52" s="211">
        <f>_xlfn.XLOOKUP($C52,[1]Sheet1!$B:$B,[1]Sheet1!CD:CD)</f>
        <v>0</v>
      </c>
      <c r="DE52" s="211">
        <f>_xlfn.XLOOKUP($C52,[1]Sheet1!$B:$B,[1]Sheet1!CE:CE)</f>
        <v>1</v>
      </c>
      <c r="DF52" s="211">
        <f>_xlfn.XLOOKUP($C52,[1]Sheet1!$B:$B,[1]Sheet1!CF:CF)</f>
        <v>0</v>
      </c>
      <c r="DG52" s="163" t="str">
        <f>_xlfn.XLOOKUP(C52,[2]Sheet1!$B:$B,[2]Sheet1!$N:$N)</f>
        <v>Y</v>
      </c>
      <c r="DH52" s="163" t="str">
        <f>_xlfn.XLOOKUP(C52,[2]Sheet1!$B:$B,[2]Sheet1!$R:$R)</f>
        <v>Yes</v>
      </c>
      <c r="DI52" s="163" t="str">
        <f>_xlfn.XLOOKUP(C52,[2]Sheet1!$B:$B,[2]Sheet1!$AN:$AN)</f>
        <v>V</v>
      </c>
      <c r="DJ52" s="163" t="str">
        <f>_xlfn.XLOOKUP(C52,[2]Sheet1!$B:$B,[2]Sheet1!$W:$W)</f>
        <v>F</v>
      </c>
      <c r="DK52" s="163" t="str">
        <f>_xlfn.XLOOKUP(C52,[2]Sheet1!$B:$B,[2]Sheet1!$AF:$AF)</f>
        <v>Y</v>
      </c>
      <c r="DL52" s="163" t="str">
        <f>_xlfn.XLOOKUP(C52,[2]Sheet1!$B:$B,[2]Sheet1!$AW:$AW)</f>
        <v>U</v>
      </c>
      <c r="DM52" s="166" t="str">
        <f t="shared" si="27"/>
        <v>Y</v>
      </c>
      <c r="DN52" s="166" t="str">
        <f t="shared" si="28"/>
        <v>Commitment removed</v>
      </c>
      <c r="DO52" s="166" t="str">
        <f t="shared" si="29"/>
        <v>N</v>
      </c>
      <c r="DP52" s="166" t="str">
        <f t="shared" si="30"/>
        <v>N</v>
      </c>
      <c r="DQ52" s="180" t="str">
        <f t="shared" si="31"/>
        <v>Yes</v>
      </c>
      <c r="DR52" s="180"/>
    </row>
    <row r="53" spans="1:122" s="24" customFormat="1" ht="16.5" hidden="1" customHeight="1">
      <c r="A53" s="143">
        <v>50</v>
      </c>
      <c r="B53" s="143">
        <v>58</v>
      </c>
      <c r="C53" s="144" t="s">
        <v>236</v>
      </c>
      <c r="D53" s="143" t="s">
        <v>7202</v>
      </c>
      <c r="E53" s="143" t="s">
        <v>7169</v>
      </c>
      <c r="F53" s="143" t="s">
        <v>7286</v>
      </c>
      <c r="G53" s="143" t="s">
        <v>2990</v>
      </c>
      <c r="H53" s="167" t="s">
        <v>237</v>
      </c>
      <c r="I53" s="143" t="s">
        <v>238</v>
      </c>
      <c r="J53" s="143">
        <v>-2.5000000000000001E-2</v>
      </c>
      <c r="K53" s="143" t="s">
        <v>239</v>
      </c>
      <c r="L53" s="143">
        <v>8200</v>
      </c>
      <c r="M53" s="144">
        <v>28</v>
      </c>
      <c r="N53" s="145" t="s">
        <v>689</v>
      </c>
      <c r="O53" s="145" t="s">
        <v>7588</v>
      </c>
      <c r="P53" s="146" t="s">
        <v>7588</v>
      </c>
      <c r="Q53" s="73" t="s">
        <v>689</v>
      </c>
      <c r="R53" s="73" t="s">
        <v>689</v>
      </c>
      <c r="S53" s="145" t="s">
        <v>7588</v>
      </c>
      <c r="T53" s="145" t="s">
        <v>7588</v>
      </c>
      <c r="U53" s="214" t="s">
        <v>7588</v>
      </c>
      <c r="V53" s="145" t="s">
        <v>7588</v>
      </c>
      <c r="W53" s="145" t="s">
        <v>7588</v>
      </c>
      <c r="X53" s="219" t="s">
        <v>7588</v>
      </c>
      <c r="Y53" s="73" t="s">
        <v>7588</v>
      </c>
      <c r="Z53" s="145" t="s">
        <v>7588</v>
      </c>
      <c r="AA53" s="146" t="s">
        <v>7588</v>
      </c>
      <c r="AB53" s="145"/>
      <c r="AC53" s="145" t="s">
        <v>3013</v>
      </c>
      <c r="AD53" s="146" t="s">
        <v>7139</v>
      </c>
      <c r="AE53" s="73" t="s">
        <v>7588</v>
      </c>
      <c r="AF53" s="73" t="s">
        <v>689</v>
      </c>
      <c r="AG53" s="145" t="s">
        <v>269</v>
      </c>
      <c r="AH53" s="145" t="s">
        <v>269</v>
      </c>
      <c r="AI53" s="145" t="s">
        <v>269</v>
      </c>
      <c r="AJ53" s="145" t="s">
        <v>7588</v>
      </c>
      <c r="AK53" s="147" t="s">
        <v>7588</v>
      </c>
      <c r="AL53" s="145" t="s">
        <v>7588</v>
      </c>
      <c r="AM53" s="152" t="s">
        <v>240</v>
      </c>
      <c r="AN53" s="144" t="s">
        <v>186</v>
      </c>
      <c r="AO53" s="24" t="s">
        <v>7588</v>
      </c>
      <c r="AP53" s="145" t="s">
        <v>689</v>
      </c>
      <c r="AQ53" s="143" t="s">
        <v>7588</v>
      </c>
      <c r="AR53" s="143" t="s">
        <v>7588</v>
      </c>
      <c r="AS53" s="143" t="s">
        <v>7588</v>
      </c>
      <c r="AT53" s="143"/>
      <c r="AU53" s="144"/>
      <c r="AV53" s="143" t="s">
        <v>269</v>
      </c>
      <c r="AW53" s="198" t="s">
        <v>269</v>
      </c>
      <c r="AX53" s="143" t="s">
        <v>269</v>
      </c>
      <c r="AY53" s="143" t="s">
        <v>689</v>
      </c>
      <c r="AZ53" s="143" t="s">
        <v>7588</v>
      </c>
      <c r="BA53" s="143" t="s">
        <v>7588</v>
      </c>
      <c r="BB53" s="143"/>
      <c r="BC53" s="144"/>
      <c r="BD53" s="143"/>
      <c r="BE53" s="148"/>
      <c r="BF53" s="144"/>
      <c r="BG53" s="24">
        <f t="shared" si="0"/>
        <v>0</v>
      </c>
      <c r="BH53" s="24">
        <f t="shared" si="1"/>
        <v>0</v>
      </c>
      <c r="BI53" s="24">
        <f t="shared" si="2"/>
        <v>0</v>
      </c>
      <c r="BJ53" s="24">
        <f t="shared" si="3"/>
        <v>0</v>
      </c>
      <c r="BK53" s="24">
        <f t="shared" si="4"/>
        <v>0</v>
      </c>
      <c r="BL53" s="24">
        <f t="shared" si="5"/>
        <v>0</v>
      </c>
      <c r="BM53" s="24">
        <f t="shared" si="6"/>
        <v>0</v>
      </c>
      <c r="BN53" s="24">
        <f t="shared" si="7"/>
        <v>0</v>
      </c>
      <c r="BO53" s="24">
        <f t="shared" si="8"/>
        <v>0</v>
      </c>
      <c r="BP53" s="24">
        <f t="shared" si="9"/>
        <v>0</v>
      </c>
      <c r="BQ53" s="24">
        <f t="shared" si="10"/>
        <v>0</v>
      </c>
      <c r="BR53" s="24">
        <f t="shared" si="11"/>
        <v>0</v>
      </c>
      <c r="BS53" s="24">
        <f t="shared" si="12"/>
        <v>0</v>
      </c>
      <c r="BT53" s="24">
        <f t="shared" si="13"/>
        <v>0</v>
      </c>
      <c r="BU53" s="24">
        <f t="shared" si="14"/>
        <v>0</v>
      </c>
      <c r="BV53" s="24">
        <f t="shared" si="15"/>
        <v>0</v>
      </c>
      <c r="BW53" s="24">
        <f t="shared" si="16"/>
        <v>0</v>
      </c>
      <c r="BX53" s="24">
        <f t="shared" si="17"/>
        <v>0</v>
      </c>
      <c r="BY53" s="24">
        <f t="shared" si="18"/>
        <v>0</v>
      </c>
      <c r="BZ53" s="24">
        <f t="shared" si="19"/>
        <v>0</v>
      </c>
      <c r="CA53" s="24">
        <f t="shared" si="32"/>
        <v>0</v>
      </c>
      <c r="CB53" s="24">
        <f t="shared" si="20"/>
        <v>0</v>
      </c>
      <c r="CC53" s="24">
        <f t="shared" si="21"/>
        <v>0</v>
      </c>
      <c r="CD53" s="24">
        <f t="shared" si="22"/>
        <v>0</v>
      </c>
      <c r="CE53" s="24">
        <f t="shared" si="23"/>
        <v>0</v>
      </c>
      <c r="CF53" s="24">
        <f t="shared" si="24"/>
        <v>0</v>
      </c>
      <c r="CG53" s="24">
        <f t="shared" ref="CG53:CG58" si="35">MAX(BJ53,BN53,BX53,CB53)</f>
        <v>0</v>
      </c>
      <c r="CH53" s="24">
        <f t="shared" si="25"/>
        <v>1</v>
      </c>
      <c r="CI53" s="24">
        <f t="shared" si="26"/>
        <v>0</v>
      </c>
      <c r="CJ53" s="211">
        <f>_xlfn.XLOOKUP($C53,[1]Sheet1!$B:$B,[1]Sheet1!BJ:BJ)</f>
        <v>0</v>
      </c>
      <c r="CK53" s="211">
        <f>_xlfn.XLOOKUP($C53,[1]Sheet1!$B:$B,[1]Sheet1!BK:BK)</f>
        <v>0</v>
      </c>
      <c r="CL53" s="211">
        <f>_xlfn.XLOOKUP($C53,[1]Sheet1!$B:$B,[1]Sheet1!BL:BL)</f>
        <v>0</v>
      </c>
      <c r="CM53" s="211">
        <f>_xlfn.XLOOKUP($C53,[1]Sheet1!$B:$B,[1]Sheet1!BM:BM)</f>
        <v>0</v>
      </c>
      <c r="CN53" s="211">
        <f>_xlfn.XLOOKUP($C53,[1]Sheet1!$B:$B,[1]Sheet1!BN:BN)</f>
        <v>0</v>
      </c>
      <c r="CO53" s="211">
        <f>_xlfn.XLOOKUP($C53,[1]Sheet1!$B:$B,[1]Sheet1!BO:BO)</f>
        <v>0</v>
      </c>
      <c r="CP53" s="211">
        <f>_xlfn.XLOOKUP($C53,[1]Sheet1!$B:$B,[1]Sheet1!BP:BP)</f>
        <v>0</v>
      </c>
      <c r="CQ53" s="211">
        <f>_xlfn.XLOOKUP($C53,[1]Sheet1!$B:$B,[1]Sheet1!BQ:BQ)</f>
        <v>0</v>
      </c>
      <c r="CR53" s="211">
        <f>_xlfn.XLOOKUP($C53,[1]Sheet1!$B:$B,[1]Sheet1!BR:BR)</f>
        <v>0</v>
      </c>
      <c r="CS53" s="211">
        <f>_xlfn.XLOOKUP($C53,[1]Sheet1!$B:$B,[1]Sheet1!BS:BS)</f>
        <v>0</v>
      </c>
      <c r="CT53" s="211">
        <f>_xlfn.XLOOKUP($C53,[1]Sheet1!$B:$B,[1]Sheet1!BT:BT)</f>
        <v>0</v>
      </c>
      <c r="CU53" s="211">
        <f>_xlfn.XLOOKUP($C53,[1]Sheet1!$B:$B,[1]Sheet1!BU:BU)</f>
        <v>0</v>
      </c>
      <c r="CV53" s="211">
        <f>_xlfn.XLOOKUP($C53,[1]Sheet1!$B:$B,[1]Sheet1!BV:BV)</f>
        <v>0</v>
      </c>
      <c r="CW53" s="211">
        <f>_xlfn.XLOOKUP($C53,[1]Sheet1!$B:$B,[1]Sheet1!BW:BW)</f>
        <v>0</v>
      </c>
      <c r="CX53" s="211">
        <f>_xlfn.XLOOKUP($C53,[1]Sheet1!$B:$B,[1]Sheet1!BX:BX)</f>
        <v>0</v>
      </c>
      <c r="CY53" s="211">
        <f>_xlfn.XLOOKUP($C53,[1]Sheet1!$B:$B,[1]Sheet1!BY:BY)</f>
        <v>0</v>
      </c>
      <c r="CZ53" s="211">
        <f>_xlfn.XLOOKUP($C53,[1]Sheet1!$B:$B,[1]Sheet1!BZ:BZ)</f>
        <v>0</v>
      </c>
      <c r="DA53" s="211">
        <f>_xlfn.XLOOKUP($C53,[1]Sheet1!$B:$B,[1]Sheet1!CA:CA)</f>
        <v>0</v>
      </c>
      <c r="DB53" s="211">
        <f>_xlfn.XLOOKUP($C53,[1]Sheet1!$B:$B,[1]Sheet1!CB:CB)</f>
        <v>0</v>
      </c>
      <c r="DC53" s="211">
        <f>_xlfn.XLOOKUP($C53,[1]Sheet1!$B:$B,[1]Sheet1!CC:CC)</f>
        <v>0</v>
      </c>
      <c r="DD53" s="211">
        <f>_xlfn.XLOOKUP($C53,[1]Sheet1!$B:$B,[1]Sheet1!CD:CD)</f>
        <v>0</v>
      </c>
      <c r="DE53" s="211">
        <f>_xlfn.XLOOKUP($C53,[1]Sheet1!$B:$B,[1]Sheet1!CE:CE)</f>
        <v>0</v>
      </c>
      <c r="DF53" s="211">
        <f>_xlfn.XLOOKUP($C53,[1]Sheet1!$B:$B,[1]Sheet1!CF:CF)</f>
        <v>0</v>
      </c>
      <c r="DG53" s="163" t="str">
        <f>_xlfn.XLOOKUP(C53,[2]Sheet1!$B:$B,[2]Sheet1!$N:$N)</f>
        <v>N</v>
      </c>
      <c r="DH53" s="163">
        <f>_xlfn.XLOOKUP(C53,[2]Sheet1!$B:$B,[2]Sheet1!$R:$R)</f>
        <v>0</v>
      </c>
      <c r="DI53" s="163" t="str">
        <f>_xlfn.XLOOKUP(C53,[2]Sheet1!$B:$B,[2]Sheet1!$AN:$AN)</f>
        <v>N</v>
      </c>
      <c r="DJ53" s="163" t="str">
        <f>_xlfn.XLOOKUP(C53,[2]Sheet1!$B:$B,[2]Sheet1!$W:$W)</f>
        <v>N</v>
      </c>
      <c r="DK53" s="163">
        <f>_xlfn.XLOOKUP(C53,[2]Sheet1!$B:$B,[2]Sheet1!$AF:$AF)</f>
        <v>0</v>
      </c>
      <c r="DL53" s="163">
        <f>_xlfn.XLOOKUP(C53,[2]Sheet1!$B:$B,[2]Sheet1!$AW:$AW)</f>
        <v>0</v>
      </c>
      <c r="DM53" s="166" t="str">
        <f t="shared" si="27"/>
        <v>N</v>
      </c>
      <c r="DN53" s="166" t="str">
        <f t="shared" si="28"/>
        <v/>
      </c>
      <c r="DO53" s="166" t="str">
        <f t="shared" si="29"/>
        <v>N</v>
      </c>
      <c r="DP53" s="166" t="str">
        <f t="shared" si="30"/>
        <v>N</v>
      </c>
      <c r="DQ53" s="180" t="str">
        <f t="shared" si="31"/>
        <v>No</v>
      </c>
      <c r="DR53" s="180"/>
    </row>
    <row r="54" spans="1:122" s="24" customFormat="1" ht="16.5" hidden="1" customHeight="1">
      <c r="A54" s="24">
        <v>51</v>
      </c>
      <c r="B54" s="24">
        <v>43</v>
      </c>
      <c r="C54" s="26" t="s">
        <v>290</v>
      </c>
      <c r="D54" s="24" t="s">
        <v>7162</v>
      </c>
      <c r="E54" s="24" t="s">
        <v>7175</v>
      </c>
      <c r="F54" s="24" t="s">
        <v>2277</v>
      </c>
      <c r="G54" s="24" t="s">
        <v>3181</v>
      </c>
      <c r="H54" s="30" t="s">
        <v>291</v>
      </c>
      <c r="I54" s="24" t="s">
        <v>292</v>
      </c>
      <c r="J54" s="24">
        <v>-0.25600000000000001</v>
      </c>
      <c r="K54" s="24" t="s">
        <v>293</v>
      </c>
      <c r="L54" s="24">
        <v>325108</v>
      </c>
      <c r="M54" s="26">
        <v>14</v>
      </c>
      <c r="N54" s="73" t="s">
        <v>689</v>
      </c>
      <c r="O54" s="73" t="s">
        <v>7588</v>
      </c>
      <c r="P54" s="74" t="s">
        <v>7588</v>
      </c>
      <c r="Q54" s="73" t="s">
        <v>689</v>
      </c>
      <c r="R54" s="73" t="s">
        <v>689</v>
      </c>
      <c r="S54" s="73" t="s">
        <v>7588</v>
      </c>
      <c r="T54" s="73" t="s">
        <v>7588</v>
      </c>
      <c r="U54" s="213" t="s">
        <v>7588</v>
      </c>
      <c r="V54" s="73" t="s">
        <v>7588</v>
      </c>
      <c r="W54" s="73" t="s">
        <v>7588</v>
      </c>
      <c r="X54" s="218" t="s">
        <v>7588</v>
      </c>
      <c r="Y54" s="73" t="s">
        <v>7588</v>
      </c>
      <c r="Z54" s="73" t="s">
        <v>7588</v>
      </c>
      <c r="AA54" s="74" t="s">
        <v>7588</v>
      </c>
      <c r="AB54" s="73"/>
      <c r="AC54" s="73" t="s">
        <v>675</v>
      </c>
      <c r="AD54" s="74" t="s">
        <v>5</v>
      </c>
      <c r="AE54" s="73" t="s">
        <v>870</v>
      </c>
      <c r="AF54" s="73" t="s">
        <v>86</v>
      </c>
      <c r="AG54" s="73" t="s">
        <v>266</v>
      </c>
      <c r="AH54" s="73" t="s">
        <v>266</v>
      </c>
      <c r="AI54" s="73" t="s">
        <v>269</v>
      </c>
      <c r="AJ54" s="73" t="s">
        <v>691</v>
      </c>
      <c r="AK54" s="81" t="s">
        <v>3559</v>
      </c>
      <c r="AL54" s="73">
        <v>2060</v>
      </c>
      <c r="AN54" s="26"/>
      <c r="AO54" s="24" t="s">
        <v>7588</v>
      </c>
      <c r="AP54" s="73" t="s">
        <v>689</v>
      </c>
      <c r="AQ54" s="24" t="s">
        <v>7588</v>
      </c>
      <c r="AR54" s="24" t="s">
        <v>7588</v>
      </c>
      <c r="AS54" s="24" t="s">
        <v>7588</v>
      </c>
      <c r="AU54" s="26"/>
      <c r="AV54" s="24" t="s">
        <v>267</v>
      </c>
      <c r="AW54" s="22" t="s">
        <v>3019</v>
      </c>
      <c r="AX54" s="24" t="s">
        <v>269</v>
      </c>
      <c r="AY54" s="24" t="s">
        <v>689</v>
      </c>
      <c r="AZ54" s="24" t="s">
        <v>7588</v>
      </c>
      <c r="BA54" s="24" t="s">
        <v>7588</v>
      </c>
      <c r="BC54" s="26"/>
      <c r="BE54" s="29"/>
      <c r="BF54" s="26"/>
      <c r="BG54" s="24">
        <f t="shared" si="0"/>
        <v>0</v>
      </c>
      <c r="BH54" s="24">
        <f t="shared" si="1"/>
        <v>0</v>
      </c>
      <c r="BI54" s="24">
        <f t="shared" si="2"/>
        <v>0</v>
      </c>
      <c r="BJ54" s="24">
        <f t="shared" si="3"/>
        <v>0</v>
      </c>
      <c r="BK54" s="24">
        <f t="shared" si="4"/>
        <v>0</v>
      </c>
      <c r="BL54" s="24">
        <f t="shared" si="5"/>
        <v>0</v>
      </c>
      <c r="BM54" s="24">
        <f t="shared" si="6"/>
        <v>0</v>
      </c>
      <c r="BN54" s="24">
        <f t="shared" si="7"/>
        <v>0</v>
      </c>
      <c r="BO54" s="24">
        <f t="shared" si="8"/>
        <v>0</v>
      </c>
      <c r="BP54" s="24">
        <f t="shared" si="9"/>
        <v>0</v>
      </c>
      <c r="BQ54" s="24">
        <f t="shared" si="10"/>
        <v>0</v>
      </c>
      <c r="BR54" s="24">
        <f t="shared" si="11"/>
        <v>0</v>
      </c>
      <c r="BS54" s="24">
        <f t="shared" si="12"/>
        <v>0</v>
      </c>
      <c r="BT54" s="24">
        <f t="shared" si="13"/>
        <v>0</v>
      </c>
      <c r="BU54" s="24">
        <f t="shared" si="14"/>
        <v>0</v>
      </c>
      <c r="BV54" s="24">
        <f t="shared" si="15"/>
        <v>0</v>
      </c>
      <c r="BW54" s="24">
        <f t="shared" si="16"/>
        <v>1</v>
      </c>
      <c r="BX54" s="24">
        <f t="shared" si="17"/>
        <v>1</v>
      </c>
      <c r="BY54" s="24">
        <f t="shared" si="18"/>
        <v>0</v>
      </c>
      <c r="BZ54" s="24">
        <f t="shared" si="19"/>
        <v>0</v>
      </c>
      <c r="CA54" s="24">
        <f t="shared" si="32"/>
        <v>0</v>
      </c>
      <c r="CB54" s="24">
        <f t="shared" si="20"/>
        <v>0</v>
      </c>
      <c r="CC54" s="24">
        <f t="shared" si="21"/>
        <v>0</v>
      </c>
      <c r="CD54" s="24">
        <f t="shared" si="22"/>
        <v>0</v>
      </c>
      <c r="CE54" s="24">
        <f t="shared" si="23"/>
        <v>0</v>
      </c>
      <c r="CF54" s="24">
        <f t="shared" si="24"/>
        <v>0</v>
      </c>
      <c r="CG54" s="24">
        <f t="shared" si="35"/>
        <v>1</v>
      </c>
      <c r="CH54" s="24">
        <f t="shared" si="25"/>
        <v>0</v>
      </c>
      <c r="CI54" s="24">
        <f t="shared" si="26"/>
        <v>1</v>
      </c>
      <c r="CJ54" s="211">
        <f>_xlfn.XLOOKUP($C54,[1]Sheet1!$B:$B,[1]Sheet1!BJ:BJ)</f>
        <v>0</v>
      </c>
      <c r="CK54" s="211">
        <f>_xlfn.XLOOKUP($C54,[1]Sheet1!$B:$B,[1]Sheet1!BK:BK)</f>
        <v>0</v>
      </c>
      <c r="CL54" s="211">
        <f>_xlfn.XLOOKUP($C54,[1]Sheet1!$B:$B,[1]Sheet1!BL:BL)</f>
        <v>0</v>
      </c>
      <c r="CM54" s="211">
        <f>_xlfn.XLOOKUP($C54,[1]Sheet1!$B:$B,[1]Sheet1!BM:BM)</f>
        <v>0</v>
      </c>
      <c r="CN54" s="211">
        <f>_xlfn.XLOOKUP($C54,[1]Sheet1!$B:$B,[1]Sheet1!BN:BN)</f>
        <v>0</v>
      </c>
      <c r="CO54" s="211">
        <f>_xlfn.XLOOKUP($C54,[1]Sheet1!$B:$B,[1]Sheet1!BO:BO)</f>
        <v>0</v>
      </c>
      <c r="CP54" s="211">
        <f>_xlfn.XLOOKUP($C54,[1]Sheet1!$B:$B,[1]Sheet1!BP:BP)</f>
        <v>0</v>
      </c>
      <c r="CQ54" s="211">
        <f>_xlfn.XLOOKUP($C54,[1]Sheet1!$B:$B,[1]Sheet1!BQ:BQ)</f>
        <v>0</v>
      </c>
      <c r="CR54" s="211">
        <f>_xlfn.XLOOKUP($C54,[1]Sheet1!$B:$B,[1]Sheet1!BR:BR)</f>
        <v>0</v>
      </c>
      <c r="CS54" s="211">
        <f>_xlfn.XLOOKUP($C54,[1]Sheet1!$B:$B,[1]Sheet1!BS:BS)</f>
        <v>0</v>
      </c>
      <c r="CT54" s="211">
        <f>_xlfn.XLOOKUP($C54,[1]Sheet1!$B:$B,[1]Sheet1!BT:BT)</f>
        <v>0</v>
      </c>
      <c r="CU54" s="211">
        <f>_xlfn.XLOOKUP($C54,[1]Sheet1!$B:$B,[1]Sheet1!BU:BU)</f>
        <v>0</v>
      </c>
      <c r="CV54" s="211">
        <f>_xlfn.XLOOKUP($C54,[1]Sheet1!$B:$B,[1]Sheet1!BV:BV)</f>
        <v>0</v>
      </c>
      <c r="CW54" s="211">
        <f>_xlfn.XLOOKUP($C54,[1]Sheet1!$B:$B,[1]Sheet1!BW:BW)</f>
        <v>0</v>
      </c>
      <c r="CX54" s="211">
        <f>_xlfn.XLOOKUP($C54,[1]Sheet1!$B:$B,[1]Sheet1!BX:BX)</f>
        <v>0</v>
      </c>
      <c r="CY54" s="211">
        <f>_xlfn.XLOOKUP($C54,[1]Sheet1!$B:$B,[1]Sheet1!BY:BY)</f>
        <v>0</v>
      </c>
      <c r="CZ54" s="211">
        <f>_xlfn.XLOOKUP($C54,[1]Sheet1!$B:$B,[1]Sheet1!BZ:BZ)</f>
        <v>0</v>
      </c>
      <c r="DA54" s="211">
        <f>_xlfn.XLOOKUP($C54,[1]Sheet1!$B:$B,[1]Sheet1!CA:CA)</f>
        <v>0</v>
      </c>
      <c r="DB54" s="211">
        <f>_xlfn.XLOOKUP($C54,[1]Sheet1!$B:$B,[1]Sheet1!CB:CB)</f>
        <v>0</v>
      </c>
      <c r="DC54" s="211">
        <f>_xlfn.XLOOKUP($C54,[1]Sheet1!$B:$B,[1]Sheet1!CC:CC)</f>
        <v>0</v>
      </c>
      <c r="DD54" s="211">
        <f>_xlfn.XLOOKUP($C54,[1]Sheet1!$B:$B,[1]Sheet1!CD:CD)</f>
        <v>0</v>
      </c>
      <c r="DE54" s="211">
        <f>_xlfn.XLOOKUP($C54,[1]Sheet1!$B:$B,[1]Sheet1!CE:CE)</f>
        <v>0</v>
      </c>
      <c r="DF54" s="211">
        <f>_xlfn.XLOOKUP($C54,[1]Sheet1!$B:$B,[1]Sheet1!CF:CF)</f>
        <v>0</v>
      </c>
      <c r="DG54" s="163" t="str">
        <f>_xlfn.XLOOKUP(C54,[2]Sheet1!$B:$B,[2]Sheet1!$N:$N)</f>
        <v>N</v>
      </c>
      <c r="DH54" s="163">
        <f>_xlfn.XLOOKUP(C54,[2]Sheet1!$B:$B,[2]Sheet1!$R:$R)</f>
        <v>0</v>
      </c>
      <c r="DI54" s="163" t="str">
        <f>_xlfn.XLOOKUP(C54,[2]Sheet1!$B:$B,[2]Sheet1!$AN:$AN)</f>
        <v>N</v>
      </c>
      <c r="DJ54" s="163" t="str">
        <f>_xlfn.XLOOKUP(C54,[2]Sheet1!$B:$B,[2]Sheet1!$W:$W)</f>
        <v>N</v>
      </c>
      <c r="DK54" s="163">
        <f>_xlfn.XLOOKUP(C54,[2]Sheet1!$B:$B,[2]Sheet1!$AF:$AF)</f>
        <v>0</v>
      </c>
      <c r="DL54" s="163">
        <f>_xlfn.XLOOKUP(C54,[2]Sheet1!$B:$B,[2]Sheet1!$AW:$AW)</f>
        <v>0</v>
      </c>
      <c r="DM54" s="166" t="str">
        <f t="shared" si="27"/>
        <v>N</v>
      </c>
      <c r="DN54" s="166" t="str">
        <f t="shared" si="28"/>
        <v/>
      </c>
      <c r="DO54" s="166" t="str">
        <f t="shared" si="29"/>
        <v>N</v>
      </c>
      <c r="DP54" s="166" t="str">
        <f t="shared" si="30"/>
        <v>Y</v>
      </c>
      <c r="DQ54" s="180" t="str">
        <f t="shared" si="31"/>
        <v>Not Specified</v>
      </c>
      <c r="DR54" s="180"/>
    </row>
    <row r="55" spans="1:122" s="24" customFormat="1" ht="16.5" hidden="1" customHeight="1">
      <c r="A55" s="24">
        <v>52</v>
      </c>
      <c r="B55" s="24">
        <v>60</v>
      </c>
      <c r="C55" s="26" t="s">
        <v>314</v>
      </c>
      <c r="D55" s="24" t="s">
        <v>7170</v>
      </c>
      <c r="E55" s="24" t="s">
        <v>7165</v>
      </c>
      <c r="F55" s="24" t="s">
        <v>7286</v>
      </c>
      <c r="G55" s="24" t="s">
        <v>2990</v>
      </c>
      <c r="H55" s="30" t="s">
        <v>315</v>
      </c>
      <c r="I55" s="24" t="s">
        <v>316</v>
      </c>
      <c r="J55" s="24">
        <v>0</v>
      </c>
      <c r="K55" s="24" t="s">
        <v>317</v>
      </c>
      <c r="L55" s="24">
        <v>252500</v>
      </c>
      <c r="M55" s="26">
        <v>31</v>
      </c>
      <c r="N55" s="73" t="s">
        <v>689</v>
      </c>
      <c r="O55" s="73" t="s">
        <v>7588</v>
      </c>
      <c r="P55" s="74" t="s">
        <v>7588</v>
      </c>
      <c r="Q55" s="73" t="s">
        <v>689</v>
      </c>
      <c r="R55" s="73" t="s">
        <v>689</v>
      </c>
      <c r="S55" s="73" t="s">
        <v>7588</v>
      </c>
      <c r="T55" s="73" t="s">
        <v>7588</v>
      </c>
      <c r="U55" s="213" t="s">
        <v>7588</v>
      </c>
      <c r="V55" s="73" t="s">
        <v>7588</v>
      </c>
      <c r="W55" s="73" t="s">
        <v>7588</v>
      </c>
      <c r="X55" s="218" t="s">
        <v>7588</v>
      </c>
      <c r="Y55" s="73" t="s">
        <v>7588</v>
      </c>
      <c r="Z55" s="73" t="s">
        <v>7588</v>
      </c>
      <c r="AA55" s="74" t="s">
        <v>7588</v>
      </c>
      <c r="AB55" s="73"/>
      <c r="AC55" s="73" t="s">
        <v>2995</v>
      </c>
      <c r="AD55" s="74" t="s">
        <v>7140</v>
      </c>
      <c r="AE55" s="73" t="s">
        <v>7588</v>
      </c>
      <c r="AF55" s="73" t="s">
        <v>689</v>
      </c>
      <c r="AG55" s="73" t="s">
        <v>266</v>
      </c>
      <c r="AH55" s="73" t="s">
        <v>266</v>
      </c>
      <c r="AI55" s="73" t="s">
        <v>269</v>
      </c>
      <c r="AJ55" s="73" t="s">
        <v>691</v>
      </c>
      <c r="AK55" s="81" t="s">
        <v>7588</v>
      </c>
      <c r="AL55" s="73" t="s">
        <v>7588</v>
      </c>
      <c r="AN55" s="26"/>
      <c r="AO55" s="24" t="s">
        <v>7588</v>
      </c>
      <c r="AP55" s="73" t="s">
        <v>689</v>
      </c>
      <c r="AQ55" s="24" t="s">
        <v>7588</v>
      </c>
      <c r="AR55" s="24" t="s">
        <v>7588</v>
      </c>
      <c r="AS55" s="24" t="s">
        <v>7588</v>
      </c>
      <c r="AU55" s="26"/>
      <c r="AV55" s="24" t="s">
        <v>267</v>
      </c>
      <c r="AW55" s="22" t="s">
        <v>267</v>
      </c>
      <c r="AX55" s="24" t="s">
        <v>269</v>
      </c>
      <c r="AY55" s="24" t="s">
        <v>86</v>
      </c>
      <c r="AZ55" s="24" t="s">
        <v>3569</v>
      </c>
      <c r="BA55" s="24">
        <v>2030</v>
      </c>
      <c r="BC55" s="26"/>
      <c r="BE55" s="29"/>
      <c r="BF55" s="26"/>
      <c r="BG55" s="24">
        <f t="shared" si="0"/>
        <v>0</v>
      </c>
      <c r="BH55" s="24">
        <f t="shared" si="1"/>
        <v>0</v>
      </c>
      <c r="BI55" s="24">
        <f t="shared" si="2"/>
        <v>0</v>
      </c>
      <c r="BJ55" s="24">
        <f t="shared" si="3"/>
        <v>0</v>
      </c>
      <c r="BK55" s="24">
        <f t="shared" si="4"/>
        <v>0</v>
      </c>
      <c r="BL55" s="24">
        <f t="shared" si="5"/>
        <v>0</v>
      </c>
      <c r="BM55" s="24">
        <f t="shared" si="6"/>
        <v>0</v>
      </c>
      <c r="BN55" s="24">
        <f t="shared" si="7"/>
        <v>0</v>
      </c>
      <c r="BO55" s="24">
        <f t="shared" si="8"/>
        <v>0</v>
      </c>
      <c r="BP55" s="24">
        <f t="shared" si="9"/>
        <v>0</v>
      </c>
      <c r="BQ55" s="24">
        <f t="shared" si="10"/>
        <v>0</v>
      </c>
      <c r="BR55" s="24">
        <f t="shared" si="11"/>
        <v>0</v>
      </c>
      <c r="BS55" s="24">
        <f t="shared" si="12"/>
        <v>0</v>
      </c>
      <c r="BT55" s="24">
        <f t="shared" si="13"/>
        <v>0</v>
      </c>
      <c r="BU55" s="24">
        <f t="shared" si="14"/>
        <v>0</v>
      </c>
      <c r="BV55" s="24">
        <f t="shared" si="15"/>
        <v>0</v>
      </c>
      <c r="BW55" s="24">
        <f t="shared" si="16"/>
        <v>0</v>
      </c>
      <c r="BX55" s="24">
        <f t="shared" si="17"/>
        <v>0</v>
      </c>
      <c r="BY55" s="24">
        <f t="shared" si="18"/>
        <v>0</v>
      </c>
      <c r="BZ55" s="24">
        <f t="shared" si="19"/>
        <v>0</v>
      </c>
      <c r="CA55" s="24">
        <f t="shared" si="32"/>
        <v>0</v>
      </c>
      <c r="CB55" s="24">
        <f t="shared" si="20"/>
        <v>0</v>
      </c>
      <c r="CC55" s="24">
        <f t="shared" si="21"/>
        <v>0</v>
      </c>
      <c r="CD55" s="24">
        <f t="shared" si="22"/>
        <v>1</v>
      </c>
      <c r="CE55" s="24">
        <f t="shared" si="23"/>
        <v>0</v>
      </c>
      <c r="CF55" s="24">
        <f t="shared" si="24"/>
        <v>0</v>
      </c>
      <c r="CG55" s="24">
        <f t="shared" si="35"/>
        <v>0</v>
      </c>
      <c r="CH55" s="24">
        <f t="shared" si="25"/>
        <v>0</v>
      </c>
      <c r="CI55" s="24">
        <f t="shared" si="26"/>
        <v>1</v>
      </c>
      <c r="CJ55" s="211">
        <f>_xlfn.XLOOKUP($C55,[1]Sheet1!$B:$B,[1]Sheet1!BJ:BJ)</f>
        <v>0</v>
      </c>
      <c r="CK55" s="211">
        <f>_xlfn.XLOOKUP($C55,[1]Sheet1!$B:$B,[1]Sheet1!BK:BK)</f>
        <v>0</v>
      </c>
      <c r="CL55" s="211">
        <f>_xlfn.XLOOKUP($C55,[1]Sheet1!$B:$B,[1]Sheet1!BL:BL)</f>
        <v>0</v>
      </c>
      <c r="CM55" s="211">
        <f>_xlfn.XLOOKUP($C55,[1]Sheet1!$B:$B,[1]Sheet1!BM:BM)</f>
        <v>0</v>
      </c>
      <c r="CN55" s="211">
        <f>_xlfn.XLOOKUP($C55,[1]Sheet1!$B:$B,[1]Sheet1!BN:BN)</f>
        <v>0</v>
      </c>
      <c r="CO55" s="211">
        <f>_xlfn.XLOOKUP($C55,[1]Sheet1!$B:$B,[1]Sheet1!BO:BO)</f>
        <v>0</v>
      </c>
      <c r="CP55" s="211">
        <f>_xlfn.XLOOKUP($C55,[1]Sheet1!$B:$B,[1]Sheet1!BP:BP)</f>
        <v>1</v>
      </c>
      <c r="CQ55" s="211">
        <f>_xlfn.XLOOKUP($C55,[1]Sheet1!$B:$B,[1]Sheet1!BQ:BQ)</f>
        <v>1</v>
      </c>
      <c r="CR55" s="211">
        <f>_xlfn.XLOOKUP($C55,[1]Sheet1!$B:$B,[1]Sheet1!BR:BR)</f>
        <v>0</v>
      </c>
      <c r="CS55" s="211">
        <f>_xlfn.XLOOKUP($C55,[1]Sheet1!$B:$B,[1]Sheet1!BS:BS)</f>
        <v>0</v>
      </c>
      <c r="CT55" s="211">
        <f>_xlfn.XLOOKUP($C55,[1]Sheet1!$B:$B,[1]Sheet1!BT:BT)</f>
        <v>0</v>
      </c>
      <c r="CU55" s="211">
        <f>_xlfn.XLOOKUP($C55,[1]Sheet1!$B:$B,[1]Sheet1!BU:BU)</f>
        <v>0</v>
      </c>
      <c r="CV55" s="211">
        <f>_xlfn.XLOOKUP($C55,[1]Sheet1!$B:$B,[1]Sheet1!BV:BV)</f>
        <v>0</v>
      </c>
      <c r="CW55" s="211">
        <f>_xlfn.XLOOKUP($C55,[1]Sheet1!$B:$B,[1]Sheet1!BW:BW)</f>
        <v>0</v>
      </c>
      <c r="CX55" s="211">
        <f>_xlfn.XLOOKUP($C55,[1]Sheet1!$B:$B,[1]Sheet1!BX:BX)</f>
        <v>0</v>
      </c>
      <c r="CY55" s="211">
        <f>_xlfn.XLOOKUP($C55,[1]Sheet1!$B:$B,[1]Sheet1!BY:BY)</f>
        <v>0</v>
      </c>
      <c r="CZ55" s="211">
        <f>_xlfn.XLOOKUP($C55,[1]Sheet1!$B:$B,[1]Sheet1!BZ:BZ)</f>
        <v>1</v>
      </c>
      <c r="DA55" s="211">
        <f>_xlfn.XLOOKUP($C55,[1]Sheet1!$B:$B,[1]Sheet1!CA:CA)</f>
        <v>0</v>
      </c>
      <c r="DB55" s="211">
        <f>_xlfn.XLOOKUP($C55,[1]Sheet1!$B:$B,[1]Sheet1!CB:CB)</f>
        <v>1</v>
      </c>
      <c r="DC55" s="211">
        <f>_xlfn.XLOOKUP($C55,[1]Sheet1!$B:$B,[1]Sheet1!CC:CC)</f>
        <v>0</v>
      </c>
      <c r="DD55" s="211">
        <f>_xlfn.XLOOKUP($C55,[1]Sheet1!$B:$B,[1]Sheet1!CD:CD)</f>
        <v>0</v>
      </c>
      <c r="DE55" s="211">
        <f>_xlfn.XLOOKUP($C55,[1]Sheet1!$B:$B,[1]Sheet1!CE:CE)</f>
        <v>1</v>
      </c>
      <c r="DF55" s="211">
        <f>_xlfn.XLOOKUP($C55,[1]Sheet1!$B:$B,[1]Sheet1!CF:CF)</f>
        <v>0</v>
      </c>
      <c r="DG55" s="163" t="str">
        <f>_xlfn.XLOOKUP(C55,[2]Sheet1!$B:$B,[2]Sheet1!$N:$N)</f>
        <v>N</v>
      </c>
      <c r="DH55" s="163">
        <f>_xlfn.XLOOKUP(C55,[2]Sheet1!$B:$B,[2]Sheet1!$R:$R)</f>
        <v>0</v>
      </c>
      <c r="DI55" s="163" t="str">
        <f>_xlfn.XLOOKUP(C55,[2]Sheet1!$B:$B,[2]Sheet1!$AN:$AN)</f>
        <v>C, V</v>
      </c>
      <c r="DJ55" s="163" t="str">
        <f>_xlfn.XLOOKUP(C55,[2]Sheet1!$B:$B,[2]Sheet1!$W:$W)</f>
        <v>N</v>
      </c>
      <c r="DK55" s="163">
        <f>_xlfn.XLOOKUP(C55,[2]Sheet1!$B:$B,[2]Sheet1!$AF:$AF)</f>
        <v>0</v>
      </c>
      <c r="DL55" s="163" t="str">
        <f>_xlfn.XLOOKUP(C55,[2]Sheet1!$B:$B,[2]Sheet1!$AW:$AW)</f>
        <v>U</v>
      </c>
      <c r="DM55" s="166" t="str">
        <f t="shared" si="27"/>
        <v>N</v>
      </c>
      <c r="DN55" s="166" t="str">
        <f t="shared" si="28"/>
        <v/>
      </c>
      <c r="DO55" s="166" t="str">
        <f t="shared" si="29"/>
        <v>N</v>
      </c>
      <c r="DP55" s="166" t="str">
        <f t="shared" si="30"/>
        <v>N</v>
      </c>
      <c r="DQ55" s="180" t="str">
        <f t="shared" si="31"/>
        <v>Not Specified</v>
      </c>
      <c r="DR55" s="180"/>
    </row>
    <row r="56" spans="1:122" s="24" customFormat="1" ht="16.5" hidden="1" customHeight="1">
      <c r="A56" s="24">
        <v>53</v>
      </c>
      <c r="B56" s="24">
        <v>51</v>
      </c>
      <c r="C56" s="26" t="s">
        <v>318</v>
      </c>
      <c r="D56" s="24" t="s">
        <v>7203</v>
      </c>
      <c r="E56" s="24" t="s">
        <v>3005</v>
      </c>
      <c r="F56" s="24" t="s">
        <v>7286</v>
      </c>
      <c r="G56" s="24" t="s">
        <v>2990</v>
      </c>
      <c r="H56" s="30" t="s">
        <v>319</v>
      </c>
      <c r="I56" s="24" t="s">
        <v>320</v>
      </c>
      <c r="J56" s="24">
        <v>0.23200000000000001</v>
      </c>
      <c r="K56" s="24" t="s">
        <v>321</v>
      </c>
      <c r="L56" s="24">
        <v>409000</v>
      </c>
      <c r="M56" s="26">
        <v>31</v>
      </c>
      <c r="N56" s="73" t="s">
        <v>689</v>
      </c>
      <c r="O56" s="73" t="s">
        <v>7588</v>
      </c>
      <c r="P56" s="74" t="s">
        <v>7588</v>
      </c>
      <c r="Q56" s="73" t="s">
        <v>86</v>
      </c>
      <c r="R56" s="73" t="s">
        <v>689</v>
      </c>
      <c r="S56" s="73" t="s">
        <v>1421</v>
      </c>
      <c r="T56" s="73" t="s">
        <v>7588</v>
      </c>
      <c r="U56" s="213" t="s">
        <v>7588</v>
      </c>
      <c r="V56" s="73" t="s">
        <v>7588</v>
      </c>
      <c r="W56" s="73" t="s">
        <v>7588</v>
      </c>
      <c r="X56" s="218" t="s">
        <v>7588</v>
      </c>
      <c r="Y56" s="73" t="s">
        <v>7588</v>
      </c>
      <c r="Z56" s="73" t="s">
        <v>7588</v>
      </c>
      <c r="AA56" s="74" t="s">
        <v>7588</v>
      </c>
      <c r="AB56" s="73"/>
      <c r="AC56" s="73" t="s">
        <v>2995</v>
      </c>
      <c r="AD56" s="74" t="s">
        <v>7140</v>
      </c>
      <c r="AE56" s="73" t="s">
        <v>7588</v>
      </c>
      <c r="AF56" s="73" t="s">
        <v>689</v>
      </c>
      <c r="AG56" s="73" t="s">
        <v>266</v>
      </c>
      <c r="AH56" s="73" t="s">
        <v>266</v>
      </c>
      <c r="AI56" s="73" t="s">
        <v>738</v>
      </c>
      <c r="AJ56" s="73" t="s">
        <v>691</v>
      </c>
      <c r="AK56" s="81" t="s">
        <v>7588</v>
      </c>
      <c r="AL56" s="73" t="s">
        <v>7588</v>
      </c>
      <c r="AN56" s="26"/>
      <c r="AO56" s="24" t="s">
        <v>7588</v>
      </c>
      <c r="AP56" s="73" t="s">
        <v>689</v>
      </c>
      <c r="AQ56" s="24" t="s">
        <v>7588</v>
      </c>
      <c r="AR56" s="24" t="s">
        <v>7588</v>
      </c>
      <c r="AS56" s="24" t="s">
        <v>7588</v>
      </c>
      <c r="AU56" s="26"/>
      <c r="AV56" s="24" t="s">
        <v>267</v>
      </c>
      <c r="AW56" s="22" t="s">
        <v>267</v>
      </c>
      <c r="AX56" s="24" t="s">
        <v>269</v>
      </c>
      <c r="AY56" s="24" t="s">
        <v>86</v>
      </c>
      <c r="AZ56" s="24" t="s">
        <v>3580</v>
      </c>
      <c r="BA56" s="24">
        <v>2030</v>
      </c>
      <c r="BC56" s="26"/>
      <c r="BE56" s="29"/>
      <c r="BF56" s="26"/>
      <c r="BG56" s="24">
        <f t="shared" si="0"/>
        <v>0</v>
      </c>
      <c r="BH56" s="24">
        <f t="shared" si="1"/>
        <v>0</v>
      </c>
      <c r="BI56" s="24">
        <f t="shared" si="2"/>
        <v>0</v>
      </c>
      <c r="BJ56" s="24">
        <f t="shared" si="3"/>
        <v>0</v>
      </c>
      <c r="BK56" s="24">
        <f t="shared" si="4"/>
        <v>0</v>
      </c>
      <c r="BL56" s="24">
        <f t="shared" si="5"/>
        <v>0</v>
      </c>
      <c r="BM56" s="24">
        <f t="shared" si="6"/>
        <v>0</v>
      </c>
      <c r="BN56" s="24">
        <f t="shared" si="7"/>
        <v>0</v>
      </c>
      <c r="BO56" s="24">
        <f t="shared" si="8"/>
        <v>0</v>
      </c>
      <c r="BP56" s="24">
        <f t="shared" si="9"/>
        <v>0</v>
      </c>
      <c r="BQ56" s="24">
        <f t="shared" si="10"/>
        <v>0</v>
      </c>
      <c r="BR56" s="24">
        <f t="shared" si="11"/>
        <v>0</v>
      </c>
      <c r="BS56" s="24">
        <f t="shared" si="12"/>
        <v>0</v>
      </c>
      <c r="BT56" s="24">
        <f t="shared" si="13"/>
        <v>0</v>
      </c>
      <c r="BU56" s="24">
        <f t="shared" si="14"/>
        <v>0</v>
      </c>
      <c r="BV56" s="24">
        <f t="shared" si="15"/>
        <v>0</v>
      </c>
      <c r="BW56" s="24">
        <f t="shared" si="16"/>
        <v>0</v>
      </c>
      <c r="BX56" s="24">
        <f t="shared" si="17"/>
        <v>0</v>
      </c>
      <c r="BY56" s="24">
        <f t="shared" si="18"/>
        <v>0</v>
      </c>
      <c r="BZ56" s="24">
        <f t="shared" si="19"/>
        <v>0</v>
      </c>
      <c r="CA56" s="24">
        <f t="shared" si="32"/>
        <v>0</v>
      </c>
      <c r="CB56" s="24">
        <f t="shared" si="20"/>
        <v>0</v>
      </c>
      <c r="CC56" s="24">
        <f t="shared" si="21"/>
        <v>0</v>
      </c>
      <c r="CD56" s="24">
        <f t="shared" si="22"/>
        <v>1</v>
      </c>
      <c r="CE56" s="24">
        <f t="shared" si="23"/>
        <v>0</v>
      </c>
      <c r="CF56" s="24">
        <f t="shared" si="24"/>
        <v>0</v>
      </c>
      <c r="CG56" s="24">
        <f t="shared" si="35"/>
        <v>0</v>
      </c>
      <c r="CH56" s="24">
        <f t="shared" si="25"/>
        <v>0</v>
      </c>
      <c r="CI56" s="24">
        <f t="shared" si="26"/>
        <v>1</v>
      </c>
      <c r="CJ56" s="211">
        <f>_xlfn.XLOOKUP($C56,[1]Sheet1!$B:$B,[1]Sheet1!BJ:BJ)</f>
        <v>0</v>
      </c>
      <c r="CK56" s="211">
        <f>_xlfn.XLOOKUP($C56,[1]Sheet1!$B:$B,[1]Sheet1!BK:BK)</f>
        <v>0</v>
      </c>
      <c r="CL56" s="211">
        <f>_xlfn.XLOOKUP($C56,[1]Sheet1!$B:$B,[1]Sheet1!BL:BL)</f>
        <v>0</v>
      </c>
      <c r="CM56" s="211">
        <f>_xlfn.XLOOKUP($C56,[1]Sheet1!$B:$B,[1]Sheet1!BM:BM)</f>
        <v>0</v>
      </c>
      <c r="CN56" s="211">
        <f>_xlfn.XLOOKUP($C56,[1]Sheet1!$B:$B,[1]Sheet1!BN:BN)</f>
        <v>0</v>
      </c>
      <c r="CO56" s="211">
        <f>_xlfn.XLOOKUP($C56,[1]Sheet1!$B:$B,[1]Sheet1!BO:BO)</f>
        <v>0</v>
      </c>
      <c r="CP56" s="211">
        <f>_xlfn.XLOOKUP($C56,[1]Sheet1!$B:$B,[1]Sheet1!BP:BP)</f>
        <v>0</v>
      </c>
      <c r="CQ56" s="211">
        <f>_xlfn.XLOOKUP($C56,[1]Sheet1!$B:$B,[1]Sheet1!BQ:BQ)</f>
        <v>0</v>
      </c>
      <c r="CR56" s="211">
        <f>_xlfn.XLOOKUP($C56,[1]Sheet1!$B:$B,[1]Sheet1!BR:BR)</f>
        <v>0</v>
      </c>
      <c r="CS56" s="211">
        <f>_xlfn.XLOOKUP($C56,[1]Sheet1!$B:$B,[1]Sheet1!BS:BS)</f>
        <v>0</v>
      </c>
      <c r="CT56" s="211">
        <f>_xlfn.XLOOKUP($C56,[1]Sheet1!$B:$B,[1]Sheet1!BT:BT)</f>
        <v>0</v>
      </c>
      <c r="CU56" s="211">
        <f>_xlfn.XLOOKUP($C56,[1]Sheet1!$B:$B,[1]Sheet1!BU:BU)</f>
        <v>0</v>
      </c>
      <c r="CV56" s="211">
        <f>_xlfn.XLOOKUP($C56,[1]Sheet1!$B:$B,[1]Sheet1!BV:BV)</f>
        <v>0</v>
      </c>
      <c r="CW56" s="211">
        <f>_xlfn.XLOOKUP($C56,[1]Sheet1!$B:$B,[1]Sheet1!BW:BW)</f>
        <v>0</v>
      </c>
      <c r="CX56" s="211">
        <f>_xlfn.XLOOKUP($C56,[1]Sheet1!$B:$B,[1]Sheet1!BX:BX)</f>
        <v>0</v>
      </c>
      <c r="CY56" s="211">
        <f>_xlfn.XLOOKUP($C56,[1]Sheet1!$B:$B,[1]Sheet1!BY:BY)</f>
        <v>0</v>
      </c>
      <c r="CZ56" s="211">
        <f>_xlfn.XLOOKUP($C56,[1]Sheet1!$B:$B,[1]Sheet1!BZ:BZ)</f>
        <v>0</v>
      </c>
      <c r="DA56" s="211">
        <f>_xlfn.XLOOKUP($C56,[1]Sheet1!$B:$B,[1]Sheet1!CA:CA)</f>
        <v>0</v>
      </c>
      <c r="DB56" s="211">
        <f>_xlfn.XLOOKUP($C56,[1]Sheet1!$B:$B,[1]Sheet1!CB:CB)</f>
        <v>0</v>
      </c>
      <c r="DC56" s="211">
        <f>_xlfn.XLOOKUP($C56,[1]Sheet1!$B:$B,[1]Sheet1!CC:CC)</f>
        <v>0</v>
      </c>
      <c r="DD56" s="211">
        <f>_xlfn.XLOOKUP($C56,[1]Sheet1!$B:$B,[1]Sheet1!CD:CD)</f>
        <v>0</v>
      </c>
      <c r="DE56" s="211">
        <f>_xlfn.XLOOKUP($C56,[1]Sheet1!$B:$B,[1]Sheet1!CE:CE)</f>
        <v>0</v>
      </c>
      <c r="DF56" s="211">
        <f>_xlfn.XLOOKUP($C56,[1]Sheet1!$B:$B,[1]Sheet1!CF:CF)</f>
        <v>0</v>
      </c>
      <c r="DG56" s="163" t="str">
        <f>_xlfn.XLOOKUP(C56,[2]Sheet1!$B:$B,[2]Sheet1!$N:$N)</f>
        <v>N</v>
      </c>
      <c r="DH56" s="163" t="str">
        <f>_xlfn.XLOOKUP(C56,[2]Sheet1!$B:$B,[2]Sheet1!$R:$R)</f>
        <v>No</v>
      </c>
      <c r="DI56" s="163" t="str">
        <f>_xlfn.XLOOKUP(C56,[2]Sheet1!$B:$B,[2]Sheet1!$AN:$AN)</f>
        <v>N</v>
      </c>
      <c r="DJ56" s="163" t="str">
        <f>_xlfn.XLOOKUP(C56,[2]Sheet1!$B:$B,[2]Sheet1!$W:$W)</f>
        <v>N</v>
      </c>
      <c r="DK56" s="163">
        <f>_xlfn.XLOOKUP(C56,[2]Sheet1!$B:$B,[2]Sheet1!$AF:$AF)</f>
        <v>0</v>
      </c>
      <c r="DL56" s="163">
        <f>_xlfn.XLOOKUP(C56,[2]Sheet1!$B:$B,[2]Sheet1!$AW:$AW)</f>
        <v>0</v>
      </c>
      <c r="DM56" s="166" t="str">
        <f t="shared" si="27"/>
        <v>Y</v>
      </c>
      <c r="DN56" s="166" t="str">
        <f t="shared" si="28"/>
        <v/>
      </c>
      <c r="DO56" s="166" t="str">
        <f t="shared" si="29"/>
        <v>N</v>
      </c>
      <c r="DP56" s="166" t="str">
        <f t="shared" si="30"/>
        <v>N</v>
      </c>
      <c r="DQ56" s="180" t="str">
        <f t="shared" si="31"/>
        <v>Not Specified</v>
      </c>
      <c r="DR56" s="180"/>
    </row>
    <row r="57" spans="1:122" s="24" customFormat="1" ht="16.5" hidden="1" customHeight="1">
      <c r="A57" s="24">
        <v>54</v>
      </c>
      <c r="B57" s="24">
        <v>64</v>
      </c>
      <c r="C57" s="26" t="s">
        <v>338</v>
      </c>
      <c r="D57" s="24" t="s">
        <v>7183</v>
      </c>
      <c r="E57" s="24" t="s">
        <v>7169</v>
      </c>
      <c r="F57" s="24" t="s">
        <v>2374</v>
      </c>
      <c r="G57" s="24" t="s">
        <v>3136</v>
      </c>
      <c r="H57" s="30" t="s">
        <v>339</v>
      </c>
      <c r="I57" s="24" t="s">
        <v>340</v>
      </c>
      <c r="J57" s="24">
        <v>6.5000000000000002E-2</v>
      </c>
      <c r="K57" s="24" t="s">
        <v>341</v>
      </c>
      <c r="L57" s="24">
        <v>175853</v>
      </c>
      <c r="M57" s="26">
        <v>31</v>
      </c>
      <c r="N57" s="73" t="s">
        <v>689</v>
      </c>
      <c r="O57" s="73" t="s">
        <v>7588</v>
      </c>
      <c r="P57" s="74" t="s">
        <v>7588</v>
      </c>
      <c r="Q57" s="73" t="s">
        <v>86</v>
      </c>
      <c r="R57" s="73" t="s">
        <v>86</v>
      </c>
      <c r="S57" s="73" t="s">
        <v>3067</v>
      </c>
      <c r="T57" s="73" t="s">
        <v>7588</v>
      </c>
      <c r="U57" s="213">
        <v>2030</v>
      </c>
      <c r="V57" s="73" t="s">
        <v>7588</v>
      </c>
      <c r="W57" s="73" t="s">
        <v>7588</v>
      </c>
      <c r="X57" s="218" t="s">
        <v>7588</v>
      </c>
      <c r="Y57" s="73" t="s">
        <v>7588</v>
      </c>
      <c r="Z57" s="73" t="s">
        <v>7588</v>
      </c>
      <c r="AA57" s="74" t="s">
        <v>7588</v>
      </c>
      <c r="AB57" s="73"/>
      <c r="AC57" s="73" t="s">
        <v>675</v>
      </c>
      <c r="AD57" s="74" t="s">
        <v>5</v>
      </c>
      <c r="AE57" s="73" t="s">
        <v>870</v>
      </c>
      <c r="AF57" s="73" t="s">
        <v>86</v>
      </c>
      <c r="AG57" s="73" t="s">
        <v>266</v>
      </c>
      <c r="AH57" s="73" t="s">
        <v>266</v>
      </c>
      <c r="AI57" s="73" t="s">
        <v>738</v>
      </c>
      <c r="AJ57" s="73" t="s">
        <v>691</v>
      </c>
      <c r="AK57" s="81" t="s">
        <v>3592</v>
      </c>
      <c r="AL57" s="73">
        <v>2050</v>
      </c>
      <c r="AN57" s="26"/>
      <c r="AO57" s="24" t="s">
        <v>7588</v>
      </c>
      <c r="AP57" s="73" t="s">
        <v>689</v>
      </c>
      <c r="AQ57" s="24" t="s">
        <v>7588</v>
      </c>
      <c r="AR57" s="24" t="s">
        <v>7588</v>
      </c>
      <c r="AS57" s="24" t="s">
        <v>7588</v>
      </c>
      <c r="AU57" s="26"/>
      <c r="AV57" s="24" t="s">
        <v>266</v>
      </c>
      <c r="AW57" s="22" t="s">
        <v>3019</v>
      </c>
      <c r="AX57" s="24" t="s">
        <v>269</v>
      </c>
      <c r="AY57" s="24" t="s">
        <v>689</v>
      </c>
      <c r="AZ57" s="24" t="s">
        <v>7588</v>
      </c>
      <c r="BA57" s="24" t="s">
        <v>7588</v>
      </c>
      <c r="BC57" s="26"/>
      <c r="BE57" s="29"/>
      <c r="BF57" s="26"/>
      <c r="BG57" s="24">
        <f t="shared" si="0"/>
        <v>0</v>
      </c>
      <c r="BH57" s="24">
        <f t="shared" si="1"/>
        <v>0</v>
      </c>
      <c r="BI57" s="24">
        <f t="shared" si="2"/>
        <v>0</v>
      </c>
      <c r="BJ57" s="24">
        <f t="shared" si="3"/>
        <v>0</v>
      </c>
      <c r="BK57" s="24">
        <f t="shared" si="4"/>
        <v>0</v>
      </c>
      <c r="BL57" s="24">
        <f t="shared" si="5"/>
        <v>1</v>
      </c>
      <c r="BM57" s="24">
        <f t="shared" si="6"/>
        <v>0</v>
      </c>
      <c r="BN57" s="24">
        <f t="shared" si="7"/>
        <v>1</v>
      </c>
      <c r="BO57" s="24">
        <f t="shared" si="8"/>
        <v>0</v>
      </c>
      <c r="BP57" s="24">
        <f t="shared" si="9"/>
        <v>0</v>
      </c>
      <c r="BQ57" s="24">
        <f t="shared" si="10"/>
        <v>0</v>
      </c>
      <c r="BR57" s="24">
        <f t="shared" si="11"/>
        <v>0</v>
      </c>
      <c r="BS57" s="24">
        <f t="shared" si="12"/>
        <v>0</v>
      </c>
      <c r="BT57" s="24">
        <f t="shared" si="13"/>
        <v>0</v>
      </c>
      <c r="BU57" s="24">
        <f t="shared" si="14"/>
        <v>0</v>
      </c>
      <c r="BV57" s="24">
        <f t="shared" si="15"/>
        <v>0</v>
      </c>
      <c r="BW57" s="24">
        <f t="shared" si="16"/>
        <v>1</v>
      </c>
      <c r="BX57" s="24">
        <f t="shared" si="17"/>
        <v>1</v>
      </c>
      <c r="BY57" s="24">
        <f t="shared" si="18"/>
        <v>0</v>
      </c>
      <c r="BZ57" s="24">
        <f t="shared" si="19"/>
        <v>0</v>
      </c>
      <c r="CA57" s="24">
        <f t="shared" si="32"/>
        <v>0</v>
      </c>
      <c r="CB57" s="24">
        <f t="shared" si="20"/>
        <v>0</v>
      </c>
      <c r="CC57" s="24">
        <f t="shared" si="21"/>
        <v>0</v>
      </c>
      <c r="CD57" s="24">
        <f t="shared" si="22"/>
        <v>0</v>
      </c>
      <c r="CE57" s="24">
        <f t="shared" si="23"/>
        <v>0</v>
      </c>
      <c r="CF57" s="24">
        <f t="shared" si="24"/>
        <v>1</v>
      </c>
      <c r="CG57" s="24">
        <f t="shared" si="35"/>
        <v>1</v>
      </c>
      <c r="CH57" s="24">
        <f t="shared" si="25"/>
        <v>0</v>
      </c>
      <c r="CI57" s="24">
        <f t="shared" si="26"/>
        <v>0</v>
      </c>
      <c r="CJ57" s="211">
        <f>_xlfn.XLOOKUP($C57,[1]Sheet1!$B:$B,[1]Sheet1!BJ:BJ)</f>
        <v>0</v>
      </c>
      <c r="CK57" s="211">
        <f>_xlfn.XLOOKUP($C57,[1]Sheet1!$B:$B,[1]Sheet1!BK:BK)</f>
        <v>0</v>
      </c>
      <c r="CL57" s="211">
        <f>_xlfn.XLOOKUP($C57,[1]Sheet1!$B:$B,[1]Sheet1!BL:BL)</f>
        <v>1</v>
      </c>
      <c r="CM57" s="211">
        <f>_xlfn.XLOOKUP($C57,[1]Sheet1!$B:$B,[1]Sheet1!BM:BM)</f>
        <v>1</v>
      </c>
      <c r="CN57" s="211">
        <f>_xlfn.XLOOKUP($C57,[1]Sheet1!$B:$B,[1]Sheet1!BN:BN)</f>
        <v>0</v>
      </c>
      <c r="CO57" s="211">
        <f>_xlfn.XLOOKUP($C57,[1]Sheet1!$B:$B,[1]Sheet1!BO:BO)</f>
        <v>0</v>
      </c>
      <c r="CP57" s="211">
        <f>_xlfn.XLOOKUP($C57,[1]Sheet1!$B:$B,[1]Sheet1!BP:BP)</f>
        <v>0</v>
      </c>
      <c r="CQ57" s="211">
        <f>_xlfn.XLOOKUP($C57,[1]Sheet1!$B:$B,[1]Sheet1!BQ:BQ)</f>
        <v>0</v>
      </c>
      <c r="CR57" s="211">
        <f>_xlfn.XLOOKUP($C57,[1]Sheet1!$B:$B,[1]Sheet1!BR:BR)</f>
        <v>0</v>
      </c>
      <c r="CS57" s="211">
        <f>_xlfn.XLOOKUP($C57,[1]Sheet1!$B:$B,[1]Sheet1!BS:BS)</f>
        <v>1</v>
      </c>
      <c r="CT57" s="211">
        <f>_xlfn.XLOOKUP($C57,[1]Sheet1!$B:$B,[1]Sheet1!BT:BT)</f>
        <v>0</v>
      </c>
      <c r="CU57" s="211">
        <f>_xlfn.XLOOKUP($C57,[1]Sheet1!$B:$B,[1]Sheet1!BU:BU)</f>
        <v>1</v>
      </c>
      <c r="CV57" s="211">
        <f>_xlfn.XLOOKUP($C57,[1]Sheet1!$B:$B,[1]Sheet1!BV:BV)</f>
        <v>0</v>
      </c>
      <c r="CW57" s="211">
        <f>_xlfn.XLOOKUP($C57,[1]Sheet1!$B:$B,[1]Sheet1!BW:BW)</f>
        <v>0</v>
      </c>
      <c r="CX57" s="211">
        <f>_xlfn.XLOOKUP($C57,[1]Sheet1!$B:$B,[1]Sheet1!BX:BX)</f>
        <v>0</v>
      </c>
      <c r="CY57" s="211">
        <f>_xlfn.XLOOKUP($C57,[1]Sheet1!$B:$B,[1]Sheet1!BY:BY)</f>
        <v>0</v>
      </c>
      <c r="CZ57" s="211">
        <f>_xlfn.XLOOKUP($C57,[1]Sheet1!$B:$B,[1]Sheet1!BZ:BZ)</f>
        <v>1</v>
      </c>
      <c r="DA57" s="211">
        <f>_xlfn.XLOOKUP($C57,[1]Sheet1!$B:$B,[1]Sheet1!CA:CA)</f>
        <v>0</v>
      </c>
      <c r="DB57" s="211">
        <f>_xlfn.XLOOKUP($C57,[1]Sheet1!$B:$B,[1]Sheet1!CB:CB)</f>
        <v>1</v>
      </c>
      <c r="DC57" s="211">
        <f>_xlfn.XLOOKUP($C57,[1]Sheet1!$B:$B,[1]Sheet1!CC:CC)</f>
        <v>1</v>
      </c>
      <c r="DD57" s="211">
        <f>_xlfn.XLOOKUP($C57,[1]Sheet1!$B:$B,[1]Sheet1!CD:CD)</f>
        <v>0</v>
      </c>
      <c r="DE57" s="211">
        <f>_xlfn.XLOOKUP($C57,[1]Sheet1!$B:$B,[1]Sheet1!CE:CE)</f>
        <v>1</v>
      </c>
      <c r="DF57" s="211">
        <f>_xlfn.XLOOKUP($C57,[1]Sheet1!$B:$B,[1]Sheet1!CF:CF)</f>
        <v>0</v>
      </c>
      <c r="DG57" s="163" t="str">
        <f>_xlfn.XLOOKUP(C57,[2]Sheet1!$B:$B,[2]Sheet1!$N:$N)</f>
        <v>N</v>
      </c>
      <c r="DH57" s="163" t="str">
        <f>_xlfn.XLOOKUP(C57,[2]Sheet1!$B:$B,[2]Sheet1!$R:$R)</f>
        <v>No</v>
      </c>
      <c r="DI57" s="163" t="str">
        <f>_xlfn.XLOOKUP(C57,[2]Sheet1!$B:$B,[2]Sheet1!$AN:$AN)</f>
        <v>I</v>
      </c>
      <c r="DJ57" s="163" t="str">
        <f>_xlfn.XLOOKUP(C57,[2]Sheet1!$B:$B,[2]Sheet1!$W:$W)</f>
        <v>F</v>
      </c>
      <c r="DK57" s="163">
        <f>_xlfn.XLOOKUP(C57,[2]Sheet1!$B:$B,[2]Sheet1!$AF:$AF)</f>
        <v>0</v>
      </c>
      <c r="DL57" s="163">
        <f>_xlfn.XLOOKUP(C57,[2]Sheet1!$B:$B,[2]Sheet1!$AW:$AW)</f>
        <v>0</v>
      </c>
      <c r="DM57" s="166" t="str">
        <f t="shared" si="27"/>
        <v>Y</v>
      </c>
      <c r="DN57" s="166" t="str">
        <f t="shared" si="28"/>
        <v/>
      </c>
      <c r="DO57" s="166" t="str">
        <f t="shared" si="29"/>
        <v>N</v>
      </c>
      <c r="DP57" s="166" t="str">
        <f t="shared" si="30"/>
        <v>Y</v>
      </c>
      <c r="DQ57" s="180" t="str">
        <f t="shared" si="31"/>
        <v>Yes</v>
      </c>
      <c r="DR57" s="180"/>
    </row>
    <row r="58" spans="1:122" s="24" customFormat="1" ht="16.5" hidden="1" customHeight="1">
      <c r="A58" s="24">
        <v>55</v>
      </c>
      <c r="B58" s="24">
        <v>62</v>
      </c>
      <c r="C58" s="26" t="s">
        <v>278</v>
      </c>
      <c r="D58" s="24" t="s">
        <v>7183</v>
      </c>
      <c r="E58" s="24" t="s">
        <v>7169</v>
      </c>
      <c r="F58" s="24" t="s">
        <v>2439</v>
      </c>
      <c r="G58" s="24" t="s">
        <v>3136</v>
      </c>
      <c r="H58" s="30" t="s">
        <v>279</v>
      </c>
      <c r="I58" s="24" t="s">
        <v>280</v>
      </c>
      <c r="J58" s="24">
        <v>0.13600000000000001</v>
      </c>
      <c r="K58" s="24" t="s">
        <v>281</v>
      </c>
      <c r="L58" s="24">
        <v>206417</v>
      </c>
      <c r="M58" s="26">
        <v>31</v>
      </c>
      <c r="N58" s="73" t="s">
        <v>689</v>
      </c>
      <c r="O58" s="73" t="s">
        <v>7588</v>
      </c>
      <c r="P58" s="74" t="s">
        <v>7588</v>
      </c>
      <c r="Q58" s="73" t="s">
        <v>689</v>
      </c>
      <c r="R58" s="73" t="s">
        <v>689</v>
      </c>
      <c r="S58" s="73" t="s">
        <v>7588</v>
      </c>
      <c r="T58" s="73" t="s">
        <v>7588</v>
      </c>
      <c r="U58" s="213" t="s">
        <v>7588</v>
      </c>
      <c r="V58" s="73" t="s">
        <v>7588</v>
      </c>
      <c r="W58" s="73" t="s">
        <v>7588</v>
      </c>
      <c r="X58" s="218" t="s">
        <v>7588</v>
      </c>
      <c r="Y58" s="73" t="s">
        <v>7588</v>
      </c>
      <c r="Z58" s="73" t="s">
        <v>7588</v>
      </c>
      <c r="AA58" s="74" t="s">
        <v>7588</v>
      </c>
      <c r="AB58" s="73"/>
      <c r="AC58" s="73" t="s">
        <v>417</v>
      </c>
      <c r="AD58" s="74" t="s">
        <v>6</v>
      </c>
      <c r="AE58" s="73" t="s">
        <v>7588</v>
      </c>
      <c r="AF58" s="73" t="s">
        <v>689</v>
      </c>
      <c r="AG58" s="73" t="s">
        <v>266</v>
      </c>
      <c r="AH58" s="73" t="s">
        <v>266</v>
      </c>
      <c r="AI58" s="73" t="s">
        <v>266</v>
      </c>
      <c r="AJ58" s="73" t="s">
        <v>2283</v>
      </c>
      <c r="AK58" s="81" t="s">
        <v>7588</v>
      </c>
      <c r="AL58" s="73" t="s">
        <v>7588</v>
      </c>
      <c r="AN58" s="26"/>
      <c r="AO58" s="24" t="s">
        <v>7346</v>
      </c>
      <c r="AP58" s="73" t="s">
        <v>86</v>
      </c>
      <c r="AQ58" s="24" t="s">
        <v>2283</v>
      </c>
      <c r="AR58" s="24" t="s">
        <v>3605</v>
      </c>
      <c r="AS58" s="24">
        <v>2050</v>
      </c>
      <c r="AU58" s="26"/>
      <c r="AV58" s="24" t="s">
        <v>266</v>
      </c>
      <c r="AW58" s="22" t="s">
        <v>418</v>
      </c>
      <c r="AX58" s="24" t="s">
        <v>269</v>
      </c>
      <c r="AY58" s="24" t="s">
        <v>689</v>
      </c>
      <c r="AZ58" s="24" t="s">
        <v>7588</v>
      </c>
      <c r="BA58" s="24" t="s">
        <v>7588</v>
      </c>
      <c r="BC58" s="26"/>
      <c r="BE58" s="29"/>
      <c r="BF58" s="26"/>
      <c r="BG58" s="24">
        <f t="shared" si="0"/>
        <v>0</v>
      </c>
      <c r="BH58" s="24">
        <f t="shared" si="1"/>
        <v>0</v>
      </c>
      <c r="BI58" s="24">
        <f t="shared" si="2"/>
        <v>0</v>
      </c>
      <c r="BJ58" s="24">
        <f t="shared" si="3"/>
        <v>0</v>
      </c>
      <c r="BK58" s="24">
        <f t="shared" si="4"/>
        <v>0</v>
      </c>
      <c r="BL58" s="24">
        <f t="shared" si="5"/>
        <v>0</v>
      </c>
      <c r="BM58" s="24">
        <f t="shared" si="6"/>
        <v>0</v>
      </c>
      <c r="BN58" s="24">
        <f t="shared" si="7"/>
        <v>0</v>
      </c>
      <c r="BO58" s="24">
        <f t="shared" si="8"/>
        <v>0</v>
      </c>
      <c r="BP58" s="24">
        <f t="shared" si="9"/>
        <v>0</v>
      </c>
      <c r="BQ58" s="24">
        <f t="shared" si="10"/>
        <v>0</v>
      </c>
      <c r="BR58" s="24">
        <f t="shared" si="11"/>
        <v>0</v>
      </c>
      <c r="BS58" s="24">
        <f t="shared" si="12"/>
        <v>0</v>
      </c>
      <c r="BT58" s="24">
        <f t="shared" si="13"/>
        <v>1</v>
      </c>
      <c r="BU58" s="24">
        <f t="shared" si="14"/>
        <v>0</v>
      </c>
      <c r="BV58" s="24">
        <f t="shared" si="15"/>
        <v>0</v>
      </c>
      <c r="BW58" s="24">
        <f t="shared" si="16"/>
        <v>0</v>
      </c>
      <c r="BX58" s="24">
        <f t="shared" si="17"/>
        <v>0</v>
      </c>
      <c r="BY58" s="24">
        <f t="shared" si="18"/>
        <v>0</v>
      </c>
      <c r="BZ58" s="24">
        <f t="shared" si="19"/>
        <v>0</v>
      </c>
      <c r="CA58" s="24">
        <f t="shared" si="32"/>
        <v>1</v>
      </c>
      <c r="CB58" s="24">
        <f t="shared" si="20"/>
        <v>1</v>
      </c>
      <c r="CC58" s="24">
        <f t="shared" si="21"/>
        <v>0</v>
      </c>
      <c r="CD58" s="24">
        <f t="shared" si="22"/>
        <v>0</v>
      </c>
      <c r="CE58" s="24">
        <f t="shared" si="23"/>
        <v>0</v>
      </c>
      <c r="CF58" s="24">
        <f t="shared" si="24"/>
        <v>1</v>
      </c>
      <c r="CG58" s="24">
        <f t="shared" si="35"/>
        <v>1</v>
      </c>
      <c r="CH58" s="24">
        <f t="shared" si="25"/>
        <v>0</v>
      </c>
      <c r="CI58" s="24">
        <f t="shared" si="26"/>
        <v>0</v>
      </c>
      <c r="CJ58" s="211">
        <f>_xlfn.XLOOKUP($C58,[1]Sheet1!$B:$B,[1]Sheet1!BJ:BJ)</f>
        <v>1</v>
      </c>
      <c r="CK58" s="211">
        <f>_xlfn.XLOOKUP($C58,[1]Sheet1!$B:$B,[1]Sheet1!BK:BK)</f>
        <v>0</v>
      </c>
      <c r="CL58" s="211">
        <f>_xlfn.XLOOKUP($C58,[1]Sheet1!$B:$B,[1]Sheet1!BL:BL)</f>
        <v>0</v>
      </c>
      <c r="CM58" s="211">
        <f>_xlfn.XLOOKUP($C58,[1]Sheet1!$B:$B,[1]Sheet1!BM:BM)</f>
        <v>1</v>
      </c>
      <c r="CN58" s="211">
        <f>_xlfn.XLOOKUP($C58,[1]Sheet1!$B:$B,[1]Sheet1!BN:BN)</f>
        <v>0</v>
      </c>
      <c r="CO58" s="211">
        <f>_xlfn.XLOOKUP($C58,[1]Sheet1!$B:$B,[1]Sheet1!BO:BO)</f>
        <v>0</v>
      </c>
      <c r="CP58" s="211">
        <f>_xlfn.XLOOKUP($C58,[1]Sheet1!$B:$B,[1]Sheet1!BP:BP)</f>
        <v>1</v>
      </c>
      <c r="CQ58" s="211">
        <f>_xlfn.XLOOKUP($C58,[1]Sheet1!$B:$B,[1]Sheet1!BQ:BQ)</f>
        <v>1</v>
      </c>
      <c r="CR58" s="211">
        <f>_xlfn.XLOOKUP($C58,[1]Sheet1!$B:$B,[1]Sheet1!BR:BR)</f>
        <v>0</v>
      </c>
      <c r="CS58" s="211">
        <f>_xlfn.XLOOKUP($C58,[1]Sheet1!$B:$B,[1]Sheet1!BS:BS)</f>
        <v>0</v>
      </c>
      <c r="CT58" s="211">
        <f>_xlfn.XLOOKUP($C58,[1]Sheet1!$B:$B,[1]Sheet1!BT:BT)</f>
        <v>0</v>
      </c>
      <c r="CU58" s="211">
        <f>_xlfn.XLOOKUP($C58,[1]Sheet1!$B:$B,[1]Sheet1!BU:BU)</f>
        <v>0</v>
      </c>
      <c r="CV58" s="211">
        <f>_xlfn.XLOOKUP($C58,[1]Sheet1!$B:$B,[1]Sheet1!BV:BV)</f>
        <v>0</v>
      </c>
      <c r="CW58" s="211">
        <f>_xlfn.XLOOKUP($C58,[1]Sheet1!$B:$B,[1]Sheet1!BW:BW)</f>
        <v>0</v>
      </c>
      <c r="CX58" s="211">
        <f>_xlfn.XLOOKUP($C58,[1]Sheet1!$B:$B,[1]Sheet1!BX:BX)</f>
        <v>0</v>
      </c>
      <c r="CY58" s="211">
        <f>_xlfn.XLOOKUP($C58,[1]Sheet1!$B:$B,[1]Sheet1!BY:BY)</f>
        <v>0</v>
      </c>
      <c r="CZ58" s="211">
        <f>_xlfn.XLOOKUP($C58,[1]Sheet1!$B:$B,[1]Sheet1!BZ:BZ)</f>
        <v>1</v>
      </c>
      <c r="DA58" s="211">
        <f>_xlfn.XLOOKUP($C58,[1]Sheet1!$B:$B,[1]Sheet1!CA:CA)</f>
        <v>1</v>
      </c>
      <c r="DB58" s="211">
        <f>_xlfn.XLOOKUP($C58,[1]Sheet1!$B:$B,[1]Sheet1!CB:CB)</f>
        <v>1</v>
      </c>
      <c r="DC58" s="211">
        <f>_xlfn.XLOOKUP($C58,[1]Sheet1!$B:$B,[1]Sheet1!CC:CC)</f>
        <v>1</v>
      </c>
      <c r="DD58" s="211">
        <f>_xlfn.XLOOKUP($C58,[1]Sheet1!$B:$B,[1]Sheet1!CD:CD)</f>
        <v>0</v>
      </c>
      <c r="DE58" s="211">
        <f>_xlfn.XLOOKUP($C58,[1]Sheet1!$B:$B,[1]Sheet1!CE:CE)</f>
        <v>1</v>
      </c>
      <c r="DF58" s="211">
        <f>_xlfn.XLOOKUP($C58,[1]Sheet1!$B:$B,[1]Sheet1!CF:CF)</f>
        <v>1</v>
      </c>
      <c r="DG58" s="163" t="str">
        <f>_xlfn.XLOOKUP(C58,[2]Sheet1!$B:$B,[2]Sheet1!$N:$N)</f>
        <v>N</v>
      </c>
      <c r="DH58" s="163">
        <f>_xlfn.XLOOKUP(C58,[2]Sheet1!$B:$B,[2]Sheet1!$R:$R)</f>
        <v>0</v>
      </c>
      <c r="DI58" s="163" t="str">
        <f>_xlfn.XLOOKUP(C58,[2]Sheet1!$B:$B,[2]Sheet1!$AN:$AN)</f>
        <v>C, F</v>
      </c>
      <c r="DJ58" s="163" t="str">
        <f>_xlfn.XLOOKUP(C58,[2]Sheet1!$B:$B,[2]Sheet1!$W:$W)</f>
        <v>N</v>
      </c>
      <c r="DK58" s="163" t="str">
        <f>_xlfn.XLOOKUP(C58,[2]Sheet1!$B:$B,[2]Sheet1!$AF:$AF)</f>
        <v>Y</v>
      </c>
      <c r="DL58" s="163" t="str">
        <f>_xlfn.XLOOKUP(C58,[2]Sheet1!$B:$B,[2]Sheet1!$AW:$AW)</f>
        <v>Y</v>
      </c>
      <c r="DM58" s="166" t="str">
        <f t="shared" si="27"/>
        <v>N</v>
      </c>
      <c r="DN58" s="166" t="str">
        <f t="shared" si="28"/>
        <v/>
      </c>
      <c r="DO58" s="166" t="str">
        <f t="shared" si="29"/>
        <v>Y</v>
      </c>
      <c r="DP58" s="166" t="str">
        <f t="shared" si="30"/>
        <v>N</v>
      </c>
      <c r="DQ58" s="180" t="str">
        <f t="shared" si="31"/>
        <v>Yes</v>
      </c>
      <c r="DR58" s="180"/>
    </row>
    <row r="59" spans="1:122" s="24" customFormat="1" ht="16.5" hidden="1" customHeight="1">
      <c r="A59" s="24">
        <v>56</v>
      </c>
      <c r="B59" s="24">
        <v>67</v>
      </c>
      <c r="C59" s="26" t="s">
        <v>1040</v>
      </c>
      <c r="D59" s="24" t="s">
        <v>7183</v>
      </c>
      <c r="E59" s="24" t="s">
        <v>7169</v>
      </c>
      <c r="F59" s="24" t="s">
        <v>7287</v>
      </c>
      <c r="G59" s="24" t="s">
        <v>3136</v>
      </c>
      <c r="H59" s="30" t="s">
        <v>1041</v>
      </c>
      <c r="I59" s="24" t="s">
        <v>1042</v>
      </c>
      <c r="J59" s="24">
        <v>1.9E-2</v>
      </c>
      <c r="K59" s="24" t="s">
        <v>1043</v>
      </c>
      <c r="L59" s="24">
        <v>211304</v>
      </c>
      <c r="M59" s="26">
        <v>31</v>
      </c>
      <c r="N59" s="73" t="s">
        <v>86</v>
      </c>
      <c r="O59" s="73">
        <v>2017</v>
      </c>
      <c r="P59" s="74">
        <v>2030</v>
      </c>
      <c r="Q59" s="73" t="s">
        <v>689</v>
      </c>
      <c r="R59" s="73" t="s">
        <v>689</v>
      </c>
      <c r="S59" s="73" t="s">
        <v>7588</v>
      </c>
      <c r="T59" s="73" t="s">
        <v>7588</v>
      </c>
      <c r="U59" s="213" t="s">
        <v>7588</v>
      </c>
      <c r="V59" s="73" t="s">
        <v>7588</v>
      </c>
      <c r="W59" s="73" t="s">
        <v>7588</v>
      </c>
      <c r="X59" s="218" t="s">
        <v>7588</v>
      </c>
      <c r="Y59" s="73" t="s">
        <v>7588</v>
      </c>
      <c r="Z59" s="73" t="s">
        <v>7588</v>
      </c>
      <c r="AA59" s="74" t="s">
        <v>7588</v>
      </c>
      <c r="AB59" s="73"/>
      <c r="AC59" s="73" t="s">
        <v>417</v>
      </c>
      <c r="AD59" s="74" t="s">
        <v>6</v>
      </c>
      <c r="AE59" s="73" t="s">
        <v>7588</v>
      </c>
      <c r="AF59" s="73" t="s">
        <v>689</v>
      </c>
      <c r="AG59" s="73" t="s">
        <v>266</v>
      </c>
      <c r="AH59" s="73" t="s">
        <v>266</v>
      </c>
      <c r="AI59" s="73" t="s">
        <v>266</v>
      </c>
      <c r="AJ59" s="73" t="s">
        <v>2283</v>
      </c>
      <c r="AK59" s="81" t="s">
        <v>7588</v>
      </c>
      <c r="AL59" s="73" t="s">
        <v>7588</v>
      </c>
      <c r="AN59" s="26"/>
      <c r="AO59" s="24" t="s">
        <v>7346</v>
      </c>
      <c r="AP59" s="73" t="s">
        <v>86</v>
      </c>
      <c r="AQ59" s="24" t="s">
        <v>2283</v>
      </c>
      <c r="AR59" s="24" t="s">
        <v>3616</v>
      </c>
      <c r="AS59" s="24">
        <v>2050</v>
      </c>
      <c r="AU59" s="26"/>
      <c r="AV59" s="24" t="s">
        <v>266</v>
      </c>
      <c r="AW59" s="22" t="s">
        <v>3271</v>
      </c>
      <c r="AX59" s="24" t="s">
        <v>269</v>
      </c>
      <c r="AY59" s="24" t="s">
        <v>689</v>
      </c>
      <c r="AZ59" s="24" t="s">
        <v>7588</v>
      </c>
      <c r="BA59" s="24" t="s">
        <v>7588</v>
      </c>
      <c r="BC59" s="26"/>
      <c r="BE59" s="29"/>
      <c r="BF59" s="26"/>
      <c r="BG59" s="24">
        <f t="shared" si="0"/>
        <v>0</v>
      </c>
      <c r="BH59" s="24">
        <f t="shared" si="1"/>
        <v>1</v>
      </c>
      <c r="BI59" s="24">
        <f t="shared" si="2"/>
        <v>0</v>
      </c>
      <c r="BJ59" s="24">
        <f t="shared" si="3"/>
        <v>1</v>
      </c>
      <c r="BK59" s="24">
        <f t="shared" si="4"/>
        <v>0</v>
      </c>
      <c r="BL59" s="24">
        <f t="shared" si="5"/>
        <v>0</v>
      </c>
      <c r="BM59" s="24">
        <f t="shared" si="6"/>
        <v>0</v>
      </c>
      <c r="BN59" s="24">
        <f t="shared" si="7"/>
        <v>0</v>
      </c>
      <c r="BO59" s="24">
        <f t="shared" si="8"/>
        <v>0</v>
      </c>
      <c r="BP59" s="24">
        <f t="shared" si="9"/>
        <v>0</v>
      </c>
      <c r="BQ59" s="24">
        <f t="shared" si="10"/>
        <v>0</v>
      </c>
      <c r="BR59" s="24">
        <f t="shared" si="11"/>
        <v>0</v>
      </c>
      <c r="BS59" s="24">
        <f t="shared" si="12"/>
        <v>0</v>
      </c>
      <c r="BT59" s="24">
        <f t="shared" si="13"/>
        <v>1</v>
      </c>
      <c r="BU59" s="24">
        <f t="shared" si="14"/>
        <v>0</v>
      </c>
      <c r="BV59" s="24">
        <f t="shared" si="15"/>
        <v>0</v>
      </c>
      <c r="BW59" s="24">
        <f t="shared" si="16"/>
        <v>0</v>
      </c>
      <c r="BX59" s="24">
        <f t="shared" si="17"/>
        <v>0</v>
      </c>
      <c r="BY59" s="24">
        <f t="shared" si="18"/>
        <v>0</v>
      </c>
      <c r="BZ59" s="24">
        <f t="shared" si="19"/>
        <v>0</v>
      </c>
      <c r="CA59" s="24">
        <f t="shared" si="32"/>
        <v>1</v>
      </c>
      <c r="CB59" s="24">
        <f t="shared" si="20"/>
        <v>1</v>
      </c>
      <c r="CC59" s="24">
        <f t="shared" si="21"/>
        <v>0</v>
      </c>
      <c r="CD59" s="24">
        <f t="shared" si="22"/>
        <v>0</v>
      </c>
      <c r="CE59" s="24">
        <f t="shared" si="23"/>
        <v>0</v>
      </c>
      <c r="CF59" s="24">
        <f t="shared" si="24"/>
        <v>1</v>
      </c>
      <c r="CG59" s="24">
        <f>MAX($BJ59,$BN59,$BX59,$CB59)</f>
        <v>1</v>
      </c>
      <c r="CH59" s="24">
        <f t="shared" si="25"/>
        <v>0</v>
      </c>
      <c r="CI59" s="24">
        <f t="shared" si="26"/>
        <v>0</v>
      </c>
      <c r="CJ59" s="211">
        <f>_xlfn.XLOOKUP($C59,[1]Sheet1!$B:$B,[1]Sheet1!BJ:BJ)</f>
        <v>0</v>
      </c>
      <c r="CK59" s="211">
        <f>_xlfn.XLOOKUP($C59,[1]Sheet1!$B:$B,[1]Sheet1!BK:BK)</f>
        <v>0</v>
      </c>
      <c r="CL59" s="211">
        <f>_xlfn.XLOOKUP($C59,[1]Sheet1!$B:$B,[1]Sheet1!BL:BL)</f>
        <v>0</v>
      </c>
      <c r="CM59" s="211">
        <f>_xlfn.XLOOKUP($C59,[1]Sheet1!$B:$B,[1]Sheet1!BM:BM)</f>
        <v>0</v>
      </c>
      <c r="CN59" s="211">
        <f>_xlfn.XLOOKUP($C59,[1]Sheet1!$B:$B,[1]Sheet1!BN:BN)</f>
        <v>0</v>
      </c>
      <c r="CO59" s="211">
        <f>_xlfn.XLOOKUP($C59,[1]Sheet1!$B:$B,[1]Sheet1!BO:BO)</f>
        <v>1</v>
      </c>
      <c r="CP59" s="211">
        <f>_xlfn.XLOOKUP($C59,[1]Sheet1!$B:$B,[1]Sheet1!BP:BP)</f>
        <v>0</v>
      </c>
      <c r="CQ59" s="211">
        <f>_xlfn.XLOOKUP($C59,[1]Sheet1!$B:$B,[1]Sheet1!BQ:BQ)</f>
        <v>1</v>
      </c>
      <c r="CR59" s="211">
        <f>_xlfn.XLOOKUP($C59,[1]Sheet1!$B:$B,[1]Sheet1!BR:BR)</f>
        <v>0</v>
      </c>
      <c r="CS59" s="211">
        <f>_xlfn.XLOOKUP($C59,[1]Sheet1!$B:$B,[1]Sheet1!BS:BS)</f>
        <v>0</v>
      </c>
      <c r="CT59" s="211">
        <f>_xlfn.XLOOKUP($C59,[1]Sheet1!$B:$B,[1]Sheet1!BT:BT)</f>
        <v>0</v>
      </c>
      <c r="CU59" s="211">
        <f>_xlfn.XLOOKUP($C59,[1]Sheet1!$B:$B,[1]Sheet1!BU:BU)</f>
        <v>0</v>
      </c>
      <c r="CV59" s="211">
        <f>_xlfn.XLOOKUP($C59,[1]Sheet1!$B:$B,[1]Sheet1!BV:BV)</f>
        <v>0</v>
      </c>
      <c r="CW59" s="211">
        <f>_xlfn.XLOOKUP($C59,[1]Sheet1!$B:$B,[1]Sheet1!BW:BW)</f>
        <v>1</v>
      </c>
      <c r="CX59" s="211">
        <f>_xlfn.XLOOKUP($C59,[1]Sheet1!$B:$B,[1]Sheet1!BX:BX)</f>
        <v>0</v>
      </c>
      <c r="CY59" s="211">
        <f>_xlfn.XLOOKUP($C59,[1]Sheet1!$B:$B,[1]Sheet1!BY:BY)</f>
        <v>1</v>
      </c>
      <c r="CZ59" s="211">
        <f>_xlfn.XLOOKUP($C59,[1]Sheet1!$B:$B,[1]Sheet1!BZ:BZ)</f>
        <v>1</v>
      </c>
      <c r="DA59" s="211">
        <f>_xlfn.XLOOKUP($C59,[1]Sheet1!$B:$B,[1]Sheet1!CA:CA)</f>
        <v>1</v>
      </c>
      <c r="DB59" s="211">
        <f>_xlfn.XLOOKUP($C59,[1]Sheet1!$B:$B,[1]Sheet1!CB:CB)</f>
        <v>1</v>
      </c>
      <c r="DC59" s="211">
        <f>_xlfn.XLOOKUP($C59,[1]Sheet1!$B:$B,[1]Sheet1!CC:CC)</f>
        <v>1</v>
      </c>
      <c r="DD59" s="211">
        <f>_xlfn.XLOOKUP($C59,[1]Sheet1!$B:$B,[1]Sheet1!CD:CD)</f>
        <v>0</v>
      </c>
      <c r="DE59" s="211">
        <f>_xlfn.XLOOKUP($C59,[1]Sheet1!$B:$B,[1]Sheet1!CE:CE)</f>
        <v>1</v>
      </c>
      <c r="DF59" s="211">
        <f>_xlfn.XLOOKUP($C59,[1]Sheet1!$B:$B,[1]Sheet1!CF:CF)</f>
        <v>0</v>
      </c>
      <c r="DG59" s="163" t="str">
        <f>_xlfn.XLOOKUP(C59,[2]Sheet1!$B:$B,[2]Sheet1!$N:$N)</f>
        <v>N</v>
      </c>
      <c r="DH59" s="163">
        <f>_xlfn.XLOOKUP(C59,[2]Sheet1!$B:$B,[2]Sheet1!$R:$R)</f>
        <v>0</v>
      </c>
      <c r="DI59" s="163" t="str">
        <f>_xlfn.XLOOKUP(C59,[2]Sheet1!$B:$B,[2]Sheet1!$AN:$AN)</f>
        <v>C, F</v>
      </c>
      <c r="DJ59" s="163" t="str">
        <f>_xlfn.XLOOKUP(C59,[2]Sheet1!$B:$B,[2]Sheet1!$W:$W)</f>
        <v>N</v>
      </c>
      <c r="DK59" s="163">
        <f>_xlfn.XLOOKUP(C59,[2]Sheet1!$B:$B,[2]Sheet1!$AF:$AF)</f>
        <v>0</v>
      </c>
      <c r="DL59" s="163" t="str">
        <f>_xlfn.XLOOKUP(C59,[2]Sheet1!$B:$B,[2]Sheet1!$AW:$AW)</f>
        <v>Y</v>
      </c>
      <c r="DM59" s="166" t="str">
        <f t="shared" si="27"/>
        <v>N</v>
      </c>
      <c r="DN59" s="166" t="str">
        <f t="shared" si="28"/>
        <v/>
      </c>
      <c r="DO59" s="166" t="str">
        <f t="shared" si="29"/>
        <v>Y</v>
      </c>
      <c r="DP59" s="166" t="str">
        <f t="shared" si="30"/>
        <v>N</v>
      </c>
      <c r="DQ59" s="180" t="str">
        <f t="shared" si="31"/>
        <v>Yes</v>
      </c>
      <c r="DR59" s="180"/>
    </row>
    <row r="60" spans="1:122" s="24" customFormat="1" ht="16.5" hidden="1" customHeight="1">
      <c r="A60" s="24">
        <v>57</v>
      </c>
      <c r="B60" s="24">
        <v>52</v>
      </c>
      <c r="C60" s="26" t="s">
        <v>322</v>
      </c>
      <c r="D60" s="24" t="s">
        <v>7161</v>
      </c>
      <c r="E60" s="24" t="s">
        <v>7160</v>
      </c>
      <c r="F60" s="24" t="s">
        <v>7286</v>
      </c>
      <c r="G60" s="24" t="s">
        <v>2990</v>
      </c>
      <c r="H60" s="30" t="s">
        <v>323</v>
      </c>
      <c r="I60" s="24" t="s">
        <v>324</v>
      </c>
      <c r="J60" s="24">
        <v>-0.69799999999999995</v>
      </c>
      <c r="K60" s="24" t="s">
        <v>325</v>
      </c>
      <c r="L60" s="24">
        <v>13200</v>
      </c>
      <c r="M60" s="26">
        <v>13</v>
      </c>
      <c r="N60" s="73" t="s">
        <v>689</v>
      </c>
      <c r="O60" s="73" t="s">
        <v>7588</v>
      </c>
      <c r="P60" s="74" t="s">
        <v>7588</v>
      </c>
      <c r="Q60" s="73" t="s">
        <v>689</v>
      </c>
      <c r="R60" s="73" t="s">
        <v>689</v>
      </c>
      <c r="S60" s="73" t="s">
        <v>7588</v>
      </c>
      <c r="T60" s="73" t="s">
        <v>7588</v>
      </c>
      <c r="U60" s="213" t="s">
        <v>7588</v>
      </c>
      <c r="V60" s="73" t="s">
        <v>7588</v>
      </c>
      <c r="W60" s="73" t="s">
        <v>7588</v>
      </c>
      <c r="X60" s="218" t="s">
        <v>7588</v>
      </c>
      <c r="Y60" s="73" t="s">
        <v>7588</v>
      </c>
      <c r="Z60" s="73" t="s">
        <v>7588</v>
      </c>
      <c r="AA60" s="74" t="s">
        <v>7588</v>
      </c>
      <c r="AB60" s="73"/>
      <c r="AC60" s="73" t="s">
        <v>3027</v>
      </c>
      <c r="AD60" s="74" t="s">
        <v>7140</v>
      </c>
      <c r="AE60" s="73" t="s">
        <v>7588</v>
      </c>
      <c r="AF60" s="73" t="s">
        <v>689</v>
      </c>
      <c r="AG60" s="73" t="s">
        <v>266</v>
      </c>
      <c r="AH60" s="73" t="s">
        <v>266</v>
      </c>
      <c r="AI60" s="73" t="s">
        <v>266</v>
      </c>
      <c r="AJ60" s="73" t="s">
        <v>2283</v>
      </c>
      <c r="AK60" s="81" t="s">
        <v>7588</v>
      </c>
      <c r="AL60" s="73" t="s">
        <v>7588</v>
      </c>
      <c r="AN60" s="26"/>
      <c r="AO60" s="24" t="s">
        <v>7588</v>
      </c>
      <c r="AP60" s="73" t="s">
        <v>689</v>
      </c>
      <c r="AQ60" s="24" t="s">
        <v>7588</v>
      </c>
      <c r="AR60" s="24" t="s">
        <v>7588</v>
      </c>
      <c r="AS60" s="24" t="s">
        <v>7588</v>
      </c>
      <c r="AU60" s="26"/>
      <c r="AV60" s="24" t="s">
        <v>267</v>
      </c>
      <c r="AW60" s="22" t="s">
        <v>880</v>
      </c>
      <c r="AX60" s="24" t="s">
        <v>269</v>
      </c>
      <c r="AY60" s="24" t="s">
        <v>86</v>
      </c>
      <c r="AZ60" s="24" t="s">
        <v>3625</v>
      </c>
      <c r="BA60" s="24">
        <v>2050</v>
      </c>
      <c r="BC60" s="26"/>
      <c r="BE60" s="29"/>
      <c r="BF60" s="26"/>
      <c r="BG60" s="24">
        <f t="shared" si="0"/>
        <v>0</v>
      </c>
      <c r="BH60" s="24">
        <f t="shared" si="1"/>
        <v>0</v>
      </c>
      <c r="BI60" s="24">
        <f t="shared" si="2"/>
        <v>0</v>
      </c>
      <c r="BJ60" s="24">
        <f t="shared" si="3"/>
        <v>0</v>
      </c>
      <c r="BK60" s="24">
        <f t="shared" si="4"/>
        <v>0</v>
      </c>
      <c r="BL60" s="24">
        <f t="shared" si="5"/>
        <v>0</v>
      </c>
      <c r="BM60" s="24">
        <f t="shared" si="6"/>
        <v>0</v>
      </c>
      <c r="BN60" s="24">
        <f t="shared" si="7"/>
        <v>0</v>
      </c>
      <c r="BO60" s="24">
        <f t="shared" si="8"/>
        <v>0</v>
      </c>
      <c r="BP60" s="24">
        <f t="shared" si="9"/>
        <v>0</v>
      </c>
      <c r="BQ60" s="24">
        <f t="shared" si="10"/>
        <v>0</v>
      </c>
      <c r="BR60" s="24">
        <f t="shared" si="11"/>
        <v>0</v>
      </c>
      <c r="BS60" s="24">
        <f t="shared" si="12"/>
        <v>0</v>
      </c>
      <c r="BT60" s="24">
        <f t="shared" si="13"/>
        <v>0</v>
      </c>
      <c r="BU60" s="24">
        <f t="shared" si="14"/>
        <v>0</v>
      </c>
      <c r="BV60" s="24">
        <f t="shared" si="15"/>
        <v>0</v>
      </c>
      <c r="BW60" s="24">
        <f t="shared" si="16"/>
        <v>0</v>
      </c>
      <c r="BX60" s="24">
        <f t="shared" si="17"/>
        <v>0</v>
      </c>
      <c r="BY60" s="24">
        <f t="shared" si="18"/>
        <v>0</v>
      </c>
      <c r="BZ60" s="24">
        <f t="shared" si="19"/>
        <v>0</v>
      </c>
      <c r="CA60" s="24">
        <f t="shared" si="32"/>
        <v>0</v>
      </c>
      <c r="CB60" s="24">
        <f t="shared" si="20"/>
        <v>0</v>
      </c>
      <c r="CC60" s="24">
        <f t="shared" si="21"/>
        <v>0</v>
      </c>
      <c r="CD60" s="24">
        <f t="shared" si="22"/>
        <v>0</v>
      </c>
      <c r="CE60" s="24">
        <f t="shared" si="23"/>
        <v>1</v>
      </c>
      <c r="CF60" s="24">
        <f t="shared" si="24"/>
        <v>0</v>
      </c>
      <c r="CG60" s="24">
        <f t="shared" ref="CG60:CG65" si="36">MAX(BJ60,BN60,BX60,CB60)</f>
        <v>0</v>
      </c>
      <c r="CH60" s="24">
        <f t="shared" si="25"/>
        <v>0</v>
      </c>
      <c r="CI60" s="24">
        <f t="shared" si="26"/>
        <v>1</v>
      </c>
      <c r="CJ60" s="211">
        <f>_xlfn.XLOOKUP($C60,[1]Sheet1!$B:$B,[1]Sheet1!BJ:BJ)</f>
        <v>0</v>
      </c>
      <c r="CK60" s="211">
        <f>_xlfn.XLOOKUP($C60,[1]Sheet1!$B:$B,[1]Sheet1!BK:BK)</f>
        <v>0</v>
      </c>
      <c r="CL60" s="211">
        <f>_xlfn.XLOOKUP($C60,[1]Sheet1!$B:$B,[1]Sheet1!BL:BL)</f>
        <v>0</v>
      </c>
      <c r="CM60" s="211">
        <f>_xlfn.XLOOKUP($C60,[1]Sheet1!$B:$B,[1]Sheet1!BM:BM)</f>
        <v>0</v>
      </c>
      <c r="CN60" s="211">
        <f>_xlfn.XLOOKUP($C60,[1]Sheet1!$B:$B,[1]Sheet1!BN:BN)</f>
        <v>0</v>
      </c>
      <c r="CO60" s="211">
        <f>_xlfn.XLOOKUP($C60,[1]Sheet1!$B:$B,[1]Sheet1!BO:BO)</f>
        <v>0</v>
      </c>
      <c r="CP60" s="211">
        <f>_xlfn.XLOOKUP($C60,[1]Sheet1!$B:$B,[1]Sheet1!BP:BP)</f>
        <v>0</v>
      </c>
      <c r="CQ60" s="211">
        <f>_xlfn.XLOOKUP($C60,[1]Sheet1!$B:$B,[1]Sheet1!BQ:BQ)</f>
        <v>0</v>
      </c>
      <c r="CR60" s="211">
        <f>_xlfn.XLOOKUP($C60,[1]Sheet1!$B:$B,[1]Sheet1!BR:BR)</f>
        <v>0</v>
      </c>
      <c r="CS60" s="211">
        <f>_xlfn.XLOOKUP($C60,[1]Sheet1!$B:$B,[1]Sheet1!BS:BS)</f>
        <v>0</v>
      </c>
      <c r="CT60" s="211">
        <f>_xlfn.XLOOKUP($C60,[1]Sheet1!$B:$B,[1]Sheet1!BT:BT)</f>
        <v>0</v>
      </c>
      <c r="CU60" s="211">
        <f>_xlfn.XLOOKUP($C60,[1]Sheet1!$B:$B,[1]Sheet1!BU:BU)</f>
        <v>0</v>
      </c>
      <c r="CV60" s="211">
        <f>_xlfn.XLOOKUP($C60,[1]Sheet1!$B:$B,[1]Sheet1!BV:BV)</f>
        <v>0</v>
      </c>
      <c r="CW60" s="211">
        <f>_xlfn.XLOOKUP($C60,[1]Sheet1!$B:$B,[1]Sheet1!BW:BW)</f>
        <v>0</v>
      </c>
      <c r="CX60" s="211">
        <f>_xlfn.XLOOKUP($C60,[1]Sheet1!$B:$B,[1]Sheet1!BX:BX)</f>
        <v>0</v>
      </c>
      <c r="CY60" s="211">
        <f>_xlfn.XLOOKUP($C60,[1]Sheet1!$B:$B,[1]Sheet1!BY:BY)</f>
        <v>0</v>
      </c>
      <c r="CZ60" s="211">
        <f>_xlfn.XLOOKUP($C60,[1]Sheet1!$B:$B,[1]Sheet1!BZ:BZ)</f>
        <v>0</v>
      </c>
      <c r="DA60" s="211">
        <f>_xlfn.XLOOKUP($C60,[1]Sheet1!$B:$B,[1]Sheet1!CA:CA)</f>
        <v>0</v>
      </c>
      <c r="DB60" s="211">
        <f>_xlfn.XLOOKUP($C60,[1]Sheet1!$B:$B,[1]Sheet1!CB:CB)</f>
        <v>0</v>
      </c>
      <c r="DC60" s="211">
        <f>_xlfn.XLOOKUP($C60,[1]Sheet1!$B:$B,[1]Sheet1!CC:CC)</f>
        <v>0</v>
      </c>
      <c r="DD60" s="211">
        <f>_xlfn.XLOOKUP($C60,[1]Sheet1!$B:$B,[1]Sheet1!CD:CD)</f>
        <v>0</v>
      </c>
      <c r="DE60" s="211">
        <f>_xlfn.XLOOKUP($C60,[1]Sheet1!$B:$B,[1]Sheet1!CE:CE)</f>
        <v>0</v>
      </c>
      <c r="DF60" s="211">
        <f>_xlfn.XLOOKUP($C60,[1]Sheet1!$B:$B,[1]Sheet1!CF:CF)</f>
        <v>0</v>
      </c>
      <c r="DG60" s="163" t="str">
        <f>_xlfn.XLOOKUP(C60,[2]Sheet1!$B:$B,[2]Sheet1!$N:$N)</f>
        <v>N</v>
      </c>
      <c r="DH60" s="163">
        <f>_xlfn.XLOOKUP(C60,[2]Sheet1!$B:$B,[2]Sheet1!$R:$R)</f>
        <v>0</v>
      </c>
      <c r="DI60" s="163" t="str">
        <f>_xlfn.XLOOKUP(C60,[2]Sheet1!$B:$B,[2]Sheet1!$AN:$AN)</f>
        <v>N</v>
      </c>
      <c r="DJ60" s="163" t="str">
        <f>_xlfn.XLOOKUP(C60,[2]Sheet1!$B:$B,[2]Sheet1!$W:$W)</f>
        <v>N</v>
      </c>
      <c r="DK60" s="163">
        <f>_xlfn.XLOOKUP(C60,[2]Sheet1!$B:$B,[2]Sheet1!$AF:$AF)</f>
        <v>0</v>
      </c>
      <c r="DL60" s="163">
        <f>_xlfn.XLOOKUP(C60,[2]Sheet1!$B:$B,[2]Sheet1!$AW:$AW)</f>
        <v>0</v>
      </c>
      <c r="DM60" s="166" t="str">
        <f t="shared" si="27"/>
        <v>N</v>
      </c>
      <c r="DN60" s="166" t="str">
        <f t="shared" si="28"/>
        <v/>
      </c>
      <c r="DO60" s="166" t="str">
        <f t="shared" si="29"/>
        <v>N</v>
      </c>
      <c r="DP60" s="166" t="str">
        <f t="shared" si="30"/>
        <v>N</v>
      </c>
      <c r="DQ60" s="180" t="str">
        <f t="shared" si="31"/>
        <v>Not Specified</v>
      </c>
      <c r="DR60" s="180"/>
    </row>
    <row r="61" spans="1:122" s="24" customFormat="1" ht="16.5" hidden="1" customHeight="1">
      <c r="A61" s="143">
        <v>58</v>
      </c>
      <c r="B61" s="143">
        <v>55</v>
      </c>
      <c r="C61" s="144" t="s">
        <v>326</v>
      </c>
      <c r="D61" s="143" t="s">
        <v>7195</v>
      </c>
      <c r="E61" s="143" t="s">
        <v>7182</v>
      </c>
      <c r="F61" s="143" t="s">
        <v>2277</v>
      </c>
      <c r="G61" s="143" t="s">
        <v>3181</v>
      </c>
      <c r="H61" s="167" t="s">
        <v>327</v>
      </c>
      <c r="I61" s="143" t="s">
        <v>328</v>
      </c>
      <c r="J61" s="143">
        <v>-3.5999999999999997E-2</v>
      </c>
      <c r="K61" s="143" t="s">
        <v>329</v>
      </c>
      <c r="L61" s="143">
        <v>456965</v>
      </c>
      <c r="M61" s="144">
        <v>25</v>
      </c>
      <c r="N61" s="145" t="s">
        <v>689</v>
      </c>
      <c r="O61" s="145" t="s">
        <v>7588</v>
      </c>
      <c r="P61" s="146" t="s">
        <v>7588</v>
      </c>
      <c r="Q61" s="145" t="s">
        <v>689</v>
      </c>
      <c r="R61" s="73" t="s">
        <v>689</v>
      </c>
      <c r="S61" s="145" t="s">
        <v>7588</v>
      </c>
      <c r="T61" s="145" t="s">
        <v>7588</v>
      </c>
      <c r="U61" s="214" t="s">
        <v>7588</v>
      </c>
      <c r="V61" s="145" t="s">
        <v>7588</v>
      </c>
      <c r="W61" s="145" t="s">
        <v>7588</v>
      </c>
      <c r="X61" s="219" t="s">
        <v>7588</v>
      </c>
      <c r="Y61" s="73" t="s">
        <v>7588</v>
      </c>
      <c r="Z61" s="145" t="s">
        <v>7588</v>
      </c>
      <c r="AA61" s="146" t="s">
        <v>7588</v>
      </c>
      <c r="AB61" s="145"/>
      <c r="AC61" s="145" t="s">
        <v>3027</v>
      </c>
      <c r="AD61" s="146" t="s">
        <v>7140</v>
      </c>
      <c r="AE61" s="73" t="s">
        <v>7588</v>
      </c>
      <c r="AF61" s="73" t="s">
        <v>689</v>
      </c>
      <c r="AG61" s="145" t="s">
        <v>266</v>
      </c>
      <c r="AH61" s="145" t="s">
        <v>266</v>
      </c>
      <c r="AI61" s="145" t="s">
        <v>269</v>
      </c>
      <c r="AJ61" s="145" t="s">
        <v>691</v>
      </c>
      <c r="AK61" s="147" t="s">
        <v>7588</v>
      </c>
      <c r="AL61" s="145" t="s">
        <v>7588</v>
      </c>
      <c r="AM61" s="143"/>
      <c r="AN61" s="144"/>
      <c r="AO61" s="24" t="s">
        <v>7588</v>
      </c>
      <c r="AP61" s="145" t="s">
        <v>689</v>
      </c>
      <c r="AQ61" s="143" t="s">
        <v>7588</v>
      </c>
      <c r="AR61" s="143" t="s">
        <v>7588</v>
      </c>
      <c r="AS61" s="143" t="s">
        <v>7588</v>
      </c>
      <c r="AT61" s="143"/>
      <c r="AU61" s="144"/>
      <c r="AV61" s="143" t="s">
        <v>267</v>
      </c>
      <c r="AW61" s="198" t="s">
        <v>267</v>
      </c>
      <c r="AX61" s="143" t="s">
        <v>269</v>
      </c>
      <c r="AY61" s="143" t="s">
        <v>86</v>
      </c>
      <c r="AZ61" s="143" t="s">
        <v>3635</v>
      </c>
      <c r="BA61" s="143">
        <v>2025</v>
      </c>
      <c r="BB61" s="143"/>
      <c r="BC61" s="144"/>
      <c r="BD61" s="143"/>
      <c r="BE61" s="148"/>
      <c r="BF61" s="144"/>
      <c r="BG61" s="24">
        <f t="shared" si="0"/>
        <v>0</v>
      </c>
      <c r="BH61" s="24">
        <f t="shared" si="1"/>
        <v>0</v>
      </c>
      <c r="BI61" s="24">
        <f t="shared" si="2"/>
        <v>0</v>
      </c>
      <c r="BJ61" s="24">
        <f t="shared" si="3"/>
        <v>0</v>
      </c>
      <c r="BK61" s="24">
        <f t="shared" si="4"/>
        <v>0</v>
      </c>
      <c r="BL61" s="24">
        <f t="shared" si="5"/>
        <v>0</v>
      </c>
      <c r="BM61" s="24">
        <f t="shared" si="6"/>
        <v>0</v>
      </c>
      <c r="BN61" s="24">
        <f t="shared" si="7"/>
        <v>0</v>
      </c>
      <c r="BO61" s="24">
        <f t="shared" si="8"/>
        <v>0</v>
      </c>
      <c r="BP61" s="24">
        <f t="shared" si="9"/>
        <v>0</v>
      </c>
      <c r="BQ61" s="24">
        <f t="shared" si="10"/>
        <v>0</v>
      </c>
      <c r="BR61" s="24">
        <f t="shared" si="11"/>
        <v>0</v>
      </c>
      <c r="BS61" s="24">
        <f t="shared" si="12"/>
        <v>0</v>
      </c>
      <c r="BT61" s="24">
        <f t="shared" si="13"/>
        <v>0</v>
      </c>
      <c r="BU61" s="24">
        <f t="shared" si="14"/>
        <v>0</v>
      </c>
      <c r="BV61" s="24">
        <f t="shared" si="15"/>
        <v>0</v>
      </c>
      <c r="BW61" s="24">
        <f t="shared" si="16"/>
        <v>0</v>
      </c>
      <c r="BX61" s="24">
        <f t="shared" si="17"/>
        <v>0</v>
      </c>
      <c r="BY61" s="24">
        <f t="shared" si="18"/>
        <v>0</v>
      </c>
      <c r="BZ61" s="24">
        <f t="shared" si="19"/>
        <v>0</v>
      </c>
      <c r="CA61" s="24">
        <f t="shared" si="32"/>
        <v>0</v>
      </c>
      <c r="CB61" s="24">
        <f t="shared" si="20"/>
        <v>0</v>
      </c>
      <c r="CC61" s="24">
        <f t="shared" si="21"/>
        <v>0</v>
      </c>
      <c r="CD61" s="24">
        <f t="shared" si="22"/>
        <v>1</v>
      </c>
      <c r="CE61" s="24">
        <f t="shared" si="23"/>
        <v>0</v>
      </c>
      <c r="CF61" s="24">
        <f t="shared" si="24"/>
        <v>0</v>
      </c>
      <c r="CG61" s="24">
        <f t="shared" si="36"/>
        <v>0</v>
      </c>
      <c r="CH61" s="24">
        <f t="shared" si="25"/>
        <v>0</v>
      </c>
      <c r="CI61" s="24">
        <f t="shared" si="26"/>
        <v>1</v>
      </c>
      <c r="CJ61" s="211">
        <f>_xlfn.XLOOKUP($C61,[1]Sheet1!$B:$B,[1]Sheet1!BJ:BJ)</f>
        <v>0</v>
      </c>
      <c r="CK61" s="211">
        <f>_xlfn.XLOOKUP($C61,[1]Sheet1!$B:$B,[1]Sheet1!BK:BK)</f>
        <v>0</v>
      </c>
      <c r="CL61" s="211">
        <f>_xlfn.XLOOKUP($C61,[1]Sheet1!$B:$B,[1]Sheet1!BL:BL)</f>
        <v>0</v>
      </c>
      <c r="CM61" s="211">
        <f>_xlfn.XLOOKUP($C61,[1]Sheet1!$B:$B,[1]Sheet1!BM:BM)</f>
        <v>0</v>
      </c>
      <c r="CN61" s="211">
        <f>_xlfn.XLOOKUP($C61,[1]Sheet1!$B:$B,[1]Sheet1!BN:BN)</f>
        <v>0</v>
      </c>
      <c r="CO61" s="211">
        <f>_xlfn.XLOOKUP($C61,[1]Sheet1!$B:$B,[1]Sheet1!BO:BO)</f>
        <v>0</v>
      </c>
      <c r="CP61" s="211">
        <f>_xlfn.XLOOKUP($C61,[1]Sheet1!$B:$B,[1]Sheet1!BP:BP)</f>
        <v>0</v>
      </c>
      <c r="CQ61" s="211">
        <f>_xlfn.XLOOKUP($C61,[1]Sheet1!$B:$B,[1]Sheet1!BQ:BQ)</f>
        <v>0</v>
      </c>
      <c r="CR61" s="211">
        <f>_xlfn.XLOOKUP($C61,[1]Sheet1!$B:$B,[1]Sheet1!BR:BR)</f>
        <v>0</v>
      </c>
      <c r="CS61" s="211">
        <f>_xlfn.XLOOKUP($C61,[1]Sheet1!$B:$B,[1]Sheet1!BS:BS)</f>
        <v>0</v>
      </c>
      <c r="CT61" s="211">
        <f>_xlfn.XLOOKUP($C61,[1]Sheet1!$B:$B,[1]Sheet1!BT:BT)</f>
        <v>0</v>
      </c>
      <c r="CU61" s="211">
        <f>_xlfn.XLOOKUP($C61,[1]Sheet1!$B:$B,[1]Sheet1!BU:BU)</f>
        <v>0</v>
      </c>
      <c r="CV61" s="211">
        <f>_xlfn.XLOOKUP($C61,[1]Sheet1!$B:$B,[1]Sheet1!BV:BV)</f>
        <v>0</v>
      </c>
      <c r="CW61" s="211">
        <f>_xlfn.XLOOKUP($C61,[1]Sheet1!$B:$B,[1]Sheet1!BW:BW)</f>
        <v>0</v>
      </c>
      <c r="CX61" s="211">
        <f>_xlfn.XLOOKUP($C61,[1]Sheet1!$B:$B,[1]Sheet1!BX:BX)</f>
        <v>0</v>
      </c>
      <c r="CY61" s="211">
        <f>_xlfn.XLOOKUP($C61,[1]Sheet1!$B:$B,[1]Sheet1!BY:BY)</f>
        <v>0</v>
      </c>
      <c r="CZ61" s="211">
        <f>_xlfn.XLOOKUP($C61,[1]Sheet1!$B:$B,[1]Sheet1!BZ:BZ)</f>
        <v>0</v>
      </c>
      <c r="DA61" s="211">
        <f>_xlfn.XLOOKUP($C61,[1]Sheet1!$B:$B,[1]Sheet1!CA:CA)</f>
        <v>0</v>
      </c>
      <c r="DB61" s="211">
        <f>_xlfn.XLOOKUP($C61,[1]Sheet1!$B:$B,[1]Sheet1!CB:CB)</f>
        <v>0</v>
      </c>
      <c r="DC61" s="211">
        <f>_xlfn.XLOOKUP($C61,[1]Sheet1!$B:$B,[1]Sheet1!CC:CC)</f>
        <v>0</v>
      </c>
      <c r="DD61" s="211">
        <f>_xlfn.XLOOKUP($C61,[1]Sheet1!$B:$B,[1]Sheet1!CD:CD)</f>
        <v>0</v>
      </c>
      <c r="DE61" s="211">
        <f>_xlfn.XLOOKUP($C61,[1]Sheet1!$B:$B,[1]Sheet1!CE:CE)</f>
        <v>0</v>
      </c>
      <c r="DF61" s="211">
        <f>_xlfn.XLOOKUP($C61,[1]Sheet1!$B:$B,[1]Sheet1!CF:CF)</f>
        <v>0</v>
      </c>
      <c r="DG61" s="163" t="str">
        <f>_xlfn.XLOOKUP(C61,[2]Sheet1!$B:$B,[2]Sheet1!$N:$N)</f>
        <v>N</v>
      </c>
      <c r="DH61" s="163">
        <f>_xlfn.XLOOKUP(C61,[2]Sheet1!$B:$B,[2]Sheet1!$R:$R)</f>
        <v>0</v>
      </c>
      <c r="DI61" s="163" t="str">
        <f>_xlfn.XLOOKUP(C61,[2]Sheet1!$B:$B,[2]Sheet1!$AN:$AN)</f>
        <v>N</v>
      </c>
      <c r="DJ61" s="163" t="str">
        <f>_xlfn.XLOOKUP(C61,[2]Sheet1!$B:$B,[2]Sheet1!$W:$W)</f>
        <v>G</v>
      </c>
      <c r="DK61" s="163" t="str">
        <f>_xlfn.XLOOKUP(C61,[2]Sheet1!$B:$B,[2]Sheet1!$AF:$AF)</f>
        <v>U</v>
      </c>
      <c r="DL61" s="163">
        <f>_xlfn.XLOOKUP(C61,[2]Sheet1!$B:$B,[2]Sheet1!$AW:$AW)</f>
        <v>0</v>
      </c>
      <c r="DM61" s="166" t="str">
        <f t="shared" si="27"/>
        <v>N</v>
      </c>
      <c r="DN61" s="166" t="str">
        <f t="shared" si="28"/>
        <v/>
      </c>
      <c r="DO61" s="166" t="str">
        <f t="shared" si="29"/>
        <v>N</v>
      </c>
      <c r="DP61" s="166" t="str">
        <f t="shared" si="30"/>
        <v>N</v>
      </c>
      <c r="DQ61" s="180" t="str">
        <f t="shared" si="31"/>
        <v>Not Specified</v>
      </c>
      <c r="DR61" s="180"/>
    </row>
    <row r="62" spans="1:122" s="24" customFormat="1" ht="16.5" hidden="1" customHeight="1">
      <c r="A62" s="24">
        <v>59</v>
      </c>
      <c r="B62" s="24">
        <v>57</v>
      </c>
      <c r="C62" s="26" t="s">
        <v>1028</v>
      </c>
      <c r="D62" s="24" t="s">
        <v>7179</v>
      </c>
      <c r="E62" s="24" t="s">
        <v>7172</v>
      </c>
      <c r="F62" s="24" t="s">
        <v>2540</v>
      </c>
      <c r="G62" s="24" t="s">
        <v>3181</v>
      </c>
      <c r="H62" s="30" t="s">
        <v>1029</v>
      </c>
      <c r="I62" s="24" t="s">
        <v>1030</v>
      </c>
      <c r="J62" s="24">
        <v>-0.28399999999999997</v>
      </c>
      <c r="K62" s="24" t="s">
        <v>1031</v>
      </c>
      <c r="L62" s="24">
        <v>194173</v>
      </c>
      <c r="M62" s="26">
        <v>31</v>
      </c>
      <c r="N62" s="73" t="s">
        <v>689</v>
      </c>
      <c r="O62" s="73" t="s">
        <v>7588</v>
      </c>
      <c r="P62" s="74" t="s">
        <v>7588</v>
      </c>
      <c r="Q62" s="73" t="s">
        <v>689</v>
      </c>
      <c r="R62" s="73" t="s">
        <v>689</v>
      </c>
      <c r="S62" s="73" t="s">
        <v>7588</v>
      </c>
      <c r="T62" s="73" t="s">
        <v>7588</v>
      </c>
      <c r="U62" s="213" t="s">
        <v>7588</v>
      </c>
      <c r="V62" s="73" t="s">
        <v>7588</v>
      </c>
      <c r="W62" s="73" t="s">
        <v>7588</v>
      </c>
      <c r="X62" s="218" t="s">
        <v>7588</v>
      </c>
      <c r="Y62" s="73" t="s">
        <v>7588</v>
      </c>
      <c r="Z62" s="73" t="s">
        <v>7588</v>
      </c>
      <c r="AA62" s="74" t="s">
        <v>7588</v>
      </c>
      <c r="AB62" s="73"/>
      <c r="AC62" s="73" t="s">
        <v>675</v>
      </c>
      <c r="AD62" s="74" t="s">
        <v>5</v>
      </c>
      <c r="AE62" s="73" t="s">
        <v>7346</v>
      </c>
      <c r="AF62" s="73" t="s">
        <v>86</v>
      </c>
      <c r="AG62" s="73" t="s">
        <v>266</v>
      </c>
      <c r="AH62" s="73" t="s">
        <v>266</v>
      </c>
      <c r="AI62" s="73" t="s">
        <v>266</v>
      </c>
      <c r="AJ62" s="73" t="s">
        <v>2283</v>
      </c>
      <c r="AK62" s="81" t="s">
        <v>3644</v>
      </c>
      <c r="AL62" s="73">
        <v>2050</v>
      </c>
      <c r="AN62" s="26"/>
      <c r="AO62" s="24" t="s">
        <v>7588</v>
      </c>
      <c r="AP62" s="73" t="s">
        <v>689</v>
      </c>
      <c r="AQ62" s="24" t="s">
        <v>7588</v>
      </c>
      <c r="AR62" s="24" t="s">
        <v>7588</v>
      </c>
      <c r="AS62" s="24" t="s">
        <v>7588</v>
      </c>
      <c r="AU62" s="26"/>
      <c r="AV62" s="24" t="s">
        <v>266</v>
      </c>
      <c r="AW62" s="22" t="s">
        <v>267</v>
      </c>
      <c r="AX62" s="24" t="s">
        <v>269</v>
      </c>
      <c r="AY62" s="24" t="s">
        <v>689</v>
      </c>
      <c r="AZ62" s="24" t="s">
        <v>7588</v>
      </c>
      <c r="BA62" s="24" t="s">
        <v>7588</v>
      </c>
      <c r="BC62" s="26"/>
      <c r="BE62" s="29"/>
      <c r="BF62" s="26"/>
      <c r="BG62" s="24">
        <f t="shared" si="0"/>
        <v>0</v>
      </c>
      <c r="BH62" s="24">
        <f t="shared" si="1"/>
        <v>0</v>
      </c>
      <c r="BI62" s="24">
        <f t="shared" si="2"/>
        <v>0</v>
      </c>
      <c r="BJ62" s="24">
        <f t="shared" si="3"/>
        <v>0</v>
      </c>
      <c r="BK62" s="24">
        <f t="shared" si="4"/>
        <v>0</v>
      </c>
      <c r="BL62" s="24">
        <f t="shared" si="5"/>
        <v>0</v>
      </c>
      <c r="BM62" s="24">
        <f t="shared" si="6"/>
        <v>0</v>
      </c>
      <c r="BN62" s="24">
        <f t="shared" si="7"/>
        <v>0</v>
      </c>
      <c r="BO62" s="24">
        <f t="shared" si="8"/>
        <v>0</v>
      </c>
      <c r="BP62" s="24">
        <f t="shared" si="9"/>
        <v>0</v>
      </c>
      <c r="BQ62" s="24">
        <f t="shared" si="10"/>
        <v>0</v>
      </c>
      <c r="BR62" s="24">
        <f t="shared" si="11"/>
        <v>0</v>
      </c>
      <c r="BS62" s="24">
        <f t="shared" si="12"/>
        <v>0</v>
      </c>
      <c r="BT62" s="24">
        <f t="shared" si="13"/>
        <v>0</v>
      </c>
      <c r="BU62" s="24">
        <f t="shared" si="14"/>
        <v>0</v>
      </c>
      <c r="BV62" s="24">
        <f t="shared" si="15"/>
        <v>0</v>
      </c>
      <c r="BW62" s="24">
        <f t="shared" si="16"/>
        <v>1</v>
      </c>
      <c r="BX62" s="24">
        <f t="shared" si="17"/>
        <v>1</v>
      </c>
      <c r="BY62" s="24">
        <f t="shared" si="18"/>
        <v>0</v>
      </c>
      <c r="BZ62" s="24">
        <f t="shared" si="19"/>
        <v>0</v>
      </c>
      <c r="CA62" s="24">
        <f t="shared" si="32"/>
        <v>0</v>
      </c>
      <c r="CB62" s="24">
        <f t="shared" si="20"/>
        <v>0</v>
      </c>
      <c r="CC62" s="24">
        <f t="shared" si="21"/>
        <v>0</v>
      </c>
      <c r="CD62" s="24">
        <f t="shared" si="22"/>
        <v>0</v>
      </c>
      <c r="CE62" s="24">
        <f t="shared" si="23"/>
        <v>0</v>
      </c>
      <c r="CF62" s="24">
        <f t="shared" si="24"/>
        <v>1</v>
      </c>
      <c r="CG62" s="24">
        <f t="shared" si="36"/>
        <v>1</v>
      </c>
      <c r="CH62" s="24">
        <f t="shared" si="25"/>
        <v>0</v>
      </c>
      <c r="CI62" s="24">
        <f t="shared" si="26"/>
        <v>0</v>
      </c>
      <c r="CJ62" s="211">
        <f>_xlfn.XLOOKUP($C62,[1]Sheet1!$B:$B,[1]Sheet1!BJ:BJ)</f>
        <v>0</v>
      </c>
      <c r="CK62" s="211">
        <f>_xlfn.XLOOKUP($C62,[1]Sheet1!$B:$B,[1]Sheet1!BK:BK)</f>
        <v>0</v>
      </c>
      <c r="CL62" s="211">
        <f>_xlfn.XLOOKUP($C62,[1]Sheet1!$B:$B,[1]Sheet1!BL:BL)</f>
        <v>1</v>
      </c>
      <c r="CM62" s="211">
        <f>_xlfn.XLOOKUP($C62,[1]Sheet1!$B:$B,[1]Sheet1!BM:BM)</f>
        <v>1</v>
      </c>
      <c r="CN62" s="211">
        <f>_xlfn.XLOOKUP($C62,[1]Sheet1!$B:$B,[1]Sheet1!BN:BN)</f>
        <v>0</v>
      </c>
      <c r="CO62" s="211">
        <f>_xlfn.XLOOKUP($C62,[1]Sheet1!$B:$B,[1]Sheet1!BO:BO)</f>
        <v>0</v>
      </c>
      <c r="CP62" s="211">
        <f>_xlfn.XLOOKUP($C62,[1]Sheet1!$B:$B,[1]Sheet1!BP:BP)</f>
        <v>0</v>
      </c>
      <c r="CQ62" s="211">
        <f>_xlfn.XLOOKUP($C62,[1]Sheet1!$B:$B,[1]Sheet1!BQ:BQ)</f>
        <v>0</v>
      </c>
      <c r="CR62" s="211">
        <f>_xlfn.XLOOKUP($C62,[1]Sheet1!$B:$B,[1]Sheet1!BR:BR)</f>
        <v>0</v>
      </c>
      <c r="CS62" s="211">
        <f>_xlfn.XLOOKUP($C62,[1]Sheet1!$B:$B,[1]Sheet1!BS:BS)</f>
        <v>0</v>
      </c>
      <c r="CT62" s="211">
        <f>_xlfn.XLOOKUP($C62,[1]Sheet1!$B:$B,[1]Sheet1!BT:BT)</f>
        <v>0</v>
      </c>
      <c r="CU62" s="211">
        <f>_xlfn.XLOOKUP($C62,[1]Sheet1!$B:$B,[1]Sheet1!BU:BU)</f>
        <v>0</v>
      </c>
      <c r="CV62" s="211">
        <f>_xlfn.XLOOKUP($C62,[1]Sheet1!$B:$B,[1]Sheet1!BV:BV)</f>
        <v>0</v>
      </c>
      <c r="CW62" s="211">
        <f>_xlfn.XLOOKUP($C62,[1]Sheet1!$B:$B,[1]Sheet1!BW:BW)</f>
        <v>0</v>
      </c>
      <c r="CX62" s="211">
        <f>_xlfn.XLOOKUP($C62,[1]Sheet1!$B:$B,[1]Sheet1!BX:BX)</f>
        <v>0</v>
      </c>
      <c r="CY62" s="211">
        <f>_xlfn.XLOOKUP($C62,[1]Sheet1!$B:$B,[1]Sheet1!BY:BY)</f>
        <v>0</v>
      </c>
      <c r="CZ62" s="211">
        <f>_xlfn.XLOOKUP($C62,[1]Sheet1!$B:$B,[1]Sheet1!BZ:BZ)</f>
        <v>1</v>
      </c>
      <c r="DA62" s="211">
        <f>_xlfn.XLOOKUP($C62,[1]Sheet1!$B:$B,[1]Sheet1!CA:CA)</f>
        <v>0</v>
      </c>
      <c r="DB62" s="211">
        <f>_xlfn.XLOOKUP($C62,[1]Sheet1!$B:$B,[1]Sheet1!CB:CB)</f>
        <v>1</v>
      </c>
      <c r="DC62" s="211">
        <f>_xlfn.XLOOKUP($C62,[1]Sheet1!$B:$B,[1]Sheet1!CC:CC)</f>
        <v>0</v>
      </c>
      <c r="DD62" s="211">
        <f>_xlfn.XLOOKUP($C62,[1]Sheet1!$B:$B,[1]Sheet1!CD:CD)</f>
        <v>0</v>
      </c>
      <c r="DE62" s="211">
        <f>_xlfn.XLOOKUP($C62,[1]Sheet1!$B:$B,[1]Sheet1!CE:CE)</f>
        <v>1</v>
      </c>
      <c r="DF62" s="211">
        <f>_xlfn.XLOOKUP($C62,[1]Sheet1!$B:$B,[1]Sheet1!CF:CF)</f>
        <v>0</v>
      </c>
      <c r="DG62" s="163" t="str">
        <f>_xlfn.XLOOKUP(C62,[2]Sheet1!$B:$B,[2]Sheet1!$N:$N)</f>
        <v>N</v>
      </c>
      <c r="DH62" s="163">
        <f>_xlfn.XLOOKUP(C62,[2]Sheet1!$B:$B,[2]Sheet1!$R:$R)</f>
        <v>0</v>
      </c>
      <c r="DI62" s="163" t="str">
        <f>_xlfn.XLOOKUP(C62,[2]Sheet1!$B:$B,[2]Sheet1!$AN:$AN)</f>
        <v>I</v>
      </c>
      <c r="DJ62" s="163" t="str">
        <f>_xlfn.XLOOKUP(C62,[2]Sheet1!$B:$B,[2]Sheet1!$W:$W)</f>
        <v>V</v>
      </c>
      <c r="DK62" s="163" t="str">
        <f>_xlfn.XLOOKUP(C62,[2]Sheet1!$B:$B,[2]Sheet1!$AF:$AF)</f>
        <v>U</v>
      </c>
      <c r="DL62" s="163">
        <f>_xlfn.XLOOKUP(C62,[2]Sheet1!$B:$B,[2]Sheet1!$AW:$AW)</f>
        <v>0</v>
      </c>
      <c r="DM62" s="166" t="str">
        <f t="shared" si="27"/>
        <v>N</v>
      </c>
      <c r="DN62" s="166" t="str">
        <f t="shared" si="28"/>
        <v/>
      </c>
      <c r="DO62" s="166" t="str">
        <f t="shared" si="29"/>
        <v>N</v>
      </c>
      <c r="DP62" s="166" t="str">
        <f t="shared" si="30"/>
        <v>Y</v>
      </c>
      <c r="DQ62" s="180" t="str">
        <f t="shared" si="31"/>
        <v>Yes</v>
      </c>
      <c r="DR62" s="180"/>
    </row>
    <row r="63" spans="1:122" s="24" customFormat="1" ht="16.5" hidden="1" customHeight="1">
      <c r="A63" s="24">
        <v>60</v>
      </c>
      <c r="B63" s="24">
        <v>50</v>
      </c>
      <c r="C63" s="26" t="s">
        <v>350</v>
      </c>
      <c r="D63" s="143" t="s">
        <v>7161</v>
      </c>
      <c r="E63" s="143" t="s">
        <v>7160</v>
      </c>
      <c r="F63" s="143" t="s">
        <v>7286</v>
      </c>
      <c r="G63" s="143" t="s">
        <v>2990</v>
      </c>
      <c r="H63" s="167" t="s">
        <v>351</v>
      </c>
      <c r="I63" s="143" t="s">
        <v>352</v>
      </c>
      <c r="J63" s="143">
        <v>-0.64400000000000002</v>
      </c>
      <c r="K63" s="143" t="s">
        <v>353</v>
      </c>
      <c r="L63" s="143">
        <v>18300</v>
      </c>
      <c r="M63" s="144">
        <v>14</v>
      </c>
      <c r="N63" s="73" t="s">
        <v>689</v>
      </c>
      <c r="O63" s="73" t="s">
        <v>7588</v>
      </c>
      <c r="P63" s="74" t="s">
        <v>7588</v>
      </c>
      <c r="Q63" s="73" t="s">
        <v>689</v>
      </c>
      <c r="R63" s="73" t="s">
        <v>689</v>
      </c>
      <c r="S63" s="73" t="s">
        <v>7588</v>
      </c>
      <c r="T63" s="73" t="s">
        <v>7588</v>
      </c>
      <c r="U63" s="213" t="s">
        <v>7588</v>
      </c>
      <c r="V63" s="73" t="s">
        <v>7588</v>
      </c>
      <c r="W63" s="73" t="s">
        <v>7588</v>
      </c>
      <c r="X63" s="218" t="s">
        <v>7588</v>
      </c>
      <c r="Y63" s="73" t="s">
        <v>7588</v>
      </c>
      <c r="Z63" s="73" t="s">
        <v>7588</v>
      </c>
      <c r="AA63" s="74" t="s">
        <v>7588</v>
      </c>
      <c r="AB63" s="73"/>
      <c r="AC63" s="73" t="s">
        <v>3027</v>
      </c>
      <c r="AD63" s="74" t="s">
        <v>7140</v>
      </c>
      <c r="AE63" s="73" t="s">
        <v>7588</v>
      </c>
      <c r="AF63" s="73" t="s">
        <v>689</v>
      </c>
      <c r="AG63" s="73" t="s">
        <v>266</v>
      </c>
      <c r="AH63" s="73" t="s">
        <v>266</v>
      </c>
      <c r="AI63" s="73" t="s">
        <v>738</v>
      </c>
      <c r="AJ63" s="73" t="s">
        <v>691</v>
      </c>
      <c r="AK63" s="81" t="s">
        <v>7588</v>
      </c>
      <c r="AL63" s="73" t="s">
        <v>7588</v>
      </c>
      <c r="AN63" s="26"/>
      <c r="AO63" s="24" t="s">
        <v>7588</v>
      </c>
      <c r="AP63" s="73" t="s">
        <v>689</v>
      </c>
      <c r="AQ63" s="24" t="s">
        <v>7588</v>
      </c>
      <c r="AR63" s="24" t="s">
        <v>7588</v>
      </c>
      <c r="AS63" s="24" t="s">
        <v>7588</v>
      </c>
      <c r="AU63" s="26"/>
      <c r="AV63" s="24" t="s">
        <v>267</v>
      </c>
      <c r="AW63" s="22" t="s">
        <v>418</v>
      </c>
      <c r="AX63" s="24" t="s">
        <v>269</v>
      </c>
      <c r="AY63" s="24" t="s">
        <v>86</v>
      </c>
      <c r="AZ63" s="24" t="s">
        <v>3652</v>
      </c>
      <c r="BA63" s="24">
        <v>2035</v>
      </c>
      <c r="BC63" s="26"/>
      <c r="BE63" s="29"/>
      <c r="BF63" s="26"/>
      <c r="BG63" s="24">
        <f t="shared" si="0"/>
        <v>0</v>
      </c>
      <c r="BH63" s="24">
        <f t="shared" si="1"/>
        <v>0</v>
      </c>
      <c r="BI63" s="24">
        <f t="shared" si="2"/>
        <v>0</v>
      </c>
      <c r="BJ63" s="24">
        <f t="shared" si="3"/>
        <v>0</v>
      </c>
      <c r="BK63" s="24">
        <f t="shared" si="4"/>
        <v>0</v>
      </c>
      <c r="BL63" s="24">
        <f t="shared" si="5"/>
        <v>0</v>
      </c>
      <c r="BM63" s="24">
        <f t="shared" si="6"/>
        <v>0</v>
      </c>
      <c r="BN63" s="24">
        <f t="shared" si="7"/>
        <v>0</v>
      </c>
      <c r="BO63" s="24">
        <f t="shared" si="8"/>
        <v>0</v>
      </c>
      <c r="BP63" s="24">
        <f t="shared" si="9"/>
        <v>0</v>
      </c>
      <c r="BQ63" s="24">
        <f t="shared" si="10"/>
        <v>0</v>
      </c>
      <c r="BR63" s="24">
        <f t="shared" si="11"/>
        <v>0</v>
      </c>
      <c r="BS63" s="24">
        <f t="shared" si="12"/>
        <v>0</v>
      </c>
      <c r="BT63" s="24">
        <f t="shared" si="13"/>
        <v>0</v>
      </c>
      <c r="BU63" s="24">
        <f t="shared" si="14"/>
        <v>0</v>
      </c>
      <c r="BV63" s="24">
        <f t="shared" si="15"/>
        <v>0</v>
      </c>
      <c r="BW63" s="24">
        <f t="shared" si="16"/>
        <v>0</v>
      </c>
      <c r="BX63" s="24">
        <f t="shared" si="17"/>
        <v>0</v>
      </c>
      <c r="BY63" s="24">
        <f t="shared" si="18"/>
        <v>0</v>
      </c>
      <c r="BZ63" s="24">
        <f t="shared" si="19"/>
        <v>0</v>
      </c>
      <c r="CA63" s="24">
        <f t="shared" si="32"/>
        <v>0</v>
      </c>
      <c r="CB63" s="24">
        <f t="shared" si="20"/>
        <v>0</v>
      </c>
      <c r="CC63" s="24">
        <f t="shared" si="21"/>
        <v>0</v>
      </c>
      <c r="CD63" s="24">
        <f t="shared" si="22"/>
        <v>0</v>
      </c>
      <c r="CE63" s="24">
        <f t="shared" si="23"/>
        <v>1</v>
      </c>
      <c r="CF63" s="24">
        <f t="shared" si="24"/>
        <v>0</v>
      </c>
      <c r="CG63" s="24">
        <f t="shared" si="36"/>
        <v>0</v>
      </c>
      <c r="CH63" s="24">
        <f t="shared" si="25"/>
        <v>0</v>
      </c>
      <c r="CI63" s="24">
        <f t="shared" si="26"/>
        <v>1</v>
      </c>
      <c r="CJ63" s="211">
        <f>_xlfn.XLOOKUP($C63,[1]Sheet1!$B:$B,[1]Sheet1!BJ:BJ)</f>
        <v>0</v>
      </c>
      <c r="CK63" s="211">
        <f>_xlfn.XLOOKUP($C63,[1]Sheet1!$B:$B,[1]Sheet1!BK:BK)</f>
        <v>0</v>
      </c>
      <c r="CL63" s="211">
        <f>_xlfn.XLOOKUP($C63,[1]Sheet1!$B:$B,[1]Sheet1!BL:BL)</f>
        <v>0</v>
      </c>
      <c r="CM63" s="211">
        <f>_xlfn.XLOOKUP($C63,[1]Sheet1!$B:$B,[1]Sheet1!BM:BM)</f>
        <v>0</v>
      </c>
      <c r="CN63" s="211">
        <f>_xlfn.XLOOKUP($C63,[1]Sheet1!$B:$B,[1]Sheet1!BN:BN)</f>
        <v>0</v>
      </c>
      <c r="CO63" s="211">
        <f>_xlfn.XLOOKUP($C63,[1]Sheet1!$B:$B,[1]Sheet1!BO:BO)</f>
        <v>0</v>
      </c>
      <c r="CP63" s="211">
        <f>_xlfn.XLOOKUP($C63,[1]Sheet1!$B:$B,[1]Sheet1!BP:BP)</f>
        <v>0</v>
      </c>
      <c r="CQ63" s="211">
        <f>_xlfn.XLOOKUP($C63,[1]Sheet1!$B:$B,[1]Sheet1!BQ:BQ)</f>
        <v>0</v>
      </c>
      <c r="CR63" s="211">
        <f>_xlfn.XLOOKUP($C63,[1]Sheet1!$B:$B,[1]Sheet1!BR:BR)</f>
        <v>0</v>
      </c>
      <c r="CS63" s="211">
        <f>_xlfn.XLOOKUP($C63,[1]Sheet1!$B:$B,[1]Sheet1!BS:BS)</f>
        <v>0</v>
      </c>
      <c r="CT63" s="211">
        <f>_xlfn.XLOOKUP($C63,[1]Sheet1!$B:$B,[1]Sheet1!BT:BT)</f>
        <v>0</v>
      </c>
      <c r="CU63" s="211">
        <f>_xlfn.XLOOKUP($C63,[1]Sheet1!$B:$B,[1]Sheet1!BU:BU)</f>
        <v>0</v>
      </c>
      <c r="CV63" s="211">
        <f>_xlfn.XLOOKUP($C63,[1]Sheet1!$B:$B,[1]Sheet1!BV:BV)</f>
        <v>0</v>
      </c>
      <c r="CW63" s="211">
        <f>_xlfn.XLOOKUP($C63,[1]Sheet1!$B:$B,[1]Sheet1!BW:BW)</f>
        <v>0</v>
      </c>
      <c r="CX63" s="211">
        <f>_xlfn.XLOOKUP($C63,[1]Sheet1!$B:$B,[1]Sheet1!BX:BX)</f>
        <v>0</v>
      </c>
      <c r="CY63" s="211">
        <f>_xlfn.XLOOKUP($C63,[1]Sheet1!$B:$B,[1]Sheet1!BY:BY)</f>
        <v>0</v>
      </c>
      <c r="CZ63" s="211">
        <f>_xlfn.XLOOKUP($C63,[1]Sheet1!$B:$B,[1]Sheet1!BZ:BZ)</f>
        <v>0</v>
      </c>
      <c r="DA63" s="211">
        <f>_xlfn.XLOOKUP($C63,[1]Sheet1!$B:$B,[1]Sheet1!CA:CA)</f>
        <v>0</v>
      </c>
      <c r="DB63" s="211">
        <f>_xlfn.XLOOKUP($C63,[1]Sheet1!$B:$B,[1]Sheet1!CB:CB)</f>
        <v>0</v>
      </c>
      <c r="DC63" s="211">
        <f>_xlfn.XLOOKUP($C63,[1]Sheet1!$B:$B,[1]Sheet1!CC:CC)</f>
        <v>0</v>
      </c>
      <c r="DD63" s="211">
        <f>_xlfn.XLOOKUP($C63,[1]Sheet1!$B:$B,[1]Sheet1!CD:CD)</f>
        <v>0</v>
      </c>
      <c r="DE63" s="211">
        <f>_xlfn.XLOOKUP($C63,[1]Sheet1!$B:$B,[1]Sheet1!CE:CE)</f>
        <v>0</v>
      </c>
      <c r="DF63" s="211">
        <f>_xlfn.XLOOKUP($C63,[1]Sheet1!$B:$B,[1]Sheet1!CF:CF)</f>
        <v>0</v>
      </c>
      <c r="DG63" s="163" t="str">
        <f>_xlfn.XLOOKUP(C63,[2]Sheet1!$B:$B,[2]Sheet1!$N:$N)</f>
        <v>N</v>
      </c>
      <c r="DH63" s="163">
        <f>_xlfn.XLOOKUP(C63,[2]Sheet1!$B:$B,[2]Sheet1!$R:$R)</f>
        <v>0</v>
      </c>
      <c r="DI63" s="163" t="str">
        <f>_xlfn.XLOOKUP(C63,[2]Sheet1!$B:$B,[2]Sheet1!$AN:$AN)</f>
        <v>N</v>
      </c>
      <c r="DJ63" s="163" t="str">
        <f>_xlfn.XLOOKUP(C63,[2]Sheet1!$B:$B,[2]Sheet1!$W:$W)</f>
        <v>N</v>
      </c>
      <c r="DK63" s="163">
        <f>_xlfn.XLOOKUP(C63,[2]Sheet1!$B:$B,[2]Sheet1!$AF:$AF)</f>
        <v>0</v>
      </c>
      <c r="DL63" s="163">
        <f>_xlfn.XLOOKUP(C63,[2]Sheet1!$B:$B,[2]Sheet1!$AW:$AW)</f>
        <v>0</v>
      </c>
      <c r="DM63" s="166" t="str">
        <f t="shared" si="27"/>
        <v>N</v>
      </c>
      <c r="DN63" s="166" t="str">
        <f t="shared" si="28"/>
        <v/>
      </c>
      <c r="DO63" s="166" t="str">
        <f t="shared" si="29"/>
        <v>N</v>
      </c>
      <c r="DP63" s="166" t="str">
        <f t="shared" si="30"/>
        <v>N</v>
      </c>
      <c r="DQ63" s="180" t="str">
        <f t="shared" si="31"/>
        <v>Not Specified</v>
      </c>
      <c r="DR63" s="180"/>
    </row>
    <row r="64" spans="1:122" s="24" customFormat="1" ht="16.5" hidden="1" customHeight="1">
      <c r="A64" s="24">
        <v>61</v>
      </c>
      <c r="B64" s="24">
        <v>63</v>
      </c>
      <c r="C64" s="26" t="s">
        <v>366</v>
      </c>
      <c r="D64" s="24" t="s">
        <v>7162</v>
      </c>
      <c r="E64" s="24" t="s">
        <v>7175</v>
      </c>
      <c r="F64" s="24" t="s">
        <v>2277</v>
      </c>
      <c r="G64" s="24" t="s">
        <v>3181</v>
      </c>
      <c r="H64" s="30" t="s">
        <v>367</v>
      </c>
      <c r="I64" s="24" t="s">
        <v>368</v>
      </c>
      <c r="J64" s="24">
        <v>-0.44</v>
      </c>
      <c r="K64" s="24" t="s">
        <v>369</v>
      </c>
      <c r="L64" s="24">
        <v>204994</v>
      </c>
      <c r="M64" s="26">
        <v>18</v>
      </c>
      <c r="N64" s="73" t="s">
        <v>689</v>
      </c>
      <c r="O64" s="73" t="s">
        <v>7588</v>
      </c>
      <c r="P64" s="74" t="s">
        <v>7588</v>
      </c>
      <c r="Q64" s="73" t="s">
        <v>689</v>
      </c>
      <c r="R64" s="73" t="s">
        <v>689</v>
      </c>
      <c r="S64" s="73" t="s">
        <v>7588</v>
      </c>
      <c r="T64" s="73" t="s">
        <v>7588</v>
      </c>
      <c r="U64" s="213" t="s">
        <v>7588</v>
      </c>
      <c r="V64" s="73" t="s">
        <v>7588</v>
      </c>
      <c r="W64" s="73" t="s">
        <v>7588</v>
      </c>
      <c r="X64" s="218" t="s">
        <v>7588</v>
      </c>
      <c r="Y64" s="73" t="s">
        <v>7588</v>
      </c>
      <c r="Z64" s="73" t="s">
        <v>7588</v>
      </c>
      <c r="AA64" s="74" t="s">
        <v>7588</v>
      </c>
      <c r="AB64" s="73"/>
      <c r="AC64" s="73" t="s">
        <v>9</v>
      </c>
      <c r="AD64" s="74" t="s">
        <v>7140</v>
      </c>
      <c r="AE64" s="73" t="s">
        <v>7588</v>
      </c>
      <c r="AF64" s="73" t="s">
        <v>689</v>
      </c>
      <c r="AG64" s="73" t="s">
        <v>269</v>
      </c>
      <c r="AH64" s="73" t="s">
        <v>269</v>
      </c>
      <c r="AI64" s="73" t="s">
        <v>269</v>
      </c>
      <c r="AJ64" s="73" t="s">
        <v>7588</v>
      </c>
      <c r="AK64" s="81" t="s">
        <v>7588</v>
      </c>
      <c r="AL64" s="73" t="s">
        <v>7588</v>
      </c>
      <c r="AN64" s="26"/>
      <c r="AO64" s="24" t="s">
        <v>7588</v>
      </c>
      <c r="AP64" s="73" t="s">
        <v>689</v>
      </c>
      <c r="AQ64" s="24" t="s">
        <v>7588</v>
      </c>
      <c r="AR64" s="24" t="s">
        <v>7588</v>
      </c>
      <c r="AS64" s="24" t="s">
        <v>7588</v>
      </c>
      <c r="AU64" s="26"/>
      <c r="AV64" s="24" t="s">
        <v>269</v>
      </c>
      <c r="AW64" s="22" t="s">
        <v>269</v>
      </c>
      <c r="AX64" s="24" t="s">
        <v>269</v>
      </c>
      <c r="AY64" s="24" t="s">
        <v>86</v>
      </c>
      <c r="AZ64" s="24" t="s">
        <v>3663</v>
      </c>
      <c r="BA64" s="24" t="s">
        <v>7588</v>
      </c>
      <c r="BC64" s="26"/>
      <c r="BE64" s="29"/>
      <c r="BF64" s="26"/>
      <c r="BG64" s="24">
        <f t="shared" si="0"/>
        <v>0</v>
      </c>
      <c r="BH64" s="24">
        <f t="shared" si="1"/>
        <v>0</v>
      </c>
      <c r="BI64" s="24">
        <f t="shared" si="2"/>
        <v>0</v>
      </c>
      <c r="BJ64" s="24">
        <f t="shared" si="3"/>
        <v>0</v>
      </c>
      <c r="BK64" s="24">
        <f t="shared" si="4"/>
        <v>0</v>
      </c>
      <c r="BL64" s="24">
        <f t="shared" si="5"/>
        <v>0</v>
      </c>
      <c r="BM64" s="24">
        <f t="shared" si="6"/>
        <v>0</v>
      </c>
      <c r="BN64" s="24">
        <f t="shared" si="7"/>
        <v>0</v>
      </c>
      <c r="BO64" s="24">
        <f t="shared" si="8"/>
        <v>0</v>
      </c>
      <c r="BP64" s="24">
        <f t="shared" si="9"/>
        <v>0</v>
      </c>
      <c r="BQ64" s="24">
        <f t="shared" si="10"/>
        <v>0</v>
      </c>
      <c r="BR64" s="24">
        <f t="shared" si="11"/>
        <v>0</v>
      </c>
      <c r="BS64" s="24">
        <f t="shared" si="12"/>
        <v>0</v>
      </c>
      <c r="BT64" s="24">
        <f t="shared" si="13"/>
        <v>0</v>
      </c>
      <c r="BU64" s="24">
        <f t="shared" si="14"/>
        <v>0</v>
      </c>
      <c r="BV64" s="24">
        <f t="shared" si="15"/>
        <v>0</v>
      </c>
      <c r="BW64" s="24">
        <f t="shared" si="16"/>
        <v>0</v>
      </c>
      <c r="BX64" s="24">
        <f t="shared" si="17"/>
        <v>0</v>
      </c>
      <c r="BY64" s="24">
        <f t="shared" si="18"/>
        <v>0</v>
      </c>
      <c r="BZ64" s="24">
        <f t="shared" si="19"/>
        <v>0</v>
      </c>
      <c r="CA64" s="24">
        <f t="shared" si="32"/>
        <v>0</v>
      </c>
      <c r="CB64" s="24">
        <f t="shared" si="20"/>
        <v>0</v>
      </c>
      <c r="CC64" s="24">
        <f t="shared" si="21"/>
        <v>0</v>
      </c>
      <c r="CD64" s="24">
        <f t="shared" si="22"/>
        <v>0</v>
      </c>
      <c r="CE64" s="24">
        <f t="shared" si="23"/>
        <v>1</v>
      </c>
      <c r="CF64" s="24">
        <f t="shared" si="24"/>
        <v>0</v>
      </c>
      <c r="CG64" s="24">
        <f t="shared" si="36"/>
        <v>0</v>
      </c>
      <c r="CH64" s="24">
        <f t="shared" si="25"/>
        <v>1</v>
      </c>
      <c r="CI64" s="24">
        <f t="shared" si="26"/>
        <v>0</v>
      </c>
      <c r="CJ64" s="211">
        <f>_xlfn.XLOOKUP($C64,[1]Sheet1!$B:$B,[1]Sheet1!BJ:BJ)</f>
        <v>0</v>
      </c>
      <c r="CK64" s="211">
        <f>_xlfn.XLOOKUP($C64,[1]Sheet1!$B:$B,[1]Sheet1!BK:BK)</f>
        <v>0</v>
      </c>
      <c r="CL64" s="211">
        <f>_xlfn.XLOOKUP($C64,[1]Sheet1!$B:$B,[1]Sheet1!BL:BL)</f>
        <v>0</v>
      </c>
      <c r="CM64" s="211">
        <f>_xlfn.XLOOKUP($C64,[1]Sheet1!$B:$B,[1]Sheet1!BM:BM)</f>
        <v>0</v>
      </c>
      <c r="CN64" s="211">
        <f>_xlfn.XLOOKUP($C64,[1]Sheet1!$B:$B,[1]Sheet1!BN:BN)</f>
        <v>0</v>
      </c>
      <c r="CO64" s="211">
        <f>_xlfn.XLOOKUP($C64,[1]Sheet1!$B:$B,[1]Sheet1!BO:BO)</f>
        <v>0</v>
      </c>
      <c r="CP64" s="211">
        <f>_xlfn.XLOOKUP($C64,[1]Sheet1!$B:$B,[1]Sheet1!BP:BP)</f>
        <v>0</v>
      </c>
      <c r="CQ64" s="211">
        <f>_xlfn.XLOOKUP($C64,[1]Sheet1!$B:$B,[1]Sheet1!BQ:BQ)</f>
        <v>0</v>
      </c>
      <c r="CR64" s="211">
        <f>_xlfn.XLOOKUP($C64,[1]Sheet1!$B:$B,[1]Sheet1!BR:BR)</f>
        <v>0</v>
      </c>
      <c r="CS64" s="211">
        <f>_xlfn.XLOOKUP($C64,[1]Sheet1!$B:$B,[1]Sheet1!BS:BS)</f>
        <v>0</v>
      </c>
      <c r="CT64" s="211">
        <f>_xlfn.XLOOKUP($C64,[1]Sheet1!$B:$B,[1]Sheet1!BT:BT)</f>
        <v>0</v>
      </c>
      <c r="CU64" s="211">
        <f>_xlfn.XLOOKUP($C64,[1]Sheet1!$B:$B,[1]Sheet1!BU:BU)</f>
        <v>0</v>
      </c>
      <c r="CV64" s="211">
        <f>_xlfn.XLOOKUP($C64,[1]Sheet1!$B:$B,[1]Sheet1!BV:BV)</f>
        <v>0</v>
      </c>
      <c r="CW64" s="211">
        <f>_xlfn.XLOOKUP($C64,[1]Sheet1!$B:$B,[1]Sheet1!BW:BW)</f>
        <v>0</v>
      </c>
      <c r="CX64" s="211">
        <f>_xlfn.XLOOKUP($C64,[1]Sheet1!$B:$B,[1]Sheet1!BX:BX)</f>
        <v>0</v>
      </c>
      <c r="CY64" s="211">
        <f>_xlfn.XLOOKUP($C64,[1]Sheet1!$B:$B,[1]Sheet1!BY:BY)</f>
        <v>0</v>
      </c>
      <c r="CZ64" s="211">
        <f>_xlfn.XLOOKUP($C64,[1]Sheet1!$B:$B,[1]Sheet1!BZ:BZ)</f>
        <v>0</v>
      </c>
      <c r="DA64" s="211">
        <f>_xlfn.XLOOKUP($C64,[1]Sheet1!$B:$B,[1]Sheet1!CA:CA)</f>
        <v>0</v>
      </c>
      <c r="DB64" s="211">
        <f>_xlfn.XLOOKUP($C64,[1]Sheet1!$B:$B,[1]Sheet1!CB:CB)</f>
        <v>0</v>
      </c>
      <c r="DC64" s="211">
        <f>_xlfn.XLOOKUP($C64,[1]Sheet1!$B:$B,[1]Sheet1!CC:CC)</f>
        <v>0</v>
      </c>
      <c r="DD64" s="211">
        <f>_xlfn.XLOOKUP($C64,[1]Sheet1!$B:$B,[1]Sheet1!CD:CD)</f>
        <v>0</v>
      </c>
      <c r="DE64" s="211">
        <f>_xlfn.XLOOKUP($C64,[1]Sheet1!$B:$B,[1]Sheet1!CE:CE)</f>
        <v>0</v>
      </c>
      <c r="DF64" s="211">
        <f>_xlfn.XLOOKUP($C64,[1]Sheet1!$B:$B,[1]Sheet1!CF:CF)</f>
        <v>0</v>
      </c>
      <c r="DG64" s="163" t="str">
        <f>_xlfn.XLOOKUP(C64,[2]Sheet1!$B:$B,[2]Sheet1!$N:$N)</f>
        <v>N</v>
      </c>
      <c r="DH64" s="163">
        <f>_xlfn.XLOOKUP(C64,[2]Sheet1!$B:$B,[2]Sheet1!$R:$R)</f>
        <v>0</v>
      </c>
      <c r="DI64" s="163" t="str">
        <f>_xlfn.XLOOKUP(C64,[2]Sheet1!$B:$B,[2]Sheet1!$AN:$AN)</f>
        <v>N</v>
      </c>
      <c r="DJ64" s="163" t="str">
        <f>_xlfn.XLOOKUP(C64,[2]Sheet1!$B:$B,[2]Sheet1!$W:$W)</f>
        <v>G</v>
      </c>
      <c r="DK64" s="163" t="str">
        <f>_xlfn.XLOOKUP(C64,[2]Sheet1!$B:$B,[2]Sheet1!$AF:$AF)</f>
        <v>U</v>
      </c>
      <c r="DL64" s="163">
        <f>_xlfn.XLOOKUP(C64,[2]Sheet1!$B:$B,[2]Sheet1!$AW:$AW)</f>
        <v>0</v>
      </c>
      <c r="DM64" s="166" t="str">
        <f t="shared" si="27"/>
        <v>N</v>
      </c>
      <c r="DN64" s="166" t="str">
        <f t="shared" si="28"/>
        <v/>
      </c>
      <c r="DO64" s="166" t="str">
        <f t="shared" si="29"/>
        <v>N</v>
      </c>
      <c r="DP64" s="166" t="str">
        <f t="shared" si="30"/>
        <v>N</v>
      </c>
      <c r="DQ64" s="180" t="str">
        <f t="shared" si="31"/>
        <v>No</v>
      </c>
      <c r="DR64" s="180"/>
    </row>
    <row r="65" spans="1:122" s="24" customFormat="1" ht="16.5" hidden="1" customHeight="1">
      <c r="A65" s="24">
        <v>62</v>
      </c>
      <c r="B65" s="24">
        <v>71</v>
      </c>
      <c r="C65" s="26" t="s">
        <v>374</v>
      </c>
      <c r="D65" s="24" t="s">
        <v>7202</v>
      </c>
      <c r="E65" s="24" t="s">
        <v>7169</v>
      </c>
      <c r="F65" s="24" t="s">
        <v>2277</v>
      </c>
      <c r="G65" s="24" t="s">
        <v>3181</v>
      </c>
      <c r="H65" s="30" t="s">
        <v>375</v>
      </c>
      <c r="I65" s="24" t="s">
        <v>376</v>
      </c>
      <c r="J65" s="24">
        <v>-4.2000000000000003E-2</v>
      </c>
      <c r="K65" s="24" t="s">
        <v>377</v>
      </c>
      <c r="L65" s="24">
        <v>214660</v>
      </c>
      <c r="M65" s="26">
        <v>17</v>
      </c>
      <c r="N65" s="73" t="s">
        <v>689</v>
      </c>
      <c r="O65" s="73" t="s">
        <v>7588</v>
      </c>
      <c r="P65" s="74" t="s">
        <v>7588</v>
      </c>
      <c r="Q65" s="73" t="s">
        <v>689</v>
      </c>
      <c r="R65" s="73" t="s">
        <v>689</v>
      </c>
      <c r="S65" s="73" t="s">
        <v>7588</v>
      </c>
      <c r="T65" s="73" t="s">
        <v>7588</v>
      </c>
      <c r="U65" s="213" t="s">
        <v>7588</v>
      </c>
      <c r="V65" s="73" t="s">
        <v>7588</v>
      </c>
      <c r="W65" s="73" t="s">
        <v>7588</v>
      </c>
      <c r="X65" s="218" t="s">
        <v>7588</v>
      </c>
      <c r="Y65" s="73" t="s">
        <v>7588</v>
      </c>
      <c r="Z65" s="73" t="s">
        <v>7588</v>
      </c>
      <c r="AA65" s="74" t="s">
        <v>7588</v>
      </c>
      <c r="AB65" s="73"/>
      <c r="AC65" s="73" t="s">
        <v>675</v>
      </c>
      <c r="AD65" s="74" t="s">
        <v>5</v>
      </c>
      <c r="AE65" s="73" t="s">
        <v>7346</v>
      </c>
      <c r="AF65" s="73" t="s">
        <v>86</v>
      </c>
      <c r="AG65" s="73" t="s">
        <v>266</v>
      </c>
      <c r="AH65" s="73" t="s">
        <v>266</v>
      </c>
      <c r="AI65" s="73" t="s">
        <v>266</v>
      </c>
      <c r="AJ65" s="73" t="s">
        <v>2283</v>
      </c>
      <c r="AK65" s="81" t="s">
        <v>3669</v>
      </c>
      <c r="AL65" s="73">
        <v>2060</v>
      </c>
      <c r="AN65" s="26"/>
      <c r="AO65" s="24" t="s">
        <v>7588</v>
      </c>
      <c r="AP65" s="73" t="s">
        <v>689</v>
      </c>
      <c r="AQ65" s="24" t="s">
        <v>7588</v>
      </c>
      <c r="AR65" s="24" t="s">
        <v>7588</v>
      </c>
      <c r="AS65" s="24" t="s">
        <v>7588</v>
      </c>
      <c r="AU65" s="26"/>
      <c r="AV65" s="24" t="s">
        <v>267</v>
      </c>
      <c r="AW65" s="22" t="s">
        <v>880</v>
      </c>
      <c r="AX65" s="24" t="s">
        <v>269</v>
      </c>
      <c r="AY65" s="24" t="s">
        <v>689</v>
      </c>
      <c r="AZ65" s="24" t="s">
        <v>7588</v>
      </c>
      <c r="BA65" s="24" t="s">
        <v>7588</v>
      </c>
      <c r="BC65" s="26"/>
      <c r="BE65" s="29"/>
      <c r="BF65" s="26"/>
      <c r="BG65" s="24">
        <f t="shared" si="0"/>
        <v>0</v>
      </c>
      <c r="BH65" s="24">
        <f t="shared" si="1"/>
        <v>0</v>
      </c>
      <c r="BI65" s="24">
        <f t="shared" si="2"/>
        <v>0</v>
      </c>
      <c r="BJ65" s="24">
        <f t="shared" si="3"/>
        <v>0</v>
      </c>
      <c r="BK65" s="24">
        <f t="shared" si="4"/>
        <v>0</v>
      </c>
      <c r="BL65" s="24">
        <f t="shared" si="5"/>
        <v>0</v>
      </c>
      <c r="BM65" s="24">
        <f t="shared" si="6"/>
        <v>0</v>
      </c>
      <c r="BN65" s="24">
        <f t="shared" si="7"/>
        <v>0</v>
      </c>
      <c r="BO65" s="24">
        <f t="shared" si="8"/>
        <v>0</v>
      </c>
      <c r="BP65" s="24">
        <f t="shared" si="9"/>
        <v>0</v>
      </c>
      <c r="BQ65" s="24">
        <f t="shared" si="10"/>
        <v>0</v>
      </c>
      <c r="BR65" s="24">
        <f t="shared" si="11"/>
        <v>0</v>
      </c>
      <c r="BS65" s="24">
        <f t="shared" si="12"/>
        <v>0</v>
      </c>
      <c r="BT65" s="24">
        <f t="shared" si="13"/>
        <v>0</v>
      </c>
      <c r="BU65" s="24">
        <f t="shared" si="14"/>
        <v>0</v>
      </c>
      <c r="BV65" s="24">
        <f t="shared" si="15"/>
        <v>0</v>
      </c>
      <c r="BW65" s="24">
        <f t="shared" si="16"/>
        <v>1</v>
      </c>
      <c r="BX65" s="24">
        <f t="shared" si="17"/>
        <v>1</v>
      </c>
      <c r="BY65" s="24">
        <f t="shared" si="18"/>
        <v>0</v>
      </c>
      <c r="BZ65" s="24">
        <f t="shared" si="19"/>
        <v>0</v>
      </c>
      <c r="CA65" s="24">
        <f t="shared" si="32"/>
        <v>0</v>
      </c>
      <c r="CB65" s="24">
        <f t="shared" si="20"/>
        <v>0</v>
      </c>
      <c r="CC65" s="24">
        <f t="shared" si="21"/>
        <v>0</v>
      </c>
      <c r="CD65" s="24">
        <f t="shared" si="22"/>
        <v>0</v>
      </c>
      <c r="CE65" s="24">
        <f t="shared" si="23"/>
        <v>0</v>
      </c>
      <c r="CF65" s="24">
        <f t="shared" si="24"/>
        <v>0</v>
      </c>
      <c r="CG65" s="24">
        <f t="shared" si="36"/>
        <v>1</v>
      </c>
      <c r="CH65" s="24">
        <f t="shared" si="25"/>
        <v>0</v>
      </c>
      <c r="CI65" s="24">
        <f t="shared" si="26"/>
        <v>1</v>
      </c>
      <c r="CJ65" s="211">
        <f>_xlfn.XLOOKUP($C65,[1]Sheet1!$B:$B,[1]Sheet1!BJ:BJ)</f>
        <v>0</v>
      </c>
      <c r="CK65" s="211">
        <f>_xlfn.XLOOKUP($C65,[1]Sheet1!$B:$B,[1]Sheet1!BK:BK)</f>
        <v>0</v>
      </c>
      <c r="CL65" s="211">
        <f>_xlfn.XLOOKUP($C65,[1]Sheet1!$B:$B,[1]Sheet1!BL:BL)</f>
        <v>0</v>
      </c>
      <c r="CM65" s="211">
        <f>_xlfn.XLOOKUP($C65,[1]Sheet1!$B:$B,[1]Sheet1!BM:BM)</f>
        <v>0</v>
      </c>
      <c r="CN65" s="211">
        <f>_xlfn.XLOOKUP($C65,[1]Sheet1!$B:$B,[1]Sheet1!BN:BN)</f>
        <v>0</v>
      </c>
      <c r="CO65" s="211">
        <f>_xlfn.XLOOKUP($C65,[1]Sheet1!$B:$B,[1]Sheet1!BO:BO)</f>
        <v>0</v>
      </c>
      <c r="CP65" s="211">
        <f>_xlfn.XLOOKUP($C65,[1]Sheet1!$B:$B,[1]Sheet1!BP:BP)</f>
        <v>0</v>
      </c>
      <c r="CQ65" s="211">
        <f>_xlfn.XLOOKUP($C65,[1]Sheet1!$B:$B,[1]Sheet1!BQ:BQ)</f>
        <v>0</v>
      </c>
      <c r="CR65" s="211">
        <f>_xlfn.XLOOKUP($C65,[1]Sheet1!$B:$B,[1]Sheet1!BR:BR)</f>
        <v>0</v>
      </c>
      <c r="CS65" s="211">
        <f>_xlfn.XLOOKUP($C65,[1]Sheet1!$B:$B,[1]Sheet1!BS:BS)</f>
        <v>0</v>
      </c>
      <c r="CT65" s="211">
        <f>_xlfn.XLOOKUP($C65,[1]Sheet1!$B:$B,[1]Sheet1!BT:BT)</f>
        <v>0</v>
      </c>
      <c r="CU65" s="211">
        <f>_xlfn.XLOOKUP($C65,[1]Sheet1!$B:$B,[1]Sheet1!BU:BU)</f>
        <v>0</v>
      </c>
      <c r="CV65" s="211">
        <f>_xlfn.XLOOKUP($C65,[1]Sheet1!$B:$B,[1]Sheet1!BV:BV)</f>
        <v>0</v>
      </c>
      <c r="CW65" s="211">
        <f>_xlfn.XLOOKUP($C65,[1]Sheet1!$B:$B,[1]Sheet1!BW:BW)</f>
        <v>0</v>
      </c>
      <c r="CX65" s="211">
        <f>_xlfn.XLOOKUP($C65,[1]Sheet1!$B:$B,[1]Sheet1!BX:BX)</f>
        <v>0</v>
      </c>
      <c r="CY65" s="211">
        <f>_xlfn.XLOOKUP($C65,[1]Sheet1!$B:$B,[1]Sheet1!BY:BY)</f>
        <v>0</v>
      </c>
      <c r="CZ65" s="211">
        <f>_xlfn.XLOOKUP($C65,[1]Sheet1!$B:$B,[1]Sheet1!BZ:BZ)</f>
        <v>0</v>
      </c>
      <c r="DA65" s="211">
        <f>_xlfn.XLOOKUP($C65,[1]Sheet1!$B:$B,[1]Sheet1!CA:CA)</f>
        <v>0</v>
      </c>
      <c r="DB65" s="211">
        <f>_xlfn.XLOOKUP($C65,[1]Sheet1!$B:$B,[1]Sheet1!CB:CB)</f>
        <v>0</v>
      </c>
      <c r="DC65" s="211">
        <f>_xlfn.XLOOKUP($C65,[1]Sheet1!$B:$B,[1]Sheet1!CC:CC)</f>
        <v>0</v>
      </c>
      <c r="DD65" s="211">
        <f>_xlfn.XLOOKUP($C65,[1]Sheet1!$B:$B,[1]Sheet1!CD:CD)</f>
        <v>0</v>
      </c>
      <c r="DE65" s="211">
        <f>_xlfn.XLOOKUP($C65,[1]Sheet1!$B:$B,[1]Sheet1!CE:CE)</f>
        <v>0</v>
      </c>
      <c r="DF65" s="211">
        <f>_xlfn.XLOOKUP($C65,[1]Sheet1!$B:$B,[1]Sheet1!CF:CF)</f>
        <v>0</v>
      </c>
      <c r="DG65" s="163" t="str">
        <f>_xlfn.XLOOKUP(C65,[2]Sheet1!$B:$B,[2]Sheet1!$N:$N)</f>
        <v>N</v>
      </c>
      <c r="DH65" s="163">
        <f>_xlfn.XLOOKUP(C65,[2]Sheet1!$B:$B,[2]Sheet1!$R:$R)</f>
        <v>0</v>
      </c>
      <c r="DI65" s="163" t="str">
        <f>_xlfn.XLOOKUP(C65,[2]Sheet1!$B:$B,[2]Sheet1!$AN:$AN)</f>
        <v>N</v>
      </c>
      <c r="DJ65" s="163" t="str">
        <f>_xlfn.XLOOKUP(C65,[2]Sheet1!$B:$B,[2]Sheet1!$W:$W)</f>
        <v>G</v>
      </c>
      <c r="DK65" s="163" t="str">
        <f>_xlfn.XLOOKUP(C65,[2]Sheet1!$B:$B,[2]Sheet1!$AF:$AF)</f>
        <v>Y, g</v>
      </c>
      <c r="DL65" s="163">
        <f>_xlfn.XLOOKUP(C65,[2]Sheet1!$B:$B,[2]Sheet1!$AW:$AW)</f>
        <v>0</v>
      </c>
      <c r="DM65" s="166" t="str">
        <f t="shared" si="27"/>
        <v>N</v>
      </c>
      <c r="DN65" s="166" t="str">
        <f t="shared" si="28"/>
        <v/>
      </c>
      <c r="DO65" s="166" t="str">
        <f t="shared" si="29"/>
        <v>N</v>
      </c>
      <c r="DP65" s="166" t="str">
        <f t="shared" si="30"/>
        <v>Y</v>
      </c>
      <c r="DQ65" s="180" t="str">
        <f t="shared" si="31"/>
        <v>Not Specified</v>
      </c>
      <c r="DR65" s="180"/>
    </row>
    <row r="66" spans="1:122" s="143" customFormat="1" ht="16.5" hidden="1" customHeight="1">
      <c r="A66" s="24">
        <v>63</v>
      </c>
      <c r="B66" s="24">
        <v>70</v>
      </c>
      <c r="C66" s="26" t="s">
        <v>378</v>
      </c>
      <c r="D66" s="24" t="s">
        <v>7154</v>
      </c>
      <c r="E66" s="24" t="s">
        <v>3005</v>
      </c>
      <c r="F66" s="24" t="s">
        <v>2277</v>
      </c>
      <c r="G66" s="24" t="s">
        <v>3181</v>
      </c>
      <c r="H66" s="30" t="s">
        <v>379</v>
      </c>
      <c r="I66" s="24" t="s">
        <v>380</v>
      </c>
      <c r="J66" s="24">
        <v>0.61499999999999999</v>
      </c>
      <c r="K66" s="24" t="s">
        <v>381</v>
      </c>
      <c r="L66" s="24">
        <v>124320</v>
      </c>
      <c r="M66" s="26">
        <v>9</v>
      </c>
      <c r="N66" s="73" t="s">
        <v>689</v>
      </c>
      <c r="O66" s="73" t="s">
        <v>7588</v>
      </c>
      <c r="P66" s="74" t="s">
        <v>7588</v>
      </c>
      <c r="Q66" s="73" t="s">
        <v>86</v>
      </c>
      <c r="R66" s="73" t="s">
        <v>689</v>
      </c>
      <c r="S66" s="73" t="s">
        <v>1421</v>
      </c>
      <c r="T66" s="73" t="s">
        <v>7588</v>
      </c>
      <c r="U66" s="213" t="s">
        <v>7588</v>
      </c>
      <c r="V66" s="73" t="s">
        <v>7588</v>
      </c>
      <c r="W66" s="73" t="s">
        <v>7588</v>
      </c>
      <c r="X66" s="218" t="s">
        <v>7588</v>
      </c>
      <c r="Y66" s="73" t="s">
        <v>689</v>
      </c>
      <c r="Z66" s="73" t="s">
        <v>1421</v>
      </c>
      <c r="AA66" s="74" t="s">
        <v>7588</v>
      </c>
      <c r="AB66" s="73"/>
      <c r="AC66" s="73" t="s">
        <v>675</v>
      </c>
      <c r="AD66" s="74" t="s">
        <v>5</v>
      </c>
      <c r="AE66" s="73" t="s">
        <v>7346</v>
      </c>
      <c r="AF66" s="73" t="s">
        <v>86</v>
      </c>
      <c r="AG66" s="73" t="s">
        <v>266</v>
      </c>
      <c r="AH66" s="73" t="s">
        <v>266</v>
      </c>
      <c r="AI66" s="73" t="s">
        <v>266</v>
      </c>
      <c r="AJ66" s="73" t="s">
        <v>2283</v>
      </c>
      <c r="AK66" s="81" t="s">
        <v>3680</v>
      </c>
      <c r="AL66" s="73">
        <v>2030</v>
      </c>
      <c r="AM66" s="24"/>
      <c r="AN66" s="26"/>
      <c r="AO66" s="24" t="s">
        <v>7588</v>
      </c>
      <c r="AP66" s="73" t="s">
        <v>689</v>
      </c>
      <c r="AQ66" t="s">
        <v>382</v>
      </c>
      <c r="AR66" s="160" t="s">
        <v>383</v>
      </c>
      <c r="AS66" s="24" t="s">
        <v>7588</v>
      </c>
      <c r="AT66" s="24"/>
      <c r="AU66" s="26"/>
      <c r="AV66" s="24" t="s">
        <v>267</v>
      </c>
      <c r="AW66" s="22" t="s">
        <v>418</v>
      </c>
      <c r="AX66" s="24" t="s">
        <v>269</v>
      </c>
      <c r="AY66" s="24" t="s">
        <v>689</v>
      </c>
      <c r="AZ66" s="24" t="s">
        <v>7588</v>
      </c>
      <c r="BA66" s="24" t="s">
        <v>7588</v>
      </c>
      <c r="BB66" s="24"/>
      <c r="BC66" s="26"/>
      <c r="BD66" s="24"/>
      <c r="BE66" s="29"/>
      <c r="BF66" s="26"/>
      <c r="BG66" s="24">
        <f t="shared" si="0"/>
        <v>0</v>
      </c>
      <c r="BH66" s="24">
        <f t="shared" si="1"/>
        <v>0</v>
      </c>
      <c r="BI66" s="24">
        <f t="shared" si="2"/>
        <v>0</v>
      </c>
      <c r="BJ66" s="24">
        <f t="shared" si="3"/>
        <v>0</v>
      </c>
      <c r="BK66" s="24">
        <f t="shared" si="4"/>
        <v>0</v>
      </c>
      <c r="BL66" s="24">
        <f t="shared" si="5"/>
        <v>0</v>
      </c>
      <c r="BM66" s="24">
        <f t="shared" si="6"/>
        <v>0</v>
      </c>
      <c r="BN66" s="24">
        <f t="shared" si="7"/>
        <v>0</v>
      </c>
      <c r="BO66" s="24">
        <f t="shared" si="8"/>
        <v>0</v>
      </c>
      <c r="BP66" s="24">
        <f t="shared" si="9"/>
        <v>0</v>
      </c>
      <c r="BQ66" s="24">
        <f t="shared" si="10"/>
        <v>0</v>
      </c>
      <c r="BR66" s="24">
        <f t="shared" si="11"/>
        <v>0</v>
      </c>
      <c r="BS66" s="24">
        <f t="shared" si="12"/>
        <v>0</v>
      </c>
      <c r="BT66" s="24">
        <f t="shared" si="13"/>
        <v>0</v>
      </c>
      <c r="BU66" s="24">
        <f t="shared" si="14"/>
        <v>0</v>
      </c>
      <c r="BV66" s="24">
        <f t="shared" si="15"/>
        <v>1</v>
      </c>
      <c r="BW66" s="24">
        <f t="shared" si="16"/>
        <v>0</v>
      </c>
      <c r="BX66" s="24">
        <f t="shared" si="17"/>
        <v>1</v>
      </c>
      <c r="BY66" s="24">
        <f t="shared" si="18"/>
        <v>0</v>
      </c>
      <c r="BZ66" s="24">
        <f t="shared" si="19"/>
        <v>0</v>
      </c>
      <c r="CA66" s="24">
        <f t="shared" si="32"/>
        <v>0</v>
      </c>
      <c r="CB66" s="24">
        <f t="shared" si="20"/>
        <v>0</v>
      </c>
      <c r="CC66" s="24">
        <f t="shared" si="21"/>
        <v>0</v>
      </c>
      <c r="CD66" s="24">
        <f t="shared" si="22"/>
        <v>0</v>
      </c>
      <c r="CE66" s="24">
        <f t="shared" si="23"/>
        <v>0</v>
      </c>
      <c r="CF66" s="24">
        <f t="shared" si="24"/>
        <v>0</v>
      </c>
      <c r="CG66" s="24">
        <f>MAX($BJ66,$BN66,$BX66,$CB66)</f>
        <v>1</v>
      </c>
      <c r="CH66" s="24">
        <f t="shared" si="25"/>
        <v>0</v>
      </c>
      <c r="CI66" s="24">
        <f t="shared" si="26"/>
        <v>1</v>
      </c>
      <c r="CJ66" s="211">
        <f>_xlfn.XLOOKUP($C66,[1]Sheet1!$B:$B,[1]Sheet1!BJ:BJ)</f>
        <v>0</v>
      </c>
      <c r="CK66" s="211">
        <f>_xlfn.XLOOKUP($C66,[1]Sheet1!$B:$B,[1]Sheet1!BK:BK)</f>
        <v>1</v>
      </c>
      <c r="CL66" s="211">
        <f>_xlfn.XLOOKUP($C66,[1]Sheet1!$B:$B,[1]Sheet1!BL:BL)</f>
        <v>0</v>
      </c>
      <c r="CM66" s="211">
        <f>_xlfn.XLOOKUP($C66,[1]Sheet1!$B:$B,[1]Sheet1!BM:BM)</f>
        <v>1</v>
      </c>
      <c r="CN66" s="211">
        <f>_xlfn.XLOOKUP($C66,[1]Sheet1!$B:$B,[1]Sheet1!BN:BN)</f>
        <v>0</v>
      </c>
      <c r="CO66" s="211">
        <f>_xlfn.XLOOKUP($C66,[1]Sheet1!$B:$B,[1]Sheet1!BO:BO)</f>
        <v>0</v>
      </c>
      <c r="CP66" s="211">
        <f>_xlfn.XLOOKUP($C66,[1]Sheet1!$B:$B,[1]Sheet1!BP:BP)</f>
        <v>0</v>
      </c>
      <c r="CQ66" s="211">
        <f>_xlfn.XLOOKUP($C66,[1]Sheet1!$B:$B,[1]Sheet1!BQ:BQ)</f>
        <v>0</v>
      </c>
      <c r="CR66" s="211">
        <f>_xlfn.XLOOKUP($C66,[1]Sheet1!$B:$B,[1]Sheet1!BR:BR)</f>
        <v>0</v>
      </c>
      <c r="CS66" s="211">
        <f>_xlfn.XLOOKUP($C66,[1]Sheet1!$B:$B,[1]Sheet1!BS:BS)</f>
        <v>1</v>
      </c>
      <c r="CT66" s="211">
        <f>_xlfn.XLOOKUP($C66,[1]Sheet1!$B:$B,[1]Sheet1!BT:BT)</f>
        <v>0</v>
      </c>
      <c r="CU66" s="211">
        <f>_xlfn.XLOOKUP($C66,[1]Sheet1!$B:$B,[1]Sheet1!BU:BU)</f>
        <v>1</v>
      </c>
      <c r="CV66" s="211">
        <f>_xlfn.XLOOKUP($C66,[1]Sheet1!$B:$B,[1]Sheet1!BV:BV)</f>
        <v>0</v>
      </c>
      <c r="CW66" s="211">
        <f>_xlfn.XLOOKUP($C66,[1]Sheet1!$B:$B,[1]Sheet1!BW:BW)</f>
        <v>0</v>
      </c>
      <c r="CX66" s="211">
        <f>_xlfn.XLOOKUP($C66,[1]Sheet1!$B:$B,[1]Sheet1!BX:BX)</f>
        <v>0</v>
      </c>
      <c r="CY66" s="211">
        <f>_xlfn.XLOOKUP($C66,[1]Sheet1!$B:$B,[1]Sheet1!BY:BY)</f>
        <v>0</v>
      </c>
      <c r="CZ66" s="211">
        <f>_xlfn.XLOOKUP($C66,[1]Sheet1!$B:$B,[1]Sheet1!BZ:BZ)</f>
        <v>1</v>
      </c>
      <c r="DA66" s="211">
        <f>_xlfn.XLOOKUP($C66,[1]Sheet1!$B:$B,[1]Sheet1!CA:CA)</f>
        <v>1</v>
      </c>
      <c r="DB66" s="211">
        <f>_xlfn.XLOOKUP($C66,[1]Sheet1!$B:$B,[1]Sheet1!CB:CB)</f>
        <v>1</v>
      </c>
      <c r="DC66" s="211">
        <f>_xlfn.XLOOKUP($C66,[1]Sheet1!$B:$B,[1]Sheet1!CC:CC)</f>
        <v>1</v>
      </c>
      <c r="DD66" s="211">
        <f>_xlfn.XLOOKUP($C66,[1]Sheet1!$B:$B,[1]Sheet1!CD:CD)</f>
        <v>0</v>
      </c>
      <c r="DE66" s="211">
        <f>_xlfn.XLOOKUP($C66,[1]Sheet1!$B:$B,[1]Sheet1!CE:CE)</f>
        <v>1</v>
      </c>
      <c r="DF66" s="211">
        <f>_xlfn.XLOOKUP($C66,[1]Sheet1!$B:$B,[1]Sheet1!CF:CF)</f>
        <v>0</v>
      </c>
      <c r="DG66" s="163" t="str">
        <f>_xlfn.XLOOKUP(C66,[2]Sheet1!$B:$B,[2]Sheet1!$N:$N)</f>
        <v>N</v>
      </c>
      <c r="DH66" s="163" t="str">
        <f>_xlfn.XLOOKUP(C66,[2]Sheet1!$B:$B,[2]Sheet1!$R:$R)</f>
        <v>Yes</v>
      </c>
      <c r="DI66" s="163" t="str">
        <f>_xlfn.XLOOKUP(C66,[2]Sheet1!$B:$B,[2]Sheet1!$AN:$AN)</f>
        <v>N</v>
      </c>
      <c r="DJ66" s="163" t="str">
        <f>_xlfn.XLOOKUP(C66,[2]Sheet1!$B:$B,[2]Sheet1!$W:$W)</f>
        <v>C</v>
      </c>
      <c r="DK66" s="163" t="str">
        <f>_xlfn.XLOOKUP(C66,[2]Sheet1!$B:$B,[2]Sheet1!$AF:$AF)</f>
        <v>Y</v>
      </c>
      <c r="DL66" s="163">
        <f>_xlfn.XLOOKUP(C66,[2]Sheet1!$B:$B,[2]Sheet1!$AW:$AW)</f>
        <v>0</v>
      </c>
      <c r="DM66" s="166" t="str">
        <f t="shared" si="27"/>
        <v>Y</v>
      </c>
      <c r="DN66" s="166" t="str">
        <f t="shared" si="28"/>
        <v>Commitment removed</v>
      </c>
      <c r="DO66" s="166" t="str">
        <f t="shared" si="29"/>
        <v>N</v>
      </c>
      <c r="DP66" s="166" t="str">
        <f t="shared" si="30"/>
        <v>Y</v>
      </c>
      <c r="DQ66" s="180" t="str">
        <f t="shared" si="31"/>
        <v>Not Specified</v>
      </c>
      <c r="DR66" s="180"/>
    </row>
    <row r="67" spans="1:122" s="143" customFormat="1" ht="16.5" hidden="1" customHeight="1">
      <c r="A67" s="24">
        <v>64</v>
      </c>
      <c r="B67" s="24">
        <v>68</v>
      </c>
      <c r="C67" s="26" t="s">
        <v>393</v>
      </c>
      <c r="D67" s="24" t="s">
        <v>7195</v>
      </c>
      <c r="E67" s="24" t="s">
        <v>7182</v>
      </c>
      <c r="F67" s="24" t="s">
        <v>7286</v>
      </c>
      <c r="G67" s="24" t="s">
        <v>2990</v>
      </c>
      <c r="H67" s="30" t="s">
        <v>394</v>
      </c>
      <c r="I67" s="24" t="s">
        <v>395</v>
      </c>
      <c r="J67" s="24">
        <v>0.50700000000000001</v>
      </c>
      <c r="K67" s="24" t="s">
        <v>396</v>
      </c>
      <c r="L67" s="24">
        <v>99600</v>
      </c>
      <c r="M67" s="26">
        <v>31</v>
      </c>
      <c r="N67" s="73" t="s">
        <v>86</v>
      </c>
      <c r="O67" s="73">
        <v>2024</v>
      </c>
      <c r="P67" s="74">
        <v>2030</v>
      </c>
      <c r="Q67" s="73" t="s">
        <v>689</v>
      </c>
      <c r="R67" s="73" t="s">
        <v>689</v>
      </c>
      <c r="S67" s="73" t="s">
        <v>7588</v>
      </c>
      <c r="T67" s="73" t="s">
        <v>7588</v>
      </c>
      <c r="U67" s="213" t="s">
        <v>7588</v>
      </c>
      <c r="V67" s="73" t="s">
        <v>7588</v>
      </c>
      <c r="W67" s="73" t="s">
        <v>7588</v>
      </c>
      <c r="X67" s="218" t="s">
        <v>7588</v>
      </c>
      <c r="Y67" s="73" t="s">
        <v>7588</v>
      </c>
      <c r="Z67" s="73" t="s">
        <v>7588</v>
      </c>
      <c r="AA67" s="74" t="s">
        <v>7588</v>
      </c>
      <c r="AB67" s="73"/>
      <c r="AC67" s="73" t="s">
        <v>417</v>
      </c>
      <c r="AD67" s="74" t="s">
        <v>6</v>
      </c>
      <c r="AE67" s="73" t="s">
        <v>7588</v>
      </c>
      <c r="AF67" s="73" t="s">
        <v>689</v>
      </c>
      <c r="AG67" s="73" t="s">
        <v>266</v>
      </c>
      <c r="AH67" s="73" t="s">
        <v>266</v>
      </c>
      <c r="AI67" s="73" t="s">
        <v>266</v>
      </c>
      <c r="AJ67" s="73" t="s">
        <v>2283</v>
      </c>
      <c r="AK67" s="81" t="s">
        <v>7588</v>
      </c>
      <c r="AL67" s="73" t="s">
        <v>7588</v>
      </c>
      <c r="AM67" s="24"/>
      <c r="AN67" s="26"/>
      <c r="AO67" s="24" t="s">
        <v>7346</v>
      </c>
      <c r="AP67" s="73" t="s">
        <v>86</v>
      </c>
      <c r="AQ67" s="24" t="s">
        <v>2283</v>
      </c>
      <c r="AR67" s="24" t="s">
        <v>3691</v>
      </c>
      <c r="AS67" s="24">
        <v>2050</v>
      </c>
      <c r="AT67" s="24"/>
      <c r="AU67" s="26"/>
      <c r="AV67" s="24" t="s">
        <v>267</v>
      </c>
      <c r="AW67" s="22" t="s">
        <v>3271</v>
      </c>
      <c r="AX67" s="24" t="s">
        <v>269</v>
      </c>
      <c r="AY67" s="24" t="s">
        <v>689</v>
      </c>
      <c r="AZ67" s="24" t="s">
        <v>7588</v>
      </c>
      <c r="BA67" s="24" t="s">
        <v>7588</v>
      </c>
      <c r="BB67" s="24"/>
      <c r="BC67" s="26"/>
      <c r="BD67" s="24"/>
      <c r="BE67" s="29"/>
      <c r="BF67" s="26"/>
      <c r="BG67" s="24">
        <f t="shared" si="0"/>
        <v>0</v>
      </c>
      <c r="BH67" s="24">
        <f t="shared" si="1"/>
        <v>1</v>
      </c>
      <c r="BI67" s="24">
        <f t="shared" si="2"/>
        <v>0</v>
      </c>
      <c r="BJ67" s="24">
        <f t="shared" si="3"/>
        <v>1</v>
      </c>
      <c r="BK67" s="24">
        <f t="shared" si="4"/>
        <v>0</v>
      </c>
      <c r="BL67" s="24">
        <f t="shared" si="5"/>
        <v>0</v>
      </c>
      <c r="BM67" s="24">
        <f t="shared" si="6"/>
        <v>0</v>
      </c>
      <c r="BN67" s="24">
        <f t="shared" si="7"/>
        <v>0</v>
      </c>
      <c r="BO67" s="24">
        <f t="shared" si="8"/>
        <v>0</v>
      </c>
      <c r="BP67" s="24">
        <f t="shared" si="9"/>
        <v>0</v>
      </c>
      <c r="BQ67" s="24">
        <f t="shared" si="10"/>
        <v>0</v>
      </c>
      <c r="BR67" s="24">
        <f t="shared" si="11"/>
        <v>0</v>
      </c>
      <c r="BS67" s="24">
        <f t="shared" si="12"/>
        <v>0</v>
      </c>
      <c r="BT67" s="24">
        <f t="shared" si="13"/>
        <v>1</v>
      </c>
      <c r="BU67" s="24">
        <f t="shared" si="14"/>
        <v>0</v>
      </c>
      <c r="BV67" s="24">
        <f t="shared" si="15"/>
        <v>0</v>
      </c>
      <c r="BW67" s="24">
        <f t="shared" si="16"/>
        <v>0</v>
      </c>
      <c r="BX67" s="24">
        <f t="shared" si="17"/>
        <v>0</v>
      </c>
      <c r="BY67" s="24">
        <f t="shared" si="18"/>
        <v>0</v>
      </c>
      <c r="BZ67" s="24">
        <f t="shared" si="19"/>
        <v>0</v>
      </c>
      <c r="CA67" s="24">
        <f t="shared" si="32"/>
        <v>1</v>
      </c>
      <c r="CB67" s="24">
        <f t="shared" si="20"/>
        <v>1</v>
      </c>
      <c r="CC67" s="24">
        <f t="shared" si="21"/>
        <v>0</v>
      </c>
      <c r="CD67" s="24">
        <f t="shared" si="22"/>
        <v>0</v>
      </c>
      <c r="CE67" s="24">
        <f t="shared" si="23"/>
        <v>0</v>
      </c>
      <c r="CF67" s="24">
        <f t="shared" si="24"/>
        <v>0</v>
      </c>
      <c r="CG67" s="24">
        <f>MAX($BJ67,$BN67,$BX67,$CB67)</f>
        <v>1</v>
      </c>
      <c r="CH67" s="24">
        <f t="shared" si="25"/>
        <v>0</v>
      </c>
      <c r="CI67" s="24">
        <f t="shared" si="26"/>
        <v>1</v>
      </c>
      <c r="CJ67" s="211">
        <f>_xlfn.XLOOKUP($C67,[1]Sheet1!$B:$B,[1]Sheet1!BJ:BJ)</f>
        <v>0</v>
      </c>
      <c r="CK67" s="211">
        <f>_xlfn.XLOOKUP($C67,[1]Sheet1!$B:$B,[1]Sheet1!BK:BK)</f>
        <v>0</v>
      </c>
      <c r="CL67" s="211">
        <f>_xlfn.XLOOKUP($C67,[1]Sheet1!$B:$B,[1]Sheet1!BL:BL)</f>
        <v>0</v>
      </c>
      <c r="CM67" s="211">
        <f>_xlfn.XLOOKUP($C67,[1]Sheet1!$B:$B,[1]Sheet1!BM:BM)</f>
        <v>0</v>
      </c>
      <c r="CN67" s="211">
        <f>_xlfn.XLOOKUP($C67,[1]Sheet1!$B:$B,[1]Sheet1!BN:BN)</f>
        <v>0</v>
      </c>
      <c r="CO67" s="211">
        <f>_xlfn.XLOOKUP($C67,[1]Sheet1!$B:$B,[1]Sheet1!BO:BO)</f>
        <v>0</v>
      </c>
      <c r="CP67" s="211">
        <f>_xlfn.XLOOKUP($C67,[1]Sheet1!$B:$B,[1]Sheet1!BP:BP)</f>
        <v>1</v>
      </c>
      <c r="CQ67" s="211">
        <f>_xlfn.XLOOKUP($C67,[1]Sheet1!$B:$B,[1]Sheet1!BQ:BQ)</f>
        <v>1</v>
      </c>
      <c r="CR67" s="211">
        <f>_xlfn.XLOOKUP($C67,[1]Sheet1!$B:$B,[1]Sheet1!BR:BR)</f>
        <v>0</v>
      </c>
      <c r="CS67" s="211">
        <f>_xlfn.XLOOKUP($C67,[1]Sheet1!$B:$B,[1]Sheet1!BS:BS)</f>
        <v>0</v>
      </c>
      <c r="CT67" s="211">
        <f>_xlfn.XLOOKUP($C67,[1]Sheet1!$B:$B,[1]Sheet1!BT:BT)</f>
        <v>1</v>
      </c>
      <c r="CU67" s="211">
        <f>_xlfn.XLOOKUP($C67,[1]Sheet1!$B:$B,[1]Sheet1!BU:BU)</f>
        <v>1</v>
      </c>
      <c r="CV67" s="211">
        <f>_xlfn.XLOOKUP($C67,[1]Sheet1!$B:$B,[1]Sheet1!BV:BV)</f>
        <v>0</v>
      </c>
      <c r="CW67" s="211">
        <f>_xlfn.XLOOKUP($C67,[1]Sheet1!$B:$B,[1]Sheet1!BW:BW)</f>
        <v>1</v>
      </c>
      <c r="CX67" s="211">
        <f>_xlfn.XLOOKUP($C67,[1]Sheet1!$B:$B,[1]Sheet1!BX:BX)</f>
        <v>0</v>
      </c>
      <c r="CY67" s="211">
        <f>_xlfn.XLOOKUP($C67,[1]Sheet1!$B:$B,[1]Sheet1!BY:BY)</f>
        <v>1</v>
      </c>
      <c r="CZ67" s="211">
        <f>_xlfn.XLOOKUP($C67,[1]Sheet1!$B:$B,[1]Sheet1!BZ:BZ)</f>
        <v>1</v>
      </c>
      <c r="DA67" s="211">
        <f>_xlfn.XLOOKUP($C67,[1]Sheet1!$B:$B,[1]Sheet1!CA:CA)</f>
        <v>0</v>
      </c>
      <c r="DB67" s="211">
        <f>_xlfn.XLOOKUP($C67,[1]Sheet1!$B:$B,[1]Sheet1!CB:CB)</f>
        <v>1</v>
      </c>
      <c r="DC67" s="211">
        <f>_xlfn.XLOOKUP($C67,[1]Sheet1!$B:$B,[1]Sheet1!CC:CC)</f>
        <v>0</v>
      </c>
      <c r="DD67" s="211">
        <f>_xlfn.XLOOKUP($C67,[1]Sheet1!$B:$B,[1]Sheet1!CD:CD)</f>
        <v>0</v>
      </c>
      <c r="DE67" s="211">
        <f>_xlfn.XLOOKUP($C67,[1]Sheet1!$B:$B,[1]Sheet1!CE:CE)</f>
        <v>1</v>
      </c>
      <c r="DF67" s="211">
        <f>_xlfn.XLOOKUP($C67,[1]Sheet1!$B:$B,[1]Sheet1!CF:CF)</f>
        <v>0</v>
      </c>
      <c r="DG67" s="163" t="str">
        <f>_xlfn.XLOOKUP(C67,[2]Sheet1!$B:$B,[2]Sheet1!$N:$N)</f>
        <v>Y</v>
      </c>
      <c r="DH67" s="163" t="str">
        <f>_xlfn.XLOOKUP(C67,[2]Sheet1!$B:$B,[2]Sheet1!$R:$R)</f>
        <v>No</v>
      </c>
      <c r="DI67" s="163" t="str">
        <f>_xlfn.XLOOKUP(C67,[2]Sheet1!$B:$B,[2]Sheet1!$AN:$AN)</f>
        <v>C</v>
      </c>
      <c r="DJ67" s="163" t="str">
        <f>_xlfn.XLOOKUP(C67,[2]Sheet1!$B:$B,[2]Sheet1!$W:$W)</f>
        <v>N</v>
      </c>
      <c r="DK67" s="163">
        <f>_xlfn.XLOOKUP(C67,[2]Sheet1!$B:$B,[2]Sheet1!$AF:$AF)</f>
        <v>0</v>
      </c>
      <c r="DL67" s="163" t="str">
        <f>_xlfn.XLOOKUP(C67,[2]Sheet1!$B:$B,[2]Sheet1!$AW:$AW)</f>
        <v>U</v>
      </c>
      <c r="DM67" s="166" t="str">
        <f t="shared" si="27"/>
        <v>N</v>
      </c>
      <c r="DN67" s="166" t="str">
        <f t="shared" si="28"/>
        <v/>
      </c>
      <c r="DO67" s="166" t="str">
        <f t="shared" si="29"/>
        <v>Y</v>
      </c>
      <c r="DP67" s="166" t="str">
        <f t="shared" si="30"/>
        <v>N</v>
      </c>
      <c r="DQ67" s="180" t="str">
        <f t="shared" si="31"/>
        <v>Not Specified</v>
      </c>
      <c r="DR67" s="180"/>
    </row>
    <row r="68" spans="1:122" s="143" customFormat="1" ht="16.5" hidden="1" customHeight="1">
      <c r="A68" s="24">
        <v>65</v>
      </c>
      <c r="B68" s="24">
        <v>56</v>
      </c>
      <c r="C68" s="144" t="s">
        <v>536</v>
      </c>
      <c r="D68" s="143" t="s">
        <v>7158</v>
      </c>
      <c r="E68" s="143" t="s">
        <v>7157</v>
      </c>
      <c r="F68" s="143" t="s">
        <v>2277</v>
      </c>
      <c r="G68" s="143" t="s">
        <v>3181</v>
      </c>
      <c r="H68" s="167" t="s">
        <v>537</v>
      </c>
      <c r="I68" s="143" t="s">
        <v>538</v>
      </c>
      <c r="J68" s="143">
        <v>1.4999999999999999E-2</v>
      </c>
      <c r="K68" s="143" t="s">
        <v>539</v>
      </c>
      <c r="L68" s="143">
        <v>85957</v>
      </c>
      <c r="M68" s="144">
        <v>19</v>
      </c>
      <c r="N68" s="145" t="s">
        <v>689</v>
      </c>
      <c r="O68" s="145" t="s">
        <v>7588</v>
      </c>
      <c r="P68" s="146" t="s">
        <v>7588</v>
      </c>
      <c r="Q68" s="145" t="s">
        <v>689</v>
      </c>
      <c r="R68" s="73" t="s">
        <v>689</v>
      </c>
      <c r="S68" s="73" t="s">
        <v>7588</v>
      </c>
      <c r="T68" s="73" t="s">
        <v>7588</v>
      </c>
      <c r="U68" s="213" t="s">
        <v>7588</v>
      </c>
      <c r="V68" s="73" t="s">
        <v>7588</v>
      </c>
      <c r="W68" s="73" t="s">
        <v>7588</v>
      </c>
      <c r="X68" s="218" t="s">
        <v>7588</v>
      </c>
      <c r="Y68" s="73" t="s">
        <v>7588</v>
      </c>
      <c r="Z68" s="73" t="s">
        <v>7588</v>
      </c>
      <c r="AA68" s="74" t="s">
        <v>7588</v>
      </c>
      <c r="AB68" s="73"/>
      <c r="AC68" s="73" t="s">
        <v>9</v>
      </c>
      <c r="AD68" s="74" t="s">
        <v>7140</v>
      </c>
      <c r="AE68" s="73" t="s">
        <v>7588</v>
      </c>
      <c r="AF68" s="73" t="s">
        <v>689</v>
      </c>
      <c r="AG68" s="73" t="s">
        <v>267</v>
      </c>
      <c r="AH68" s="73" t="s">
        <v>267</v>
      </c>
      <c r="AI68" s="73" t="s">
        <v>267</v>
      </c>
      <c r="AJ68" s="73" t="s">
        <v>7588</v>
      </c>
      <c r="AK68" s="81" t="s">
        <v>7588</v>
      </c>
      <c r="AL68" s="73" t="s">
        <v>7588</v>
      </c>
      <c r="AM68" s="24"/>
      <c r="AN68" s="26"/>
      <c r="AO68" s="24" t="s">
        <v>7588</v>
      </c>
      <c r="AP68" s="73" t="s">
        <v>689</v>
      </c>
      <c r="AQ68" s="24" t="s">
        <v>7588</v>
      </c>
      <c r="AR68" s="24" t="s">
        <v>7588</v>
      </c>
      <c r="AS68" s="24" t="s">
        <v>7588</v>
      </c>
      <c r="AT68" s="24"/>
      <c r="AU68" s="26"/>
      <c r="AV68" s="24" t="s">
        <v>266</v>
      </c>
      <c r="AW68" s="22" t="s">
        <v>880</v>
      </c>
      <c r="AX68" s="24" t="s">
        <v>269</v>
      </c>
      <c r="AY68" s="24" t="s">
        <v>86</v>
      </c>
      <c r="AZ68" s="24" t="s">
        <v>3702</v>
      </c>
      <c r="BA68" s="24">
        <v>2025</v>
      </c>
      <c r="BB68" s="24"/>
      <c r="BC68" s="26"/>
      <c r="BD68" s="24"/>
      <c r="BE68" s="29"/>
      <c r="BF68" s="26"/>
      <c r="BG68" s="24">
        <f t="shared" ref="BG68:BG131" si="37">IF(AND($N68="Y",$P68&lt;=2024),1,0)</f>
        <v>0</v>
      </c>
      <c r="BH68" s="24">
        <f t="shared" ref="BH68:BH131" si="38">IF(AND($N68="Y",AND($P68&gt;2024,$P68&lt;=2030)),1,0)</f>
        <v>0</v>
      </c>
      <c r="BI68" s="24">
        <f t="shared" ref="BI68:BI131" si="39">IF(AND($N68="Y",$P68&gt;2030),1,0)</f>
        <v>0</v>
      </c>
      <c r="BJ68" s="24">
        <f t="shared" ref="BJ68:BJ131" si="40">MAX(BG68:BI68)</f>
        <v>0</v>
      </c>
      <c r="BK68" s="24">
        <f t="shared" ref="BK68:BK131" si="41">IF(AND($R68="Y",$U68&lt;=2024),1,0)</f>
        <v>0</v>
      </c>
      <c r="BL68" s="24">
        <f t="shared" ref="BL68:BL131" si="42">IF(AND($R68="Y",AND($U68&gt;2024,$U68&lt;=2030)),1,0)</f>
        <v>0</v>
      </c>
      <c r="BM68" s="24">
        <f t="shared" ref="BM68:BM131" si="43">IF(AND($R68="Y",$U68&gt;2030),1,0)</f>
        <v>0</v>
      </c>
      <c r="BN68" s="24">
        <f t="shared" ref="BN68:BN131" si="44">MAX(BK68:BM68)</f>
        <v>0</v>
      </c>
      <c r="BO68" s="24">
        <f t="shared" ref="BO68:BO131" si="45">IF(AND($Y68="Y",$AA68&lt;=2024),1,0)</f>
        <v>0</v>
      </c>
      <c r="BP68" s="24">
        <f t="shared" ref="BP68:BP131" si="46">IF(AND($Y68="Y",AND($AA68&gt;2024,$AA68&lt;=2030)),1,0)</f>
        <v>0</v>
      </c>
      <c r="BQ68" s="24">
        <f t="shared" ref="BQ68:BQ131" si="47">IF(AND($Y68="Y",$AA68&gt;2030),1,0)</f>
        <v>0</v>
      </c>
      <c r="BR68" s="24">
        <f t="shared" ref="BR68:BR131" si="48">IF(AND($AP68="Y",$AS68&lt;=2024),1,0)</f>
        <v>0</v>
      </c>
      <c r="BS68" s="24">
        <f t="shared" ref="BS68:BS131" si="49">IF(AND($AP68="Y",AND($AS68&gt;2024,$AS68&lt;=2030)),1,0)</f>
        <v>0</v>
      </c>
      <c r="BT68" s="24">
        <f t="shared" ref="BT68:BT131" si="50">IF(AND($AP68="Y",$AS68&gt;2030),1,0)</f>
        <v>0</v>
      </c>
      <c r="BU68" s="24">
        <f t="shared" ref="BU68:BU131" si="51">IF(AND($AF68="Y",$AL68&lt;=2024),1,0)</f>
        <v>0</v>
      </c>
      <c r="BV68" s="24">
        <f t="shared" ref="BV68:BV131" si="52">IF(AND($AF68="Y",AND($AL68&gt;2024, $AL68&lt;=2030)),1,0)</f>
        <v>0</v>
      </c>
      <c r="BW68" s="24">
        <f t="shared" ref="BW68:BW131" si="53">IF(AND($AF68="Y",$AL68&gt;2030),1,0)</f>
        <v>0</v>
      </c>
      <c r="BX68" s="24">
        <f t="shared" ref="BX68:BX131" si="54">MAX(BU68:BW68)</f>
        <v>0</v>
      </c>
      <c r="BY68" s="24">
        <f t="shared" ref="BY68:BY131" si="55">MAX($BO68,$BR68)</f>
        <v>0</v>
      </c>
      <c r="BZ68" s="24">
        <f t="shared" ref="BZ68:BZ131" si="56">MAX($BP68,$BS68)</f>
        <v>0</v>
      </c>
      <c r="CA68" s="24">
        <f t="shared" ref="CA68:CA131" si="57">MAX($BQ68,$BT68)</f>
        <v>0</v>
      </c>
      <c r="CB68" s="24">
        <f t="shared" ref="CB68:CB131" si="58">MAX(BY68:CA68)</f>
        <v>0</v>
      </c>
      <c r="CC68" s="24">
        <f t="shared" ref="CC68:CC131" si="59">IF(AND($AY68="Y",$BA68&lt;=2024),1,0)</f>
        <v>0</v>
      </c>
      <c r="CD68" s="24">
        <f t="shared" ref="CD68:CD131" si="60">IF(AND($AY68="Y",AND($BA68&gt;2024,$BA68&lt;=2030)),1,0)</f>
        <v>1</v>
      </c>
      <c r="CE68" s="24">
        <f t="shared" ref="CE68:CE131" si="61">IF(AND($AY68="Y",$BA68&gt;2030),1,0)</f>
        <v>0</v>
      </c>
      <c r="CF68" s="24">
        <f t="shared" ref="CF68:CF131" si="62">IF($AV68="Yes",1,0)</f>
        <v>1</v>
      </c>
      <c r="CG68" s="24">
        <f>MAX(BJ68,BN68,BX68,CB68)</f>
        <v>0</v>
      </c>
      <c r="CH68" s="24">
        <f t="shared" ref="CH68:CH131" si="63">IF($AV68="No",1,0)</f>
        <v>0</v>
      </c>
      <c r="CI68" s="24">
        <f t="shared" ref="CI68:CI131" si="64">IF($AV68="Not Specified",1,0)</f>
        <v>0</v>
      </c>
      <c r="CJ68" s="211">
        <f>_xlfn.XLOOKUP($C68,[1]Sheet1!$B:$B,[1]Sheet1!BJ:BJ)</f>
        <v>0</v>
      </c>
      <c r="CK68" s="211">
        <f>_xlfn.XLOOKUP($C68,[1]Sheet1!$B:$B,[1]Sheet1!BK:BK)</f>
        <v>0</v>
      </c>
      <c r="CL68" s="211">
        <f>_xlfn.XLOOKUP($C68,[1]Sheet1!$B:$B,[1]Sheet1!BL:BL)</f>
        <v>1</v>
      </c>
      <c r="CM68" s="211">
        <f>_xlfn.XLOOKUP($C68,[1]Sheet1!$B:$B,[1]Sheet1!BM:BM)</f>
        <v>1</v>
      </c>
      <c r="CN68" s="211">
        <f>_xlfn.XLOOKUP($C68,[1]Sheet1!$B:$B,[1]Sheet1!BN:BN)</f>
        <v>0</v>
      </c>
      <c r="CO68" s="211">
        <f>_xlfn.XLOOKUP($C68,[1]Sheet1!$B:$B,[1]Sheet1!BO:BO)</f>
        <v>0</v>
      </c>
      <c r="CP68" s="211">
        <f>_xlfn.XLOOKUP($C68,[1]Sheet1!$B:$B,[1]Sheet1!BP:BP)</f>
        <v>0</v>
      </c>
      <c r="CQ68" s="211">
        <f>_xlfn.XLOOKUP($C68,[1]Sheet1!$B:$B,[1]Sheet1!BQ:BQ)</f>
        <v>0</v>
      </c>
      <c r="CR68" s="211">
        <f>_xlfn.XLOOKUP($C68,[1]Sheet1!$B:$B,[1]Sheet1!BR:BR)</f>
        <v>0</v>
      </c>
      <c r="CS68" s="211">
        <f>_xlfn.XLOOKUP($C68,[1]Sheet1!$B:$B,[1]Sheet1!BS:BS)</f>
        <v>0</v>
      </c>
      <c r="CT68" s="211">
        <f>_xlfn.XLOOKUP($C68,[1]Sheet1!$B:$B,[1]Sheet1!BT:BT)</f>
        <v>0</v>
      </c>
      <c r="CU68" s="211">
        <f>_xlfn.XLOOKUP($C68,[1]Sheet1!$B:$B,[1]Sheet1!BU:BU)</f>
        <v>0</v>
      </c>
      <c r="CV68" s="211">
        <f>_xlfn.XLOOKUP($C68,[1]Sheet1!$B:$B,[1]Sheet1!BV:BV)</f>
        <v>0</v>
      </c>
      <c r="CW68" s="211">
        <f>_xlfn.XLOOKUP($C68,[1]Sheet1!$B:$B,[1]Sheet1!BW:BW)</f>
        <v>0</v>
      </c>
      <c r="CX68" s="211">
        <f>_xlfn.XLOOKUP($C68,[1]Sheet1!$B:$B,[1]Sheet1!BX:BX)</f>
        <v>0</v>
      </c>
      <c r="CY68" s="211">
        <f>_xlfn.XLOOKUP($C68,[1]Sheet1!$B:$B,[1]Sheet1!BY:BY)</f>
        <v>0</v>
      </c>
      <c r="CZ68" s="211">
        <f>_xlfn.XLOOKUP($C68,[1]Sheet1!$B:$B,[1]Sheet1!BZ:BZ)</f>
        <v>1</v>
      </c>
      <c r="DA68" s="211">
        <f>_xlfn.XLOOKUP($C68,[1]Sheet1!$B:$B,[1]Sheet1!CA:CA)</f>
        <v>0</v>
      </c>
      <c r="DB68" s="211">
        <f>_xlfn.XLOOKUP($C68,[1]Sheet1!$B:$B,[1]Sheet1!CB:CB)</f>
        <v>1</v>
      </c>
      <c r="DC68" s="211">
        <f>_xlfn.XLOOKUP($C68,[1]Sheet1!$B:$B,[1]Sheet1!CC:CC)</f>
        <v>1</v>
      </c>
      <c r="DD68" s="211">
        <f>_xlfn.XLOOKUP($C68,[1]Sheet1!$B:$B,[1]Sheet1!CD:CD)</f>
        <v>0</v>
      </c>
      <c r="DE68" s="211">
        <f>_xlfn.XLOOKUP($C68,[1]Sheet1!$B:$B,[1]Sheet1!CE:CE)</f>
        <v>1</v>
      </c>
      <c r="DF68" s="211">
        <f>_xlfn.XLOOKUP($C68,[1]Sheet1!$B:$B,[1]Sheet1!CF:CF)</f>
        <v>0</v>
      </c>
      <c r="DG68" s="163" t="str">
        <f>_xlfn.XLOOKUP(C68,[2]Sheet1!$B:$B,[2]Sheet1!$N:$N)</f>
        <v>N</v>
      </c>
      <c r="DH68" s="163">
        <f>_xlfn.XLOOKUP(C68,[2]Sheet1!$B:$B,[2]Sheet1!$R:$R)</f>
        <v>0</v>
      </c>
      <c r="DI68" s="163" t="str">
        <f>_xlfn.XLOOKUP(C68,[2]Sheet1!$B:$B,[2]Sheet1!$AN:$AN)</f>
        <v>N</v>
      </c>
      <c r="DJ68" s="163" t="str">
        <f>_xlfn.XLOOKUP(C68,[2]Sheet1!$B:$B,[2]Sheet1!$W:$W)</f>
        <v>C</v>
      </c>
      <c r="DK68" s="163" t="str">
        <f>_xlfn.XLOOKUP(C68,[2]Sheet1!$B:$B,[2]Sheet1!$AF:$AF)</f>
        <v>Y</v>
      </c>
      <c r="DL68" s="163">
        <f>_xlfn.XLOOKUP(C68,[2]Sheet1!$B:$B,[2]Sheet1!$AW:$AW)</f>
        <v>0</v>
      </c>
      <c r="DM68" s="166" t="str">
        <f t="shared" ref="DM68:DM131" si="65">Q68</f>
        <v>N</v>
      </c>
      <c r="DN68" s="166" t="str">
        <f t="shared" ref="DN68:DN131" si="66">Z68</f>
        <v/>
      </c>
      <c r="DO68" s="166" t="str">
        <f t="shared" ref="DO68:DO131" si="67">AP68</f>
        <v>N</v>
      </c>
      <c r="DP68" s="166" t="str">
        <f t="shared" ref="DP68:DP131" si="68">AF68</f>
        <v>N</v>
      </c>
      <c r="DQ68" s="180" t="str">
        <f t="shared" ref="DQ68:DQ131" si="69">AV68</f>
        <v>Yes</v>
      </c>
      <c r="DR68" s="180"/>
    </row>
    <row r="69" spans="1:122" s="143" customFormat="1" ht="16.5" hidden="1" customHeight="1">
      <c r="A69" s="24">
        <v>66</v>
      </c>
      <c r="B69" s="24">
        <v>222</v>
      </c>
      <c r="C69" s="26" t="s">
        <v>397</v>
      </c>
      <c r="D69" s="24" t="s">
        <v>7204</v>
      </c>
      <c r="E69" s="24" t="s">
        <v>7163</v>
      </c>
      <c r="F69" s="24" t="s">
        <v>7286</v>
      </c>
      <c r="G69" s="24" t="s">
        <v>2990</v>
      </c>
      <c r="H69" s="30" t="s">
        <v>398</v>
      </c>
      <c r="I69" s="24" t="s">
        <v>399</v>
      </c>
      <c r="J69" s="24">
        <v>1.4490000000000001</v>
      </c>
      <c r="K69" s="24" t="s">
        <v>400</v>
      </c>
      <c r="L69" s="24">
        <v>36000</v>
      </c>
      <c r="M69" s="26">
        <v>2</v>
      </c>
      <c r="N69" s="73" t="s">
        <v>689</v>
      </c>
      <c r="O69" s="73" t="s">
        <v>7588</v>
      </c>
      <c r="P69" s="74" t="s">
        <v>7588</v>
      </c>
      <c r="Q69" s="73" t="s">
        <v>86</v>
      </c>
      <c r="R69" s="73" t="s">
        <v>86</v>
      </c>
      <c r="S69" s="73" t="s">
        <v>673</v>
      </c>
      <c r="T69" s="73" t="s">
        <v>2984</v>
      </c>
      <c r="U69" s="214">
        <v>2030</v>
      </c>
      <c r="V69" s="73" t="s">
        <v>7588</v>
      </c>
      <c r="W69" s="73" t="s">
        <v>7588</v>
      </c>
      <c r="X69" s="218" t="s">
        <v>7588</v>
      </c>
      <c r="Y69" s="73" t="s">
        <v>7588</v>
      </c>
      <c r="Z69" s="73" t="s">
        <v>7588</v>
      </c>
      <c r="AA69" s="74" t="s">
        <v>7588</v>
      </c>
      <c r="AB69" s="73"/>
      <c r="AC69" s="73" t="s">
        <v>2995</v>
      </c>
      <c r="AD69" s="74" t="s">
        <v>7140</v>
      </c>
      <c r="AE69" s="73" t="s">
        <v>7588</v>
      </c>
      <c r="AF69" s="73" t="s">
        <v>689</v>
      </c>
      <c r="AG69" s="73" t="s">
        <v>266</v>
      </c>
      <c r="AH69" s="73" t="s">
        <v>266</v>
      </c>
      <c r="AI69" s="73" t="s">
        <v>266</v>
      </c>
      <c r="AJ69" s="73" t="s">
        <v>2283</v>
      </c>
      <c r="AK69" s="81" t="s">
        <v>7588</v>
      </c>
      <c r="AL69" s="73" t="s">
        <v>7588</v>
      </c>
      <c r="AM69" s="24"/>
      <c r="AN69" s="26"/>
      <c r="AO69" s="24" t="s">
        <v>7588</v>
      </c>
      <c r="AP69" s="73" t="s">
        <v>689</v>
      </c>
      <c r="AQ69" s="24" t="s">
        <v>7588</v>
      </c>
      <c r="AR69" s="24" t="s">
        <v>7588</v>
      </c>
      <c r="AS69" s="24" t="s">
        <v>7588</v>
      </c>
      <c r="AT69" s="24"/>
      <c r="AU69" s="26"/>
      <c r="AV69" s="24" t="s">
        <v>267</v>
      </c>
      <c r="AW69" s="22" t="s">
        <v>267</v>
      </c>
      <c r="AX69" s="24" t="s">
        <v>269</v>
      </c>
      <c r="AY69" s="24" t="s">
        <v>86</v>
      </c>
      <c r="AZ69" s="24" t="s">
        <v>3716</v>
      </c>
      <c r="BA69" s="24">
        <v>2030</v>
      </c>
      <c r="BB69" s="24"/>
      <c r="BC69" s="26"/>
      <c r="BD69" s="24"/>
      <c r="BE69" s="29"/>
      <c r="BF69" s="26"/>
      <c r="BG69" s="24">
        <f t="shared" si="37"/>
        <v>0</v>
      </c>
      <c r="BH69" s="24">
        <f t="shared" si="38"/>
        <v>0</v>
      </c>
      <c r="BI69" s="24">
        <f t="shared" si="39"/>
        <v>0</v>
      </c>
      <c r="BJ69" s="24">
        <f t="shared" si="40"/>
        <v>0</v>
      </c>
      <c r="BK69" s="24">
        <f t="shared" si="41"/>
        <v>0</v>
      </c>
      <c r="BL69" s="24">
        <f t="shared" si="42"/>
        <v>1</v>
      </c>
      <c r="BM69" s="24">
        <f t="shared" si="43"/>
        <v>0</v>
      </c>
      <c r="BN69" s="24">
        <f t="shared" si="44"/>
        <v>1</v>
      </c>
      <c r="BO69" s="24">
        <f t="shared" si="45"/>
        <v>0</v>
      </c>
      <c r="BP69" s="24">
        <f t="shared" si="46"/>
        <v>0</v>
      </c>
      <c r="BQ69" s="24">
        <f t="shared" si="47"/>
        <v>0</v>
      </c>
      <c r="BR69" s="24">
        <f t="shared" si="48"/>
        <v>0</v>
      </c>
      <c r="BS69" s="24">
        <f t="shared" si="49"/>
        <v>0</v>
      </c>
      <c r="BT69" s="24">
        <f t="shared" si="50"/>
        <v>0</v>
      </c>
      <c r="BU69" s="24">
        <f t="shared" si="51"/>
        <v>0</v>
      </c>
      <c r="BV69" s="24">
        <f t="shared" si="52"/>
        <v>0</v>
      </c>
      <c r="BW69" s="24">
        <f t="shared" si="53"/>
        <v>0</v>
      </c>
      <c r="BX69" s="24">
        <f t="shared" si="54"/>
        <v>0</v>
      </c>
      <c r="BY69" s="24">
        <f t="shared" si="55"/>
        <v>0</v>
      </c>
      <c r="BZ69" s="24">
        <f t="shared" si="56"/>
        <v>0</v>
      </c>
      <c r="CA69" s="24">
        <f t="shared" si="57"/>
        <v>0</v>
      </c>
      <c r="CB69" s="24">
        <f t="shared" si="58"/>
        <v>0</v>
      </c>
      <c r="CC69" s="24">
        <f t="shared" si="59"/>
        <v>0</v>
      </c>
      <c r="CD69" s="24">
        <f t="shared" si="60"/>
        <v>1</v>
      </c>
      <c r="CE69" s="24">
        <f t="shared" si="61"/>
        <v>0</v>
      </c>
      <c r="CF69" s="24">
        <f t="shared" si="62"/>
        <v>0</v>
      </c>
      <c r="CG69" s="24">
        <f>MAX(BJ69,BN69,BX69,CB69)</f>
        <v>1</v>
      </c>
      <c r="CH69" s="24">
        <f t="shared" si="63"/>
        <v>0</v>
      </c>
      <c r="CI69" s="24">
        <f t="shared" si="64"/>
        <v>1</v>
      </c>
      <c r="CJ69" s="211">
        <f>_xlfn.XLOOKUP($C69,[1]Sheet1!$B:$B,[1]Sheet1!BJ:BJ)</f>
        <v>0</v>
      </c>
      <c r="CK69" s="211">
        <f>_xlfn.XLOOKUP($C69,[1]Sheet1!$B:$B,[1]Sheet1!BK:BK)</f>
        <v>0</v>
      </c>
      <c r="CL69" s="211">
        <f>_xlfn.XLOOKUP($C69,[1]Sheet1!$B:$B,[1]Sheet1!BL:BL)</f>
        <v>0</v>
      </c>
      <c r="CM69" s="211">
        <f>_xlfn.XLOOKUP($C69,[1]Sheet1!$B:$B,[1]Sheet1!BM:BM)</f>
        <v>0</v>
      </c>
      <c r="CN69" s="211">
        <f>_xlfn.XLOOKUP($C69,[1]Sheet1!$B:$B,[1]Sheet1!BN:BN)</f>
        <v>0</v>
      </c>
      <c r="CO69" s="211">
        <f>_xlfn.XLOOKUP($C69,[1]Sheet1!$B:$B,[1]Sheet1!BO:BO)</f>
        <v>0</v>
      </c>
      <c r="CP69" s="211">
        <f>_xlfn.XLOOKUP($C69,[1]Sheet1!$B:$B,[1]Sheet1!BP:BP)</f>
        <v>0</v>
      </c>
      <c r="CQ69" s="211">
        <f>_xlfn.XLOOKUP($C69,[1]Sheet1!$B:$B,[1]Sheet1!BQ:BQ)</f>
        <v>0</v>
      </c>
      <c r="CR69" s="211">
        <f>_xlfn.XLOOKUP($C69,[1]Sheet1!$B:$B,[1]Sheet1!BR:BR)</f>
        <v>0</v>
      </c>
      <c r="CS69" s="211">
        <f>_xlfn.XLOOKUP($C69,[1]Sheet1!$B:$B,[1]Sheet1!BS:BS)</f>
        <v>0</v>
      </c>
      <c r="CT69" s="211">
        <f>_xlfn.XLOOKUP($C69,[1]Sheet1!$B:$B,[1]Sheet1!BT:BT)</f>
        <v>0</v>
      </c>
      <c r="CU69" s="211">
        <f>_xlfn.XLOOKUP($C69,[1]Sheet1!$B:$B,[1]Sheet1!BU:BU)</f>
        <v>0</v>
      </c>
      <c r="CV69" s="211">
        <f>_xlfn.XLOOKUP($C69,[1]Sheet1!$B:$B,[1]Sheet1!BV:BV)</f>
        <v>0</v>
      </c>
      <c r="CW69" s="211">
        <f>_xlfn.XLOOKUP($C69,[1]Sheet1!$B:$B,[1]Sheet1!BW:BW)</f>
        <v>0</v>
      </c>
      <c r="CX69" s="211">
        <f>_xlfn.XLOOKUP($C69,[1]Sheet1!$B:$B,[1]Sheet1!BX:BX)</f>
        <v>0</v>
      </c>
      <c r="CY69" s="211">
        <f>_xlfn.XLOOKUP($C69,[1]Sheet1!$B:$B,[1]Sheet1!BY:BY)</f>
        <v>0</v>
      </c>
      <c r="CZ69" s="211">
        <f>_xlfn.XLOOKUP($C69,[1]Sheet1!$B:$B,[1]Sheet1!BZ:BZ)</f>
        <v>0</v>
      </c>
      <c r="DA69" s="211">
        <f>_xlfn.XLOOKUP($C69,[1]Sheet1!$B:$B,[1]Sheet1!CA:CA)</f>
        <v>0</v>
      </c>
      <c r="DB69" s="211">
        <f>_xlfn.XLOOKUP($C69,[1]Sheet1!$B:$B,[1]Sheet1!CB:CB)</f>
        <v>0</v>
      </c>
      <c r="DC69" s="211">
        <f>_xlfn.XLOOKUP($C69,[1]Sheet1!$B:$B,[1]Sheet1!CC:CC)</f>
        <v>0</v>
      </c>
      <c r="DD69" s="211">
        <f>_xlfn.XLOOKUP($C69,[1]Sheet1!$B:$B,[1]Sheet1!CD:CD)</f>
        <v>0</v>
      </c>
      <c r="DE69" s="211">
        <f>_xlfn.XLOOKUP($C69,[1]Sheet1!$B:$B,[1]Sheet1!CE:CE)</f>
        <v>0</v>
      </c>
      <c r="DF69" s="211">
        <f>_xlfn.XLOOKUP($C69,[1]Sheet1!$B:$B,[1]Sheet1!CF:CF)</f>
        <v>0</v>
      </c>
      <c r="DG69" s="163" t="str">
        <f>_xlfn.XLOOKUP(C69,[2]Sheet1!$B:$B,[2]Sheet1!$N:$N)</f>
        <v>N</v>
      </c>
      <c r="DH69" s="163">
        <f>_xlfn.XLOOKUP(C69,[2]Sheet1!$B:$B,[2]Sheet1!$R:$R)</f>
        <v>0</v>
      </c>
      <c r="DI69" s="163" t="str">
        <f>_xlfn.XLOOKUP(C69,[2]Sheet1!$B:$B,[2]Sheet1!$AN:$AN)</f>
        <v>N</v>
      </c>
      <c r="DJ69" s="163">
        <f>_xlfn.XLOOKUP(C69,[2]Sheet1!$B:$B,[2]Sheet1!$W:$W)</f>
        <v>0</v>
      </c>
      <c r="DK69" s="163" t="str">
        <f>_xlfn.XLOOKUP(C69,[2]Sheet1!$B:$B,[2]Sheet1!$AF:$AF)</f>
        <v>N</v>
      </c>
      <c r="DL69" s="163" t="str">
        <f>_xlfn.XLOOKUP(C69,[2]Sheet1!$B:$B,[2]Sheet1!$AW:$AW)</f>
        <v>N</v>
      </c>
      <c r="DM69" s="166" t="str">
        <f t="shared" si="65"/>
        <v>Y</v>
      </c>
      <c r="DN69" s="166" t="str">
        <f t="shared" si="66"/>
        <v/>
      </c>
      <c r="DO69" s="166" t="str">
        <f t="shared" si="67"/>
        <v>N</v>
      </c>
      <c r="DP69" s="166" t="str">
        <f t="shared" si="68"/>
        <v>N</v>
      </c>
      <c r="DQ69" s="180" t="str">
        <f t="shared" si="69"/>
        <v>Not Specified</v>
      </c>
      <c r="DR69" s="180"/>
    </row>
    <row r="70" spans="1:122" s="143" customFormat="1" ht="16.5" hidden="1" customHeight="1">
      <c r="A70" s="24">
        <v>67</v>
      </c>
      <c r="B70" s="24">
        <v>72</v>
      </c>
      <c r="C70" s="26" t="s">
        <v>401</v>
      </c>
      <c r="D70" s="24" t="s">
        <v>7202</v>
      </c>
      <c r="E70" s="24" t="s">
        <v>7169</v>
      </c>
      <c r="F70" s="24" t="s">
        <v>2277</v>
      </c>
      <c r="G70" s="24" t="s">
        <v>3181</v>
      </c>
      <c r="H70" s="30" t="s">
        <v>402</v>
      </c>
      <c r="I70" s="24" t="s">
        <v>403</v>
      </c>
      <c r="J70" s="24">
        <v>-4.2000000000000003E-2</v>
      </c>
      <c r="K70" s="24" t="s">
        <v>404</v>
      </c>
      <c r="L70" s="24">
        <v>396087</v>
      </c>
      <c r="M70" s="26">
        <v>16</v>
      </c>
      <c r="N70" s="73" t="s">
        <v>689</v>
      </c>
      <c r="O70" s="73" t="s">
        <v>7588</v>
      </c>
      <c r="P70" s="74" t="s">
        <v>7588</v>
      </c>
      <c r="Q70" s="73" t="s">
        <v>689</v>
      </c>
      <c r="R70" s="73" t="s">
        <v>689</v>
      </c>
      <c r="S70" s="73" t="s">
        <v>7588</v>
      </c>
      <c r="T70" s="73" t="s">
        <v>7588</v>
      </c>
      <c r="U70" s="213" t="s">
        <v>7588</v>
      </c>
      <c r="V70" s="73" t="s">
        <v>7588</v>
      </c>
      <c r="W70" s="73" t="s">
        <v>7588</v>
      </c>
      <c r="X70" s="218" t="s">
        <v>7588</v>
      </c>
      <c r="Y70" s="73" t="s">
        <v>7588</v>
      </c>
      <c r="Z70" s="73" t="s">
        <v>7588</v>
      </c>
      <c r="AA70" s="74" t="s">
        <v>7588</v>
      </c>
      <c r="AB70" s="73"/>
      <c r="AC70" s="73" t="s">
        <v>2995</v>
      </c>
      <c r="AD70" s="74" t="s">
        <v>7140</v>
      </c>
      <c r="AE70" s="73" t="s">
        <v>7588</v>
      </c>
      <c r="AF70" s="73" t="s">
        <v>689</v>
      </c>
      <c r="AG70" s="73" t="s">
        <v>267</v>
      </c>
      <c r="AH70" s="73" t="s">
        <v>267</v>
      </c>
      <c r="AI70" s="73" t="s">
        <v>269</v>
      </c>
      <c r="AJ70" s="73" t="s">
        <v>7588</v>
      </c>
      <c r="AK70" s="81" t="s">
        <v>7588</v>
      </c>
      <c r="AL70" s="73" t="s">
        <v>7588</v>
      </c>
      <c r="AM70" s="24"/>
      <c r="AN70" s="26"/>
      <c r="AO70" s="24" t="s">
        <v>7588</v>
      </c>
      <c r="AP70" s="73" t="s">
        <v>689</v>
      </c>
      <c r="AQ70" s="24" t="s">
        <v>7588</v>
      </c>
      <c r="AR70" s="24" t="s">
        <v>7588</v>
      </c>
      <c r="AS70" s="24" t="s">
        <v>7588</v>
      </c>
      <c r="AT70" s="24"/>
      <c r="AU70" s="26"/>
      <c r="AV70" s="24" t="s">
        <v>267</v>
      </c>
      <c r="AW70" s="22" t="s">
        <v>267</v>
      </c>
      <c r="AX70" s="24" t="s">
        <v>269</v>
      </c>
      <c r="AY70" s="24" t="s">
        <v>86</v>
      </c>
      <c r="AZ70" s="24" t="s">
        <v>3726</v>
      </c>
      <c r="BA70" s="24">
        <v>2025</v>
      </c>
      <c r="BB70" s="24"/>
      <c r="BC70" s="26"/>
      <c r="BD70" s="24"/>
      <c r="BE70" s="29"/>
      <c r="BF70" s="26"/>
      <c r="BG70" s="24">
        <f t="shared" si="37"/>
        <v>0</v>
      </c>
      <c r="BH70" s="24">
        <f t="shared" si="38"/>
        <v>0</v>
      </c>
      <c r="BI70" s="24">
        <f t="shared" si="39"/>
        <v>0</v>
      </c>
      <c r="BJ70" s="24">
        <f t="shared" si="40"/>
        <v>0</v>
      </c>
      <c r="BK70" s="24">
        <f t="shared" si="41"/>
        <v>0</v>
      </c>
      <c r="BL70" s="24">
        <f t="shared" si="42"/>
        <v>0</v>
      </c>
      <c r="BM70" s="24">
        <f t="shared" si="43"/>
        <v>0</v>
      </c>
      <c r="BN70" s="24">
        <f t="shared" si="44"/>
        <v>0</v>
      </c>
      <c r="BO70" s="24">
        <f t="shared" si="45"/>
        <v>0</v>
      </c>
      <c r="BP70" s="24">
        <f t="shared" si="46"/>
        <v>0</v>
      </c>
      <c r="BQ70" s="24">
        <f t="shared" si="47"/>
        <v>0</v>
      </c>
      <c r="BR70" s="24">
        <f t="shared" si="48"/>
        <v>0</v>
      </c>
      <c r="BS70" s="24">
        <f t="shared" si="49"/>
        <v>0</v>
      </c>
      <c r="BT70" s="24">
        <f t="shared" si="50"/>
        <v>0</v>
      </c>
      <c r="BU70" s="24">
        <f t="shared" si="51"/>
        <v>0</v>
      </c>
      <c r="BV70" s="24">
        <f t="shared" si="52"/>
        <v>0</v>
      </c>
      <c r="BW70" s="24">
        <f t="shared" si="53"/>
        <v>0</v>
      </c>
      <c r="BX70" s="24">
        <f t="shared" si="54"/>
        <v>0</v>
      </c>
      <c r="BY70" s="24">
        <f t="shared" si="55"/>
        <v>0</v>
      </c>
      <c r="BZ70" s="24">
        <f t="shared" si="56"/>
        <v>0</v>
      </c>
      <c r="CA70" s="24">
        <f t="shared" si="57"/>
        <v>0</v>
      </c>
      <c r="CB70" s="24">
        <f t="shared" si="58"/>
        <v>0</v>
      </c>
      <c r="CC70" s="24">
        <f t="shared" si="59"/>
        <v>0</v>
      </c>
      <c r="CD70" s="24">
        <f t="shared" si="60"/>
        <v>1</v>
      </c>
      <c r="CE70" s="24">
        <f t="shared" si="61"/>
        <v>0</v>
      </c>
      <c r="CF70" s="24">
        <f t="shared" si="62"/>
        <v>0</v>
      </c>
      <c r="CG70" s="24">
        <f>MAX(BJ70,BN70,BX70,CB70)</f>
        <v>0</v>
      </c>
      <c r="CH70" s="24">
        <f t="shared" si="63"/>
        <v>0</v>
      </c>
      <c r="CI70" s="24">
        <f t="shared" si="64"/>
        <v>1</v>
      </c>
      <c r="CJ70" s="211">
        <f>_xlfn.XLOOKUP($C70,[1]Sheet1!$B:$B,[1]Sheet1!BJ:BJ)</f>
        <v>0</v>
      </c>
      <c r="CK70" s="211">
        <f>_xlfn.XLOOKUP($C70,[1]Sheet1!$B:$B,[1]Sheet1!BK:BK)</f>
        <v>0</v>
      </c>
      <c r="CL70" s="211">
        <f>_xlfn.XLOOKUP($C70,[1]Sheet1!$B:$B,[1]Sheet1!BL:BL)</f>
        <v>0</v>
      </c>
      <c r="CM70" s="211">
        <f>_xlfn.XLOOKUP($C70,[1]Sheet1!$B:$B,[1]Sheet1!BM:BM)</f>
        <v>0</v>
      </c>
      <c r="CN70" s="211">
        <f>_xlfn.XLOOKUP($C70,[1]Sheet1!$B:$B,[1]Sheet1!BN:BN)</f>
        <v>0</v>
      </c>
      <c r="CO70" s="211">
        <f>_xlfn.XLOOKUP($C70,[1]Sheet1!$B:$B,[1]Sheet1!BO:BO)</f>
        <v>0</v>
      </c>
      <c r="CP70" s="211">
        <f>_xlfn.XLOOKUP($C70,[1]Sheet1!$B:$B,[1]Sheet1!BP:BP)</f>
        <v>0</v>
      </c>
      <c r="CQ70" s="211">
        <f>_xlfn.XLOOKUP($C70,[1]Sheet1!$B:$B,[1]Sheet1!BQ:BQ)</f>
        <v>0</v>
      </c>
      <c r="CR70" s="211">
        <f>_xlfn.XLOOKUP($C70,[1]Sheet1!$B:$B,[1]Sheet1!BR:BR)</f>
        <v>0</v>
      </c>
      <c r="CS70" s="211">
        <f>_xlfn.XLOOKUP($C70,[1]Sheet1!$B:$B,[1]Sheet1!BS:BS)</f>
        <v>0</v>
      </c>
      <c r="CT70" s="211">
        <f>_xlfn.XLOOKUP($C70,[1]Sheet1!$B:$B,[1]Sheet1!BT:BT)</f>
        <v>0</v>
      </c>
      <c r="CU70" s="211">
        <f>_xlfn.XLOOKUP($C70,[1]Sheet1!$B:$B,[1]Sheet1!BU:BU)</f>
        <v>0</v>
      </c>
      <c r="CV70" s="211">
        <f>_xlfn.XLOOKUP($C70,[1]Sheet1!$B:$B,[1]Sheet1!BV:BV)</f>
        <v>0</v>
      </c>
      <c r="CW70" s="211">
        <f>_xlfn.XLOOKUP($C70,[1]Sheet1!$B:$B,[1]Sheet1!BW:BW)</f>
        <v>0</v>
      </c>
      <c r="CX70" s="211">
        <f>_xlfn.XLOOKUP($C70,[1]Sheet1!$B:$B,[1]Sheet1!BX:BX)</f>
        <v>0</v>
      </c>
      <c r="CY70" s="211">
        <f>_xlfn.XLOOKUP($C70,[1]Sheet1!$B:$B,[1]Sheet1!BY:BY)</f>
        <v>0</v>
      </c>
      <c r="CZ70" s="211">
        <f>_xlfn.XLOOKUP($C70,[1]Sheet1!$B:$B,[1]Sheet1!BZ:BZ)</f>
        <v>0</v>
      </c>
      <c r="DA70" s="211">
        <f>_xlfn.XLOOKUP($C70,[1]Sheet1!$B:$B,[1]Sheet1!CA:CA)</f>
        <v>0</v>
      </c>
      <c r="DB70" s="211">
        <f>_xlfn.XLOOKUP($C70,[1]Sheet1!$B:$B,[1]Sheet1!CB:CB)</f>
        <v>0</v>
      </c>
      <c r="DC70" s="211">
        <f>_xlfn.XLOOKUP($C70,[1]Sheet1!$B:$B,[1]Sheet1!CC:CC)</f>
        <v>0</v>
      </c>
      <c r="DD70" s="211">
        <f>_xlfn.XLOOKUP($C70,[1]Sheet1!$B:$B,[1]Sheet1!CD:CD)</f>
        <v>0</v>
      </c>
      <c r="DE70" s="211">
        <f>_xlfn.XLOOKUP($C70,[1]Sheet1!$B:$B,[1]Sheet1!CE:CE)</f>
        <v>0</v>
      </c>
      <c r="DF70" s="211">
        <f>_xlfn.XLOOKUP($C70,[1]Sheet1!$B:$B,[1]Sheet1!CF:CF)</f>
        <v>0</v>
      </c>
      <c r="DG70" s="163" t="str">
        <f>_xlfn.XLOOKUP(C70,[2]Sheet1!$B:$B,[2]Sheet1!$N:$N)</f>
        <v>N</v>
      </c>
      <c r="DH70" s="163">
        <f>_xlfn.XLOOKUP(C70,[2]Sheet1!$B:$B,[2]Sheet1!$R:$R)</f>
        <v>0</v>
      </c>
      <c r="DI70" s="163" t="str">
        <f>_xlfn.XLOOKUP(C70,[2]Sheet1!$B:$B,[2]Sheet1!$AN:$AN)</f>
        <v>N</v>
      </c>
      <c r="DJ70" s="163" t="str">
        <f>_xlfn.XLOOKUP(C70,[2]Sheet1!$B:$B,[2]Sheet1!$W:$W)</f>
        <v>G</v>
      </c>
      <c r="DK70" s="163" t="str">
        <f>_xlfn.XLOOKUP(C70,[2]Sheet1!$B:$B,[2]Sheet1!$AF:$AF)</f>
        <v>U</v>
      </c>
      <c r="DL70" s="163">
        <f>_xlfn.XLOOKUP(C70,[2]Sheet1!$B:$B,[2]Sheet1!$AW:$AW)</f>
        <v>0</v>
      </c>
      <c r="DM70" s="166" t="str">
        <f t="shared" si="65"/>
        <v>N</v>
      </c>
      <c r="DN70" s="166" t="str">
        <f t="shared" si="66"/>
        <v/>
      </c>
      <c r="DO70" s="166" t="str">
        <f t="shared" si="67"/>
        <v>N</v>
      </c>
      <c r="DP70" s="166" t="str">
        <f t="shared" si="68"/>
        <v>N</v>
      </c>
      <c r="DQ70" s="180" t="str">
        <f t="shared" si="69"/>
        <v>Not Specified</v>
      </c>
      <c r="DR70" s="180"/>
    </row>
    <row r="71" spans="1:122" s="143" customFormat="1" ht="16.5" hidden="1" customHeight="1">
      <c r="A71" s="24">
        <v>68</v>
      </c>
      <c r="B71" s="24">
        <v>73</v>
      </c>
      <c r="C71" s="26" t="s">
        <v>405</v>
      </c>
      <c r="D71" s="24" t="s">
        <v>7179</v>
      </c>
      <c r="E71" s="24" t="s">
        <v>7172</v>
      </c>
      <c r="F71" s="24" t="s">
        <v>7281</v>
      </c>
      <c r="G71" s="24" t="s">
        <v>3181</v>
      </c>
      <c r="H71" s="30" t="s">
        <v>406</v>
      </c>
      <c r="I71" s="24" t="s">
        <v>407</v>
      </c>
      <c r="J71" s="24">
        <v>3.0000000000000001E-3</v>
      </c>
      <c r="K71" s="24" t="s">
        <v>408</v>
      </c>
      <c r="L71" s="24">
        <v>75137</v>
      </c>
      <c r="M71" s="26">
        <v>30</v>
      </c>
      <c r="N71" s="73" t="s">
        <v>86</v>
      </c>
      <c r="O71" s="73">
        <v>2022</v>
      </c>
      <c r="P71" s="74">
        <v>2045</v>
      </c>
      <c r="Q71" s="73" t="s">
        <v>86</v>
      </c>
      <c r="R71" s="73" t="s">
        <v>86</v>
      </c>
      <c r="S71" s="73" t="s">
        <v>3067</v>
      </c>
      <c r="T71" s="73" t="s">
        <v>7588</v>
      </c>
      <c r="U71" s="213">
        <v>2030</v>
      </c>
      <c r="V71" s="73" t="s">
        <v>7588</v>
      </c>
      <c r="W71" s="73" t="s">
        <v>7588</v>
      </c>
      <c r="X71" s="218" t="s">
        <v>7588</v>
      </c>
      <c r="Y71" s="73" t="s">
        <v>7588</v>
      </c>
      <c r="Z71" s="73" t="s">
        <v>7588</v>
      </c>
      <c r="AA71" s="74" t="s">
        <v>7588</v>
      </c>
      <c r="AB71" s="73"/>
      <c r="AC71" s="73" t="s">
        <v>675</v>
      </c>
      <c r="AD71" s="74" t="s">
        <v>5</v>
      </c>
      <c r="AE71" s="73" t="s">
        <v>870</v>
      </c>
      <c r="AF71" s="73" t="s">
        <v>86</v>
      </c>
      <c r="AG71" s="73" t="s">
        <v>266</v>
      </c>
      <c r="AH71" s="73" t="s">
        <v>266</v>
      </c>
      <c r="AI71" s="73" t="s">
        <v>267</v>
      </c>
      <c r="AJ71" s="73" t="s">
        <v>691</v>
      </c>
      <c r="AK71" s="81" t="s">
        <v>3738</v>
      </c>
      <c r="AL71" s="73">
        <v>2045</v>
      </c>
      <c r="AM71" s="24"/>
      <c r="AN71" s="26"/>
      <c r="AO71" s="24" t="s">
        <v>7588</v>
      </c>
      <c r="AP71" s="73" t="s">
        <v>689</v>
      </c>
      <c r="AQ71" s="24" t="s">
        <v>7588</v>
      </c>
      <c r="AR71" s="24" t="s">
        <v>7588</v>
      </c>
      <c r="AS71" s="24" t="s">
        <v>7588</v>
      </c>
      <c r="AT71" s="24"/>
      <c r="AU71" s="26"/>
      <c r="AV71" s="24" t="s">
        <v>267</v>
      </c>
      <c r="AW71" s="22" t="s">
        <v>880</v>
      </c>
      <c r="AX71" s="24" t="s">
        <v>269</v>
      </c>
      <c r="AY71" s="24" t="s">
        <v>689</v>
      </c>
      <c r="AZ71" s="24" t="s">
        <v>7588</v>
      </c>
      <c r="BA71" s="24" t="s">
        <v>7588</v>
      </c>
      <c r="BB71" s="24"/>
      <c r="BC71" s="26"/>
      <c r="BD71" s="24"/>
      <c r="BE71" s="29"/>
      <c r="BF71" s="26"/>
      <c r="BG71" s="24">
        <f t="shared" si="37"/>
        <v>0</v>
      </c>
      <c r="BH71" s="24">
        <f t="shared" si="38"/>
        <v>0</v>
      </c>
      <c r="BI71" s="24">
        <f t="shared" si="39"/>
        <v>1</v>
      </c>
      <c r="BJ71" s="24">
        <f t="shared" si="40"/>
        <v>1</v>
      </c>
      <c r="BK71" s="24">
        <f t="shared" si="41"/>
        <v>0</v>
      </c>
      <c r="BL71" s="24">
        <f t="shared" si="42"/>
        <v>1</v>
      </c>
      <c r="BM71" s="24">
        <f t="shared" si="43"/>
        <v>0</v>
      </c>
      <c r="BN71" s="24">
        <f t="shared" si="44"/>
        <v>1</v>
      </c>
      <c r="BO71" s="24">
        <f t="shared" si="45"/>
        <v>0</v>
      </c>
      <c r="BP71" s="24">
        <f t="shared" si="46"/>
        <v>0</v>
      </c>
      <c r="BQ71" s="24">
        <f t="shared" si="47"/>
        <v>0</v>
      </c>
      <c r="BR71" s="24">
        <f t="shared" si="48"/>
        <v>0</v>
      </c>
      <c r="BS71" s="24">
        <f t="shared" si="49"/>
        <v>0</v>
      </c>
      <c r="BT71" s="24">
        <f t="shared" si="50"/>
        <v>0</v>
      </c>
      <c r="BU71" s="24">
        <f t="shared" si="51"/>
        <v>0</v>
      </c>
      <c r="BV71" s="24">
        <f t="shared" si="52"/>
        <v>0</v>
      </c>
      <c r="BW71" s="24">
        <f t="shared" si="53"/>
        <v>1</v>
      </c>
      <c r="BX71" s="24">
        <f t="shared" si="54"/>
        <v>1</v>
      </c>
      <c r="BY71" s="24">
        <f t="shared" si="55"/>
        <v>0</v>
      </c>
      <c r="BZ71" s="24">
        <f t="shared" si="56"/>
        <v>0</v>
      </c>
      <c r="CA71" s="24">
        <f t="shared" si="57"/>
        <v>0</v>
      </c>
      <c r="CB71" s="24">
        <f t="shared" si="58"/>
        <v>0</v>
      </c>
      <c r="CC71" s="24">
        <f t="shared" si="59"/>
        <v>0</v>
      </c>
      <c r="CD71" s="24">
        <f t="shared" si="60"/>
        <v>0</v>
      </c>
      <c r="CE71" s="24">
        <f t="shared" si="61"/>
        <v>0</v>
      </c>
      <c r="CF71" s="24">
        <f t="shared" si="62"/>
        <v>0</v>
      </c>
      <c r="CG71" s="24">
        <f>MAX(BJ71,BN71,BX71,CB71)</f>
        <v>1</v>
      </c>
      <c r="CH71" s="24">
        <f t="shared" si="63"/>
        <v>0</v>
      </c>
      <c r="CI71" s="24">
        <f t="shared" si="64"/>
        <v>1</v>
      </c>
      <c r="CJ71" s="211">
        <f>_xlfn.XLOOKUP($C71,[1]Sheet1!$B:$B,[1]Sheet1!BJ:BJ)</f>
        <v>0</v>
      </c>
      <c r="CK71" s="211">
        <f>_xlfn.XLOOKUP($C71,[1]Sheet1!$B:$B,[1]Sheet1!BK:BK)</f>
        <v>0</v>
      </c>
      <c r="CL71" s="211">
        <f>_xlfn.XLOOKUP($C71,[1]Sheet1!$B:$B,[1]Sheet1!BL:BL)</f>
        <v>1</v>
      </c>
      <c r="CM71" s="211">
        <f>_xlfn.XLOOKUP($C71,[1]Sheet1!$B:$B,[1]Sheet1!BM:BM)</f>
        <v>1</v>
      </c>
      <c r="CN71" s="211">
        <f>_xlfn.XLOOKUP($C71,[1]Sheet1!$B:$B,[1]Sheet1!BN:BN)</f>
        <v>0</v>
      </c>
      <c r="CO71" s="211">
        <f>_xlfn.XLOOKUP($C71,[1]Sheet1!$B:$B,[1]Sheet1!BO:BO)</f>
        <v>0</v>
      </c>
      <c r="CP71" s="211">
        <f>_xlfn.XLOOKUP($C71,[1]Sheet1!$B:$B,[1]Sheet1!BP:BP)</f>
        <v>0</v>
      </c>
      <c r="CQ71" s="211">
        <f>_xlfn.XLOOKUP($C71,[1]Sheet1!$B:$B,[1]Sheet1!BQ:BQ)</f>
        <v>0</v>
      </c>
      <c r="CR71" s="211">
        <f>_xlfn.XLOOKUP($C71,[1]Sheet1!$B:$B,[1]Sheet1!BR:BR)</f>
        <v>0</v>
      </c>
      <c r="CS71" s="211">
        <f>_xlfn.XLOOKUP($C71,[1]Sheet1!$B:$B,[1]Sheet1!BS:BS)</f>
        <v>0</v>
      </c>
      <c r="CT71" s="211">
        <f>_xlfn.XLOOKUP($C71,[1]Sheet1!$B:$B,[1]Sheet1!BT:BT)</f>
        <v>0</v>
      </c>
      <c r="CU71" s="211">
        <f>_xlfn.XLOOKUP($C71,[1]Sheet1!$B:$B,[1]Sheet1!BU:BU)</f>
        <v>0</v>
      </c>
      <c r="CV71" s="211">
        <f>_xlfn.XLOOKUP($C71,[1]Sheet1!$B:$B,[1]Sheet1!BV:BV)</f>
        <v>0</v>
      </c>
      <c r="CW71" s="211">
        <f>_xlfn.XLOOKUP($C71,[1]Sheet1!$B:$B,[1]Sheet1!BW:BW)</f>
        <v>0</v>
      </c>
      <c r="CX71" s="211">
        <f>_xlfn.XLOOKUP($C71,[1]Sheet1!$B:$B,[1]Sheet1!BX:BX)</f>
        <v>1</v>
      </c>
      <c r="CY71" s="211">
        <f>_xlfn.XLOOKUP($C71,[1]Sheet1!$B:$B,[1]Sheet1!BY:BY)</f>
        <v>1</v>
      </c>
      <c r="CZ71" s="211">
        <f>_xlfn.XLOOKUP($C71,[1]Sheet1!$B:$B,[1]Sheet1!BZ:BZ)</f>
        <v>1</v>
      </c>
      <c r="DA71" s="211">
        <f>_xlfn.XLOOKUP($C71,[1]Sheet1!$B:$B,[1]Sheet1!CA:CA)</f>
        <v>0</v>
      </c>
      <c r="DB71" s="211">
        <f>_xlfn.XLOOKUP($C71,[1]Sheet1!$B:$B,[1]Sheet1!CB:CB)</f>
        <v>1</v>
      </c>
      <c r="DC71" s="211">
        <f>_xlfn.XLOOKUP($C71,[1]Sheet1!$B:$B,[1]Sheet1!CC:CC)</f>
        <v>1</v>
      </c>
      <c r="DD71" s="211">
        <f>_xlfn.XLOOKUP($C71,[1]Sheet1!$B:$B,[1]Sheet1!CD:CD)</f>
        <v>0</v>
      </c>
      <c r="DE71" s="211">
        <f>_xlfn.XLOOKUP($C71,[1]Sheet1!$B:$B,[1]Sheet1!CE:CE)</f>
        <v>1</v>
      </c>
      <c r="DF71" s="211">
        <f>_xlfn.XLOOKUP($C71,[1]Sheet1!$B:$B,[1]Sheet1!CF:CF)</f>
        <v>0</v>
      </c>
      <c r="DG71" s="163" t="str">
        <f>_xlfn.XLOOKUP(C71,[2]Sheet1!$B:$B,[2]Sheet1!$N:$N)</f>
        <v>N</v>
      </c>
      <c r="DH71" s="163">
        <f>_xlfn.XLOOKUP(C71,[2]Sheet1!$B:$B,[2]Sheet1!$R:$R)</f>
        <v>0</v>
      </c>
      <c r="DI71" s="163" t="str">
        <f>_xlfn.XLOOKUP(C71,[2]Sheet1!$B:$B,[2]Sheet1!$AN:$AN)</f>
        <v>I</v>
      </c>
      <c r="DJ71" s="163" t="str">
        <f>_xlfn.XLOOKUP(C71,[2]Sheet1!$B:$B,[2]Sheet1!$W:$W)</f>
        <v>V</v>
      </c>
      <c r="DK71" s="163" t="str">
        <f>_xlfn.XLOOKUP(C71,[2]Sheet1!$B:$B,[2]Sheet1!$AF:$AF)</f>
        <v>Y</v>
      </c>
      <c r="DL71" s="163">
        <f>_xlfn.XLOOKUP(C71,[2]Sheet1!$B:$B,[2]Sheet1!$AW:$AW)</f>
        <v>0</v>
      </c>
      <c r="DM71" s="166" t="str">
        <f t="shared" si="65"/>
        <v>Y</v>
      </c>
      <c r="DN71" s="166" t="str">
        <f t="shared" si="66"/>
        <v/>
      </c>
      <c r="DO71" s="166" t="str">
        <f t="shared" si="67"/>
        <v>N</v>
      </c>
      <c r="DP71" s="166" t="str">
        <f t="shared" si="68"/>
        <v>Y</v>
      </c>
      <c r="DQ71" s="180" t="str">
        <f t="shared" si="69"/>
        <v>Not Specified</v>
      </c>
      <c r="DR71" s="180"/>
    </row>
    <row r="72" spans="1:122" s="143" customFormat="1" ht="16.5" hidden="1" customHeight="1">
      <c r="A72" s="89">
        <v>69</v>
      </c>
      <c r="B72" s="89">
        <v>49</v>
      </c>
      <c r="C72" s="90" t="s">
        <v>413</v>
      </c>
      <c r="D72" s="89" t="s">
        <v>7156</v>
      </c>
      <c r="E72" s="89" t="s">
        <v>7155</v>
      </c>
      <c r="F72" s="89" t="s">
        <v>2374</v>
      </c>
      <c r="G72" s="89" t="s">
        <v>3136</v>
      </c>
      <c r="H72" s="91" t="s">
        <v>414</v>
      </c>
      <c r="I72" s="89" t="s">
        <v>415</v>
      </c>
      <c r="J72" s="89">
        <v>0.13900000000000001</v>
      </c>
      <c r="K72" s="89" t="s">
        <v>416</v>
      </c>
      <c r="L72" s="89">
        <v>181850</v>
      </c>
      <c r="M72" s="90">
        <v>31</v>
      </c>
      <c r="N72" s="88" t="s">
        <v>689</v>
      </c>
      <c r="O72" s="88" t="s">
        <v>7588</v>
      </c>
      <c r="P72" s="92" t="s">
        <v>7588</v>
      </c>
      <c r="Q72" s="73" t="s">
        <v>86</v>
      </c>
      <c r="R72" s="73" t="s">
        <v>86</v>
      </c>
      <c r="S72" s="88" t="s">
        <v>673</v>
      </c>
      <c r="T72" s="88" t="s">
        <v>3752</v>
      </c>
      <c r="U72" s="215">
        <v>2030</v>
      </c>
      <c r="V72" s="88" t="s">
        <v>7588</v>
      </c>
      <c r="W72" s="88" t="s">
        <v>7588</v>
      </c>
      <c r="X72" s="220" t="s">
        <v>7588</v>
      </c>
      <c r="Y72" s="73" t="s">
        <v>689</v>
      </c>
      <c r="Z72" s="88" t="s">
        <v>1421</v>
      </c>
      <c r="AA72" s="92" t="s">
        <v>7588</v>
      </c>
      <c r="AB72" s="88"/>
      <c r="AC72" s="88" t="s">
        <v>417</v>
      </c>
      <c r="AD72" s="92" t="s">
        <v>6</v>
      </c>
      <c r="AE72" s="73" t="s">
        <v>7588</v>
      </c>
      <c r="AF72" s="73" t="s">
        <v>689</v>
      </c>
      <c r="AG72" s="88" t="s">
        <v>266</v>
      </c>
      <c r="AH72" s="88" t="s">
        <v>266</v>
      </c>
      <c r="AI72" s="88" t="s">
        <v>266</v>
      </c>
      <c r="AJ72" s="88" t="s">
        <v>2283</v>
      </c>
      <c r="AK72" s="93" t="s">
        <v>7588</v>
      </c>
      <c r="AL72" s="88" t="s">
        <v>7588</v>
      </c>
      <c r="AM72" s="89"/>
      <c r="AN72" s="90"/>
      <c r="AO72" s="24" t="s">
        <v>7346</v>
      </c>
      <c r="AP72" s="88" t="s">
        <v>86</v>
      </c>
      <c r="AQ72" s="89" t="s">
        <v>2283</v>
      </c>
      <c r="AR72" s="89">
        <v>2020</v>
      </c>
      <c r="AS72" s="89">
        <v>2050</v>
      </c>
      <c r="AT72" s="89"/>
      <c r="AU72" s="90"/>
      <c r="AV72" s="89" t="s">
        <v>269</v>
      </c>
      <c r="AW72" s="116" t="s">
        <v>418</v>
      </c>
      <c r="AX72" s="89" t="s">
        <v>7588</v>
      </c>
      <c r="AY72" s="89" t="s">
        <v>689</v>
      </c>
      <c r="AZ72" s="89" t="s">
        <v>7588</v>
      </c>
      <c r="BA72" s="89" t="s">
        <v>7588</v>
      </c>
      <c r="BB72" s="89"/>
      <c r="BC72" s="90"/>
      <c r="BD72" s="89"/>
      <c r="BE72" s="95"/>
      <c r="BF72" s="90"/>
      <c r="BG72" s="24">
        <f t="shared" si="37"/>
        <v>0</v>
      </c>
      <c r="BH72" s="24">
        <f t="shared" si="38"/>
        <v>0</v>
      </c>
      <c r="BI72" s="24">
        <f t="shared" si="39"/>
        <v>0</v>
      </c>
      <c r="BJ72" s="24">
        <f t="shared" si="40"/>
        <v>0</v>
      </c>
      <c r="BK72" s="24">
        <f t="shared" si="41"/>
        <v>0</v>
      </c>
      <c r="BL72" s="24">
        <f t="shared" si="42"/>
        <v>1</v>
      </c>
      <c r="BM72" s="24">
        <f t="shared" si="43"/>
        <v>0</v>
      </c>
      <c r="BN72" s="24">
        <f t="shared" si="44"/>
        <v>1</v>
      </c>
      <c r="BO72" s="24">
        <f t="shared" si="45"/>
        <v>0</v>
      </c>
      <c r="BP72" s="24">
        <f t="shared" si="46"/>
        <v>0</v>
      </c>
      <c r="BQ72" s="24">
        <f t="shared" si="47"/>
        <v>0</v>
      </c>
      <c r="BR72" s="24">
        <f t="shared" si="48"/>
        <v>0</v>
      </c>
      <c r="BS72" s="24">
        <f t="shared" si="49"/>
        <v>0</v>
      </c>
      <c r="BT72" s="24">
        <f t="shared" si="50"/>
        <v>1</v>
      </c>
      <c r="BU72" s="24">
        <f t="shared" si="51"/>
        <v>0</v>
      </c>
      <c r="BV72" s="24">
        <f t="shared" si="52"/>
        <v>0</v>
      </c>
      <c r="BW72" s="24">
        <f t="shared" si="53"/>
        <v>0</v>
      </c>
      <c r="BX72" s="24">
        <f t="shared" si="54"/>
        <v>0</v>
      </c>
      <c r="BY72" s="24">
        <f t="shared" si="55"/>
        <v>0</v>
      </c>
      <c r="BZ72" s="24">
        <f t="shared" si="56"/>
        <v>0</v>
      </c>
      <c r="CA72" s="24">
        <f t="shared" si="57"/>
        <v>1</v>
      </c>
      <c r="CB72" s="24">
        <f t="shared" si="58"/>
        <v>1</v>
      </c>
      <c r="CC72" s="24">
        <f t="shared" si="59"/>
        <v>0</v>
      </c>
      <c r="CD72" s="24">
        <f t="shared" si="60"/>
        <v>0</v>
      </c>
      <c r="CE72" s="24">
        <f t="shared" si="61"/>
        <v>0</v>
      </c>
      <c r="CF72" s="24">
        <f t="shared" si="62"/>
        <v>0</v>
      </c>
      <c r="CG72" s="24">
        <f>MAX($BJ72,$BN72,$BX72,$CB72)</f>
        <v>1</v>
      </c>
      <c r="CH72" s="24">
        <f t="shared" si="63"/>
        <v>1</v>
      </c>
      <c r="CI72" s="24">
        <f t="shared" si="64"/>
        <v>0</v>
      </c>
      <c r="CJ72" s="211">
        <f>_xlfn.XLOOKUP($C72,[1]Sheet1!$B:$B,[1]Sheet1!BJ:BJ)</f>
        <v>0</v>
      </c>
      <c r="CK72" s="211">
        <f>_xlfn.XLOOKUP($C72,[1]Sheet1!$B:$B,[1]Sheet1!BK:BK)</f>
        <v>0</v>
      </c>
      <c r="CL72" s="211">
        <f>_xlfn.XLOOKUP($C72,[1]Sheet1!$B:$B,[1]Sheet1!BL:BL)</f>
        <v>0</v>
      </c>
      <c r="CM72" s="211">
        <f>_xlfn.XLOOKUP($C72,[1]Sheet1!$B:$B,[1]Sheet1!BM:BM)</f>
        <v>0</v>
      </c>
      <c r="CN72" s="211">
        <f>_xlfn.XLOOKUP($C72,[1]Sheet1!$B:$B,[1]Sheet1!BN:BN)</f>
        <v>0</v>
      </c>
      <c r="CO72" s="211">
        <f>_xlfn.XLOOKUP($C72,[1]Sheet1!$B:$B,[1]Sheet1!BO:BO)</f>
        <v>0</v>
      </c>
      <c r="CP72" s="211">
        <f>_xlfn.XLOOKUP($C72,[1]Sheet1!$B:$B,[1]Sheet1!BP:BP)</f>
        <v>1</v>
      </c>
      <c r="CQ72" s="211">
        <f>_xlfn.XLOOKUP($C72,[1]Sheet1!$B:$B,[1]Sheet1!BQ:BQ)</f>
        <v>1</v>
      </c>
      <c r="CR72" s="211">
        <f>_xlfn.XLOOKUP($C72,[1]Sheet1!$B:$B,[1]Sheet1!BR:BR)</f>
        <v>0</v>
      </c>
      <c r="CS72" s="211">
        <f>_xlfn.XLOOKUP($C72,[1]Sheet1!$B:$B,[1]Sheet1!BS:BS)</f>
        <v>1</v>
      </c>
      <c r="CT72" s="211">
        <f>_xlfn.XLOOKUP($C72,[1]Sheet1!$B:$B,[1]Sheet1!BT:BT)</f>
        <v>0</v>
      </c>
      <c r="CU72" s="211">
        <f>_xlfn.XLOOKUP($C72,[1]Sheet1!$B:$B,[1]Sheet1!BU:BU)</f>
        <v>1</v>
      </c>
      <c r="CV72" s="211">
        <f>_xlfn.XLOOKUP($C72,[1]Sheet1!$B:$B,[1]Sheet1!BV:BV)</f>
        <v>0</v>
      </c>
      <c r="CW72" s="211">
        <f>_xlfn.XLOOKUP($C72,[1]Sheet1!$B:$B,[1]Sheet1!BW:BW)</f>
        <v>0</v>
      </c>
      <c r="CX72" s="211">
        <f>_xlfn.XLOOKUP($C72,[1]Sheet1!$B:$B,[1]Sheet1!BX:BX)</f>
        <v>0</v>
      </c>
      <c r="CY72" s="211">
        <f>_xlfn.XLOOKUP($C72,[1]Sheet1!$B:$B,[1]Sheet1!BY:BY)</f>
        <v>0</v>
      </c>
      <c r="CZ72" s="211">
        <f>_xlfn.XLOOKUP($C72,[1]Sheet1!$B:$B,[1]Sheet1!BZ:BZ)</f>
        <v>1</v>
      </c>
      <c r="DA72" s="211">
        <f>_xlfn.XLOOKUP($C72,[1]Sheet1!$B:$B,[1]Sheet1!CA:CA)</f>
        <v>0</v>
      </c>
      <c r="DB72" s="211">
        <f>_xlfn.XLOOKUP($C72,[1]Sheet1!$B:$B,[1]Sheet1!CB:CB)</f>
        <v>1</v>
      </c>
      <c r="DC72" s="211">
        <f>_xlfn.XLOOKUP($C72,[1]Sheet1!$B:$B,[1]Sheet1!CC:CC)</f>
        <v>0</v>
      </c>
      <c r="DD72" s="211">
        <f>_xlfn.XLOOKUP($C72,[1]Sheet1!$B:$B,[1]Sheet1!CD:CD)</f>
        <v>0</v>
      </c>
      <c r="DE72" s="211">
        <f>_xlfn.XLOOKUP($C72,[1]Sheet1!$B:$B,[1]Sheet1!CE:CE)</f>
        <v>1</v>
      </c>
      <c r="DF72" s="211">
        <f>_xlfn.XLOOKUP($C72,[1]Sheet1!$B:$B,[1]Sheet1!CF:CF)</f>
        <v>0</v>
      </c>
      <c r="DG72" s="163" t="str">
        <f>_xlfn.XLOOKUP(C72,[2]Sheet1!$B:$B,[2]Sheet1!$N:$N)</f>
        <v>Y</v>
      </c>
      <c r="DH72" s="163" t="str">
        <f>_xlfn.XLOOKUP(C72,[2]Sheet1!$B:$B,[2]Sheet1!$R:$R)</f>
        <v>No</v>
      </c>
      <c r="DI72" s="163" t="str">
        <f>_xlfn.XLOOKUP(C72,[2]Sheet1!$B:$B,[2]Sheet1!$AN:$AN)</f>
        <v>V</v>
      </c>
      <c r="DJ72" s="163" t="str">
        <f>_xlfn.XLOOKUP(C72,[2]Sheet1!$B:$B,[2]Sheet1!$W:$W)</f>
        <v>N</v>
      </c>
      <c r="DK72" s="163">
        <f>_xlfn.XLOOKUP(C72,[2]Sheet1!$B:$B,[2]Sheet1!$AF:$AF)</f>
        <v>0</v>
      </c>
      <c r="DL72" s="163" t="str">
        <f>_xlfn.XLOOKUP(C72,[2]Sheet1!$B:$B,[2]Sheet1!$AW:$AW)</f>
        <v>U</v>
      </c>
      <c r="DM72" s="166" t="str">
        <f t="shared" si="65"/>
        <v>Y</v>
      </c>
      <c r="DN72" s="166" t="str">
        <f t="shared" si="66"/>
        <v>Commitment removed</v>
      </c>
      <c r="DO72" s="166" t="str">
        <f t="shared" si="67"/>
        <v>Y</v>
      </c>
      <c r="DP72" s="166" t="str">
        <f t="shared" si="68"/>
        <v>N</v>
      </c>
      <c r="DQ72" s="180" t="str">
        <f t="shared" si="69"/>
        <v>No</v>
      </c>
      <c r="DR72" s="180"/>
    </row>
    <row r="73" spans="1:122" s="143" customFormat="1" ht="16.5" hidden="1" customHeight="1">
      <c r="A73" s="143">
        <v>70</v>
      </c>
      <c r="B73" s="143">
        <v>87</v>
      </c>
      <c r="C73" s="144" t="s">
        <v>918</v>
      </c>
      <c r="D73" s="143" t="s">
        <v>7183</v>
      </c>
      <c r="E73" s="143" t="s">
        <v>7169</v>
      </c>
      <c r="F73" s="143" t="s">
        <v>7286</v>
      </c>
      <c r="G73" s="143" t="s">
        <v>2990</v>
      </c>
      <c r="H73" s="167" t="s">
        <v>919</v>
      </c>
      <c r="I73" s="143" t="s">
        <v>920</v>
      </c>
      <c r="J73" s="143">
        <v>0.67600000000000005</v>
      </c>
      <c r="K73" s="143" t="s">
        <v>921</v>
      </c>
      <c r="L73" s="143">
        <v>46500</v>
      </c>
      <c r="M73" s="144">
        <v>26</v>
      </c>
      <c r="N73" s="145" t="s">
        <v>86</v>
      </c>
      <c r="O73" s="145">
        <v>2015</v>
      </c>
      <c r="P73" s="146">
        <v>2021</v>
      </c>
      <c r="Q73" s="73" t="s">
        <v>689</v>
      </c>
      <c r="R73" s="73" t="s">
        <v>689</v>
      </c>
      <c r="S73" s="145" t="s">
        <v>7588</v>
      </c>
      <c r="T73" s="145" t="s">
        <v>7588</v>
      </c>
      <c r="U73" s="214" t="s">
        <v>7588</v>
      </c>
      <c r="V73" s="145" t="s">
        <v>7588</v>
      </c>
      <c r="W73" s="145" t="s">
        <v>7588</v>
      </c>
      <c r="X73" s="219" t="s">
        <v>7588</v>
      </c>
      <c r="Y73" s="73" t="s">
        <v>7588</v>
      </c>
      <c r="Z73" s="145" t="s">
        <v>7588</v>
      </c>
      <c r="AA73" s="146" t="s">
        <v>7588</v>
      </c>
      <c r="AB73" s="145"/>
      <c r="AC73" s="145" t="s">
        <v>417</v>
      </c>
      <c r="AD73" s="146" t="s">
        <v>6</v>
      </c>
      <c r="AE73" s="73" t="s">
        <v>7588</v>
      </c>
      <c r="AF73" s="73" t="s">
        <v>689</v>
      </c>
      <c r="AG73" s="145" t="s">
        <v>266</v>
      </c>
      <c r="AH73" s="145" t="s">
        <v>266</v>
      </c>
      <c r="AI73" s="145" t="s">
        <v>267</v>
      </c>
      <c r="AJ73" s="145" t="s">
        <v>691</v>
      </c>
      <c r="AK73" s="147" t="s">
        <v>7588</v>
      </c>
      <c r="AL73" s="145" t="s">
        <v>7588</v>
      </c>
      <c r="AN73" s="144"/>
      <c r="AO73" s="24" t="s">
        <v>870</v>
      </c>
      <c r="AP73" s="145" t="s">
        <v>86</v>
      </c>
      <c r="AQ73" s="143" t="s">
        <v>691</v>
      </c>
      <c r="AR73" s="143" t="s">
        <v>3768</v>
      </c>
      <c r="AS73" s="143">
        <v>2050</v>
      </c>
      <c r="AU73" s="144"/>
      <c r="AV73" s="143" t="s">
        <v>266</v>
      </c>
      <c r="AW73" s="198" t="s">
        <v>267</v>
      </c>
      <c r="AX73" s="143" t="s">
        <v>269</v>
      </c>
      <c r="AY73" s="143" t="s">
        <v>689</v>
      </c>
      <c r="AZ73" s="143" t="s">
        <v>7588</v>
      </c>
      <c r="BA73" s="143" t="s">
        <v>7588</v>
      </c>
      <c r="BC73" s="144"/>
      <c r="BE73" s="148"/>
      <c r="BF73" s="144"/>
      <c r="BG73" s="24">
        <f t="shared" si="37"/>
        <v>1</v>
      </c>
      <c r="BH73" s="24">
        <f t="shared" si="38"/>
        <v>0</v>
      </c>
      <c r="BI73" s="24">
        <f t="shared" si="39"/>
        <v>0</v>
      </c>
      <c r="BJ73" s="24">
        <f t="shared" si="40"/>
        <v>1</v>
      </c>
      <c r="BK73" s="24">
        <f t="shared" si="41"/>
        <v>0</v>
      </c>
      <c r="BL73" s="24">
        <f t="shared" si="42"/>
        <v>0</v>
      </c>
      <c r="BM73" s="24">
        <f t="shared" si="43"/>
        <v>0</v>
      </c>
      <c r="BN73" s="24">
        <f t="shared" si="44"/>
        <v>0</v>
      </c>
      <c r="BO73" s="24">
        <f t="shared" si="45"/>
        <v>0</v>
      </c>
      <c r="BP73" s="24">
        <f t="shared" si="46"/>
        <v>0</v>
      </c>
      <c r="BQ73" s="24">
        <f t="shared" si="47"/>
        <v>0</v>
      </c>
      <c r="BR73" s="24">
        <f t="shared" si="48"/>
        <v>0</v>
      </c>
      <c r="BS73" s="24">
        <f t="shared" si="49"/>
        <v>0</v>
      </c>
      <c r="BT73" s="24">
        <f t="shared" si="50"/>
        <v>1</v>
      </c>
      <c r="BU73" s="24">
        <f t="shared" si="51"/>
        <v>0</v>
      </c>
      <c r="BV73" s="24">
        <f t="shared" si="52"/>
        <v>0</v>
      </c>
      <c r="BW73" s="24">
        <f t="shared" si="53"/>
        <v>0</v>
      </c>
      <c r="BX73" s="24">
        <f t="shared" si="54"/>
        <v>0</v>
      </c>
      <c r="BY73" s="24">
        <f t="shared" si="55"/>
        <v>0</v>
      </c>
      <c r="BZ73" s="24">
        <f t="shared" si="56"/>
        <v>0</v>
      </c>
      <c r="CA73" s="24">
        <f t="shared" si="57"/>
        <v>1</v>
      </c>
      <c r="CB73" s="24">
        <f t="shared" si="58"/>
        <v>1</v>
      </c>
      <c r="CC73" s="24">
        <f t="shared" si="59"/>
        <v>0</v>
      </c>
      <c r="CD73" s="24">
        <f t="shared" si="60"/>
        <v>0</v>
      </c>
      <c r="CE73" s="24">
        <f t="shared" si="61"/>
        <v>0</v>
      </c>
      <c r="CF73" s="24">
        <f t="shared" si="62"/>
        <v>1</v>
      </c>
      <c r="CG73" s="24">
        <f>MAX($BJ73,$BN73,$BX73,$CB73)</f>
        <v>1</v>
      </c>
      <c r="CH73" s="24">
        <f t="shared" si="63"/>
        <v>0</v>
      </c>
      <c r="CI73" s="24">
        <f t="shared" si="64"/>
        <v>0</v>
      </c>
      <c r="CJ73" s="211">
        <f>_xlfn.XLOOKUP($C73,[1]Sheet1!$B:$B,[1]Sheet1!BJ:BJ)</f>
        <v>1</v>
      </c>
      <c r="CK73" s="211">
        <f>_xlfn.XLOOKUP($C73,[1]Sheet1!$B:$B,[1]Sheet1!BK:BK)</f>
        <v>0</v>
      </c>
      <c r="CL73" s="211">
        <f>_xlfn.XLOOKUP($C73,[1]Sheet1!$B:$B,[1]Sheet1!BL:BL)</f>
        <v>0</v>
      </c>
      <c r="CM73" s="211">
        <f>_xlfn.XLOOKUP($C73,[1]Sheet1!$B:$B,[1]Sheet1!BM:BM)</f>
        <v>1</v>
      </c>
      <c r="CN73" s="211">
        <f>_xlfn.XLOOKUP($C73,[1]Sheet1!$B:$B,[1]Sheet1!BN:BN)</f>
        <v>0</v>
      </c>
      <c r="CO73" s="211">
        <f>_xlfn.XLOOKUP($C73,[1]Sheet1!$B:$B,[1]Sheet1!BO:BO)</f>
        <v>1</v>
      </c>
      <c r="CP73" s="211">
        <f>_xlfn.XLOOKUP($C73,[1]Sheet1!$B:$B,[1]Sheet1!BP:BP)</f>
        <v>0</v>
      </c>
      <c r="CQ73" s="211">
        <f>_xlfn.XLOOKUP($C73,[1]Sheet1!$B:$B,[1]Sheet1!BQ:BQ)</f>
        <v>1</v>
      </c>
      <c r="CR73" s="211">
        <f>_xlfn.XLOOKUP($C73,[1]Sheet1!$B:$B,[1]Sheet1!BR:BR)</f>
        <v>0</v>
      </c>
      <c r="CS73" s="211">
        <f>_xlfn.XLOOKUP($C73,[1]Sheet1!$B:$B,[1]Sheet1!BS:BS)</f>
        <v>0</v>
      </c>
      <c r="CT73" s="211">
        <f>_xlfn.XLOOKUP($C73,[1]Sheet1!$B:$B,[1]Sheet1!BT:BT)</f>
        <v>0</v>
      </c>
      <c r="CU73" s="211">
        <f>_xlfn.XLOOKUP($C73,[1]Sheet1!$B:$B,[1]Sheet1!BU:BU)</f>
        <v>0</v>
      </c>
      <c r="CV73" s="211">
        <f>_xlfn.XLOOKUP($C73,[1]Sheet1!$B:$B,[1]Sheet1!BV:BV)</f>
        <v>1</v>
      </c>
      <c r="CW73" s="211">
        <f>_xlfn.XLOOKUP($C73,[1]Sheet1!$B:$B,[1]Sheet1!BW:BW)</f>
        <v>0</v>
      </c>
      <c r="CX73" s="211">
        <f>_xlfn.XLOOKUP($C73,[1]Sheet1!$B:$B,[1]Sheet1!BX:BX)</f>
        <v>0</v>
      </c>
      <c r="CY73" s="211">
        <f>_xlfn.XLOOKUP($C73,[1]Sheet1!$B:$B,[1]Sheet1!BY:BY)</f>
        <v>1</v>
      </c>
      <c r="CZ73" s="211">
        <f>_xlfn.XLOOKUP($C73,[1]Sheet1!$B:$B,[1]Sheet1!BZ:BZ)</f>
        <v>1</v>
      </c>
      <c r="DA73" s="211">
        <f>_xlfn.XLOOKUP($C73,[1]Sheet1!$B:$B,[1]Sheet1!CA:CA)</f>
        <v>1</v>
      </c>
      <c r="DB73" s="211">
        <f>_xlfn.XLOOKUP($C73,[1]Sheet1!$B:$B,[1]Sheet1!CB:CB)</f>
        <v>1</v>
      </c>
      <c r="DC73" s="211">
        <f>_xlfn.XLOOKUP($C73,[1]Sheet1!$B:$B,[1]Sheet1!CC:CC)</f>
        <v>1</v>
      </c>
      <c r="DD73" s="211">
        <f>_xlfn.XLOOKUP($C73,[1]Sheet1!$B:$B,[1]Sheet1!CD:CD)</f>
        <v>0</v>
      </c>
      <c r="DE73" s="211">
        <f>_xlfn.XLOOKUP($C73,[1]Sheet1!$B:$B,[1]Sheet1!CE:CE)</f>
        <v>1</v>
      </c>
      <c r="DF73" s="211">
        <f>_xlfn.XLOOKUP($C73,[1]Sheet1!$B:$B,[1]Sheet1!CF:CF)</f>
        <v>1</v>
      </c>
      <c r="DG73" s="163" t="str">
        <f>_xlfn.XLOOKUP(C73,[2]Sheet1!$B:$B,[2]Sheet1!$N:$N)</f>
        <v>N</v>
      </c>
      <c r="DH73" s="163">
        <f>_xlfn.XLOOKUP(C73,[2]Sheet1!$B:$B,[2]Sheet1!$R:$R)</f>
        <v>0</v>
      </c>
      <c r="DI73" s="163" t="str">
        <f>_xlfn.XLOOKUP(C73,[2]Sheet1!$B:$B,[2]Sheet1!$AN:$AN)</f>
        <v>V</v>
      </c>
      <c r="DJ73" s="163" t="str">
        <f>_xlfn.XLOOKUP(C73,[2]Sheet1!$B:$B,[2]Sheet1!$W:$W)</f>
        <v>C</v>
      </c>
      <c r="DK73" s="163" t="str">
        <f>_xlfn.XLOOKUP(C73,[2]Sheet1!$B:$B,[2]Sheet1!$AF:$AF)</f>
        <v>Y</v>
      </c>
      <c r="DL73" s="163" t="str">
        <f>_xlfn.XLOOKUP(C73,[2]Sheet1!$B:$B,[2]Sheet1!$AW:$AW)</f>
        <v>U</v>
      </c>
      <c r="DM73" s="166" t="str">
        <f t="shared" si="65"/>
        <v>N</v>
      </c>
      <c r="DN73" s="166" t="str">
        <f t="shared" si="66"/>
        <v/>
      </c>
      <c r="DO73" s="166" t="str">
        <f t="shared" si="67"/>
        <v>Y</v>
      </c>
      <c r="DP73" s="166" t="str">
        <f t="shared" si="68"/>
        <v>N</v>
      </c>
      <c r="DQ73" s="180" t="str">
        <f t="shared" si="69"/>
        <v>Yes</v>
      </c>
      <c r="DR73" s="180"/>
    </row>
    <row r="74" spans="1:122" s="143" customFormat="1" ht="16.5" hidden="1" customHeight="1">
      <c r="A74" s="24">
        <v>71</v>
      </c>
      <c r="B74" s="24">
        <v>80</v>
      </c>
      <c r="C74" s="26" t="s">
        <v>2181</v>
      </c>
      <c r="D74" s="24" t="s">
        <v>7205</v>
      </c>
      <c r="E74" s="24" t="s">
        <v>7169</v>
      </c>
      <c r="F74" s="24" t="s">
        <v>7286</v>
      </c>
      <c r="G74" s="24" t="s">
        <v>2990</v>
      </c>
      <c r="H74" s="30" t="s">
        <v>2182</v>
      </c>
      <c r="I74" s="24" t="s">
        <v>2183</v>
      </c>
      <c r="J74" s="24">
        <v>0.03</v>
      </c>
      <c r="K74" s="24" t="s">
        <v>2184</v>
      </c>
      <c r="L74" s="24">
        <v>217502</v>
      </c>
      <c r="M74" s="26">
        <v>28</v>
      </c>
      <c r="N74" s="73" t="s">
        <v>689</v>
      </c>
      <c r="O74" s="73" t="s">
        <v>7588</v>
      </c>
      <c r="P74" s="74" t="s">
        <v>7588</v>
      </c>
      <c r="Q74" s="73" t="s">
        <v>689</v>
      </c>
      <c r="R74" s="73" t="s">
        <v>689</v>
      </c>
      <c r="S74" s="73" t="s">
        <v>7588</v>
      </c>
      <c r="T74" s="73" t="s">
        <v>7588</v>
      </c>
      <c r="U74" s="213" t="s">
        <v>7588</v>
      </c>
      <c r="V74" s="73" t="s">
        <v>7588</v>
      </c>
      <c r="W74" s="73" t="s">
        <v>7588</v>
      </c>
      <c r="X74" s="218" t="s">
        <v>7588</v>
      </c>
      <c r="Y74" s="73" t="s">
        <v>7588</v>
      </c>
      <c r="Z74" s="73" t="s">
        <v>7588</v>
      </c>
      <c r="AA74" s="74" t="s">
        <v>7588</v>
      </c>
      <c r="AB74" s="73"/>
      <c r="AC74" s="73" t="s">
        <v>2995</v>
      </c>
      <c r="AD74" s="74" t="s">
        <v>7140</v>
      </c>
      <c r="AE74" s="73" t="s">
        <v>7588</v>
      </c>
      <c r="AF74" s="73" t="s">
        <v>689</v>
      </c>
      <c r="AG74" s="73" t="s">
        <v>266</v>
      </c>
      <c r="AH74" s="73" t="s">
        <v>266</v>
      </c>
      <c r="AI74" s="73" t="s">
        <v>269</v>
      </c>
      <c r="AJ74" s="73" t="s">
        <v>691</v>
      </c>
      <c r="AK74" s="81" t="s">
        <v>7588</v>
      </c>
      <c r="AL74" s="73" t="s">
        <v>7588</v>
      </c>
      <c r="AM74" s="24"/>
      <c r="AN74" s="26"/>
      <c r="AO74" s="24" t="s">
        <v>7588</v>
      </c>
      <c r="AP74" s="73" t="s">
        <v>689</v>
      </c>
      <c r="AQ74" s="24" t="s">
        <v>7588</v>
      </c>
      <c r="AR74" s="24" t="s">
        <v>7588</v>
      </c>
      <c r="AS74" s="24" t="s">
        <v>7588</v>
      </c>
      <c r="AT74" s="24"/>
      <c r="AU74" s="26"/>
      <c r="AV74" s="24" t="s">
        <v>266</v>
      </c>
      <c r="AW74" s="22" t="s">
        <v>267</v>
      </c>
      <c r="AX74" s="24" t="s">
        <v>269</v>
      </c>
      <c r="AY74" s="24" t="s">
        <v>86</v>
      </c>
      <c r="AZ74" s="24" t="s">
        <v>3777</v>
      </c>
      <c r="BA74" s="24">
        <v>2030</v>
      </c>
      <c r="BB74" s="24"/>
      <c r="BC74" s="26"/>
      <c r="BD74" s="24"/>
      <c r="BE74" s="29"/>
      <c r="BF74" s="26"/>
      <c r="BG74" s="24">
        <f t="shared" si="37"/>
        <v>0</v>
      </c>
      <c r="BH74" s="24">
        <f t="shared" si="38"/>
        <v>0</v>
      </c>
      <c r="BI74" s="24">
        <f t="shared" si="39"/>
        <v>0</v>
      </c>
      <c r="BJ74" s="24">
        <f t="shared" si="40"/>
        <v>0</v>
      </c>
      <c r="BK74" s="24">
        <f t="shared" si="41"/>
        <v>0</v>
      </c>
      <c r="BL74" s="24">
        <f t="shared" si="42"/>
        <v>0</v>
      </c>
      <c r="BM74" s="24">
        <f t="shared" si="43"/>
        <v>0</v>
      </c>
      <c r="BN74" s="24">
        <f t="shared" si="44"/>
        <v>0</v>
      </c>
      <c r="BO74" s="24">
        <f t="shared" si="45"/>
        <v>0</v>
      </c>
      <c r="BP74" s="24">
        <f t="shared" si="46"/>
        <v>0</v>
      </c>
      <c r="BQ74" s="24">
        <f t="shared" si="47"/>
        <v>0</v>
      </c>
      <c r="BR74" s="24">
        <f t="shared" si="48"/>
        <v>0</v>
      </c>
      <c r="BS74" s="24">
        <f t="shared" si="49"/>
        <v>0</v>
      </c>
      <c r="BT74" s="24">
        <f t="shared" si="50"/>
        <v>0</v>
      </c>
      <c r="BU74" s="24">
        <f t="shared" si="51"/>
        <v>0</v>
      </c>
      <c r="BV74" s="24">
        <f t="shared" si="52"/>
        <v>0</v>
      </c>
      <c r="BW74" s="24">
        <f t="shared" si="53"/>
        <v>0</v>
      </c>
      <c r="BX74" s="24">
        <f t="shared" si="54"/>
        <v>0</v>
      </c>
      <c r="BY74" s="24">
        <f t="shared" si="55"/>
        <v>0</v>
      </c>
      <c r="BZ74" s="24">
        <f t="shared" si="56"/>
        <v>0</v>
      </c>
      <c r="CA74" s="24">
        <f t="shared" si="57"/>
        <v>0</v>
      </c>
      <c r="CB74" s="24">
        <f t="shared" si="58"/>
        <v>0</v>
      </c>
      <c r="CC74" s="24">
        <f t="shared" si="59"/>
        <v>0</v>
      </c>
      <c r="CD74" s="24">
        <f t="shared" si="60"/>
        <v>1</v>
      </c>
      <c r="CE74" s="24">
        <f t="shared" si="61"/>
        <v>0</v>
      </c>
      <c r="CF74" s="24">
        <f t="shared" si="62"/>
        <v>1</v>
      </c>
      <c r="CG74" s="24">
        <f>MAX(BJ74,BN74,BX74,CB74)</f>
        <v>0</v>
      </c>
      <c r="CH74" s="24">
        <f t="shared" si="63"/>
        <v>0</v>
      </c>
      <c r="CI74" s="24">
        <f t="shared" si="64"/>
        <v>0</v>
      </c>
      <c r="CJ74" s="211">
        <f>_xlfn.XLOOKUP($C74,[1]Sheet1!$B:$B,[1]Sheet1!BJ:BJ)</f>
        <v>1</v>
      </c>
      <c r="CK74" s="211">
        <f>_xlfn.XLOOKUP($C74,[1]Sheet1!$B:$B,[1]Sheet1!BK:BK)</f>
        <v>0</v>
      </c>
      <c r="CL74" s="211">
        <f>_xlfn.XLOOKUP($C74,[1]Sheet1!$B:$B,[1]Sheet1!BL:BL)</f>
        <v>0</v>
      </c>
      <c r="CM74" s="211">
        <f>_xlfn.XLOOKUP($C74,[1]Sheet1!$B:$B,[1]Sheet1!BM:BM)</f>
        <v>1</v>
      </c>
      <c r="CN74" s="211">
        <f>_xlfn.XLOOKUP($C74,[1]Sheet1!$B:$B,[1]Sheet1!BN:BN)</f>
        <v>0</v>
      </c>
      <c r="CO74" s="211">
        <f>_xlfn.XLOOKUP($C74,[1]Sheet1!$B:$B,[1]Sheet1!BO:BO)</f>
        <v>0</v>
      </c>
      <c r="CP74" s="211">
        <f>_xlfn.XLOOKUP($C74,[1]Sheet1!$B:$B,[1]Sheet1!BP:BP)</f>
        <v>1</v>
      </c>
      <c r="CQ74" s="211">
        <f>_xlfn.XLOOKUP($C74,[1]Sheet1!$B:$B,[1]Sheet1!BQ:BQ)</f>
        <v>1</v>
      </c>
      <c r="CR74" s="211">
        <f>_xlfn.XLOOKUP($C74,[1]Sheet1!$B:$B,[1]Sheet1!BR:BR)</f>
        <v>0</v>
      </c>
      <c r="CS74" s="211">
        <f>_xlfn.XLOOKUP($C74,[1]Sheet1!$B:$B,[1]Sheet1!BS:BS)</f>
        <v>0</v>
      </c>
      <c r="CT74" s="211">
        <f>_xlfn.XLOOKUP($C74,[1]Sheet1!$B:$B,[1]Sheet1!BT:BT)</f>
        <v>0</v>
      </c>
      <c r="CU74" s="211">
        <f>_xlfn.XLOOKUP($C74,[1]Sheet1!$B:$B,[1]Sheet1!BU:BU)</f>
        <v>0</v>
      </c>
      <c r="CV74" s="211">
        <f>_xlfn.XLOOKUP($C74,[1]Sheet1!$B:$B,[1]Sheet1!BV:BV)</f>
        <v>0</v>
      </c>
      <c r="CW74" s="211">
        <f>_xlfn.XLOOKUP($C74,[1]Sheet1!$B:$B,[1]Sheet1!BW:BW)</f>
        <v>0</v>
      </c>
      <c r="CX74" s="211">
        <f>_xlfn.XLOOKUP($C74,[1]Sheet1!$B:$B,[1]Sheet1!BX:BX)</f>
        <v>0</v>
      </c>
      <c r="CY74" s="211">
        <f>_xlfn.XLOOKUP($C74,[1]Sheet1!$B:$B,[1]Sheet1!BY:BY)</f>
        <v>0</v>
      </c>
      <c r="CZ74" s="211">
        <f>_xlfn.XLOOKUP($C74,[1]Sheet1!$B:$B,[1]Sheet1!BZ:BZ)</f>
        <v>1</v>
      </c>
      <c r="DA74" s="211">
        <f>_xlfn.XLOOKUP($C74,[1]Sheet1!$B:$B,[1]Sheet1!CA:CA)</f>
        <v>1</v>
      </c>
      <c r="DB74" s="211">
        <f>_xlfn.XLOOKUP($C74,[1]Sheet1!$B:$B,[1]Sheet1!CB:CB)</f>
        <v>1</v>
      </c>
      <c r="DC74" s="211">
        <f>_xlfn.XLOOKUP($C74,[1]Sheet1!$B:$B,[1]Sheet1!CC:CC)</f>
        <v>1</v>
      </c>
      <c r="DD74" s="211">
        <f>_xlfn.XLOOKUP($C74,[1]Sheet1!$B:$B,[1]Sheet1!CD:CD)</f>
        <v>0</v>
      </c>
      <c r="DE74" s="211">
        <f>_xlfn.XLOOKUP($C74,[1]Sheet1!$B:$B,[1]Sheet1!CE:CE)</f>
        <v>1</v>
      </c>
      <c r="DF74" s="211">
        <f>_xlfn.XLOOKUP($C74,[1]Sheet1!$B:$B,[1]Sheet1!CF:CF)</f>
        <v>1</v>
      </c>
      <c r="DG74" s="163" t="str">
        <f>_xlfn.XLOOKUP(C74,[2]Sheet1!$B:$B,[2]Sheet1!$N:$N)</f>
        <v>N</v>
      </c>
      <c r="DH74" s="163">
        <f>_xlfn.XLOOKUP(C74,[2]Sheet1!$B:$B,[2]Sheet1!$R:$R)</f>
        <v>0</v>
      </c>
      <c r="DI74" s="163" t="str">
        <f>_xlfn.XLOOKUP(C74,[2]Sheet1!$B:$B,[2]Sheet1!$AN:$AN)</f>
        <v>C +  F</v>
      </c>
      <c r="DJ74" s="163" t="str">
        <f>_xlfn.XLOOKUP(C74,[2]Sheet1!$B:$B,[2]Sheet1!$W:$W)</f>
        <v>C</v>
      </c>
      <c r="DK74" s="163" t="str">
        <f>_xlfn.XLOOKUP(C74,[2]Sheet1!$B:$B,[2]Sheet1!$AF:$AF)</f>
        <v>R</v>
      </c>
      <c r="DL74" s="163" t="str">
        <f>_xlfn.XLOOKUP(C74,[2]Sheet1!$B:$B,[2]Sheet1!$AW:$AW)</f>
        <v>Y</v>
      </c>
      <c r="DM74" s="166" t="str">
        <f t="shared" si="65"/>
        <v>N</v>
      </c>
      <c r="DN74" s="166" t="str">
        <f t="shared" si="66"/>
        <v/>
      </c>
      <c r="DO74" s="166" t="str">
        <f t="shared" si="67"/>
        <v>N</v>
      </c>
      <c r="DP74" s="166" t="str">
        <f t="shared" si="68"/>
        <v>N</v>
      </c>
      <c r="DQ74" s="180" t="str">
        <f t="shared" si="69"/>
        <v>Yes</v>
      </c>
      <c r="DR74" s="180"/>
    </row>
    <row r="75" spans="1:122" s="143" customFormat="1" ht="16.5" hidden="1" customHeight="1">
      <c r="A75" s="24">
        <v>72</v>
      </c>
      <c r="B75" s="24">
        <v>77</v>
      </c>
      <c r="C75" s="26" t="s">
        <v>760</v>
      </c>
      <c r="D75" s="24" t="s">
        <v>7195</v>
      </c>
      <c r="E75" s="24" t="s">
        <v>7182</v>
      </c>
      <c r="F75" s="24" t="s">
        <v>2428</v>
      </c>
      <c r="G75" s="24" t="s">
        <v>3136</v>
      </c>
      <c r="H75" s="30" t="s">
        <v>761</v>
      </c>
      <c r="I75" s="24" t="s">
        <v>762</v>
      </c>
      <c r="J75" s="24">
        <v>-0.37</v>
      </c>
      <c r="K75" s="24" t="s">
        <v>763</v>
      </c>
      <c r="L75" s="24">
        <v>198194</v>
      </c>
      <c r="M75" s="26">
        <v>31</v>
      </c>
      <c r="N75" s="73" t="s">
        <v>86</v>
      </c>
      <c r="O75" s="73">
        <v>2019</v>
      </c>
      <c r="P75" s="74">
        <v>2021</v>
      </c>
      <c r="Q75" s="73" t="s">
        <v>86</v>
      </c>
      <c r="R75" s="73" t="s">
        <v>86</v>
      </c>
      <c r="S75" s="73" t="s">
        <v>673</v>
      </c>
      <c r="T75" s="73" t="s">
        <v>3329</v>
      </c>
      <c r="U75" s="213">
        <v>2030</v>
      </c>
      <c r="V75" s="73" t="s">
        <v>673</v>
      </c>
      <c r="W75" s="73" t="s">
        <v>3329</v>
      </c>
      <c r="X75" s="218">
        <v>2040</v>
      </c>
      <c r="Y75" s="73" t="s">
        <v>86</v>
      </c>
      <c r="Z75" s="73" t="s">
        <v>673</v>
      </c>
      <c r="AA75" s="74">
        <v>2040</v>
      </c>
      <c r="AB75" s="73"/>
      <c r="AC75" s="73" t="s">
        <v>675</v>
      </c>
      <c r="AD75" s="74" t="s">
        <v>5</v>
      </c>
      <c r="AE75" s="73" t="s">
        <v>7346</v>
      </c>
      <c r="AF75" s="73" t="s">
        <v>86</v>
      </c>
      <c r="AG75" s="73" t="s">
        <v>266</v>
      </c>
      <c r="AH75" s="73" t="s">
        <v>266</v>
      </c>
      <c r="AI75" s="73" t="s">
        <v>266</v>
      </c>
      <c r="AJ75" s="73" t="s">
        <v>2283</v>
      </c>
      <c r="AK75" s="81" t="s">
        <v>3792</v>
      </c>
      <c r="AL75" s="73">
        <v>2040</v>
      </c>
      <c r="AM75" s="24"/>
      <c r="AN75" s="26"/>
      <c r="AO75" s="24" t="s">
        <v>7588</v>
      </c>
      <c r="AP75" s="73" t="s">
        <v>689</v>
      </c>
      <c r="AQ75" s="24" t="s">
        <v>7588</v>
      </c>
      <c r="AR75" s="24" t="s">
        <v>7588</v>
      </c>
      <c r="AS75" s="24" t="s">
        <v>7588</v>
      </c>
      <c r="AT75" s="24"/>
      <c r="AU75" s="26"/>
      <c r="AV75" s="24" t="s">
        <v>266</v>
      </c>
      <c r="AW75" s="22" t="s">
        <v>418</v>
      </c>
      <c r="AX75" s="24" t="s">
        <v>266</v>
      </c>
      <c r="AY75" s="24" t="s">
        <v>689</v>
      </c>
      <c r="AZ75" s="24" t="s">
        <v>7588</v>
      </c>
      <c r="BA75" s="24" t="s">
        <v>7588</v>
      </c>
      <c r="BB75" s="24"/>
      <c r="BC75" s="26"/>
      <c r="BD75" s="24"/>
      <c r="BE75" s="29"/>
      <c r="BF75" s="26"/>
      <c r="BG75" s="24">
        <f t="shared" si="37"/>
        <v>1</v>
      </c>
      <c r="BH75" s="24">
        <f t="shared" si="38"/>
        <v>0</v>
      </c>
      <c r="BI75" s="24">
        <f t="shared" si="39"/>
        <v>0</v>
      </c>
      <c r="BJ75" s="24">
        <f t="shared" si="40"/>
        <v>1</v>
      </c>
      <c r="BK75" s="24">
        <f t="shared" si="41"/>
        <v>0</v>
      </c>
      <c r="BL75" s="24">
        <f t="shared" si="42"/>
        <v>1</v>
      </c>
      <c r="BM75" s="24">
        <f t="shared" si="43"/>
        <v>0</v>
      </c>
      <c r="BN75" s="24">
        <f t="shared" si="44"/>
        <v>1</v>
      </c>
      <c r="BO75" s="24">
        <f t="shared" si="45"/>
        <v>0</v>
      </c>
      <c r="BP75" s="24">
        <f t="shared" si="46"/>
        <v>0</v>
      </c>
      <c r="BQ75" s="24">
        <f t="shared" si="47"/>
        <v>1</v>
      </c>
      <c r="BR75" s="24">
        <f t="shared" si="48"/>
        <v>0</v>
      </c>
      <c r="BS75" s="24">
        <f t="shared" si="49"/>
        <v>0</v>
      </c>
      <c r="BT75" s="24">
        <f t="shared" si="50"/>
        <v>0</v>
      </c>
      <c r="BU75" s="24">
        <f t="shared" si="51"/>
        <v>0</v>
      </c>
      <c r="BV75" s="24">
        <f t="shared" si="52"/>
        <v>0</v>
      </c>
      <c r="BW75" s="24">
        <f t="shared" si="53"/>
        <v>1</v>
      </c>
      <c r="BX75" s="24">
        <f t="shared" si="54"/>
        <v>1</v>
      </c>
      <c r="BY75" s="24">
        <f t="shared" si="55"/>
        <v>0</v>
      </c>
      <c r="BZ75" s="24">
        <f t="shared" si="56"/>
        <v>0</v>
      </c>
      <c r="CA75" s="24">
        <f t="shared" si="57"/>
        <v>1</v>
      </c>
      <c r="CB75" s="24">
        <f t="shared" si="58"/>
        <v>1</v>
      </c>
      <c r="CC75" s="24">
        <f t="shared" si="59"/>
        <v>0</v>
      </c>
      <c r="CD75" s="24">
        <f t="shared" si="60"/>
        <v>0</v>
      </c>
      <c r="CE75" s="24">
        <f t="shared" si="61"/>
        <v>0</v>
      </c>
      <c r="CF75" s="24">
        <f t="shared" si="62"/>
        <v>1</v>
      </c>
      <c r="CG75" s="24">
        <f>MAX($BJ75,$BN75,$BX75,$CB75)</f>
        <v>1</v>
      </c>
      <c r="CH75" s="24">
        <f t="shared" si="63"/>
        <v>0</v>
      </c>
      <c r="CI75" s="24">
        <f t="shared" si="64"/>
        <v>0</v>
      </c>
      <c r="CJ75" s="211">
        <f>_xlfn.XLOOKUP($C75,[1]Sheet1!$B:$B,[1]Sheet1!BJ:BJ)</f>
        <v>0</v>
      </c>
      <c r="CK75" s="211">
        <f>_xlfn.XLOOKUP($C75,[1]Sheet1!$B:$B,[1]Sheet1!BK:BK)</f>
        <v>1</v>
      </c>
      <c r="CL75" s="211">
        <f>_xlfn.XLOOKUP($C75,[1]Sheet1!$B:$B,[1]Sheet1!BL:BL)</f>
        <v>0</v>
      </c>
      <c r="CM75" s="211">
        <f>_xlfn.XLOOKUP($C75,[1]Sheet1!$B:$B,[1]Sheet1!BM:BM)</f>
        <v>1</v>
      </c>
      <c r="CN75" s="211">
        <f>_xlfn.XLOOKUP($C75,[1]Sheet1!$B:$B,[1]Sheet1!BN:BN)</f>
        <v>0</v>
      </c>
      <c r="CO75" s="211">
        <f>_xlfn.XLOOKUP($C75,[1]Sheet1!$B:$B,[1]Sheet1!BO:BO)</f>
        <v>0</v>
      </c>
      <c r="CP75" s="211">
        <f>_xlfn.XLOOKUP($C75,[1]Sheet1!$B:$B,[1]Sheet1!BP:BP)</f>
        <v>1</v>
      </c>
      <c r="CQ75" s="211">
        <f>_xlfn.XLOOKUP($C75,[1]Sheet1!$B:$B,[1]Sheet1!BQ:BQ)</f>
        <v>1</v>
      </c>
      <c r="CR75" s="211">
        <f>_xlfn.XLOOKUP($C75,[1]Sheet1!$B:$B,[1]Sheet1!BR:BR)</f>
        <v>0</v>
      </c>
      <c r="CS75" s="211">
        <f>_xlfn.XLOOKUP($C75,[1]Sheet1!$B:$B,[1]Sheet1!BS:BS)</f>
        <v>1</v>
      </c>
      <c r="CT75" s="211">
        <f>_xlfn.XLOOKUP($C75,[1]Sheet1!$B:$B,[1]Sheet1!BT:BT)</f>
        <v>0</v>
      </c>
      <c r="CU75" s="211">
        <f>_xlfn.XLOOKUP($C75,[1]Sheet1!$B:$B,[1]Sheet1!BU:BU)</f>
        <v>1</v>
      </c>
      <c r="CV75" s="211">
        <f>_xlfn.XLOOKUP($C75,[1]Sheet1!$B:$B,[1]Sheet1!BV:BV)</f>
        <v>1</v>
      </c>
      <c r="CW75" s="211">
        <f>_xlfn.XLOOKUP($C75,[1]Sheet1!$B:$B,[1]Sheet1!BW:BW)</f>
        <v>0</v>
      </c>
      <c r="CX75" s="211">
        <f>_xlfn.XLOOKUP($C75,[1]Sheet1!$B:$B,[1]Sheet1!BX:BX)</f>
        <v>0</v>
      </c>
      <c r="CY75" s="211">
        <f>_xlfn.XLOOKUP($C75,[1]Sheet1!$B:$B,[1]Sheet1!BY:BY)</f>
        <v>1</v>
      </c>
      <c r="CZ75" s="211">
        <f>_xlfn.XLOOKUP($C75,[1]Sheet1!$B:$B,[1]Sheet1!BZ:BZ)</f>
        <v>1</v>
      </c>
      <c r="DA75" s="211">
        <f>_xlfn.XLOOKUP($C75,[1]Sheet1!$B:$B,[1]Sheet1!CA:CA)</f>
        <v>1</v>
      </c>
      <c r="DB75" s="211">
        <f>_xlfn.XLOOKUP($C75,[1]Sheet1!$B:$B,[1]Sheet1!CB:CB)</f>
        <v>1</v>
      </c>
      <c r="DC75" s="211">
        <f>_xlfn.XLOOKUP($C75,[1]Sheet1!$B:$B,[1]Sheet1!CC:CC)</f>
        <v>1</v>
      </c>
      <c r="DD75" s="211">
        <f>_xlfn.XLOOKUP($C75,[1]Sheet1!$B:$B,[1]Sheet1!CD:CD)</f>
        <v>0</v>
      </c>
      <c r="DE75" s="211">
        <f>_xlfn.XLOOKUP($C75,[1]Sheet1!$B:$B,[1]Sheet1!CE:CE)</f>
        <v>1</v>
      </c>
      <c r="DF75" s="211">
        <f>_xlfn.XLOOKUP($C75,[1]Sheet1!$B:$B,[1]Sheet1!CF:CF)</f>
        <v>1</v>
      </c>
      <c r="DG75" s="163" t="str">
        <f>_xlfn.XLOOKUP(C75,[2]Sheet1!$B:$B,[2]Sheet1!$N:$N)</f>
        <v>Y</v>
      </c>
      <c r="DH75" s="163" t="str">
        <f>_xlfn.XLOOKUP(C75,[2]Sheet1!$B:$B,[2]Sheet1!$R:$R)</f>
        <v>Yes</v>
      </c>
      <c r="DI75" s="163" t="str">
        <f>_xlfn.XLOOKUP(C75,[2]Sheet1!$B:$B,[2]Sheet1!$AN:$AN)</f>
        <v>V</v>
      </c>
      <c r="DJ75" s="163" t="str">
        <f>_xlfn.XLOOKUP(C75,[2]Sheet1!$B:$B,[2]Sheet1!$W:$W)</f>
        <v>C</v>
      </c>
      <c r="DK75" s="163">
        <f>_xlfn.XLOOKUP(C75,[2]Sheet1!$B:$B,[2]Sheet1!$AF:$AF)</f>
        <v>0</v>
      </c>
      <c r="DL75" s="163" t="str">
        <f>_xlfn.XLOOKUP(C75,[2]Sheet1!$B:$B,[2]Sheet1!$AW:$AW)</f>
        <v>Y</v>
      </c>
      <c r="DM75" s="166" t="str">
        <f t="shared" si="65"/>
        <v>Y</v>
      </c>
      <c r="DN75" s="166" t="str">
        <f t="shared" si="66"/>
        <v>Targets set</v>
      </c>
      <c r="DO75" s="166" t="str">
        <f t="shared" si="67"/>
        <v>N</v>
      </c>
      <c r="DP75" s="166" t="str">
        <f t="shared" si="68"/>
        <v>Y</v>
      </c>
      <c r="DQ75" s="180" t="str">
        <f t="shared" si="69"/>
        <v>Yes</v>
      </c>
      <c r="DR75" s="180"/>
    </row>
    <row r="76" spans="1:122" s="143" customFormat="1" ht="16.5" hidden="1" customHeight="1">
      <c r="A76" s="89">
        <v>73</v>
      </c>
      <c r="B76" s="89">
        <v>44</v>
      </c>
      <c r="C76" s="90" t="s">
        <v>447</v>
      </c>
      <c r="D76" s="89" t="s">
        <v>7206</v>
      </c>
      <c r="E76" s="89" t="s">
        <v>7157</v>
      </c>
      <c r="F76" s="89" t="s">
        <v>2277</v>
      </c>
      <c r="G76" s="89" t="s">
        <v>3181</v>
      </c>
      <c r="H76" s="91" t="s">
        <v>448</v>
      </c>
      <c r="I76" s="89" t="s">
        <v>449</v>
      </c>
      <c r="J76" s="89">
        <v>1E-3</v>
      </c>
      <c r="K76" s="89" t="s">
        <v>450</v>
      </c>
      <c r="L76" s="89">
        <v>237100</v>
      </c>
      <c r="M76" s="90">
        <v>22</v>
      </c>
      <c r="N76" s="88" t="s">
        <v>689</v>
      </c>
      <c r="O76" s="88" t="s">
        <v>7588</v>
      </c>
      <c r="P76" s="92" t="s">
        <v>7588</v>
      </c>
      <c r="Q76" s="73" t="s">
        <v>689</v>
      </c>
      <c r="R76" s="73" t="s">
        <v>689</v>
      </c>
      <c r="S76" s="88" t="s">
        <v>7588</v>
      </c>
      <c r="T76" s="88" t="s">
        <v>7588</v>
      </c>
      <c r="U76" s="215" t="s">
        <v>7588</v>
      </c>
      <c r="V76" s="88" t="s">
        <v>7588</v>
      </c>
      <c r="W76" s="88" t="s">
        <v>7588</v>
      </c>
      <c r="X76" s="220" t="s">
        <v>7588</v>
      </c>
      <c r="Y76" s="73" t="s">
        <v>7588</v>
      </c>
      <c r="Z76" s="88" t="s">
        <v>7588</v>
      </c>
      <c r="AA76" s="92" t="s">
        <v>7588</v>
      </c>
      <c r="AB76" s="88"/>
      <c r="AC76" s="88" t="s">
        <v>7588</v>
      </c>
      <c r="AD76" s="92" t="s">
        <v>7588</v>
      </c>
      <c r="AE76" s="88" t="s">
        <v>85</v>
      </c>
      <c r="AF76" s="73" t="s">
        <v>689</v>
      </c>
      <c r="AG76" s="88" t="s">
        <v>7588</v>
      </c>
      <c r="AH76" s="88" t="s">
        <v>7588</v>
      </c>
      <c r="AI76" s="88" t="s">
        <v>7588</v>
      </c>
      <c r="AJ76" s="88" t="s">
        <v>7588</v>
      </c>
      <c r="AK76" s="93" t="s">
        <v>7588</v>
      </c>
      <c r="AL76" s="88" t="s">
        <v>7588</v>
      </c>
      <c r="AM76" s="24"/>
      <c r="AN76" s="90"/>
      <c r="AO76" s="24" t="s">
        <v>7588</v>
      </c>
      <c r="AP76" s="88" t="s">
        <v>689</v>
      </c>
      <c r="AQ76" s="89" t="s">
        <v>7588</v>
      </c>
      <c r="AR76" s="89" t="s">
        <v>7588</v>
      </c>
      <c r="AS76" s="89" t="s">
        <v>7588</v>
      </c>
      <c r="AT76" s="89"/>
      <c r="AU76" s="90"/>
      <c r="AV76" s="89" t="s">
        <v>266</v>
      </c>
      <c r="AW76" s="199" t="s">
        <v>7588</v>
      </c>
      <c r="AX76" s="89" t="s">
        <v>7588</v>
      </c>
      <c r="AY76" s="89" t="s">
        <v>689</v>
      </c>
      <c r="AZ76" s="89" t="s">
        <v>7588</v>
      </c>
      <c r="BA76" s="89" t="s">
        <v>7588</v>
      </c>
      <c r="BB76" s="89"/>
      <c r="BC76" s="90"/>
      <c r="BD76" s="89" t="s">
        <v>451</v>
      </c>
      <c r="BE76" s="95">
        <v>45967</v>
      </c>
      <c r="BF76" s="90"/>
      <c r="BG76" s="24">
        <f t="shared" si="37"/>
        <v>0</v>
      </c>
      <c r="BH76" s="24">
        <f t="shared" si="38"/>
        <v>0</v>
      </c>
      <c r="BI76" s="24">
        <f t="shared" si="39"/>
        <v>0</v>
      </c>
      <c r="BJ76" s="24">
        <f t="shared" si="40"/>
        <v>0</v>
      </c>
      <c r="BK76" s="24">
        <f t="shared" si="41"/>
        <v>0</v>
      </c>
      <c r="BL76" s="24">
        <f t="shared" si="42"/>
        <v>0</v>
      </c>
      <c r="BM76" s="24">
        <f t="shared" si="43"/>
        <v>0</v>
      </c>
      <c r="BN76" s="24">
        <f t="shared" si="44"/>
        <v>0</v>
      </c>
      <c r="BO76" s="24">
        <f t="shared" si="45"/>
        <v>0</v>
      </c>
      <c r="BP76" s="24">
        <f t="shared" si="46"/>
        <v>0</v>
      </c>
      <c r="BQ76" s="24">
        <f t="shared" si="47"/>
        <v>0</v>
      </c>
      <c r="BR76" s="24">
        <f t="shared" si="48"/>
        <v>0</v>
      </c>
      <c r="BS76" s="24">
        <f t="shared" si="49"/>
        <v>0</v>
      </c>
      <c r="BT76" s="24">
        <f t="shared" si="50"/>
        <v>0</v>
      </c>
      <c r="BU76" s="24">
        <f t="shared" si="51"/>
        <v>0</v>
      </c>
      <c r="BV76" s="24">
        <f t="shared" si="52"/>
        <v>0</v>
      </c>
      <c r="BW76" s="24">
        <f t="shared" si="53"/>
        <v>0</v>
      </c>
      <c r="BX76" s="24">
        <f t="shared" si="54"/>
        <v>0</v>
      </c>
      <c r="BY76" s="24">
        <f t="shared" si="55"/>
        <v>0</v>
      </c>
      <c r="BZ76" s="24">
        <f t="shared" si="56"/>
        <v>0</v>
      </c>
      <c r="CA76" s="24">
        <f t="shared" si="57"/>
        <v>0</v>
      </c>
      <c r="CB76" s="24">
        <f t="shared" si="58"/>
        <v>0</v>
      </c>
      <c r="CC76" s="24">
        <f t="shared" si="59"/>
        <v>0</v>
      </c>
      <c r="CD76" s="24">
        <f t="shared" si="60"/>
        <v>0</v>
      </c>
      <c r="CE76" s="24">
        <f t="shared" si="61"/>
        <v>0</v>
      </c>
      <c r="CF76" s="24">
        <f t="shared" si="62"/>
        <v>1</v>
      </c>
      <c r="CG76" s="24">
        <f>MAX(BJ76,BN76,BX76,CB76)</f>
        <v>0</v>
      </c>
      <c r="CH76" s="24">
        <f t="shared" si="63"/>
        <v>0</v>
      </c>
      <c r="CI76" s="24">
        <f t="shared" si="64"/>
        <v>0</v>
      </c>
      <c r="CJ76" s="211">
        <f>_xlfn.XLOOKUP($C76,[1]Sheet1!$B:$B,[1]Sheet1!BJ:BJ)</f>
        <v>0</v>
      </c>
      <c r="CK76" s="211">
        <f>_xlfn.XLOOKUP($C76,[1]Sheet1!$B:$B,[1]Sheet1!BK:BK)</f>
        <v>0</v>
      </c>
      <c r="CL76" s="211">
        <f>_xlfn.XLOOKUP($C76,[1]Sheet1!$B:$B,[1]Sheet1!BL:BL)</f>
        <v>1</v>
      </c>
      <c r="CM76" s="211">
        <f>_xlfn.XLOOKUP($C76,[1]Sheet1!$B:$B,[1]Sheet1!BM:BM)</f>
        <v>1</v>
      </c>
      <c r="CN76" s="211">
        <f>_xlfn.XLOOKUP($C76,[1]Sheet1!$B:$B,[1]Sheet1!BN:BN)</f>
        <v>0</v>
      </c>
      <c r="CO76" s="211">
        <f>_xlfn.XLOOKUP($C76,[1]Sheet1!$B:$B,[1]Sheet1!BO:BO)</f>
        <v>0</v>
      </c>
      <c r="CP76" s="211">
        <f>_xlfn.XLOOKUP($C76,[1]Sheet1!$B:$B,[1]Sheet1!BP:BP)</f>
        <v>0</v>
      </c>
      <c r="CQ76" s="211">
        <f>_xlfn.XLOOKUP($C76,[1]Sheet1!$B:$B,[1]Sheet1!BQ:BQ)</f>
        <v>0</v>
      </c>
      <c r="CR76" s="211">
        <f>_xlfn.XLOOKUP($C76,[1]Sheet1!$B:$B,[1]Sheet1!BR:BR)</f>
        <v>0</v>
      </c>
      <c r="CS76" s="211">
        <f>_xlfn.XLOOKUP($C76,[1]Sheet1!$B:$B,[1]Sheet1!BS:BS)</f>
        <v>0</v>
      </c>
      <c r="CT76" s="211">
        <f>_xlfn.XLOOKUP($C76,[1]Sheet1!$B:$B,[1]Sheet1!BT:BT)</f>
        <v>0</v>
      </c>
      <c r="CU76" s="211">
        <f>_xlfn.XLOOKUP($C76,[1]Sheet1!$B:$B,[1]Sheet1!BU:BU)</f>
        <v>0</v>
      </c>
      <c r="CV76" s="211">
        <f>_xlfn.XLOOKUP($C76,[1]Sheet1!$B:$B,[1]Sheet1!BV:BV)</f>
        <v>0</v>
      </c>
      <c r="CW76" s="211">
        <f>_xlfn.XLOOKUP($C76,[1]Sheet1!$B:$B,[1]Sheet1!BW:BW)</f>
        <v>0</v>
      </c>
      <c r="CX76" s="211">
        <f>_xlfn.XLOOKUP($C76,[1]Sheet1!$B:$B,[1]Sheet1!BX:BX)</f>
        <v>0</v>
      </c>
      <c r="CY76" s="211">
        <f>_xlfn.XLOOKUP($C76,[1]Sheet1!$B:$B,[1]Sheet1!BY:BY)</f>
        <v>0</v>
      </c>
      <c r="CZ76" s="211">
        <f>_xlfn.XLOOKUP($C76,[1]Sheet1!$B:$B,[1]Sheet1!BZ:BZ)</f>
        <v>1</v>
      </c>
      <c r="DA76" s="211">
        <f>_xlfn.XLOOKUP($C76,[1]Sheet1!$B:$B,[1]Sheet1!CA:CA)</f>
        <v>0</v>
      </c>
      <c r="DB76" s="211">
        <f>_xlfn.XLOOKUP($C76,[1]Sheet1!$B:$B,[1]Sheet1!CB:CB)</f>
        <v>1</v>
      </c>
      <c r="DC76" s="211">
        <f>_xlfn.XLOOKUP($C76,[1]Sheet1!$B:$B,[1]Sheet1!CC:CC)</f>
        <v>0</v>
      </c>
      <c r="DD76" s="211">
        <f>_xlfn.XLOOKUP($C76,[1]Sheet1!$B:$B,[1]Sheet1!CD:CD)</f>
        <v>0</v>
      </c>
      <c r="DE76" s="211">
        <f>_xlfn.XLOOKUP($C76,[1]Sheet1!$B:$B,[1]Sheet1!CE:CE)</f>
        <v>1</v>
      </c>
      <c r="DF76" s="211">
        <f>_xlfn.XLOOKUP($C76,[1]Sheet1!$B:$B,[1]Sheet1!CF:CF)</f>
        <v>0</v>
      </c>
      <c r="DG76" s="163" t="str">
        <f>_xlfn.XLOOKUP(C76,[2]Sheet1!$B:$B,[2]Sheet1!$N:$N)</f>
        <v>N</v>
      </c>
      <c r="DH76" s="163">
        <f>_xlfn.XLOOKUP(C76,[2]Sheet1!$B:$B,[2]Sheet1!$R:$R)</f>
        <v>0</v>
      </c>
      <c r="DI76" s="163" t="str">
        <f>_xlfn.XLOOKUP(C76,[2]Sheet1!$B:$B,[2]Sheet1!$AN:$AN)</f>
        <v>N</v>
      </c>
      <c r="DJ76" s="163" t="str">
        <f>_xlfn.XLOOKUP(C76,[2]Sheet1!$B:$B,[2]Sheet1!$W:$W)</f>
        <v>C</v>
      </c>
      <c r="DK76" s="163" t="str">
        <f>_xlfn.XLOOKUP(C76,[2]Sheet1!$B:$B,[2]Sheet1!$AF:$AF)</f>
        <v>U</v>
      </c>
      <c r="DL76" s="163">
        <f>_xlfn.XLOOKUP(C76,[2]Sheet1!$B:$B,[2]Sheet1!$AW:$AW)</f>
        <v>0</v>
      </c>
      <c r="DM76" s="166" t="str">
        <f t="shared" si="65"/>
        <v>N</v>
      </c>
      <c r="DN76" s="166" t="str">
        <f t="shared" si="66"/>
        <v/>
      </c>
      <c r="DO76" s="166" t="str">
        <f t="shared" si="67"/>
        <v>N</v>
      </c>
      <c r="DP76" s="166" t="str">
        <f t="shared" si="68"/>
        <v>N</v>
      </c>
      <c r="DQ76" s="180" t="str">
        <f t="shared" si="69"/>
        <v>Yes</v>
      </c>
      <c r="DR76" s="180"/>
    </row>
    <row r="77" spans="1:122" s="143" customFormat="1" ht="16.5" hidden="1" customHeight="1">
      <c r="A77" s="24">
        <v>74</v>
      </c>
      <c r="B77" s="24">
        <v>61</v>
      </c>
      <c r="C77" s="26" t="s">
        <v>2124</v>
      </c>
      <c r="D77" s="24" t="s">
        <v>7161</v>
      </c>
      <c r="E77" s="24" t="s">
        <v>7160</v>
      </c>
      <c r="F77" s="24" t="s">
        <v>7286</v>
      </c>
      <c r="G77" s="24" t="s">
        <v>2990</v>
      </c>
      <c r="H77" s="30" t="s">
        <v>2125</v>
      </c>
      <c r="I77" s="24" t="s">
        <v>2126</v>
      </c>
      <c r="J77" s="24">
        <v>-0.68700000000000006</v>
      </c>
      <c r="K77" s="24" t="s">
        <v>2127</v>
      </c>
      <c r="L77" s="24">
        <v>9910</v>
      </c>
      <c r="M77" s="26">
        <v>25</v>
      </c>
      <c r="N77" s="73" t="s">
        <v>689</v>
      </c>
      <c r="O77" s="73" t="s">
        <v>7588</v>
      </c>
      <c r="P77" s="74" t="s">
        <v>7588</v>
      </c>
      <c r="Q77" s="73" t="s">
        <v>689</v>
      </c>
      <c r="R77" s="73" t="s">
        <v>689</v>
      </c>
      <c r="S77" s="73" t="s">
        <v>7588</v>
      </c>
      <c r="T77" s="73" t="s">
        <v>7588</v>
      </c>
      <c r="U77" s="213" t="s">
        <v>7588</v>
      </c>
      <c r="V77" s="73" t="s">
        <v>7588</v>
      </c>
      <c r="W77" s="73" t="s">
        <v>7588</v>
      </c>
      <c r="X77" s="218" t="s">
        <v>7588</v>
      </c>
      <c r="Y77" s="73" t="s">
        <v>7588</v>
      </c>
      <c r="Z77" s="73" t="s">
        <v>7588</v>
      </c>
      <c r="AA77" s="74" t="s">
        <v>7588</v>
      </c>
      <c r="AB77" s="73"/>
      <c r="AC77" s="73" t="s">
        <v>3265</v>
      </c>
      <c r="AD77" s="74" t="s">
        <v>5</v>
      </c>
      <c r="AE77" s="73" t="s">
        <v>7346</v>
      </c>
      <c r="AF77" s="73" t="s">
        <v>86</v>
      </c>
      <c r="AG77" s="73" t="s">
        <v>266</v>
      </c>
      <c r="AH77" s="73" t="s">
        <v>266</v>
      </c>
      <c r="AI77" s="73" t="s">
        <v>266</v>
      </c>
      <c r="AJ77" s="73" t="s">
        <v>2283</v>
      </c>
      <c r="AK77" s="81" t="s">
        <v>3801</v>
      </c>
      <c r="AL77" s="73">
        <v>2050</v>
      </c>
      <c r="AM77" s="24"/>
      <c r="AN77" s="26"/>
      <c r="AO77" s="24" t="s">
        <v>7588</v>
      </c>
      <c r="AP77" s="73" t="s">
        <v>689</v>
      </c>
      <c r="AQ77" s="24" t="s">
        <v>7588</v>
      </c>
      <c r="AR77" s="24" t="s">
        <v>7588</v>
      </c>
      <c r="AS77" s="24" t="s">
        <v>7588</v>
      </c>
      <c r="AT77" s="24"/>
      <c r="AU77" s="26"/>
      <c r="AV77" s="24" t="s">
        <v>266</v>
      </c>
      <c r="AW77" s="22" t="s">
        <v>880</v>
      </c>
      <c r="AX77" s="24" t="s">
        <v>266</v>
      </c>
      <c r="AY77" s="24" t="s">
        <v>689</v>
      </c>
      <c r="AZ77" s="24" t="s">
        <v>7588</v>
      </c>
      <c r="BA77" s="24" t="s">
        <v>7588</v>
      </c>
      <c r="BB77" s="24"/>
      <c r="BC77" s="26"/>
      <c r="BD77" s="24"/>
      <c r="BE77" s="29"/>
      <c r="BF77" s="26"/>
      <c r="BG77" s="24">
        <f t="shared" si="37"/>
        <v>0</v>
      </c>
      <c r="BH77" s="24">
        <f t="shared" si="38"/>
        <v>0</v>
      </c>
      <c r="BI77" s="24">
        <f t="shared" si="39"/>
        <v>0</v>
      </c>
      <c r="BJ77" s="24">
        <f t="shared" si="40"/>
        <v>0</v>
      </c>
      <c r="BK77" s="24">
        <f t="shared" si="41"/>
        <v>0</v>
      </c>
      <c r="BL77" s="24">
        <f t="shared" si="42"/>
        <v>0</v>
      </c>
      <c r="BM77" s="24">
        <f t="shared" si="43"/>
        <v>0</v>
      </c>
      <c r="BN77" s="24">
        <f t="shared" si="44"/>
        <v>0</v>
      </c>
      <c r="BO77" s="24">
        <f t="shared" si="45"/>
        <v>0</v>
      </c>
      <c r="BP77" s="24">
        <f t="shared" si="46"/>
        <v>0</v>
      </c>
      <c r="BQ77" s="24">
        <f t="shared" si="47"/>
        <v>0</v>
      </c>
      <c r="BR77" s="24">
        <f t="shared" si="48"/>
        <v>0</v>
      </c>
      <c r="BS77" s="24">
        <f t="shared" si="49"/>
        <v>0</v>
      </c>
      <c r="BT77" s="24">
        <f t="shared" si="50"/>
        <v>0</v>
      </c>
      <c r="BU77" s="24">
        <f t="shared" si="51"/>
        <v>0</v>
      </c>
      <c r="BV77" s="24">
        <f t="shared" si="52"/>
        <v>0</v>
      </c>
      <c r="BW77" s="24">
        <f t="shared" si="53"/>
        <v>1</v>
      </c>
      <c r="BX77" s="24">
        <f t="shared" si="54"/>
        <v>1</v>
      </c>
      <c r="BY77" s="24">
        <f t="shared" si="55"/>
        <v>0</v>
      </c>
      <c r="BZ77" s="24">
        <f t="shared" si="56"/>
        <v>0</v>
      </c>
      <c r="CA77" s="24">
        <f t="shared" si="57"/>
        <v>0</v>
      </c>
      <c r="CB77" s="24">
        <f t="shared" si="58"/>
        <v>0</v>
      </c>
      <c r="CC77" s="24">
        <f t="shared" si="59"/>
        <v>0</v>
      </c>
      <c r="CD77" s="24">
        <f t="shared" si="60"/>
        <v>0</v>
      </c>
      <c r="CE77" s="24">
        <f t="shared" si="61"/>
        <v>0</v>
      </c>
      <c r="CF77" s="24">
        <f t="shared" si="62"/>
        <v>1</v>
      </c>
      <c r="CG77" s="24">
        <f>MAX(BJ77,BN77,BX77,CB77)</f>
        <v>1</v>
      </c>
      <c r="CH77" s="24">
        <f t="shared" si="63"/>
        <v>0</v>
      </c>
      <c r="CI77" s="24">
        <f t="shared" si="64"/>
        <v>0</v>
      </c>
      <c r="CJ77" s="211">
        <f>_xlfn.XLOOKUP($C77,[1]Sheet1!$B:$B,[1]Sheet1!BJ:BJ)</f>
        <v>0</v>
      </c>
      <c r="CK77" s="211">
        <f>_xlfn.XLOOKUP($C77,[1]Sheet1!$B:$B,[1]Sheet1!BK:BK)</f>
        <v>0</v>
      </c>
      <c r="CL77" s="211">
        <f>_xlfn.XLOOKUP($C77,[1]Sheet1!$B:$B,[1]Sheet1!BL:BL)</f>
        <v>1</v>
      </c>
      <c r="CM77" s="211">
        <f>_xlfn.XLOOKUP($C77,[1]Sheet1!$B:$B,[1]Sheet1!BM:BM)</f>
        <v>1</v>
      </c>
      <c r="CN77" s="211">
        <f>_xlfn.XLOOKUP($C77,[1]Sheet1!$B:$B,[1]Sheet1!BN:BN)</f>
        <v>0</v>
      </c>
      <c r="CO77" s="211">
        <f>_xlfn.XLOOKUP($C77,[1]Sheet1!$B:$B,[1]Sheet1!BO:BO)</f>
        <v>0</v>
      </c>
      <c r="CP77" s="211">
        <f>_xlfn.XLOOKUP($C77,[1]Sheet1!$B:$B,[1]Sheet1!BP:BP)</f>
        <v>0</v>
      </c>
      <c r="CQ77" s="211">
        <f>_xlfn.XLOOKUP($C77,[1]Sheet1!$B:$B,[1]Sheet1!BQ:BQ)</f>
        <v>0</v>
      </c>
      <c r="CR77" s="211">
        <f>_xlfn.XLOOKUP($C77,[1]Sheet1!$B:$B,[1]Sheet1!BR:BR)</f>
        <v>0</v>
      </c>
      <c r="CS77" s="211">
        <f>_xlfn.XLOOKUP($C77,[1]Sheet1!$B:$B,[1]Sheet1!BS:BS)</f>
        <v>0</v>
      </c>
      <c r="CT77" s="211">
        <f>_xlfn.XLOOKUP($C77,[1]Sheet1!$B:$B,[1]Sheet1!BT:BT)</f>
        <v>0</v>
      </c>
      <c r="CU77" s="211">
        <f>_xlfn.XLOOKUP($C77,[1]Sheet1!$B:$B,[1]Sheet1!BU:BU)</f>
        <v>0</v>
      </c>
      <c r="CV77" s="211">
        <f>_xlfn.XLOOKUP($C77,[1]Sheet1!$B:$B,[1]Sheet1!BV:BV)</f>
        <v>0</v>
      </c>
      <c r="CW77" s="211">
        <f>_xlfn.XLOOKUP($C77,[1]Sheet1!$B:$B,[1]Sheet1!BW:BW)</f>
        <v>0</v>
      </c>
      <c r="CX77" s="211">
        <f>_xlfn.XLOOKUP($C77,[1]Sheet1!$B:$B,[1]Sheet1!BX:BX)</f>
        <v>0</v>
      </c>
      <c r="CY77" s="211">
        <f>_xlfn.XLOOKUP($C77,[1]Sheet1!$B:$B,[1]Sheet1!BY:BY)</f>
        <v>0</v>
      </c>
      <c r="CZ77" s="211">
        <f>_xlfn.XLOOKUP($C77,[1]Sheet1!$B:$B,[1]Sheet1!BZ:BZ)</f>
        <v>1</v>
      </c>
      <c r="DA77" s="211">
        <f>_xlfn.XLOOKUP($C77,[1]Sheet1!$B:$B,[1]Sheet1!CA:CA)</f>
        <v>0</v>
      </c>
      <c r="DB77" s="211">
        <f>_xlfn.XLOOKUP($C77,[1]Sheet1!$B:$B,[1]Sheet1!CB:CB)</f>
        <v>1</v>
      </c>
      <c r="DC77" s="211">
        <f>_xlfn.XLOOKUP($C77,[1]Sheet1!$B:$B,[1]Sheet1!CC:CC)</f>
        <v>1</v>
      </c>
      <c r="DD77" s="211">
        <f>_xlfn.XLOOKUP($C77,[1]Sheet1!$B:$B,[1]Sheet1!CD:CD)</f>
        <v>0</v>
      </c>
      <c r="DE77" s="211">
        <f>_xlfn.XLOOKUP($C77,[1]Sheet1!$B:$B,[1]Sheet1!CE:CE)</f>
        <v>1</v>
      </c>
      <c r="DF77" s="211">
        <f>_xlfn.XLOOKUP($C77,[1]Sheet1!$B:$B,[1]Sheet1!CF:CF)</f>
        <v>0</v>
      </c>
      <c r="DG77" s="163" t="str">
        <f>_xlfn.XLOOKUP(C77,[2]Sheet1!$B:$B,[2]Sheet1!$N:$N)</f>
        <v>N</v>
      </c>
      <c r="DH77" s="163">
        <f>_xlfn.XLOOKUP(C77,[2]Sheet1!$B:$B,[2]Sheet1!$R:$R)</f>
        <v>0</v>
      </c>
      <c r="DI77" s="163" t="str">
        <f>_xlfn.XLOOKUP(C77,[2]Sheet1!$B:$B,[2]Sheet1!$AN:$AN)</f>
        <v>I</v>
      </c>
      <c r="DJ77" s="163" t="str">
        <f>_xlfn.XLOOKUP(C77,[2]Sheet1!$B:$B,[2]Sheet1!$W:$W)</f>
        <v>C, V</v>
      </c>
      <c r="DK77" s="163" t="str">
        <f>_xlfn.XLOOKUP(C77,[2]Sheet1!$B:$B,[2]Sheet1!$AF:$AF)</f>
        <v>Y</v>
      </c>
      <c r="DL77" s="163">
        <f>_xlfn.XLOOKUP(C77,[2]Sheet1!$B:$B,[2]Sheet1!$AW:$AW)</f>
        <v>0</v>
      </c>
      <c r="DM77" s="166" t="str">
        <f t="shared" si="65"/>
        <v>N</v>
      </c>
      <c r="DN77" s="166" t="str">
        <f t="shared" si="66"/>
        <v/>
      </c>
      <c r="DO77" s="166" t="str">
        <f t="shared" si="67"/>
        <v>N</v>
      </c>
      <c r="DP77" s="166" t="str">
        <f t="shared" si="68"/>
        <v>Y</v>
      </c>
      <c r="DQ77" s="180" t="str">
        <f t="shared" si="69"/>
        <v>Yes</v>
      </c>
      <c r="DR77" s="180"/>
    </row>
    <row r="78" spans="1:122" s="143" customFormat="1" ht="16.5" hidden="1" customHeight="1">
      <c r="A78" s="24">
        <v>75</v>
      </c>
      <c r="B78" s="24">
        <v>76</v>
      </c>
      <c r="C78" s="26" t="s">
        <v>641</v>
      </c>
      <c r="D78" s="24" t="s">
        <v>7207</v>
      </c>
      <c r="E78" s="24" t="s">
        <v>7182</v>
      </c>
      <c r="F78" s="24" t="s">
        <v>7286</v>
      </c>
      <c r="G78" s="24" t="s">
        <v>2990</v>
      </c>
      <c r="H78" s="30" t="s">
        <v>642</v>
      </c>
      <c r="I78" s="24" t="s">
        <v>643</v>
      </c>
      <c r="J78" s="24">
        <v>5.1999999999999998E-2</v>
      </c>
      <c r="K78" s="24" t="s">
        <v>644</v>
      </c>
      <c r="L78" s="24">
        <v>182000</v>
      </c>
      <c r="M78" s="26">
        <v>23</v>
      </c>
      <c r="N78" s="73" t="s">
        <v>689</v>
      </c>
      <c r="O78" s="73" t="s">
        <v>7588</v>
      </c>
      <c r="P78" s="74" t="s">
        <v>7588</v>
      </c>
      <c r="Q78" s="73" t="s">
        <v>86</v>
      </c>
      <c r="R78" s="73" t="s">
        <v>86</v>
      </c>
      <c r="S78" s="73" t="s">
        <v>673</v>
      </c>
      <c r="T78" s="73" t="s">
        <v>2984</v>
      </c>
      <c r="U78" s="213">
        <v>2030</v>
      </c>
      <c r="V78" s="73" t="s">
        <v>7588</v>
      </c>
      <c r="W78" s="73" t="s">
        <v>7588</v>
      </c>
      <c r="X78" s="218" t="s">
        <v>7588</v>
      </c>
      <c r="Y78" s="73" t="s">
        <v>7588</v>
      </c>
      <c r="Z78" s="73" t="s">
        <v>7588</v>
      </c>
      <c r="AA78" s="74" t="s">
        <v>7588</v>
      </c>
      <c r="AB78" s="73"/>
      <c r="AC78" s="73" t="s">
        <v>675</v>
      </c>
      <c r="AD78" s="74" t="s">
        <v>5</v>
      </c>
      <c r="AE78" s="73" t="s">
        <v>870</v>
      </c>
      <c r="AF78" s="73" t="s">
        <v>86</v>
      </c>
      <c r="AG78" s="73" t="s">
        <v>266</v>
      </c>
      <c r="AH78" s="73" t="s">
        <v>266</v>
      </c>
      <c r="AI78" s="73" t="s">
        <v>269</v>
      </c>
      <c r="AJ78" s="73" t="s">
        <v>691</v>
      </c>
      <c r="AK78" s="81" t="s">
        <v>3812</v>
      </c>
      <c r="AL78" s="73">
        <v>2035</v>
      </c>
      <c r="AM78" s="24"/>
      <c r="AN78" s="26"/>
      <c r="AO78" s="24" t="s">
        <v>7588</v>
      </c>
      <c r="AP78" s="73" t="s">
        <v>689</v>
      </c>
      <c r="AQ78" s="24" t="s">
        <v>7588</v>
      </c>
      <c r="AR78" s="24" t="s">
        <v>7588</v>
      </c>
      <c r="AS78" s="24" t="s">
        <v>7588</v>
      </c>
      <c r="AT78" s="24"/>
      <c r="AU78" s="26"/>
      <c r="AV78" s="24" t="s">
        <v>266</v>
      </c>
      <c r="AW78" s="22" t="s">
        <v>267</v>
      </c>
      <c r="AX78" s="24" t="s">
        <v>269</v>
      </c>
      <c r="AY78" s="24" t="s">
        <v>689</v>
      </c>
      <c r="AZ78" s="24" t="s">
        <v>7588</v>
      </c>
      <c r="BA78" s="24" t="s">
        <v>7588</v>
      </c>
      <c r="BB78" s="24"/>
      <c r="BC78" s="26"/>
      <c r="BD78" s="24"/>
      <c r="BE78" s="29"/>
      <c r="BF78" s="26"/>
      <c r="BG78" s="24">
        <f t="shared" si="37"/>
        <v>0</v>
      </c>
      <c r="BH78" s="24">
        <f t="shared" si="38"/>
        <v>0</v>
      </c>
      <c r="BI78" s="24">
        <f t="shared" si="39"/>
        <v>0</v>
      </c>
      <c r="BJ78" s="24">
        <f t="shared" si="40"/>
        <v>0</v>
      </c>
      <c r="BK78" s="24">
        <f t="shared" si="41"/>
        <v>0</v>
      </c>
      <c r="BL78" s="24">
        <f t="shared" si="42"/>
        <v>1</v>
      </c>
      <c r="BM78" s="24">
        <f t="shared" si="43"/>
        <v>0</v>
      </c>
      <c r="BN78" s="24">
        <f t="shared" si="44"/>
        <v>1</v>
      </c>
      <c r="BO78" s="24">
        <f t="shared" si="45"/>
        <v>0</v>
      </c>
      <c r="BP78" s="24">
        <f t="shared" si="46"/>
        <v>0</v>
      </c>
      <c r="BQ78" s="24">
        <f t="shared" si="47"/>
        <v>0</v>
      </c>
      <c r="BR78" s="24">
        <f t="shared" si="48"/>
        <v>0</v>
      </c>
      <c r="BS78" s="24">
        <f t="shared" si="49"/>
        <v>0</v>
      </c>
      <c r="BT78" s="24">
        <f t="shared" si="50"/>
        <v>0</v>
      </c>
      <c r="BU78" s="24">
        <f t="shared" si="51"/>
        <v>0</v>
      </c>
      <c r="BV78" s="24">
        <f t="shared" si="52"/>
        <v>0</v>
      </c>
      <c r="BW78" s="24">
        <f t="shared" si="53"/>
        <v>1</v>
      </c>
      <c r="BX78" s="24">
        <f t="shared" si="54"/>
        <v>1</v>
      </c>
      <c r="BY78" s="24">
        <f t="shared" si="55"/>
        <v>0</v>
      </c>
      <c r="BZ78" s="24">
        <f t="shared" si="56"/>
        <v>0</v>
      </c>
      <c r="CA78" s="24">
        <f t="shared" si="57"/>
        <v>0</v>
      </c>
      <c r="CB78" s="24">
        <f t="shared" si="58"/>
        <v>0</v>
      </c>
      <c r="CC78" s="24">
        <f t="shared" si="59"/>
        <v>0</v>
      </c>
      <c r="CD78" s="24">
        <f t="shared" si="60"/>
        <v>0</v>
      </c>
      <c r="CE78" s="24">
        <f t="shared" si="61"/>
        <v>0</v>
      </c>
      <c r="CF78" s="24">
        <f t="shared" si="62"/>
        <v>1</v>
      </c>
      <c r="CG78" s="24">
        <f>MAX($BJ78,$BN78,$BX78,$CB78)</f>
        <v>1</v>
      </c>
      <c r="CH78" s="24">
        <f t="shared" si="63"/>
        <v>0</v>
      </c>
      <c r="CI78" s="24">
        <f t="shared" si="64"/>
        <v>0</v>
      </c>
      <c r="CJ78" s="211">
        <f>_xlfn.XLOOKUP($C78,[1]Sheet1!$B:$B,[1]Sheet1!BJ:BJ)</f>
        <v>0</v>
      </c>
      <c r="CK78" s="211">
        <f>_xlfn.XLOOKUP($C78,[1]Sheet1!$B:$B,[1]Sheet1!BK:BK)</f>
        <v>0</v>
      </c>
      <c r="CL78" s="211">
        <f>_xlfn.XLOOKUP($C78,[1]Sheet1!$B:$B,[1]Sheet1!BL:BL)</f>
        <v>1</v>
      </c>
      <c r="CM78" s="211">
        <f>_xlfn.XLOOKUP($C78,[1]Sheet1!$B:$B,[1]Sheet1!BM:BM)</f>
        <v>1</v>
      </c>
      <c r="CN78" s="211">
        <f>_xlfn.XLOOKUP($C78,[1]Sheet1!$B:$B,[1]Sheet1!BN:BN)</f>
        <v>0</v>
      </c>
      <c r="CO78" s="211">
        <f>_xlfn.XLOOKUP($C78,[1]Sheet1!$B:$B,[1]Sheet1!BO:BO)</f>
        <v>0</v>
      </c>
      <c r="CP78" s="211">
        <f>_xlfn.XLOOKUP($C78,[1]Sheet1!$B:$B,[1]Sheet1!BP:BP)</f>
        <v>0</v>
      </c>
      <c r="CQ78" s="211">
        <f>_xlfn.XLOOKUP($C78,[1]Sheet1!$B:$B,[1]Sheet1!BQ:BQ)</f>
        <v>0</v>
      </c>
      <c r="CR78" s="211">
        <f>_xlfn.XLOOKUP($C78,[1]Sheet1!$B:$B,[1]Sheet1!BR:BR)</f>
        <v>0</v>
      </c>
      <c r="CS78" s="211">
        <f>_xlfn.XLOOKUP($C78,[1]Sheet1!$B:$B,[1]Sheet1!BS:BS)</f>
        <v>1</v>
      </c>
      <c r="CT78" s="211">
        <f>_xlfn.XLOOKUP($C78,[1]Sheet1!$B:$B,[1]Sheet1!BT:BT)</f>
        <v>0</v>
      </c>
      <c r="CU78" s="211">
        <f>_xlfn.XLOOKUP($C78,[1]Sheet1!$B:$B,[1]Sheet1!BU:BU)</f>
        <v>1</v>
      </c>
      <c r="CV78" s="211">
        <f>_xlfn.XLOOKUP($C78,[1]Sheet1!$B:$B,[1]Sheet1!BV:BV)</f>
        <v>0</v>
      </c>
      <c r="CW78" s="211">
        <f>_xlfn.XLOOKUP($C78,[1]Sheet1!$B:$B,[1]Sheet1!BW:BW)</f>
        <v>0</v>
      </c>
      <c r="CX78" s="211">
        <f>_xlfn.XLOOKUP($C78,[1]Sheet1!$B:$B,[1]Sheet1!BX:BX)</f>
        <v>0</v>
      </c>
      <c r="CY78" s="211">
        <f>_xlfn.XLOOKUP($C78,[1]Sheet1!$B:$B,[1]Sheet1!BY:BY)</f>
        <v>0</v>
      </c>
      <c r="CZ78" s="211">
        <f>_xlfn.XLOOKUP($C78,[1]Sheet1!$B:$B,[1]Sheet1!BZ:BZ)</f>
        <v>1</v>
      </c>
      <c r="DA78" s="211">
        <f>_xlfn.XLOOKUP($C78,[1]Sheet1!$B:$B,[1]Sheet1!CA:CA)</f>
        <v>0</v>
      </c>
      <c r="DB78" s="211">
        <f>_xlfn.XLOOKUP($C78,[1]Sheet1!$B:$B,[1]Sheet1!CB:CB)</f>
        <v>1</v>
      </c>
      <c r="DC78" s="211">
        <f>_xlfn.XLOOKUP($C78,[1]Sheet1!$B:$B,[1]Sheet1!CC:CC)</f>
        <v>0</v>
      </c>
      <c r="DD78" s="211">
        <f>_xlfn.XLOOKUP($C78,[1]Sheet1!$B:$B,[1]Sheet1!CD:CD)</f>
        <v>0</v>
      </c>
      <c r="DE78" s="211">
        <f>_xlfn.XLOOKUP($C78,[1]Sheet1!$B:$B,[1]Sheet1!CE:CE)</f>
        <v>1</v>
      </c>
      <c r="DF78" s="211">
        <f>_xlfn.XLOOKUP($C78,[1]Sheet1!$B:$B,[1]Sheet1!CF:CF)</f>
        <v>0</v>
      </c>
      <c r="DG78" s="163" t="str">
        <f>_xlfn.XLOOKUP(C78,[2]Sheet1!$B:$B,[2]Sheet1!$N:$N)</f>
        <v>N</v>
      </c>
      <c r="DH78" s="163" t="str">
        <f>_xlfn.XLOOKUP(C78,[2]Sheet1!$B:$B,[2]Sheet1!$R:$R)</f>
        <v>No</v>
      </c>
      <c r="DI78" s="163" t="str">
        <f>_xlfn.XLOOKUP(C78,[2]Sheet1!$B:$B,[2]Sheet1!$AN:$AN)</f>
        <v>N</v>
      </c>
      <c r="DJ78" s="163" t="str">
        <f>_xlfn.XLOOKUP(C78,[2]Sheet1!$B:$B,[2]Sheet1!$W:$W)</f>
        <v>C</v>
      </c>
      <c r="DK78" s="163" t="str">
        <f>_xlfn.XLOOKUP(C78,[2]Sheet1!$B:$B,[2]Sheet1!$AF:$AF)</f>
        <v>U</v>
      </c>
      <c r="DL78" s="163">
        <f>_xlfn.XLOOKUP(C78,[2]Sheet1!$B:$B,[2]Sheet1!$AW:$AW)</f>
        <v>0</v>
      </c>
      <c r="DM78" s="166" t="str">
        <f t="shared" si="65"/>
        <v>Y</v>
      </c>
      <c r="DN78" s="166" t="str">
        <f t="shared" si="66"/>
        <v/>
      </c>
      <c r="DO78" s="166" t="str">
        <f t="shared" si="67"/>
        <v>N</v>
      </c>
      <c r="DP78" s="166" t="str">
        <f t="shared" si="68"/>
        <v>Y</v>
      </c>
      <c r="DQ78" s="180" t="str">
        <f t="shared" si="69"/>
        <v>Yes</v>
      </c>
      <c r="DR78" s="180"/>
    </row>
    <row r="79" spans="1:122" s="143" customFormat="1" ht="16.5" hidden="1" customHeight="1">
      <c r="A79" s="24">
        <v>76</v>
      </c>
      <c r="B79" s="24">
        <v>82</v>
      </c>
      <c r="C79" s="26" t="s">
        <v>424</v>
      </c>
      <c r="D79" s="24" t="s">
        <v>7200</v>
      </c>
      <c r="E79" s="24" t="s">
        <v>7169</v>
      </c>
      <c r="F79" s="24" t="s">
        <v>2428</v>
      </c>
      <c r="G79" s="24" t="s">
        <v>3136</v>
      </c>
      <c r="H79" s="30" t="s">
        <v>425</v>
      </c>
      <c r="I79" s="24" t="s">
        <v>426</v>
      </c>
      <c r="J79" s="24">
        <v>0.16300000000000001</v>
      </c>
      <c r="K79" s="24" t="s">
        <v>427</v>
      </c>
      <c r="L79" s="24">
        <v>156626</v>
      </c>
      <c r="M79" s="26">
        <v>31</v>
      </c>
      <c r="N79" s="73" t="s">
        <v>86</v>
      </c>
      <c r="O79" s="73">
        <v>2018</v>
      </c>
      <c r="P79" s="74">
        <v>2023</v>
      </c>
      <c r="Q79" s="73" t="s">
        <v>86</v>
      </c>
      <c r="R79" s="73" t="s">
        <v>689</v>
      </c>
      <c r="S79" s="73" t="s">
        <v>1421</v>
      </c>
      <c r="T79" s="73" t="s">
        <v>7588</v>
      </c>
      <c r="U79" s="213" t="s">
        <v>7588</v>
      </c>
      <c r="V79" s="73" t="s">
        <v>7588</v>
      </c>
      <c r="W79" s="73" t="s">
        <v>7588</v>
      </c>
      <c r="X79" s="218" t="s">
        <v>7588</v>
      </c>
      <c r="Y79" s="73" t="s">
        <v>7588</v>
      </c>
      <c r="Z79" s="73" t="s">
        <v>7588</v>
      </c>
      <c r="AA79" s="74" t="s">
        <v>7588</v>
      </c>
      <c r="AB79" s="73"/>
      <c r="AC79" s="73" t="s">
        <v>417</v>
      </c>
      <c r="AD79" s="74" t="s">
        <v>6</v>
      </c>
      <c r="AE79" s="73" t="s">
        <v>7588</v>
      </c>
      <c r="AF79" s="73" t="s">
        <v>689</v>
      </c>
      <c r="AG79" s="73" t="s">
        <v>266</v>
      </c>
      <c r="AH79" s="73" t="s">
        <v>266</v>
      </c>
      <c r="AI79" s="73" t="s">
        <v>266</v>
      </c>
      <c r="AJ79" s="73" t="s">
        <v>2283</v>
      </c>
      <c r="AK79" s="81" t="s">
        <v>7588</v>
      </c>
      <c r="AL79" s="73" t="s">
        <v>7588</v>
      </c>
      <c r="AM79" s="24"/>
      <c r="AN79" s="26"/>
      <c r="AO79" s="24" t="s">
        <v>7346</v>
      </c>
      <c r="AP79" s="73" t="s">
        <v>86</v>
      </c>
      <c r="AQ79" s="24" t="s">
        <v>2283</v>
      </c>
      <c r="AR79"/>
      <c r="AS79" s="24">
        <v>2050</v>
      </c>
      <c r="AT79" s="24"/>
      <c r="AU79" s="26"/>
      <c r="AV79" s="24" t="s">
        <v>269</v>
      </c>
      <c r="AW79" s="22" t="s">
        <v>418</v>
      </c>
      <c r="AX79" s="24" t="s">
        <v>269</v>
      </c>
      <c r="AY79" s="24" t="s">
        <v>689</v>
      </c>
      <c r="AZ79" s="24" t="s">
        <v>7588</v>
      </c>
      <c r="BA79" s="24" t="s">
        <v>7588</v>
      </c>
      <c r="BB79" s="24"/>
      <c r="BC79" s="26"/>
      <c r="BD79" s="24"/>
      <c r="BE79" s="29"/>
      <c r="BF79" s="26"/>
      <c r="BG79" s="24">
        <f t="shared" si="37"/>
        <v>1</v>
      </c>
      <c r="BH79" s="24">
        <f t="shared" si="38"/>
        <v>0</v>
      </c>
      <c r="BI79" s="24">
        <f t="shared" si="39"/>
        <v>0</v>
      </c>
      <c r="BJ79" s="24">
        <f t="shared" si="40"/>
        <v>1</v>
      </c>
      <c r="BK79" s="24">
        <f t="shared" si="41"/>
        <v>0</v>
      </c>
      <c r="BL79" s="24">
        <f t="shared" si="42"/>
        <v>0</v>
      </c>
      <c r="BM79" s="24">
        <f t="shared" si="43"/>
        <v>0</v>
      </c>
      <c r="BN79" s="24">
        <f t="shared" si="44"/>
        <v>0</v>
      </c>
      <c r="BO79" s="24">
        <f t="shared" si="45"/>
        <v>0</v>
      </c>
      <c r="BP79" s="24">
        <f t="shared" si="46"/>
        <v>0</v>
      </c>
      <c r="BQ79" s="24">
        <f t="shared" si="47"/>
        <v>0</v>
      </c>
      <c r="BR79" s="24">
        <f t="shared" si="48"/>
        <v>0</v>
      </c>
      <c r="BS79" s="24">
        <f t="shared" si="49"/>
        <v>0</v>
      </c>
      <c r="BT79" s="24">
        <f t="shared" si="50"/>
        <v>1</v>
      </c>
      <c r="BU79" s="24">
        <f t="shared" si="51"/>
        <v>0</v>
      </c>
      <c r="BV79" s="24">
        <f t="shared" si="52"/>
        <v>0</v>
      </c>
      <c r="BW79" s="24">
        <f t="shared" si="53"/>
        <v>0</v>
      </c>
      <c r="BX79" s="24">
        <f t="shared" si="54"/>
        <v>0</v>
      </c>
      <c r="BY79" s="24">
        <f t="shared" si="55"/>
        <v>0</v>
      </c>
      <c r="BZ79" s="24">
        <f t="shared" si="56"/>
        <v>0</v>
      </c>
      <c r="CA79" s="24">
        <f t="shared" si="57"/>
        <v>1</v>
      </c>
      <c r="CB79" s="24">
        <f t="shared" si="58"/>
        <v>1</v>
      </c>
      <c r="CC79" s="24">
        <f t="shared" si="59"/>
        <v>0</v>
      </c>
      <c r="CD79" s="24">
        <f t="shared" si="60"/>
        <v>0</v>
      </c>
      <c r="CE79" s="24">
        <f t="shared" si="61"/>
        <v>0</v>
      </c>
      <c r="CF79" s="24">
        <f t="shared" si="62"/>
        <v>0</v>
      </c>
      <c r="CG79" s="24">
        <f>MAX($BJ79,$BN79,$BX79,$CB79)</f>
        <v>1</v>
      </c>
      <c r="CH79" s="24">
        <f t="shared" si="63"/>
        <v>1</v>
      </c>
      <c r="CI79" s="24">
        <f t="shared" si="64"/>
        <v>0</v>
      </c>
      <c r="CJ79" s="211">
        <f>_xlfn.XLOOKUP($C79,[1]Sheet1!$B:$B,[1]Sheet1!BJ:BJ)</f>
        <v>1</v>
      </c>
      <c r="CK79" s="211">
        <f>_xlfn.XLOOKUP($C79,[1]Sheet1!$B:$B,[1]Sheet1!BK:BK)</f>
        <v>0</v>
      </c>
      <c r="CL79" s="211">
        <f>_xlfn.XLOOKUP($C79,[1]Sheet1!$B:$B,[1]Sheet1!BL:BL)</f>
        <v>0</v>
      </c>
      <c r="CM79" s="211">
        <f>_xlfn.XLOOKUP($C79,[1]Sheet1!$B:$B,[1]Sheet1!BM:BM)</f>
        <v>1</v>
      </c>
      <c r="CN79" s="211">
        <f>_xlfn.XLOOKUP($C79,[1]Sheet1!$B:$B,[1]Sheet1!BN:BN)</f>
        <v>0</v>
      </c>
      <c r="CO79" s="211">
        <f>_xlfn.XLOOKUP($C79,[1]Sheet1!$B:$B,[1]Sheet1!BO:BO)</f>
        <v>0</v>
      </c>
      <c r="CP79" s="211">
        <f>_xlfn.XLOOKUP($C79,[1]Sheet1!$B:$B,[1]Sheet1!BP:BP)</f>
        <v>1</v>
      </c>
      <c r="CQ79" s="211">
        <f>_xlfn.XLOOKUP($C79,[1]Sheet1!$B:$B,[1]Sheet1!BQ:BQ)</f>
        <v>1</v>
      </c>
      <c r="CR79" s="211">
        <f>_xlfn.XLOOKUP($C79,[1]Sheet1!$B:$B,[1]Sheet1!BR:BR)</f>
        <v>0</v>
      </c>
      <c r="CS79" s="211">
        <f>_xlfn.XLOOKUP($C79,[1]Sheet1!$B:$B,[1]Sheet1!BS:BS)</f>
        <v>0</v>
      </c>
      <c r="CT79" s="211">
        <f>_xlfn.XLOOKUP($C79,[1]Sheet1!$B:$B,[1]Sheet1!BT:BT)</f>
        <v>0</v>
      </c>
      <c r="CU79" s="211">
        <f>_xlfn.XLOOKUP($C79,[1]Sheet1!$B:$B,[1]Sheet1!BU:BU)</f>
        <v>0</v>
      </c>
      <c r="CV79" s="211">
        <f>_xlfn.XLOOKUP($C79,[1]Sheet1!$B:$B,[1]Sheet1!BV:BV)</f>
        <v>1</v>
      </c>
      <c r="CW79" s="211">
        <f>_xlfn.XLOOKUP($C79,[1]Sheet1!$B:$B,[1]Sheet1!BW:BW)</f>
        <v>0</v>
      </c>
      <c r="CX79" s="211">
        <f>_xlfn.XLOOKUP($C79,[1]Sheet1!$B:$B,[1]Sheet1!BX:BX)</f>
        <v>0</v>
      </c>
      <c r="CY79" s="211">
        <f>_xlfn.XLOOKUP($C79,[1]Sheet1!$B:$B,[1]Sheet1!BY:BY)</f>
        <v>1</v>
      </c>
      <c r="CZ79" s="211">
        <f>_xlfn.XLOOKUP($C79,[1]Sheet1!$B:$B,[1]Sheet1!BZ:BZ)</f>
        <v>1</v>
      </c>
      <c r="DA79" s="211">
        <f>_xlfn.XLOOKUP($C79,[1]Sheet1!$B:$B,[1]Sheet1!CA:CA)</f>
        <v>1</v>
      </c>
      <c r="DB79" s="211">
        <f>_xlfn.XLOOKUP($C79,[1]Sheet1!$B:$B,[1]Sheet1!CB:CB)</f>
        <v>1</v>
      </c>
      <c r="DC79" s="211">
        <f>_xlfn.XLOOKUP($C79,[1]Sheet1!$B:$B,[1]Sheet1!CC:CC)</f>
        <v>1</v>
      </c>
      <c r="DD79" s="211">
        <f>_xlfn.XLOOKUP($C79,[1]Sheet1!$B:$B,[1]Sheet1!CD:CD)</f>
        <v>0</v>
      </c>
      <c r="DE79" s="211">
        <f>_xlfn.XLOOKUP($C79,[1]Sheet1!$B:$B,[1]Sheet1!CE:CE)</f>
        <v>1</v>
      </c>
      <c r="DF79" s="211">
        <f>_xlfn.XLOOKUP($C79,[1]Sheet1!$B:$B,[1]Sheet1!CF:CF)</f>
        <v>1</v>
      </c>
      <c r="DG79" s="163" t="str">
        <f>_xlfn.XLOOKUP(C79,[2]Sheet1!$B:$B,[2]Sheet1!$N:$N)</f>
        <v>N</v>
      </c>
      <c r="DH79" s="163">
        <f>_xlfn.XLOOKUP(C79,[2]Sheet1!$B:$B,[2]Sheet1!$R:$R)</f>
        <v>0</v>
      </c>
      <c r="DI79" s="163" t="str">
        <f>_xlfn.XLOOKUP(C79,[2]Sheet1!$B:$B,[2]Sheet1!$AN:$AN)</f>
        <v>V</v>
      </c>
      <c r="DJ79" s="163" t="str">
        <f>_xlfn.XLOOKUP(C79,[2]Sheet1!$B:$B,[2]Sheet1!$W:$W)</f>
        <v>N</v>
      </c>
      <c r="DK79" s="163" t="str">
        <f>_xlfn.XLOOKUP(C79,[2]Sheet1!$B:$B,[2]Sheet1!$AF:$AF)</f>
        <v>Y</v>
      </c>
      <c r="DL79" s="163" t="str">
        <f>_xlfn.XLOOKUP(C79,[2]Sheet1!$B:$B,[2]Sheet1!$AW:$AW)</f>
        <v>R</v>
      </c>
      <c r="DM79" s="166" t="str">
        <f t="shared" si="65"/>
        <v>Y</v>
      </c>
      <c r="DN79" s="166" t="str">
        <f t="shared" si="66"/>
        <v/>
      </c>
      <c r="DO79" s="166" t="str">
        <f t="shared" si="67"/>
        <v>Y</v>
      </c>
      <c r="DP79" s="166" t="str">
        <f t="shared" si="68"/>
        <v>N</v>
      </c>
      <c r="DQ79" s="180" t="str">
        <f t="shared" si="69"/>
        <v>No</v>
      </c>
      <c r="DR79" s="180"/>
    </row>
    <row r="80" spans="1:122" s="24" customFormat="1" ht="16.5" hidden="1" customHeight="1">
      <c r="A80" s="24">
        <v>77</v>
      </c>
      <c r="B80" s="24">
        <v>94</v>
      </c>
      <c r="C80" s="26" t="s">
        <v>428</v>
      </c>
      <c r="D80" s="24" t="s">
        <v>7208</v>
      </c>
      <c r="E80" s="24" t="s">
        <v>7169</v>
      </c>
      <c r="F80" s="24" t="s">
        <v>7286</v>
      </c>
      <c r="G80" s="24" t="s">
        <v>2990</v>
      </c>
      <c r="H80" s="30" t="s">
        <v>429</v>
      </c>
      <c r="I80" s="24" t="s">
        <v>430</v>
      </c>
      <c r="J80" s="24">
        <v>0</v>
      </c>
      <c r="K80" s="24" t="s">
        <v>431</v>
      </c>
      <c r="L80" s="24">
        <v>67381</v>
      </c>
      <c r="M80" s="26">
        <v>31</v>
      </c>
      <c r="N80" s="73" t="s">
        <v>689</v>
      </c>
      <c r="O80" s="73" t="s">
        <v>7588</v>
      </c>
      <c r="P80" s="74" t="s">
        <v>7588</v>
      </c>
      <c r="Q80" s="73" t="s">
        <v>689</v>
      </c>
      <c r="R80" s="73" t="s">
        <v>689</v>
      </c>
      <c r="S80" s="73" t="s">
        <v>7588</v>
      </c>
      <c r="T80" s="73" t="s">
        <v>7588</v>
      </c>
      <c r="U80" s="213" t="s">
        <v>7588</v>
      </c>
      <c r="V80" s="73" t="s">
        <v>7588</v>
      </c>
      <c r="W80" s="73" t="s">
        <v>7588</v>
      </c>
      <c r="X80" s="218" t="s">
        <v>7588</v>
      </c>
      <c r="Y80" s="73" t="s">
        <v>7588</v>
      </c>
      <c r="Z80" s="73" t="s">
        <v>7588</v>
      </c>
      <c r="AA80" s="74" t="s">
        <v>7588</v>
      </c>
      <c r="AB80" s="73"/>
      <c r="AC80" s="73" t="s">
        <v>2995</v>
      </c>
      <c r="AD80" s="74" t="s">
        <v>7140</v>
      </c>
      <c r="AE80" s="73" t="s">
        <v>7588</v>
      </c>
      <c r="AF80" s="73" t="s">
        <v>689</v>
      </c>
      <c r="AG80" s="73" t="s">
        <v>266</v>
      </c>
      <c r="AH80" s="73" t="s">
        <v>266</v>
      </c>
      <c r="AI80" s="73" t="s">
        <v>269</v>
      </c>
      <c r="AJ80" s="73" t="s">
        <v>691</v>
      </c>
      <c r="AK80" s="81" t="s">
        <v>7588</v>
      </c>
      <c r="AL80" s="73" t="s">
        <v>7588</v>
      </c>
      <c r="AN80" s="26"/>
      <c r="AO80" s="24" t="s">
        <v>7588</v>
      </c>
      <c r="AP80" s="73" t="s">
        <v>689</v>
      </c>
      <c r="AQ80" s="24" t="s">
        <v>7588</v>
      </c>
      <c r="AR80" s="24" t="s">
        <v>7588</v>
      </c>
      <c r="AS80" s="24" t="s">
        <v>7588</v>
      </c>
      <c r="AU80" s="26"/>
      <c r="AV80" s="24" t="s">
        <v>267</v>
      </c>
      <c r="AW80" s="22" t="s">
        <v>267</v>
      </c>
      <c r="AX80" s="24" t="s">
        <v>269</v>
      </c>
      <c r="AY80" s="24" t="s">
        <v>86</v>
      </c>
      <c r="AZ80" s="24" t="s">
        <v>3832</v>
      </c>
      <c r="BA80" s="24">
        <v>2030</v>
      </c>
      <c r="BC80" s="26"/>
      <c r="BE80" s="29"/>
      <c r="BF80" s="26"/>
      <c r="BG80" s="24">
        <f t="shared" si="37"/>
        <v>0</v>
      </c>
      <c r="BH80" s="24">
        <f t="shared" si="38"/>
        <v>0</v>
      </c>
      <c r="BI80" s="24">
        <f t="shared" si="39"/>
        <v>0</v>
      </c>
      <c r="BJ80" s="24">
        <f t="shared" si="40"/>
        <v>0</v>
      </c>
      <c r="BK80" s="24">
        <f t="shared" si="41"/>
        <v>0</v>
      </c>
      <c r="BL80" s="24">
        <f t="shared" si="42"/>
        <v>0</v>
      </c>
      <c r="BM80" s="24">
        <f t="shared" si="43"/>
        <v>0</v>
      </c>
      <c r="BN80" s="24">
        <f t="shared" si="44"/>
        <v>0</v>
      </c>
      <c r="BO80" s="24">
        <f t="shared" si="45"/>
        <v>0</v>
      </c>
      <c r="BP80" s="24">
        <f t="shared" si="46"/>
        <v>0</v>
      </c>
      <c r="BQ80" s="24">
        <f t="shared" si="47"/>
        <v>0</v>
      </c>
      <c r="BR80" s="24">
        <f t="shared" si="48"/>
        <v>0</v>
      </c>
      <c r="BS80" s="24">
        <f t="shared" si="49"/>
        <v>0</v>
      </c>
      <c r="BT80" s="24">
        <f t="shared" si="50"/>
        <v>0</v>
      </c>
      <c r="BU80" s="24">
        <f t="shared" si="51"/>
        <v>0</v>
      </c>
      <c r="BV80" s="24">
        <f t="shared" si="52"/>
        <v>0</v>
      </c>
      <c r="BW80" s="24">
        <f t="shared" si="53"/>
        <v>0</v>
      </c>
      <c r="BX80" s="24">
        <f t="shared" si="54"/>
        <v>0</v>
      </c>
      <c r="BY80" s="24">
        <f t="shared" si="55"/>
        <v>0</v>
      </c>
      <c r="BZ80" s="24">
        <f t="shared" si="56"/>
        <v>0</v>
      </c>
      <c r="CA80" s="24">
        <f t="shared" si="57"/>
        <v>0</v>
      </c>
      <c r="CB80" s="24">
        <f t="shared" si="58"/>
        <v>0</v>
      </c>
      <c r="CC80" s="24">
        <f t="shared" si="59"/>
        <v>0</v>
      </c>
      <c r="CD80" s="24">
        <f t="shared" si="60"/>
        <v>1</v>
      </c>
      <c r="CE80" s="24">
        <f t="shared" si="61"/>
        <v>0</v>
      </c>
      <c r="CF80" s="24">
        <f t="shared" si="62"/>
        <v>0</v>
      </c>
      <c r="CG80" s="24">
        <f>MAX(BJ80,BN80,BX80,CB80)</f>
        <v>0</v>
      </c>
      <c r="CH80" s="24">
        <f t="shared" si="63"/>
        <v>0</v>
      </c>
      <c r="CI80" s="24">
        <f t="shared" si="64"/>
        <v>1</v>
      </c>
      <c r="CJ80" s="211">
        <f>_xlfn.XLOOKUP($C80,[1]Sheet1!$B:$B,[1]Sheet1!BJ:BJ)</f>
        <v>0</v>
      </c>
      <c r="CK80" s="211">
        <f>_xlfn.XLOOKUP($C80,[1]Sheet1!$B:$B,[1]Sheet1!BK:BK)</f>
        <v>0</v>
      </c>
      <c r="CL80" s="211">
        <f>_xlfn.XLOOKUP($C80,[1]Sheet1!$B:$B,[1]Sheet1!BL:BL)</f>
        <v>0</v>
      </c>
      <c r="CM80" s="211">
        <f>_xlfn.XLOOKUP($C80,[1]Sheet1!$B:$B,[1]Sheet1!BM:BM)</f>
        <v>0</v>
      </c>
      <c r="CN80" s="211">
        <f>_xlfn.XLOOKUP($C80,[1]Sheet1!$B:$B,[1]Sheet1!BN:BN)</f>
        <v>0</v>
      </c>
      <c r="CO80" s="211">
        <f>_xlfn.XLOOKUP($C80,[1]Sheet1!$B:$B,[1]Sheet1!BO:BO)</f>
        <v>0</v>
      </c>
      <c r="CP80" s="211">
        <f>_xlfn.XLOOKUP($C80,[1]Sheet1!$B:$B,[1]Sheet1!BP:BP)</f>
        <v>0</v>
      </c>
      <c r="CQ80" s="211">
        <f>_xlfn.XLOOKUP($C80,[1]Sheet1!$B:$B,[1]Sheet1!BQ:BQ)</f>
        <v>0</v>
      </c>
      <c r="CR80" s="211">
        <f>_xlfn.XLOOKUP($C80,[1]Sheet1!$B:$B,[1]Sheet1!BR:BR)</f>
        <v>0</v>
      </c>
      <c r="CS80" s="211">
        <f>_xlfn.XLOOKUP($C80,[1]Sheet1!$B:$B,[1]Sheet1!BS:BS)</f>
        <v>0</v>
      </c>
      <c r="CT80" s="211">
        <f>_xlfn.XLOOKUP($C80,[1]Sheet1!$B:$B,[1]Sheet1!BT:BT)</f>
        <v>0</v>
      </c>
      <c r="CU80" s="211">
        <f>_xlfn.XLOOKUP($C80,[1]Sheet1!$B:$B,[1]Sheet1!BU:BU)</f>
        <v>0</v>
      </c>
      <c r="CV80" s="211">
        <f>_xlfn.XLOOKUP($C80,[1]Sheet1!$B:$B,[1]Sheet1!BV:BV)</f>
        <v>0</v>
      </c>
      <c r="CW80" s="211">
        <f>_xlfn.XLOOKUP($C80,[1]Sheet1!$B:$B,[1]Sheet1!BW:BW)</f>
        <v>0</v>
      </c>
      <c r="CX80" s="211">
        <f>_xlfn.XLOOKUP($C80,[1]Sheet1!$B:$B,[1]Sheet1!BX:BX)</f>
        <v>0</v>
      </c>
      <c r="CY80" s="211">
        <f>_xlfn.XLOOKUP($C80,[1]Sheet1!$B:$B,[1]Sheet1!BY:BY)</f>
        <v>0</v>
      </c>
      <c r="CZ80" s="211">
        <f>_xlfn.XLOOKUP($C80,[1]Sheet1!$B:$B,[1]Sheet1!BZ:BZ)</f>
        <v>0</v>
      </c>
      <c r="DA80" s="211">
        <f>_xlfn.XLOOKUP($C80,[1]Sheet1!$B:$B,[1]Sheet1!CA:CA)</f>
        <v>0</v>
      </c>
      <c r="DB80" s="211">
        <f>_xlfn.XLOOKUP($C80,[1]Sheet1!$B:$B,[1]Sheet1!CB:CB)</f>
        <v>0</v>
      </c>
      <c r="DC80" s="211">
        <f>_xlfn.XLOOKUP($C80,[1]Sheet1!$B:$B,[1]Sheet1!CC:CC)</f>
        <v>0</v>
      </c>
      <c r="DD80" s="211">
        <f>_xlfn.XLOOKUP($C80,[1]Sheet1!$B:$B,[1]Sheet1!CD:CD)</f>
        <v>0</v>
      </c>
      <c r="DE80" s="211">
        <f>_xlfn.XLOOKUP($C80,[1]Sheet1!$B:$B,[1]Sheet1!CE:CE)</f>
        <v>0</v>
      </c>
      <c r="DF80" s="211">
        <f>_xlfn.XLOOKUP($C80,[1]Sheet1!$B:$B,[1]Sheet1!CF:CF)</f>
        <v>0</v>
      </c>
      <c r="DG80" s="163" t="str">
        <f>_xlfn.XLOOKUP(C80,[2]Sheet1!$B:$B,[2]Sheet1!$N:$N)</f>
        <v>N</v>
      </c>
      <c r="DH80" s="163">
        <f>_xlfn.XLOOKUP(C80,[2]Sheet1!$B:$B,[2]Sheet1!$R:$R)</f>
        <v>0</v>
      </c>
      <c r="DI80" s="163" t="str">
        <f>_xlfn.XLOOKUP(C80,[2]Sheet1!$B:$B,[2]Sheet1!$AN:$AN)</f>
        <v>N</v>
      </c>
      <c r="DJ80" s="163" t="str">
        <f>_xlfn.XLOOKUP(C80,[2]Sheet1!$B:$B,[2]Sheet1!$W:$W)</f>
        <v>N</v>
      </c>
      <c r="DK80" s="163">
        <f>_xlfn.XLOOKUP(C80,[2]Sheet1!$B:$B,[2]Sheet1!$AF:$AF)</f>
        <v>0</v>
      </c>
      <c r="DL80" s="163">
        <f>_xlfn.XLOOKUP(C80,[2]Sheet1!$B:$B,[2]Sheet1!$AW:$AW)</f>
        <v>0</v>
      </c>
      <c r="DM80" s="166" t="str">
        <f t="shared" si="65"/>
        <v>N</v>
      </c>
      <c r="DN80" s="166" t="str">
        <f t="shared" si="66"/>
        <v/>
      </c>
      <c r="DO80" s="166" t="str">
        <f t="shared" si="67"/>
        <v>N</v>
      </c>
      <c r="DP80" s="166" t="str">
        <f t="shared" si="68"/>
        <v>N</v>
      </c>
      <c r="DQ80" s="180" t="str">
        <f t="shared" si="69"/>
        <v>Not Specified</v>
      </c>
      <c r="DR80" s="180"/>
    </row>
    <row r="81" spans="1:122" s="24" customFormat="1" ht="16.5" hidden="1" customHeight="1">
      <c r="A81" s="24">
        <v>78</v>
      </c>
      <c r="B81" s="24">
        <v>74</v>
      </c>
      <c r="C81" s="26" t="s">
        <v>249</v>
      </c>
      <c r="D81" s="24" t="s">
        <v>7195</v>
      </c>
      <c r="E81" s="24" t="s">
        <v>7182</v>
      </c>
      <c r="F81" s="24" t="s">
        <v>7286</v>
      </c>
      <c r="G81" s="24" t="s">
        <v>2990</v>
      </c>
      <c r="H81" s="30" t="s">
        <v>250</v>
      </c>
      <c r="I81" s="24" t="s">
        <v>251</v>
      </c>
      <c r="J81" s="24">
        <v>-0.24</v>
      </c>
      <c r="K81" s="24" t="s">
        <v>252</v>
      </c>
      <c r="L81" s="24">
        <v>140990</v>
      </c>
      <c r="M81" s="26">
        <v>31</v>
      </c>
      <c r="N81" s="73" t="s">
        <v>689</v>
      </c>
      <c r="O81" s="73" t="s">
        <v>7588</v>
      </c>
      <c r="P81" s="74" t="s">
        <v>7588</v>
      </c>
      <c r="Q81" s="73" t="s">
        <v>86</v>
      </c>
      <c r="R81" s="73" t="s">
        <v>86</v>
      </c>
      <c r="S81" s="73" t="s">
        <v>673</v>
      </c>
      <c r="T81" s="73" t="s">
        <v>2984</v>
      </c>
      <c r="U81" s="213">
        <v>2030</v>
      </c>
      <c r="V81" s="73" t="s">
        <v>7588</v>
      </c>
      <c r="W81" s="73" t="s">
        <v>7588</v>
      </c>
      <c r="X81" s="218" t="s">
        <v>7588</v>
      </c>
      <c r="Y81" s="73" t="s">
        <v>7588</v>
      </c>
      <c r="Z81" s="73" t="s">
        <v>7588</v>
      </c>
      <c r="AA81" s="74" t="s">
        <v>7588</v>
      </c>
      <c r="AB81" s="73"/>
      <c r="AC81" s="73" t="s">
        <v>417</v>
      </c>
      <c r="AD81" s="74" t="s">
        <v>6</v>
      </c>
      <c r="AE81" s="73" t="s">
        <v>7588</v>
      </c>
      <c r="AF81" s="73" t="s">
        <v>689</v>
      </c>
      <c r="AG81" s="73" t="s">
        <v>266</v>
      </c>
      <c r="AH81" s="73" t="s">
        <v>266</v>
      </c>
      <c r="AI81" s="73" t="s">
        <v>738</v>
      </c>
      <c r="AJ81" s="73" t="s">
        <v>691</v>
      </c>
      <c r="AK81" s="81" t="s">
        <v>7588</v>
      </c>
      <c r="AL81" s="73" t="s">
        <v>7588</v>
      </c>
      <c r="AN81" s="26"/>
      <c r="AO81" s="24" t="s">
        <v>870</v>
      </c>
      <c r="AP81" s="73" t="s">
        <v>86</v>
      </c>
      <c r="AQ81" s="24" t="s">
        <v>691</v>
      </c>
      <c r="AR81" s="24" t="s">
        <v>3844</v>
      </c>
      <c r="AS81" s="24">
        <v>2035</v>
      </c>
      <c r="AU81" s="26"/>
      <c r="AV81" s="24" t="s">
        <v>266</v>
      </c>
      <c r="AW81" s="22" t="s">
        <v>267</v>
      </c>
      <c r="AX81" s="24" t="s">
        <v>269</v>
      </c>
      <c r="AY81" s="24" t="s">
        <v>689</v>
      </c>
      <c r="AZ81" s="24" t="s">
        <v>7588</v>
      </c>
      <c r="BA81" s="24" t="s">
        <v>7588</v>
      </c>
      <c r="BC81" s="26"/>
      <c r="BE81" s="29"/>
      <c r="BF81" s="26"/>
      <c r="BG81" s="24">
        <f t="shared" si="37"/>
        <v>0</v>
      </c>
      <c r="BH81" s="24">
        <f t="shared" si="38"/>
        <v>0</v>
      </c>
      <c r="BI81" s="24">
        <f t="shared" si="39"/>
        <v>0</v>
      </c>
      <c r="BJ81" s="24">
        <f t="shared" si="40"/>
        <v>0</v>
      </c>
      <c r="BK81" s="24">
        <f t="shared" si="41"/>
        <v>0</v>
      </c>
      <c r="BL81" s="24">
        <f t="shared" si="42"/>
        <v>1</v>
      </c>
      <c r="BM81" s="24">
        <f t="shared" si="43"/>
        <v>0</v>
      </c>
      <c r="BN81" s="24">
        <f t="shared" si="44"/>
        <v>1</v>
      </c>
      <c r="BO81" s="24">
        <f t="shared" si="45"/>
        <v>0</v>
      </c>
      <c r="BP81" s="24">
        <f t="shared" si="46"/>
        <v>0</v>
      </c>
      <c r="BQ81" s="24">
        <f t="shared" si="47"/>
        <v>0</v>
      </c>
      <c r="BR81" s="24">
        <f t="shared" si="48"/>
        <v>0</v>
      </c>
      <c r="BS81" s="24">
        <f t="shared" si="49"/>
        <v>0</v>
      </c>
      <c r="BT81" s="24">
        <f t="shared" si="50"/>
        <v>1</v>
      </c>
      <c r="BU81" s="24">
        <f t="shared" si="51"/>
        <v>0</v>
      </c>
      <c r="BV81" s="24">
        <f t="shared" si="52"/>
        <v>0</v>
      </c>
      <c r="BW81" s="24">
        <f t="shared" si="53"/>
        <v>0</v>
      </c>
      <c r="BX81" s="24">
        <f t="shared" si="54"/>
        <v>0</v>
      </c>
      <c r="BY81" s="24">
        <f t="shared" si="55"/>
        <v>0</v>
      </c>
      <c r="BZ81" s="24">
        <f t="shared" si="56"/>
        <v>0</v>
      </c>
      <c r="CA81" s="24">
        <f t="shared" si="57"/>
        <v>1</v>
      </c>
      <c r="CB81" s="24">
        <f t="shared" si="58"/>
        <v>1</v>
      </c>
      <c r="CC81" s="24">
        <f t="shared" si="59"/>
        <v>0</v>
      </c>
      <c r="CD81" s="24">
        <f t="shared" si="60"/>
        <v>0</v>
      </c>
      <c r="CE81" s="24">
        <f t="shared" si="61"/>
        <v>0</v>
      </c>
      <c r="CF81" s="24">
        <f t="shared" si="62"/>
        <v>1</v>
      </c>
      <c r="CG81" s="24">
        <f>MAX($BJ81,$BN81,$BX81,$CB81)</f>
        <v>1</v>
      </c>
      <c r="CH81" s="24">
        <f t="shared" si="63"/>
        <v>0</v>
      </c>
      <c r="CI81" s="24">
        <f t="shared" si="64"/>
        <v>0</v>
      </c>
      <c r="CJ81" s="211">
        <f>_xlfn.XLOOKUP($C81,[1]Sheet1!$B:$B,[1]Sheet1!BJ:BJ)</f>
        <v>0</v>
      </c>
      <c r="CK81" s="211">
        <f>_xlfn.XLOOKUP($C81,[1]Sheet1!$B:$B,[1]Sheet1!BK:BK)</f>
        <v>0</v>
      </c>
      <c r="CL81" s="211">
        <f>_xlfn.XLOOKUP($C81,[1]Sheet1!$B:$B,[1]Sheet1!BL:BL)</f>
        <v>1</v>
      </c>
      <c r="CM81" s="211">
        <f>_xlfn.XLOOKUP($C81,[1]Sheet1!$B:$B,[1]Sheet1!BM:BM)</f>
        <v>1</v>
      </c>
      <c r="CN81" s="211">
        <f>_xlfn.XLOOKUP($C81,[1]Sheet1!$B:$B,[1]Sheet1!BN:BN)</f>
        <v>0</v>
      </c>
      <c r="CO81" s="211">
        <f>_xlfn.XLOOKUP($C81,[1]Sheet1!$B:$B,[1]Sheet1!BO:BO)</f>
        <v>0</v>
      </c>
      <c r="CP81" s="211">
        <f>_xlfn.XLOOKUP($C81,[1]Sheet1!$B:$B,[1]Sheet1!BP:BP)</f>
        <v>0</v>
      </c>
      <c r="CQ81" s="211">
        <f>_xlfn.XLOOKUP($C81,[1]Sheet1!$B:$B,[1]Sheet1!BQ:BQ)</f>
        <v>0</v>
      </c>
      <c r="CR81" s="211">
        <f>_xlfn.XLOOKUP($C81,[1]Sheet1!$B:$B,[1]Sheet1!BR:BR)</f>
        <v>0</v>
      </c>
      <c r="CS81" s="211">
        <f>_xlfn.XLOOKUP($C81,[1]Sheet1!$B:$B,[1]Sheet1!BS:BS)</f>
        <v>1</v>
      </c>
      <c r="CT81" s="211">
        <f>_xlfn.XLOOKUP($C81,[1]Sheet1!$B:$B,[1]Sheet1!BT:BT)</f>
        <v>0</v>
      </c>
      <c r="CU81" s="211">
        <f>_xlfn.XLOOKUP($C81,[1]Sheet1!$B:$B,[1]Sheet1!BU:BU)</f>
        <v>1</v>
      </c>
      <c r="CV81" s="211">
        <f>_xlfn.XLOOKUP($C81,[1]Sheet1!$B:$B,[1]Sheet1!BV:BV)</f>
        <v>0</v>
      </c>
      <c r="CW81" s="211">
        <f>_xlfn.XLOOKUP($C81,[1]Sheet1!$B:$B,[1]Sheet1!BW:BW)</f>
        <v>0</v>
      </c>
      <c r="CX81" s="211">
        <f>_xlfn.XLOOKUP($C81,[1]Sheet1!$B:$B,[1]Sheet1!BX:BX)</f>
        <v>0</v>
      </c>
      <c r="CY81" s="211">
        <f>_xlfn.XLOOKUP($C81,[1]Sheet1!$B:$B,[1]Sheet1!BY:BY)</f>
        <v>0</v>
      </c>
      <c r="CZ81" s="211">
        <f>_xlfn.XLOOKUP($C81,[1]Sheet1!$B:$B,[1]Sheet1!BZ:BZ)</f>
        <v>1</v>
      </c>
      <c r="DA81" s="211">
        <f>_xlfn.XLOOKUP($C81,[1]Sheet1!$B:$B,[1]Sheet1!CA:CA)</f>
        <v>0</v>
      </c>
      <c r="DB81" s="211">
        <f>_xlfn.XLOOKUP($C81,[1]Sheet1!$B:$B,[1]Sheet1!CB:CB)</f>
        <v>1</v>
      </c>
      <c r="DC81" s="211">
        <f>_xlfn.XLOOKUP($C81,[1]Sheet1!$B:$B,[1]Sheet1!CC:CC)</f>
        <v>1</v>
      </c>
      <c r="DD81" s="211">
        <f>_xlfn.XLOOKUP($C81,[1]Sheet1!$B:$B,[1]Sheet1!CD:CD)</f>
        <v>0</v>
      </c>
      <c r="DE81" s="211">
        <f>_xlfn.XLOOKUP($C81,[1]Sheet1!$B:$B,[1]Sheet1!CE:CE)</f>
        <v>1</v>
      </c>
      <c r="DF81" s="211">
        <f>_xlfn.XLOOKUP($C81,[1]Sheet1!$B:$B,[1]Sheet1!CF:CF)</f>
        <v>0</v>
      </c>
      <c r="DG81" s="163" t="str">
        <f>_xlfn.XLOOKUP(C81,[2]Sheet1!$B:$B,[2]Sheet1!$N:$N)</f>
        <v>Y</v>
      </c>
      <c r="DH81" s="163" t="str">
        <f>_xlfn.XLOOKUP(C81,[2]Sheet1!$B:$B,[2]Sheet1!$R:$R)</f>
        <v>No</v>
      </c>
      <c r="DI81" s="163" t="str">
        <f>_xlfn.XLOOKUP(C81,[2]Sheet1!$B:$B,[2]Sheet1!$AN:$AN)</f>
        <v>N</v>
      </c>
      <c r="DJ81" s="163" t="str">
        <f>_xlfn.XLOOKUP(C81,[2]Sheet1!$B:$B,[2]Sheet1!$W:$W)</f>
        <v>C</v>
      </c>
      <c r="DK81" s="163" t="str">
        <f>_xlfn.XLOOKUP(C81,[2]Sheet1!$B:$B,[2]Sheet1!$AF:$AF)</f>
        <v>Y</v>
      </c>
      <c r="DL81" s="163">
        <f>_xlfn.XLOOKUP(C81,[2]Sheet1!$B:$B,[2]Sheet1!$AW:$AW)</f>
        <v>0</v>
      </c>
      <c r="DM81" s="166" t="str">
        <f t="shared" si="65"/>
        <v>Y</v>
      </c>
      <c r="DN81" s="166" t="str">
        <f t="shared" si="66"/>
        <v/>
      </c>
      <c r="DO81" s="166" t="str">
        <f t="shared" si="67"/>
        <v>Y</v>
      </c>
      <c r="DP81" s="166" t="str">
        <f t="shared" si="68"/>
        <v>N</v>
      </c>
      <c r="DQ81" s="180" t="str">
        <f t="shared" si="69"/>
        <v>Yes</v>
      </c>
      <c r="DR81" s="180"/>
    </row>
    <row r="82" spans="1:122" s="24" customFormat="1" ht="16.5" hidden="1" customHeight="1">
      <c r="A82" s="24">
        <v>79</v>
      </c>
      <c r="B82" s="24">
        <v>65</v>
      </c>
      <c r="C82" s="26" t="s">
        <v>1379</v>
      </c>
      <c r="D82" s="24" t="s">
        <v>7187</v>
      </c>
      <c r="E82" s="24" t="s">
        <v>7169</v>
      </c>
      <c r="F82" s="24" t="s">
        <v>2540</v>
      </c>
      <c r="G82" s="24" t="s">
        <v>3181</v>
      </c>
      <c r="H82" s="30" t="s">
        <v>1380</v>
      </c>
      <c r="I82" s="24" t="s">
        <v>1381</v>
      </c>
      <c r="J82" s="24">
        <v>-6.5000000000000002E-2</v>
      </c>
      <c r="K82" s="24" t="s">
        <v>1382</v>
      </c>
      <c r="L82" s="24">
        <v>62062</v>
      </c>
      <c r="M82" s="26">
        <v>31</v>
      </c>
      <c r="N82" s="73" t="s">
        <v>689</v>
      </c>
      <c r="O82" s="73" t="s">
        <v>7588</v>
      </c>
      <c r="P82" s="74" t="s">
        <v>7588</v>
      </c>
      <c r="Q82" s="73" t="s">
        <v>689</v>
      </c>
      <c r="R82" s="73" t="s">
        <v>689</v>
      </c>
      <c r="S82" s="73" t="s">
        <v>7588</v>
      </c>
      <c r="T82" s="73" t="s">
        <v>7588</v>
      </c>
      <c r="U82" s="213" t="s">
        <v>7588</v>
      </c>
      <c r="V82" s="73" t="s">
        <v>7588</v>
      </c>
      <c r="W82" s="73" t="s">
        <v>7588</v>
      </c>
      <c r="X82" s="218" t="s">
        <v>7588</v>
      </c>
      <c r="Y82" s="73" t="s">
        <v>7588</v>
      </c>
      <c r="Z82" s="73" t="s">
        <v>7588</v>
      </c>
      <c r="AA82" s="74" t="s">
        <v>7588</v>
      </c>
      <c r="AB82" s="73"/>
      <c r="AC82" s="73" t="s">
        <v>417</v>
      </c>
      <c r="AD82" s="74" t="s">
        <v>6</v>
      </c>
      <c r="AE82" s="73" t="s">
        <v>7588</v>
      </c>
      <c r="AF82" s="73" t="s">
        <v>689</v>
      </c>
      <c r="AG82" s="73" t="s">
        <v>266</v>
      </c>
      <c r="AH82" s="73" t="s">
        <v>266</v>
      </c>
      <c r="AI82" s="73" t="s">
        <v>266</v>
      </c>
      <c r="AJ82" s="73" t="s">
        <v>2283</v>
      </c>
      <c r="AK82" s="81" t="s">
        <v>7588</v>
      </c>
      <c r="AL82" s="73" t="s">
        <v>7588</v>
      </c>
      <c r="AN82" s="26"/>
      <c r="AO82" s="24" t="s">
        <v>7346</v>
      </c>
      <c r="AP82" s="73" t="s">
        <v>86</v>
      </c>
      <c r="AQ82" s="24" t="s">
        <v>2283</v>
      </c>
      <c r="AR82" s="24" t="s">
        <v>3853</v>
      </c>
      <c r="AS82" s="24">
        <v>2050</v>
      </c>
      <c r="AU82" s="26"/>
      <c r="AV82" s="24" t="s">
        <v>266</v>
      </c>
      <c r="AW82" s="22" t="s">
        <v>3271</v>
      </c>
      <c r="AX82" s="24" t="s">
        <v>269</v>
      </c>
      <c r="AY82" s="24" t="s">
        <v>689</v>
      </c>
      <c r="AZ82" s="24" t="s">
        <v>7588</v>
      </c>
      <c r="BA82" s="24" t="s">
        <v>7588</v>
      </c>
      <c r="BC82" s="26"/>
      <c r="BE82" s="29"/>
      <c r="BF82" s="26"/>
      <c r="BG82" s="24">
        <f t="shared" si="37"/>
        <v>0</v>
      </c>
      <c r="BH82" s="24">
        <f t="shared" si="38"/>
        <v>0</v>
      </c>
      <c r="BI82" s="24">
        <f t="shared" si="39"/>
        <v>0</v>
      </c>
      <c r="BJ82" s="24">
        <f t="shared" si="40"/>
        <v>0</v>
      </c>
      <c r="BK82" s="24">
        <f t="shared" si="41"/>
        <v>0</v>
      </c>
      <c r="BL82" s="24">
        <f t="shared" si="42"/>
        <v>0</v>
      </c>
      <c r="BM82" s="24">
        <f t="shared" si="43"/>
        <v>0</v>
      </c>
      <c r="BN82" s="24">
        <f t="shared" si="44"/>
        <v>0</v>
      </c>
      <c r="BO82" s="24">
        <f t="shared" si="45"/>
        <v>0</v>
      </c>
      <c r="BP82" s="24">
        <f t="shared" si="46"/>
        <v>0</v>
      </c>
      <c r="BQ82" s="24">
        <f t="shared" si="47"/>
        <v>0</v>
      </c>
      <c r="BR82" s="24">
        <f t="shared" si="48"/>
        <v>0</v>
      </c>
      <c r="BS82" s="24">
        <f t="shared" si="49"/>
        <v>0</v>
      </c>
      <c r="BT82" s="24">
        <f t="shared" si="50"/>
        <v>1</v>
      </c>
      <c r="BU82" s="24">
        <f t="shared" si="51"/>
        <v>0</v>
      </c>
      <c r="BV82" s="24">
        <f t="shared" si="52"/>
        <v>0</v>
      </c>
      <c r="BW82" s="24">
        <f t="shared" si="53"/>
        <v>0</v>
      </c>
      <c r="BX82" s="24">
        <f t="shared" si="54"/>
        <v>0</v>
      </c>
      <c r="BY82" s="24">
        <f t="shared" si="55"/>
        <v>0</v>
      </c>
      <c r="BZ82" s="24">
        <f t="shared" si="56"/>
        <v>0</v>
      </c>
      <c r="CA82" s="24">
        <f t="shared" si="57"/>
        <v>1</v>
      </c>
      <c r="CB82" s="24">
        <f t="shared" si="58"/>
        <v>1</v>
      </c>
      <c r="CC82" s="24">
        <f t="shared" si="59"/>
        <v>0</v>
      </c>
      <c r="CD82" s="24">
        <f t="shared" si="60"/>
        <v>0</v>
      </c>
      <c r="CE82" s="24">
        <f t="shared" si="61"/>
        <v>0</v>
      </c>
      <c r="CF82" s="24">
        <f t="shared" si="62"/>
        <v>1</v>
      </c>
      <c r="CG82" s="24">
        <f t="shared" ref="CG82:CG87" si="70">MAX(BJ82,BN82,BX82,CB82)</f>
        <v>1</v>
      </c>
      <c r="CH82" s="24">
        <f t="shared" si="63"/>
        <v>0</v>
      </c>
      <c r="CI82" s="24">
        <f t="shared" si="64"/>
        <v>0</v>
      </c>
      <c r="CJ82" s="211">
        <f>_xlfn.XLOOKUP($C82,[1]Sheet1!$B:$B,[1]Sheet1!BJ:BJ)</f>
        <v>0</v>
      </c>
      <c r="CK82" s="211">
        <f>_xlfn.XLOOKUP($C82,[1]Sheet1!$B:$B,[1]Sheet1!BK:BK)</f>
        <v>0</v>
      </c>
      <c r="CL82" s="211">
        <f>_xlfn.XLOOKUP($C82,[1]Sheet1!$B:$B,[1]Sheet1!BL:BL)</f>
        <v>0</v>
      </c>
      <c r="CM82" s="211">
        <f>_xlfn.XLOOKUP($C82,[1]Sheet1!$B:$B,[1]Sheet1!BM:BM)</f>
        <v>0</v>
      </c>
      <c r="CN82" s="211">
        <f>_xlfn.XLOOKUP($C82,[1]Sheet1!$B:$B,[1]Sheet1!BN:BN)</f>
        <v>0</v>
      </c>
      <c r="CO82" s="211">
        <f>_xlfn.XLOOKUP($C82,[1]Sheet1!$B:$B,[1]Sheet1!BO:BO)</f>
        <v>0</v>
      </c>
      <c r="CP82" s="211">
        <f>_xlfn.XLOOKUP($C82,[1]Sheet1!$B:$B,[1]Sheet1!BP:BP)</f>
        <v>1</v>
      </c>
      <c r="CQ82" s="211">
        <f>_xlfn.XLOOKUP($C82,[1]Sheet1!$B:$B,[1]Sheet1!BQ:BQ)</f>
        <v>1</v>
      </c>
      <c r="CR82" s="211">
        <f>_xlfn.XLOOKUP($C82,[1]Sheet1!$B:$B,[1]Sheet1!BR:BR)</f>
        <v>0</v>
      </c>
      <c r="CS82" s="211">
        <f>_xlfn.XLOOKUP($C82,[1]Sheet1!$B:$B,[1]Sheet1!BS:BS)</f>
        <v>0</v>
      </c>
      <c r="CT82" s="211">
        <f>_xlfn.XLOOKUP($C82,[1]Sheet1!$B:$B,[1]Sheet1!BT:BT)</f>
        <v>0</v>
      </c>
      <c r="CU82" s="211">
        <f>_xlfn.XLOOKUP($C82,[1]Sheet1!$B:$B,[1]Sheet1!BU:BU)</f>
        <v>0</v>
      </c>
      <c r="CV82" s="211">
        <f>_xlfn.XLOOKUP($C82,[1]Sheet1!$B:$B,[1]Sheet1!BV:BV)</f>
        <v>0</v>
      </c>
      <c r="CW82" s="211">
        <f>_xlfn.XLOOKUP($C82,[1]Sheet1!$B:$B,[1]Sheet1!BW:BW)</f>
        <v>0</v>
      </c>
      <c r="CX82" s="211">
        <f>_xlfn.XLOOKUP($C82,[1]Sheet1!$B:$B,[1]Sheet1!BX:BX)</f>
        <v>0</v>
      </c>
      <c r="CY82" s="211">
        <f>_xlfn.XLOOKUP($C82,[1]Sheet1!$B:$B,[1]Sheet1!BY:BY)</f>
        <v>0</v>
      </c>
      <c r="CZ82" s="211">
        <f>_xlfn.XLOOKUP($C82,[1]Sheet1!$B:$B,[1]Sheet1!BZ:BZ)</f>
        <v>1</v>
      </c>
      <c r="DA82" s="211">
        <f>_xlfn.XLOOKUP($C82,[1]Sheet1!$B:$B,[1]Sheet1!CA:CA)</f>
        <v>0</v>
      </c>
      <c r="DB82" s="211">
        <f>_xlfn.XLOOKUP($C82,[1]Sheet1!$B:$B,[1]Sheet1!CB:CB)</f>
        <v>1</v>
      </c>
      <c r="DC82" s="211">
        <f>_xlfn.XLOOKUP($C82,[1]Sheet1!$B:$B,[1]Sheet1!CC:CC)</f>
        <v>1</v>
      </c>
      <c r="DD82" s="211">
        <f>_xlfn.XLOOKUP($C82,[1]Sheet1!$B:$B,[1]Sheet1!CD:CD)</f>
        <v>0</v>
      </c>
      <c r="DE82" s="211">
        <f>_xlfn.XLOOKUP($C82,[1]Sheet1!$B:$B,[1]Sheet1!CE:CE)</f>
        <v>1</v>
      </c>
      <c r="DF82" s="211">
        <f>_xlfn.XLOOKUP($C82,[1]Sheet1!$B:$B,[1]Sheet1!CF:CF)</f>
        <v>0</v>
      </c>
      <c r="DG82" s="163" t="str">
        <f>_xlfn.XLOOKUP(C82,[2]Sheet1!$B:$B,[2]Sheet1!$N:$N)</f>
        <v>N</v>
      </c>
      <c r="DH82" s="163">
        <f>_xlfn.XLOOKUP(C82,[2]Sheet1!$B:$B,[2]Sheet1!$R:$R)</f>
        <v>0</v>
      </c>
      <c r="DI82" s="163" t="str">
        <f>_xlfn.XLOOKUP(C82,[2]Sheet1!$B:$B,[2]Sheet1!$AN:$AN)</f>
        <v>C</v>
      </c>
      <c r="DJ82" s="163" t="str">
        <f>_xlfn.XLOOKUP(C82,[2]Sheet1!$B:$B,[2]Sheet1!$W:$W)</f>
        <v>N</v>
      </c>
      <c r="DK82" s="163">
        <f>_xlfn.XLOOKUP(C82,[2]Sheet1!$B:$B,[2]Sheet1!$AF:$AF)</f>
        <v>0</v>
      </c>
      <c r="DL82" s="163" t="str">
        <f>_xlfn.XLOOKUP(C82,[2]Sheet1!$B:$B,[2]Sheet1!$AW:$AW)</f>
        <v>Y</v>
      </c>
      <c r="DM82" s="166" t="str">
        <f t="shared" si="65"/>
        <v>N</v>
      </c>
      <c r="DN82" s="166" t="str">
        <f t="shared" si="66"/>
        <v/>
      </c>
      <c r="DO82" s="166" t="str">
        <f t="shared" si="67"/>
        <v>Y</v>
      </c>
      <c r="DP82" s="166" t="str">
        <f t="shared" si="68"/>
        <v>N</v>
      </c>
      <c r="DQ82" s="180" t="str">
        <f t="shared" si="69"/>
        <v>Yes</v>
      </c>
      <c r="DR82" s="180"/>
    </row>
    <row r="83" spans="1:122" s="24" customFormat="1" ht="16.5" hidden="1" customHeight="1">
      <c r="A83" s="143">
        <v>80</v>
      </c>
      <c r="B83" s="143">
        <v>88</v>
      </c>
      <c r="C83" s="144" t="s">
        <v>432</v>
      </c>
      <c r="D83" s="143" t="s">
        <v>7202</v>
      </c>
      <c r="E83" s="143" t="s">
        <v>7169</v>
      </c>
      <c r="F83" s="143" t="s">
        <v>7286</v>
      </c>
      <c r="G83" s="143" t="s">
        <v>2990</v>
      </c>
      <c r="H83" s="167" t="s">
        <v>433</v>
      </c>
      <c r="I83" s="143" t="s">
        <v>434</v>
      </c>
      <c r="J83" s="143">
        <v>0.125</v>
      </c>
      <c r="K83" s="143" t="s">
        <v>435</v>
      </c>
      <c r="L83" s="143">
        <v>8090</v>
      </c>
      <c r="M83" s="144">
        <v>29</v>
      </c>
      <c r="N83" s="145" t="s">
        <v>689</v>
      </c>
      <c r="O83" s="145" t="s">
        <v>7588</v>
      </c>
      <c r="P83" s="146" t="s">
        <v>7588</v>
      </c>
      <c r="Q83" s="73" t="s">
        <v>689</v>
      </c>
      <c r="R83" s="73" t="s">
        <v>689</v>
      </c>
      <c r="S83" s="145" t="s">
        <v>7588</v>
      </c>
      <c r="T83" s="145" t="s">
        <v>7588</v>
      </c>
      <c r="U83" s="214" t="s">
        <v>7588</v>
      </c>
      <c r="V83" s="145" t="s">
        <v>7588</v>
      </c>
      <c r="W83" s="145" t="s">
        <v>7588</v>
      </c>
      <c r="X83" s="219" t="s">
        <v>7588</v>
      </c>
      <c r="Y83" s="73" t="s">
        <v>7588</v>
      </c>
      <c r="Z83" s="145" t="s">
        <v>7588</v>
      </c>
      <c r="AA83" s="146" t="s">
        <v>7588</v>
      </c>
      <c r="AB83" s="145"/>
      <c r="AC83" s="145" t="s">
        <v>3013</v>
      </c>
      <c r="AD83" s="146" t="s">
        <v>7139</v>
      </c>
      <c r="AE83" s="73" t="s">
        <v>7588</v>
      </c>
      <c r="AF83" s="73" t="s">
        <v>689</v>
      </c>
      <c r="AG83" s="145" t="s">
        <v>267</v>
      </c>
      <c r="AH83" s="145" t="s">
        <v>267</v>
      </c>
      <c r="AI83" s="145" t="s">
        <v>267</v>
      </c>
      <c r="AJ83" s="145" t="s">
        <v>7588</v>
      </c>
      <c r="AK83" s="147" t="s">
        <v>7588</v>
      </c>
      <c r="AL83" s="145" t="s">
        <v>7588</v>
      </c>
      <c r="AM83" s="152" t="s">
        <v>436</v>
      </c>
      <c r="AN83" s="144" t="s">
        <v>186</v>
      </c>
      <c r="AO83" s="24" t="s">
        <v>7588</v>
      </c>
      <c r="AP83" s="145" t="s">
        <v>689</v>
      </c>
      <c r="AQ83" s="143" t="s">
        <v>7588</v>
      </c>
      <c r="AR83" s="143" t="s">
        <v>7588</v>
      </c>
      <c r="AS83" s="143" t="s">
        <v>7588</v>
      </c>
      <c r="AT83" s="143"/>
      <c r="AU83" s="144"/>
      <c r="AV83" s="143" t="s">
        <v>267</v>
      </c>
      <c r="AW83" s="198" t="s">
        <v>267</v>
      </c>
      <c r="AX83" s="143" t="s">
        <v>269</v>
      </c>
      <c r="AY83" s="143" t="s">
        <v>689</v>
      </c>
      <c r="AZ83" s="143" t="s">
        <v>7588</v>
      </c>
      <c r="BA83" s="143" t="s">
        <v>7588</v>
      </c>
      <c r="BB83" s="143"/>
      <c r="BC83" s="144"/>
      <c r="BD83" s="143"/>
      <c r="BE83" s="148"/>
      <c r="BF83" s="144"/>
      <c r="BG83" s="24">
        <f t="shared" si="37"/>
        <v>0</v>
      </c>
      <c r="BH83" s="24">
        <f t="shared" si="38"/>
        <v>0</v>
      </c>
      <c r="BI83" s="24">
        <f t="shared" si="39"/>
        <v>0</v>
      </c>
      <c r="BJ83" s="24">
        <f t="shared" si="40"/>
        <v>0</v>
      </c>
      <c r="BK83" s="24">
        <f t="shared" si="41"/>
        <v>0</v>
      </c>
      <c r="BL83" s="24">
        <f t="shared" si="42"/>
        <v>0</v>
      </c>
      <c r="BM83" s="24">
        <f t="shared" si="43"/>
        <v>0</v>
      </c>
      <c r="BN83" s="24">
        <f t="shared" si="44"/>
        <v>0</v>
      </c>
      <c r="BO83" s="24">
        <f t="shared" si="45"/>
        <v>0</v>
      </c>
      <c r="BP83" s="24">
        <f t="shared" si="46"/>
        <v>0</v>
      </c>
      <c r="BQ83" s="24">
        <f t="shared" si="47"/>
        <v>0</v>
      </c>
      <c r="BR83" s="24">
        <f t="shared" si="48"/>
        <v>0</v>
      </c>
      <c r="BS83" s="24">
        <f t="shared" si="49"/>
        <v>0</v>
      </c>
      <c r="BT83" s="24">
        <f t="shared" si="50"/>
        <v>0</v>
      </c>
      <c r="BU83" s="24">
        <f t="shared" si="51"/>
        <v>0</v>
      </c>
      <c r="BV83" s="24">
        <f t="shared" si="52"/>
        <v>0</v>
      </c>
      <c r="BW83" s="24">
        <f t="shared" si="53"/>
        <v>0</v>
      </c>
      <c r="BX83" s="24">
        <f t="shared" si="54"/>
        <v>0</v>
      </c>
      <c r="BY83" s="24">
        <f t="shared" si="55"/>
        <v>0</v>
      </c>
      <c r="BZ83" s="24">
        <f t="shared" si="56"/>
        <v>0</v>
      </c>
      <c r="CA83" s="24">
        <f t="shared" si="57"/>
        <v>0</v>
      </c>
      <c r="CB83" s="24">
        <f t="shared" si="58"/>
        <v>0</v>
      </c>
      <c r="CC83" s="24">
        <f t="shared" si="59"/>
        <v>0</v>
      </c>
      <c r="CD83" s="24">
        <f t="shared" si="60"/>
        <v>0</v>
      </c>
      <c r="CE83" s="24">
        <f t="shared" si="61"/>
        <v>0</v>
      </c>
      <c r="CF83" s="24">
        <f t="shared" si="62"/>
        <v>0</v>
      </c>
      <c r="CG83" s="24">
        <f t="shared" si="70"/>
        <v>0</v>
      </c>
      <c r="CH83" s="24">
        <f t="shared" si="63"/>
        <v>0</v>
      </c>
      <c r="CI83" s="24">
        <f t="shared" si="64"/>
        <v>1</v>
      </c>
      <c r="CJ83" s="211">
        <f>_xlfn.XLOOKUP($C83,[1]Sheet1!$B:$B,[1]Sheet1!BJ:BJ)</f>
        <v>0</v>
      </c>
      <c r="CK83" s="211">
        <f>_xlfn.XLOOKUP($C83,[1]Sheet1!$B:$B,[1]Sheet1!BK:BK)</f>
        <v>0</v>
      </c>
      <c r="CL83" s="211">
        <f>_xlfn.XLOOKUP($C83,[1]Sheet1!$B:$B,[1]Sheet1!BL:BL)</f>
        <v>0</v>
      </c>
      <c r="CM83" s="211">
        <f>_xlfn.XLOOKUP($C83,[1]Sheet1!$B:$B,[1]Sheet1!BM:BM)</f>
        <v>0</v>
      </c>
      <c r="CN83" s="211">
        <f>_xlfn.XLOOKUP($C83,[1]Sheet1!$B:$B,[1]Sheet1!BN:BN)</f>
        <v>0</v>
      </c>
      <c r="CO83" s="211">
        <f>_xlfn.XLOOKUP($C83,[1]Sheet1!$B:$B,[1]Sheet1!BO:BO)</f>
        <v>0</v>
      </c>
      <c r="CP83" s="211">
        <f>_xlfn.XLOOKUP($C83,[1]Sheet1!$B:$B,[1]Sheet1!BP:BP)</f>
        <v>0</v>
      </c>
      <c r="CQ83" s="211">
        <f>_xlfn.XLOOKUP($C83,[1]Sheet1!$B:$B,[1]Sheet1!BQ:BQ)</f>
        <v>0</v>
      </c>
      <c r="CR83" s="211">
        <f>_xlfn.XLOOKUP($C83,[1]Sheet1!$B:$B,[1]Sheet1!BR:BR)</f>
        <v>0</v>
      </c>
      <c r="CS83" s="211">
        <f>_xlfn.XLOOKUP($C83,[1]Sheet1!$B:$B,[1]Sheet1!BS:BS)</f>
        <v>0</v>
      </c>
      <c r="CT83" s="211">
        <f>_xlfn.XLOOKUP($C83,[1]Sheet1!$B:$B,[1]Sheet1!BT:BT)</f>
        <v>0</v>
      </c>
      <c r="CU83" s="211">
        <f>_xlfn.XLOOKUP($C83,[1]Sheet1!$B:$B,[1]Sheet1!BU:BU)</f>
        <v>0</v>
      </c>
      <c r="CV83" s="211">
        <f>_xlfn.XLOOKUP($C83,[1]Sheet1!$B:$B,[1]Sheet1!BV:BV)</f>
        <v>0</v>
      </c>
      <c r="CW83" s="211">
        <f>_xlfn.XLOOKUP($C83,[1]Sheet1!$B:$B,[1]Sheet1!BW:BW)</f>
        <v>0</v>
      </c>
      <c r="CX83" s="211">
        <f>_xlfn.XLOOKUP($C83,[1]Sheet1!$B:$B,[1]Sheet1!BX:BX)</f>
        <v>0</v>
      </c>
      <c r="CY83" s="211">
        <f>_xlfn.XLOOKUP($C83,[1]Sheet1!$B:$B,[1]Sheet1!BY:BY)</f>
        <v>0</v>
      </c>
      <c r="CZ83" s="211">
        <f>_xlfn.XLOOKUP($C83,[1]Sheet1!$B:$B,[1]Sheet1!BZ:BZ)</f>
        <v>0</v>
      </c>
      <c r="DA83" s="211">
        <f>_xlfn.XLOOKUP($C83,[1]Sheet1!$B:$B,[1]Sheet1!CA:CA)</f>
        <v>0</v>
      </c>
      <c r="DB83" s="211">
        <f>_xlfn.XLOOKUP($C83,[1]Sheet1!$B:$B,[1]Sheet1!CB:CB)</f>
        <v>0</v>
      </c>
      <c r="DC83" s="211">
        <f>_xlfn.XLOOKUP($C83,[1]Sheet1!$B:$B,[1]Sheet1!CC:CC)</f>
        <v>0</v>
      </c>
      <c r="DD83" s="211">
        <f>_xlfn.XLOOKUP($C83,[1]Sheet1!$B:$B,[1]Sheet1!CD:CD)</f>
        <v>0</v>
      </c>
      <c r="DE83" s="211">
        <f>_xlfn.XLOOKUP($C83,[1]Sheet1!$B:$B,[1]Sheet1!CE:CE)</f>
        <v>0</v>
      </c>
      <c r="DF83" s="211">
        <f>_xlfn.XLOOKUP($C83,[1]Sheet1!$B:$B,[1]Sheet1!CF:CF)</f>
        <v>0</v>
      </c>
      <c r="DG83" s="163" t="str">
        <f>_xlfn.XLOOKUP(C83,[2]Sheet1!$B:$B,[2]Sheet1!$N:$N)</f>
        <v>N</v>
      </c>
      <c r="DH83" s="163">
        <f>_xlfn.XLOOKUP(C83,[2]Sheet1!$B:$B,[2]Sheet1!$R:$R)</f>
        <v>0</v>
      </c>
      <c r="DI83" s="163" t="str">
        <f>_xlfn.XLOOKUP(C83,[2]Sheet1!$B:$B,[2]Sheet1!$AN:$AN)</f>
        <v>N</v>
      </c>
      <c r="DJ83" s="163" t="str">
        <f>_xlfn.XLOOKUP(C83,[2]Sheet1!$B:$B,[2]Sheet1!$W:$W)</f>
        <v>N</v>
      </c>
      <c r="DK83" s="163">
        <f>_xlfn.XLOOKUP(C83,[2]Sheet1!$B:$B,[2]Sheet1!$AF:$AF)</f>
        <v>0</v>
      </c>
      <c r="DL83" s="163">
        <f>_xlfn.XLOOKUP(C83,[2]Sheet1!$B:$B,[2]Sheet1!$AW:$AW)</f>
        <v>0</v>
      </c>
      <c r="DM83" s="166" t="str">
        <f t="shared" si="65"/>
        <v>N</v>
      </c>
      <c r="DN83" s="166" t="str">
        <f t="shared" si="66"/>
        <v/>
      </c>
      <c r="DO83" s="166" t="str">
        <f t="shared" si="67"/>
        <v>N</v>
      </c>
      <c r="DP83" s="166" t="str">
        <f t="shared" si="68"/>
        <v>N</v>
      </c>
      <c r="DQ83" s="180" t="str">
        <f t="shared" si="69"/>
        <v>Not Specified</v>
      </c>
      <c r="DR83" s="180"/>
    </row>
    <row r="84" spans="1:122" s="24" customFormat="1" ht="16.5" hidden="1" customHeight="1">
      <c r="A84" s="24">
        <v>81</v>
      </c>
      <c r="B84" s="24">
        <v>81</v>
      </c>
      <c r="C84" s="26" t="s">
        <v>437</v>
      </c>
      <c r="D84" s="24" t="s">
        <v>7209</v>
      </c>
      <c r="E84" s="24" t="s">
        <v>7184</v>
      </c>
      <c r="F84" s="24" t="s">
        <v>2277</v>
      </c>
      <c r="G84" s="24" t="s">
        <v>3181</v>
      </c>
      <c r="H84" s="30" t="s">
        <v>438</v>
      </c>
      <c r="I84" s="24" t="s">
        <v>439</v>
      </c>
      <c r="J84" s="24">
        <v>-0.16900000000000001</v>
      </c>
      <c r="K84" s="24" t="s">
        <v>440</v>
      </c>
      <c r="L84" s="24">
        <v>211360</v>
      </c>
      <c r="M84" s="26">
        <v>9</v>
      </c>
      <c r="N84" s="73" t="s">
        <v>689</v>
      </c>
      <c r="O84" s="73" t="s">
        <v>7588</v>
      </c>
      <c r="P84" s="74" t="s">
        <v>7588</v>
      </c>
      <c r="Q84" s="73" t="s">
        <v>689</v>
      </c>
      <c r="R84" s="73" t="s">
        <v>689</v>
      </c>
      <c r="S84" s="73" t="s">
        <v>7588</v>
      </c>
      <c r="T84" s="73" t="s">
        <v>7588</v>
      </c>
      <c r="U84" s="213" t="s">
        <v>7588</v>
      </c>
      <c r="V84" s="73" t="s">
        <v>7588</v>
      </c>
      <c r="W84" s="73" t="s">
        <v>7588</v>
      </c>
      <c r="X84" s="218" t="s">
        <v>7588</v>
      </c>
      <c r="Y84" s="73" t="s">
        <v>7588</v>
      </c>
      <c r="Z84" s="73" t="s">
        <v>7588</v>
      </c>
      <c r="AA84" s="74" t="s">
        <v>7588</v>
      </c>
      <c r="AB84" s="73"/>
      <c r="AC84" s="73" t="s">
        <v>3013</v>
      </c>
      <c r="AD84" s="74" t="s">
        <v>7139</v>
      </c>
      <c r="AE84" s="73" t="s">
        <v>7588</v>
      </c>
      <c r="AF84" s="73" t="s">
        <v>689</v>
      </c>
      <c r="AG84" s="73" t="s">
        <v>7588</v>
      </c>
      <c r="AH84" s="73" t="s">
        <v>7588</v>
      </c>
      <c r="AI84" s="73" t="s">
        <v>7588</v>
      </c>
      <c r="AJ84" s="73" t="s">
        <v>7588</v>
      </c>
      <c r="AK84" s="81" t="s">
        <v>7588</v>
      </c>
      <c r="AL84" s="73" t="s">
        <v>7588</v>
      </c>
      <c r="AM84" s="28" t="s">
        <v>441</v>
      </c>
      <c r="AN84" s="26" t="s">
        <v>442</v>
      </c>
      <c r="AO84" s="24" t="s">
        <v>7588</v>
      </c>
      <c r="AP84" s="73" t="s">
        <v>689</v>
      </c>
      <c r="AQ84" s="24" t="s">
        <v>7588</v>
      </c>
      <c r="AR84" s="24" t="s">
        <v>7588</v>
      </c>
      <c r="AS84" s="24" t="s">
        <v>7588</v>
      </c>
      <c r="AU84" s="26"/>
      <c r="AV84" s="24" t="s">
        <v>7588</v>
      </c>
      <c r="AW84" s="22" t="s">
        <v>7588</v>
      </c>
      <c r="AX84" s="24" t="s">
        <v>7588</v>
      </c>
      <c r="AY84" s="24" t="s">
        <v>689</v>
      </c>
      <c r="AZ84" s="24" t="s">
        <v>7588</v>
      </c>
      <c r="BA84" s="24" t="s">
        <v>7588</v>
      </c>
      <c r="BC84" s="26"/>
      <c r="BE84" s="29"/>
      <c r="BF84" s="26"/>
      <c r="BG84" s="24">
        <f t="shared" si="37"/>
        <v>0</v>
      </c>
      <c r="BH84" s="24">
        <f t="shared" si="38"/>
        <v>0</v>
      </c>
      <c r="BI84" s="24">
        <f t="shared" si="39"/>
        <v>0</v>
      </c>
      <c r="BJ84" s="24">
        <f t="shared" si="40"/>
        <v>0</v>
      </c>
      <c r="BK84" s="24">
        <f t="shared" si="41"/>
        <v>0</v>
      </c>
      <c r="BL84" s="24">
        <f t="shared" si="42"/>
        <v>0</v>
      </c>
      <c r="BM84" s="24">
        <f t="shared" si="43"/>
        <v>0</v>
      </c>
      <c r="BN84" s="24">
        <f t="shared" si="44"/>
        <v>0</v>
      </c>
      <c r="BO84" s="24">
        <f t="shared" si="45"/>
        <v>0</v>
      </c>
      <c r="BP84" s="24">
        <f t="shared" si="46"/>
        <v>0</v>
      </c>
      <c r="BQ84" s="24">
        <f t="shared" si="47"/>
        <v>0</v>
      </c>
      <c r="BR84" s="24">
        <f t="shared" si="48"/>
        <v>0</v>
      </c>
      <c r="BS84" s="24">
        <f t="shared" si="49"/>
        <v>0</v>
      </c>
      <c r="BT84" s="24">
        <f t="shared" si="50"/>
        <v>0</v>
      </c>
      <c r="BU84" s="24">
        <f t="shared" si="51"/>
        <v>0</v>
      </c>
      <c r="BV84" s="24">
        <f t="shared" si="52"/>
        <v>0</v>
      </c>
      <c r="BW84" s="24">
        <f t="shared" si="53"/>
        <v>0</v>
      </c>
      <c r="BX84" s="24">
        <f t="shared" si="54"/>
        <v>0</v>
      </c>
      <c r="BY84" s="24">
        <f t="shared" si="55"/>
        <v>0</v>
      </c>
      <c r="BZ84" s="24">
        <f t="shared" si="56"/>
        <v>0</v>
      </c>
      <c r="CA84" s="24">
        <f t="shared" si="57"/>
        <v>0</v>
      </c>
      <c r="CB84" s="24">
        <f t="shared" si="58"/>
        <v>0</v>
      </c>
      <c r="CC84" s="24">
        <f t="shared" si="59"/>
        <v>0</v>
      </c>
      <c r="CD84" s="24">
        <f t="shared" si="60"/>
        <v>0</v>
      </c>
      <c r="CE84" s="24">
        <f t="shared" si="61"/>
        <v>0</v>
      </c>
      <c r="CF84" s="24">
        <f t="shared" si="62"/>
        <v>0</v>
      </c>
      <c r="CG84" s="24">
        <f t="shared" si="70"/>
        <v>0</v>
      </c>
      <c r="CH84" s="24">
        <f t="shared" si="63"/>
        <v>0</v>
      </c>
      <c r="CI84" s="24">
        <f t="shared" si="64"/>
        <v>0</v>
      </c>
      <c r="CJ84" s="211">
        <f>_xlfn.XLOOKUP($C84,[1]Sheet1!$B:$B,[1]Sheet1!BJ:BJ)</f>
        <v>0</v>
      </c>
      <c r="CK84" s="211">
        <f>_xlfn.XLOOKUP($C84,[1]Sheet1!$B:$B,[1]Sheet1!BK:BK)</f>
        <v>0</v>
      </c>
      <c r="CL84" s="211">
        <f>_xlfn.XLOOKUP($C84,[1]Sheet1!$B:$B,[1]Sheet1!BL:BL)</f>
        <v>0</v>
      </c>
      <c r="CM84" s="211">
        <f>_xlfn.XLOOKUP($C84,[1]Sheet1!$B:$B,[1]Sheet1!BM:BM)</f>
        <v>0</v>
      </c>
      <c r="CN84" s="211">
        <f>_xlfn.XLOOKUP($C84,[1]Sheet1!$B:$B,[1]Sheet1!BN:BN)</f>
        <v>0</v>
      </c>
      <c r="CO84" s="211">
        <f>_xlfn.XLOOKUP($C84,[1]Sheet1!$B:$B,[1]Sheet1!BO:BO)</f>
        <v>0</v>
      </c>
      <c r="CP84" s="211">
        <f>_xlfn.XLOOKUP($C84,[1]Sheet1!$B:$B,[1]Sheet1!BP:BP)</f>
        <v>0</v>
      </c>
      <c r="CQ84" s="211">
        <f>_xlfn.XLOOKUP($C84,[1]Sheet1!$B:$B,[1]Sheet1!BQ:BQ)</f>
        <v>0</v>
      </c>
      <c r="CR84" s="211">
        <f>_xlfn.XLOOKUP($C84,[1]Sheet1!$B:$B,[1]Sheet1!BR:BR)</f>
        <v>0</v>
      </c>
      <c r="CS84" s="211">
        <f>_xlfn.XLOOKUP($C84,[1]Sheet1!$B:$B,[1]Sheet1!BS:BS)</f>
        <v>0</v>
      </c>
      <c r="CT84" s="211">
        <f>_xlfn.XLOOKUP($C84,[1]Sheet1!$B:$B,[1]Sheet1!BT:BT)</f>
        <v>0</v>
      </c>
      <c r="CU84" s="211">
        <f>_xlfn.XLOOKUP($C84,[1]Sheet1!$B:$B,[1]Sheet1!BU:BU)</f>
        <v>0</v>
      </c>
      <c r="CV84" s="211">
        <f>_xlfn.XLOOKUP($C84,[1]Sheet1!$B:$B,[1]Sheet1!BV:BV)</f>
        <v>0</v>
      </c>
      <c r="CW84" s="211">
        <f>_xlfn.XLOOKUP($C84,[1]Sheet1!$B:$B,[1]Sheet1!BW:BW)</f>
        <v>0</v>
      </c>
      <c r="CX84" s="211">
        <f>_xlfn.XLOOKUP($C84,[1]Sheet1!$B:$B,[1]Sheet1!BX:BX)</f>
        <v>0</v>
      </c>
      <c r="CY84" s="211">
        <f>_xlfn.XLOOKUP($C84,[1]Sheet1!$B:$B,[1]Sheet1!BY:BY)</f>
        <v>0</v>
      </c>
      <c r="CZ84" s="211">
        <f>_xlfn.XLOOKUP($C84,[1]Sheet1!$B:$B,[1]Sheet1!BZ:BZ)</f>
        <v>0</v>
      </c>
      <c r="DA84" s="211">
        <f>_xlfn.XLOOKUP($C84,[1]Sheet1!$B:$B,[1]Sheet1!CA:CA)</f>
        <v>0</v>
      </c>
      <c r="DB84" s="211">
        <f>_xlfn.XLOOKUP($C84,[1]Sheet1!$B:$B,[1]Sheet1!CB:CB)</f>
        <v>0</v>
      </c>
      <c r="DC84" s="211">
        <f>_xlfn.XLOOKUP($C84,[1]Sheet1!$B:$B,[1]Sheet1!CC:CC)</f>
        <v>0</v>
      </c>
      <c r="DD84" s="211">
        <f>_xlfn.XLOOKUP($C84,[1]Sheet1!$B:$B,[1]Sheet1!CD:CD)</f>
        <v>0</v>
      </c>
      <c r="DE84" s="211">
        <f>_xlfn.XLOOKUP($C84,[1]Sheet1!$B:$B,[1]Sheet1!CE:CE)</f>
        <v>0</v>
      </c>
      <c r="DF84" s="211">
        <f>_xlfn.XLOOKUP($C84,[1]Sheet1!$B:$B,[1]Sheet1!CF:CF)</f>
        <v>0</v>
      </c>
      <c r="DG84" s="163" t="str">
        <f>_xlfn.XLOOKUP(C84,[2]Sheet1!$B:$B,[2]Sheet1!$N:$N)</f>
        <v>N</v>
      </c>
      <c r="DH84" s="163">
        <f>_xlfn.XLOOKUP(C84,[2]Sheet1!$B:$B,[2]Sheet1!$R:$R)</f>
        <v>0</v>
      </c>
      <c r="DI84" s="163" t="str">
        <f>_xlfn.XLOOKUP(C84,[2]Sheet1!$B:$B,[2]Sheet1!$AN:$AN)</f>
        <v>N</v>
      </c>
      <c r="DJ84" s="163" t="str">
        <f>_xlfn.XLOOKUP(C84,[2]Sheet1!$B:$B,[2]Sheet1!$W:$W)</f>
        <v>N</v>
      </c>
      <c r="DK84" s="163">
        <f>_xlfn.XLOOKUP(C84,[2]Sheet1!$B:$B,[2]Sheet1!$AF:$AF)</f>
        <v>0</v>
      </c>
      <c r="DL84" s="163">
        <f>_xlfn.XLOOKUP(C84,[2]Sheet1!$B:$B,[2]Sheet1!$AW:$AW)</f>
        <v>0</v>
      </c>
      <c r="DM84" s="166" t="str">
        <f t="shared" si="65"/>
        <v>N</v>
      </c>
      <c r="DN84" s="166" t="str">
        <f t="shared" si="66"/>
        <v/>
      </c>
      <c r="DO84" s="166" t="str">
        <f t="shared" si="67"/>
        <v>N</v>
      </c>
      <c r="DP84" s="166" t="str">
        <f t="shared" si="68"/>
        <v>N</v>
      </c>
      <c r="DQ84" s="180" t="str">
        <f t="shared" si="69"/>
        <v/>
      </c>
      <c r="DR84" s="180"/>
    </row>
    <row r="85" spans="1:122" s="89" customFormat="1" ht="16.5" hidden="1" customHeight="1">
      <c r="A85" s="89">
        <v>82</v>
      </c>
      <c r="B85" s="89">
        <v>75</v>
      </c>
      <c r="C85" s="90" t="s">
        <v>452</v>
      </c>
      <c r="D85" s="89" t="s">
        <v>7158</v>
      </c>
      <c r="E85" s="89" t="s">
        <v>7157</v>
      </c>
      <c r="F85" s="89" t="s">
        <v>2277</v>
      </c>
      <c r="G85" s="89" t="s">
        <v>3181</v>
      </c>
      <c r="H85" s="91" t="s">
        <v>453</v>
      </c>
      <c r="I85" s="89" t="s">
        <v>454</v>
      </c>
      <c r="J85" s="89">
        <v>-0.873</v>
      </c>
      <c r="K85" s="89" t="s">
        <v>455</v>
      </c>
      <c r="L85" s="89">
        <v>199526</v>
      </c>
      <c r="M85" s="90">
        <v>8</v>
      </c>
      <c r="N85" s="88" t="s">
        <v>689</v>
      </c>
      <c r="O85" s="88" t="s">
        <v>7588</v>
      </c>
      <c r="P85" s="92" t="s">
        <v>7588</v>
      </c>
      <c r="Q85" s="73" t="s">
        <v>689</v>
      </c>
      <c r="R85" s="73" t="s">
        <v>689</v>
      </c>
      <c r="S85" s="88" t="s">
        <v>7588</v>
      </c>
      <c r="T85" s="88" t="s">
        <v>7588</v>
      </c>
      <c r="U85" s="215" t="s">
        <v>7588</v>
      </c>
      <c r="V85" s="88" t="s">
        <v>7588</v>
      </c>
      <c r="W85" s="88" t="s">
        <v>7588</v>
      </c>
      <c r="X85" s="220" t="s">
        <v>7588</v>
      </c>
      <c r="Y85" s="73" t="s">
        <v>7588</v>
      </c>
      <c r="Z85" s="88" t="s">
        <v>7588</v>
      </c>
      <c r="AA85" s="92" t="s">
        <v>7588</v>
      </c>
      <c r="AB85" s="88"/>
      <c r="AC85" s="88" t="s">
        <v>7588</v>
      </c>
      <c r="AD85" s="92" t="s">
        <v>7588</v>
      </c>
      <c r="AE85" s="88" t="s">
        <v>85</v>
      </c>
      <c r="AF85" s="73" t="s">
        <v>689</v>
      </c>
      <c r="AG85" s="88" t="s">
        <v>7588</v>
      </c>
      <c r="AH85" s="88" t="s">
        <v>7588</v>
      </c>
      <c r="AI85" s="88" t="s">
        <v>7588</v>
      </c>
      <c r="AJ85" s="88" t="s">
        <v>7588</v>
      </c>
      <c r="AK85" s="93" t="s">
        <v>456</v>
      </c>
      <c r="AL85" s="88">
        <v>2060</v>
      </c>
      <c r="AM85" s="176" t="s">
        <v>457</v>
      </c>
      <c r="AN85" s="182" t="s">
        <v>458</v>
      </c>
      <c r="AO85" s="24" t="s">
        <v>7588</v>
      </c>
      <c r="AP85" s="88" t="s">
        <v>689</v>
      </c>
      <c r="AQ85" s="89" t="s">
        <v>7588</v>
      </c>
      <c r="AR85" s="89" t="s">
        <v>7588</v>
      </c>
      <c r="AS85" s="89" t="s">
        <v>7588</v>
      </c>
      <c r="AU85" s="90"/>
      <c r="AV85" s="89" t="s">
        <v>7588</v>
      </c>
      <c r="AW85" s="199" t="s">
        <v>7588</v>
      </c>
      <c r="AX85" s="89" t="s">
        <v>7588</v>
      </c>
      <c r="AY85" s="89" t="s">
        <v>689</v>
      </c>
      <c r="AZ85" s="89" t="s">
        <v>7588</v>
      </c>
      <c r="BA85" s="89" t="s">
        <v>7588</v>
      </c>
      <c r="BC85" s="90"/>
      <c r="BE85" s="95"/>
      <c r="BF85" s="90"/>
      <c r="BG85" s="24">
        <f t="shared" si="37"/>
        <v>0</v>
      </c>
      <c r="BH85" s="24">
        <f t="shared" si="38"/>
        <v>0</v>
      </c>
      <c r="BI85" s="24">
        <f t="shared" si="39"/>
        <v>0</v>
      </c>
      <c r="BJ85" s="24">
        <f t="shared" si="40"/>
        <v>0</v>
      </c>
      <c r="BK85" s="24">
        <f t="shared" si="41"/>
        <v>0</v>
      </c>
      <c r="BL85" s="24">
        <f t="shared" si="42"/>
        <v>0</v>
      </c>
      <c r="BM85" s="24">
        <f t="shared" si="43"/>
        <v>0</v>
      </c>
      <c r="BN85" s="24">
        <f t="shared" si="44"/>
        <v>0</v>
      </c>
      <c r="BO85" s="24">
        <f t="shared" si="45"/>
        <v>0</v>
      </c>
      <c r="BP85" s="24">
        <f t="shared" si="46"/>
        <v>0</v>
      </c>
      <c r="BQ85" s="24">
        <f t="shared" si="47"/>
        <v>0</v>
      </c>
      <c r="BR85" s="24">
        <f t="shared" si="48"/>
        <v>0</v>
      </c>
      <c r="BS85" s="24">
        <f t="shared" si="49"/>
        <v>0</v>
      </c>
      <c r="BT85" s="24">
        <f t="shared" si="50"/>
        <v>0</v>
      </c>
      <c r="BU85" s="24">
        <f t="shared" si="51"/>
        <v>0</v>
      </c>
      <c r="BV85" s="24">
        <f t="shared" si="52"/>
        <v>0</v>
      </c>
      <c r="BW85" s="24">
        <f t="shared" si="53"/>
        <v>0</v>
      </c>
      <c r="BX85" s="24">
        <f t="shared" si="54"/>
        <v>0</v>
      </c>
      <c r="BY85" s="24">
        <f t="shared" si="55"/>
        <v>0</v>
      </c>
      <c r="BZ85" s="24">
        <f t="shared" si="56"/>
        <v>0</v>
      </c>
      <c r="CA85" s="24">
        <f t="shared" si="57"/>
        <v>0</v>
      </c>
      <c r="CB85" s="24">
        <f t="shared" si="58"/>
        <v>0</v>
      </c>
      <c r="CC85" s="24">
        <f t="shared" si="59"/>
        <v>0</v>
      </c>
      <c r="CD85" s="24">
        <f t="shared" si="60"/>
        <v>0</v>
      </c>
      <c r="CE85" s="24">
        <f t="shared" si="61"/>
        <v>0</v>
      </c>
      <c r="CF85" s="24">
        <f t="shared" si="62"/>
        <v>0</v>
      </c>
      <c r="CG85" s="24">
        <f t="shared" si="70"/>
        <v>0</v>
      </c>
      <c r="CH85" s="24">
        <f t="shared" si="63"/>
        <v>0</v>
      </c>
      <c r="CI85" s="24">
        <f t="shared" si="64"/>
        <v>0</v>
      </c>
      <c r="CJ85" s="211">
        <f>_xlfn.XLOOKUP($C85,[1]Sheet1!$B:$B,[1]Sheet1!BJ:BJ)</f>
        <v>0</v>
      </c>
      <c r="CK85" s="211">
        <f>_xlfn.XLOOKUP($C85,[1]Sheet1!$B:$B,[1]Sheet1!BK:BK)</f>
        <v>0</v>
      </c>
      <c r="CL85" s="211">
        <f>_xlfn.XLOOKUP($C85,[1]Sheet1!$B:$B,[1]Sheet1!BL:BL)</f>
        <v>0</v>
      </c>
      <c r="CM85" s="211">
        <f>_xlfn.XLOOKUP($C85,[1]Sheet1!$B:$B,[1]Sheet1!BM:BM)</f>
        <v>0</v>
      </c>
      <c r="CN85" s="211">
        <f>_xlfn.XLOOKUP($C85,[1]Sheet1!$B:$B,[1]Sheet1!BN:BN)</f>
        <v>0</v>
      </c>
      <c r="CO85" s="211">
        <f>_xlfn.XLOOKUP($C85,[1]Sheet1!$B:$B,[1]Sheet1!BO:BO)</f>
        <v>0</v>
      </c>
      <c r="CP85" s="211">
        <f>_xlfn.XLOOKUP($C85,[1]Sheet1!$B:$B,[1]Sheet1!BP:BP)</f>
        <v>0</v>
      </c>
      <c r="CQ85" s="211">
        <f>_xlfn.XLOOKUP($C85,[1]Sheet1!$B:$B,[1]Sheet1!BQ:BQ)</f>
        <v>0</v>
      </c>
      <c r="CR85" s="211">
        <f>_xlfn.XLOOKUP($C85,[1]Sheet1!$B:$B,[1]Sheet1!BR:BR)</f>
        <v>0</v>
      </c>
      <c r="CS85" s="211">
        <f>_xlfn.XLOOKUP($C85,[1]Sheet1!$B:$B,[1]Sheet1!BS:BS)</f>
        <v>0</v>
      </c>
      <c r="CT85" s="211">
        <f>_xlfn.XLOOKUP($C85,[1]Sheet1!$B:$B,[1]Sheet1!BT:BT)</f>
        <v>0</v>
      </c>
      <c r="CU85" s="211">
        <f>_xlfn.XLOOKUP($C85,[1]Sheet1!$B:$B,[1]Sheet1!BU:BU)</f>
        <v>0</v>
      </c>
      <c r="CV85" s="211">
        <f>_xlfn.XLOOKUP($C85,[1]Sheet1!$B:$B,[1]Sheet1!BV:BV)</f>
        <v>0</v>
      </c>
      <c r="CW85" s="211">
        <f>_xlfn.XLOOKUP($C85,[1]Sheet1!$B:$B,[1]Sheet1!BW:BW)</f>
        <v>0</v>
      </c>
      <c r="CX85" s="211">
        <f>_xlfn.XLOOKUP($C85,[1]Sheet1!$B:$B,[1]Sheet1!BX:BX)</f>
        <v>0</v>
      </c>
      <c r="CY85" s="211">
        <f>_xlfn.XLOOKUP($C85,[1]Sheet1!$B:$B,[1]Sheet1!BY:BY)</f>
        <v>0</v>
      </c>
      <c r="CZ85" s="211">
        <f>_xlfn.XLOOKUP($C85,[1]Sheet1!$B:$B,[1]Sheet1!BZ:BZ)</f>
        <v>0</v>
      </c>
      <c r="DA85" s="211">
        <f>_xlfn.XLOOKUP($C85,[1]Sheet1!$B:$B,[1]Sheet1!CA:CA)</f>
        <v>0</v>
      </c>
      <c r="DB85" s="211">
        <f>_xlfn.XLOOKUP($C85,[1]Sheet1!$B:$B,[1]Sheet1!CB:CB)</f>
        <v>0</v>
      </c>
      <c r="DC85" s="211">
        <f>_xlfn.XLOOKUP($C85,[1]Sheet1!$B:$B,[1]Sheet1!CC:CC)</f>
        <v>0</v>
      </c>
      <c r="DD85" s="211">
        <f>_xlfn.XLOOKUP($C85,[1]Sheet1!$B:$B,[1]Sheet1!CD:CD)</f>
        <v>0</v>
      </c>
      <c r="DE85" s="211">
        <f>_xlfn.XLOOKUP($C85,[1]Sheet1!$B:$B,[1]Sheet1!CE:CE)</f>
        <v>0</v>
      </c>
      <c r="DF85" s="211">
        <f>_xlfn.XLOOKUP($C85,[1]Sheet1!$B:$B,[1]Sheet1!CF:CF)</f>
        <v>0</v>
      </c>
      <c r="DG85" s="163" t="str">
        <f>_xlfn.XLOOKUP(C85,[2]Sheet1!$B:$B,[2]Sheet1!$N:$N)</f>
        <v>N</v>
      </c>
      <c r="DH85" s="163">
        <f>_xlfn.XLOOKUP(C85,[2]Sheet1!$B:$B,[2]Sheet1!$R:$R)</f>
        <v>0</v>
      </c>
      <c r="DI85" s="163" t="str">
        <f>_xlfn.XLOOKUP(C85,[2]Sheet1!$B:$B,[2]Sheet1!$AN:$AN)</f>
        <v>N</v>
      </c>
      <c r="DJ85" s="163" t="str">
        <f>_xlfn.XLOOKUP(C85,[2]Sheet1!$B:$B,[2]Sheet1!$W:$W)</f>
        <v>G</v>
      </c>
      <c r="DK85" s="163" t="str">
        <f>_xlfn.XLOOKUP(C85,[2]Sheet1!$B:$B,[2]Sheet1!$AF:$AF)</f>
        <v>Y, g</v>
      </c>
      <c r="DL85" s="163">
        <f>_xlfn.XLOOKUP(C85,[2]Sheet1!$B:$B,[2]Sheet1!$AW:$AW)</f>
        <v>0</v>
      </c>
      <c r="DM85" s="166" t="str">
        <f t="shared" si="65"/>
        <v>N</v>
      </c>
      <c r="DN85" s="166" t="str">
        <f t="shared" si="66"/>
        <v/>
      </c>
      <c r="DO85" s="166" t="str">
        <f t="shared" si="67"/>
        <v>N</v>
      </c>
      <c r="DP85" s="166" t="str">
        <f t="shared" si="68"/>
        <v>N</v>
      </c>
      <c r="DQ85" s="180" t="str">
        <f t="shared" si="69"/>
        <v/>
      </c>
      <c r="DR85" s="180"/>
    </row>
    <row r="86" spans="1:122" s="24" customFormat="1" ht="16.5" hidden="1" customHeight="1">
      <c r="A86" s="24">
        <v>83</v>
      </c>
      <c r="B86" s="24">
        <v>103</v>
      </c>
      <c r="C86" s="26" t="s">
        <v>459</v>
      </c>
      <c r="D86" s="24" t="s">
        <v>7210</v>
      </c>
      <c r="E86" s="24" t="s">
        <v>7163</v>
      </c>
      <c r="F86" s="24" t="s">
        <v>2277</v>
      </c>
      <c r="G86" s="24" t="s">
        <v>3181</v>
      </c>
      <c r="H86" s="30" t="s">
        <v>460</v>
      </c>
      <c r="I86" s="24" t="s">
        <v>461</v>
      </c>
      <c r="J86" s="24">
        <v>-0.29199999999999998</v>
      </c>
      <c r="K86" s="24" t="s">
        <v>462</v>
      </c>
      <c r="L86" s="24">
        <v>208000</v>
      </c>
      <c r="M86" s="26">
        <v>16</v>
      </c>
      <c r="N86" s="73" t="s">
        <v>689</v>
      </c>
      <c r="O86" s="73" t="s">
        <v>7588</v>
      </c>
      <c r="P86" s="74" t="s">
        <v>7588</v>
      </c>
      <c r="Q86" s="73" t="s">
        <v>689</v>
      </c>
      <c r="R86" s="73" t="s">
        <v>689</v>
      </c>
      <c r="S86" s="73" t="s">
        <v>7588</v>
      </c>
      <c r="T86" s="73" t="s">
        <v>7588</v>
      </c>
      <c r="U86" s="213" t="s">
        <v>7588</v>
      </c>
      <c r="V86" s="73" t="s">
        <v>7588</v>
      </c>
      <c r="W86" s="73" t="s">
        <v>7588</v>
      </c>
      <c r="X86" s="218" t="s">
        <v>7588</v>
      </c>
      <c r="Y86" s="73" t="s">
        <v>7588</v>
      </c>
      <c r="Z86" s="73" t="s">
        <v>7588</v>
      </c>
      <c r="AA86" s="74" t="s">
        <v>7588</v>
      </c>
      <c r="AB86" s="73"/>
      <c r="AC86" s="73" t="s">
        <v>2995</v>
      </c>
      <c r="AD86" s="74" t="s">
        <v>7140</v>
      </c>
      <c r="AE86" s="73" t="s">
        <v>7588</v>
      </c>
      <c r="AF86" s="73" t="s">
        <v>689</v>
      </c>
      <c r="AG86" s="73" t="s">
        <v>266</v>
      </c>
      <c r="AH86" s="73" t="s">
        <v>266</v>
      </c>
      <c r="AI86" s="73" t="s">
        <v>267</v>
      </c>
      <c r="AJ86" s="73" t="s">
        <v>691</v>
      </c>
      <c r="AK86" s="81" t="s">
        <v>7588</v>
      </c>
      <c r="AL86" s="73" t="s">
        <v>7588</v>
      </c>
      <c r="AN86" s="26"/>
      <c r="AO86" s="24" t="s">
        <v>7588</v>
      </c>
      <c r="AP86" s="73" t="s">
        <v>689</v>
      </c>
      <c r="AQ86" s="24" t="s">
        <v>7588</v>
      </c>
      <c r="AR86" s="24" t="s">
        <v>7588</v>
      </c>
      <c r="AS86" s="24" t="s">
        <v>7588</v>
      </c>
      <c r="AU86" s="26"/>
      <c r="AV86" s="24" t="s">
        <v>267</v>
      </c>
      <c r="AW86" s="22" t="s">
        <v>267</v>
      </c>
      <c r="AX86" s="24" t="s">
        <v>269</v>
      </c>
      <c r="AY86" s="24" t="s">
        <v>86</v>
      </c>
      <c r="AZ86" s="24" t="s">
        <v>3868</v>
      </c>
      <c r="BA86" s="24">
        <v>2025</v>
      </c>
      <c r="BC86" s="26"/>
      <c r="BE86" s="29"/>
      <c r="BF86" s="26"/>
      <c r="BG86" s="24">
        <f t="shared" si="37"/>
        <v>0</v>
      </c>
      <c r="BH86" s="24">
        <f t="shared" si="38"/>
        <v>0</v>
      </c>
      <c r="BI86" s="24">
        <f t="shared" si="39"/>
        <v>0</v>
      </c>
      <c r="BJ86" s="24">
        <f t="shared" si="40"/>
        <v>0</v>
      </c>
      <c r="BK86" s="24">
        <f t="shared" si="41"/>
        <v>0</v>
      </c>
      <c r="BL86" s="24">
        <f t="shared" si="42"/>
        <v>0</v>
      </c>
      <c r="BM86" s="24">
        <f t="shared" si="43"/>
        <v>0</v>
      </c>
      <c r="BN86" s="24">
        <f t="shared" si="44"/>
        <v>0</v>
      </c>
      <c r="BO86" s="24">
        <f t="shared" si="45"/>
        <v>0</v>
      </c>
      <c r="BP86" s="24">
        <f t="shared" si="46"/>
        <v>0</v>
      </c>
      <c r="BQ86" s="24">
        <f t="shared" si="47"/>
        <v>0</v>
      </c>
      <c r="BR86" s="24">
        <f t="shared" si="48"/>
        <v>0</v>
      </c>
      <c r="BS86" s="24">
        <f t="shared" si="49"/>
        <v>0</v>
      </c>
      <c r="BT86" s="24">
        <f t="shared" si="50"/>
        <v>0</v>
      </c>
      <c r="BU86" s="24">
        <f t="shared" si="51"/>
        <v>0</v>
      </c>
      <c r="BV86" s="24">
        <f t="shared" si="52"/>
        <v>0</v>
      </c>
      <c r="BW86" s="24">
        <f t="shared" si="53"/>
        <v>0</v>
      </c>
      <c r="BX86" s="24">
        <f t="shared" si="54"/>
        <v>0</v>
      </c>
      <c r="BY86" s="24">
        <f t="shared" si="55"/>
        <v>0</v>
      </c>
      <c r="BZ86" s="24">
        <f t="shared" si="56"/>
        <v>0</v>
      </c>
      <c r="CA86" s="24">
        <f t="shared" si="57"/>
        <v>0</v>
      </c>
      <c r="CB86" s="24">
        <f t="shared" si="58"/>
        <v>0</v>
      </c>
      <c r="CC86" s="24">
        <f t="shared" si="59"/>
        <v>0</v>
      </c>
      <c r="CD86" s="24">
        <f t="shared" si="60"/>
        <v>1</v>
      </c>
      <c r="CE86" s="24">
        <f t="shared" si="61"/>
        <v>0</v>
      </c>
      <c r="CF86" s="24">
        <f t="shared" si="62"/>
        <v>0</v>
      </c>
      <c r="CG86" s="24">
        <f t="shared" si="70"/>
        <v>0</v>
      </c>
      <c r="CH86" s="24">
        <f t="shared" si="63"/>
        <v>0</v>
      </c>
      <c r="CI86" s="24">
        <f t="shared" si="64"/>
        <v>1</v>
      </c>
      <c r="CJ86" s="211">
        <f>_xlfn.XLOOKUP($C86,[1]Sheet1!$B:$B,[1]Sheet1!BJ:BJ)</f>
        <v>0</v>
      </c>
      <c r="CK86" s="211">
        <f>_xlfn.XLOOKUP($C86,[1]Sheet1!$B:$B,[1]Sheet1!BK:BK)</f>
        <v>0</v>
      </c>
      <c r="CL86" s="211">
        <f>_xlfn.XLOOKUP($C86,[1]Sheet1!$B:$B,[1]Sheet1!BL:BL)</f>
        <v>0</v>
      </c>
      <c r="CM86" s="211">
        <f>_xlfn.XLOOKUP($C86,[1]Sheet1!$B:$B,[1]Sheet1!BM:BM)</f>
        <v>0</v>
      </c>
      <c r="CN86" s="211">
        <f>_xlfn.XLOOKUP($C86,[1]Sheet1!$B:$B,[1]Sheet1!BN:BN)</f>
        <v>0</v>
      </c>
      <c r="CO86" s="211">
        <f>_xlfn.XLOOKUP($C86,[1]Sheet1!$B:$B,[1]Sheet1!BO:BO)</f>
        <v>0</v>
      </c>
      <c r="CP86" s="211">
        <f>_xlfn.XLOOKUP($C86,[1]Sheet1!$B:$B,[1]Sheet1!BP:BP)</f>
        <v>0</v>
      </c>
      <c r="CQ86" s="211">
        <f>_xlfn.XLOOKUP($C86,[1]Sheet1!$B:$B,[1]Sheet1!BQ:BQ)</f>
        <v>0</v>
      </c>
      <c r="CR86" s="211">
        <f>_xlfn.XLOOKUP($C86,[1]Sheet1!$B:$B,[1]Sheet1!BR:BR)</f>
        <v>0</v>
      </c>
      <c r="CS86" s="211">
        <f>_xlfn.XLOOKUP($C86,[1]Sheet1!$B:$B,[1]Sheet1!BS:BS)</f>
        <v>0</v>
      </c>
      <c r="CT86" s="211">
        <f>_xlfn.XLOOKUP($C86,[1]Sheet1!$B:$B,[1]Sheet1!BT:BT)</f>
        <v>0</v>
      </c>
      <c r="CU86" s="211">
        <f>_xlfn.XLOOKUP($C86,[1]Sheet1!$B:$B,[1]Sheet1!BU:BU)</f>
        <v>0</v>
      </c>
      <c r="CV86" s="211">
        <f>_xlfn.XLOOKUP($C86,[1]Sheet1!$B:$B,[1]Sheet1!BV:BV)</f>
        <v>0</v>
      </c>
      <c r="CW86" s="211">
        <f>_xlfn.XLOOKUP($C86,[1]Sheet1!$B:$B,[1]Sheet1!BW:BW)</f>
        <v>0</v>
      </c>
      <c r="CX86" s="211">
        <f>_xlfn.XLOOKUP($C86,[1]Sheet1!$B:$B,[1]Sheet1!BX:BX)</f>
        <v>0</v>
      </c>
      <c r="CY86" s="211">
        <f>_xlfn.XLOOKUP($C86,[1]Sheet1!$B:$B,[1]Sheet1!BY:BY)</f>
        <v>0</v>
      </c>
      <c r="CZ86" s="211">
        <f>_xlfn.XLOOKUP($C86,[1]Sheet1!$B:$B,[1]Sheet1!BZ:BZ)</f>
        <v>0</v>
      </c>
      <c r="DA86" s="211">
        <f>_xlfn.XLOOKUP($C86,[1]Sheet1!$B:$B,[1]Sheet1!CA:CA)</f>
        <v>0</v>
      </c>
      <c r="DB86" s="211">
        <f>_xlfn.XLOOKUP($C86,[1]Sheet1!$B:$B,[1]Sheet1!CB:CB)</f>
        <v>0</v>
      </c>
      <c r="DC86" s="211">
        <f>_xlfn.XLOOKUP($C86,[1]Sheet1!$B:$B,[1]Sheet1!CC:CC)</f>
        <v>0</v>
      </c>
      <c r="DD86" s="211">
        <f>_xlfn.XLOOKUP($C86,[1]Sheet1!$B:$B,[1]Sheet1!CD:CD)</f>
        <v>0</v>
      </c>
      <c r="DE86" s="211">
        <f>_xlfn.XLOOKUP($C86,[1]Sheet1!$B:$B,[1]Sheet1!CE:CE)</f>
        <v>0</v>
      </c>
      <c r="DF86" s="211">
        <f>_xlfn.XLOOKUP($C86,[1]Sheet1!$B:$B,[1]Sheet1!CF:CF)</f>
        <v>0</v>
      </c>
      <c r="DG86" s="163" t="str">
        <f>_xlfn.XLOOKUP(C86,[2]Sheet1!$B:$B,[2]Sheet1!$N:$N)</f>
        <v>N</v>
      </c>
      <c r="DH86" s="163">
        <f>_xlfn.XLOOKUP(C86,[2]Sheet1!$B:$B,[2]Sheet1!$R:$R)</f>
        <v>0</v>
      </c>
      <c r="DI86" s="163" t="str">
        <f>_xlfn.XLOOKUP(C86,[2]Sheet1!$B:$B,[2]Sheet1!$AN:$AN)</f>
        <v>N</v>
      </c>
      <c r="DJ86" s="163" t="str">
        <f>_xlfn.XLOOKUP(C86,[2]Sheet1!$B:$B,[2]Sheet1!$W:$W)</f>
        <v>N</v>
      </c>
      <c r="DK86" s="163">
        <f>_xlfn.XLOOKUP(C86,[2]Sheet1!$B:$B,[2]Sheet1!$AF:$AF)</f>
        <v>0</v>
      </c>
      <c r="DL86" s="163">
        <f>_xlfn.XLOOKUP(C86,[2]Sheet1!$B:$B,[2]Sheet1!$AW:$AW)</f>
        <v>0</v>
      </c>
      <c r="DM86" s="166" t="str">
        <f t="shared" si="65"/>
        <v>N</v>
      </c>
      <c r="DN86" s="166" t="str">
        <f t="shared" si="66"/>
        <v/>
      </c>
      <c r="DO86" s="166" t="str">
        <f t="shared" si="67"/>
        <v>N</v>
      </c>
      <c r="DP86" s="166" t="str">
        <f t="shared" si="68"/>
        <v>N</v>
      </c>
      <c r="DQ86" s="180" t="str">
        <f t="shared" si="69"/>
        <v>Not Specified</v>
      </c>
      <c r="DR86" s="180"/>
    </row>
    <row r="87" spans="1:122" s="24" customFormat="1" ht="16.5" hidden="1" customHeight="1">
      <c r="A87" s="24">
        <v>84</v>
      </c>
      <c r="B87" s="24">
        <v>78</v>
      </c>
      <c r="C87" s="26" t="s">
        <v>463</v>
      </c>
      <c r="D87" s="24" t="s">
        <v>7156</v>
      </c>
      <c r="E87" s="24" t="s">
        <v>7155</v>
      </c>
      <c r="F87" s="24" t="s">
        <v>2277</v>
      </c>
      <c r="G87" s="24" t="s">
        <v>3181</v>
      </c>
      <c r="H87" s="30" t="s">
        <v>464</v>
      </c>
      <c r="I87" s="24" t="s">
        <v>465</v>
      </c>
      <c r="J87" s="24">
        <v>6.8000000000000005E-2</v>
      </c>
      <c r="K87" s="24" t="s">
        <v>466</v>
      </c>
      <c r="L87" s="24">
        <v>269097</v>
      </c>
      <c r="M87" s="26">
        <v>21</v>
      </c>
      <c r="N87" s="73" t="s">
        <v>689</v>
      </c>
      <c r="O87" s="73" t="s">
        <v>7588</v>
      </c>
      <c r="P87" s="74" t="s">
        <v>7588</v>
      </c>
      <c r="Q87" s="73" t="s">
        <v>86</v>
      </c>
      <c r="R87" s="73" t="s">
        <v>86</v>
      </c>
      <c r="S87" s="73" t="s">
        <v>3067</v>
      </c>
      <c r="T87" s="73" t="s">
        <v>7588</v>
      </c>
      <c r="U87" s="213">
        <v>2030</v>
      </c>
      <c r="V87" s="73" t="s">
        <v>7588</v>
      </c>
      <c r="W87" s="73" t="s">
        <v>7588</v>
      </c>
      <c r="X87" s="218" t="s">
        <v>7588</v>
      </c>
      <c r="Y87" s="73" t="s">
        <v>7588</v>
      </c>
      <c r="Z87" s="73" t="s">
        <v>7588</v>
      </c>
      <c r="AA87" s="74" t="s">
        <v>7588</v>
      </c>
      <c r="AB87" s="73"/>
      <c r="AC87" s="73" t="s">
        <v>7588</v>
      </c>
      <c r="AD87" s="74" t="s">
        <v>7588</v>
      </c>
      <c r="AE87" s="73" t="s">
        <v>85</v>
      </c>
      <c r="AF87" s="73" t="s">
        <v>689</v>
      </c>
      <c r="AG87" s="73" t="s">
        <v>266</v>
      </c>
      <c r="AH87" s="73" t="s">
        <v>266</v>
      </c>
      <c r="AI87" s="73" t="s">
        <v>7588</v>
      </c>
      <c r="AJ87" s="73" t="s">
        <v>691</v>
      </c>
      <c r="AK87" s="81" t="s">
        <v>467</v>
      </c>
      <c r="AL87" s="73">
        <v>2060</v>
      </c>
      <c r="AM87" t="s">
        <v>468</v>
      </c>
      <c r="AN87" s="26"/>
      <c r="AO87" s="24" t="s">
        <v>7588</v>
      </c>
      <c r="AP87" s="73" t="s">
        <v>689</v>
      </c>
      <c r="AQ87" s="24" t="s">
        <v>7588</v>
      </c>
      <c r="AR87" s="24" t="s">
        <v>7588</v>
      </c>
      <c r="AS87" s="24" t="s">
        <v>7588</v>
      </c>
      <c r="AU87" s="26"/>
      <c r="AV87" s="24" t="s">
        <v>7588</v>
      </c>
      <c r="AW87" s="22" t="s">
        <v>7588</v>
      </c>
      <c r="AX87" s="24" t="s">
        <v>7588</v>
      </c>
      <c r="AY87" s="24" t="s">
        <v>689</v>
      </c>
      <c r="AZ87" s="24" t="s">
        <v>7588</v>
      </c>
      <c r="BA87" s="24" t="s">
        <v>7588</v>
      </c>
      <c r="BC87" s="26"/>
      <c r="BE87" s="29"/>
      <c r="BF87" s="26"/>
      <c r="BG87" s="24">
        <f t="shared" si="37"/>
        <v>0</v>
      </c>
      <c r="BH87" s="24">
        <f t="shared" si="38"/>
        <v>0</v>
      </c>
      <c r="BI87" s="24">
        <f t="shared" si="39"/>
        <v>0</v>
      </c>
      <c r="BJ87" s="24">
        <f t="shared" si="40"/>
        <v>0</v>
      </c>
      <c r="BK87" s="24">
        <f t="shared" si="41"/>
        <v>0</v>
      </c>
      <c r="BL87" s="24">
        <f t="shared" si="42"/>
        <v>1</v>
      </c>
      <c r="BM87" s="24">
        <f t="shared" si="43"/>
        <v>0</v>
      </c>
      <c r="BN87" s="24">
        <f t="shared" si="44"/>
        <v>1</v>
      </c>
      <c r="BO87" s="24">
        <f t="shared" si="45"/>
        <v>0</v>
      </c>
      <c r="BP87" s="24">
        <f t="shared" si="46"/>
        <v>0</v>
      </c>
      <c r="BQ87" s="24">
        <f t="shared" si="47"/>
        <v>0</v>
      </c>
      <c r="BR87" s="24">
        <f t="shared" si="48"/>
        <v>0</v>
      </c>
      <c r="BS87" s="24">
        <f t="shared" si="49"/>
        <v>0</v>
      </c>
      <c r="BT87" s="24">
        <f t="shared" si="50"/>
        <v>0</v>
      </c>
      <c r="BU87" s="24">
        <f t="shared" si="51"/>
        <v>0</v>
      </c>
      <c r="BV87" s="24">
        <f t="shared" si="52"/>
        <v>0</v>
      </c>
      <c r="BW87" s="24">
        <f t="shared" si="53"/>
        <v>0</v>
      </c>
      <c r="BX87" s="24">
        <f t="shared" si="54"/>
        <v>0</v>
      </c>
      <c r="BY87" s="24">
        <f t="shared" si="55"/>
        <v>0</v>
      </c>
      <c r="BZ87" s="24">
        <f t="shared" si="56"/>
        <v>0</v>
      </c>
      <c r="CA87" s="24">
        <f t="shared" si="57"/>
        <v>0</v>
      </c>
      <c r="CB87" s="24">
        <f t="shared" si="58"/>
        <v>0</v>
      </c>
      <c r="CC87" s="24">
        <f t="shared" si="59"/>
        <v>0</v>
      </c>
      <c r="CD87" s="24">
        <f t="shared" si="60"/>
        <v>0</v>
      </c>
      <c r="CE87" s="24">
        <f t="shared" si="61"/>
        <v>0</v>
      </c>
      <c r="CF87" s="24">
        <f t="shared" si="62"/>
        <v>0</v>
      </c>
      <c r="CG87" s="24">
        <f t="shared" si="70"/>
        <v>1</v>
      </c>
      <c r="CH87" s="24">
        <f t="shared" si="63"/>
        <v>0</v>
      </c>
      <c r="CI87" s="24">
        <f t="shared" si="64"/>
        <v>0</v>
      </c>
      <c r="CJ87" s="211">
        <f>_xlfn.XLOOKUP($C87,[1]Sheet1!$B:$B,[1]Sheet1!BJ:BJ)</f>
        <v>0</v>
      </c>
      <c r="CK87" s="211">
        <f>_xlfn.XLOOKUP($C87,[1]Sheet1!$B:$B,[1]Sheet1!BK:BK)</f>
        <v>0</v>
      </c>
      <c r="CL87" s="211">
        <f>_xlfn.XLOOKUP($C87,[1]Sheet1!$B:$B,[1]Sheet1!BL:BL)</f>
        <v>0</v>
      </c>
      <c r="CM87" s="211">
        <f>_xlfn.XLOOKUP($C87,[1]Sheet1!$B:$B,[1]Sheet1!BM:BM)</f>
        <v>0</v>
      </c>
      <c r="CN87" s="211">
        <f>_xlfn.XLOOKUP($C87,[1]Sheet1!$B:$B,[1]Sheet1!BN:BN)</f>
        <v>0</v>
      </c>
      <c r="CO87" s="211">
        <f>_xlfn.XLOOKUP($C87,[1]Sheet1!$B:$B,[1]Sheet1!BO:BO)</f>
        <v>0</v>
      </c>
      <c r="CP87" s="211">
        <f>_xlfn.XLOOKUP($C87,[1]Sheet1!$B:$B,[1]Sheet1!BP:BP)</f>
        <v>0</v>
      </c>
      <c r="CQ87" s="211">
        <f>_xlfn.XLOOKUP($C87,[1]Sheet1!$B:$B,[1]Sheet1!BQ:BQ)</f>
        <v>0</v>
      </c>
      <c r="CR87" s="211">
        <f>_xlfn.XLOOKUP($C87,[1]Sheet1!$B:$B,[1]Sheet1!BR:BR)</f>
        <v>0</v>
      </c>
      <c r="CS87" s="211">
        <f>_xlfn.XLOOKUP($C87,[1]Sheet1!$B:$B,[1]Sheet1!BS:BS)</f>
        <v>0</v>
      </c>
      <c r="CT87" s="211">
        <f>_xlfn.XLOOKUP($C87,[1]Sheet1!$B:$B,[1]Sheet1!BT:BT)</f>
        <v>0</v>
      </c>
      <c r="CU87" s="211">
        <f>_xlfn.XLOOKUP($C87,[1]Sheet1!$B:$B,[1]Sheet1!BU:BU)</f>
        <v>0</v>
      </c>
      <c r="CV87" s="211">
        <f>_xlfn.XLOOKUP($C87,[1]Sheet1!$B:$B,[1]Sheet1!BV:BV)</f>
        <v>0</v>
      </c>
      <c r="CW87" s="211">
        <f>_xlfn.XLOOKUP($C87,[1]Sheet1!$B:$B,[1]Sheet1!BW:BW)</f>
        <v>0</v>
      </c>
      <c r="CX87" s="211">
        <f>_xlfn.XLOOKUP($C87,[1]Sheet1!$B:$B,[1]Sheet1!BX:BX)</f>
        <v>0</v>
      </c>
      <c r="CY87" s="211">
        <f>_xlfn.XLOOKUP($C87,[1]Sheet1!$B:$B,[1]Sheet1!BY:BY)</f>
        <v>0</v>
      </c>
      <c r="CZ87" s="211">
        <f>_xlfn.XLOOKUP($C87,[1]Sheet1!$B:$B,[1]Sheet1!BZ:BZ)</f>
        <v>0</v>
      </c>
      <c r="DA87" s="211">
        <f>_xlfn.XLOOKUP($C87,[1]Sheet1!$B:$B,[1]Sheet1!CA:CA)</f>
        <v>0</v>
      </c>
      <c r="DB87" s="211">
        <f>_xlfn.XLOOKUP($C87,[1]Sheet1!$B:$B,[1]Sheet1!CB:CB)</f>
        <v>0</v>
      </c>
      <c r="DC87" s="211">
        <f>_xlfn.XLOOKUP($C87,[1]Sheet1!$B:$B,[1]Sheet1!CC:CC)</f>
        <v>0</v>
      </c>
      <c r="DD87" s="211">
        <f>_xlfn.XLOOKUP($C87,[1]Sheet1!$B:$B,[1]Sheet1!CD:CD)</f>
        <v>0</v>
      </c>
      <c r="DE87" s="211">
        <f>_xlfn.XLOOKUP($C87,[1]Sheet1!$B:$B,[1]Sheet1!CE:CE)</f>
        <v>0</v>
      </c>
      <c r="DF87" s="211">
        <f>_xlfn.XLOOKUP($C87,[1]Sheet1!$B:$B,[1]Sheet1!CF:CF)</f>
        <v>0</v>
      </c>
      <c r="DG87" s="163" t="str">
        <f>_xlfn.XLOOKUP(C87,[2]Sheet1!$B:$B,[2]Sheet1!$N:$N)</f>
        <v>N</v>
      </c>
      <c r="DH87" s="163">
        <f>_xlfn.XLOOKUP(C87,[2]Sheet1!$B:$B,[2]Sheet1!$R:$R)</f>
        <v>0</v>
      </c>
      <c r="DI87" s="163" t="str">
        <f>_xlfn.XLOOKUP(C87,[2]Sheet1!$B:$B,[2]Sheet1!$AN:$AN)</f>
        <v>N</v>
      </c>
      <c r="DJ87" s="163" t="str">
        <f>_xlfn.XLOOKUP(C87,[2]Sheet1!$B:$B,[2]Sheet1!$W:$W)</f>
        <v>G</v>
      </c>
      <c r="DK87" s="163" t="str">
        <f>_xlfn.XLOOKUP(C87,[2]Sheet1!$B:$B,[2]Sheet1!$AF:$AF)</f>
        <v>Y, g</v>
      </c>
      <c r="DL87" s="163">
        <f>_xlfn.XLOOKUP(C87,[2]Sheet1!$B:$B,[2]Sheet1!$AW:$AW)</f>
        <v>0</v>
      </c>
      <c r="DM87" s="166" t="str">
        <f t="shared" si="65"/>
        <v>Y</v>
      </c>
      <c r="DN87" s="166" t="str">
        <f t="shared" si="66"/>
        <v/>
      </c>
      <c r="DO87" s="166" t="str">
        <f t="shared" si="67"/>
        <v>N</v>
      </c>
      <c r="DP87" s="166" t="str">
        <f t="shared" si="68"/>
        <v>N</v>
      </c>
      <c r="DQ87" s="180" t="str">
        <f t="shared" si="69"/>
        <v/>
      </c>
      <c r="DR87" s="180"/>
    </row>
    <row r="88" spans="1:122" s="24" customFormat="1" ht="16.5" hidden="1" customHeight="1">
      <c r="A88" s="24">
        <v>85</v>
      </c>
      <c r="B88" s="24">
        <v>92</v>
      </c>
      <c r="C88" s="26" t="s">
        <v>469</v>
      </c>
      <c r="D88" s="24" t="s">
        <v>7164</v>
      </c>
      <c r="E88" s="24" t="s">
        <v>7165</v>
      </c>
      <c r="F88" s="24" t="s">
        <v>7286</v>
      </c>
      <c r="G88" s="24" t="s">
        <v>2990</v>
      </c>
      <c r="H88" s="30" t="s">
        <v>470</v>
      </c>
      <c r="I88" s="24" t="s">
        <v>471</v>
      </c>
      <c r="J88" s="24">
        <v>-0.51500000000000001</v>
      </c>
      <c r="K88" s="24" t="s">
        <v>472</v>
      </c>
      <c r="L88" s="24">
        <v>65680</v>
      </c>
      <c r="M88" s="26">
        <v>27</v>
      </c>
      <c r="N88" s="73" t="s">
        <v>689</v>
      </c>
      <c r="O88" s="73" t="s">
        <v>7588</v>
      </c>
      <c r="P88" s="74" t="s">
        <v>7588</v>
      </c>
      <c r="Q88" s="73" t="s">
        <v>86</v>
      </c>
      <c r="R88" s="73" t="s">
        <v>86</v>
      </c>
      <c r="S88" s="73" t="s">
        <v>673</v>
      </c>
      <c r="T88" s="73" t="s">
        <v>2984</v>
      </c>
      <c r="U88" s="213">
        <v>2029</v>
      </c>
      <c r="V88" s="73" t="s">
        <v>7588</v>
      </c>
      <c r="W88" s="73" t="s">
        <v>7588</v>
      </c>
      <c r="X88" s="218" t="s">
        <v>7588</v>
      </c>
      <c r="Y88" s="73" t="s">
        <v>7588</v>
      </c>
      <c r="Z88" s="73" t="s">
        <v>7588</v>
      </c>
      <c r="AA88" s="74" t="s">
        <v>7588</v>
      </c>
      <c r="AB88" s="73"/>
      <c r="AC88" s="73" t="s">
        <v>2995</v>
      </c>
      <c r="AD88" s="74" t="s">
        <v>7140</v>
      </c>
      <c r="AE88" s="73" t="s">
        <v>7588</v>
      </c>
      <c r="AF88" s="73" t="s">
        <v>689</v>
      </c>
      <c r="AG88" s="73" t="s">
        <v>266</v>
      </c>
      <c r="AH88" s="73" t="s">
        <v>266</v>
      </c>
      <c r="AI88" s="73" t="s">
        <v>266</v>
      </c>
      <c r="AJ88" s="73" t="s">
        <v>2283</v>
      </c>
      <c r="AK88" s="81" t="s">
        <v>7588</v>
      </c>
      <c r="AL88" s="73" t="s">
        <v>7588</v>
      </c>
      <c r="AN88" s="26"/>
      <c r="AO88" s="24" t="s">
        <v>7588</v>
      </c>
      <c r="AP88" s="73" t="s">
        <v>689</v>
      </c>
      <c r="AQ88" s="24" t="s">
        <v>7588</v>
      </c>
      <c r="AR88" s="24" t="s">
        <v>7588</v>
      </c>
      <c r="AS88" s="24" t="s">
        <v>7588</v>
      </c>
      <c r="AU88" s="26"/>
      <c r="AV88" s="24" t="s">
        <v>267</v>
      </c>
      <c r="AW88" s="22" t="s">
        <v>267</v>
      </c>
      <c r="AX88" s="24" t="s">
        <v>269</v>
      </c>
      <c r="AY88" s="24" t="s">
        <v>86</v>
      </c>
      <c r="AZ88" s="24" t="s">
        <v>3879</v>
      </c>
      <c r="BA88" s="24">
        <v>2032</v>
      </c>
      <c r="BC88" s="26"/>
      <c r="BE88" s="29"/>
      <c r="BF88" s="26"/>
      <c r="BG88" s="24">
        <f t="shared" si="37"/>
        <v>0</v>
      </c>
      <c r="BH88" s="24">
        <f t="shared" si="38"/>
        <v>0</v>
      </c>
      <c r="BI88" s="24">
        <f t="shared" si="39"/>
        <v>0</v>
      </c>
      <c r="BJ88" s="24">
        <f t="shared" si="40"/>
        <v>0</v>
      </c>
      <c r="BK88" s="24">
        <f t="shared" si="41"/>
        <v>0</v>
      </c>
      <c r="BL88" s="24">
        <f t="shared" si="42"/>
        <v>1</v>
      </c>
      <c r="BM88" s="24">
        <f t="shared" si="43"/>
        <v>0</v>
      </c>
      <c r="BN88" s="24">
        <f t="shared" si="44"/>
        <v>1</v>
      </c>
      <c r="BO88" s="24">
        <f t="shared" si="45"/>
        <v>0</v>
      </c>
      <c r="BP88" s="24">
        <f t="shared" si="46"/>
        <v>0</v>
      </c>
      <c r="BQ88" s="24">
        <f t="shared" si="47"/>
        <v>0</v>
      </c>
      <c r="BR88" s="24">
        <f t="shared" si="48"/>
        <v>0</v>
      </c>
      <c r="BS88" s="24">
        <f t="shared" si="49"/>
        <v>0</v>
      </c>
      <c r="BT88" s="24">
        <f t="shared" si="50"/>
        <v>0</v>
      </c>
      <c r="BU88" s="24">
        <f t="shared" si="51"/>
        <v>0</v>
      </c>
      <c r="BV88" s="24">
        <f t="shared" si="52"/>
        <v>0</v>
      </c>
      <c r="BW88" s="24">
        <f t="shared" si="53"/>
        <v>0</v>
      </c>
      <c r="BX88" s="24">
        <f t="shared" si="54"/>
        <v>0</v>
      </c>
      <c r="BY88" s="24">
        <f t="shared" si="55"/>
        <v>0</v>
      </c>
      <c r="BZ88" s="24">
        <f t="shared" si="56"/>
        <v>0</v>
      </c>
      <c r="CA88" s="24">
        <f t="shared" si="57"/>
        <v>0</v>
      </c>
      <c r="CB88" s="24">
        <f t="shared" si="58"/>
        <v>0</v>
      </c>
      <c r="CC88" s="24">
        <f t="shared" si="59"/>
        <v>0</v>
      </c>
      <c r="CD88" s="24">
        <f t="shared" si="60"/>
        <v>0</v>
      </c>
      <c r="CE88" s="24">
        <f t="shared" si="61"/>
        <v>1</v>
      </c>
      <c r="CF88" s="24">
        <f t="shared" si="62"/>
        <v>0</v>
      </c>
      <c r="CG88" s="24">
        <f>MAX($BJ88,$BN88,$BX88,$CB88)</f>
        <v>1</v>
      </c>
      <c r="CH88" s="24">
        <f t="shared" si="63"/>
        <v>0</v>
      </c>
      <c r="CI88" s="24">
        <f t="shared" si="64"/>
        <v>1</v>
      </c>
      <c r="CJ88" s="211">
        <f>_xlfn.XLOOKUP($C88,[1]Sheet1!$B:$B,[1]Sheet1!BJ:BJ)</f>
        <v>0</v>
      </c>
      <c r="CK88" s="211">
        <f>_xlfn.XLOOKUP($C88,[1]Sheet1!$B:$B,[1]Sheet1!BK:BK)</f>
        <v>0</v>
      </c>
      <c r="CL88" s="211">
        <f>_xlfn.XLOOKUP($C88,[1]Sheet1!$B:$B,[1]Sheet1!BL:BL)</f>
        <v>0</v>
      </c>
      <c r="CM88" s="211">
        <f>_xlfn.XLOOKUP($C88,[1]Sheet1!$B:$B,[1]Sheet1!BM:BM)</f>
        <v>0</v>
      </c>
      <c r="CN88" s="211">
        <f>_xlfn.XLOOKUP($C88,[1]Sheet1!$B:$B,[1]Sheet1!BN:BN)</f>
        <v>0</v>
      </c>
      <c r="CO88" s="211">
        <f>_xlfn.XLOOKUP($C88,[1]Sheet1!$B:$B,[1]Sheet1!BO:BO)</f>
        <v>0</v>
      </c>
      <c r="CP88" s="211">
        <f>_xlfn.XLOOKUP($C88,[1]Sheet1!$B:$B,[1]Sheet1!BP:BP)</f>
        <v>0</v>
      </c>
      <c r="CQ88" s="211">
        <f>_xlfn.XLOOKUP($C88,[1]Sheet1!$B:$B,[1]Sheet1!BQ:BQ)</f>
        <v>0</v>
      </c>
      <c r="CR88" s="211">
        <f>_xlfn.XLOOKUP($C88,[1]Sheet1!$B:$B,[1]Sheet1!BR:BR)</f>
        <v>0</v>
      </c>
      <c r="CS88" s="211">
        <f>_xlfn.XLOOKUP($C88,[1]Sheet1!$B:$B,[1]Sheet1!BS:BS)</f>
        <v>0</v>
      </c>
      <c r="CT88" s="211">
        <f>_xlfn.XLOOKUP($C88,[1]Sheet1!$B:$B,[1]Sheet1!BT:BT)</f>
        <v>1</v>
      </c>
      <c r="CU88" s="211">
        <f>_xlfn.XLOOKUP($C88,[1]Sheet1!$B:$B,[1]Sheet1!BU:BU)</f>
        <v>1</v>
      </c>
      <c r="CV88" s="211">
        <f>_xlfn.XLOOKUP($C88,[1]Sheet1!$B:$B,[1]Sheet1!BV:BV)</f>
        <v>0</v>
      </c>
      <c r="CW88" s="211">
        <f>_xlfn.XLOOKUP($C88,[1]Sheet1!$B:$B,[1]Sheet1!BW:BW)</f>
        <v>0</v>
      </c>
      <c r="CX88" s="211">
        <f>_xlfn.XLOOKUP($C88,[1]Sheet1!$B:$B,[1]Sheet1!BX:BX)</f>
        <v>0</v>
      </c>
      <c r="CY88" s="211">
        <f>_xlfn.XLOOKUP($C88,[1]Sheet1!$B:$B,[1]Sheet1!BY:BY)</f>
        <v>0</v>
      </c>
      <c r="CZ88" s="211">
        <f>_xlfn.XLOOKUP($C88,[1]Sheet1!$B:$B,[1]Sheet1!BZ:BZ)</f>
        <v>0</v>
      </c>
      <c r="DA88" s="211">
        <f>_xlfn.XLOOKUP($C88,[1]Sheet1!$B:$B,[1]Sheet1!CA:CA)</f>
        <v>0</v>
      </c>
      <c r="DB88" s="211">
        <f>_xlfn.XLOOKUP($C88,[1]Sheet1!$B:$B,[1]Sheet1!CB:CB)</f>
        <v>0</v>
      </c>
      <c r="DC88" s="211">
        <f>_xlfn.XLOOKUP($C88,[1]Sheet1!$B:$B,[1]Sheet1!CC:CC)</f>
        <v>0</v>
      </c>
      <c r="DD88" s="211">
        <f>_xlfn.XLOOKUP($C88,[1]Sheet1!$B:$B,[1]Sheet1!CD:CD)</f>
        <v>0</v>
      </c>
      <c r="DE88" s="211">
        <f>_xlfn.XLOOKUP($C88,[1]Sheet1!$B:$B,[1]Sheet1!CE:CE)</f>
        <v>1</v>
      </c>
      <c r="DF88" s="211">
        <f>_xlfn.XLOOKUP($C88,[1]Sheet1!$B:$B,[1]Sheet1!CF:CF)</f>
        <v>0</v>
      </c>
      <c r="DG88" s="163" t="str">
        <f>_xlfn.XLOOKUP(C88,[2]Sheet1!$B:$B,[2]Sheet1!$N:$N)</f>
        <v>Y</v>
      </c>
      <c r="DH88" s="163" t="str">
        <f>_xlfn.XLOOKUP(C88,[2]Sheet1!$B:$B,[2]Sheet1!$R:$R)</f>
        <v>No</v>
      </c>
      <c r="DI88" s="163" t="str">
        <f>_xlfn.XLOOKUP(C88,[2]Sheet1!$B:$B,[2]Sheet1!$AN:$AN)</f>
        <v>N</v>
      </c>
      <c r="DJ88" s="163" t="str">
        <f>_xlfn.XLOOKUP(C88,[2]Sheet1!$B:$B,[2]Sheet1!$W:$W)</f>
        <v>N</v>
      </c>
      <c r="DK88" s="163">
        <f>_xlfn.XLOOKUP(C88,[2]Sheet1!$B:$B,[2]Sheet1!$AF:$AF)</f>
        <v>0</v>
      </c>
      <c r="DL88" s="163">
        <f>_xlfn.XLOOKUP(C88,[2]Sheet1!$B:$B,[2]Sheet1!$AW:$AW)</f>
        <v>0</v>
      </c>
      <c r="DM88" s="166" t="str">
        <f t="shared" si="65"/>
        <v>Y</v>
      </c>
      <c r="DN88" s="166" t="str">
        <f t="shared" si="66"/>
        <v/>
      </c>
      <c r="DO88" s="166" t="str">
        <f t="shared" si="67"/>
        <v>N</v>
      </c>
      <c r="DP88" s="166" t="str">
        <f t="shared" si="68"/>
        <v>N</v>
      </c>
      <c r="DQ88" s="180" t="str">
        <f t="shared" si="69"/>
        <v>Not Specified</v>
      </c>
      <c r="DR88" s="180"/>
    </row>
    <row r="89" spans="1:122" s="89" customFormat="1" ht="16.5" hidden="1" customHeight="1">
      <c r="A89" s="89">
        <v>86</v>
      </c>
      <c r="B89" s="89">
        <v>69</v>
      </c>
      <c r="C89" s="90" t="s">
        <v>473</v>
      </c>
      <c r="D89" s="89" t="s">
        <v>7206</v>
      </c>
      <c r="E89" s="89" t="s">
        <v>7157</v>
      </c>
      <c r="F89" s="89" t="s">
        <v>2277</v>
      </c>
      <c r="G89" s="89" t="s">
        <v>3181</v>
      </c>
      <c r="H89" s="91" t="s">
        <v>474</v>
      </c>
      <c r="I89" s="89" t="s">
        <v>475</v>
      </c>
      <c r="J89" s="89">
        <v>0.20599999999999999</v>
      </c>
      <c r="K89" s="89" t="s">
        <v>476</v>
      </c>
      <c r="L89" s="89">
        <v>170430</v>
      </c>
      <c r="M89" s="90">
        <v>19</v>
      </c>
      <c r="N89" s="88" t="s">
        <v>689</v>
      </c>
      <c r="O89" s="88" t="s">
        <v>7588</v>
      </c>
      <c r="P89" s="92" t="s">
        <v>7588</v>
      </c>
      <c r="Q89" s="73" t="s">
        <v>689</v>
      </c>
      <c r="R89" s="73" t="s">
        <v>689</v>
      </c>
      <c r="S89" s="88" t="s">
        <v>7588</v>
      </c>
      <c r="T89" s="88" t="s">
        <v>7588</v>
      </c>
      <c r="U89" s="215" t="s">
        <v>7588</v>
      </c>
      <c r="V89" s="88" t="s">
        <v>7588</v>
      </c>
      <c r="W89" s="88" t="s">
        <v>7588</v>
      </c>
      <c r="X89" s="220" t="s">
        <v>7588</v>
      </c>
      <c r="Y89" s="73" t="s">
        <v>7588</v>
      </c>
      <c r="Z89" s="88" t="s">
        <v>7588</v>
      </c>
      <c r="AA89" s="92" t="s">
        <v>7588</v>
      </c>
      <c r="AB89" s="88"/>
      <c r="AC89" s="88" t="s">
        <v>7588</v>
      </c>
      <c r="AD89" s="92" t="s">
        <v>7588</v>
      </c>
      <c r="AE89" s="88" t="s">
        <v>85</v>
      </c>
      <c r="AF89" s="73" t="s">
        <v>689</v>
      </c>
      <c r="AG89" s="88" t="s">
        <v>7588</v>
      </c>
      <c r="AH89" s="88" t="s">
        <v>7588</v>
      </c>
      <c r="AI89" s="88" t="s">
        <v>7588</v>
      </c>
      <c r="AJ89" s="88" t="s">
        <v>7588</v>
      </c>
      <c r="AK89" s="93" t="s">
        <v>7588</v>
      </c>
      <c r="AL89" s="88" t="s">
        <v>7588</v>
      </c>
      <c r="AM89" s="94" t="s">
        <v>477</v>
      </c>
      <c r="AN89" s="96" t="s">
        <v>478</v>
      </c>
      <c r="AO89" s="24" t="s">
        <v>7588</v>
      </c>
      <c r="AP89" s="88" t="s">
        <v>689</v>
      </c>
      <c r="AQ89" s="89" t="s">
        <v>7588</v>
      </c>
      <c r="AR89" s="89" t="s">
        <v>7588</v>
      </c>
      <c r="AS89" s="89" t="s">
        <v>7588</v>
      </c>
      <c r="AU89" s="90"/>
      <c r="AV89" s="89" t="s">
        <v>7588</v>
      </c>
      <c r="AW89" s="199" t="s">
        <v>7588</v>
      </c>
      <c r="AX89" s="89" t="s">
        <v>7588</v>
      </c>
      <c r="AY89" s="89" t="s">
        <v>689</v>
      </c>
      <c r="AZ89" s="89" t="s">
        <v>7588</v>
      </c>
      <c r="BA89" s="89" t="s">
        <v>7588</v>
      </c>
      <c r="BC89" s="90"/>
      <c r="BE89" s="95"/>
      <c r="BF89" s="90"/>
      <c r="BG89" s="24">
        <f t="shared" si="37"/>
        <v>0</v>
      </c>
      <c r="BH89" s="24">
        <f t="shared" si="38"/>
        <v>0</v>
      </c>
      <c r="BI89" s="24">
        <f t="shared" si="39"/>
        <v>0</v>
      </c>
      <c r="BJ89" s="24">
        <f t="shared" si="40"/>
        <v>0</v>
      </c>
      <c r="BK89" s="24">
        <f t="shared" si="41"/>
        <v>0</v>
      </c>
      <c r="BL89" s="24">
        <f t="shared" si="42"/>
        <v>0</v>
      </c>
      <c r="BM89" s="24">
        <f t="shared" si="43"/>
        <v>0</v>
      </c>
      <c r="BN89" s="24">
        <f t="shared" si="44"/>
        <v>0</v>
      </c>
      <c r="BO89" s="24">
        <f t="shared" si="45"/>
        <v>0</v>
      </c>
      <c r="BP89" s="24">
        <f t="shared" si="46"/>
        <v>0</v>
      </c>
      <c r="BQ89" s="24">
        <f t="shared" si="47"/>
        <v>0</v>
      </c>
      <c r="BR89" s="24">
        <f t="shared" si="48"/>
        <v>0</v>
      </c>
      <c r="BS89" s="24">
        <f t="shared" si="49"/>
        <v>0</v>
      </c>
      <c r="BT89" s="24">
        <f t="shared" si="50"/>
        <v>0</v>
      </c>
      <c r="BU89" s="24">
        <f t="shared" si="51"/>
        <v>0</v>
      </c>
      <c r="BV89" s="24">
        <f t="shared" si="52"/>
        <v>0</v>
      </c>
      <c r="BW89" s="24">
        <f t="shared" si="53"/>
        <v>0</v>
      </c>
      <c r="BX89" s="24">
        <f t="shared" si="54"/>
        <v>0</v>
      </c>
      <c r="BY89" s="24">
        <f t="shared" si="55"/>
        <v>0</v>
      </c>
      <c r="BZ89" s="24">
        <f t="shared" si="56"/>
        <v>0</v>
      </c>
      <c r="CA89" s="24">
        <f t="shared" si="57"/>
        <v>0</v>
      </c>
      <c r="CB89" s="24">
        <f t="shared" si="58"/>
        <v>0</v>
      </c>
      <c r="CC89" s="24">
        <f t="shared" si="59"/>
        <v>0</v>
      </c>
      <c r="CD89" s="24">
        <f t="shared" si="60"/>
        <v>0</v>
      </c>
      <c r="CE89" s="24">
        <f t="shared" si="61"/>
        <v>0</v>
      </c>
      <c r="CF89" s="24">
        <f t="shared" si="62"/>
        <v>0</v>
      </c>
      <c r="CG89" s="24">
        <f t="shared" ref="CG89:CG96" si="71">MAX(BJ89,BN89,BX89,CB89)</f>
        <v>0</v>
      </c>
      <c r="CH89" s="24">
        <f t="shared" si="63"/>
        <v>0</v>
      </c>
      <c r="CI89" s="24">
        <f t="shared" si="64"/>
        <v>0</v>
      </c>
      <c r="CJ89" s="211">
        <f>_xlfn.XLOOKUP($C89,[1]Sheet1!$B:$B,[1]Sheet1!BJ:BJ)</f>
        <v>0</v>
      </c>
      <c r="CK89" s="211">
        <f>_xlfn.XLOOKUP($C89,[1]Sheet1!$B:$B,[1]Sheet1!BK:BK)</f>
        <v>0</v>
      </c>
      <c r="CL89" s="211">
        <f>_xlfn.XLOOKUP($C89,[1]Sheet1!$B:$B,[1]Sheet1!BL:BL)</f>
        <v>0</v>
      </c>
      <c r="CM89" s="211">
        <f>_xlfn.XLOOKUP($C89,[1]Sheet1!$B:$B,[1]Sheet1!BM:BM)</f>
        <v>0</v>
      </c>
      <c r="CN89" s="211">
        <f>_xlfn.XLOOKUP($C89,[1]Sheet1!$B:$B,[1]Sheet1!BN:BN)</f>
        <v>0</v>
      </c>
      <c r="CO89" s="211">
        <f>_xlfn.XLOOKUP($C89,[1]Sheet1!$B:$B,[1]Sheet1!BO:BO)</f>
        <v>0</v>
      </c>
      <c r="CP89" s="211">
        <f>_xlfn.XLOOKUP($C89,[1]Sheet1!$B:$B,[1]Sheet1!BP:BP)</f>
        <v>0</v>
      </c>
      <c r="CQ89" s="211">
        <f>_xlfn.XLOOKUP($C89,[1]Sheet1!$B:$B,[1]Sheet1!BQ:BQ)</f>
        <v>0</v>
      </c>
      <c r="CR89" s="211">
        <f>_xlfn.XLOOKUP($C89,[1]Sheet1!$B:$B,[1]Sheet1!BR:BR)</f>
        <v>0</v>
      </c>
      <c r="CS89" s="211">
        <f>_xlfn.XLOOKUP($C89,[1]Sheet1!$B:$B,[1]Sheet1!BS:BS)</f>
        <v>0</v>
      </c>
      <c r="CT89" s="211">
        <f>_xlfn.XLOOKUP($C89,[1]Sheet1!$B:$B,[1]Sheet1!BT:BT)</f>
        <v>0</v>
      </c>
      <c r="CU89" s="211">
        <f>_xlfn.XLOOKUP($C89,[1]Sheet1!$B:$B,[1]Sheet1!BU:BU)</f>
        <v>0</v>
      </c>
      <c r="CV89" s="211">
        <f>_xlfn.XLOOKUP($C89,[1]Sheet1!$B:$B,[1]Sheet1!BV:BV)</f>
        <v>0</v>
      </c>
      <c r="CW89" s="211">
        <f>_xlfn.XLOOKUP($C89,[1]Sheet1!$B:$B,[1]Sheet1!BW:BW)</f>
        <v>0</v>
      </c>
      <c r="CX89" s="211">
        <f>_xlfn.XLOOKUP($C89,[1]Sheet1!$B:$B,[1]Sheet1!BX:BX)</f>
        <v>0</v>
      </c>
      <c r="CY89" s="211">
        <f>_xlfn.XLOOKUP($C89,[1]Sheet1!$B:$B,[1]Sheet1!BY:BY)</f>
        <v>0</v>
      </c>
      <c r="CZ89" s="211">
        <f>_xlfn.XLOOKUP($C89,[1]Sheet1!$B:$B,[1]Sheet1!BZ:BZ)</f>
        <v>0</v>
      </c>
      <c r="DA89" s="211">
        <f>_xlfn.XLOOKUP($C89,[1]Sheet1!$B:$B,[1]Sheet1!CA:CA)</f>
        <v>0</v>
      </c>
      <c r="DB89" s="211">
        <f>_xlfn.XLOOKUP($C89,[1]Sheet1!$B:$B,[1]Sheet1!CB:CB)</f>
        <v>0</v>
      </c>
      <c r="DC89" s="211">
        <f>_xlfn.XLOOKUP($C89,[1]Sheet1!$B:$B,[1]Sheet1!CC:CC)</f>
        <v>0</v>
      </c>
      <c r="DD89" s="211">
        <f>_xlfn.XLOOKUP($C89,[1]Sheet1!$B:$B,[1]Sheet1!CD:CD)</f>
        <v>0</v>
      </c>
      <c r="DE89" s="211">
        <f>_xlfn.XLOOKUP($C89,[1]Sheet1!$B:$B,[1]Sheet1!CE:CE)</f>
        <v>0</v>
      </c>
      <c r="DF89" s="211">
        <f>_xlfn.XLOOKUP($C89,[1]Sheet1!$B:$B,[1]Sheet1!CF:CF)</f>
        <v>0</v>
      </c>
      <c r="DG89" s="163" t="str">
        <f>_xlfn.XLOOKUP(C89,[2]Sheet1!$B:$B,[2]Sheet1!$N:$N)</f>
        <v>N</v>
      </c>
      <c r="DH89" s="163">
        <f>_xlfn.XLOOKUP(C89,[2]Sheet1!$B:$B,[2]Sheet1!$R:$R)</f>
        <v>0</v>
      </c>
      <c r="DI89" s="163" t="str">
        <f>_xlfn.XLOOKUP(C89,[2]Sheet1!$B:$B,[2]Sheet1!$AN:$AN)</f>
        <v>N</v>
      </c>
      <c r="DJ89" s="163" t="str">
        <f>_xlfn.XLOOKUP(C89,[2]Sheet1!$B:$B,[2]Sheet1!$W:$W)</f>
        <v>G</v>
      </c>
      <c r="DK89" s="163" t="str">
        <f>_xlfn.XLOOKUP(C89,[2]Sheet1!$B:$B,[2]Sheet1!$AF:$AF)</f>
        <v>U</v>
      </c>
      <c r="DL89" s="163">
        <f>_xlfn.XLOOKUP(C89,[2]Sheet1!$B:$B,[2]Sheet1!$AW:$AW)</f>
        <v>0</v>
      </c>
      <c r="DM89" s="166" t="str">
        <f t="shared" si="65"/>
        <v>N</v>
      </c>
      <c r="DN89" s="166" t="str">
        <f t="shared" si="66"/>
        <v/>
      </c>
      <c r="DO89" s="166" t="str">
        <f t="shared" si="67"/>
        <v>N</v>
      </c>
      <c r="DP89" s="166" t="str">
        <f t="shared" si="68"/>
        <v>N</v>
      </c>
      <c r="DQ89" s="180" t="str">
        <f t="shared" si="69"/>
        <v/>
      </c>
      <c r="DR89" s="180"/>
    </row>
    <row r="90" spans="1:122" s="143" customFormat="1" ht="16.5" hidden="1" customHeight="1">
      <c r="A90" s="24">
        <v>87</v>
      </c>
      <c r="B90" s="24">
        <v>102</v>
      </c>
      <c r="C90" s="26" t="s">
        <v>889</v>
      </c>
      <c r="D90" s="143" t="s">
        <v>7159</v>
      </c>
      <c r="E90" s="143" t="s">
        <v>7155</v>
      </c>
      <c r="F90" s="143" t="s">
        <v>2299</v>
      </c>
      <c r="G90" s="143" t="s">
        <v>3136</v>
      </c>
      <c r="H90" s="167" t="s">
        <v>890</v>
      </c>
      <c r="I90" s="143" t="s">
        <v>891</v>
      </c>
      <c r="J90" s="143">
        <v>0</v>
      </c>
      <c r="K90" s="143" t="s">
        <v>892</v>
      </c>
      <c r="L90" s="143">
        <v>501000</v>
      </c>
      <c r="M90" s="144">
        <v>29</v>
      </c>
      <c r="N90" s="73" t="s">
        <v>689</v>
      </c>
      <c r="O90" s="73" t="s">
        <v>7588</v>
      </c>
      <c r="P90" s="74" t="s">
        <v>7588</v>
      </c>
      <c r="Q90" s="73" t="s">
        <v>689</v>
      </c>
      <c r="R90" s="73" t="s">
        <v>689</v>
      </c>
      <c r="S90" s="73" t="s">
        <v>7588</v>
      </c>
      <c r="T90" s="73" t="s">
        <v>7588</v>
      </c>
      <c r="U90" s="213" t="s">
        <v>7588</v>
      </c>
      <c r="V90" s="73" t="s">
        <v>7588</v>
      </c>
      <c r="W90" s="73" t="s">
        <v>7588</v>
      </c>
      <c r="X90" s="218" t="s">
        <v>7588</v>
      </c>
      <c r="Y90" s="73" t="s">
        <v>7588</v>
      </c>
      <c r="Z90" s="73" t="s">
        <v>7588</v>
      </c>
      <c r="AA90" s="74" t="s">
        <v>7588</v>
      </c>
      <c r="AB90" s="73"/>
      <c r="AC90" s="73" t="s">
        <v>3027</v>
      </c>
      <c r="AD90" s="74" t="s">
        <v>7140</v>
      </c>
      <c r="AE90" s="73" t="s">
        <v>7588</v>
      </c>
      <c r="AF90" s="73" t="s">
        <v>689</v>
      </c>
      <c r="AG90" s="73" t="s">
        <v>266</v>
      </c>
      <c r="AH90" s="73" t="s">
        <v>266</v>
      </c>
      <c r="AI90" s="73" t="s">
        <v>266</v>
      </c>
      <c r="AJ90" s="73" t="s">
        <v>2283</v>
      </c>
      <c r="AK90" s="81" t="s">
        <v>7588</v>
      </c>
      <c r="AL90" s="73" t="s">
        <v>7588</v>
      </c>
      <c r="AM90" s="24"/>
      <c r="AN90" s="26"/>
      <c r="AO90" s="24" t="s">
        <v>7588</v>
      </c>
      <c r="AP90" s="73" t="s">
        <v>689</v>
      </c>
      <c r="AQ90" s="24" t="s">
        <v>7588</v>
      </c>
      <c r="AR90" s="24" t="s">
        <v>7588</v>
      </c>
      <c r="AS90" s="24" t="s">
        <v>7588</v>
      </c>
      <c r="AT90" s="24"/>
      <c r="AU90" s="26"/>
      <c r="AV90" s="24" t="s">
        <v>266</v>
      </c>
      <c r="AW90" s="22" t="s">
        <v>418</v>
      </c>
      <c r="AX90" s="24" t="s">
        <v>269</v>
      </c>
      <c r="AY90" s="24" t="s">
        <v>86</v>
      </c>
      <c r="AZ90" s="24" t="s">
        <v>3888</v>
      </c>
      <c r="BA90" s="24">
        <v>2050</v>
      </c>
      <c r="BB90" s="24"/>
      <c r="BC90" s="26"/>
      <c r="BD90" s="24"/>
      <c r="BE90" s="29"/>
      <c r="BF90" s="26"/>
      <c r="BG90" s="24">
        <f t="shared" si="37"/>
        <v>0</v>
      </c>
      <c r="BH90" s="24">
        <f t="shared" si="38"/>
        <v>0</v>
      </c>
      <c r="BI90" s="24">
        <f t="shared" si="39"/>
        <v>0</v>
      </c>
      <c r="BJ90" s="24">
        <f t="shared" si="40"/>
        <v>0</v>
      </c>
      <c r="BK90" s="24">
        <f t="shared" si="41"/>
        <v>0</v>
      </c>
      <c r="BL90" s="24">
        <f t="shared" si="42"/>
        <v>0</v>
      </c>
      <c r="BM90" s="24">
        <f t="shared" si="43"/>
        <v>0</v>
      </c>
      <c r="BN90" s="24">
        <f t="shared" si="44"/>
        <v>0</v>
      </c>
      <c r="BO90" s="24">
        <f t="shared" si="45"/>
        <v>0</v>
      </c>
      <c r="BP90" s="24">
        <f t="shared" si="46"/>
        <v>0</v>
      </c>
      <c r="BQ90" s="24">
        <f t="shared" si="47"/>
        <v>0</v>
      </c>
      <c r="BR90" s="24">
        <f t="shared" si="48"/>
        <v>0</v>
      </c>
      <c r="BS90" s="24">
        <f t="shared" si="49"/>
        <v>0</v>
      </c>
      <c r="BT90" s="24">
        <f t="shared" si="50"/>
        <v>0</v>
      </c>
      <c r="BU90" s="24">
        <f t="shared" si="51"/>
        <v>0</v>
      </c>
      <c r="BV90" s="24">
        <f t="shared" si="52"/>
        <v>0</v>
      </c>
      <c r="BW90" s="24">
        <f t="shared" si="53"/>
        <v>0</v>
      </c>
      <c r="BX90" s="24">
        <f t="shared" si="54"/>
        <v>0</v>
      </c>
      <c r="BY90" s="24">
        <f t="shared" si="55"/>
        <v>0</v>
      </c>
      <c r="BZ90" s="24">
        <f t="shared" si="56"/>
        <v>0</v>
      </c>
      <c r="CA90" s="24">
        <f t="shared" si="57"/>
        <v>0</v>
      </c>
      <c r="CB90" s="24">
        <f t="shared" si="58"/>
        <v>0</v>
      </c>
      <c r="CC90" s="24">
        <f t="shared" si="59"/>
        <v>0</v>
      </c>
      <c r="CD90" s="24">
        <f t="shared" si="60"/>
        <v>0</v>
      </c>
      <c r="CE90" s="24">
        <f t="shared" si="61"/>
        <v>1</v>
      </c>
      <c r="CF90" s="24">
        <f t="shared" si="62"/>
        <v>1</v>
      </c>
      <c r="CG90" s="24">
        <f t="shared" si="71"/>
        <v>0</v>
      </c>
      <c r="CH90" s="24">
        <f t="shared" si="63"/>
        <v>0</v>
      </c>
      <c r="CI90" s="24">
        <f t="shared" si="64"/>
        <v>0</v>
      </c>
      <c r="CJ90" s="211">
        <f>_xlfn.XLOOKUP($C90,[1]Sheet1!$B:$B,[1]Sheet1!BJ:BJ)</f>
        <v>0</v>
      </c>
      <c r="CK90" s="211">
        <f>_xlfn.XLOOKUP($C90,[1]Sheet1!$B:$B,[1]Sheet1!BK:BK)</f>
        <v>0</v>
      </c>
      <c r="CL90" s="211">
        <f>_xlfn.XLOOKUP($C90,[1]Sheet1!$B:$B,[1]Sheet1!BL:BL)</f>
        <v>0</v>
      </c>
      <c r="CM90" s="211">
        <f>_xlfn.XLOOKUP($C90,[1]Sheet1!$B:$B,[1]Sheet1!BM:BM)</f>
        <v>0</v>
      </c>
      <c r="CN90" s="211">
        <f>_xlfn.XLOOKUP($C90,[1]Sheet1!$B:$B,[1]Sheet1!BN:BN)</f>
        <v>0</v>
      </c>
      <c r="CO90" s="211">
        <f>_xlfn.XLOOKUP($C90,[1]Sheet1!$B:$B,[1]Sheet1!BO:BO)</f>
        <v>0</v>
      </c>
      <c r="CP90" s="211">
        <f>_xlfn.XLOOKUP($C90,[1]Sheet1!$B:$B,[1]Sheet1!BP:BP)</f>
        <v>0</v>
      </c>
      <c r="CQ90" s="211">
        <f>_xlfn.XLOOKUP($C90,[1]Sheet1!$B:$B,[1]Sheet1!BQ:BQ)</f>
        <v>0</v>
      </c>
      <c r="CR90" s="211">
        <f>_xlfn.XLOOKUP($C90,[1]Sheet1!$B:$B,[1]Sheet1!BR:BR)</f>
        <v>0</v>
      </c>
      <c r="CS90" s="211">
        <f>_xlfn.XLOOKUP($C90,[1]Sheet1!$B:$B,[1]Sheet1!BS:BS)</f>
        <v>0</v>
      </c>
      <c r="CT90" s="211">
        <f>_xlfn.XLOOKUP($C90,[1]Sheet1!$B:$B,[1]Sheet1!BT:BT)</f>
        <v>0</v>
      </c>
      <c r="CU90" s="211">
        <f>_xlfn.XLOOKUP($C90,[1]Sheet1!$B:$B,[1]Sheet1!BU:BU)</f>
        <v>0</v>
      </c>
      <c r="CV90" s="211">
        <f>_xlfn.XLOOKUP($C90,[1]Sheet1!$B:$B,[1]Sheet1!BV:BV)</f>
        <v>0</v>
      </c>
      <c r="CW90" s="211">
        <f>_xlfn.XLOOKUP($C90,[1]Sheet1!$B:$B,[1]Sheet1!BW:BW)</f>
        <v>0</v>
      </c>
      <c r="CX90" s="211">
        <f>_xlfn.XLOOKUP($C90,[1]Sheet1!$B:$B,[1]Sheet1!BX:BX)</f>
        <v>0</v>
      </c>
      <c r="CY90" s="211">
        <f>_xlfn.XLOOKUP($C90,[1]Sheet1!$B:$B,[1]Sheet1!BY:BY)</f>
        <v>0</v>
      </c>
      <c r="CZ90" s="211">
        <f>_xlfn.XLOOKUP($C90,[1]Sheet1!$B:$B,[1]Sheet1!BZ:BZ)</f>
        <v>0</v>
      </c>
      <c r="DA90" s="211">
        <f>_xlfn.XLOOKUP($C90,[1]Sheet1!$B:$B,[1]Sheet1!CA:CA)</f>
        <v>0</v>
      </c>
      <c r="DB90" s="211">
        <f>_xlfn.XLOOKUP($C90,[1]Sheet1!$B:$B,[1]Sheet1!CB:CB)</f>
        <v>0</v>
      </c>
      <c r="DC90" s="211">
        <f>_xlfn.XLOOKUP($C90,[1]Sheet1!$B:$B,[1]Sheet1!CC:CC)</f>
        <v>0</v>
      </c>
      <c r="DD90" s="211">
        <f>_xlfn.XLOOKUP($C90,[1]Sheet1!$B:$B,[1]Sheet1!CD:CD)</f>
        <v>0</v>
      </c>
      <c r="DE90" s="211">
        <f>_xlfn.XLOOKUP($C90,[1]Sheet1!$B:$B,[1]Sheet1!CE:CE)</f>
        <v>0</v>
      </c>
      <c r="DF90" s="211">
        <f>_xlfn.XLOOKUP($C90,[1]Sheet1!$B:$B,[1]Sheet1!CF:CF)</f>
        <v>0</v>
      </c>
      <c r="DG90" s="163" t="str">
        <f>_xlfn.XLOOKUP(C90,[2]Sheet1!$B:$B,[2]Sheet1!$N:$N)</f>
        <v>N</v>
      </c>
      <c r="DH90" s="163">
        <f>_xlfn.XLOOKUP(C90,[2]Sheet1!$B:$B,[2]Sheet1!$R:$R)</f>
        <v>0</v>
      </c>
      <c r="DI90" s="163" t="str">
        <f>_xlfn.XLOOKUP(C90,[2]Sheet1!$B:$B,[2]Sheet1!$AN:$AN)</f>
        <v>N</v>
      </c>
      <c r="DJ90" s="163" t="str">
        <f>_xlfn.XLOOKUP(C90,[2]Sheet1!$B:$B,[2]Sheet1!$W:$W)</f>
        <v>N</v>
      </c>
      <c r="DK90" s="163">
        <f>_xlfn.XLOOKUP(C90,[2]Sheet1!$B:$B,[2]Sheet1!$AF:$AF)</f>
        <v>0</v>
      </c>
      <c r="DL90" s="163">
        <f>_xlfn.XLOOKUP(C90,[2]Sheet1!$B:$B,[2]Sheet1!$AW:$AW)</f>
        <v>0</v>
      </c>
      <c r="DM90" s="166" t="str">
        <f t="shared" si="65"/>
        <v>N</v>
      </c>
      <c r="DN90" s="166" t="str">
        <f t="shared" si="66"/>
        <v/>
      </c>
      <c r="DO90" s="166" t="str">
        <f t="shared" si="67"/>
        <v>N</v>
      </c>
      <c r="DP90" s="166" t="str">
        <f t="shared" si="68"/>
        <v>N</v>
      </c>
      <c r="DQ90" s="180" t="str">
        <f t="shared" si="69"/>
        <v>Yes</v>
      </c>
      <c r="DR90" s="180"/>
    </row>
    <row r="91" spans="1:122" s="143" customFormat="1" ht="16.5" hidden="1" customHeight="1">
      <c r="A91" s="24">
        <v>88</v>
      </c>
      <c r="B91" s="24">
        <v>86</v>
      </c>
      <c r="C91" s="26" t="s">
        <v>1664</v>
      </c>
      <c r="D91" s="143" t="s">
        <v>7161</v>
      </c>
      <c r="E91" s="143" t="s">
        <v>7160</v>
      </c>
      <c r="F91" s="143" t="s">
        <v>5538</v>
      </c>
      <c r="G91" s="143" t="s">
        <v>3181</v>
      </c>
      <c r="H91" s="167" t="s">
        <v>1665</v>
      </c>
      <c r="I91" s="143" t="s">
        <v>1666</v>
      </c>
      <c r="J91" s="143">
        <v>-2.1000000000000001E-2</v>
      </c>
      <c r="K91" s="143" t="s">
        <v>1667</v>
      </c>
      <c r="L91" s="143">
        <v>381876</v>
      </c>
      <c r="M91" s="144">
        <v>22</v>
      </c>
      <c r="N91" s="73" t="s">
        <v>689</v>
      </c>
      <c r="O91" s="73" t="s">
        <v>7588</v>
      </c>
      <c r="P91" s="74" t="s">
        <v>7588</v>
      </c>
      <c r="Q91" s="73" t="s">
        <v>689</v>
      </c>
      <c r="R91" s="73" t="s">
        <v>689</v>
      </c>
      <c r="S91" s="73" t="s">
        <v>7588</v>
      </c>
      <c r="T91" s="73" t="s">
        <v>7588</v>
      </c>
      <c r="U91" s="213" t="s">
        <v>7588</v>
      </c>
      <c r="V91" s="73" t="s">
        <v>7588</v>
      </c>
      <c r="W91" s="73" t="s">
        <v>7588</v>
      </c>
      <c r="X91" s="218" t="s">
        <v>7588</v>
      </c>
      <c r="Y91" s="73" t="s">
        <v>7588</v>
      </c>
      <c r="Z91" s="73" t="s">
        <v>7588</v>
      </c>
      <c r="AA91" s="74" t="s">
        <v>7588</v>
      </c>
      <c r="AB91" s="73"/>
      <c r="AC91" s="73" t="s">
        <v>417</v>
      </c>
      <c r="AD91" s="74" t="s">
        <v>6</v>
      </c>
      <c r="AE91" s="73" t="s">
        <v>7588</v>
      </c>
      <c r="AF91" s="73" t="s">
        <v>689</v>
      </c>
      <c r="AG91" s="73" t="s">
        <v>266</v>
      </c>
      <c r="AH91" s="73" t="s">
        <v>266</v>
      </c>
      <c r="AI91" s="73" t="s">
        <v>266</v>
      </c>
      <c r="AJ91" s="73" t="s">
        <v>2283</v>
      </c>
      <c r="AK91" s="81" t="s">
        <v>7588</v>
      </c>
      <c r="AL91" s="73" t="s">
        <v>7588</v>
      </c>
      <c r="AM91" s="171"/>
      <c r="AN91" s="26"/>
      <c r="AO91" s="24" t="s">
        <v>7346</v>
      </c>
      <c r="AP91" s="73" t="s">
        <v>86</v>
      </c>
      <c r="AQ91" s="24" t="s">
        <v>2283</v>
      </c>
      <c r="AR91" s="24" t="s">
        <v>3900</v>
      </c>
      <c r="AS91" s="24">
        <v>2035</v>
      </c>
      <c r="AT91" s="24"/>
      <c r="AU91" s="26"/>
      <c r="AV91" s="24" t="s">
        <v>266</v>
      </c>
      <c r="AW91" s="22" t="s">
        <v>880</v>
      </c>
      <c r="AX91" s="24" t="s">
        <v>269</v>
      </c>
      <c r="AY91" s="24" t="s">
        <v>689</v>
      </c>
      <c r="AZ91" s="24" t="s">
        <v>7588</v>
      </c>
      <c r="BA91" s="24" t="s">
        <v>7588</v>
      </c>
      <c r="BB91" s="24"/>
      <c r="BC91" s="26"/>
      <c r="BD91" s="24"/>
      <c r="BE91" s="29"/>
      <c r="BF91" s="26"/>
      <c r="BG91" s="24">
        <f t="shared" si="37"/>
        <v>0</v>
      </c>
      <c r="BH91" s="24">
        <f t="shared" si="38"/>
        <v>0</v>
      </c>
      <c r="BI91" s="24">
        <f t="shared" si="39"/>
        <v>0</v>
      </c>
      <c r="BJ91" s="24">
        <f t="shared" si="40"/>
        <v>0</v>
      </c>
      <c r="BK91" s="24">
        <f t="shared" si="41"/>
        <v>0</v>
      </c>
      <c r="BL91" s="24">
        <f t="shared" si="42"/>
        <v>0</v>
      </c>
      <c r="BM91" s="24">
        <f t="shared" si="43"/>
        <v>0</v>
      </c>
      <c r="BN91" s="24">
        <f t="shared" si="44"/>
        <v>0</v>
      </c>
      <c r="BO91" s="24">
        <f t="shared" si="45"/>
        <v>0</v>
      </c>
      <c r="BP91" s="24">
        <f t="shared" si="46"/>
        <v>0</v>
      </c>
      <c r="BQ91" s="24">
        <f t="shared" si="47"/>
        <v>0</v>
      </c>
      <c r="BR91" s="24">
        <f t="shared" si="48"/>
        <v>0</v>
      </c>
      <c r="BS91" s="24">
        <f t="shared" si="49"/>
        <v>0</v>
      </c>
      <c r="BT91" s="24">
        <f t="shared" si="50"/>
        <v>1</v>
      </c>
      <c r="BU91" s="24">
        <f t="shared" si="51"/>
        <v>0</v>
      </c>
      <c r="BV91" s="24">
        <f t="shared" si="52"/>
        <v>0</v>
      </c>
      <c r="BW91" s="24">
        <f t="shared" si="53"/>
        <v>0</v>
      </c>
      <c r="BX91" s="24">
        <f t="shared" si="54"/>
        <v>0</v>
      </c>
      <c r="BY91" s="24">
        <f t="shared" si="55"/>
        <v>0</v>
      </c>
      <c r="BZ91" s="24">
        <f t="shared" si="56"/>
        <v>0</v>
      </c>
      <c r="CA91" s="24">
        <f t="shared" si="57"/>
        <v>1</v>
      </c>
      <c r="CB91" s="24">
        <f t="shared" si="58"/>
        <v>1</v>
      </c>
      <c r="CC91" s="24">
        <f t="shared" si="59"/>
        <v>0</v>
      </c>
      <c r="CD91" s="24">
        <f t="shared" si="60"/>
        <v>0</v>
      </c>
      <c r="CE91" s="24">
        <f t="shared" si="61"/>
        <v>0</v>
      </c>
      <c r="CF91" s="24">
        <f t="shared" si="62"/>
        <v>1</v>
      </c>
      <c r="CG91" s="24">
        <f t="shared" si="71"/>
        <v>1</v>
      </c>
      <c r="CH91" s="24">
        <f t="shared" si="63"/>
        <v>0</v>
      </c>
      <c r="CI91" s="24">
        <f t="shared" si="64"/>
        <v>0</v>
      </c>
      <c r="CJ91" s="211">
        <f>_xlfn.XLOOKUP($C91,[1]Sheet1!$B:$B,[1]Sheet1!BJ:BJ)</f>
        <v>0</v>
      </c>
      <c r="CK91" s="211">
        <f>_xlfn.XLOOKUP($C91,[1]Sheet1!$B:$B,[1]Sheet1!BK:BK)</f>
        <v>0</v>
      </c>
      <c r="CL91" s="211">
        <f>_xlfn.XLOOKUP($C91,[1]Sheet1!$B:$B,[1]Sheet1!BL:BL)</f>
        <v>0</v>
      </c>
      <c r="CM91" s="211">
        <f>_xlfn.XLOOKUP($C91,[1]Sheet1!$B:$B,[1]Sheet1!BM:BM)</f>
        <v>0</v>
      </c>
      <c r="CN91" s="211">
        <f>_xlfn.XLOOKUP($C91,[1]Sheet1!$B:$B,[1]Sheet1!BN:BN)</f>
        <v>0</v>
      </c>
      <c r="CO91" s="211">
        <f>_xlfn.XLOOKUP($C91,[1]Sheet1!$B:$B,[1]Sheet1!BO:BO)</f>
        <v>0</v>
      </c>
      <c r="CP91" s="211">
        <f>_xlfn.XLOOKUP($C91,[1]Sheet1!$B:$B,[1]Sheet1!BP:BP)</f>
        <v>1</v>
      </c>
      <c r="CQ91" s="211">
        <f>_xlfn.XLOOKUP($C91,[1]Sheet1!$B:$B,[1]Sheet1!BQ:BQ)</f>
        <v>1</v>
      </c>
      <c r="CR91" s="211">
        <f>_xlfn.XLOOKUP($C91,[1]Sheet1!$B:$B,[1]Sheet1!BR:BR)</f>
        <v>0</v>
      </c>
      <c r="CS91" s="211">
        <f>_xlfn.XLOOKUP($C91,[1]Sheet1!$B:$B,[1]Sheet1!BS:BS)</f>
        <v>0</v>
      </c>
      <c r="CT91" s="211">
        <f>_xlfn.XLOOKUP($C91,[1]Sheet1!$B:$B,[1]Sheet1!BT:BT)</f>
        <v>0</v>
      </c>
      <c r="CU91" s="211">
        <f>_xlfn.XLOOKUP($C91,[1]Sheet1!$B:$B,[1]Sheet1!BU:BU)</f>
        <v>0</v>
      </c>
      <c r="CV91" s="211">
        <f>_xlfn.XLOOKUP($C91,[1]Sheet1!$B:$B,[1]Sheet1!BV:BV)</f>
        <v>0</v>
      </c>
      <c r="CW91" s="211">
        <f>_xlfn.XLOOKUP($C91,[1]Sheet1!$B:$B,[1]Sheet1!BW:BW)</f>
        <v>0</v>
      </c>
      <c r="CX91" s="211">
        <f>_xlfn.XLOOKUP($C91,[1]Sheet1!$B:$B,[1]Sheet1!BX:BX)</f>
        <v>0</v>
      </c>
      <c r="CY91" s="211">
        <f>_xlfn.XLOOKUP($C91,[1]Sheet1!$B:$B,[1]Sheet1!BY:BY)</f>
        <v>0</v>
      </c>
      <c r="CZ91" s="211">
        <f>_xlfn.XLOOKUP($C91,[1]Sheet1!$B:$B,[1]Sheet1!BZ:BZ)</f>
        <v>1</v>
      </c>
      <c r="DA91" s="211">
        <f>_xlfn.XLOOKUP($C91,[1]Sheet1!$B:$B,[1]Sheet1!CA:CA)</f>
        <v>0</v>
      </c>
      <c r="DB91" s="211">
        <f>_xlfn.XLOOKUP($C91,[1]Sheet1!$B:$B,[1]Sheet1!CB:CB)</f>
        <v>1</v>
      </c>
      <c r="DC91" s="211">
        <f>_xlfn.XLOOKUP($C91,[1]Sheet1!$B:$B,[1]Sheet1!CC:CC)</f>
        <v>0</v>
      </c>
      <c r="DD91" s="211">
        <f>_xlfn.XLOOKUP($C91,[1]Sheet1!$B:$B,[1]Sheet1!CD:CD)</f>
        <v>0</v>
      </c>
      <c r="DE91" s="211">
        <f>_xlfn.XLOOKUP($C91,[1]Sheet1!$B:$B,[1]Sheet1!CE:CE)</f>
        <v>1</v>
      </c>
      <c r="DF91" s="211">
        <f>_xlfn.XLOOKUP($C91,[1]Sheet1!$B:$B,[1]Sheet1!CF:CF)</f>
        <v>0</v>
      </c>
      <c r="DG91" s="163" t="str">
        <f>_xlfn.XLOOKUP(C91,[2]Sheet1!$B:$B,[2]Sheet1!$N:$N)</f>
        <v>N</v>
      </c>
      <c r="DH91" s="163">
        <f>_xlfn.XLOOKUP(C91,[2]Sheet1!$B:$B,[2]Sheet1!$R:$R)</f>
        <v>0</v>
      </c>
      <c r="DI91" s="163" t="str">
        <f>_xlfn.XLOOKUP(C91,[2]Sheet1!$B:$B,[2]Sheet1!$AN:$AN)</f>
        <v>C</v>
      </c>
      <c r="DJ91" s="163" t="str">
        <f>_xlfn.XLOOKUP(C91,[2]Sheet1!$B:$B,[2]Sheet1!$W:$W)</f>
        <v>N</v>
      </c>
      <c r="DK91" s="163">
        <f>_xlfn.XLOOKUP(C91,[2]Sheet1!$B:$B,[2]Sheet1!$AF:$AF)</f>
        <v>0</v>
      </c>
      <c r="DL91" s="163" t="str">
        <f>_xlfn.XLOOKUP(C91,[2]Sheet1!$B:$B,[2]Sheet1!$AW:$AW)</f>
        <v>U</v>
      </c>
      <c r="DM91" s="166" t="str">
        <f t="shared" si="65"/>
        <v>N</v>
      </c>
      <c r="DN91" s="166" t="str">
        <f t="shared" si="66"/>
        <v/>
      </c>
      <c r="DO91" s="166" t="str">
        <f t="shared" si="67"/>
        <v>Y</v>
      </c>
      <c r="DP91" s="166" t="str">
        <f t="shared" si="68"/>
        <v>N</v>
      </c>
      <c r="DQ91" s="180" t="str">
        <f t="shared" si="69"/>
        <v>Yes</v>
      </c>
      <c r="DR91" s="180"/>
    </row>
    <row r="92" spans="1:122" s="143" customFormat="1" ht="16.5" hidden="1" customHeight="1">
      <c r="A92" s="24">
        <v>89</v>
      </c>
      <c r="B92" s="24">
        <v>104</v>
      </c>
      <c r="C92" s="26" t="s">
        <v>479</v>
      </c>
      <c r="D92" s="143" t="s">
        <v>7183</v>
      </c>
      <c r="E92" s="143" t="s">
        <v>7169</v>
      </c>
      <c r="F92" s="143" t="s">
        <v>2374</v>
      </c>
      <c r="G92" s="143" t="s">
        <v>3136</v>
      </c>
      <c r="H92" s="167" t="s">
        <v>480</v>
      </c>
      <c r="I92" s="143" t="s">
        <v>481</v>
      </c>
      <c r="J92" s="143">
        <v>0.68500000000000005</v>
      </c>
      <c r="K92" s="143" t="s">
        <v>482</v>
      </c>
      <c r="L92" s="143">
        <v>114139</v>
      </c>
      <c r="M92" s="144">
        <v>29</v>
      </c>
      <c r="N92" s="73" t="s">
        <v>689</v>
      </c>
      <c r="O92" s="73" t="s">
        <v>7588</v>
      </c>
      <c r="P92" s="74" t="s">
        <v>7588</v>
      </c>
      <c r="Q92" s="73" t="s">
        <v>689</v>
      </c>
      <c r="R92" s="73" t="s">
        <v>689</v>
      </c>
      <c r="S92" s="73" t="s">
        <v>7588</v>
      </c>
      <c r="T92" s="73" t="s">
        <v>7588</v>
      </c>
      <c r="U92" s="213" t="s">
        <v>7588</v>
      </c>
      <c r="V92" s="73" t="s">
        <v>7588</v>
      </c>
      <c r="W92" s="73" t="s">
        <v>7588</v>
      </c>
      <c r="X92" s="218" t="s">
        <v>7588</v>
      </c>
      <c r="Y92" s="73" t="s">
        <v>7588</v>
      </c>
      <c r="Z92" s="73" t="s">
        <v>7588</v>
      </c>
      <c r="AA92" s="74" t="s">
        <v>7588</v>
      </c>
      <c r="AB92" s="73"/>
      <c r="AC92" s="73" t="s">
        <v>675</v>
      </c>
      <c r="AD92" s="74" t="s">
        <v>5</v>
      </c>
      <c r="AE92" s="73" t="s">
        <v>7346</v>
      </c>
      <c r="AF92" s="73" t="s">
        <v>86</v>
      </c>
      <c r="AG92" s="73" t="s">
        <v>266</v>
      </c>
      <c r="AH92" s="73" t="s">
        <v>266</v>
      </c>
      <c r="AI92" s="73" t="s">
        <v>266</v>
      </c>
      <c r="AJ92" s="73" t="s">
        <v>2283</v>
      </c>
      <c r="AK92" s="81" t="s">
        <v>3908</v>
      </c>
      <c r="AL92" s="73">
        <v>2050</v>
      </c>
      <c r="AM92" s="24"/>
      <c r="AN92" s="26"/>
      <c r="AO92" s="24" t="s">
        <v>7588</v>
      </c>
      <c r="AP92" s="73" t="s">
        <v>689</v>
      </c>
      <c r="AQ92" s="24" t="s">
        <v>7588</v>
      </c>
      <c r="AR92" s="24" t="s">
        <v>7588</v>
      </c>
      <c r="AS92" s="24" t="s">
        <v>7588</v>
      </c>
      <c r="AT92" s="24"/>
      <c r="AU92" s="26"/>
      <c r="AV92" s="24" t="s">
        <v>267</v>
      </c>
      <c r="AW92" s="22" t="s">
        <v>418</v>
      </c>
      <c r="AX92" s="24" t="s">
        <v>269</v>
      </c>
      <c r="AY92" s="24" t="s">
        <v>689</v>
      </c>
      <c r="AZ92" s="24" t="s">
        <v>7588</v>
      </c>
      <c r="BA92" s="24" t="s">
        <v>7588</v>
      </c>
      <c r="BB92" s="24"/>
      <c r="BC92" s="26"/>
      <c r="BD92" s="24"/>
      <c r="BE92" s="29"/>
      <c r="BF92" s="26"/>
      <c r="BG92" s="24">
        <f t="shared" si="37"/>
        <v>0</v>
      </c>
      <c r="BH92" s="24">
        <f t="shared" si="38"/>
        <v>0</v>
      </c>
      <c r="BI92" s="24">
        <f t="shared" si="39"/>
        <v>0</v>
      </c>
      <c r="BJ92" s="24">
        <f t="shared" si="40"/>
        <v>0</v>
      </c>
      <c r="BK92" s="24">
        <f t="shared" si="41"/>
        <v>0</v>
      </c>
      <c r="BL92" s="24">
        <f t="shared" si="42"/>
        <v>0</v>
      </c>
      <c r="BM92" s="24">
        <f t="shared" si="43"/>
        <v>0</v>
      </c>
      <c r="BN92" s="24">
        <f t="shared" si="44"/>
        <v>0</v>
      </c>
      <c r="BO92" s="24">
        <f t="shared" si="45"/>
        <v>0</v>
      </c>
      <c r="BP92" s="24">
        <f t="shared" si="46"/>
        <v>0</v>
      </c>
      <c r="BQ92" s="24">
        <f t="shared" si="47"/>
        <v>0</v>
      </c>
      <c r="BR92" s="24">
        <f t="shared" si="48"/>
        <v>0</v>
      </c>
      <c r="BS92" s="24">
        <f t="shared" si="49"/>
        <v>0</v>
      </c>
      <c r="BT92" s="24">
        <f t="shared" si="50"/>
        <v>0</v>
      </c>
      <c r="BU92" s="24">
        <f t="shared" si="51"/>
        <v>0</v>
      </c>
      <c r="BV92" s="24">
        <f t="shared" si="52"/>
        <v>0</v>
      </c>
      <c r="BW92" s="24">
        <f t="shared" si="53"/>
        <v>1</v>
      </c>
      <c r="BX92" s="24">
        <f t="shared" si="54"/>
        <v>1</v>
      </c>
      <c r="BY92" s="24">
        <f t="shared" si="55"/>
        <v>0</v>
      </c>
      <c r="BZ92" s="24">
        <f t="shared" si="56"/>
        <v>0</v>
      </c>
      <c r="CA92" s="24">
        <f t="shared" si="57"/>
        <v>0</v>
      </c>
      <c r="CB92" s="24">
        <f t="shared" si="58"/>
        <v>0</v>
      </c>
      <c r="CC92" s="24">
        <f t="shared" si="59"/>
        <v>0</v>
      </c>
      <c r="CD92" s="24">
        <f t="shared" si="60"/>
        <v>0</v>
      </c>
      <c r="CE92" s="24">
        <f t="shared" si="61"/>
        <v>0</v>
      </c>
      <c r="CF92" s="24">
        <f t="shared" si="62"/>
        <v>0</v>
      </c>
      <c r="CG92" s="24">
        <f t="shared" si="71"/>
        <v>1</v>
      </c>
      <c r="CH92" s="24">
        <f t="shared" si="63"/>
        <v>0</v>
      </c>
      <c r="CI92" s="24">
        <f t="shared" si="64"/>
        <v>1</v>
      </c>
      <c r="CJ92" s="211">
        <f>_xlfn.XLOOKUP($C92,[1]Sheet1!$B:$B,[1]Sheet1!BJ:BJ)</f>
        <v>0</v>
      </c>
      <c r="CK92" s="211">
        <f>_xlfn.XLOOKUP($C92,[1]Sheet1!$B:$B,[1]Sheet1!BK:BK)</f>
        <v>0</v>
      </c>
      <c r="CL92" s="211">
        <f>_xlfn.XLOOKUP($C92,[1]Sheet1!$B:$B,[1]Sheet1!BL:BL)</f>
        <v>1</v>
      </c>
      <c r="CM92" s="211">
        <f>_xlfn.XLOOKUP($C92,[1]Sheet1!$B:$B,[1]Sheet1!BM:BM)</f>
        <v>1</v>
      </c>
      <c r="CN92" s="211">
        <f>_xlfn.XLOOKUP($C92,[1]Sheet1!$B:$B,[1]Sheet1!BN:BN)</f>
        <v>0</v>
      </c>
      <c r="CO92" s="211">
        <f>_xlfn.XLOOKUP($C92,[1]Sheet1!$B:$B,[1]Sheet1!BO:BO)</f>
        <v>0</v>
      </c>
      <c r="CP92" s="211">
        <f>_xlfn.XLOOKUP($C92,[1]Sheet1!$B:$B,[1]Sheet1!BP:BP)</f>
        <v>0</v>
      </c>
      <c r="CQ92" s="211">
        <f>_xlfn.XLOOKUP($C92,[1]Sheet1!$B:$B,[1]Sheet1!BQ:BQ)</f>
        <v>0</v>
      </c>
      <c r="CR92" s="211">
        <f>_xlfn.XLOOKUP($C92,[1]Sheet1!$B:$B,[1]Sheet1!BR:BR)</f>
        <v>0</v>
      </c>
      <c r="CS92" s="211">
        <f>_xlfn.XLOOKUP($C92,[1]Sheet1!$B:$B,[1]Sheet1!BS:BS)</f>
        <v>0</v>
      </c>
      <c r="CT92" s="211">
        <f>_xlfn.XLOOKUP($C92,[1]Sheet1!$B:$B,[1]Sheet1!BT:BT)</f>
        <v>0</v>
      </c>
      <c r="CU92" s="211">
        <f>_xlfn.XLOOKUP($C92,[1]Sheet1!$B:$B,[1]Sheet1!BU:BU)</f>
        <v>0</v>
      </c>
      <c r="CV92" s="211">
        <f>_xlfn.XLOOKUP($C92,[1]Sheet1!$B:$B,[1]Sheet1!BV:BV)</f>
        <v>0</v>
      </c>
      <c r="CW92" s="211">
        <f>_xlfn.XLOOKUP($C92,[1]Sheet1!$B:$B,[1]Sheet1!BW:BW)</f>
        <v>0</v>
      </c>
      <c r="CX92" s="211">
        <f>_xlfn.XLOOKUP($C92,[1]Sheet1!$B:$B,[1]Sheet1!BX:BX)</f>
        <v>0</v>
      </c>
      <c r="CY92" s="211">
        <f>_xlfn.XLOOKUP($C92,[1]Sheet1!$B:$B,[1]Sheet1!BY:BY)</f>
        <v>0</v>
      </c>
      <c r="CZ92" s="211">
        <f>_xlfn.XLOOKUP($C92,[1]Sheet1!$B:$B,[1]Sheet1!BZ:BZ)</f>
        <v>1</v>
      </c>
      <c r="DA92" s="211">
        <f>_xlfn.XLOOKUP($C92,[1]Sheet1!$B:$B,[1]Sheet1!CA:CA)</f>
        <v>0</v>
      </c>
      <c r="DB92" s="211">
        <f>_xlfn.XLOOKUP($C92,[1]Sheet1!$B:$B,[1]Sheet1!CB:CB)</f>
        <v>1</v>
      </c>
      <c r="DC92" s="211">
        <f>_xlfn.XLOOKUP($C92,[1]Sheet1!$B:$B,[1]Sheet1!CC:CC)</f>
        <v>1</v>
      </c>
      <c r="DD92" s="211">
        <f>_xlfn.XLOOKUP($C92,[1]Sheet1!$B:$B,[1]Sheet1!CD:CD)</f>
        <v>0</v>
      </c>
      <c r="DE92" s="211">
        <f>_xlfn.XLOOKUP($C92,[1]Sheet1!$B:$B,[1]Sheet1!CE:CE)</f>
        <v>1</v>
      </c>
      <c r="DF92" s="211">
        <f>_xlfn.XLOOKUP($C92,[1]Sheet1!$B:$B,[1]Sheet1!CF:CF)</f>
        <v>0</v>
      </c>
      <c r="DG92" s="163" t="str">
        <f>_xlfn.XLOOKUP(C92,[2]Sheet1!$B:$B,[2]Sheet1!$N:$N)</f>
        <v>N</v>
      </c>
      <c r="DH92" s="163">
        <f>_xlfn.XLOOKUP(C92,[2]Sheet1!$B:$B,[2]Sheet1!$R:$R)</f>
        <v>0</v>
      </c>
      <c r="DI92" s="163" t="str">
        <f>_xlfn.XLOOKUP(C92,[2]Sheet1!$B:$B,[2]Sheet1!$AN:$AN)</f>
        <v>I</v>
      </c>
      <c r="DJ92" s="163" t="str">
        <f>_xlfn.XLOOKUP(C92,[2]Sheet1!$B:$B,[2]Sheet1!$W:$W)</f>
        <v>V</v>
      </c>
      <c r="DK92" s="163" t="str">
        <f>_xlfn.XLOOKUP(C92,[2]Sheet1!$B:$B,[2]Sheet1!$AF:$AF)</f>
        <v>Y</v>
      </c>
      <c r="DL92" s="163">
        <f>_xlfn.XLOOKUP(C92,[2]Sheet1!$B:$B,[2]Sheet1!$AW:$AW)</f>
        <v>0</v>
      </c>
      <c r="DM92" s="166" t="str">
        <f t="shared" si="65"/>
        <v>N</v>
      </c>
      <c r="DN92" s="166" t="str">
        <f t="shared" si="66"/>
        <v/>
      </c>
      <c r="DO92" s="166" t="str">
        <f t="shared" si="67"/>
        <v>N</v>
      </c>
      <c r="DP92" s="166" t="str">
        <f t="shared" si="68"/>
        <v>Y</v>
      </c>
      <c r="DQ92" s="180" t="str">
        <f t="shared" si="69"/>
        <v>Not Specified</v>
      </c>
      <c r="DR92" s="180"/>
    </row>
    <row r="93" spans="1:122" s="143" customFormat="1" ht="16.5" hidden="1" customHeight="1">
      <c r="A93" s="24">
        <v>90</v>
      </c>
      <c r="B93" s="24">
        <v>89</v>
      </c>
      <c r="C93" s="26" t="s">
        <v>483</v>
      </c>
      <c r="D93" s="24" t="s">
        <v>7161</v>
      </c>
      <c r="E93" s="24" t="s">
        <v>7160</v>
      </c>
      <c r="F93" s="24" t="s">
        <v>2299</v>
      </c>
      <c r="G93" s="24" t="s">
        <v>3136</v>
      </c>
      <c r="H93" s="30" t="s">
        <v>484</v>
      </c>
      <c r="I93" s="24" t="s">
        <v>485</v>
      </c>
      <c r="J93" s="24">
        <v>-0.215</v>
      </c>
      <c r="K93" s="24" t="s">
        <v>486</v>
      </c>
      <c r="L93" s="24">
        <v>333700</v>
      </c>
      <c r="M93" s="26">
        <v>19</v>
      </c>
      <c r="N93" s="73" t="s">
        <v>689</v>
      </c>
      <c r="O93" s="73" t="s">
        <v>7588</v>
      </c>
      <c r="P93" s="74" t="s">
        <v>7588</v>
      </c>
      <c r="Q93" s="73" t="s">
        <v>689</v>
      </c>
      <c r="R93" s="73" t="s">
        <v>689</v>
      </c>
      <c r="S93" s="73" t="s">
        <v>7588</v>
      </c>
      <c r="T93" s="73" t="s">
        <v>7588</v>
      </c>
      <c r="U93" s="213" t="s">
        <v>7588</v>
      </c>
      <c r="V93" s="73" t="s">
        <v>7588</v>
      </c>
      <c r="W93" s="73" t="s">
        <v>7588</v>
      </c>
      <c r="X93" s="218" t="s">
        <v>7588</v>
      </c>
      <c r="Y93" s="73" t="s">
        <v>7588</v>
      </c>
      <c r="Z93" s="73" t="s">
        <v>7588</v>
      </c>
      <c r="AA93" s="74" t="s">
        <v>7588</v>
      </c>
      <c r="AB93" s="73"/>
      <c r="AC93" s="73" t="s">
        <v>675</v>
      </c>
      <c r="AD93" s="74" t="s">
        <v>5</v>
      </c>
      <c r="AE93" s="73" t="s">
        <v>870</v>
      </c>
      <c r="AF93" s="73" t="s">
        <v>86</v>
      </c>
      <c r="AG93" s="73" t="s">
        <v>266</v>
      </c>
      <c r="AH93" s="73" t="s">
        <v>266</v>
      </c>
      <c r="AI93" s="73" t="s">
        <v>269</v>
      </c>
      <c r="AJ93" s="73" t="s">
        <v>691</v>
      </c>
      <c r="AK93" s="81" t="s">
        <v>3916</v>
      </c>
      <c r="AL93" s="73">
        <v>2050</v>
      </c>
      <c r="AM93" s="24"/>
      <c r="AN93" s="26"/>
      <c r="AO93" s="24" t="s">
        <v>7588</v>
      </c>
      <c r="AP93" s="73" t="s">
        <v>689</v>
      </c>
      <c r="AQ93" s="24" t="s">
        <v>7588</v>
      </c>
      <c r="AR93" s="24" t="s">
        <v>7588</v>
      </c>
      <c r="AS93" s="24" t="s">
        <v>7588</v>
      </c>
      <c r="AT93" s="24"/>
      <c r="AU93" s="26"/>
      <c r="AV93" s="24" t="s">
        <v>267</v>
      </c>
      <c r="AW93" s="22" t="s">
        <v>418</v>
      </c>
      <c r="AX93" s="24" t="s">
        <v>269</v>
      </c>
      <c r="AY93" s="24" t="s">
        <v>689</v>
      </c>
      <c r="AZ93" s="24" t="s">
        <v>7588</v>
      </c>
      <c r="BA93" s="24" t="s">
        <v>7588</v>
      </c>
      <c r="BB93" s="24"/>
      <c r="BC93" s="26"/>
      <c r="BD93" s="24"/>
      <c r="BE93" s="29"/>
      <c r="BF93" s="26"/>
      <c r="BG93" s="24">
        <f t="shared" si="37"/>
        <v>0</v>
      </c>
      <c r="BH93" s="24">
        <f t="shared" si="38"/>
        <v>0</v>
      </c>
      <c r="BI93" s="24">
        <f t="shared" si="39"/>
        <v>0</v>
      </c>
      <c r="BJ93" s="24">
        <f t="shared" si="40"/>
        <v>0</v>
      </c>
      <c r="BK93" s="24">
        <f t="shared" si="41"/>
        <v>0</v>
      </c>
      <c r="BL93" s="24">
        <f t="shared" si="42"/>
        <v>0</v>
      </c>
      <c r="BM93" s="24">
        <f t="shared" si="43"/>
        <v>0</v>
      </c>
      <c r="BN93" s="24">
        <f t="shared" si="44"/>
        <v>0</v>
      </c>
      <c r="BO93" s="24">
        <f t="shared" si="45"/>
        <v>0</v>
      </c>
      <c r="BP93" s="24">
        <f t="shared" si="46"/>
        <v>0</v>
      </c>
      <c r="BQ93" s="24">
        <f t="shared" si="47"/>
        <v>0</v>
      </c>
      <c r="BR93" s="24">
        <f t="shared" si="48"/>
        <v>0</v>
      </c>
      <c r="BS93" s="24">
        <f t="shared" si="49"/>
        <v>0</v>
      </c>
      <c r="BT93" s="24">
        <f t="shared" si="50"/>
        <v>0</v>
      </c>
      <c r="BU93" s="24">
        <f t="shared" si="51"/>
        <v>0</v>
      </c>
      <c r="BV93" s="24">
        <f t="shared" si="52"/>
        <v>0</v>
      </c>
      <c r="BW93" s="24">
        <f t="shared" si="53"/>
        <v>1</v>
      </c>
      <c r="BX93" s="24">
        <f t="shared" si="54"/>
        <v>1</v>
      </c>
      <c r="BY93" s="24">
        <f t="shared" si="55"/>
        <v>0</v>
      </c>
      <c r="BZ93" s="24">
        <f t="shared" si="56"/>
        <v>0</v>
      </c>
      <c r="CA93" s="24">
        <f t="shared" si="57"/>
        <v>0</v>
      </c>
      <c r="CB93" s="24">
        <f t="shared" si="58"/>
        <v>0</v>
      </c>
      <c r="CC93" s="24">
        <f t="shared" si="59"/>
        <v>0</v>
      </c>
      <c r="CD93" s="24">
        <f t="shared" si="60"/>
        <v>0</v>
      </c>
      <c r="CE93" s="24">
        <f t="shared" si="61"/>
        <v>0</v>
      </c>
      <c r="CF93" s="24">
        <f t="shared" si="62"/>
        <v>0</v>
      </c>
      <c r="CG93" s="24">
        <f t="shared" si="71"/>
        <v>1</v>
      </c>
      <c r="CH93" s="24">
        <f t="shared" si="63"/>
        <v>0</v>
      </c>
      <c r="CI93" s="24">
        <f t="shared" si="64"/>
        <v>1</v>
      </c>
      <c r="CJ93" s="211">
        <f>_xlfn.XLOOKUP($C93,[1]Sheet1!$B:$B,[1]Sheet1!BJ:BJ)</f>
        <v>0</v>
      </c>
      <c r="CK93" s="211">
        <f>_xlfn.XLOOKUP($C93,[1]Sheet1!$B:$B,[1]Sheet1!BK:BK)</f>
        <v>0</v>
      </c>
      <c r="CL93" s="211">
        <f>_xlfn.XLOOKUP($C93,[1]Sheet1!$B:$B,[1]Sheet1!BL:BL)</f>
        <v>1</v>
      </c>
      <c r="CM93" s="211">
        <f>_xlfn.XLOOKUP($C93,[1]Sheet1!$B:$B,[1]Sheet1!BM:BM)</f>
        <v>1</v>
      </c>
      <c r="CN93" s="211">
        <f>_xlfn.XLOOKUP($C93,[1]Sheet1!$B:$B,[1]Sheet1!BN:BN)</f>
        <v>0</v>
      </c>
      <c r="CO93" s="211">
        <f>_xlfn.XLOOKUP($C93,[1]Sheet1!$B:$B,[1]Sheet1!BO:BO)</f>
        <v>0</v>
      </c>
      <c r="CP93" s="211">
        <f>_xlfn.XLOOKUP($C93,[1]Sheet1!$B:$B,[1]Sheet1!BP:BP)</f>
        <v>0</v>
      </c>
      <c r="CQ93" s="211">
        <f>_xlfn.XLOOKUP($C93,[1]Sheet1!$B:$B,[1]Sheet1!BQ:BQ)</f>
        <v>0</v>
      </c>
      <c r="CR93" s="211">
        <f>_xlfn.XLOOKUP($C93,[1]Sheet1!$B:$B,[1]Sheet1!BR:BR)</f>
        <v>0</v>
      </c>
      <c r="CS93" s="211">
        <f>_xlfn.XLOOKUP($C93,[1]Sheet1!$B:$B,[1]Sheet1!BS:BS)</f>
        <v>0</v>
      </c>
      <c r="CT93" s="211">
        <f>_xlfn.XLOOKUP($C93,[1]Sheet1!$B:$B,[1]Sheet1!BT:BT)</f>
        <v>0</v>
      </c>
      <c r="CU93" s="211">
        <f>_xlfn.XLOOKUP($C93,[1]Sheet1!$B:$B,[1]Sheet1!BU:BU)</f>
        <v>0</v>
      </c>
      <c r="CV93" s="211">
        <f>_xlfn.XLOOKUP($C93,[1]Sheet1!$B:$B,[1]Sheet1!BV:BV)</f>
        <v>0</v>
      </c>
      <c r="CW93" s="211">
        <f>_xlfn.XLOOKUP($C93,[1]Sheet1!$B:$B,[1]Sheet1!BW:BW)</f>
        <v>0</v>
      </c>
      <c r="CX93" s="211">
        <f>_xlfn.XLOOKUP($C93,[1]Sheet1!$B:$B,[1]Sheet1!BX:BX)</f>
        <v>0</v>
      </c>
      <c r="CY93" s="211">
        <f>_xlfn.XLOOKUP($C93,[1]Sheet1!$B:$B,[1]Sheet1!BY:BY)</f>
        <v>0</v>
      </c>
      <c r="CZ93" s="211">
        <f>_xlfn.XLOOKUP($C93,[1]Sheet1!$B:$B,[1]Sheet1!BZ:BZ)</f>
        <v>1</v>
      </c>
      <c r="DA93" s="211">
        <f>_xlfn.XLOOKUP($C93,[1]Sheet1!$B:$B,[1]Sheet1!CA:CA)</f>
        <v>0</v>
      </c>
      <c r="DB93" s="211">
        <f>_xlfn.XLOOKUP($C93,[1]Sheet1!$B:$B,[1]Sheet1!CB:CB)</f>
        <v>1</v>
      </c>
      <c r="DC93" s="211">
        <f>_xlfn.XLOOKUP($C93,[1]Sheet1!$B:$B,[1]Sheet1!CC:CC)</f>
        <v>1</v>
      </c>
      <c r="DD93" s="211">
        <f>_xlfn.XLOOKUP($C93,[1]Sheet1!$B:$B,[1]Sheet1!CD:CD)</f>
        <v>0</v>
      </c>
      <c r="DE93" s="211">
        <f>_xlfn.XLOOKUP($C93,[1]Sheet1!$B:$B,[1]Sheet1!CE:CE)</f>
        <v>1</v>
      </c>
      <c r="DF93" s="211">
        <f>_xlfn.XLOOKUP($C93,[1]Sheet1!$B:$B,[1]Sheet1!CF:CF)</f>
        <v>0</v>
      </c>
      <c r="DG93" s="163" t="str">
        <f>_xlfn.XLOOKUP(C93,[2]Sheet1!$B:$B,[2]Sheet1!$N:$N)</f>
        <v>N</v>
      </c>
      <c r="DH93" s="163">
        <f>_xlfn.XLOOKUP(C93,[2]Sheet1!$B:$B,[2]Sheet1!$R:$R)</f>
        <v>0</v>
      </c>
      <c r="DI93" s="163" t="str">
        <f>_xlfn.XLOOKUP(C93,[2]Sheet1!$B:$B,[2]Sheet1!$AN:$AN)</f>
        <v>N</v>
      </c>
      <c r="DJ93" s="163" t="str">
        <f>_xlfn.XLOOKUP(C93,[2]Sheet1!$B:$B,[2]Sheet1!$W:$W)</f>
        <v>C</v>
      </c>
      <c r="DK93" s="163" t="str">
        <f>_xlfn.XLOOKUP(C93,[2]Sheet1!$B:$B,[2]Sheet1!$AF:$AF)</f>
        <v>Y</v>
      </c>
      <c r="DL93" s="163" t="str">
        <f>_xlfn.XLOOKUP(C93,[2]Sheet1!$B:$B,[2]Sheet1!$AW:$AW)</f>
        <v>N</v>
      </c>
      <c r="DM93" s="166" t="str">
        <f t="shared" si="65"/>
        <v>N</v>
      </c>
      <c r="DN93" s="166" t="str">
        <f t="shared" si="66"/>
        <v/>
      </c>
      <c r="DO93" s="166" t="str">
        <f t="shared" si="67"/>
        <v>N</v>
      </c>
      <c r="DP93" s="166" t="str">
        <f t="shared" si="68"/>
        <v>Y</v>
      </c>
      <c r="DQ93" s="180" t="str">
        <f t="shared" si="69"/>
        <v>Not Specified</v>
      </c>
      <c r="DR93" s="180"/>
    </row>
    <row r="94" spans="1:122" s="24" customFormat="1" ht="16.5" hidden="1" customHeight="1">
      <c r="A94" s="143">
        <v>91</v>
      </c>
      <c r="B94" s="143">
        <v>143</v>
      </c>
      <c r="C94" s="144" t="s">
        <v>487</v>
      </c>
      <c r="D94" s="143" t="s">
        <v>7211</v>
      </c>
      <c r="E94" s="143" t="s">
        <v>7172</v>
      </c>
      <c r="F94" s="143" t="s">
        <v>2277</v>
      </c>
      <c r="G94" s="143" t="s">
        <v>3181</v>
      </c>
      <c r="H94" s="167" t="s">
        <v>488</v>
      </c>
      <c r="I94" s="143" t="s">
        <v>489</v>
      </c>
      <c r="J94" s="143">
        <v>0.318</v>
      </c>
      <c r="K94" s="143" t="s">
        <v>490</v>
      </c>
      <c r="L94" s="143">
        <v>968872</v>
      </c>
      <c r="M94" s="144">
        <v>4</v>
      </c>
      <c r="N94" s="145" t="s">
        <v>689</v>
      </c>
      <c r="O94" s="145" t="s">
        <v>7588</v>
      </c>
      <c r="P94" s="146" t="s">
        <v>7588</v>
      </c>
      <c r="Q94" s="73" t="s">
        <v>689</v>
      </c>
      <c r="R94" s="73" t="s">
        <v>689</v>
      </c>
      <c r="S94" s="145" t="s">
        <v>7588</v>
      </c>
      <c r="T94" s="145" t="s">
        <v>7588</v>
      </c>
      <c r="U94" s="214" t="s">
        <v>7588</v>
      </c>
      <c r="V94" s="145" t="s">
        <v>7588</v>
      </c>
      <c r="W94" s="145" t="s">
        <v>7588</v>
      </c>
      <c r="X94" s="219" t="s">
        <v>7588</v>
      </c>
      <c r="Y94" s="73" t="s">
        <v>7588</v>
      </c>
      <c r="Z94" s="145" t="s">
        <v>7588</v>
      </c>
      <c r="AA94" s="146" t="s">
        <v>7588</v>
      </c>
      <c r="AB94" s="145"/>
      <c r="AC94" s="145" t="s">
        <v>675</v>
      </c>
      <c r="AD94" s="146" t="s">
        <v>5</v>
      </c>
      <c r="AE94" s="73" t="s">
        <v>7346</v>
      </c>
      <c r="AF94" s="73" t="s">
        <v>86</v>
      </c>
      <c r="AG94" s="145" t="s">
        <v>266</v>
      </c>
      <c r="AH94" s="145" t="s">
        <v>266</v>
      </c>
      <c r="AI94" s="145" t="s">
        <v>266</v>
      </c>
      <c r="AJ94" s="145" t="s">
        <v>2283</v>
      </c>
      <c r="AK94" s="147" t="s">
        <v>3927</v>
      </c>
      <c r="AL94" s="145">
        <v>2045</v>
      </c>
      <c r="AN94" s="144"/>
      <c r="AO94" s="24" t="s">
        <v>7588</v>
      </c>
      <c r="AP94" s="145" t="s">
        <v>689</v>
      </c>
      <c r="AQ94" s="143" t="s">
        <v>7588</v>
      </c>
      <c r="AR94" s="143" t="s">
        <v>7588</v>
      </c>
      <c r="AS94" s="143" t="s">
        <v>7588</v>
      </c>
      <c r="AT94" s="143"/>
      <c r="AU94" s="144"/>
      <c r="AV94" s="143" t="s">
        <v>267</v>
      </c>
      <c r="AW94" s="198" t="s">
        <v>267</v>
      </c>
      <c r="AX94" s="143" t="s">
        <v>269</v>
      </c>
      <c r="AY94" s="143" t="s">
        <v>689</v>
      </c>
      <c r="AZ94" s="143" t="s">
        <v>7588</v>
      </c>
      <c r="BA94" s="143" t="s">
        <v>7588</v>
      </c>
      <c r="BB94" s="143"/>
      <c r="BC94" s="144"/>
      <c r="BD94" s="143"/>
      <c r="BE94" s="148"/>
      <c r="BF94" s="144"/>
      <c r="BG94" s="24">
        <f t="shared" si="37"/>
        <v>0</v>
      </c>
      <c r="BH94" s="24">
        <f t="shared" si="38"/>
        <v>0</v>
      </c>
      <c r="BI94" s="24">
        <f t="shared" si="39"/>
        <v>0</v>
      </c>
      <c r="BJ94" s="24">
        <f t="shared" si="40"/>
        <v>0</v>
      </c>
      <c r="BK94" s="24">
        <f t="shared" si="41"/>
        <v>0</v>
      </c>
      <c r="BL94" s="24">
        <f t="shared" si="42"/>
        <v>0</v>
      </c>
      <c r="BM94" s="24">
        <f t="shared" si="43"/>
        <v>0</v>
      </c>
      <c r="BN94" s="24">
        <f t="shared" si="44"/>
        <v>0</v>
      </c>
      <c r="BO94" s="24">
        <f t="shared" si="45"/>
        <v>0</v>
      </c>
      <c r="BP94" s="24">
        <f t="shared" si="46"/>
        <v>0</v>
      </c>
      <c r="BQ94" s="24">
        <f t="shared" si="47"/>
        <v>0</v>
      </c>
      <c r="BR94" s="24">
        <f t="shared" si="48"/>
        <v>0</v>
      </c>
      <c r="BS94" s="24">
        <f t="shared" si="49"/>
        <v>0</v>
      </c>
      <c r="BT94" s="24">
        <f t="shared" si="50"/>
        <v>0</v>
      </c>
      <c r="BU94" s="24">
        <f t="shared" si="51"/>
        <v>0</v>
      </c>
      <c r="BV94" s="24">
        <f t="shared" si="52"/>
        <v>0</v>
      </c>
      <c r="BW94" s="24">
        <f t="shared" si="53"/>
        <v>1</v>
      </c>
      <c r="BX94" s="24">
        <f t="shared" si="54"/>
        <v>1</v>
      </c>
      <c r="BY94" s="24">
        <f t="shared" si="55"/>
        <v>0</v>
      </c>
      <c r="BZ94" s="24">
        <f t="shared" si="56"/>
        <v>0</v>
      </c>
      <c r="CA94" s="24">
        <f t="shared" si="57"/>
        <v>0</v>
      </c>
      <c r="CB94" s="24">
        <f t="shared" si="58"/>
        <v>0</v>
      </c>
      <c r="CC94" s="24">
        <f t="shared" si="59"/>
        <v>0</v>
      </c>
      <c r="CD94" s="24">
        <f t="shared" si="60"/>
        <v>0</v>
      </c>
      <c r="CE94" s="24">
        <f t="shared" si="61"/>
        <v>0</v>
      </c>
      <c r="CF94" s="24">
        <f t="shared" si="62"/>
        <v>0</v>
      </c>
      <c r="CG94" s="24">
        <f t="shared" si="71"/>
        <v>1</v>
      </c>
      <c r="CH94" s="24">
        <f t="shared" si="63"/>
        <v>0</v>
      </c>
      <c r="CI94" s="24">
        <f t="shared" si="64"/>
        <v>1</v>
      </c>
      <c r="CJ94" s="211">
        <f>_xlfn.XLOOKUP($C94,[1]Sheet1!$B:$B,[1]Sheet1!BJ:BJ)</f>
        <v>0</v>
      </c>
      <c r="CK94" s="211">
        <f>_xlfn.XLOOKUP($C94,[1]Sheet1!$B:$B,[1]Sheet1!BK:BK)</f>
        <v>0</v>
      </c>
      <c r="CL94" s="211">
        <f>_xlfn.XLOOKUP($C94,[1]Sheet1!$B:$B,[1]Sheet1!BL:BL)</f>
        <v>0</v>
      </c>
      <c r="CM94" s="211">
        <f>_xlfn.XLOOKUP($C94,[1]Sheet1!$B:$B,[1]Sheet1!BM:BM)</f>
        <v>0</v>
      </c>
      <c r="CN94" s="211">
        <f>_xlfn.XLOOKUP($C94,[1]Sheet1!$B:$B,[1]Sheet1!BN:BN)</f>
        <v>0</v>
      </c>
      <c r="CO94" s="211">
        <f>_xlfn.XLOOKUP($C94,[1]Sheet1!$B:$B,[1]Sheet1!BO:BO)</f>
        <v>0</v>
      </c>
      <c r="CP94" s="211">
        <f>_xlfn.XLOOKUP($C94,[1]Sheet1!$B:$B,[1]Sheet1!BP:BP)</f>
        <v>0</v>
      </c>
      <c r="CQ94" s="211">
        <f>_xlfn.XLOOKUP($C94,[1]Sheet1!$B:$B,[1]Sheet1!BQ:BQ)</f>
        <v>0</v>
      </c>
      <c r="CR94" s="211">
        <f>_xlfn.XLOOKUP($C94,[1]Sheet1!$B:$B,[1]Sheet1!BR:BR)</f>
        <v>0</v>
      </c>
      <c r="CS94" s="211">
        <f>_xlfn.XLOOKUP($C94,[1]Sheet1!$B:$B,[1]Sheet1!BS:BS)</f>
        <v>1</v>
      </c>
      <c r="CT94" s="211">
        <f>_xlfn.XLOOKUP($C94,[1]Sheet1!$B:$B,[1]Sheet1!BT:BT)</f>
        <v>0</v>
      </c>
      <c r="CU94" s="211">
        <f>_xlfn.XLOOKUP($C94,[1]Sheet1!$B:$B,[1]Sheet1!BU:BU)</f>
        <v>1</v>
      </c>
      <c r="CV94" s="211">
        <f>_xlfn.XLOOKUP($C94,[1]Sheet1!$B:$B,[1]Sheet1!BV:BV)</f>
        <v>0</v>
      </c>
      <c r="CW94" s="211">
        <f>_xlfn.XLOOKUP($C94,[1]Sheet1!$B:$B,[1]Sheet1!BW:BW)</f>
        <v>0</v>
      </c>
      <c r="CX94" s="211">
        <f>_xlfn.XLOOKUP($C94,[1]Sheet1!$B:$B,[1]Sheet1!BX:BX)</f>
        <v>0</v>
      </c>
      <c r="CY94" s="211">
        <f>_xlfn.XLOOKUP($C94,[1]Sheet1!$B:$B,[1]Sheet1!BY:BY)</f>
        <v>0</v>
      </c>
      <c r="CZ94" s="211">
        <f>_xlfn.XLOOKUP($C94,[1]Sheet1!$B:$B,[1]Sheet1!BZ:BZ)</f>
        <v>0</v>
      </c>
      <c r="DA94" s="211">
        <f>_xlfn.XLOOKUP($C94,[1]Sheet1!$B:$B,[1]Sheet1!CA:CA)</f>
        <v>0</v>
      </c>
      <c r="DB94" s="211">
        <f>_xlfn.XLOOKUP($C94,[1]Sheet1!$B:$B,[1]Sheet1!CB:CB)</f>
        <v>0</v>
      </c>
      <c r="DC94" s="211">
        <f>_xlfn.XLOOKUP($C94,[1]Sheet1!$B:$B,[1]Sheet1!CC:CC)</f>
        <v>0</v>
      </c>
      <c r="DD94" s="211">
        <f>_xlfn.XLOOKUP($C94,[1]Sheet1!$B:$B,[1]Sheet1!CD:CD)</f>
        <v>0</v>
      </c>
      <c r="DE94" s="211">
        <f>_xlfn.XLOOKUP($C94,[1]Sheet1!$B:$B,[1]Sheet1!CE:CE)</f>
        <v>1</v>
      </c>
      <c r="DF94" s="211">
        <f>_xlfn.XLOOKUP($C94,[1]Sheet1!$B:$B,[1]Sheet1!CF:CF)</f>
        <v>0</v>
      </c>
      <c r="DG94" s="163" t="str">
        <f>_xlfn.XLOOKUP(C94,[2]Sheet1!$B:$B,[2]Sheet1!$N:$N)</f>
        <v>N</v>
      </c>
      <c r="DH94" s="163" t="str">
        <f>_xlfn.XLOOKUP(C94,[2]Sheet1!$B:$B,[2]Sheet1!$R:$R)</f>
        <v>Yes</v>
      </c>
      <c r="DI94" s="163" t="str">
        <f>_xlfn.XLOOKUP(C94,[2]Sheet1!$B:$B,[2]Sheet1!$AN:$AN)</f>
        <v>N</v>
      </c>
      <c r="DJ94" s="163" t="str">
        <f>_xlfn.XLOOKUP(C94,[2]Sheet1!$B:$B,[2]Sheet1!$W:$W)</f>
        <v>G</v>
      </c>
      <c r="DK94" s="163" t="str">
        <f>_xlfn.XLOOKUP(C94,[2]Sheet1!$B:$B,[2]Sheet1!$AF:$AF)</f>
        <v>U</v>
      </c>
      <c r="DL94" s="163">
        <f>_xlfn.XLOOKUP(C94,[2]Sheet1!$B:$B,[2]Sheet1!$AW:$AW)</f>
        <v>0</v>
      </c>
      <c r="DM94" s="166" t="str">
        <f t="shared" si="65"/>
        <v>N</v>
      </c>
      <c r="DN94" s="166" t="str">
        <f t="shared" si="66"/>
        <v/>
      </c>
      <c r="DO94" s="166" t="str">
        <f t="shared" si="67"/>
        <v>N</v>
      </c>
      <c r="DP94" s="166" t="str">
        <f t="shared" si="68"/>
        <v>Y</v>
      </c>
      <c r="DQ94" s="180" t="str">
        <f t="shared" si="69"/>
        <v>Not Specified</v>
      </c>
      <c r="DR94" s="180"/>
    </row>
    <row r="95" spans="1:122" s="89" customFormat="1" ht="16.5" hidden="1" customHeight="1">
      <c r="A95" s="89">
        <v>92</v>
      </c>
      <c r="B95" s="89">
        <v>84</v>
      </c>
      <c r="C95" s="90" t="s">
        <v>491</v>
      </c>
      <c r="D95" s="89" t="s">
        <v>7159</v>
      </c>
      <c r="E95" s="89" t="s">
        <v>7155</v>
      </c>
      <c r="F95" s="89" t="s">
        <v>2277</v>
      </c>
      <c r="G95" s="89" t="s">
        <v>3181</v>
      </c>
      <c r="H95" s="91" t="s">
        <v>492</v>
      </c>
      <c r="I95" s="89" t="s">
        <v>493</v>
      </c>
      <c r="J95" s="89">
        <v>8.8999999999999996E-2</v>
      </c>
      <c r="K95" s="89" t="s">
        <v>494</v>
      </c>
      <c r="L95" s="89">
        <v>305247</v>
      </c>
      <c r="M95" s="90">
        <v>16</v>
      </c>
      <c r="N95" s="88" t="s">
        <v>689</v>
      </c>
      <c r="O95" s="88" t="s">
        <v>7588</v>
      </c>
      <c r="P95" s="92" t="s">
        <v>7588</v>
      </c>
      <c r="Q95" s="73" t="s">
        <v>689</v>
      </c>
      <c r="R95" s="73" t="s">
        <v>689</v>
      </c>
      <c r="S95" s="88" t="s">
        <v>7588</v>
      </c>
      <c r="T95" s="88" t="s">
        <v>7588</v>
      </c>
      <c r="U95" s="215" t="s">
        <v>7588</v>
      </c>
      <c r="V95" s="88" t="s">
        <v>7588</v>
      </c>
      <c r="W95" s="88" t="s">
        <v>7588</v>
      </c>
      <c r="X95" s="220" t="s">
        <v>7588</v>
      </c>
      <c r="Y95" s="73" t="s">
        <v>7588</v>
      </c>
      <c r="Z95" s="88" t="s">
        <v>7588</v>
      </c>
      <c r="AA95" s="92" t="s">
        <v>7588</v>
      </c>
      <c r="AB95" s="88"/>
      <c r="AC95" s="88" t="s">
        <v>7588</v>
      </c>
      <c r="AD95" s="92" t="s">
        <v>7588</v>
      </c>
      <c r="AE95" s="88" t="s">
        <v>85</v>
      </c>
      <c r="AF95" s="73" t="s">
        <v>689</v>
      </c>
      <c r="AG95" s="88" t="s">
        <v>7588</v>
      </c>
      <c r="AH95" s="88" t="s">
        <v>7588</v>
      </c>
      <c r="AI95" s="88" t="s">
        <v>7588</v>
      </c>
      <c r="AJ95" s="88" t="s">
        <v>7588</v>
      </c>
      <c r="AK95" s="93" t="s">
        <v>7588</v>
      </c>
      <c r="AL95" s="88" t="s">
        <v>7588</v>
      </c>
      <c r="AN95" s="90"/>
      <c r="AO95" s="24" t="s">
        <v>7588</v>
      </c>
      <c r="AP95" s="88" t="s">
        <v>689</v>
      </c>
      <c r="AQ95" s="89" t="s">
        <v>7588</v>
      </c>
      <c r="AR95" s="89" t="s">
        <v>7588</v>
      </c>
      <c r="AS95" s="89" t="s">
        <v>7588</v>
      </c>
      <c r="AU95" s="90"/>
      <c r="AV95" s="89" t="s">
        <v>267</v>
      </c>
      <c r="AW95" s="199" t="s">
        <v>7588</v>
      </c>
      <c r="AX95" s="89" t="s">
        <v>7588</v>
      </c>
      <c r="AY95" s="89" t="s">
        <v>689</v>
      </c>
      <c r="AZ95" s="89" t="s">
        <v>7588</v>
      </c>
      <c r="BA95" s="89" t="s">
        <v>7588</v>
      </c>
      <c r="BC95" s="90"/>
      <c r="BE95" s="95"/>
      <c r="BF95" s="90"/>
      <c r="BG95" s="24">
        <f t="shared" si="37"/>
        <v>0</v>
      </c>
      <c r="BH95" s="24">
        <f t="shared" si="38"/>
        <v>0</v>
      </c>
      <c r="BI95" s="24">
        <f t="shared" si="39"/>
        <v>0</v>
      </c>
      <c r="BJ95" s="24">
        <f t="shared" si="40"/>
        <v>0</v>
      </c>
      <c r="BK95" s="24">
        <f t="shared" si="41"/>
        <v>0</v>
      </c>
      <c r="BL95" s="24">
        <f t="shared" si="42"/>
        <v>0</v>
      </c>
      <c r="BM95" s="24">
        <f t="shared" si="43"/>
        <v>0</v>
      </c>
      <c r="BN95" s="24">
        <f t="shared" si="44"/>
        <v>0</v>
      </c>
      <c r="BO95" s="24">
        <f t="shared" si="45"/>
        <v>0</v>
      </c>
      <c r="BP95" s="24">
        <f t="shared" si="46"/>
        <v>0</v>
      </c>
      <c r="BQ95" s="24">
        <f t="shared" si="47"/>
        <v>0</v>
      </c>
      <c r="BR95" s="24">
        <f t="shared" si="48"/>
        <v>0</v>
      </c>
      <c r="BS95" s="24">
        <f t="shared" si="49"/>
        <v>0</v>
      </c>
      <c r="BT95" s="24">
        <f t="shared" si="50"/>
        <v>0</v>
      </c>
      <c r="BU95" s="24">
        <f t="shared" si="51"/>
        <v>0</v>
      </c>
      <c r="BV95" s="24">
        <f t="shared" si="52"/>
        <v>0</v>
      </c>
      <c r="BW95" s="24">
        <f t="shared" si="53"/>
        <v>0</v>
      </c>
      <c r="BX95" s="24">
        <f t="shared" si="54"/>
        <v>0</v>
      </c>
      <c r="BY95" s="24">
        <f t="shared" si="55"/>
        <v>0</v>
      </c>
      <c r="BZ95" s="24">
        <f t="shared" si="56"/>
        <v>0</v>
      </c>
      <c r="CA95" s="24">
        <f t="shared" si="57"/>
        <v>0</v>
      </c>
      <c r="CB95" s="24">
        <f t="shared" si="58"/>
        <v>0</v>
      </c>
      <c r="CC95" s="24">
        <f t="shared" si="59"/>
        <v>0</v>
      </c>
      <c r="CD95" s="24">
        <f t="shared" si="60"/>
        <v>0</v>
      </c>
      <c r="CE95" s="24">
        <f t="shared" si="61"/>
        <v>0</v>
      </c>
      <c r="CF95" s="24">
        <f t="shared" si="62"/>
        <v>0</v>
      </c>
      <c r="CG95" s="24">
        <f t="shared" si="71"/>
        <v>0</v>
      </c>
      <c r="CH95" s="24">
        <f t="shared" si="63"/>
        <v>0</v>
      </c>
      <c r="CI95" s="24">
        <f t="shared" si="64"/>
        <v>1</v>
      </c>
      <c r="CJ95" s="211">
        <f>_xlfn.XLOOKUP($C95,[1]Sheet1!$B:$B,[1]Sheet1!BJ:BJ)</f>
        <v>0</v>
      </c>
      <c r="CK95" s="211">
        <f>_xlfn.XLOOKUP($C95,[1]Sheet1!$B:$B,[1]Sheet1!BK:BK)</f>
        <v>0</v>
      </c>
      <c r="CL95" s="211">
        <f>_xlfn.XLOOKUP($C95,[1]Sheet1!$B:$B,[1]Sheet1!BL:BL)</f>
        <v>0</v>
      </c>
      <c r="CM95" s="211">
        <f>_xlfn.XLOOKUP($C95,[1]Sheet1!$B:$B,[1]Sheet1!BM:BM)</f>
        <v>0</v>
      </c>
      <c r="CN95" s="211">
        <f>_xlfn.XLOOKUP($C95,[1]Sheet1!$B:$B,[1]Sheet1!BN:BN)</f>
        <v>0</v>
      </c>
      <c r="CO95" s="211">
        <f>_xlfn.XLOOKUP($C95,[1]Sheet1!$B:$B,[1]Sheet1!BO:BO)</f>
        <v>0</v>
      </c>
      <c r="CP95" s="211">
        <f>_xlfn.XLOOKUP($C95,[1]Sheet1!$B:$B,[1]Sheet1!BP:BP)</f>
        <v>0</v>
      </c>
      <c r="CQ95" s="211">
        <f>_xlfn.XLOOKUP($C95,[1]Sheet1!$B:$B,[1]Sheet1!BQ:BQ)</f>
        <v>0</v>
      </c>
      <c r="CR95" s="211">
        <f>_xlfn.XLOOKUP($C95,[1]Sheet1!$B:$B,[1]Sheet1!BR:BR)</f>
        <v>0</v>
      </c>
      <c r="CS95" s="211">
        <f>_xlfn.XLOOKUP($C95,[1]Sheet1!$B:$B,[1]Sheet1!BS:BS)</f>
        <v>0</v>
      </c>
      <c r="CT95" s="211">
        <f>_xlfn.XLOOKUP($C95,[1]Sheet1!$B:$B,[1]Sheet1!BT:BT)</f>
        <v>0</v>
      </c>
      <c r="CU95" s="211">
        <f>_xlfn.XLOOKUP($C95,[1]Sheet1!$B:$B,[1]Sheet1!BU:BU)</f>
        <v>0</v>
      </c>
      <c r="CV95" s="211">
        <f>_xlfn.XLOOKUP($C95,[1]Sheet1!$B:$B,[1]Sheet1!BV:BV)</f>
        <v>0</v>
      </c>
      <c r="CW95" s="211">
        <f>_xlfn.XLOOKUP($C95,[1]Sheet1!$B:$B,[1]Sheet1!BW:BW)</f>
        <v>0</v>
      </c>
      <c r="CX95" s="211">
        <f>_xlfn.XLOOKUP($C95,[1]Sheet1!$B:$B,[1]Sheet1!BX:BX)</f>
        <v>0</v>
      </c>
      <c r="CY95" s="211">
        <f>_xlfn.XLOOKUP($C95,[1]Sheet1!$B:$B,[1]Sheet1!BY:BY)</f>
        <v>0</v>
      </c>
      <c r="CZ95" s="211">
        <f>_xlfn.XLOOKUP($C95,[1]Sheet1!$B:$B,[1]Sheet1!BZ:BZ)</f>
        <v>0</v>
      </c>
      <c r="DA95" s="211">
        <f>_xlfn.XLOOKUP($C95,[1]Sheet1!$B:$B,[1]Sheet1!CA:CA)</f>
        <v>0</v>
      </c>
      <c r="DB95" s="211">
        <f>_xlfn.XLOOKUP($C95,[1]Sheet1!$B:$B,[1]Sheet1!CB:CB)</f>
        <v>0</v>
      </c>
      <c r="DC95" s="211">
        <f>_xlfn.XLOOKUP($C95,[1]Sheet1!$B:$B,[1]Sheet1!CC:CC)</f>
        <v>0</v>
      </c>
      <c r="DD95" s="211">
        <f>_xlfn.XLOOKUP($C95,[1]Sheet1!$B:$B,[1]Sheet1!CD:CD)</f>
        <v>0</v>
      </c>
      <c r="DE95" s="211">
        <f>_xlfn.XLOOKUP($C95,[1]Sheet1!$B:$B,[1]Sheet1!CE:CE)</f>
        <v>0</v>
      </c>
      <c r="DF95" s="211">
        <f>_xlfn.XLOOKUP($C95,[1]Sheet1!$B:$B,[1]Sheet1!CF:CF)</f>
        <v>0</v>
      </c>
      <c r="DG95" s="163" t="str">
        <f>_xlfn.XLOOKUP(C95,[2]Sheet1!$B:$B,[2]Sheet1!$N:$N)</f>
        <v>N</v>
      </c>
      <c r="DH95" s="163">
        <f>_xlfn.XLOOKUP(C95,[2]Sheet1!$B:$B,[2]Sheet1!$R:$R)</f>
        <v>0</v>
      </c>
      <c r="DI95" s="163" t="str">
        <f>_xlfn.XLOOKUP(C95,[2]Sheet1!$B:$B,[2]Sheet1!$AN:$AN)</f>
        <v>N</v>
      </c>
      <c r="DJ95" s="163" t="str">
        <f>_xlfn.XLOOKUP(C95,[2]Sheet1!$B:$B,[2]Sheet1!$W:$W)</f>
        <v>G</v>
      </c>
      <c r="DK95" s="163" t="str">
        <f>_xlfn.XLOOKUP(C95,[2]Sheet1!$B:$B,[2]Sheet1!$AF:$AF)</f>
        <v>U</v>
      </c>
      <c r="DL95" s="163">
        <f>_xlfn.XLOOKUP(C95,[2]Sheet1!$B:$B,[2]Sheet1!$AW:$AW)</f>
        <v>0</v>
      </c>
      <c r="DM95" s="166" t="str">
        <f t="shared" si="65"/>
        <v>N</v>
      </c>
      <c r="DN95" s="166" t="str">
        <f t="shared" si="66"/>
        <v/>
      </c>
      <c r="DO95" s="166" t="str">
        <f t="shared" si="67"/>
        <v>N</v>
      </c>
      <c r="DP95" s="166" t="str">
        <f t="shared" si="68"/>
        <v>N</v>
      </c>
      <c r="DQ95" s="180" t="str">
        <f t="shared" si="69"/>
        <v>Not Specified</v>
      </c>
      <c r="DR95" s="180"/>
    </row>
    <row r="96" spans="1:122" s="143" customFormat="1" ht="16.5" hidden="1" customHeight="1">
      <c r="A96" s="24">
        <v>93</v>
      </c>
      <c r="B96" s="24">
        <v>111</v>
      </c>
      <c r="C96" s="26" t="s">
        <v>1413</v>
      </c>
      <c r="D96" s="24" t="s">
        <v>7183</v>
      </c>
      <c r="E96" s="24" t="s">
        <v>7169</v>
      </c>
      <c r="F96" s="24" t="s">
        <v>7286</v>
      </c>
      <c r="G96" s="24" t="s">
        <v>2990</v>
      </c>
      <c r="H96" s="30" t="s">
        <v>1414</v>
      </c>
      <c r="I96" s="24" t="s">
        <v>1415</v>
      </c>
      <c r="J96" s="24">
        <v>0.47399999999999998</v>
      </c>
      <c r="K96" s="24" t="s">
        <v>1416</v>
      </c>
      <c r="L96" s="24">
        <v>80478</v>
      </c>
      <c r="M96" s="26">
        <v>28</v>
      </c>
      <c r="N96" s="73" t="s">
        <v>689</v>
      </c>
      <c r="O96" s="73" t="s">
        <v>7588</v>
      </c>
      <c r="P96" s="74" t="s">
        <v>7588</v>
      </c>
      <c r="Q96" s="73" t="s">
        <v>689</v>
      </c>
      <c r="R96" s="73" t="s">
        <v>689</v>
      </c>
      <c r="S96" s="73" t="s">
        <v>7588</v>
      </c>
      <c r="T96" s="73" t="s">
        <v>7588</v>
      </c>
      <c r="U96" s="213" t="s">
        <v>7588</v>
      </c>
      <c r="V96" s="73" t="s">
        <v>7588</v>
      </c>
      <c r="W96" s="73" t="s">
        <v>7588</v>
      </c>
      <c r="X96" s="218" t="s">
        <v>7588</v>
      </c>
      <c r="Y96" s="73" t="s">
        <v>7588</v>
      </c>
      <c r="Z96" s="73" t="s">
        <v>7588</v>
      </c>
      <c r="AA96" s="74" t="s">
        <v>7588</v>
      </c>
      <c r="AB96" s="73"/>
      <c r="AC96" s="73" t="s">
        <v>417</v>
      </c>
      <c r="AD96" s="74" t="s">
        <v>6</v>
      </c>
      <c r="AE96" s="73" t="s">
        <v>7588</v>
      </c>
      <c r="AF96" s="73" t="s">
        <v>689</v>
      </c>
      <c r="AG96" s="73" t="s">
        <v>266</v>
      </c>
      <c r="AH96" s="73" t="s">
        <v>266</v>
      </c>
      <c r="AI96" s="73" t="s">
        <v>738</v>
      </c>
      <c r="AJ96" s="73" t="s">
        <v>691</v>
      </c>
      <c r="AK96" s="81" t="s">
        <v>7588</v>
      </c>
      <c r="AL96" s="73" t="s">
        <v>7588</v>
      </c>
      <c r="AM96" s="24"/>
      <c r="AN96" s="26"/>
      <c r="AO96" s="24" t="s">
        <v>870</v>
      </c>
      <c r="AP96" s="73" t="s">
        <v>86</v>
      </c>
      <c r="AQ96" s="24" t="s">
        <v>691</v>
      </c>
      <c r="AR96" s="24" t="s">
        <v>3937</v>
      </c>
      <c r="AS96" s="24">
        <v>2050</v>
      </c>
      <c r="AT96" s="24"/>
      <c r="AU96" s="26"/>
      <c r="AV96" s="24" t="s">
        <v>266</v>
      </c>
      <c r="AW96" s="22" t="s">
        <v>267</v>
      </c>
      <c r="AX96" s="24" t="s">
        <v>269</v>
      </c>
      <c r="AY96" s="24" t="s">
        <v>689</v>
      </c>
      <c r="AZ96" s="24" t="s">
        <v>7588</v>
      </c>
      <c r="BA96" s="24" t="s">
        <v>7588</v>
      </c>
      <c r="BB96" s="24"/>
      <c r="BC96" s="26"/>
      <c r="BD96" s="24"/>
      <c r="BE96" s="29"/>
      <c r="BF96" s="26"/>
      <c r="BG96" s="24">
        <f t="shared" si="37"/>
        <v>0</v>
      </c>
      <c r="BH96" s="24">
        <f t="shared" si="38"/>
        <v>0</v>
      </c>
      <c r="BI96" s="24">
        <f t="shared" si="39"/>
        <v>0</v>
      </c>
      <c r="BJ96" s="24">
        <f t="shared" si="40"/>
        <v>0</v>
      </c>
      <c r="BK96" s="24">
        <f t="shared" si="41"/>
        <v>0</v>
      </c>
      <c r="BL96" s="24">
        <f t="shared" si="42"/>
        <v>0</v>
      </c>
      <c r="BM96" s="24">
        <f t="shared" si="43"/>
        <v>0</v>
      </c>
      <c r="BN96" s="24">
        <f t="shared" si="44"/>
        <v>0</v>
      </c>
      <c r="BO96" s="24">
        <f t="shared" si="45"/>
        <v>0</v>
      </c>
      <c r="BP96" s="24">
        <f t="shared" si="46"/>
        <v>0</v>
      </c>
      <c r="BQ96" s="24">
        <f t="shared" si="47"/>
        <v>0</v>
      </c>
      <c r="BR96" s="24">
        <f t="shared" si="48"/>
        <v>0</v>
      </c>
      <c r="BS96" s="24">
        <f t="shared" si="49"/>
        <v>0</v>
      </c>
      <c r="BT96" s="24">
        <f t="shared" si="50"/>
        <v>1</v>
      </c>
      <c r="BU96" s="24">
        <f t="shared" si="51"/>
        <v>0</v>
      </c>
      <c r="BV96" s="24">
        <f t="shared" si="52"/>
        <v>0</v>
      </c>
      <c r="BW96" s="24">
        <f t="shared" si="53"/>
        <v>0</v>
      </c>
      <c r="BX96" s="24">
        <f t="shared" si="54"/>
        <v>0</v>
      </c>
      <c r="BY96" s="24">
        <f t="shared" si="55"/>
        <v>0</v>
      </c>
      <c r="BZ96" s="24">
        <f t="shared" si="56"/>
        <v>0</v>
      </c>
      <c r="CA96" s="24">
        <f t="shared" si="57"/>
        <v>1</v>
      </c>
      <c r="CB96" s="24">
        <f t="shared" si="58"/>
        <v>1</v>
      </c>
      <c r="CC96" s="24">
        <f t="shared" si="59"/>
        <v>0</v>
      </c>
      <c r="CD96" s="24">
        <f t="shared" si="60"/>
        <v>0</v>
      </c>
      <c r="CE96" s="24">
        <f t="shared" si="61"/>
        <v>0</v>
      </c>
      <c r="CF96" s="24">
        <f t="shared" si="62"/>
        <v>1</v>
      </c>
      <c r="CG96" s="24">
        <f t="shared" si="71"/>
        <v>1</v>
      </c>
      <c r="CH96" s="24">
        <f t="shared" si="63"/>
        <v>0</v>
      </c>
      <c r="CI96" s="24">
        <f t="shared" si="64"/>
        <v>0</v>
      </c>
      <c r="CJ96" s="211">
        <f>_xlfn.XLOOKUP($C96,[1]Sheet1!$B:$B,[1]Sheet1!BJ:BJ)</f>
        <v>1</v>
      </c>
      <c r="CK96" s="211">
        <f>_xlfn.XLOOKUP($C96,[1]Sheet1!$B:$B,[1]Sheet1!BK:BK)</f>
        <v>0</v>
      </c>
      <c r="CL96" s="211">
        <f>_xlfn.XLOOKUP($C96,[1]Sheet1!$B:$B,[1]Sheet1!BL:BL)</f>
        <v>0</v>
      </c>
      <c r="CM96" s="211">
        <f>_xlfn.XLOOKUP($C96,[1]Sheet1!$B:$B,[1]Sheet1!BM:BM)</f>
        <v>1</v>
      </c>
      <c r="CN96" s="211">
        <f>_xlfn.XLOOKUP($C96,[1]Sheet1!$B:$B,[1]Sheet1!BN:BN)</f>
        <v>0</v>
      </c>
      <c r="CO96" s="211">
        <f>_xlfn.XLOOKUP($C96,[1]Sheet1!$B:$B,[1]Sheet1!BO:BO)</f>
        <v>0</v>
      </c>
      <c r="CP96" s="211">
        <f>_xlfn.XLOOKUP($C96,[1]Sheet1!$B:$B,[1]Sheet1!BP:BP)</f>
        <v>1</v>
      </c>
      <c r="CQ96" s="211">
        <f>_xlfn.XLOOKUP($C96,[1]Sheet1!$B:$B,[1]Sheet1!BQ:BQ)</f>
        <v>1</v>
      </c>
      <c r="CR96" s="211">
        <f>_xlfn.XLOOKUP($C96,[1]Sheet1!$B:$B,[1]Sheet1!BR:BR)</f>
        <v>0</v>
      </c>
      <c r="CS96" s="211">
        <f>_xlfn.XLOOKUP($C96,[1]Sheet1!$B:$B,[1]Sheet1!BS:BS)</f>
        <v>0</v>
      </c>
      <c r="CT96" s="211">
        <f>_xlfn.XLOOKUP($C96,[1]Sheet1!$B:$B,[1]Sheet1!BT:BT)</f>
        <v>0</v>
      </c>
      <c r="CU96" s="211">
        <f>_xlfn.XLOOKUP($C96,[1]Sheet1!$B:$B,[1]Sheet1!BU:BU)</f>
        <v>0</v>
      </c>
      <c r="CV96" s="211">
        <f>_xlfn.XLOOKUP($C96,[1]Sheet1!$B:$B,[1]Sheet1!BV:BV)</f>
        <v>1</v>
      </c>
      <c r="CW96" s="211">
        <f>_xlfn.XLOOKUP($C96,[1]Sheet1!$B:$B,[1]Sheet1!BW:BW)</f>
        <v>0</v>
      </c>
      <c r="CX96" s="211">
        <f>_xlfn.XLOOKUP($C96,[1]Sheet1!$B:$B,[1]Sheet1!BX:BX)</f>
        <v>0</v>
      </c>
      <c r="CY96" s="211">
        <f>_xlfn.XLOOKUP($C96,[1]Sheet1!$B:$B,[1]Sheet1!BY:BY)</f>
        <v>1</v>
      </c>
      <c r="CZ96" s="211">
        <f>_xlfn.XLOOKUP($C96,[1]Sheet1!$B:$B,[1]Sheet1!BZ:BZ)</f>
        <v>1</v>
      </c>
      <c r="DA96" s="211">
        <f>_xlfn.XLOOKUP($C96,[1]Sheet1!$B:$B,[1]Sheet1!CA:CA)</f>
        <v>1</v>
      </c>
      <c r="DB96" s="211">
        <f>_xlfn.XLOOKUP($C96,[1]Sheet1!$B:$B,[1]Sheet1!CB:CB)</f>
        <v>1</v>
      </c>
      <c r="DC96" s="211">
        <f>_xlfn.XLOOKUP($C96,[1]Sheet1!$B:$B,[1]Sheet1!CC:CC)</f>
        <v>1</v>
      </c>
      <c r="DD96" s="211">
        <f>_xlfn.XLOOKUP($C96,[1]Sheet1!$B:$B,[1]Sheet1!CD:CD)</f>
        <v>0</v>
      </c>
      <c r="DE96" s="211">
        <f>_xlfn.XLOOKUP($C96,[1]Sheet1!$B:$B,[1]Sheet1!CE:CE)</f>
        <v>1</v>
      </c>
      <c r="DF96" s="211">
        <f>_xlfn.XLOOKUP($C96,[1]Sheet1!$B:$B,[1]Sheet1!CF:CF)</f>
        <v>1</v>
      </c>
      <c r="DG96" s="163" t="str">
        <f>_xlfn.XLOOKUP(C96,[2]Sheet1!$B:$B,[2]Sheet1!$N:$N)</f>
        <v>N</v>
      </c>
      <c r="DH96" s="163">
        <f>_xlfn.XLOOKUP(C96,[2]Sheet1!$B:$B,[2]Sheet1!$R:$R)</f>
        <v>0</v>
      </c>
      <c r="DI96" s="163" t="str">
        <f>_xlfn.XLOOKUP(C96,[2]Sheet1!$B:$B,[2]Sheet1!$AN:$AN)</f>
        <v>F</v>
      </c>
      <c r="DJ96" s="163" t="str">
        <f>_xlfn.XLOOKUP(C96,[2]Sheet1!$B:$B,[2]Sheet1!$W:$W)</f>
        <v>C</v>
      </c>
      <c r="DK96" s="163" t="str">
        <f>_xlfn.XLOOKUP(C96,[2]Sheet1!$B:$B,[2]Sheet1!$AF:$AF)</f>
        <v>U</v>
      </c>
      <c r="DL96" s="163" t="str">
        <f>_xlfn.XLOOKUP(C96,[2]Sheet1!$B:$B,[2]Sheet1!$AW:$AW)</f>
        <v>Y</v>
      </c>
      <c r="DM96" s="166" t="str">
        <f t="shared" si="65"/>
        <v>N</v>
      </c>
      <c r="DN96" s="166" t="str">
        <f t="shared" si="66"/>
        <v/>
      </c>
      <c r="DO96" s="166" t="str">
        <f t="shared" si="67"/>
        <v>Y</v>
      </c>
      <c r="DP96" s="166" t="str">
        <f t="shared" si="68"/>
        <v>N</v>
      </c>
      <c r="DQ96" s="180" t="str">
        <f t="shared" si="69"/>
        <v>Yes</v>
      </c>
      <c r="DR96" s="180"/>
    </row>
    <row r="97" spans="1:122" s="143" customFormat="1" ht="16.5" hidden="1" customHeight="1">
      <c r="A97" s="24">
        <v>94</v>
      </c>
      <c r="B97" s="24">
        <v>90</v>
      </c>
      <c r="C97" s="26" t="s">
        <v>1963</v>
      </c>
      <c r="D97" s="24" t="s">
        <v>7152</v>
      </c>
      <c r="E97" s="24" t="s">
        <v>3005</v>
      </c>
      <c r="F97" s="24" t="s">
        <v>7286</v>
      </c>
      <c r="G97" s="24" t="s">
        <v>2990</v>
      </c>
      <c r="H97" s="30" t="s">
        <v>1964</v>
      </c>
      <c r="I97" s="24" t="s">
        <v>1965</v>
      </c>
      <c r="J97" s="24">
        <v>-1.0999999999999999E-2</v>
      </c>
      <c r="K97" s="24" t="s">
        <v>1966</v>
      </c>
      <c r="L97" s="24">
        <v>440000</v>
      </c>
      <c r="M97" s="26">
        <v>31</v>
      </c>
      <c r="N97" s="73" t="s">
        <v>86</v>
      </c>
      <c r="O97" s="73">
        <v>2019</v>
      </c>
      <c r="P97" s="74">
        <v>2030</v>
      </c>
      <c r="Q97" s="73" t="s">
        <v>86</v>
      </c>
      <c r="R97" s="73" t="s">
        <v>86</v>
      </c>
      <c r="S97" s="73" t="s">
        <v>673</v>
      </c>
      <c r="T97" s="73" t="s">
        <v>3950</v>
      </c>
      <c r="U97" s="213">
        <v>2030</v>
      </c>
      <c r="V97" s="73" t="s">
        <v>7588</v>
      </c>
      <c r="W97" s="73" t="s">
        <v>7588</v>
      </c>
      <c r="X97" s="218" t="s">
        <v>7588</v>
      </c>
      <c r="Y97" s="73" t="s">
        <v>689</v>
      </c>
      <c r="Z97" s="73" t="s">
        <v>3067</v>
      </c>
      <c r="AA97" s="74" t="s">
        <v>7588</v>
      </c>
      <c r="AB97" s="73"/>
      <c r="AC97" s="73" t="s">
        <v>417</v>
      </c>
      <c r="AD97" s="74" t="s">
        <v>6</v>
      </c>
      <c r="AE97" s="73" t="s">
        <v>7588</v>
      </c>
      <c r="AF97" s="73" t="s">
        <v>689</v>
      </c>
      <c r="AG97" s="73" t="s">
        <v>266</v>
      </c>
      <c r="AH97" s="73" t="s">
        <v>266</v>
      </c>
      <c r="AI97" s="73" t="s">
        <v>266</v>
      </c>
      <c r="AJ97" s="73" t="s">
        <v>2283</v>
      </c>
      <c r="AK97" s="81" t="s">
        <v>7588</v>
      </c>
      <c r="AL97" s="73" t="s">
        <v>7588</v>
      </c>
      <c r="AM97" s="24"/>
      <c r="AN97" s="26"/>
      <c r="AO97" s="24" t="s">
        <v>7346</v>
      </c>
      <c r="AP97" s="73" t="s">
        <v>86</v>
      </c>
      <c r="AQ97" s="24" t="s">
        <v>2283</v>
      </c>
      <c r="AR97" s="24" t="s">
        <v>3953</v>
      </c>
      <c r="AS97" s="24">
        <v>2040</v>
      </c>
      <c r="AT97" s="24"/>
      <c r="AU97" s="26"/>
      <c r="AV97" s="24" t="s">
        <v>267</v>
      </c>
      <c r="AW97" s="22" t="s">
        <v>3271</v>
      </c>
      <c r="AX97" s="24" t="s">
        <v>269</v>
      </c>
      <c r="AY97" s="24" t="s">
        <v>689</v>
      </c>
      <c r="AZ97" s="24" t="s">
        <v>7588</v>
      </c>
      <c r="BA97" s="24" t="s">
        <v>7588</v>
      </c>
      <c r="BB97" s="24"/>
      <c r="BC97" s="26"/>
      <c r="BD97" s="24"/>
      <c r="BE97" s="29"/>
      <c r="BF97" s="26"/>
      <c r="BG97" s="24">
        <f t="shared" si="37"/>
        <v>0</v>
      </c>
      <c r="BH97" s="24">
        <f t="shared" si="38"/>
        <v>1</v>
      </c>
      <c r="BI97" s="24">
        <f t="shared" si="39"/>
        <v>0</v>
      </c>
      <c r="BJ97" s="24">
        <f t="shared" si="40"/>
        <v>1</v>
      </c>
      <c r="BK97" s="24">
        <f t="shared" si="41"/>
        <v>0</v>
      </c>
      <c r="BL97" s="24">
        <f t="shared" si="42"/>
        <v>1</v>
      </c>
      <c r="BM97" s="24">
        <f t="shared" si="43"/>
        <v>0</v>
      </c>
      <c r="BN97" s="24">
        <f t="shared" si="44"/>
        <v>1</v>
      </c>
      <c r="BO97" s="24">
        <f t="shared" si="45"/>
        <v>0</v>
      </c>
      <c r="BP97" s="24">
        <f t="shared" si="46"/>
        <v>0</v>
      </c>
      <c r="BQ97" s="24">
        <f t="shared" si="47"/>
        <v>0</v>
      </c>
      <c r="BR97" s="24">
        <f t="shared" si="48"/>
        <v>0</v>
      </c>
      <c r="BS97" s="24">
        <f t="shared" si="49"/>
        <v>0</v>
      </c>
      <c r="BT97" s="24">
        <f t="shared" si="50"/>
        <v>1</v>
      </c>
      <c r="BU97" s="24">
        <f t="shared" si="51"/>
        <v>0</v>
      </c>
      <c r="BV97" s="24">
        <f t="shared" si="52"/>
        <v>0</v>
      </c>
      <c r="BW97" s="24">
        <f t="shared" si="53"/>
        <v>0</v>
      </c>
      <c r="BX97" s="24">
        <f t="shared" si="54"/>
        <v>0</v>
      </c>
      <c r="BY97" s="24">
        <f t="shared" si="55"/>
        <v>0</v>
      </c>
      <c r="BZ97" s="24">
        <f t="shared" si="56"/>
        <v>0</v>
      </c>
      <c r="CA97" s="24">
        <f t="shared" si="57"/>
        <v>1</v>
      </c>
      <c r="CB97" s="24">
        <f t="shared" si="58"/>
        <v>1</v>
      </c>
      <c r="CC97" s="24">
        <f t="shared" si="59"/>
        <v>0</v>
      </c>
      <c r="CD97" s="24">
        <f t="shared" si="60"/>
        <v>0</v>
      </c>
      <c r="CE97" s="24">
        <f t="shared" si="61"/>
        <v>0</v>
      </c>
      <c r="CF97" s="24">
        <f t="shared" si="62"/>
        <v>0</v>
      </c>
      <c r="CG97" s="24">
        <f>MAX($BJ97,$BN97,$BX97,$CB97)</f>
        <v>1</v>
      </c>
      <c r="CH97" s="24">
        <f t="shared" si="63"/>
        <v>0</v>
      </c>
      <c r="CI97" s="24">
        <f t="shared" si="64"/>
        <v>1</v>
      </c>
      <c r="CJ97" s="211">
        <f>_xlfn.XLOOKUP($C97,[1]Sheet1!$B:$B,[1]Sheet1!BJ:BJ)</f>
        <v>0</v>
      </c>
      <c r="CK97" s="211">
        <f>_xlfn.XLOOKUP($C97,[1]Sheet1!$B:$B,[1]Sheet1!BK:BK)</f>
        <v>0</v>
      </c>
      <c r="CL97" s="211">
        <f>_xlfn.XLOOKUP($C97,[1]Sheet1!$B:$B,[1]Sheet1!BL:BL)</f>
        <v>0</v>
      </c>
      <c r="CM97" s="211">
        <f>_xlfn.XLOOKUP($C97,[1]Sheet1!$B:$B,[1]Sheet1!BM:BM)</f>
        <v>0</v>
      </c>
      <c r="CN97" s="211">
        <f>_xlfn.XLOOKUP($C97,[1]Sheet1!$B:$B,[1]Sheet1!BN:BN)</f>
        <v>0</v>
      </c>
      <c r="CO97" s="211">
        <f>_xlfn.XLOOKUP($C97,[1]Sheet1!$B:$B,[1]Sheet1!BO:BO)</f>
        <v>0</v>
      </c>
      <c r="CP97" s="211">
        <f>_xlfn.XLOOKUP($C97,[1]Sheet1!$B:$B,[1]Sheet1!BP:BP)</f>
        <v>1</v>
      </c>
      <c r="CQ97" s="211">
        <f>_xlfn.XLOOKUP($C97,[1]Sheet1!$B:$B,[1]Sheet1!BQ:BQ)</f>
        <v>1</v>
      </c>
      <c r="CR97" s="211">
        <f>_xlfn.XLOOKUP($C97,[1]Sheet1!$B:$B,[1]Sheet1!BR:BR)</f>
        <v>1</v>
      </c>
      <c r="CS97" s="211">
        <f>_xlfn.XLOOKUP($C97,[1]Sheet1!$B:$B,[1]Sheet1!BS:BS)</f>
        <v>0</v>
      </c>
      <c r="CT97" s="211">
        <f>_xlfn.XLOOKUP($C97,[1]Sheet1!$B:$B,[1]Sheet1!BT:BT)</f>
        <v>0</v>
      </c>
      <c r="CU97" s="211">
        <f>_xlfn.XLOOKUP($C97,[1]Sheet1!$B:$B,[1]Sheet1!BU:BU)</f>
        <v>1</v>
      </c>
      <c r="CV97" s="211">
        <f>_xlfn.XLOOKUP($C97,[1]Sheet1!$B:$B,[1]Sheet1!BV:BV)</f>
        <v>0</v>
      </c>
      <c r="CW97" s="211">
        <f>_xlfn.XLOOKUP($C97,[1]Sheet1!$B:$B,[1]Sheet1!BW:BW)</f>
        <v>1</v>
      </c>
      <c r="CX97" s="211">
        <f>_xlfn.XLOOKUP($C97,[1]Sheet1!$B:$B,[1]Sheet1!BX:BX)</f>
        <v>0</v>
      </c>
      <c r="CY97" s="211">
        <f>_xlfn.XLOOKUP($C97,[1]Sheet1!$B:$B,[1]Sheet1!BY:BY)</f>
        <v>1</v>
      </c>
      <c r="CZ97" s="211">
        <f>_xlfn.XLOOKUP($C97,[1]Sheet1!$B:$B,[1]Sheet1!BZ:BZ)</f>
        <v>1</v>
      </c>
      <c r="DA97" s="211">
        <f>_xlfn.XLOOKUP($C97,[1]Sheet1!$B:$B,[1]Sheet1!CA:CA)</f>
        <v>0</v>
      </c>
      <c r="DB97" s="211">
        <f>_xlfn.XLOOKUP($C97,[1]Sheet1!$B:$B,[1]Sheet1!CB:CB)</f>
        <v>1</v>
      </c>
      <c r="DC97" s="211">
        <f>_xlfn.XLOOKUP($C97,[1]Sheet1!$B:$B,[1]Sheet1!CC:CC)</f>
        <v>1</v>
      </c>
      <c r="DD97" s="211">
        <f>_xlfn.XLOOKUP($C97,[1]Sheet1!$B:$B,[1]Sheet1!CD:CD)</f>
        <v>0</v>
      </c>
      <c r="DE97" s="211">
        <f>_xlfn.XLOOKUP($C97,[1]Sheet1!$B:$B,[1]Sheet1!CE:CE)</f>
        <v>1</v>
      </c>
      <c r="DF97" s="211">
        <f>_xlfn.XLOOKUP($C97,[1]Sheet1!$B:$B,[1]Sheet1!CF:CF)</f>
        <v>1</v>
      </c>
      <c r="DG97" s="163" t="str">
        <f>_xlfn.XLOOKUP(C97,[2]Sheet1!$B:$B,[2]Sheet1!$N:$N)</f>
        <v>Y</v>
      </c>
      <c r="DH97" s="163" t="str">
        <f>_xlfn.XLOOKUP(C97,[2]Sheet1!$B:$B,[2]Sheet1!$R:$R)</f>
        <v>Yes</v>
      </c>
      <c r="DI97" s="163" t="str">
        <f>_xlfn.XLOOKUP(C97,[2]Sheet1!$B:$B,[2]Sheet1!$AN:$AN)</f>
        <v>V</v>
      </c>
      <c r="DJ97" s="163" t="str">
        <f>_xlfn.XLOOKUP(C97,[2]Sheet1!$B:$B,[2]Sheet1!$W:$W)</f>
        <v>N</v>
      </c>
      <c r="DK97" s="163">
        <f>_xlfn.XLOOKUP(C97,[2]Sheet1!$B:$B,[2]Sheet1!$AF:$AF)</f>
        <v>0</v>
      </c>
      <c r="DL97" s="163" t="str">
        <f>_xlfn.XLOOKUP(C97,[2]Sheet1!$B:$B,[2]Sheet1!$AW:$AW)</f>
        <v>Y</v>
      </c>
      <c r="DM97" s="166" t="str">
        <f t="shared" si="65"/>
        <v>Y</v>
      </c>
      <c r="DN97" s="166" t="str">
        <f t="shared" si="66"/>
        <v>Committed</v>
      </c>
      <c r="DO97" s="166" t="str">
        <f t="shared" si="67"/>
        <v>Y</v>
      </c>
      <c r="DP97" s="166" t="str">
        <f t="shared" si="68"/>
        <v>N</v>
      </c>
      <c r="DQ97" s="180" t="str">
        <f t="shared" si="69"/>
        <v>Not Specified</v>
      </c>
      <c r="DR97" s="180"/>
    </row>
    <row r="98" spans="1:122" s="143" customFormat="1" ht="16.5" hidden="1" customHeight="1">
      <c r="A98" s="24">
        <v>95</v>
      </c>
      <c r="B98" s="24">
        <v>95</v>
      </c>
      <c r="C98" s="26" t="s">
        <v>495</v>
      </c>
      <c r="D98" s="143" t="s">
        <v>7200</v>
      </c>
      <c r="E98" s="143" t="s">
        <v>7169</v>
      </c>
      <c r="F98" s="143" t="s">
        <v>5538</v>
      </c>
      <c r="G98" s="143" t="s">
        <v>3181</v>
      </c>
      <c r="H98" s="167" t="s">
        <v>496</v>
      </c>
      <c r="I98" s="143" t="s">
        <v>497</v>
      </c>
      <c r="J98" s="143">
        <v>0.156</v>
      </c>
      <c r="K98" s="143" t="s">
        <v>498</v>
      </c>
      <c r="L98" s="143">
        <v>98661</v>
      </c>
      <c r="M98" s="144">
        <v>4</v>
      </c>
      <c r="N98" s="73" t="s">
        <v>689</v>
      </c>
      <c r="O98" s="73" t="s">
        <v>7588</v>
      </c>
      <c r="P98" s="74" t="s">
        <v>7588</v>
      </c>
      <c r="Q98" s="73" t="s">
        <v>689</v>
      </c>
      <c r="R98" s="73" t="s">
        <v>689</v>
      </c>
      <c r="S98" s="73"/>
      <c r="T98" s="73" t="s">
        <v>7588</v>
      </c>
      <c r="U98" s="213" t="s">
        <v>7588</v>
      </c>
      <c r="V98" s="73" t="s">
        <v>7588</v>
      </c>
      <c r="W98" s="73" t="s">
        <v>7588</v>
      </c>
      <c r="X98" s="218" t="s">
        <v>7588</v>
      </c>
      <c r="Y98" s="73" t="s">
        <v>7588</v>
      </c>
      <c r="Z98" s="73" t="s">
        <v>7588</v>
      </c>
      <c r="AA98" s="74" t="s">
        <v>7588</v>
      </c>
      <c r="AB98" s="73"/>
      <c r="AC98" s="73" t="s">
        <v>3013</v>
      </c>
      <c r="AD98" s="74" t="s">
        <v>7139</v>
      </c>
      <c r="AE98" s="73" t="s">
        <v>7588</v>
      </c>
      <c r="AF98" s="73" t="s">
        <v>689</v>
      </c>
      <c r="AG98" s="73" t="s">
        <v>7588</v>
      </c>
      <c r="AH98" s="73" t="s">
        <v>7588</v>
      </c>
      <c r="AI98" s="73" t="s">
        <v>7588</v>
      </c>
      <c r="AJ98" s="73" t="s">
        <v>7588</v>
      </c>
      <c r="AK98" s="81" t="s">
        <v>7588</v>
      </c>
      <c r="AL98" s="73" t="s">
        <v>7588</v>
      </c>
      <c r="AM98" s="28" t="s">
        <v>499</v>
      </c>
      <c r="AN98" s="26" t="s">
        <v>186</v>
      </c>
      <c r="AO98" s="24" t="s">
        <v>7588</v>
      </c>
      <c r="AP98" s="73" t="s">
        <v>689</v>
      </c>
      <c r="AQ98" s="24" t="s">
        <v>7588</v>
      </c>
      <c r="AR98" s="24" t="s">
        <v>7588</v>
      </c>
      <c r="AS98" s="24" t="s">
        <v>7588</v>
      </c>
      <c r="AT98" s="24"/>
      <c r="AU98" s="26"/>
      <c r="AV98" s="24" t="s">
        <v>267</v>
      </c>
      <c r="AW98" s="22" t="s">
        <v>267</v>
      </c>
      <c r="AX98" s="24" t="s">
        <v>269</v>
      </c>
      <c r="AY98" s="24" t="s">
        <v>689</v>
      </c>
      <c r="AZ98" s="24" t="s">
        <v>7588</v>
      </c>
      <c r="BA98" s="24" t="s">
        <v>7588</v>
      </c>
      <c r="BB98" s="24"/>
      <c r="BC98" s="26"/>
      <c r="BD98" s="24"/>
      <c r="BE98" s="29"/>
      <c r="BF98" s="26"/>
      <c r="BG98" s="24">
        <f t="shared" si="37"/>
        <v>0</v>
      </c>
      <c r="BH98" s="24">
        <f t="shared" si="38"/>
        <v>0</v>
      </c>
      <c r="BI98" s="24">
        <f t="shared" si="39"/>
        <v>0</v>
      </c>
      <c r="BJ98" s="24">
        <f t="shared" si="40"/>
        <v>0</v>
      </c>
      <c r="BK98" s="24">
        <f t="shared" si="41"/>
        <v>0</v>
      </c>
      <c r="BL98" s="24">
        <f t="shared" si="42"/>
        <v>0</v>
      </c>
      <c r="BM98" s="24">
        <f t="shared" si="43"/>
        <v>0</v>
      </c>
      <c r="BN98" s="24">
        <f t="shared" si="44"/>
        <v>0</v>
      </c>
      <c r="BO98" s="24">
        <f t="shared" si="45"/>
        <v>0</v>
      </c>
      <c r="BP98" s="24">
        <f t="shared" si="46"/>
        <v>0</v>
      </c>
      <c r="BQ98" s="24">
        <f t="shared" si="47"/>
        <v>0</v>
      </c>
      <c r="BR98" s="24">
        <f t="shared" si="48"/>
        <v>0</v>
      </c>
      <c r="BS98" s="24">
        <f t="shared" si="49"/>
        <v>0</v>
      </c>
      <c r="BT98" s="24">
        <f t="shared" si="50"/>
        <v>0</v>
      </c>
      <c r="BU98" s="24">
        <f t="shared" si="51"/>
        <v>0</v>
      </c>
      <c r="BV98" s="24">
        <f t="shared" si="52"/>
        <v>0</v>
      </c>
      <c r="BW98" s="24">
        <f t="shared" si="53"/>
        <v>0</v>
      </c>
      <c r="BX98" s="24">
        <f t="shared" si="54"/>
        <v>0</v>
      </c>
      <c r="BY98" s="24">
        <f t="shared" si="55"/>
        <v>0</v>
      </c>
      <c r="BZ98" s="24">
        <f t="shared" si="56"/>
        <v>0</v>
      </c>
      <c r="CA98" s="24">
        <f t="shared" si="57"/>
        <v>0</v>
      </c>
      <c r="CB98" s="24">
        <f t="shared" si="58"/>
        <v>0</v>
      </c>
      <c r="CC98" s="24">
        <f t="shared" si="59"/>
        <v>0</v>
      </c>
      <c r="CD98" s="24">
        <f t="shared" si="60"/>
        <v>0</v>
      </c>
      <c r="CE98" s="24">
        <f t="shared" si="61"/>
        <v>0</v>
      </c>
      <c r="CF98" s="24">
        <f t="shared" si="62"/>
        <v>0</v>
      </c>
      <c r="CG98" s="24">
        <f>MAX(BJ98,BN98,BX98,CB98)</f>
        <v>0</v>
      </c>
      <c r="CH98" s="24">
        <f t="shared" si="63"/>
        <v>0</v>
      </c>
      <c r="CI98" s="24">
        <f t="shared" si="64"/>
        <v>1</v>
      </c>
      <c r="CJ98" s="211">
        <f>_xlfn.XLOOKUP($C98,[1]Sheet1!$B:$B,[1]Sheet1!BJ:BJ)</f>
        <v>0</v>
      </c>
      <c r="CK98" s="211">
        <f>_xlfn.XLOOKUP($C98,[1]Sheet1!$B:$B,[1]Sheet1!BK:BK)</f>
        <v>0</v>
      </c>
      <c r="CL98" s="211">
        <f>_xlfn.XLOOKUP($C98,[1]Sheet1!$B:$B,[1]Sheet1!BL:BL)</f>
        <v>0</v>
      </c>
      <c r="CM98" s="211">
        <f>_xlfn.XLOOKUP($C98,[1]Sheet1!$B:$B,[1]Sheet1!BM:BM)</f>
        <v>0</v>
      </c>
      <c r="CN98" s="211">
        <f>_xlfn.XLOOKUP($C98,[1]Sheet1!$B:$B,[1]Sheet1!BN:BN)</f>
        <v>0</v>
      </c>
      <c r="CO98" s="211">
        <f>_xlfn.XLOOKUP($C98,[1]Sheet1!$B:$B,[1]Sheet1!BO:BO)</f>
        <v>0</v>
      </c>
      <c r="CP98" s="211">
        <f>_xlfn.XLOOKUP($C98,[1]Sheet1!$B:$B,[1]Sheet1!BP:BP)</f>
        <v>0</v>
      </c>
      <c r="CQ98" s="211">
        <f>_xlfn.XLOOKUP($C98,[1]Sheet1!$B:$B,[1]Sheet1!BQ:BQ)</f>
        <v>0</v>
      </c>
      <c r="CR98" s="211">
        <f>_xlfn.XLOOKUP($C98,[1]Sheet1!$B:$B,[1]Sheet1!BR:BR)</f>
        <v>0</v>
      </c>
      <c r="CS98" s="211">
        <f>_xlfn.XLOOKUP($C98,[1]Sheet1!$B:$B,[1]Sheet1!BS:BS)</f>
        <v>0</v>
      </c>
      <c r="CT98" s="211">
        <f>_xlfn.XLOOKUP($C98,[1]Sheet1!$B:$B,[1]Sheet1!BT:BT)</f>
        <v>0</v>
      </c>
      <c r="CU98" s="211">
        <f>_xlfn.XLOOKUP($C98,[1]Sheet1!$B:$B,[1]Sheet1!BU:BU)</f>
        <v>0</v>
      </c>
      <c r="CV98" s="211">
        <f>_xlfn.XLOOKUP($C98,[1]Sheet1!$B:$B,[1]Sheet1!BV:BV)</f>
        <v>0</v>
      </c>
      <c r="CW98" s="211">
        <f>_xlfn.XLOOKUP($C98,[1]Sheet1!$B:$B,[1]Sheet1!BW:BW)</f>
        <v>0</v>
      </c>
      <c r="CX98" s="211">
        <f>_xlfn.XLOOKUP($C98,[1]Sheet1!$B:$B,[1]Sheet1!BX:BX)</f>
        <v>0</v>
      </c>
      <c r="CY98" s="211">
        <f>_xlfn.XLOOKUP($C98,[1]Sheet1!$B:$B,[1]Sheet1!BY:BY)</f>
        <v>0</v>
      </c>
      <c r="CZ98" s="211">
        <f>_xlfn.XLOOKUP($C98,[1]Sheet1!$B:$B,[1]Sheet1!BZ:BZ)</f>
        <v>0</v>
      </c>
      <c r="DA98" s="211">
        <f>_xlfn.XLOOKUP($C98,[1]Sheet1!$B:$B,[1]Sheet1!CA:CA)</f>
        <v>0</v>
      </c>
      <c r="DB98" s="211">
        <f>_xlfn.XLOOKUP($C98,[1]Sheet1!$B:$B,[1]Sheet1!CB:CB)</f>
        <v>0</v>
      </c>
      <c r="DC98" s="211">
        <f>_xlfn.XLOOKUP($C98,[1]Sheet1!$B:$B,[1]Sheet1!CC:CC)</f>
        <v>0</v>
      </c>
      <c r="DD98" s="211">
        <f>_xlfn.XLOOKUP($C98,[1]Sheet1!$B:$B,[1]Sheet1!CD:CD)</f>
        <v>0</v>
      </c>
      <c r="DE98" s="211">
        <f>_xlfn.XLOOKUP($C98,[1]Sheet1!$B:$B,[1]Sheet1!CE:CE)</f>
        <v>0</v>
      </c>
      <c r="DF98" s="211">
        <f>_xlfn.XLOOKUP($C98,[1]Sheet1!$B:$B,[1]Sheet1!CF:CF)</f>
        <v>0</v>
      </c>
      <c r="DG98" s="163" t="str">
        <f>_xlfn.XLOOKUP(C98,[2]Sheet1!$B:$B,[2]Sheet1!$N:$N)</f>
        <v>N</v>
      </c>
      <c r="DH98" s="163">
        <f>_xlfn.XLOOKUP(C98,[2]Sheet1!$B:$B,[2]Sheet1!$R:$R)</f>
        <v>0</v>
      </c>
      <c r="DI98" s="163" t="str">
        <f>_xlfn.XLOOKUP(C98,[2]Sheet1!$B:$B,[2]Sheet1!$AN:$AN)</f>
        <v>N</v>
      </c>
      <c r="DJ98" s="163" t="str">
        <f>_xlfn.XLOOKUP(C98,[2]Sheet1!$B:$B,[2]Sheet1!$W:$W)</f>
        <v>N</v>
      </c>
      <c r="DK98" s="163">
        <f>_xlfn.XLOOKUP(C98,[2]Sheet1!$B:$B,[2]Sheet1!$AF:$AF)</f>
        <v>0</v>
      </c>
      <c r="DL98" s="163">
        <f>_xlfn.XLOOKUP(C98,[2]Sheet1!$B:$B,[2]Sheet1!$AW:$AW)</f>
        <v>0</v>
      </c>
      <c r="DM98" s="166" t="str">
        <f t="shared" si="65"/>
        <v>N</v>
      </c>
      <c r="DN98" s="166" t="str">
        <f t="shared" si="66"/>
        <v/>
      </c>
      <c r="DO98" s="166" t="str">
        <f t="shared" si="67"/>
        <v>N</v>
      </c>
      <c r="DP98" s="166" t="str">
        <f t="shared" si="68"/>
        <v>N</v>
      </c>
      <c r="DQ98" s="180" t="str">
        <f t="shared" si="69"/>
        <v>Not Specified</v>
      </c>
      <c r="DR98" s="180"/>
    </row>
    <row r="99" spans="1:122" s="143" customFormat="1" ht="16.5" hidden="1" customHeight="1">
      <c r="A99" s="143">
        <v>96</v>
      </c>
      <c r="B99" s="143">
        <v>91</v>
      </c>
      <c r="C99" s="144" t="s">
        <v>853</v>
      </c>
      <c r="D99" s="24" t="s">
        <v>7161</v>
      </c>
      <c r="E99" s="24" t="s">
        <v>7160</v>
      </c>
      <c r="F99" s="24" t="s">
        <v>7266</v>
      </c>
      <c r="G99" s="24" t="s">
        <v>3136</v>
      </c>
      <c r="H99" s="30" t="s">
        <v>854</v>
      </c>
      <c r="I99" s="24" t="s">
        <v>855</v>
      </c>
      <c r="J99" s="24">
        <v>-0.25900000000000001</v>
      </c>
      <c r="K99" s="24" t="s">
        <v>856</v>
      </c>
      <c r="L99" s="24">
        <v>24898</v>
      </c>
      <c r="M99" s="26">
        <v>31</v>
      </c>
      <c r="N99" s="145" t="s">
        <v>689</v>
      </c>
      <c r="O99" s="145" t="s">
        <v>7588</v>
      </c>
      <c r="P99" s="146" t="s">
        <v>7588</v>
      </c>
      <c r="Q99" s="73" t="s">
        <v>689</v>
      </c>
      <c r="R99" s="73" t="s">
        <v>689</v>
      </c>
      <c r="S99" s="145" t="s">
        <v>7588</v>
      </c>
      <c r="T99" s="145" t="s">
        <v>7588</v>
      </c>
      <c r="U99" s="214" t="s">
        <v>7588</v>
      </c>
      <c r="V99" s="145" t="s">
        <v>7588</v>
      </c>
      <c r="W99" s="145" t="s">
        <v>7588</v>
      </c>
      <c r="X99" s="219" t="s">
        <v>7588</v>
      </c>
      <c r="Y99" s="73" t="s">
        <v>7588</v>
      </c>
      <c r="Z99" s="145" t="s">
        <v>7588</v>
      </c>
      <c r="AA99" s="146" t="s">
        <v>7588</v>
      </c>
      <c r="AB99" s="145"/>
      <c r="AC99" s="145" t="s">
        <v>417</v>
      </c>
      <c r="AD99" s="146" t="s">
        <v>6</v>
      </c>
      <c r="AE99" s="73" t="s">
        <v>7588</v>
      </c>
      <c r="AF99" s="73" t="s">
        <v>689</v>
      </c>
      <c r="AG99" s="145" t="s">
        <v>266</v>
      </c>
      <c r="AH99" s="145" t="s">
        <v>266</v>
      </c>
      <c r="AI99" s="145" t="s">
        <v>266</v>
      </c>
      <c r="AJ99" s="145" t="s">
        <v>2283</v>
      </c>
      <c r="AK99" s="147" t="s">
        <v>7588</v>
      </c>
      <c r="AL99" s="145" t="s">
        <v>7588</v>
      </c>
      <c r="AN99" s="144"/>
      <c r="AO99" s="24" t="s">
        <v>7346</v>
      </c>
      <c r="AP99" s="145" t="s">
        <v>86</v>
      </c>
      <c r="AQ99" s="143" t="s">
        <v>2283</v>
      </c>
      <c r="AR99" s="143" t="s">
        <v>3968</v>
      </c>
      <c r="AS99" s="143">
        <v>2050</v>
      </c>
      <c r="AU99" s="144"/>
      <c r="AV99" s="143" t="s">
        <v>266</v>
      </c>
      <c r="AW99" s="198" t="s">
        <v>418</v>
      </c>
      <c r="AX99" s="143" t="s">
        <v>269</v>
      </c>
      <c r="AY99" s="143" t="s">
        <v>689</v>
      </c>
      <c r="AZ99" s="143" t="s">
        <v>7588</v>
      </c>
      <c r="BA99" s="143" t="s">
        <v>7588</v>
      </c>
      <c r="BC99" s="144"/>
      <c r="BE99" s="148"/>
      <c r="BF99" s="144"/>
      <c r="BG99" s="24">
        <f t="shared" si="37"/>
        <v>0</v>
      </c>
      <c r="BH99" s="24">
        <f t="shared" si="38"/>
        <v>0</v>
      </c>
      <c r="BI99" s="24">
        <f t="shared" si="39"/>
        <v>0</v>
      </c>
      <c r="BJ99" s="24">
        <f t="shared" si="40"/>
        <v>0</v>
      </c>
      <c r="BK99" s="24">
        <f t="shared" si="41"/>
        <v>0</v>
      </c>
      <c r="BL99" s="24">
        <f t="shared" si="42"/>
        <v>0</v>
      </c>
      <c r="BM99" s="24">
        <f t="shared" si="43"/>
        <v>0</v>
      </c>
      <c r="BN99" s="24">
        <f t="shared" si="44"/>
        <v>0</v>
      </c>
      <c r="BO99" s="24">
        <f t="shared" si="45"/>
        <v>0</v>
      </c>
      <c r="BP99" s="24">
        <f t="shared" si="46"/>
        <v>0</v>
      </c>
      <c r="BQ99" s="24">
        <f t="shared" si="47"/>
        <v>0</v>
      </c>
      <c r="BR99" s="24">
        <f t="shared" si="48"/>
        <v>0</v>
      </c>
      <c r="BS99" s="24">
        <f t="shared" si="49"/>
        <v>0</v>
      </c>
      <c r="BT99" s="24">
        <f t="shared" si="50"/>
        <v>1</v>
      </c>
      <c r="BU99" s="24">
        <f t="shared" si="51"/>
        <v>0</v>
      </c>
      <c r="BV99" s="24">
        <f t="shared" si="52"/>
        <v>0</v>
      </c>
      <c r="BW99" s="24">
        <f t="shared" si="53"/>
        <v>0</v>
      </c>
      <c r="BX99" s="24">
        <f t="shared" si="54"/>
        <v>0</v>
      </c>
      <c r="BY99" s="24">
        <f t="shared" si="55"/>
        <v>0</v>
      </c>
      <c r="BZ99" s="24">
        <f t="shared" si="56"/>
        <v>0</v>
      </c>
      <c r="CA99" s="24">
        <f t="shared" si="57"/>
        <v>1</v>
      </c>
      <c r="CB99" s="24">
        <f t="shared" si="58"/>
        <v>1</v>
      </c>
      <c r="CC99" s="24">
        <f t="shared" si="59"/>
        <v>0</v>
      </c>
      <c r="CD99" s="24">
        <f t="shared" si="60"/>
        <v>0</v>
      </c>
      <c r="CE99" s="24">
        <f t="shared" si="61"/>
        <v>0</v>
      </c>
      <c r="CF99" s="24">
        <f t="shared" si="62"/>
        <v>1</v>
      </c>
      <c r="CG99" s="24">
        <f>MAX(BJ99,BN99,BX99,CB99)</f>
        <v>1</v>
      </c>
      <c r="CH99" s="24">
        <f t="shared" si="63"/>
        <v>0</v>
      </c>
      <c r="CI99" s="24">
        <f t="shared" si="64"/>
        <v>0</v>
      </c>
      <c r="CJ99" s="211">
        <f>_xlfn.XLOOKUP($C99,[1]Sheet1!$B:$B,[1]Sheet1!BJ:BJ)</f>
        <v>0</v>
      </c>
      <c r="CK99" s="211">
        <f>_xlfn.XLOOKUP($C99,[1]Sheet1!$B:$B,[1]Sheet1!BK:BK)</f>
        <v>1</v>
      </c>
      <c r="CL99" s="211">
        <f>_xlfn.XLOOKUP($C99,[1]Sheet1!$B:$B,[1]Sheet1!BL:BL)</f>
        <v>0</v>
      </c>
      <c r="CM99" s="211">
        <f>_xlfn.XLOOKUP($C99,[1]Sheet1!$B:$B,[1]Sheet1!BM:BM)</f>
        <v>1</v>
      </c>
      <c r="CN99" s="211">
        <f>_xlfn.XLOOKUP($C99,[1]Sheet1!$B:$B,[1]Sheet1!BN:BN)</f>
        <v>0</v>
      </c>
      <c r="CO99" s="211">
        <f>_xlfn.XLOOKUP($C99,[1]Sheet1!$B:$B,[1]Sheet1!BO:BO)</f>
        <v>0</v>
      </c>
      <c r="CP99" s="211">
        <f>_xlfn.XLOOKUP($C99,[1]Sheet1!$B:$B,[1]Sheet1!BP:BP)</f>
        <v>1</v>
      </c>
      <c r="CQ99" s="211">
        <f>_xlfn.XLOOKUP($C99,[1]Sheet1!$B:$B,[1]Sheet1!BQ:BQ)</f>
        <v>1</v>
      </c>
      <c r="CR99" s="211">
        <f>_xlfn.XLOOKUP($C99,[1]Sheet1!$B:$B,[1]Sheet1!BR:BR)</f>
        <v>0</v>
      </c>
      <c r="CS99" s="211">
        <f>_xlfn.XLOOKUP($C99,[1]Sheet1!$B:$B,[1]Sheet1!BS:BS)</f>
        <v>0</v>
      </c>
      <c r="CT99" s="211">
        <f>_xlfn.XLOOKUP($C99,[1]Sheet1!$B:$B,[1]Sheet1!BT:BT)</f>
        <v>0</v>
      </c>
      <c r="CU99" s="211">
        <f>_xlfn.XLOOKUP($C99,[1]Sheet1!$B:$B,[1]Sheet1!BU:BU)</f>
        <v>0</v>
      </c>
      <c r="CV99" s="211">
        <f>_xlfn.XLOOKUP($C99,[1]Sheet1!$B:$B,[1]Sheet1!BV:BV)</f>
        <v>0</v>
      </c>
      <c r="CW99" s="211">
        <f>_xlfn.XLOOKUP($C99,[1]Sheet1!$B:$B,[1]Sheet1!BW:BW)</f>
        <v>0</v>
      </c>
      <c r="CX99" s="211">
        <f>_xlfn.XLOOKUP($C99,[1]Sheet1!$B:$B,[1]Sheet1!BX:BX)</f>
        <v>0</v>
      </c>
      <c r="CY99" s="211">
        <f>_xlfn.XLOOKUP($C99,[1]Sheet1!$B:$B,[1]Sheet1!BY:BY)</f>
        <v>0</v>
      </c>
      <c r="CZ99" s="211">
        <f>_xlfn.XLOOKUP($C99,[1]Sheet1!$B:$B,[1]Sheet1!BZ:BZ)</f>
        <v>1</v>
      </c>
      <c r="DA99" s="211">
        <f>_xlfn.XLOOKUP($C99,[1]Sheet1!$B:$B,[1]Sheet1!CA:CA)</f>
        <v>1</v>
      </c>
      <c r="DB99" s="211">
        <f>_xlfn.XLOOKUP($C99,[1]Sheet1!$B:$B,[1]Sheet1!CB:CB)</f>
        <v>1</v>
      </c>
      <c r="DC99" s="211">
        <f>_xlfn.XLOOKUP($C99,[1]Sheet1!$B:$B,[1]Sheet1!CC:CC)</f>
        <v>0</v>
      </c>
      <c r="DD99" s="211">
        <f>_xlfn.XLOOKUP($C99,[1]Sheet1!$B:$B,[1]Sheet1!CD:CD)</f>
        <v>0</v>
      </c>
      <c r="DE99" s="211">
        <f>_xlfn.XLOOKUP($C99,[1]Sheet1!$B:$B,[1]Sheet1!CE:CE)</f>
        <v>1</v>
      </c>
      <c r="DF99" s="211">
        <f>_xlfn.XLOOKUP($C99,[1]Sheet1!$B:$B,[1]Sheet1!CF:CF)</f>
        <v>0</v>
      </c>
      <c r="DG99" s="163" t="str">
        <f>_xlfn.XLOOKUP(C99,[2]Sheet1!$B:$B,[2]Sheet1!$N:$N)</f>
        <v>N</v>
      </c>
      <c r="DH99" s="163">
        <f>_xlfn.XLOOKUP(C99,[2]Sheet1!$B:$B,[2]Sheet1!$R:$R)</f>
        <v>0</v>
      </c>
      <c r="DI99" s="163" t="str">
        <f>_xlfn.XLOOKUP(C99,[2]Sheet1!$B:$B,[2]Sheet1!$AN:$AN)</f>
        <v>V</v>
      </c>
      <c r="DJ99" s="163" t="str">
        <f>_xlfn.XLOOKUP(C99,[2]Sheet1!$B:$B,[2]Sheet1!$W:$W)</f>
        <v>C, V</v>
      </c>
      <c r="DK99" s="163" t="str">
        <f>_xlfn.XLOOKUP(C99,[2]Sheet1!$B:$B,[2]Sheet1!$AF:$AF)</f>
        <v>U</v>
      </c>
      <c r="DL99" s="163" t="str">
        <f>_xlfn.XLOOKUP(C99,[2]Sheet1!$B:$B,[2]Sheet1!$AW:$AW)</f>
        <v>U</v>
      </c>
      <c r="DM99" s="166" t="str">
        <f t="shared" si="65"/>
        <v>N</v>
      </c>
      <c r="DN99" s="166" t="str">
        <f t="shared" si="66"/>
        <v/>
      </c>
      <c r="DO99" s="166" t="str">
        <f t="shared" si="67"/>
        <v>Y</v>
      </c>
      <c r="DP99" s="166" t="str">
        <f t="shared" si="68"/>
        <v>N</v>
      </c>
      <c r="DQ99" s="180" t="str">
        <f t="shared" si="69"/>
        <v>Yes</v>
      </c>
      <c r="DR99" s="180"/>
    </row>
    <row r="100" spans="1:122" s="143" customFormat="1" ht="16.5" hidden="1" customHeight="1">
      <c r="A100" s="24">
        <v>97</v>
      </c>
      <c r="B100" s="24">
        <v>96</v>
      </c>
      <c r="C100" s="26" t="s">
        <v>1440</v>
      </c>
      <c r="D100" s="24" t="s">
        <v>7212</v>
      </c>
      <c r="E100" s="24" t="s">
        <v>7189</v>
      </c>
      <c r="F100" s="24" t="s">
        <v>3982</v>
      </c>
      <c r="G100" s="24" t="s">
        <v>3136</v>
      </c>
      <c r="H100" s="30" t="s">
        <v>1441</v>
      </c>
      <c r="I100" s="24" t="s">
        <v>1442</v>
      </c>
      <c r="J100" s="24">
        <v>-8.9999999999999993E-3</v>
      </c>
      <c r="K100" s="24" t="s">
        <v>1443</v>
      </c>
      <c r="L100" s="24">
        <v>277000</v>
      </c>
      <c r="M100" s="26">
        <v>31</v>
      </c>
      <c r="N100" s="73" t="s">
        <v>86</v>
      </c>
      <c r="O100" s="73">
        <v>2014</v>
      </c>
      <c r="P100" s="74">
        <v>2025</v>
      </c>
      <c r="Q100" s="73" t="s">
        <v>86</v>
      </c>
      <c r="R100" s="73" t="s">
        <v>86</v>
      </c>
      <c r="S100" s="73" t="s">
        <v>673</v>
      </c>
      <c r="T100" s="73" t="s">
        <v>2984</v>
      </c>
      <c r="U100" s="213">
        <v>2030</v>
      </c>
      <c r="V100" s="73" t="s">
        <v>673</v>
      </c>
      <c r="W100" s="73" t="s">
        <v>2984</v>
      </c>
      <c r="X100" s="218">
        <v>2050</v>
      </c>
      <c r="Y100" s="73" t="s">
        <v>86</v>
      </c>
      <c r="Z100" s="73" t="s">
        <v>673</v>
      </c>
      <c r="AA100" s="74">
        <v>2050</v>
      </c>
      <c r="AB100" s="73"/>
      <c r="AC100" s="73" t="s">
        <v>417</v>
      </c>
      <c r="AD100" s="74" t="s">
        <v>6</v>
      </c>
      <c r="AE100" s="73" t="s">
        <v>7588</v>
      </c>
      <c r="AF100" s="73" t="s">
        <v>689</v>
      </c>
      <c r="AG100" s="73" t="s">
        <v>266</v>
      </c>
      <c r="AH100" s="73" t="s">
        <v>266</v>
      </c>
      <c r="AI100" s="73" t="s">
        <v>738</v>
      </c>
      <c r="AJ100" s="73" t="s">
        <v>691</v>
      </c>
      <c r="AK100" s="81" t="s">
        <v>7588</v>
      </c>
      <c r="AL100" s="73" t="s">
        <v>7588</v>
      </c>
      <c r="AM100" s="24"/>
      <c r="AN100" s="26"/>
      <c r="AO100" s="24" t="s">
        <v>870</v>
      </c>
      <c r="AP100" s="73" t="s">
        <v>86</v>
      </c>
      <c r="AQ100" s="24" t="s">
        <v>691</v>
      </c>
      <c r="AR100" s="24" t="s">
        <v>3985</v>
      </c>
      <c r="AS100" s="24">
        <v>2050</v>
      </c>
      <c r="AT100" s="24"/>
      <c r="AU100" s="26"/>
      <c r="AV100" s="24" t="s">
        <v>269</v>
      </c>
      <c r="AW100" s="22" t="s">
        <v>3019</v>
      </c>
      <c r="AX100" s="24" t="s">
        <v>266</v>
      </c>
      <c r="AY100" s="24" t="s">
        <v>689</v>
      </c>
      <c r="AZ100" s="24" t="s">
        <v>7588</v>
      </c>
      <c r="BA100" s="24" t="s">
        <v>7588</v>
      </c>
      <c r="BB100" s="24"/>
      <c r="BC100" s="26"/>
      <c r="BD100" s="24"/>
      <c r="BE100" s="29"/>
      <c r="BF100" s="26"/>
      <c r="BG100" s="24">
        <f t="shared" si="37"/>
        <v>0</v>
      </c>
      <c r="BH100" s="24">
        <f t="shared" si="38"/>
        <v>1</v>
      </c>
      <c r="BI100" s="24">
        <f t="shared" si="39"/>
        <v>0</v>
      </c>
      <c r="BJ100" s="24">
        <f t="shared" si="40"/>
        <v>1</v>
      </c>
      <c r="BK100" s="24">
        <f t="shared" si="41"/>
        <v>0</v>
      </c>
      <c r="BL100" s="24">
        <f t="shared" si="42"/>
        <v>1</v>
      </c>
      <c r="BM100" s="24">
        <f t="shared" si="43"/>
        <v>0</v>
      </c>
      <c r="BN100" s="24">
        <f t="shared" si="44"/>
        <v>1</v>
      </c>
      <c r="BO100" s="24">
        <f t="shared" si="45"/>
        <v>0</v>
      </c>
      <c r="BP100" s="24">
        <f t="shared" si="46"/>
        <v>0</v>
      </c>
      <c r="BQ100" s="24">
        <f t="shared" si="47"/>
        <v>1</v>
      </c>
      <c r="BR100" s="24">
        <f t="shared" si="48"/>
        <v>0</v>
      </c>
      <c r="BS100" s="24">
        <f t="shared" si="49"/>
        <v>0</v>
      </c>
      <c r="BT100" s="24">
        <f t="shared" si="50"/>
        <v>1</v>
      </c>
      <c r="BU100" s="24">
        <f t="shared" si="51"/>
        <v>0</v>
      </c>
      <c r="BV100" s="24">
        <f t="shared" si="52"/>
        <v>0</v>
      </c>
      <c r="BW100" s="24">
        <f t="shared" si="53"/>
        <v>0</v>
      </c>
      <c r="BX100" s="24">
        <f t="shared" si="54"/>
        <v>0</v>
      </c>
      <c r="BY100" s="24">
        <f t="shared" si="55"/>
        <v>0</v>
      </c>
      <c r="BZ100" s="24">
        <f t="shared" si="56"/>
        <v>0</v>
      </c>
      <c r="CA100" s="24">
        <f t="shared" si="57"/>
        <v>1</v>
      </c>
      <c r="CB100" s="24">
        <f t="shared" si="58"/>
        <v>1</v>
      </c>
      <c r="CC100" s="24">
        <f t="shared" si="59"/>
        <v>0</v>
      </c>
      <c r="CD100" s="24">
        <f t="shared" si="60"/>
        <v>0</v>
      </c>
      <c r="CE100" s="24">
        <f t="shared" si="61"/>
        <v>0</v>
      </c>
      <c r="CF100" s="24">
        <f t="shared" si="62"/>
        <v>0</v>
      </c>
      <c r="CG100" s="24">
        <f>MAX($BJ100,$BN100,$BX100,$CB100)</f>
        <v>1</v>
      </c>
      <c r="CH100" s="24">
        <f t="shared" si="63"/>
        <v>1</v>
      </c>
      <c r="CI100" s="24">
        <f t="shared" si="64"/>
        <v>0</v>
      </c>
      <c r="CJ100" s="211">
        <f>_xlfn.XLOOKUP("Nestle",[1]Sheet1!$B:$B,[1]Sheet1!BJ:BJ)</f>
        <v>0</v>
      </c>
      <c r="CK100" s="211">
        <f>_xlfn.XLOOKUP("Nestle",[1]Sheet1!$B:$B,[1]Sheet1!BK:BK)</f>
        <v>0</v>
      </c>
      <c r="CL100" s="211">
        <f>_xlfn.XLOOKUP("Nestle",[1]Sheet1!$B:$B,[1]Sheet1!BL:BL)</f>
        <v>0</v>
      </c>
      <c r="CM100" s="211">
        <f>_xlfn.XLOOKUP("Nestle",[1]Sheet1!$B:$B,[1]Sheet1!BM:BM)</f>
        <v>0</v>
      </c>
      <c r="CN100" s="211">
        <f>_xlfn.XLOOKUP("Nestle",[1]Sheet1!$B:$B,[1]Sheet1!BN:BN)</f>
        <v>0</v>
      </c>
      <c r="CO100" s="211">
        <f>_xlfn.XLOOKUP("Nestle",[1]Sheet1!$B:$B,[1]Sheet1!BO:BO)</f>
        <v>0</v>
      </c>
      <c r="CP100" s="211">
        <f>_xlfn.XLOOKUP("Nestle",[1]Sheet1!$B:$B,[1]Sheet1!BP:BP)</f>
        <v>1</v>
      </c>
      <c r="CQ100" s="211">
        <f>_xlfn.XLOOKUP("Nestle",[1]Sheet1!$B:$B,[1]Sheet1!BQ:BQ)</f>
        <v>1</v>
      </c>
      <c r="CR100" s="211">
        <f>_xlfn.XLOOKUP("Nestle",[1]Sheet1!$B:$B,[1]Sheet1!BR:BR)</f>
        <v>0</v>
      </c>
      <c r="CS100" s="211">
        <f>_xlfn.XLOOKUP("Nestle",[1]Sheet1!$B:$B,[1]Sheet1!BS:BS)</f>
        <v>1</v>
      </c>
      <c r="CT100" s="211">
        <f>_xlfn.XLOOKUP("Nestle",[1]Sheet1!$B:$B,[1]Sheet1!BT:BT)</f>
        <v>0</v>
      </c>
      <c r="CU100" s="211">
        <f>_xlfn.XLOOKUP("Nestle",[1]Sheet1!$B:$B,[1]Sheet1!BU:BU)</f>
        <v>1</v>
      </c>
      <c r="CV100" s="211">
        <f>_xlfn.XLOOKUP("Nestle",[1]Sheet1!$B:$B,[1]Sheet1!BV:BV)</f>
        <v>0</v>
      </c>
      <c r="CW100" s="211">
        <f>_xlfn.XLOOKUP("Nestle",[1]Sheet1!$B:$B,[1]Sheet1!BW:BW)</f>
        <v>1</v>
      </c>
      <c r="CX100" s="211">
        <f>_xlfn.XLOOKUP("Nestle",[1]Sheet1!$B:$B,[1]Sheet1!BX:BX)</f>
        <v>0</v>
      </c>
      <c r="CY100" s="211">
        <f>_xlfn.XLOOKUP("Nestle",[1]Sheet1!$B:$B,[1]Sheet1!BY:BY)</f>
        <v>1</v>
      </c>
      <c r="CZ100" s="211">
        <f>_xlfn.XLOOKUP("Nestle",[1]Sheet1!$B:$B,[1]Sheet1!BZ:BZ)</f>
        <v>1</v>
      </c>
      <c r="DA100" s="211">
        <f>_xlfn.XLOOKUP("Nestle",[1]Sheet1!$B:$B,[1]Sheet1!CA:CA)</f>
        <v>0</v>
      </c>
      <c r="DB100" s="211">
        <f>_xlfn.XLOOKUP("Nestle",[1]Sheet1!$B:$B,[1]Sheet1!CB:CB)</f>
        <v>1</v>
      </c>
      <c r="DC100" s="211">
        <f>_xlfn.XLOOKUP("Nestle",[1]Sheet1!$B:$B,[1]Sheet1!CC:CC)</f>
        <v>1</v>
      </c>
      <c r="DD100" s="211">
        <f>_xlfn.XLOOKUP("Nestle",[1]Sheet1!$B:$B,[1]Sheet1!CD:CD)</f>
        <v>0</v>
      </c>
      <c r="DE100" s="211">
        <f>_xlfn.XLOOKUP("Nestle",[1]Sheet1!$B:$B,[1]Sheet1!CE:CE)</f>
        <v>1</v>
      </c>
      <c r="DF100" s="211">
        <f>_xlfn.XLOOKUP("Nestle",[1]Sheet1!$B:$B,[1]Sheet1!CF:CF)</f>
        <v>0</v>
      </c>
      <c r="DG100" s="163" t="e">
        <f>_xlfn.XLOOKUP(C100,[2]Sheet1!$B:$B,[2]Sheet1!$N:$N)</f>
        <v>#N/A</v>
      </c>
      <c r="DH100" s="163" t="e">
        <f>_xlfn.XLOOKUP(C100,[2]Sheet1!$B:$B,[2]Sheet1!$R:$R)</f>
        <v>#N/A</v>
      </c>
      <c r="DI100" s="163" t="e">
        <f>_xlfn.XLOOKUP(C100,[2]Sheet1!$B:$B,[2]Sheet1!$AN:$AN)</f>
        <v>#N/A</v>
      </c>
      <c r="DJ100" s="163" t="e">
        <f>_xlfn.XLOOKUP(C100,[2]Sheet1!$B:$B,[2]Sheet1!$W:$W)</f>
        <v>#N/A</v>
      </c>
      <c r="DK100" s="163" t="e">
        <f>_xlfn.XLOOKUP(C100,[2]Sheet1!$B:$B,[2]Sheet1!$AF:$AF)</f>
        <v>#N/A</v>
      </c>
      <c r="DL100" s="163" t="e">
        <f>_xlfn.XLOOKUP(C100,[2]Sheet1!$B:$B,[2]Sheet1!$AW:$AW)</f>
        <v>#N/A</v>
      </c>
      <c r="DM100" s="166" t="str">
        <f t="shared" si="65"/>
        <v>Y</v>
      </c>
      <c r="DN100" s="166" t="str">
        <f t="shared" si="66"/>
        <v>Targets set</v>
      </c>
      <c r="DO100" s="166" t="str">
        <f t="shared" si="67"/>
        <v>Y</v>
      </c>
      <c r="DP100" s="166" t="str">
        <f t="shared" si="68"/>
        <v>N</v>
      </c>
      <c r="DQ100" s="180" t="str">
        <f t="shared" si="69"/>
        <v>No</v>
      </c>
      <c r="DR100" s="180"/>
    </row>
    <row r="101" spans="1:122" s="24" customFormat="1" ht="16.5" hidden="1" customHeight="1">
      <c r="A101" s="24">
        <v>98</v>
      </c>
      <c r="B101" s="24">
        <v>85</v>
      </c>
      <c r="C101" s="26" t="s">
        <v>500</v>
      </c>
      <c r="D101" s="24" t="s">
        <v>7187</v>
      </c>
      <c r="E101" s="24" t="s">
        <v>7169</v>
      </c>
      <c r="F101" s="24" t="s">
        <v>2277</v>
      </c>
      <c r="G101" s="24" t="s">
        <v>3181</v>
      </c>
      <c r="H101" s="30" t="s">
        <v>501</v>
      </c>
      <c r="I101" s="24" t="s">
        <v>502</v>
      </c>
      <c r="J101" s="24">
        <v>-0.64500000000000002</v>
      </c>
      <c r="K101" s="24" t="s">
        <v>503</v>
      </c>
      <c r="L101" s="24">
        <v>59074</v>
      </c>
      <c r="M101" s="26">
        <v>9</v>
      </c>
      <c r="N101" s="73" t="s">
        <v>689</v>
      </c>
      <c r="O101" s="73" t="s">
        <v>7588</v>
      </c>
      <c r="P101" s="74" t="s">
        <v>7588</v>
      </c>
      <c r="Q101" s="73" t="s">
        <v>689</v>
      </c>
      <c r="R101" s="73" t="s">
        <v>689</v>
      </c>
      <c r="S101" s="73" t="s">
        <v>7588</v>
      </c>
      <c r="T101" s="73" t="s">
        <v>7588</v>
      </c>
      <c r="U101" s="213" t="s">
        <v>7588</v>
      </c>
      <c r="V101" s="73" t="s">
        <v>7588</v>
      </c>
      <c r="W101" s="73" t="s">
        <v>7588</v>
      </c>
      <c r="X101" s="218" t="s">
        <v>7588</v>
      </c>
      <c r="Y101" s="73" t="s">
        <v>7588</v>
      </c>
      <c r="Z101" s="73" t="s">
        <v>7588</v>
      </c>
      <c r="AA101" s="74" t="s">
        <v>7588</v>
      </c>
      <c r="AB101" s="73"/>
      <c r="AC101" s="73" t="s">
        <v>3013</v>
      </c>
      <c r="AD101" s="74" t="s">
        <v>7139</v>
      </c>
      <c r="AE101" s="73" t="s">
        <v>85</v>
      </c>
      <c r="AF101" s="73" t="s">
        <v>689</v>
      </c>
      <c r="AG101" s="73" t="s">
        <v>166</v>
      </c>
      <c r="AH101" s="73" t="s">
        <v>166</v>
      </c>
      <c r="AI101" s="73" t="s">
        <v>7588</v>
      </c>
      <c r="AJ101" s="73" t="s">
        <v>691</v>
      </c>
      <c r="AK101" s="81" t="s">
        <v>167</v>
      </c>
      <c r="AL101" s="73">
        <v>2060</v>
      </c>
      <c r="AM101" s="28" t="s">
        <v>504</v>
      </c>
      <c r="AN101" s="26"/>
      <c r="AO101" s="24" t="s">
        <v>7588</v>
      </c>
      <c r="AP101" s="73" t="s">
        <v>689</v>
      </c>
      <c r="AQ101" s="24" t="s">
        <v>7588</v>
      </c>
      <c r="AR101" s="24" t="s">
        <v>7588</v>
      </c>
      <c r="AS101" s="24" t="s">
        <v>7588</v>
      </c>
      <c r="AU101" s="26"/>
      <c r="AV101" s="24" t="s">
        <v>7588</v>
      </c>
      <c r="AW101" s="22" t="s">
        <v>7588</v>
      </c>
      <c r="AX101" s="24" t="s">
        <v>7588</v>
      </c>
      <c r="AY101" s="24" t="s">
        <v>689</v>
      </c>
      <c r="AZ101" s="24" t="s">
        <v>7588</v>
      </c>
      <c r="BA101" s="24" t="s">
        <v>7588</v>
      </c>
      <c r="BC101" s="26"/>
      <c r="BE101" s="29"/>
      <c r="BF101" s="26"/>
      <c r="BG101" s="24">
        <f t="shared" si="37"/>
        <v>0</v>
      </c>
      <c r="BH101" s="24">
        <f t="shared" si="38"/>
        <v>0</v>
      </c>
      <c r="BI101" s="24">
        <f t="shared" si="39"/>
        <v>0</v>
      </c>
      <c r="BJ101" s="24">
        <f t="shared" si="40"/>
        <v>0</v>
      </c>
      <c r="BK101" s="24">
        <f t="shared" si="41"/>
        <v>0</v>
      </c>
      <c r="BL101" s="24">
        <f t="shared" si="42"/>
        <v>0</v>
      </c>
      <c r="BM101" s="24">
        <f t="shared" si="43"/>
        <v>0</v>
      </c>
      <c r="BN101" s="24">
        <f t="shared" si="44"/>
        <v>0</v>
      </c>
      <c r="BO101" s="24">
        <f t="shared" si="45"/>
        <v>0</v>
      </c>
      <c r="BP101" s="24">
        <f t="shared" si="46"/>
        <v>0</v>
      </c>
      <c r="BQ101" s="24">
        <f t="shared" si="47"/>
        <v>0</v>
      </c>
      <c r="BR101" s="24">
        <f t="shared" si="48"/>
        <v>0</v>
      </c>
      <c r="BS101" s="24">
        <f t="shared" si="49"/>
        <v>0</v>
      </c>
      <c r="BT101" s="24">
        <f t="shared" si="50"/>
        <v>0</v>
      </c>
      <c r="BU101" s="24">
        <f t="shared" si="51"/>
        <v>0</v>
      </c>
      <c r="BV101" s="24">
        <f t="shared" si="52"/>
        <v>0</v>
      </c>
      <c r="BW101" s="24">
        <f t="shared" si="53"/>
        <v>0</v>
      </c>
      <c r="BX101" s="24">
        <f t="shared" si="54"/>
        <v>0</v>
      </c>
      <c r="BY101" s="24">
        <f t="shared" si="55"/>
        <v>0</v>
      </c>
      <c r="BZ101" s="24">
        <f t="shared" si="56"/>
        <v>0</v>
      </c>
      <c r="CA101" s="24">
        <f t="shared" si="57"/>
        <v>0</v>
      </c>
      <c r="CB101" s="24">
        <f t="shared" si="58"/>
        <v>0</v>
      </c>
      <c r="CC101" s="24">
        <f t="shared" si="59"/>
        <v>0</v>
      </c>
      <c r="CD101" s="24">
        <f t="shared" si="60"/>
        <v>0</v>
      </c>
      <c r="CE101" s="24">
        <f t="shared" si="61"/>
        <v>0</v>
      </c>
      <c r="CF101" s="24">
        <f t="shared" si="62"/>
        <v>0</v>
      </c>
      <c r="CG101" s="24">
        <f>MAX(BJ101,BN101,BX101,CB101)</f>
        <v>0</v>
      </c>
      <c r="CH101" s="24">
        <f t="shared" si="63"/>
        <v>0</v>
      </c>
      <c r="CI101" s="24">
        <f t="shared" si="64"/>
        <v>0</v>
      </c>
      <c r="CJ101" s="211">
        <f>_xlfn.XLOOKUP($C101,[1]Sheet1!$B:$B,[1]Sheet1!BJ:BJ)</f>
        <v>0</v>
      </c>
      <c r="CK101" s="211">
        <f>_xlfn.XLOOKUP($C101,[1]Sheet1!$B:$B,[1]Sheet1!BK:BK)</f>
        <v>0</v>
      </c>
      <c r="CL101" s="211">
        <f>_xlfn.XLOOKUP($C101,[1]Sheet1!$B:$B,[1]Sheet1!BL:BL)</f>
        <v>0</v>
      </c>
      <c r="CM101" s="211">
        <f>_xlfn.XLOOKUP($C101,[1]Sheet1!$B:$B,[1]Sheet1!BM:BM)</f>
        <v>0</v>
      </c>
      <c r="CN101" s="211">
        <f>_xlfn.XLOOKUP($C101,[1]Sheet1!$B:$B,[1]Sheet1!BN:BN)</f>
        <v>0</v>
      </c>
      <c r="CO101" s="211">
        <f>_xlfn.XLOOKUP($C101,[1]Sheet1!$B:$B,[1]Sheet1!BO:BO)</f>
        <v>0</v>
      </c>
      <c r="CP101" s="211">
        <f>_xlfn.XLOOKUP($C101,[1]Sheet1!$B:$B,[1]Sheet1!BP:BP)</f>
        <v>0</v>
      </c>
      <c r="CQ101" s="211">
        <f>_xlfn.XLOOKUP($C101,[1]Sheet1!$B:$B,[1]Sheet1!BQ:BQ)</f>
        <v>0</v>
      </c>
      <c r="CR101" s="211">
        <f>_xlfn.XLOOKUP($C101,[1]Sheet1!$B:$B,[1]Sheet1!BR:BR)</f>
        <v>0</v>
      </c>
      <c r="CS101" s="211">
        <f>_xlfn.XLOOKUP($C101,[1]Sheet1!$B:$B,[1]Sheet1!BS:BS)</f>
        <v>0</v>
      </c>
      <c r="CT101" s="211">
        <f>_xlfn.XLOOKUP($C101,[1]Sheet1!$B:$B,[1]Sheet1!BT:BT)</f>
        <v>0</v>
      </c>
      <c r="CU101" s="211">
        <f>_xlfn.XLOOKUP($C101,[1]Sheet1!$B:$B,[1]Sheet1!BU:BU)</f>
        <v>0</v>
      </c>
      <c r="CV101" s="211">
        <f>_xlfn.XLOOKUP($C101,[1]Sheet1!$B:$B,[1]Sheet1!BV:BV)</f>
        <v>0</v>
      </c>
      <c r="CW101" s="211">
        <f>_xlfn.XLOOKUP($C101,[1]Sheet1!$B:$B,[1]Sheet1!BW:BW)</f>
        <v>0</v>
      </c>
      <c r="CX101" s="211">
        <f>_xlfn.XLOOKUP($C101,[1]Sheet1!$B:$B,[1]Sheet1!BX:BX)</f>
        <v>0</v>
      </c>
      <c r="CY101" s="211">
        <f>_xlfn.XLOOKUP($C101,[1]Sheet1!$B:$B,[1]Sheet1!BY:BY)</f>
        <v>0</v>
      </c>
      <c r="CZ101" s="211">
        <f>_xlfn.XLOOKUP($C101,[1]Sheet1!$B:$B,[1]Sheet1!BZ:BZ)</f>
        <v>0</v>
      </c>
      <c r="DA101" s="211">
        <f>_xlfn.XLOOKUP($C101,[1]Sheet1!$B:$B,[1]Sheet1!CA:CA)</f>
        <v>0</v>
      </c>
      <c r="DB101" s="211">
        <f>_xlfn.XLOOKUP($C101,[1]Sheet1!$B:$B,[1]Sheet1!CB:CB)</f>
        <v>0</v>
      </c>
      <c r="DC101" s="211">
        <f>_xlfn.XLOOKUP($C101,[1]Sheet1!$B:$B,[1]Sheet1!CC:CC)</f>
        <v>0</v>
      </c>
      <c r="DD101" s="211">
        <f>_xlfn.XLOOKUP($C101,[1]Sheet1!$B:$B,[1]Sheet1!CD:CD)</f>
        <v>0</v>
      </c>
      <c r="DE101" s="211">
        <f>_xlfn.XLOOKUP($C101,[1]Sheet1!$B:$B,[1]Sheet1!CE:CE)</f>
        <v>0</v>
      </c>
      <c r="DF101" s="211">
        <f>_xlfn.XLOOKUP($C101,[1]Sheet1!$B:$B,[1]Sheet1!CF:CF)</f>
        <v>0</v>
      </c>
      <c r="DG101" s="163" t="str">
        <f>_xlfn.XLOOKUP(C101,[2]Sheet1!$B:$B,[2]Sheet1!$N:$N)</f>
        <v>N</v>
      </c>
      <c r="DH101" s="163">
        <f>_xlfn.XLOOKUP(C101,[2]Sheet1!$B:$B,[2]Sheet1!$R:$R)</f>
        <v>0</v>
      </c>
      <c r="DI101" s="163" t="str">
        <f>_xlfn.XLOOKUP(C101,[2]Sheet1!$B:$B,[2]Sheet1!$AN:$AN)</f>
        <v>N</v>
      </c>
      <c r="DJ101" s="163" t="str">
        <f>_xlfn.XLOOKUP(C101,[2]Sheet1!$B:$B,[2]Sheet1!$W:$W)</f>
        <v>N</v>
      </c>
      <c r="DK101" s="163">
        <f>_xlfn.XLOOKUP(C101,[2]Sheet1!$B:$B,[2]Sheet1!$AF:$AF)</f>
        <v>0</v>
      </c>
      <c r="DL101" s="163">
        <f>_xlfn.XLOOKUP(C101,[2]Sheet1!$B:$B,[2]Sheet1!$AW:$AW)</f>
        <v>0</v>
      </c>
      <c r="DM101" s="166" t="str">
        <f t="shared" si="65"/>
        <v>N</v>
      </c>
      <c r="DN101" s="166" t="str">
        <f t="shared" si="66"/>
        <v/>
      </c>
      <c r="DO101" s="166" t="str">
        <f t="shared" si="67"/>
        <v>N</v>
      </c>
      <c r="DP101" s="166" t="str">
        <f t="shared" si="68"/>
        <v>N</v>
      </c>
      <c r="DQ101" s="180" t="str">
        <f t="shared" si="69"/>
        <v/>
      </c>
      <c r="DR101" s="180"/>
    </row>
    <row r="102" spans="1:122" s="24" customFormat="1" ht="16.5" hidden="1" customHeight="1">
      <c r="A102" s="24">
        <v>99</v>
      </c>
      <c r="B102" s="24">
        <v>223</v>
      </c>
      <c r="C102" s="26" t="s">
        <v>1912</v>
      </c>
      <c r="D102" s="24" t="s">
        <v>7202</v>
      </c>
      <c r="E102" s="24" t="s">
        <v>7169</v>
      </c>
      <c r="F102" s="24" t="s">
        <v>7286</v>
      </c>
      <c r="G102" s="24" t="s">
        <v>2990</v>
      </c>
      <c r="H102" s="30" t="s">
        <v>1913</v>
      </c>
      <c r="I102" s="24" t="s">
        <v>1914</v>
      </c>
      <c r="J102" s="24">
        <v>9.4E-2</v>
      </c>
      <c r="K102" s="24" t="s">
        <v>1915</v>
      </c>
      <c r="L102" s="24">
        <v>4500</v>
      </c>
      <c r="M102" s="26">
        <v>15</v>
      </c>
      <c r="N102" s="73" t="s">
        <v>689</v>
      </c>
      <c r="O102" s="73" t="s">
        <v>7588</v>
      </c>
      <c r="P102" s="74" t="s">
        <v>7588</v>
      </c>
      <c r="Q102" s="73" t="s">
        <v>689</v>
      </c>
      <c r="R102" s="73" t="s">
        <v>689</v>
      </c>
      <c r="S102" s="73" t="s">
        <v>7588</v>
      </c>
      <c r="T102" s="73" t="s">
        <v>7588</v>
      </c>
      <c r="U102" s="213" t="s">
        <v>7588</v>
      </c>
      <c r="V102" s="73" t="s">
        <v>7588</v>
      </c>
      <c r="W102" s="73" t="s">
        <v>7588</v>
      </c>
      <c r="X102" s="218" t="s">
        <v>7588</v>
      </c>
      <c r="Y102" s="73" t="s">
        <v>7588</v>
      </c>
      <c r="Z102" s="73" t="s">
        <v>7588</v>
      </c>
      <c r="AA102" s="74" t="s">
        <v>7588</v>
      </c>
      <c r="AB102" s="73"/>
      <c r="AC102" s="73" t="s">
        <v>417</v>
      </c>
      <c r="AD102" s="74" t="s">
        <v>6</v>
      </c>
      <c r="AE102" s="73" t="s">
        <v>7588</v>
      </c>
      <c r="AF102" s="73" t="s">
        <v>689</v>
      </c>
      <c r="AG102" s="73" t="s">
        <v>267</v>
      </c>
      <c r="AH102" s="73" t="s">
        <v>267</v>
      </c>
      <c r="AI102" s="73" t="s">
        <v>267</v>
      </c>
      <c r="AJ102" s="73" t="s">
        <v>7588</v>
      </c>
      <c r="AK102" s="81" t="s">
        <v>7588</v>
      </c>
      <c r="AL102" s="73" t="s">
        <v>7588</v>
      </c>
      <c r="AN102" s="26"/>
      <c r="AO102" s="24" t="s">
        <v>7588</v>
      </c>
      <c r="AP102" s="73" t="s">
        <v>86</v>
      </c>
      <c r="AQ102" s="24" t="s">
        <v>7588</v>
      </c>
      <c r="AR102" s="24" t="s">
        <v>3997</v>
      </c>
      <c r="AS102" s="24">
        <v>2050</v>
      </c>
      <c r="AU102" s="26"/>
      <c r="AV102" s="24" t="s">
        <v>266</v>
      </c>
      <c r="AW102" s="22" t="s">
        <v>269</v>
      </c>
      <c r="AX102" s="24" t="s">
        <v>269</v>
      </c>
      <c r="AY102" s="24" t="s">
        <v>689</v>
      </c>
      <c r="AZ102" s="24" t="s">
        <v>7588</v>
      </c>
      <c r="BA102" s="24" t="s">
        <v>7588</v>
      </c>
      <c r="BC102" s="26"/>
      <c r="BE102" s="29"/>
      <c r="BF102" s="26"/>
      <c r="BG102" s="24">
        <f t="shared" si="37"/>
        <v>0</v>
      </c>
      <c r="BH102" s="24">
        <f t="shared" si="38"/>
        <v>0</v>
      </c>
      <c r="BI102" s="24">
        <f t="shared" si="39"/>
        <v>0</v>
      </c>
      <c r="BJ102" s="24">
        <f t="shared" si="40"/>
        <v>0</v>
      </c>
      <c r="BK102" s="24">
        <f t="shared" si="41"/>
        <v>0</v>
      </c>
      <c r="BL102" s="24">
        <f t="shared" si="42"/>
        <v>0</v>
      </c>
      <c r="BM102" s="24">
        <f t="shared" si="43"/>
        <v>0</v>
      </c>
      <c r="BN102" s="24">
        <f t="shared" si="44"/>
        <v>0</v>
      </c>
      <c r="BO102" s="24">
        <f t="shared" si="45"/>
        <v>0</v>
      </c>
      <c r="BP102" s="24">
        <f t="shared" si="46"/>
        <v>0</v>
      </c>
      <c r="BQ102" s="24">
        <f t="shared" si="47"/>
        <v>0</v>
      </c>
      <c r="BR102" s="24">
        <f t="shared" si="48"/>
        <v>0</v>
      </c>
      <c r="BS102" s="24">
        <f t="shared" si="49"/>
        <v>0</v>
      </c>
      <c r="BT102" s="24">
        <f t="shared" si="50"/>
        <v>1</v>
      </c>
      <c r="BU102" s="24">
        <f t="shared" si="51"/>
        <v>0</v>
      </c>
      <c r="BV102" s="24">
        <f t="shared" si="52"/>
        <v>0</v>
      </c>
      <c r="BW102" s="24">
        <f t="shared" si="53"/>
        <v>0</v>
      </c>
      <c r="BX102" s="24">
        <f t="shared" si="54"/>
        <v>0</v>
      </c>
      <c r="BY102" s="24">
        <f t="shared" si="55"/>
        <v>0</v>
      </c>
      <c r="BZ102" s="24">
        <f t="shared" si="56"/>
        <v>0</v>
      </c>
      <c r="CA102" s="24">
        <f t="shared" si="57"/>
        <v>1</v>
      </c>
      <c r="CB102" s="24">
        <f t="shared" si="58"/>
        <v>1</v>
      </c>
      <c r="CC102" s="24">
        <f t="shared" si="59"/>
        <v>0</v>
      </c>
      <c r="CD102" s="24">
        <f t="shared" si="60"/>
        <v>0</v>
      </c>
      <c r="CE102" s="24">
        <f t="shared" si="61"/>
        <v>0</v>
      </c>
      <c r="CF102" s="24">
        <f t="shared" si="62"/>
        <v>1</v>
      </c>
      <c r="CG102" s="24">
        <f>MAX(BJ102,BN102,BX102,CB102)</f>
        <v>1</v>
      </c>
      <c r="CH102" s="24">
        <f t="shared" si="63"/>
        <v>0</v>
      </c>
      <c r="CI102" s="24">
        <f t="shared" si="64"/>
        <v>0</v>
      </c>
      <c r="CJ102" s="211">
        <f>_xlfn.XLOOKUP($C102,[1]Sheet1!$B:$B,[1]Sheet1!BJ:BJ)</f>
        <v>0</v>
      </c>
      <c r="CK102" s="211">
        <f>_xlfn.XLOOKUP($C102,[1]Sheet1!$B:$B,[1]Sheet1!BK:BK)</f>
        <v>0</v>
      </c>
      <c r="CL102" s="211">
        <f>_xlfn.XLOOKUP($C102,[1]Sheet1!$B:$B,[1]Sheet1!BL:BL)</f>
        <v>0</v>
      </c>
      <c r="CM102" s="211">
        <f>_xlfn.XLOOKUP($C102,[1]Sheet1!$B:$B,[1]Sheet1!BM:BM)</f>
        <v>0</v>
      </c>
      <c r="CN102" s="211">
        <f>_xlfn.XLOOKUP($C102,[1]Sheet1!$B:$B,[1]Sheet1!BN:BN)</f>
        <v>0</v>
      </c>
      <c r="CO102" s="211">
        <f>_xlfn.XLOOKUP($C102,[1]Sheet1!$B:$B,[1]Sheet1!BO:BO)</f>
        <v>0</v>
      </c>
      <c r="CP102" s="211">
        <f>_xlfn.XLOOKUP($C102,[1]Sheet1!$B:$B,[1]Sheet1!BP:BP)</f>
        <v>0</v>
      </c>
      <c r="CQ102" s="211">
        <f>_xlfn.XLOOKUP($C102,[1]Sheet1!$B:$B,[1]Sheet1!BQ:BQ)</f>
        <v>0</v>
      </c>
      <c r="CR102" s="211">
        <f>_xlfn.XLOOKUP($C102,[1]Sheet1!$B:$B,[1]Sheet1!BR:BR)</f>
        <v>0</v>
      </c>
      <c r="CS102" s="211">
        <f>_xlfn.XLOOKUP($C102,[1]Sheet1!$B:$B,[1]Sheet1!BS:BS)</f>
        <v>0</v>
      </c>
      <c r="CT102" s="211">
        <f>_xlfn.XLOOKUP($C102,[1]Sheet1!$B:$B,[1]Sheet1!BT:BT)</f>
        <v>0</v>
      </c>
      <c r="CU102" s="211">
        <f>_xlfn.XLOOKUP($C102,[1]Sheet1!$B:$B,[1]Sheet1!BU:BU)</f>
        <v>0</v>
      </c>
      <c r="CV102" s="211">
        <f>_xlfn.XLOOKUP($C102,[1]Sheet1!$B:$B,[1]Sheet1!BV:BV)</f>
        <v>0</v>
      </c>
      <c r="CW102" s="211">
        <f>_xlfn.XLOOKUP($C102,[1]Sheet1!$B:$B,[1]Sheet1!BW:BW)</f>
        <v>0</v>
      </c>
      <c r="CX102" s="211">
        <f>_xlfn.XLOOKUP($C102,[1]Sheet1!$B:$B,[1]Sheet1!BX:BX)</f>
        <v>0</v>
      </c>
      <c r="CY102" s="211">
        <f>_xlfn.XLOOKUP($C102,[1]Sheet1!$B:$B,[1]Sheet1!BY:BY)</f>
        <v>0</v>
      </c>
      <c r="CZ102" s="211">
        <f>_xlfn.XLOOKUP($C102,[1]Sheet1!$B:$B,[1]Sheet1!BZ:BZ)</f>
        <v>0</v>
      </c>
      <c r="DA102" s="211">
        <f>_xlfn.XLOOKUP($C102,[1]Sheet1!$B:$B,[1]Sheet1!CA:CA)</f>
        <v>0</v>
      </c>
      <c r="DB102" s="211">
        <f>_xlfn.XLOOKUP($C102,[1]Sheet1!$B:$B,[1]Sheet1!CB:CB)</f>
        <v>0</v>
      </c>
      <c r="DC102" s="211">
        <f>_xlfn.XLOOKUP($C102,[1]Sheet1!$B:$B,[1]Sheet1!CC:CC)</f>
        <v>0</v>
      </c>
      <c r="DD102" s="211">
        <f>_xlfn.XLOOKUP($C102,[1]Sheet1!$B:$B,[1]Sheet1!CD:CD)</f>
        <v>0</v>
      </c>
      <c r="DE102" s="211">
        <f>_xlfn.XLOOKUP($C102,[1]Sheet1!$B:$B,[1]Sheet1!CE:CE)</f>
        <v>0</v>
      </c>
      <c r="DF102" s="211">
        <f>_xlfn.XLOOKUP($C102,[1]Sheet1!$B:$B,[1]Sheet1!CF:CF)</f>
        <v>0</v>
      </c>
      <c r="DG102" s="163" t="str">
        <f>_xlfn.XLOOKUP(C102,[2]Sheet1!$B:$B,[2]Sheet1!$N:$N)</f>
        <v>N</v>
      </c>
      <c r="DH102" s="163">
        <f>_xlfn.XLOOKUP(C102,[2]Sheet1!$B:$B,[2]Sheet1!$R:$R)</f>
        <v>0</v>
      </c>
      <c r="DI102" s="163" t="str">
        <f>_xlfn.XLOOKUP(C102,[2]Sheet1!$B:$B,[2]Sheet1!$AN:$AN)</f>
        <v>N</v>
      </c>
      <c r="DJ102" s="163" t="str">
        <f>_xlfn.XLOOKUP(C102,[2]Sheet1!$B:$B,[2]Sheet1!$W:$W)</f>
        <v>N</v>
      </c>
      <c r="DK102" s="163">
        <f>_xlfn.XLOOKUP(C102,[2]Sheet1!$B:$B,[2]Sheet1!$AF:$AF)</f>
        <v>0</v>
      </c>
      <c r="DL102" s="163">
        <f>_xlfn.XLOOKUP(C102,[2]Sheet1!$B:$B,[2]Sheet1!$AW:$AW)</f>
        <v>0</v>
      </c>
      <c r="DM102" s="166" t="str">
        <f t="shared" si="65"/>
        <v>N</v>
      </c>
      <c r="DN102" s="166" t="str">
        <f t="shared" si="66"/>
        <v/>
      </c>
      <c r="DO102" s="166" t="str">
        <f t="shared" si="67"/>
        <v>Y</v>
      </c>
      <c r="DP102" s="166" t="str">
        <f t="shared" si="68"/>
        <v>N</v>
      </c>
      <c r="DQ102" s="180" t="str">
        <f t="shared" si="69"/>
        <v>Yes</v>
      </c>
      <c r="DR102" s="180"/>
    </row>
    <row r="103" spans="1:122" s="24" customFormat="1" ht="16.5" hidden="1" customHeight="1">
      <c r="A103" s="24">
        <v>100</v>
      </c>
      <c r="B103" s="24">
        <v>108</v>
      </c>
      <c r="C103" s="26" t="s">
        <v>505</v>
      </c>
      <c r="D103" s="24" t="s">
        <v>7162</v>
      </c>
      <c r="E103" s="24" t="s">
        <v>7175</v>
      </c>
      <c r="F103" s="24" t="s">
        <v>2277</v>
      </c>
      <c r="G103" s="24" t="s">
        <v>3181</v>
      </c>
      <c r="H103" s="30" t="s">
        <v>506</v>
      </c>
      <c r="I103" s="24" t="s">
        <v>507</v>
      </c>
      <c r="J103" s="24">
        <v>-0.218</v>
      </c>
      <c r="K103" s="24" t="s">
        <v>508</v>
      </c>
      <c r="L103" s="24">
        <v>182299</v>
      </c>
      <c r="M103" s="26">
        <v>14</v>
      </c>
      <c r="N103" s="73" t="s">
        <v>689</v>
      </c>
      <c r="O103" s="73" t="s">
        <v>7588</v>
      </c>
      <c r="P103" s="74" t="s">
        <v>7588</v>
      </c>
      <c r="Q103" s="73" t="s">
        <v>689</v>
      </c>
      <c r="R103" s="73" t="s">
        <v>689</v>
      </c>
      <c r="S103" s="73" t="s">
        <v>7588</v>
      </c>
      <c r="T103" s="73" t="s">
        <v>7588</v>
      </c>
      <c r="U103" s="213" t="s">
        <v>7588</v>
      </c>
      <c r="V103" s="73" t="s">
        <v>7588</v>
      </c>
      <c r="W103" s="73" t="s">
        <v>7588</v>
      </c>
      <c r="X103" s="218" t="s">
        <v>7588</v>
      </c>
      <c r="Y103" s="73" t="s">
        <v>7588</v>
      </c>
      <c r="Z103" s="73" t="s">
        <v>7588</v>
      </c>
      <c r="AA103" s="74" t="s">
        <v>7588</v>
      </c>
      <c r="AB103" s="73"/>
      <c r="AC103" s="73" t="s">
        <v>3013</v>
      </c>
      <c r="AD103" s="74" t="s">
        <v>7139</v>
      </c>
      <c r="AE103" s="73" t="s">
        <v>85</v>
      </c>
      <c r="AF103" s="73" t="s">
        <v>689</v>
      </c>
      <c r="AG103" s="73" t="s">
        <v>166</v>
      </c>
      <c r="AH103" s="73" t="s">
        <v>166</v>
      </c>
      <c r="AI103" s="73" t="s">
        <v>267</v>
      </c>
      <c r="AJ103" s="73" t="s">
        <v>691</v>
      </c>
      <c r="AK103" s="81" t="s">
        <v>167</v>
      </c>
      <c r="AL103" s="73">
        <v>2060</v>
      </c>
      <c r="AM103" s="28" t="s">
        <v>509</v>
      </c>
      <c r="AN103" s="26"/>
      <c r="AO103" s="24" t="s">
        <v>7588</v>
      </c>
      <c r="AP103" s="73" t="s">
        <v>689</v>
      </c>
      <c r="AQ103" s="24" t="s">
        <v>7588</v>
      </c>
      <c r="AR103" s="24" t="s">
        <v>7588</v>
      </c>
      <c r="AS103" s="24" t="s">
        <v>7588</v>
      </c>
      <c r="AU103" s="26"/>
      <c r="AV103" s="24" t="s">
        <v>267</v>
      </c>
      <c r="AW103" s="22" t="s">
        <v>267</v>
      </c>
      <c r="AX103" s="24" t="s">
        <v>269</v>
      </c>
      <c r="AY103" s="24" t="s">
        <v>689</v>
      </c>
      <c r="AZ103" s="24" t="s">
        <v>7588</v>
      </c>
      <c r="BA103" s="24" t="s">
        <v>7588</v>
      </c>
      <c r="BC103" s="26"/>
      <c r="BE103" s="29"/>
      <c r="BF103" s="26"/>
      <c r="BG103" s="24">
        <f t="shared" si="37"/>
        <v>0</v>
      </c>
      <c r="BH103" s="24">
        <f t="shared" si="38"/>
        <v>0</v>
      </c>
      <c r="BI103" s="24">
        <f t="shared" si="39"/>
        <v>0</v>
      </c>
      <c r="BJ103" s="24">
        <f t="shared" si="40"/>
        <v>0</v>
      </c>
      <c r="BK103" s="24">
        <f t="shared" si="41"/>
        <v>0</v>
      </c>
      <c r="BL103" s="24">
        <f t="shared" si="42"/>
        <v>0</v>
      </c>
      <c r="BM103" s="24">
        <f t="shared" si="43"/>
        <v>0</v>
      </c>
      <c r="BN103" s="24">
        <f t="shared" si="44"/>
        <v>0</v>
      </c>
      <c r="BO103" s="24">
        <f t="shared" si="45"/>
        <v>0</v>
      </c>
      <c r="BP103" s="24">
        <f t="shared" si="46"/>
        <v>0</v>
      </c>
      <c r="BQ103" s="24">
        <f t="shared" si="47"/>
        <v>0</v>
      </c>
      <c r="BR103" s="24">
        <f t="shared" si="48"/>
        <v>0</v>
      </c>
      <c r="BS103" s="24">
        <f t="shared" si="49"/>
        <v>0</v>
      </c>
      <c r="BT103" s="24">
        <f t="shared" si="50"/>
        <v>0</v>
      </c>
      <c r="BU103" s="24">
        <f t="shared" si="51"/>
        <v>0</v>
      </c>
      <c r="BV103" s="24">
        <f t="shared" si="52"/>
        <v>0</v>
      </c>
      <c r="BW103" s="24">
        <f t="shared" si="53"/>
        <v>0</v>
      </c>
      <c r="BX103" s="24">
        <f t="shared" si="54"/>
        <v>0</v>
      </c>
      <c r="BY103" s="24">
        <f t="shared" si="55"/>
        <v>0</v>
      </c>
      <c r="BZ103" s="24">
        <f t="shared" si="56"/>
        <v>0</v>
      </c>
      <c r="CA103" s="24">
        <f t="shared" si="57"/>
        <v>0</v>
      </c>
      <c r="CB103" s="24">
        <f t="shared" si="58"/>
        <v>0</v>
      </c>
      <c r="CC103" s="24">
        <f t="shared" si="59"/>
        <v>0</v>
      </c>
      <c r="CD103" s="24">
        <f t="shared" si="60"/>
        <v>0</v>
      </c>
      <c r="CE103" s="24">
        <f t="shared" si="61"/>
        <v>0</v>
      </c>
      <c r="CF103" s="24">
        <f t="shared" si="62"/>
        <v>0</v>
      </c>
      <c r="CG103" s="24">
        <f>MAX(BJ103,BN103,BX103,CB103)</f>
        <v>0</v>
      </c>
      <c r="CH103" s="24">
        <f t="shared" si="63"/>
        <v>0</v>
      </c>
      <c r="CI103" s="24">
        <f t="shared" si="64"/>
        <v>1</v>
      </c>
      <c r="CJ103" s="211">
        <f>_xlfn.XLOOKUP($C103,[1]Sheet1!$B:$B,[1]Sheet1!BJ:BJ)</f>
        <v>0</v>
      </c>
      <c r="CK103" s="211">
        <f>_xlfn.XLOOKUP($C103,[1]Sheet1!$B:$B,[1]Sheet1!BK:BK)</f>
        <v>0</v>
      </c>
      <c r="CL103" s="211">
        <f>_xlfn.XLOOKUP($C103,[1]Sheet1!$B:$B,[1]Sheet1!BL:BL)</f>
        <v>0</v>
      </c>
      <c r="CM103" s="211">
        <f>_xlfn.XLOOKUP($C103,[1]Sheet1!$B:$B,[1]Sheet1!BM:BM)</f>
        <v>0</v>
      </c>
      <c r="CN103" s="211">
        <f>_xlfn.XLOOKUP($C103,[1]Sheet1!$B:$B,[1]Sheet1!BN:BN)</f>
        <v>0</v>
      </c>
      <c r="CO103" s="211">
        <f>_xlfn.XLOOKUP($C103,[1]Sheet1!$B:$B,[1]Sheet1!BO:BO)</f>
        <v>0</v>
      </c>
      <c r="CP103" s="211">
        <f>_xlfn.XLOOKUP($C103,[1]Sheet1!$B:$B,[1]Sheet1!BP:BP)</f>
        <v>0</v>
      </c>
      <c r="CQ103" s="211">
        <f>_xlfn.XLOOKUP($C103,[1]Sheet1!$B:$B,[1]Sheet1!BQ:BQ)</f>
        <v>0</v>
      </c>
      <c r="CR103" s="211">
        <f>_xlfn.XLOOKUP($C103,[1]Sheet1!$B:$B,[1]Sheet1!BR:BR)</f>
        <v>0</v>
      </c>
      <c r="CS103" s="211">
        <f>_xlfn.XLOOKUP($C103,[1]Sheet1!$B:$B,[1]Sheet1!BS:BS)</f>
        <v>0</v>
      </c>
      <c r="CT103" s="211">
        <f>_xlfn.XLOOKUP($C103,[1]Sheet1!$B:$B,[1]Sheet1!BT:BT)</f>
        <v>0</v>
      </c>
      <c r="CU103" s="211">
        <f>_xlfn.XLOOKUP($C103,[1]Sheet1!$B:$B,[1]Sheet1!BU:BU)</f>
        <v>0</v>
      </c>
      <c r="CV103" s="211">
        <f>_xlfn.XLOOKUP($C103,[1]Sheet1!$B:$B,[1]Sheet1!BV:BV)</f>
        <v>0</v>
      </c>
      <c r="CW103" s="211">
        <f>_xlfn.XLOOKUP($C103,[1]Sheet1!$B:$B,[1]Sheet1!BW:BW)</f>
        <v>0</v>
      </c>
      <c r="CX103" s="211">
        <f>_xlfn.XLOOKUP($C103,[1]Sheet1!$B:$B,[1]Sheet1!BX:BX)</f>
        <v>0</v>
      </c>
      <c r="CY103" s="211">
        <f>_xlfn.XLOOKUP($C103,[1]Sheet1!$B:$B,[1]Sheet1!BY:BY)</f>
        <v>0</v>
      </c>
      <c r="CZ103" s="211">
        <f>_xlfn.XLOOKUP($C103,[1]Sheet1!$B:$B,[1]Sheet1!BZ:BZ)</f>
        <v>0</v>
      </c>
      <c r="DA103" s="211">
        <f>_xlfn.XLOOKUP($C103,[1]Sheet1!$B:$B,[1]Sheet1!CA:CA)</f>
        <v>0</v>
      </c>
      <c r="DB103" s="211">
        <f>_xlfn.XLOOKUP($C103,[1]Sheet1!$B:$B,[1]Sheet1!CB:CB)</f>
        <v>0</v>
      </c>
      <c r="DC103" s="211">
        <f>_xlfn.XLOOKUP($C103,[1]Sheet1!$B:$B,[1]Sheet1!CC:CC)</f>
        <v>0</v>
      </c>
      <c r="DD103" s="211">
        <f>_xlfn.XLOOKUP($C103,[1]Sheet1!$B:$B,[1]Sheet1!CD:CD)</f>
        <v>0</v>
      </c>
      <c r="DE103" s="211">
        <f>_xlfn.XLOOKUP($C103,[1]Sheet1!$B:$B,[1]Sheet1!CE:CE)</f>
        <v>0</v>
      </c>
      <c r="DF103" s="211">
        <f>_xlfn.XLOOKUP($C103,[1]Sheet1!$B:$B,[1]Sheet1!CF:CF)</f>
        <v>0</v>
      </c>
      <c r="DG103" s="163" t="str">
        <f>_xlfn.XLOOKUP(C103,[2]Sheet1!$B:$B,[2]Sheet1!$N:$N)</f>
        <v>N</v>
      </c>
      <c r="DH103" s="163">
        <f>_xlfn.XLOOKUP(C103,[2]Sheet1!$B:$B,[2]Sheet1!$R:$R)</f>
        <v>0</v>
      </c>
      <c r="DI103" s="163" t="str">
        <f>_xlfn.XLOOKUP(C103,[2]Sheet1!$B:$B,[2]Sheet1!$AN:$AN)</f>
        <v>N</v>
      </c>
      <c r="DJ103" s="163" t="str">
        <f>_xlfn.XLOOKUP(C103,[2]Sheet1!$B:$B,[2]Sheet1!$W:$W)</f>
        <v>G</v>
      </c>
      <c r="DK103" s="163" t="str">
        <f>_xlfn.XLOOKUP(C103,[2]Sheet1!$B:$B,[2]Sheet1!$AF:$AF)</f>
        <v>Y, g</v>
      </c>
      <c r="DL103" s="163">
        <f>_xlfn.XLOOKUP(C103,[2]Sheet1!$B:$B,[2]Sheet1!$AW:$AW)</f>
        <v>0</v>
      </c>
      <c r="DM103" s="166" t="str">
        <f t="shared" si="65"/>
        <v>N</v>
      </c>
      <c r="DN103" s="166" t="str">
        <f t="shared" si="66"/>
        <v/>
      </c>
      <c r="DO103" s="166" t="str">
        <f t="shared" si="67"/>
        <v>N</v>
      </c>
      <c r="DP103" s="166" t="str">
        <f t="shared" si="68"/>
        <v>N</v>
      </c>
      <c r="DQ103" s="180" t="str">
        <f t="shared" si="69"/>
        <v>Not Specified</v>
      </c>
      <c r="DR103" s="180"/>
    </row>
    <row r="104" spans="1:122" s="24" customFormat="1" ht="16.5" hidden="1" customHeight="1">
      <c r="A104" s="24">
        <v>101</v>
      </c>
      <c r="B104" s="24">
        <v>137</v>
      </c>
      <c r="C104" s="26" t="s">
        <v>1697</v>
      </c>
      <c r="D104" s="24" t="s">
        <v>7183</v>
      </c>
      <c r="E104" s="24" t="s">
        <v>7169</v>
      </c>
      <c r="F104" s="24" t="s">
        <v>2602</v>
      </c>
      <c r="G104" s="24" t="s">
        <v>2990</v>
      </c>
      <c r="H104" s="30" t="s">
        <v>1698</v>
      </c>
      <c r="I104" s="24" t="s">
        <v>1699</v>
      </c>
      <c r="J104" s="24">
        <v>8.3000000000000004E-2</v>
      </c>
      <c r="K104" s="24" t="s">
        <v>1700</v>
      </c>
      <c r="L104" s="24">
        <v>94838</v>
      </c>
      <c r="M104" s="26">
        <v>31</v>
      </c>
      <c r="N104" s="73" t="s">
        <v>689</v>
      </c>
      <c r="O104" s="73" t="s">
        <v>7588</v>
      </c>
      <c r="P104" s="74" t="s">
        <v>7588</v>
      </c>
      <c r="Q104" s="73" t="s">
        <v>689</v>
      </c>
      <c r="R104" s="73" t="s">
        <v>689</v>
      </c>
      <c r="S104" s="73" t="s">
        <v>7588</v>
      </c>
      <c r="T104" s="73" t="s">
        <v>7588</v>
      </c>
      <c r="U104" s="213" t="s">
        <v>7588</v>
      </c>
      <c r="V104" s="73" t="s">
        <v>7588</v>
      </c>
      <c r="W104" s="73" t="s">
        <v>7588</v>
      </c>
      <c r="X104" s="218" t="s">
        <v>7588</v>
      </c>
      <c r="Y104" s="73" t="s">
        <v>7588</v>
      </c>
      <c r="Z104" s="73" t="s">
        <v>7588</v>
      </c>
      <c r="AA104" s="74" t="s">
        <v>7588</v>
      </c>
      <c r="AB104" s="73"/>
      <c r="AC104" s="73" t="s">
        <v>417</v>
      </c>
      <c r="AD104" s="74" t="s">
        <v>6</v>
      </c>
      <c r="AE104" s="73" t="s">
        <v>7588</v>
      </c>
      <c r="AF104" s="73" t="s">
        <v>689</v>
      </c>
      <c r="AG104" s="73" t="s">
        <v>266</v>
      </c>
      <c r="AH104" s="73" t="s">
        <v>266</v>
      </c>
      <c r="AI104" s="73" t="s">
        <v>738</v>
      </c>
      <c r="AJ104" s="73" t="s">
        <v>691</v>
      </c>
      <c r="AK104" s="81" t="s">
        <v>7588</v>
      </c>
      <c r="AL104" s="73" t="s">
        <v>7588</v>
      </c>
      <c r="AN104" s="26"/>
      <c r="AO104" s="24" t="s">
        <v>870</v>
      </c>
      <c r="AP104" s="73" t="s">
        <v>86</v>
      </c>
      <c r="AQ104" s="24" t="s">
        <v>691</v>
      </c>
      <c r="AR104" s="24" t="s">
        <v>4010</v>
      </c>
      <c r="AS104" s="24">
        <v>2050</v>
      </c>
      <c r="AU104" s="26"/>
      <c r="AV104" s="24" t="s">
        <v>266</v>
      </c>
      <c r="AW104" s="22" t="s">
        <v>267</v>
      </c>
      <c r="AX104" s="24" t="s">
        <v>269</v>
      </c>
      <c r="AY104" s="24" t="s">
        <v>689</v>
      </c>
      <c r="AZ104" s="24" t="s">
        <v>7588</v>
      </c>
      <c r="BA104" s="24" t="s">
        <v>7588</v>
      </c>
      <c r="BC104" s="26"/>
      <c r="BE104" s="29"/>
      <c r="BF104" s="26"/>
      <c r="BG104" s="24">
        <f t="shared" si="37"/>
        <v>0</v>
      </c>
      <c r="BH104" s="24">
        <f t="shared" si="38"/>
        <v>0</v>
      </c>
      <c r="BI104" s="24">
        <f t="shared" si="39"/>
        <v>0</v>
      </c>
      <c r="BJ104" s="24">
        <f t="shared" si="40"/>
        <v>0</v>
      </c>
      <c r="BK104" s="24">
        <f t="shared" si="41"/>
        <v>0</v>
      </c>
      <c r="BL104" s="24">
        <f t="shared" si="42"/>
        <v>0</v>
      </c>
      <c r="BM104" s="24">
        <f t="shared" si="43"/>
        <v>0</v>
      </c>
      <c r="BN104" s="24">
        <f t="shared" si="44"/>
        <v>0</v>
      </c>
      <c r="BO104" s="24">
        <f t="shared" si="45"/>
        <v>0</v>
      </c>
      <c r="BP104" s="24">
        <f t="shared" si="46"/>
        <v>0</v>
      </c>
      <c r="BQ104" s="24">
        <f t="shared" si="47"/>
        <v>0</v>
      </c>
      <c r="BR104" s="24">
        <f t="shared" si="48"/>
        <v>0</v>
      </c>
      <c r="BS104" s="24">
        <f t="shared" si="49"/>
        <v>0</v>
      </c>
      <c r="BT104" s="24">
        <f t="shared" si="50"/>
        <v>1</v>
      </c>
      <c r="BU104" s="24">
        <f t="shared" si="51"/>
        <v>0</v>
      </c>
      <c r="BV104" s="24">
        <f t="shared" si="52"/>
        <v>0</v>
      </c>
      <c r="BW104" s="24">
        <f t="shared" si="53"/>
        <v>0</v>
      </c>
      <c r="BX104" s="24">
        <f t="shared" si="54"/>
        <v>0</v>
      </c>
      <c r="BY104" s="24">
        <f t="shared" si="55"/>
        <v>0</v>
      </c>
      <c r="BZ104" s="24">
        <f t="shared" si="56"/>
        <v>0</v>
      </c>
      <c r="CA104" s="24">
        <f t="shared" si="57"/>
        <v>1</v>
      </c>
      <c r="CB104" s="24">
        <f t="shared" si="58"/>
        <v>1</v>
      </c>
      <c r="CC104" s="24">
        <f t="shared" si="59"/>
        <v>0</v>
      </c>
      <c r="CD104" s="24">
        <f t="shared" si="60"/>
        <v>0</v>
      </c>
      <c r="CE104" s="24">
        <f t="shared" si="61"/>
        <v>0</v>
      </c>
      <c r="CF104" s="24">
        <f t="shared" si="62"/>
        <v>1</v>
      </c>
      <c r="CG104" s="24">
        <f>MAX(BJ104,BN104,BX104,CB104)</f>
        <v>1</v>
      </c>
      <c r="CH104" s="24">
        <f t="shared" si="63"/>
        <v>0</v>
      </c>
      <c r="CI104" s="24">
        <f t="shared" si="64"/>
        <v>0</v>
      </c>
      <c r="CJ104" s="211">
        <f>_xlfn.XLOOKUP($C104,[1]Sheet1!$B:$B,[1]Sheet1!BJ:BJ)</f>
        <v>1</v>
      </c>
      <c r="CK104" s="211">
        <f>_xlfn.XLOOKUP($C104,[1]Sheet1!$B:$B,[1]Sheet1!BK:BK)</f>
        <v>0</v>
      </c>
      <c r="CL104" s="211">
        <f>_xlfn.XLOOKUP($C104,[1]Sheet1!$B:$B,[1]Sheet1!BL:BL)</f>
        <v>0</v>
      </c>
      <c r="CM104" s="211">
        <f>_xlfn.XLOOKUP($C104,[1]Sheet1!$B:$B,[1]Sheet1!BM:BM)</f>
        <v>1</v>
      </c>
      <c r="CN104" s="211">
        <f>_xlfn.XLOOKUP($C104,[1]Sheet1!$B:$B,[1]Sheet1!BN:BN)</f>
        <v>0</v>
      </c>
      <c r="CO104" s="211">
        <f>_xlfn.XLOOKUP($C104,[1]Sheet1!$B:$B,[1]Sheet1!BO:BO)</f>
        <v>0</v>
      </c>
      <c r="CP104" s="211">
        <f>_xlfn.XLOOKUP($C104,[1]Sheet1!$B:$B,[1]Sheet1!BP:BP)</f>
        <v>1</v>
      </c>
      <c r="CQ104" s="211">
        <f>_xlfn.XLOOKUP($C104,[1]Sheet1!$B:$B,[1]Sheet1!BQ:BQ)</f>
        <v>1</v>
      </c>
      <c r="CR104" s="211">
        <f>_xlfn.XLOOKUP($C104,[1]Sheet1!$B:$B,[1]Sheet1!BR:BR)</f>
        <v>0</v>
      </c>
      <c r="CS104" s="211">
        <f>_xlfn.XLOOKUP($C104,[1]Sheet1!$B:$B,[1]Sheet1!BS:BS)</f>
        <v>0</v>
      </c>
      <c r="CT104" s="211">
        <f>_xlfn.XLOOKUP($C104,[1]Sheet1!$B:$B,[1]Sheet1!BT:BT)</f>
        <v>0</v>
      </c>
      <c r="CU104" s="211">
        <f>_xlfn.XLOOKUP($C104,[1]Sheet1!$B:$B,[1]Sheet1!BU:BU)</f>
        <v>0</v>
      </c>
      <c r="CV104" s="211">
        <f>_xlfn.XLOOKUP($C104,[1]Sheet1!$B:$B,[1]Sheet1!BV:BV)</f>
        <v>0</v>
      </c>
      <c r="CW104" s="211">
        <f>_xlfn.XLOOKUP($C104,[1]Sheet1!$B:$B,[1]Sheet1!BW:BW)</f>
        <v>0</v>
      </c>
      <c r="CX104" s="211">
        <f>_xlfn.XLOOKUP($C104,[1]Sheet1!$B:$B,[1]Sheet1!BX:BX)</f>
        <v>0</v>
      </c>
      <c r="CY104" s="211">
        <f>_xlfn.XLOOKUP($C104,[1]Sheet1!$B:$B,[1]Sheet1!BY:BY)</f>
        <v>0</v>
      </c>
      <c r="CZ104" s="211">
        <f>_xlfn.XLOOKUP($C104,[1]Sheet1!$B:$B,[1]Sheet1!BZ:BZ)</f>
        <v>1</v>
      </c>
      <c r="DA104" s="211">
        <f>_xlfn.XLOOKUP($C104,[1]Sheet1!$B:$B,[1]Sheet1!CA:CA)</f>
        <v>1</v>
      </c>
      <c r="DB104" s="211">
        <f>_xlfn.XLOOKUP($C104,[1]Sheet1!$B:$B,[1]Sheet1!CB:CB)</f>
        <v>1</v>
      </c>
      <c r="DC104" s="211">
        <f>_xlfn.XLOOKUP($C104,[1]Sheet1!$B:$B,[1]Sheet1!CC:CC)</f>
        <v>1</v>
      </c>
      <c r="DD104" s="211">
        <f>_xlfn.XLOOKUP($C104,[1]Sheet1!$B:$B,[1]Sheet1!CD:CD)</f>
        <v>0</v>
      </c>
      <c r="DE104" s="211">
        <f>_xlfn.XLOOKUP($C104,[1]Sheet1!$B:$B,[1]Sheet1!CE:CE)</f>
        <v>1</v>
      </c>
      <c r="DF104" s="211">
        <f>_xlfn.XLOOKUP($C104,[1]Sheet1!$B:$B,[1]Sheet1!CF:CF)</f>
        <v>1</v>
      </c>
      <c r="DG104" s="163" t="str">
        <f>_xlfn.XLOOKUP(C104,[2]Sheet1!$B:$B,[2]Sheet1!$N:$N)</f>
        <v>N</v>
      </c>
      <c r="DH104" s="163">
        <f>_xlfn.XLOOKUP(C104,[2]Sheet1!$B:$B,[2]Sheet1!$R:$R)</f>
        <v>0</v>
      </c>
      <c r="DI104" s="163" t="str">
        <f>_xlfn.XLOOKUP(C104,[2]Sheet1!$B:$B,[2]Sheet1!$AN:$AN)</f>
        <v>F</v>
      </c>
      <c r="DJ104" s="163" t="str">
        <f>_xlfn.XLOOKUP(C104,[2]Sheet1!$B:$B,[2]Sheet1!$W:$W)</f>
        <v>C</v>
      </c>
      <c r="DK104" s="163" t="str">
        <f>_xlfn.XLOOKUP(C104,[2]Sheet1!$B:$B,[2]Sheet1!$AF:$AF)</f>
        <v>Y</v>
      </c>
      <c r="DL104" s="163" t="str">
        <f>_xlfn.XLOOKUP(C104,[2]Sheet1!$B:$B,[2]Sheet1!$AW:$AW)</f>
        <v>Y</v>
      </c>
      <c r="DM104" s="166" t="str">
        <f t="shared" si="65"/>
        <v>N</v>
      </c>
      <c r="DN104" s="166" t="str">
        <f t="shared" si="66"/>
        <v/>
      </c>
      <c r="DO104" s="166" t="str">
        <f t="shared" si="67"/>
        <v>Y</v>
      </c>
      <c r="DP104" s="166" t="str">
        <f t="shared" si="68"/>
        <v>N</v>
      </c>
      <c r="DQ104" s="180" t="str">
        <f t="shared" si="69"/>
        <v>Yes</v>
      </c>
      <c r="DR104" s="180"/>
    </row>
    <row r="105" spans="1:122" s="24" customFormat="1" ht="16.5" hidden="1" customHeight="1">
      <c r="A105" s="24">
        <v>102</v>
      </c>
      <c r="B105" s="24">
        <v>216</v>
      </c>
      <c r="C105" s="26" t="s">
        <v>1737</v>
      </c>
      <c r="D105" s="24" t="s">
        <v>7190</v>
      </c>
      <c r="E105" s="24" t="s">
        <v>7169</v>
      </c>
      <c r="F105" s="24" t="s">
        <v>2299</v>
      </c>
      <c r="G105" s="24" t="s">
        <v>3136</v>
      </c>
      <c r="H105" s="30" t="s">
        <v>1738</v>
      </c>
      <c r="I105" s="24" t="s">
        <v>1739</v>
      </c>
      <c r="J105" s="24">
        <v>-0.04</v>
      </c>
      <c r="K105" s="24" t="s">
        <v>1740</v>
      </c>
      <c r="L105" s="24">
        <v>308092</v>
      </c>
      <c r="M105" s="26">
        <v>18</v>
      </c>
      <c r="N105" s="73" t="s">
        <v>689</v>
      </c>
      <c r="O105" s="73" t="s">
        <v>7588</v>
      </c>
      <c r="P105" s="74" t="s">
        <v>7588</v>
      </c>
      <c r="Q105" s="73" t="s">
        <v>689</v>
      </c>
      <c r="R105" s="73" t="s">
        <v>689</v>
      </c>
      <c r="S105" s="73" t="s">
        <v>7588</v>
      </c>
      <c r="T105" s="73" t="s">
        <v>7588</v>
      </c>
      <c r="U105" s="213" t="s">
        <v>7588</v>
      </c>
      <c r="V105" s="73" t="s">
        <v>7588</v>
      </c>
      <c r="W105" s="73" t="s">
        <v>7588</v>
      </c>
      <c r="X105" s="218" t="s">
        <v>7588</v>
      </c>
      <c r="Y105" s="73" t="s">
        <v>7588</v>
      </c>
      <c r="Z105" s="73" t="s">
        <v>7588</v>
      </c>
      <c r="AA105" s="74" t="s">
        <v>7588</v>
      </c>
      <c r="AB105" s="73"/>
      <c r="AC105" s="73" t="s">
        <v>675</v>
      </c>
      <c r="AD105" s="74" t="s">
        <v>5</v>
      </c>
      <c r="AE105" s="73" t="s">
        <v>870</v>
      </c>
      <c r="AF105" s="73" t="s">
        <v>86</v>
      </c>
      <c r="AG105" s="73" t="s">
        <v>266</v>
      </c>
      <c r="AH105" s="73" t="s">
        <v>266</v>
      </c>
      <c r="AI105" s="73" t="s">
        <v>269</v>
      </c>
      <c r="AJ105" s="73" t="s">
        <v>691</v>
      </c>
      <c r="AK105" s="81" t="s">
        <v>4018</v>
      </c>
      <c r="AL105" s="73">
        <v>2030</v>
      </c>
      <c r="AN105" s="26"/>
      <c r="AO105" s="24" t="s">
        <v>7588</v>
      </c>
      <c r="AP105" s="73" t="s">
        <v>689</v>
      </c>
      <c r="AQ105" s="24" t="s">
        <v>7588</v>
      </c>
      <c r="AR105" s="24" t="s">
        <v>7588</v>
      </c>
      <c r="AS105" s="24" t="s">
        <v>7588</v>
      </c>
      <c r="AU105" s="26"/>
      <c r="AV105" s="24" t="s">
        <v>266</v>
      </c>
      <c r="AW105" s="22" t="s">
        <v>267</v>
      </c>
      <c r="AX105" s="24" t="s">
        <v>7588</v>
      </c>
      <c r="AY105" s="24" t="s">
        <v>689</v>
      </c>
      <c r="AZ105" s="24" t="s">
        <v>7588</v>
      </c>
      <c r="BA105" s="24" t="s">
        <v>7588</v>
      </c>
      <c r="BC105" s="26"/>
      <c r="BE105" s="29"/>
      <c r="BF105" s="26"/>
      <c r="BG105" s="24">
        <f t="shared" si="37"/>
        <v>0</v>
      </c>
      <c r="BH105" s="24">
        <f t="shared" si="38"/>
        <v>0</v>
      </c>
      <c r="BI105" s="24">
        <f t="shared" si="39"/>
        <v>0</v>
      </c>
      <c r="BJ105" s="24">
        <f t="shared" si="40"/>
        <v>0</v>
      </c>
      <c r="BK105" s="24">
        <f t="shared" si="41"/>
        <v>0</v>
      </c>
      <c r="BL105" s="24">
        <f t="shared" si="42"/>
        <v>0</v>
      </c>
      <c r="BM105" s="24">
        <f t="shared" si="43"/>
        <v>0</v>
      </c>
      <c r="BN105" s="24">
        <f t="shared" si="44"/>
        <v>0</v>
      </c>
      <c r="BO105" s="24">
        <f t="shared" si="45"/>
        <v>0</v>
      </c>
      <c r="BP105" s="24">
        <f t="shared" si="46"/>
        <v>0</v>
      </c>
      <c r="BQ105" s="24">
        <f t="shared" si="47"/>
        <v>0</v>
      </c>
      <c r="BR105" s="24">
        <f t="shared" si="48"/>
        <v>0</v>
      </c>
      <c r="BS105" s="24">
        <f t="shared" si="49"/>
        <v>0</v>
      </c>
      <c r="BT105" s="24">
        <f t="shared" si="50"/>
        <v>0</v>
      </c>
      <c r="BU105" s="24">
        <f t="shared" si="51"/>
        <v>0</v>
      </c>
      <c r="BV105" s="24">
        <f t="shared" si="52"/>
        <v>1</v>
      </c>
      <c r="BW105" s="24">
        <f t="shared" si="53"/>
        <v>0</v>
      </c>
      <c r="BX105" s="24">
        <f t="shared" si="54"/>
        <v>1</v>
      </c>
      <c r="BY105" s="24">
        <f t="shared" si="55"/>
        <v>0</v>
      </c>
      <c r="BZ105" s="24">
        <f t="shared" si="56"/>
        <v>0</v>
      </c>
      <c r="CA105" s="24">
        <f t="shared" si="57"/>
        <v>0</v>
      </c>
      <c r="CB105" s="24">
        <f t="shared" si="58"/>
        <v>0</v>
      </c>
      <c r="CC105" s="24">
        <f t="shared" si="59"/>
        <v>0</v>
      </c>
      <c r="CD105" s="24">
        <f t="shared" si="60"/>
        <v>0</v>
      </c>
      <c r="CE105" s="24">
        <f t="shared" si="61"/>
        <v>0</v>
      </c>
      <c r="CF105" s="24">
        <f t="shared" si="62"/>
        <v>1</v>
      </c>
      <c r="CG105" s="24">
        <f>MAX($BJ105,$BN105,$BX105,$CB105)</f>
        <v>1</v>
      </c>
      <c r="CH105" s="24">
        <f t="shared" si="63"/>
        <v>0</v>
      </c>
      <c r="CI105" s="24">
        <f t="shared" si="64"/>
        <v>0</v>
      </c>
      <c r="CJ105" s="211">
        <f>_xlfn.XLOOKUP($C105,[1]Sheet1!$B:$B,[1]Sheet1!BJ:BJ)</f>
        <v>0</v>
      </c>
      <c r="CK105" s="211">
        <f>_xlfn.XLOOKUP($C105,[1]Sheet1!$B:$B,[1]Sheet1!BK:BK)</f>
        <v>1</v>
      </c>
      <c r="CL105" s="211">
        <f>_xlfn.XLOOKUP($C105,[1]Sheet1!$B:$B,[1]Sheet1!BL:BL)</f>
        <v>0</v>
      </c>
      <c r="CM105" s="211">
        <f>_xlfn.XLOOKUP($C105,[1]Sheet1!$B:$B,[1]Sheet1!BM:BM)</f>
        <v>1</v>
      </c>
      <c r="CN105" s="211">
        <f>_xlfn.XLOOKUP($C105,[1]Sheet1!$B:$B,[1]Sheet1!BN:BN)</f>
        <v>0</v>
      </c>
      <c r="CO105" s="211">
        <f>_xlfn.XLOOKUP($C105,[1]Sheet1!$B:$B,[1]Sheet1!BO:BO)</f>
        <v>0</v>
      </c>
      <c r="CP105" s="211">
        <f>_xlfn.XLOOKUP($C105,[1]Sheet1!$B:$B,[1]Sheet1!BP:BP)</f>
        <v>0</v>
      </c>
      <c r="CQ105" s="211">
        <f>_xlfn.XLOOKUP($C105,[1]Sheet1!$B:$B,[1]Sheet1!BQ:BQ)</f>
        <v>0</v>
      </c>
      <c r="CR105" s="211">
        <f>_xlfn.XLOOKUP($C105,[1]Sheet1!$B:$B,[1]Sheet1!BR:BR)</f>
        <v>0</v>
      </c>
      <c r="CS105" s="211">
        <f>_xlfn.XLOOKUP($C105,[1]Sheet1!$B:$B,[1]Sheet1!BS:BS)</f>
        <v>0</v>
      </c>
      <c r="CT105" s="211">
        <f>_xlfn.XLOOKUP($C105,[1]Sheet1!$B:$B,[1]Sheet1!BT:BT)</f>
        <v>0</v>
      </c>
      <c r="CU105" s="211">
        <f>_xlfn.XLOOKUP($C105,[1]Sheet1!$B:$B,[1]Sheet1!BU:BU)</f>
        <v>0</v>
      </c>
      <c r="CV105" s="211">
        <f>_xlfn.XLOOKUP($C105,[1]Sheet1!$B:$B,[1]Sheet1!BV:BV)</f>
        <v>0</v>
      </c>
      <c r="CW105" s="211">
        <f>_xlfn.XLOOKUP($C105,[1]Sheet1!$B:$B,[1]Sheet1!BW:BW)</f>
        <v>0</v>
      </c>
      <c r="CX105" s="211">
        <f>_xlfn.XLOOKUP($C105,[1]Sheet1!$B:$B,[1]Sheet1!BX:BX)</f>
        <v>0</v>
      </c>
      <c r="CY105" s="211">
        <f>_xlfn.XLOOKUP($C105,[1]Sheet1!$B:$B,[1]Sheet1!BY:BY)</f>
        <v>0</v>
      </c>
      <c r="CZ105" s="211">
        <f>_xlfn.XLOOKUP($C105,[1]Sheet1!$B:$B,[1]Sheet1!BZ:BZ)</f>
        <v>1</v>
      </c>
      <c r="DA105" s="211">
        <f>_xlfn.XLOOKUP($C105,[1]Sheet1!$B:$B,[1]Sheet1!CA:CA)</f>
        <v>1</v>
      </c>
      <c r="DB105" s="211">
        <f>_xlfn.XLOOKUP($C105,[1]Sheet1!$B:$B,[1]Sheet1!CB:CB)</f>
        <v>1</v>
      </c>
      <c r="DC105" s="211">
        <f>_xlfn.XLOOKUP($C105,[1]Sheet1!$B:$B,[1]Sheet1!CC:CC)</f>
        <v>1</v>
      </c>
      <c r="DD105" s="211">
        <f>_xlfn.XLOOKUP($C105,[1]Sheet1!$B:$B,[1]Sheet1!CD:CD)</f>
        <v>0</v>
      </c>
      <c r="DE105" s="211">
        <f>_xlfn.XLOOKUP($C105,[1]Sheet1!$B:$B,[1]Sheet1!CE:CE)</f>
        <v>1</v>
      </c>
      <c r="DF105" s="211">
        <f>_xlfn.XLOOKUP($C105,[1]Sheet1!$B:$B,[1]Sheet1!CF:CF)</f>
        <v>0</v>
      </c>
      <c r="DG105" s="163" t="str">
        <f>_xlfn.XLOOKUP(C105,[2]Sheet1!$B:$B,[2]Sheet1!$N:$N)</f>
        <v>N</v>
      </c>
      <c r="DH105" s="163">
        <f>_xlfn.XLOOKUP(C105,[2]Sheet1!$B:$B,[2]Sheet1!$R:$R)</f>
        <v>0</v>
      </c>
      <c r="DI105" s="163" t="str">
        <f>_xlfn.XLOOKUP(C105,[2]Sheet1!$B:$B,[2]Sheet1!$AN:$AN)</f>
        <v>N</v>
      </c>
      <c r="DJ105" s="163" t="str">
        <f>_xlfn.XLOOKUP(C105,[2]Sheet1!$B:$B,[2]Sheet1!$W:$W)</f>
        <v>C</v>
      </c>
      <c r="DK105" s="163" t="str">
        <f>_xlfn.XLOOKUP(C105,[2]Sheet1!$B:$B,[2]Sheet1!$AF:$AF)</f>
        <v>Y</v>
      </c>
      <c r="DL105" s="163">
        <f>_xlfn.XLOOKUP(C105,[2]Sheet1!$B:$B,[2]Sheet1!$AW:$AW)</f>
        <v>0</v>
      </c>
      <c r="DM105" s="166" t="str">
        <f t="shared" si="65"/>
        <v>N</v>
      </c>
      <c r="DN105" s="166" t="str">
        <f t="shared" si="66"/>
        <v/>
      </c>
      <c r="DO105" s="166" t="str">
        <f t="shared" si="67"/>
        <v>N</v>
      </c>
      <c r="DP105" s="166" t="str">
        <f t="shared" si="68"/>
        <v>Y</v>
      </c>
      <c r="DQ105" s="180" t="str">
        <f t="shared" si="69"/>
        <v>Yes</v>
      </c>
      <c r="DR105" s="180"/>
    </row>
    <row r="106" spans="1:122" s="24" customFormat="1" ht="16.5" hidden="1" customHeight="1">
      <c r="A106" s="24">
        <v>103</v>
      </c>
      <c r="B106" s="24">
        <v>126</v>
      </c>
      <c r="C106" s="26" t="s">
        <v>253</v>
      </c>
      <c r="D106" s="24" t="s">
        <v>7200</v>
      </c>
      <c r="E106" s="24" t="s">
        <v>7169</v>
      </c>
      <c r="F106" s="24" t="s">
        <v>2374</v>
      </c>
      <c r="G106" s="24" t="s">
        <v>3136</v>
      </c>
      <c r="H106" s="30" t="s">
        <v>254</v>
      </c>
      <c r="I106" s="24" t="s">
        <v>255</v>
      </c>
      <c r="J106" s="24">
        <v>9.7000000000000003E-2</v>
      </c>
      <c r="K106" s="24" t="s">
        <v>256</v>
      </c>
      <c r="L106" s="24">
        <v>100041</v>
      </c>
      <c r="M106" s="26">
        <v>31</v>
      </c>
      <c r="N106" s="73" t="s">
        <v>86</v>
      </c>
      <c r="O106" s="73">
        <v>2017</v>
      </c>
      <c r="P106" s="74">
        <v>2025</v>
      </c>
      <c r="Q106" s="73" t="s">
        <v>86</v>
      </c>
      <c r="R106" s="73" t="s">
        <v>86</v>
      </c>
      <c r="S106" s="73" t="s">
        <v>3067</v>
      </c>
      <c r="T106" s="73" t="s">
        <v>7588</v>
      </c>
      <c r="U106" s="213">
        <v>2030</v>
      </c>
      <c r="V106" s="73" t="s">
        <v>7588</v>
      </c>
      <c r="W106" s="73" t="s">
        <v>7588</v>
      </c>
      <c r="X106" s="218" t="s">
        <v>7588</v>
      </c>
      <c r="Y106" s="73" t="s">
        <v>7588</v>
      </c>
      <c r="Z106" s="73" t="s">
        <v>7588</v>
      </c>
      <c r="AA106" s="74" t="s">
        <v>7588</v>
      </c>
      <c r="AB106" s="73"/>
      <c r="AC106" s="73" t="s">
        <v>417</v>
      </c>
      <c r="AD106" s="74" t="s">
        <v>6</v>
      </c>
      <c r="AE106" s="73" t="s">
        <v>7588</v>
      </c>
      <c r="AF106" s="73" t="s">
        <v>689</v>
      </c>
      <c r="AG106" s="73" t="s">
        <v>267</v>
      </c>
      <c r="AH106" s="73" t="s">
        <v>267</v>
      </c>
      <c r="AI106" s="73" t="s">
        <v>267</v>
      </c>
      <c r="AJ106" s="73" t="s">
        <v>7588</v>
      </c>
      <c r="AK106" s="81" t="s">
        <v>7588</v>
      </c>
      <c r="AL106" s="73" t="s">
        <v>7588</v>
      </c>
      <c r="AN106" s="26"/>
      <c r="AO106" s="24" t="s">
        <v>7588</v>
      </c>
      <c r="AP106" s="73" t="s">
        <v>86</v>
      </c>
      <c r="AQ106" s="24" t="s">
        <v>7588</v>
      </c>
      <c r="AR106" s="24" t="s">
        <v>4028</v>
      </c>
      <c r="AS106" s="24">
        <v>2050</v>
      </c>
      <c r="AU106" s="26"/>
      <c r="AV106" s="24" t="s">
        <v>266</v>
      </c>
      <c r="AW106" s="22" t="s">
        <v>3019</v>
      </c>
      <c r="AX106" s="24" t="s">
        <v>266</v>
      </c>
      <c r="AY106" s="24" t="s">
        <v>689</v>
      </c>
      <c r="AZ106" s="24" t="s">
        <v>7588</v>
      </c>
      <c r="BA106" s="24" t="s">
        <v>7588</v>
      </c>
      <c r="BC106" s="26"/>
      <c r="BE106" s="29"/>
      <c r="BF106" s="26"/>
      <c r="BG106" s="24">
        <f t="shared" si="37"/>
        <v>0</v>
      </c>
      <c r="BH106" s="24">
        <f t="shared" si="38"/>
        <v>1</v>
      </c>
      <c r="BI106" s="24">
        <f t="shared" si="39"/>
        <v>0</v>
      </c>
      <c r="BJ106" s="24">
        <f t="shared" si="40"/>
        <v>1</v>
      </c>
      <c r="BK106" s="24">
        <f t="shared" si="41"/>
        <v>0</v>
      </c>
      <c r="BL106" s="24">
        <f t="shared" si="42"/>
        <v>1</v>
      </c>
      <c r="BM106" s="24">
        <f t="shared" si="43"/>
        <v>0</v>
      </c>
      <c r="BN106" s="24">
        <f t="shared" si="44"/>
        <v>1</v>
      </c>
      <c r="BO106" s="24">
        <f t="shared" si="45"/>
        <v>0</v>
      </c>
      <c r="BP106" s="24">
        <f t="shared" si="46"/>
        <v>0</v>
      </c>
      <c r="BQ106" s="24">
        <f t="shared" si="47"/>
        <v>0</v>
      </c>
      <c r="BR106" s="24">
        <f t="shared" si="48"/>
        <v>0</v>
      </c>
      <c r="BS106" s="24">
        <f t="shared" si="49"/>
        <v>0</v>
      </c>
      <c r="BT106" s="24">
        <f t="shared" si="50"/>
        <v>1</v>
      </c>
      <c r="BU106" s="24">
        <f t="shared" si="51"/>
        <v>0</v>
      </c>
      <c r="BV106" s="24">
        <f t="shared" si="52"/>
        <v>0</v>
      </c>
      <c r="BW106" s="24">
        <f t="shared" si="53"/>
        <v>0</v>
      </c>
      <c r="BX106" s="24">
        <f t="shared" si="54"/>
        <v>0</v>
      </c>
      <c r="BY106" s="24">
        <f t="shared" si="55"/>
        <v>0</v>
      </c>
      <c r="BZ106" s="24">
        <f t="shared" si="56"/>
        <v>0</v>
      </c>
      <c r="CA106" s="24">
        <f t="shared" si="57"/>
        <v>1</v>
      </c>
      <c r="CB106" s="24">
        <f t="shared" si="58"/>
        <v>1</v>
      </c>
      <c r="CC106" s="24">
        <f t="shared" si="59"/>
        <v>0</v>
      </c>
      <c r="CD106" s="24">
        <f t="shared" si="60"/>
        <v>0</v>
      </c>
      <c r="CE106" s="24">
        <f t="shared" si="61"/>
        <v>0</v>
      </c>
      <c r="CF106" s="24">
        <f t="shared" si="62"/>
        <v>1</v>
      </c>
      <c r="CG106" s="24">
        <f>MAX($BJ106,$BN106,$BX106,$CB106)</f>
        <v>1</v>
      </c>
      <c r="CH106" s="24">
        <f t="shared" si="63"/>
        <v>0</v>
      </c>
      <c r="CI106" s="24">
        <f t="shared" si="64"/>
        <v>0</v>
      </c>
      <c r="CJ106" s="211">
        <f>_xlfn.XLOOKUP($C106,[1]Sheet1!$B:$B,[1]Sheet1!BJ:BJ)</f>
        <v>1</v>
      </c>
      <c r="CK106" s="211">
        <f>_xlfn.XLOOKUP($C106,[1]Sheet1!$B:$B,[1]Sheet1!BK:BK)</f>
        <v>0</v>
      </c>
      <c r="CL106" s="211">
        <f>_xlfn.XLOOKUP($C106,[1]Sheet1!$B:$B,[1]Sheet1!BL:BL)</f>
        <v>0</v>
      </c>
      <c r="CM106" s="211">
        <f>_xlfn.XLOOKUP($C106,[1]Sheet1!$B:$B,[1]Sheet1!BM:BM)</f>
        <v>1</v>
      </c>
      <c r="CN106" s="211">
        <f>_xlfn.XLOOKUP($C106,[1]Sheet1!$B:$B,[1]Sheet1!BN:BN)</f>
        <v>0</v>
      </c>
      <c r="CO106" s="211">
        <f>_xlfn.XLOOKUP($C106,[1]Sheet1!$B:$B,[1]Sheet1!BO:BO)</f>
        <v>0</v>
      </c>
      <c r="CP106" s="211">
        <f>_xlfn.XLOOKUP($C106,[1]Sheet1!$B:$B,[1]Sheet1!BP:BP)</f>
        <v>1</v>
      </c>
      <c r="CQ106" s="211">
        <f>_xlfn.XLOOKUP($C106,[1]Sheet1!$B:$B,[1]Sheet1!BQ:BQ)</f>
        <v>1</v>
      </c>
      <c r="CR106" s="211">
        <f>_xlfn.XLOOKUP($C106,[1]Sheet1!$B:$B,[1]Sheet1!BR:BR)</f>
        <v>0</v>
      </c>
      <c r="CS106" s="211">
        <f>_xlfn.XLOOKUP($C106,[1]Sheet1!$B:$B,[1]Sheet1!BS:BS)</f>
        <v>1</v>
      </c>
      <c r="CT106" s="211">
        <f>_xlfn.XLOOKUP($C106,[1]Sheet1!$B:$B,[1]Sheet1!BT:BT)</f>
        <v>0</v>
      </c>
      <c r="CU106" s="211">
        <f>_xlfn.XLOOKUP($C106,[1]Sheet1!$B:$B,[1]Sheet1!BU:BU)</f>
        <v>1</v>
      </c>
      <c r="CV106" s="211">
        <f>_xlfn.XLOOKUP($C106,[1]Sheet1!$B:$B,[1]Sheet1!BV:BV)</f>
        <v>0</v>
      </c>
      <c r="CW106" s="211">
        <f>_xlfn.XLOOKUP($C106,[1]Sheet1!$B:$B,[1]Sheet1!BW:BW)</f>
        <v>1</v>
      </c>
      <c r="CX106" s="211">
        <f>_xlfn.XLOOKUP($C106,[1]Sheet1!$B:$B,[1]Sheet1!BX:BX)</f>
        <v>0</v>
      </c>
      <c r="CY106" s="211">
        <f>_xlfn.XLOOKUP($C106,[1]Sheet1!$B:$B,[1]Sheet1!BY:BY)</f>
        <v>1</v>
      </c>
      <c r="CZ106" s="211">
        <f>_xlfn.XLOOKUP($C106,[1]Sheet1!$B:$B,[1]Sheet1!BZ:BZ)</f>
        <v>1</v>
      </c>
      <c r="DA106" s="211">
        <f>_xlfn.XLOOKUP($C106,[1]Sheet1!$B:$B,[1]Sheet1!CA:CA)</f>
        <v>1</v>
      </c>
      <c r="DB106" s="211">
        <f>_xlfn.XLOOKUP($C106,[1]Sheet1!$B:$B,[1]Sheet1!CB:CB)</f>
        <v>1</v>
      </c>
      <c r="DC106" s="211">
        <f>_xlfn.XLOOKUP($C106,[1]Sheet1!$B:$B,[1]Sheet1!CC:CC)</f>
        <v>1</v>
      </c>
      <c r="DD106" s="211">
        <f>_xlfn.XLOOKUP($C106,[1]Sheet1!$B:$B,[1]Sheet1!CD:CD)</f>
        <v>0</v>
      </c>
      <c r="DE106" s="211">
        <f>_xlfn.XLOOKUP($C106,[1]Sheet1!$B:$B,[1]Sheet1!CE:CE)</f>
        <v>1</v>
      </c>
      <c r="DF106" s="211">
        <f>_xlfn.XLOOKUP($C106,[1]Sheet1!$B:$B,[1]Sheet1!CF:CF)</f>
        <v>1</v>
      </c>
      <c r="DG106" s="163" t="str">
        <f>_xlfn.XLOOKUP(C106,[2]Sheet1!$B:$B,[2]Sheet1!$N:$N)</f>
        <v>N</v>
      </c>
      <c r="DH106" s="163" t="str">
        <f>_xlfn.XLOOKUP(C106,[2]Sheet1!$B:$B,[2]Sheet1!$R:$R)</f>
        <v>No</v>
      </c>
      <c r="DI106" s="163" t="str">
        <f>_xlfn.XLOOKUP(C106,[2]Sheet1!$B:$B,[2]Sheet1!$AN:$AN)</f>
        <v>F</v>
      </c>
      <c r="DJ106" s="163" t="str">
        <f>_xlfn.XLOOKUP(C106,[2]Sheet1!$B:$B,[2]Sheet1!$W:$W)</f>
        <v>C, V</v>
      </c>
      <c r="DK106" s="163" t="str">
        <f>_xlfn.XLOOKUP(C106,[2]Sheet1!$B:$B,[2]Sheet1!$AF:$AF)</f>
        <v>Y</v>
      </c>
      <c r="DL106" s="163" t="str">
        <f>_xlfn.XLOOKUP(C106,[2]Sheet1!$B:$B,[2]Sheet1!$AW:$AW)</f>
        <v>U</v>
      </c>
      <c r="DM106" s="166" t="str">
        <f t="shared" si="65"/>
        <v>Y</v>
      </c>
      <c r="DN106" s="166" t="str">
        <f t="shared" si="66"/>
        <v/>
      </c>
      <c r="DO106" s="166" t="str">
        <f t="shared" si="67"/>
        <v>Y</v>
      </c>
      <c r="DP106" s="166" t="str">
        <f t="shared" si="68"/>
        <v>N</v>
      </c>
      <c r="DQ106" s="180" t="str">
        <f t="shared" si="69"/>
        <v>Yes</v>
      </c>
      <c r="DR106" s="180"/>
    </row>
    <row r="107" spans="1:122" s="24" customFormat="1" ht="16.5" hidden="1" customHeight="1">
      <c r="A107" s="24">
        <v>104</v>
      </c>
      <c r="B107" s="24">
        <v>98</v>
      </c>
      <c r="C107" s="26" t="s">
        <v>843</v>
      </c>
      <c r="D107" s="24" t="s">
        <v>7161</v>
      </c>
      <c r="E107" s="24" t="s">
        <v>7160</v>
      </c>
      <c r="F107" s="24" t="s">
        <v>4420</v>
      </c>
      <c r="G107" s="24" t="s">
        <v>3136</v>
      </c>
      <c r="H107" s="30" t="s">
        <v>844</v>
      </c>
      <c r="I107" s="24" t="s">
        <v>845</v>
      </c>
      <c r="J107" s="24">
        <v>-0.45</v>
      </c>
      <c r="K107" s="24" t="s">
        <v>846</v>
      </c>
      <c r="L107" s="24">
        <v>32492</v>
      </c>
      <c r="M107" s="26">
        <v>31</v>
      </c>
      <c r="N107" s="73" t="s">
        <v>689</v>
      </c>
      <c r="O107" s="73" t="s">
        <v>7588</v>
      </c>
      <c r="P107" s="74" t="s">
        <v>7588</v>
      </c>
      <c r="Q107" s="73" t="s">
        <v>689</v>
      </c>
      <c r="R107" s="73" t="s">
        <v>689</v>
      </c>
      <c r="S107" s="73" t="s">
        <v>7588</v>
      </c>
      <c r="T107" s="73" t="s">
        <v>7588</v>
      </c>
      <c r="U107" s="213" t="s">
        <v>7588</v>
      </c>
      <c r="V107" s="73" t="s">
        <v>7588</v>
      </c>
      <c r="W107" s="73" t="s">
        <v>7588</v>
      </c>
      <c r="X107" s="218" t="s">
        <v>7588</v>
      </c>
      <c r="Y107" s="73" t="s">
        <v>7588</v>
      </c>
      <c r="Z107" s="73" t="s">
        <v>7588</v>
      </c>
      <c r="AA107" s="74" t="s">
        <v>7588</v>
      </c>
      <c r="AB107" s="73"/>
      <c r="AC107" s="73" t="s">
        <v>417</v>
      </c>
      <c r="AD107" s="74" t="s">
        <v>6</v>
      </c>
      <c r="AE107" s="73" t="s">
        <v>7588</v>
      </c>
      <c r="AF107" s="73" t="s">
        <v>689</v>
      </c>
      <c r="AG107" s="73" t="s">
        <v>266</v>
      </c>
      <c r="AH107" s="73" t="s">
        <v>266</v>
      </c>
      <c r="AI107" s="73" t="s">
        <v>266</v>
      </c>
      <c r="AJ107" s="73" t="s">
        <v>2283</v>
      </c>
      <c r="AK107" s="81" t="s">
        <v>7588</v>
      </c>
      <c r="AL107" s="73" t="s">
        <v>7588</v>
      </c>
      <c r="AN107" s="26"/>
      <c r="AO107" s="24" t="s">
        <v>7346</v>
      </c>
      <c r="AP107" s="73" t="s">
        <v>86</v>
      </c>
      <c r="AQ107" s="24" t="s">
        <v>2283</v>
      </c>
      <c r="AR107" s="24" t="s">
        <v>4037</v>
      </c>
      <c r="AS107" s="24">
        <v>2050</v>
      </c>
      <c r="AU107" s="26"/>
      <c r="AV107" s="24" t="s">
        <v>266</v>
      </c>
      <c r="AW107" s="22" t="s">
        <v>418</v>
      </c>
      <c r="AX107" s="24" t="s">
        <v>266</v>
      </c>
      <c r="AY107" s="24" t="s">
        <v>689</v>
      </c>
      <c r="AZ107" s="24" t="s">
        <v>7588</v>
      </c>
      <c r="BA107" s="24" t="s">
        <v>7588</v>
      </c>
      <c r="BC107" s="26"/>
      <c r="BE107" s="29"/>
      <c r="BF107" s="26"/>
      <c r="BG107" s="24">
        <f t="shared" si="37"/>
        <v>0</v>
      </c>
      <c r="BH107" s="24">
        <f t="shared" si="38"/>
        <v>0</v>
      </c>
      <c r="BI107" s="24">
        <f t="shared" si="39"/>
        <v>0</v>
      </c>
      <c r="BJ107" s="24">
        <f t="shared" si="40"/>
        <v>0</v>
      </c>
      <c r="BK107" s="24">
        <f t="shared" si="41"/>
        <v>0</v>
      </c>
      <c r="BL107" s="24">
        <f t="shared" si="42"/>
        <v>0</v>
      </c>
      <c r="BM107" s="24">
        <f t="shared" si="43"/>
        <v>0</v>
      </c>
      <c r="BN107" s="24">
        <f t="shared" si="44"/>
        <v>0</v>
      </c>
      <c r="BO107" s="24">
        <f t="shared" si="45"/>
        <v>0</v>
      </c>
      <c r="BP107" s="24">
        <f t="shared" si="46"/>
        <v>0</v>
      </c>
      <c r="BQ107" s="24">
        <f t="shared" si="47"/>
        <v>0</v>
      </c>
      <c r="BR107" s="24">
        <f t="shared" si="48"/>
        <v>0</v>
      </c>
      <c r="BS107" s="24">
        <f t="shared" si="49"/>
        <v>0</v>
      </c>
      <c r="BT107" s="24">
        <f t="shared" si="50"/>
        <v>1</v>
      </c>
      <c r="BU107" s="24">
        <f t="shared" si="51"/>
        <v>0</v>
      </c>
      <c r="BV107" s="24">
        <f t="shared" si="52"/>
        <v>0</v>
      </c>
      <c r="BW107" s="24">
        <f t="shared" si="53"/>
        <v>0</v>
      </c>
      <c r="BX107" s="24">
        <f t="shared" si="54"/>
        <v>0</v>
      </c>
      <c r="BY107" s="24">
        <f t="shared" si="55"/>
        <v>0</v>
      </c>
      <c r="BZ107" s="24">
        <f t="shared" si="56"/>
        <v>0</v>
      </c>
      <c r="CA107" s="24">
        <f t="shared" si="57"/>
        <v>1</v>
      </c>
      <c r="CB107" s="24">
        <f t="shared" si="58"/>
        <v>1</v>
      </c>
      <c r="CC107" s="24">
        <f t="shared" si="59"/>
        <v>0</v>
      </c>
      <c r="CD107" s="24">
        <f t="shared" si="60"/>
        <v>0</v>
      </c>
      <c r="CE107" s="24">
        <f t="shared" si="61"/>
        <v>0</v>
      </c>
      <c r="CF107" s="24">
        <f t="shared" si="62"/>
        <v>1</v>
      </c>
      <c r="CG107" s="24">
        <f>MAX(BJ107,BN107,BX107,CB107)</f>
        <v>1</v>
      </c>
      <c r="CH107" s="24">
        <f t="shared" si="63"/>
        <v>0</v>
      </c>
      <c r="CI107" s="24">
        <f t="shared" si="64"/>
        <v>0</v>
      </c>
      <c r="CJ107" s="211">
        <f>_xlfn.XLOOKUP($C107,[1]Sheet1!$B:$B,[1]Sheet1!BJ:BJ)</f>
        <v>0</v>
      </c>
      <c r="CK107" s="211">
        <f>_xlfn.XLOOKUP($C107,[1]Sheet1!$B:$B,[1]Sheet1!BK:BK)</f>
        <v>0</v>
      </c>
      <c r="CL107" s="211">
        <f>_xlfn.XLOOKUP($C107,[1]Sheet1!$B:$B,[1]Sheet1!BL:BL)</f>
        <v>1</v>
      </c>
      <c r="CM107" s="211">
        <f>_xlfn.XLOOKUP($C107,[1]Sheet1!$B:$B,[1]Sheet1!BM:BM)</f>
        <v>1</v>
      </c>
      <c r="CN107" s="211">
        <f>_xlfn.XLOOKUP($C107,[1]Sheet1!$B:$B,[1]Sheet1!BN:BN)</f>
        <v>0</v>
      </c>
      <c r="CO107" s="211">
        <f>_xlfn.XLOOKUP($C107,[1]Sheet1!$B:$B,[1]Sheet1!BO:BO)</f>
        <v>0</v>
      </c>
      <c r="CP107" s="211">
        <f>_xlfn.XLOOKUP($C107,[1]Sheet1!$B:$B,[1]Sheet1!BP:BP)</f>
        <v>1</v>
      </c>
      <c r="CQ107" s="211">
        <f>_xlfn.XLOOKUP($C107,[1]Sheet1!$B:$B,[1]Sheet1!BQ:BQ)</f>
        <v>1</v>
      </c>
      <c r="CR107" s="211">
        <f>_xlfn.XLOOKUP($C107,[1]Sheet1!$B:$B,[1]Sheet1!BR:BR)</f>
        <v>0</v>
      </c>
      <c r="CS107" s="211">
        <f>_xlfn.XLOOKUP($C107,[1]Sheet1!$B:$B,[1]Sheet1!BS:BS)</f>
        <v>0</v>
      </c>
      <c r="CT107" s="211">
        <f>_xlfn.XLOOKUP($C107,[1]Sheet1!$B:$B,[1]Sheet1!BT:BT)</f>
        <v>0</v>
      </c>
      <c r="CU107" s="211">
        <f>_xlfn.XLOOKUP($C107,[1]Sheet1!$B:$B,[1]Sheet1!BU:BU)</f>
        <v>0</v>
      </c>
      <c r="CV107" s="211">
        <f>_xlfn.XLOOKUP($C107,[1]Sheet1!$B:$B,[1]Sheet1!BV:BV)</f>
        <v>0</v>
      </c>
      <c r="CW107" s="211">
        <f>_xlfn.XLOOKUP($C107,[1]Sheet1!$B:$B,[1]Sheet1!BW:BW)</f>
        <v>0</v>
      </c>
      <c r="CX107" s="211">
        <f>_xlfn.XLOOKUP($C107,[1]Sheet1!$B:$B,[1]Sheet1!BX:BX)</f>
        <v>0</v>
      </c>
      <c r="CY107" s="211">
        <f>_xlfn.XLOOKUP($C107,[1]Sheet1!$B:$B,[1]Sheet1!BY:BY)</f>
        <v>0</v>
      </c>
      <c r="CZ107" s="211">
        <f>_xlfn.XLOOKUP($C107,[1]Sheet1!$B:$B,[1]Sheet1!BZ:BZ)</f>
        <v>1</v>
      </c>
      <c r="DA107" s="211">
        <f>_xlfn.XLOOKUP($C107,[1]Sheet1!$B:$B,[1]Sheet1!CA:CA)</f>
        <v>0</v>
      </c>
      <c r="DB107" s="211">
        <f>_xlfn.XLOOKUP($C107,[1]Sheet1!$B:$B,[1]Sheet1!CB:CB)</f>
        <v>1</v>
      </c>
      <c r="DC107" s="211">
        <f>_xlfn.XLOOKUP($C107,[1]Sheet1!$B:$B,[1]Sheet1!CC:CC)</f>
        <v>1</v>
      </c>
      <c r="DD107" s="211">
        <f>_xlfn.XLOOKUP($C107,[1]Sheet1!$B:$B,[1]Sheet1!CD:CD)</f>
        <v>0</v>
      </c>
      <c r="DE107" s="211">
        <f>_xlfn.XLOOKUP($C107,[1]Sheet1!$B:$B,[1]Sheet1!CE:CE)</f>
        <v>1</v>
      </c>
      <c r="DF107" s="211">
        <f>_xlfn.XLOOKUP($C107,[1]Sheet1!$B:$B,[1]Sheet1!CF:CF)</f>
        <v>0</v>
      </c>
      <c r="DG107" s="163" t="str">
        <f>_xlfn.XLOOKUP(C107,[2]Sheet1!$B:$B,[2]Sheet1!$N:$N)</f>
        <v>N</v>
      </c>
      <c r="DH107" s="163">
        <f>_xlfn.XLOOKUP(C107,[2]Sheet1!$B:$B,[2]Sheet1!$R:$R)</f>
        <v>0</v>
      </c>
      <c r="DI107" s="163" t="str">
        <f>_xlfn.XLOOKUP(C107,[2]Sheet1!$B:$B,[2]Sheet1!$AN:$AN)</f>
        <v>C, V</v>
      </c>
      <c r="DJ107" s="163" t="str">
        <f>_xlfn.XLOOKUP(C107,[2]Sheet1!$B:$B,[2]Sheet1!$W:$W)</f>
        <v>V</v>
      </c>
      <c r="DK107" s="163" t="str">
        <f>_xlfn.XLOOKUP(C107,[2]Sheet1!$B:$B,[2]Sheet1!$AF:$AF)</f>
        <v>Y</v>
      </c>
      <c r="DL107" s="163" t="str">
        <f>_xlfn.XLOOKUP(C107,[2]Sheet1!$B:$B,[2]Sheet1!$AW:$AW)</f>
        <v>Y</v>
      </c>
      <c r="DM107" s="166" t="str">
        <f t="shared" si="65"/>
        <v>N</v>
      </c>
      <c r="DN107" s="166" t="str">
        <f t="shared" si="66"/>
        <v/>
      </c>
      <c r="DO107" s="166" t="str">
        <f t="shared" si="67"/>
        <v>Y</v>
      </c>
      <c r="DP107" s="166" t="str">
        <f t="shared" si="68"/>
        <v>N</v>
      </c>
      <c r="DQ107" s="180" t="str">
        <f t="shared" si="69"/>
        <v>Yes</v>
      </c>
      <c r="DR107" s="180"/>
    </row>
    <row r="108" spans="1:122" s="24" customFormat="1" ht="16.5" hidden="1" customHeight="1">
      <c r="A108" s="24">
        <v>105</v>
      </c>
      <c r="B108" s="24">
        <v>105</v>
      </c>
      <c r="C108" s="26" t="s">
        <v>346</v>
      </c>
      <c r="D108" s="24" t="s">
        <v>7213</v>
      </c>
      <c r="E108" s="24" t="s">
        <v>7172</v>
      </c>
      <c r="F108" s="24" t="s">
        <v>2428</v>
      </c>
      <c r="G108" s="24" t="s">
        <v>3136</v>
      </c>
      <c r="H108" s="30" t="s">
        <v>347</v>
      </c>
      <c r="I108" s="24" t="s">
        <v>348</v>
      </c>
      <c r="J108" s="24">
        <v>-0.626</v>
      </c>
      <c r="K108" s="24" t="s">
        <v>349</v>
      </c>
      <c r="L108" s="24">
        <v>417859</v>
      </c>
      <c r="M108" s="26">
        <v>31</v>
      </c>
      <c r="N108" s="73" t="s">
        <v>689</v>
      </c>
      <c r="O108" s="73" t="s">
        <v>7588</v>
      </c>
      <c r="P108" s="74" t="s">
        <v>7588</v>
      </c>
      <c r="Q108" s="73" t="s">
        <v>86</v>
      </c>
      <c r="R108" s="73" t="s">
        <v>86</v>
      </c>
      <c r="S108" s="73" t="s">
        <v>673</v>
      </c>
      <c r="T108" s="73" t="s">
        <v>2984</v>
      </c>
      <c r="U108" s="213">
        <v>2030</v>
      </c>
      <c r="V108" s="73" t="s">
        <v>7588</v>
      </c>
      <c r="W108" s="73" t="s">
        <v>7588</v>
      </c>
      <c r="X108" s="218" t="s">
        <v>7588</v>
      </c>
      <c r="Y108" s="73" t="s">
        <v>7588</v>
      </c>
      <c r="Z108" s="73" t="s">
        <v>7588</v>
      </c>
      <c r="AA108" s="74" t="s">
        <v>7588</v>
      </c>
      <c r="AB108" s="73"/>
      <c r="AC108" s="73" t="s">
        <v>4047</v>
      </c>
      <c r="AD108" s="74" t="s">
        <v>5</v>
      </c>
      <c r="AE108" s="73" t="s">
        <v>870</v>
      </c>
      <c r="AF108" s="73" t="s">
        <v>86</v>
      </c>
      <c r="AG108" s="73" t="s">
        <v>266</v>
      </c>
      <c r="AH108" s="73" t="s">
        <v>266</v>
      </c>
      <c r="AI108" s="73" t="s">
        <v>269</v>
      </c>
      <c r="AJ108" s="73" t="s">
        <v>691</v>
      </c>
      <c r="AK108" s="81" t="s">
        <v>4049</v>
      </c>
      <c r="AL108" s="73">
        <v>2020</v>
      </c>
      <c r="AN108" s="26"/>
      <c r="AO108" s="24" t="s">
        <v>7588</v>
      </c>
      <c r="AP108" s="73" t="s">
        <v>689</v>
      </c>
      <c r="AQ108" s="24" t="s">
        <v>7588</v>
      </c>
      <c r="AR108" s="24" t="s">
        <v>7588</v>
      </c>
      <c r="AS108" s="24" t="s">
        <v>7588</v>
      </c>
      <c r="AU108" s="26"/>
      <c r="AV108" s="24" t="s">
        <v>266</v>
      </c>
      <c r="AW108" s="22" t="s">
        <v>3019</v>
      </c>
      <c r="AX108" s="24" t="s">
        <v>269</v>
      </c>
      <c r="AY108" s="24" t="s">
        <v>689</v>
      </c>
      <c r="AZ108" s="24" t="s">
        <v>7588</v>
      </c>
      <c r="BA108" s="24" t="s">
        <v>7588</v>
      </c>
      <c r="BC108" s="26"/>
      <c r="BE108" s="29"/>
      <c r="BF108" s="26"/>
      <c r="BG108" s="24">
        <f t="shared" si="37"/>
        <v>0</v>
      </c>
      <c r="BH108" s="24">
        <f t="shared" si="38"/>
        <v>0</v>
      </c>
      <c r="BI108" s="24">
        <f t="shared" si="39"/>
        <v>0</v>
      </c>
      <c r="BJ108" s="24">
        <f t="shared" si="40"/>
        <v>0</v>
      </c>
      <c r="BK108" s="24">
        <f t="shared" si="41"/>
        <v>0</v>
      </c>
      <c r="BL108" s="24">
        <f t="shared" si="42"/>
        <v>1</v>
      </c>
      <c r="BM108" s="24">
        <f t="shared" si="43"/>
        <v>0</v>
      </c>
      <c r="BN108" s="24">
        <f t="shared" si="44"/>
        <v>1</v>
      </c>
      <c r="BO108" s="24">
        <f t="shared" si="45"/>
        <v>0</v>
      </c>
      <c r="BP108" s="24">
        <f t="shared" si="46"/>
        <v>0</v>
      </c>
      <c r="BQ108" s="24">
        <f t="shared" si="47"/>
        <v>0</v>
      </c>
      <c r="BR108" s="24">
        <f t="shared" si="48"/>
        <v>0</v>
      </c>
      <c r="BS108" s="24">
        <f t="shared" si="49"/>
        <v>0</v>
      </c>
      <c r="BT108" s="24">
        <f t="shared" si="50"/>
        <v>0</v>
      </c>
      <c r="BU108" s="24">
        <f t="shared" si="51"/>
        <v>1</v>
      </c>
      <c r="BV108" s="24">
        <f t="shared" si="52"/>
        <v>0</v>
      </c>
      <c r="BW108" s="24">
        <f t="shared" si="53"/>
        <v>0</v>
      </c>
      <c r="BX108" s="24">
        <f t="shared" si="54"/>
        <v>1</v>
      </c>
      <c r="BY108" s="24">
        <f t="shared" si="55"/>
        <v>0</v>
      </c>
      <c r="BZ108" s="24">
        <f t="shared" si="56"/>
        <v>0</v>
      </c>
      <c r="CA108" s="24">
        <f t="shared" si="57"/>
        <v>0</v>
      </c>
      <c r="CB108" s="24">
        <f t="shared" si="58"/>
        <v>0</v>
      </c>
      <c r="CC108" s="24">
        <f t="shared" si="59"/>
        <v>0</v>
      </c>
      <c r="CD108" s="24">
        <f t="shared" si="60"/>
        <v>0</v>
      </c>
      <c r="CE108" s="24">
        <f t="shared" si="61"/>
        <v>0</v>
      </c>
      <c r="CF108" s="24">
        <f t="shared" si="62"/>
        <v>1</v>
      </c>
      <c r="CG108" s="24">
        <f>MAX($BJ108,$BN108,$BX108,$CB108)</f>
        <v>1</v>
      </c>
      <c r="CH108" s="24">
        <f t="shared" si="63"/>
        <v>0</v>
      </c>
      <c r="CI108" s="24">
        <f t="shared" si="64"/>
        <v>0</v>
      </c>
      <c r="CJ108" s="211">
        <f>_xlfn.XLOOKUP($C108,[1]Sheet1!$B:$B,[1]Sheet1!BJ:BJ)</f>
        <v>1</v>
      </c>
      <c r="CK108" s="211">
        <f>_xlfn.XLOOKUP($C108,[1]Sheet1!$B:$B,[1]Sheet1!BK:BK)</f>
        <v>0</v>
      </c>
      <c r="CL108" s="211">
        <f>_xlfn.XLOOKUP($C108,[1]Sheet1!$B:$B,[1]Sheet1!BL:BL)</f>
        <v>0</v>
      </c>
      <c r="CM108" s="211">
        <f>_xlfn.XLOOKUP($C108,[1]Sheet1!$B:$B,[1]Sheet1!BM:BM)</f>
        <v>1</v>
      </c>
      <c r="CN108" s="211">
        <f>_xlfn.XLOOKUP($C108,[1]Sheet1!$B:$B,[1]Sheet1!BN:BN)</f>
        <v>0</v>
      </c>
      <c r="CO108" s="211">
        <f>_xlfn.XLOOKUP($C108,[1]Sheet1!$B:$B,[1]Sheet1!BO:BO)</f>
        <v>0</v>
      </c>
      <c r="CP108" s="211">
        <f>_xlfn.XLOOKUP($C108,[1]Sheet1!$B:$B,[1]Sheet1!BP:BP)</f>
        <v>0</v>
      </c>
      <c r="CQ108" s="211">
        <f>_xlfn.XLOOKUP($C108,[1]Sheet1!$B:$B,[1]Sheet1!BQ:BQ)</f>
        <v>0</v>
      </c>
      <c r="CR108" s="211">
        <f>_xlfn.XLOOKUP($C108,[1]Sheet1!$B:$B,[1]Sheet1!BR:BR)</f>
        <v>0</v>
      </c>
      <c r="CS108" s="211">
        <f>_xlfn.XLOOKUP($C108,[1]Sheet1!$B:$B,[1]Sheet1!BS:BS)</f>
        <v>0</v>
      </c>
      <c r="CT108" s="211">
        <f>_xlfn.XLOOKUP($C108,[1]Sheet1!$B:$B,[1]Sheet1!BT:BT)</f>
        <v>0</v>
      </c>
      <c r="CU108" s="211">
        <f>_xlfn.XLOOKUP($C108,[1]Sheet1!$B:$B,[1]Sheet1!BU:BU)</f>
        <v>0</v>
      </c>
      <c r="CV108" s="211">
        <f>_xlfn.XLOOKUP($C108,[1]Sheet1!$B:$B,[1]Sheet1!BV:BV)</f>
        <v>0</v>
      </c>
      <c r="CW108" s="211">
        <f>_xlfn.XLOOKUP($C108,[1]Sheet1!$B:$B,[1]Sheet1!BW:BW)</f>
        <v>0</v>
      </c>
      <c r="CX108" s="211">
        <f>_xlfn.XLOOKUP($C108,[1]Sheet1!$B:$B,[1]Sheet1!BX:BX)</f>
        <v>0</v>
      </c>
      <c r="CY108" s="211">
        <f>_xlfn.XLOOKUP($C108,[1]Sheet1!$B:$B,[1]Sheet1!BY:BY)</f>
        <v>0</v>
      </c>
      <c r="CZ108" s="211">
        <f>_xlfn.XLOOKUP($C108,[1]Sheet1!$B:$B,[1]Sheet1!BZ:BZ)</f>
        <v>1</v>
      </c>
      <c r="DA108" s="211">
        <f>_xlfn.XLOOKUP($C108,[1]Sheet1!$B:$B,[1]Sheet1!CA:CA)</f>
        <v>1</v>
      </c>
      <c r="DB108" s="211">
        <f>_xlfn.XLOOKUP($C108,[1]Sheet1!$B:$B,[1]Sheet1!CB:CB)</f>
        <v>1</v>
      </c>
      <c r="DC108" s="211">
        <f>_xlfn.XLOOKUP($C108,[1]Sheet1!$B:$B,[1]Sheet1!CC:CC)</f>
        <v>1</v>
      </c>
      <c r="DD108" s="211">
        <f>_xlfn.XLOOKUP($C108,[1]Sheet1!$B:$B,[1]Sheet1!CD:CD)</f>
        <v>0</v>
      </c>
      <c r="DE108" s="211">
        <f>_xlfn.XLOOKUP($C108,[1]Sheet1!$B:$B,[1]Sheet1!CE:CE)</f>
        <v>1</v>
      </c>
      <c r="DF108" s="211">
        <f>_xlfn.XLOOKUP($C108,[1]Sheet1!$B:$B,[1]Sheet1!CF:CF)</f>
        <v>1</v>
      </c>
      <c r="DG108" s="163" t="str">
        <f>_xlfn.XLOOKUP(C108,[2]Sheet1!$B:$B,[2]Sheet1!$N:$N)</f>
        <v>N</v>
      </c>
      <c r="DH108" s="163">
        <f>_xlfn.XLOOKUP(C108,[2]Sheet1!$B:$B,[2]Sheet1!$R:$R)</f>
        <v>0</v>
      </c>
      <c r="DI108" s="163" t="str">
        <f>_xlfn.XLOOKUP(C108,[2]Sheet1!$B:$B,[2]Sheet1!$AN:$AN)</f>
        <v>N</v>
      </c>
      <c r="DJ108" s="163" t="str">
        <f>_xlfn.XLOOKUP(C108,[2]Sheet1!$B:$B,[2]Sheet1!$W:$W)</f>
        <v>C</v>
      </c>
      <c r="DK108" s="163" t="str">
        <f>_xlfn.XLOOKUP(C108,[2]Sheet1!$B:$B,[2]Sheet1!$AF:$AF)</f>
        <v>Y</v>
      </c>
      <c r="DL108" s="163">
        <f>_xlfn.XLOOKUP(C108,[2]Sheet1!$B:$B,[2]Sheet1!$AW:$AW)</f>
        <v>0</v>
      </c>
      <c r="DM108" s="166" t="str">
        <f t="shared" si="65"/>
        <v>Y</v>
      </c>
      <c r="DN108" s="166" t="str">
        <f t="shared" si="66"/>
        <v/>
      </c>
      <c r="DO108" s="166" t="str">
        <f t="shared" si="67"/>
        <v>N</v>
      </c>
      <c r="DP108" s="166" t="str">
        <f t="shared" si="68"/>
        <v>Y</v>
      </c>
      <c r="DQ108" s="180" t="str">
        <f t="shared" si="69"/>
        <v>Yes</v>
      </c>
      <c r="DR108" s="180"/>
    </row>
    <row r="109" spans="1:122" s="24" customFormat="1" ht="16.5" hidden="1" customHeight="1">
      <c r="A109" s="24">
        <v>106</v>
      </c>
      <c r="B109" s="24">
        <v>110</v>
      </c>
      <c r="C109" s="26" t="s">
        <v>510</v>
      </c>
      <c r="D109" s="24" t="s">
        <v>7179</v>
      </c>
      <c r="E109" s="24" t="s">
        <v>7172</v>
      </c>
      <c r="F109" s="24" t="s">
        <v>7286</v>
      </c>
      <c r="G109" s="24" t="s">
        <v>2990</v>
      </c>
      <c r="H109" s="30" t="s">
        <v>511</v>
      </c>
      <c r="I109" s="24" t="s">
        <v>512</v>
      </c>
      <c r="J109" s="24">
        <v>-0.52700000000000002</v>
      </c>
      <c r="K109" s="24" t="s">
        <v>513</v>
      </c>
      <c r="L109" s="24">
        <v>125665</v>
      </c>
      <c r="M109" s="26">
        <v>5</v>
      </c>
      <c r="N109" s="73" t="s">
        <v>689</v>
      </c>
      <c r="O109" s="73" t="s">
        <v>7588</v>
      </c>
      <c r="P109" s="74" t="s">
        <v>7588</v>
      </c>
      <c r="Q109" s="73" t="s">
        <v>86</v>
      </c>
      <c r="R109" s="73" t="s">
        <v>689</v>
      </c>
      <c r="S109" s="73" t="s">
        <v>1421</v>
      </c>
      <c r="T109" s="73" t="s">
        <v>7588</v>
      </c>
      <c r="U109" s="213" t="s">
        <v>7588</v>
      </c>
      <c r="V109" s="73" t="s">
        <v>7588</v>
      </c>
      <c r="W109" s="73" t="s">
        <v>7588</v>
      </c>
      <c r="X109" s="218" t="s">
        <v>7588</v>
      </c>
      <c r="Y109" s="73" t="s">
        <v>7588</v>
      </c>
      <c r="Z109" s="73" t="s">
        <v>7588</v>
      </c>
      <c r="AA109" s="74" t="s">
        <v>7588</v>
      </c>
      <c r="AB109" s="73"/>
      <c r="AC109" s="73" t="s">
        <v>3013</v>
      </c>
      <c r="AD109" s="74" t="s">
        <v>7139</v>
      </c>
      <c r="AE109" s="73" t="s">
        <v>7588</v>
      </c>
      <c r="AF109" s="73" t="s">
        <v>689</v>
      </c>
      <c r="AG109" s="73" t="s">
        <v>267</v>
      </c>
      <c r="AH109" s="73" t="s">
        <v>267</v>
      </c>
      <c r="AI109" s="73" t="s">
        <v>267</v>
      </c>
      <c r="AJ109" s="73" t="s">
        <v>7588</v>
      </c>
      <c r="AK109" s="81" t="s">
        <v>7588</v>
      </c>
      <c r="AL109" s="73" t="s">
        <v>7588</v>
      </c>
      <c r="AN109" s="26"/>
      <c r="AO109" s="24" t="s">
        <v>7588</v>
      </c>
      <c r="AP109" s="73" t="s">
        <v>689</v>
      </c>
      <c r="AQ109" s="24" t="s">
        <v>7588</v>
      </c>
      <c r="AR109" s="24" t="s">
        <v>7588</v>
      </c>
      <c r="AS109" s="24" t="s">
        <v>7588</v>
      </c>
      <c r="AU109" s="26"/>
      <c r="AV109" s="24" t="s">
        <v>267</v>
      </c>
      <c r="AW109" s="22" t="s">
        <v>267</v>
      </c>
      <c r="AX109" s="24" t="s">
        <v>269</v>
      </c>
      <c r="AY109" s="24" t="s">
        <v>689</v>
      </c>
      <c r="AZ109" s="24" t="s">
        <v>7588</v>
      </c>
      <c r="BA109" s="24" t="s">
        <v>7588</v>
      </c>
      <c r="BC109" s="26"/>
      <c r="BE109" s="29"/>
      <c r="BF109" s="26"/>
      <c r="BG109" s="24">
        <f t="shared" si="37"/>
        <v>0</v>
      </c>
      <c r="BH109" s="24">
        <f t="shared" si="38"/>
        <v>0</v>
      </c>
      <c r="BI109" s="24">
        <f t="shared" si="39"/>
        <v>0</v>
      </c>
      <c r="BJ109" s="24">
        <f t="shared" si="40"/>
        <v>0</v>
      </c>
      <c r="BK109" s="24">
        <f t="shared" si="41"/>
        <v>0</v>
      </c>
      <c r="BL109" s="24">
        <f t="shared" si="42"/>
        <v>0</v>
      </c>
      <c r="BM109" s="24">
        <f t="shared" si="43"/>
        <v>0</v>
      </c>
      <c r="BN109" s="24">
        <f t="shared" si="44"/>
        <v>0</v>
      </c>
      <c r="BO109" s="24">
        <f t="shared" si="45"/>
        <v>0</v>
      </c>
      <c r="BP109" s="24">
        <f t="shared" si="46"/>
        <v>0</v>
      </c>
      <c r="BQ109" s="24">
        <f t="shared" si="47"/>
        <v>0</v>
      </c>
      <c r="BR109" s="24">
        <f t="shared" si="48"/>
        <v>0</v>
      </c>
      <c r="BS109" s="24">
        <f t="shared" si="49"/>
        <v>0</v>
      </c>
      <c r="BT109" s="24">
        <f t="shared" si="50"/>
        <v>0</v>
      </c>
      <c r="BU109" s="24">
        <f t="shared" si="51"/>
        <v>0</v>
      </c>
      <c r="BV109" s="24">
        <f t="shared" si="52"/>
        <v>0</v>
      </c>
      <c r="BW109" s="24">
        <f t="shared" si="53"/>
        <v>0</v>
      </c>
      <c r="BX109" s="24">
        <f t="shared" si="54"/>
        <v>0</v>
      </c>
      <c r="BY109" s="24">
        <f t="shared" si="55"/>
        <v>0</v>
      </c>
      <c r="BZ109" s="24">
        <f t="shared" si="56"/>
        <v>0</v>
      </c>
      <c r="CA109" s="24">
        <f t="shared" si="57"/>
        <v>0</v>
      </c>
      <c r="CB109" s="24">
        <f t="shared" si="58"/>
        <v>0</v>
      </c>
      <c r="CC109" s="24">
        <f t="shared" si="59"/>
        <v>0</v>
      </c>
      <c r="CD109" s="24">
        <f t="shared" si="60"/>
        <v>0</v>
      </c>
      <c r="CE109" s="24">
        <f t="shared" si="61"/>
        <v>0</v>
      </c>
      <c r="CF109" s="24">
        <f t="shared" si="62"/>
        <v>0</v>
      </c>
      <c r="CG109" s="24">
        <f>MAX(BJ109,BN109,BX109,CB109)</f>
        <v>0</v>
      </c>
      <c r="CH109" s="24">
        <f t="shared" si="63"/>
        <v>0</v>
      </c>
      <c r="CI109" s="24">
        <f t="shared" si="64"/>
        <v>1</v>
      </c>
      <c r="CJ109" s="211">
        <f>_xlfn.XLOOKUP($C109,[1]Sheet1!$B:$B,[1]Sheet1!BJ:BJ)</f>
        <v>0</v>
      </c>
      <c r="CK109" s="211">
        <f>_xlfn.XLOOKUP($C109,[1]Sheet1!$B:$B,[1]Sheet1!BK:BK)</f>
        <v>0</v>
      </c>
      <c r="CL109" s="211">
        <f>_xlfn.XLOOKUP($C109,[1]Sheet1!$B:$B,[1]Sheet1!BL:BL)</f>
        <v>0</v>
      </c>
      <c r="CM109" s="211">
        <f>_xlfn.XLOOKUP($C109,[1]Sheet1!$B:$B,[1]Sheet1!BM:BM)</f>
        <v>0</v>
      </c>
      <c r="CN109" s="211">
        <f>_xlfn.XLOOKUP($C109,[1]Sheet1!$B:$B,[1]Sheet1!BN:BN)</f>
        <v>0</v>
      </c>
      <c r="CO109" s="211">
        <f>_xlfn.XLOOKUP($C109,[1]Sheet1!$B:$B,[1]Sheet1!BO:BO)</f>
        <v>0</v>
      </c>
      <c r="CP109" s="211">
        <f>_xlfn.XLOOKUP($C109,[1]Sheet1!$B:$B,[1]Sheet1!BP:BP)</f>
        <v>0</v>
      </c>
      <c r="CQ109" s="211">
        <f>_xlfn.XLOOKUP($C109,[1]Sheet1!$B:$B,[1]Sheet1!BQ:BQ)</f>
        <v>0</v>
      </c>
      <c r="CR109" s="211">
        <f>_xlfn.XLOOKUP($C109,[1]Sheet1!$B:$B,[1]Sheet1!BR:BR)</f>
        <v>0</v>
      </c>
      <c r="CS109" s="211">
        <f>_xlfn.XLOOKUP($C109,[1]Sheet1!$B:$B,[1]Sheet1!BS:BS)</f>
        <v>1</v>
      </c>
      <c r="CT109" s="211">
        <f>_xlfn.XLOOKUP($C109,[1]Sheet1!$B:$B,[1]Sheet1!BT:BT)</f>
        <v>0</v>
      </c>
      <c r="CU109" s="211">
        <f>_xlfn.XLOOKUP($C109,[1]Sheet1!$B:$B,[1]Sheet1!BU:BU)</f>
        <v>1</v>
      </c>
      <c r="CV109" s="211">
        <f>_xlfn.XLOOKUP($C109,[1]Sheet1!$B:$B,[1]Sheet1!BV:BV)</f>
        <v>0</v>
      </c>
      <c r="CW109" s="211">
        <f>_xlfn.XLOOKUP($C109,[1]Sheet1!$B:$B,[1]Sheet1!BW:BW)</f>
        <v>0</v>
      </c>
      <c r="CX109" s="211">
        <f>_xlfn.XLOOKUP($C109,[1]Sheet1!$B:$B,[1]Sheet1!BX:BX)</f>
        <v>0</v>
      </c>
      <c r="CY109" s="211">
        <f>_xlfn.XLOOKUP($C109,[1]Sheet1!$B:$B,[1]Sheet1!BY:BY)</f>
        <v>0</v>
      </c>
      <c r="CZ109" s="211">
        <f>_xlfn.XLOOKUP($C109,[1]Sheet1!$B:$B,[1]Sheet1!BZ:BZ)</f>
        <v>0</v>
      </c>
      <c r="DA109" s="211">
        <f>_xlfn.XLOOKUP($C109,[1]Sheet1!$B:$B,[1]Sheet1!CA:CA)</f>
        <v>0</v>
      </c>
      <c r="DB109" s="211">
        <f>_xlfn.XLOOKUP($C109,[1]Sheet1!$B:$B,[1]Sheet1!CB:CB)</f>
        <v>0</v>
      </c>
      <c r="DC109" s="211">
        <f>_xlfn.XLOOKUP($C109,[1]Sheet1!$B:$B,[1]Sheet1!CC:CC)</f>
        <v>0</v>
      </c>
      <c r="DD109" s="211">
        <f>_xlfn.XLOOKUP($C109,[1]Sheet1!$B:$B,[1]Sheet1!CD:CD)</f>
        <v>0</v>
      </c>
      <c r="DE109" s="211">
        <f>_xlfn.XLOOKUP($C109,[1]Sheet1!$B:$B,[1]Sheet1!CE:CE)</f>
        <v>1</v>
      </c>
      <c r="DF109" s="211">
        <f>_xlfn.XLOOKUP($C109,[1]Sheet1!$B:$B,[1]Sheet1!CF:CF)</f>
        <v>0</v>
      </c>
      <c r="DG109" s="163" t="str">
        <f>_xlfn.XLOOKUP(C109,[2]Sheet1!$B:$B,[2]Sheet1!$N:$N)</f>
        <v>N</v>
      </c>
      <c r="DH109" s="163" t="str">
        <f>_xlfn.XLOOKUP(C109,[2]Sheet1!$B:$B,[2]Sheet1!$R:$R)</f>
        <v>No</v>
      </c>
      <c r="DI109" s="163" t="str">
        <f>_xlfn.XLOOKUP(C109,[2]Sheet1!$B:$B,[2]Sheet1!$AN:$AN)</f>
        <v>N</v>
      </c>
      <c r="DJ109" s="163" t="str">
        <f>_xlfn.XLOOKUP(C109,[2]Sheet1!$B:$B,[2]Sheet1!$W:$W)</f>
        <v>N</v>
      </c>
      <c r="DK109" s="163">
        <f>_xlfn.XLOOKUP(C109,[2]Sheet1!$B:$B,[2]Sheet1!$AF:$AF)</f>
        <v>0</v>
      </c>
      <c r="DL109" s="163">
        <f>_xlfn.XLOOKUP(C109,[2]Sheet1!$B:$B,[2]Sheet1!$AW:$AW)</f>
        <v>0</v>
      </c>
      <c r="DM109" s="166" t="str">
        <f t="shared" si="65"/>
        <v>Y</v>
      </c>
      <c r="DN109" s="166" t="str">
        <f t="shared" si="66"/>
        <v/>
      </c>
      <c r="DO109" s="166" t="str">
        <f t="shared" si="67"/>
        <v>N</v>
      </c>
      <c r="DP109" s="166" t="str">
        <f t="shared" si="68"/>
        <v>N</v>
      </c>
      <c r="DQ109" s="180" t="str">
        <f t="shared" si="69"/>
        <v>Not Specified</v>
      </c>
      <c r="DR109" s="180"/>
    </row>
    <row r="110" spans="1:122" s="89" customFormat="1" ht="16.5" hidden="1" customHeight="1">
      <c r="A110" s="89">
        <v>107</v>
      </c>
      <c r="B110" s="89">
        <v>83</v>
      </c>
      <c r="C110" s="90" t="s">
        <v>514</v>
      </c>
      <c r="D110" s="89" t="s">
        <v>7214</v>
      </c>
      <c r="E110" s="89" t="s">
        <v>7186</v>
      </c>
      <c r="F110" s="89" t="s">
        <v>2277</v>
      </c>
      <c r="G110" s="89" t="s">
        <v>3181</v>
      </c>
      <c r="H110" s="91" t="s">
        <v>515</v>
      </c>
      <c r="I110" s="89" t="s">
        <v>516</v>
      </c>
      <c r="J110" s="89">
        <v>-0.113</v>
      </c>
      <c r="K110" s="89" t="s">
        <v>517</v>
      </c>
      <c r="L110" s="89">
        <v>723227</v>
      </c>
      <c r="M110" s="90">
        <v>15</v>
      </c>
      <c r="N110" s="88" t="s">
        <v>689</v>
      </c>
      <c r="O110" s="88" t="s">
        <v>7588</v>
      </c>
      <c r="P110" s="92" t="s">
        <v>7588</v>
      </c>
      <c r="Q110" s="73" t="s">
        <v>689</v>
      </c>
      <c r="R110" s="73" t="s">
        <v>689</v>
      </c>
      <c r="S110" s="88" t="s">
        <v>7588</v>
      </c>
      <c r="T110" s="88" t="s">
        <v>7588</v>
      </c>
      <c r="U110" s="215" t="s">
        <v>7588</v>
      </c>
      <c r="V110" s="88" t="s">
        <v>7588</v>
      </c>
      <c r="W110" s="88" t="s">
        <v>7588</v>
      </c>
      <c r="X110" s="220" t="s">
        <v>7588</v>
      </c>
      <c r="Y110" s="73" t="s">
        <v>7588</v>
      </c>
      <c r="Z110" s="88" t="s">
        <v>7588</v>
      </c>
      <c r="AA110" s="92" t="s">
        <v>7588</v>
      </c>
      <c r="AB110" s="88"/>
      <c r="AC110" s="88" t="s">
        <v>7588</v>
      </c>
      <c r="AD110" s="92" t="s">
        <v>7588</v>
      </c>
      <c r="AE110" s="73" t="s">
        <v>7588</v>
      </c>
      <c r="AF110" s="73" t="s">
        <v>689</v>
      </c>
      <c r="AG110" s="88" t="s">
        <v>7588</v>
      </c>
      <c r="AH110" s="88" t="s">
        <v>7588</v>
      </c>
      <c r="AI110" s="88" t="s">
        <v>7588</v>
      </c>
      <c r="AJ110" s="88" t="s">
        <v>7588</v>
      </c>
      <c r="AK110" s="93" t="s">
        <v>7588</v>
      </c>
      <c r="AL110" s="88" t="s">
        <v>7588</v>
      </c>
      <c r="AM110" s="175" t="s">
        <v>518</v>
      </c>
      <c r="AN110" s="90" t="s">
        <v>519</v>
      </c>
      <c r="AO110" s="24" t="s">
        <v>7588</v>
      </c>
      <c r="AP110" s="88" t="s">
        <v>689</v>
      </c>
      <c r="AQ110" s="89" t="s">
        <v>7588</v>
      </c>
      <c r="AR110" s="89" t="s">
        <v>7588</v>
      </c>
      <c r="AS110" s="89" t="s">
        <v>7588</v>
      </c>
      <c r="AU110" s="90"/>
      <c r="AV110" s="89" t="s">
        <v>7588</v>
      </c>
      <c r="AW110" s="199" t="s">
        <v>7588</v>
      </c>
      <c r="AX110" s="89" t="s">
        <v>7588</v>
      </c>
      <c r="AY110" s="89" t="s">
        <v>689</v>
      </c>
      <c r="AZ110" s="89" t="s">
        <v>7588</v>
      </c>
      <c r="BA110" s="89" t="s">
        <v>7588</v>
      </c>
      <c r="BC110" s="90"/>
      <c r="BE110" s="95"/>
      <c r="BF110" s="201" t="s">
        <v>520</v>
      </c>
      <c r="BG110" s="24">
        <f t="shared" si="37"/>
        <v>0</v>
      </c>
      <c r="BH110" s="24">
        <f t="shared" si="38"/>
        <v>0</v>
      </c>
      <c r="BI110" s="24">
        <f t="shared" si="39"/>
        <v>0</v>
      </c>
      <c r="BJ110" s="24">
        <f t="shared" si="40"/>
        <v>0</v>
      </c>
      <c r="BK110" s="24">
        <f t="shared" si="41"/>
        <v>0</v>
      </c>
      <c r="BL110" s="24">
        <f t="shared" si="42"/>
        <v>0</v>
      </c>
      <c r="BM110" s="24">
        <f t="shared" si="43"/>
        <v>0</v>
      </c>
      <c r="BN110" s="24">
        <f t="shared" si="44"/>
        <v>0</v>
      </c>
      <c r="BO110" s="24">
        <f t="shared" si="45"/>
        <v>0</v>
      </c>
      <c r="BP110" s="24">
        <f t="shared" si="46"/>
        <v>0</v>
      </c>
      <c r="BQ110" s="24">
        <f t="shared" si="47"/>
        <v>0</v>
      </c>
      <c r="BR110" s="24">
        <f t="shared" si="48"/>
        <v>0</v>
      </c>
      <c r="BS110" s="24">
        <f t="shared" si="49"/>
        <v>0</v>
      </c>
      <c r="BT110" s="24">
        <f t="shared" si="50"/>
        <v>0</v>
      </c>
      <c r="BU110" s="24">
        <f t="shared" si="51"/>
        <v>0</v>
      </c>
      <c r="BV110" s="24">
        <f t="shared" si="52"/>
        <v>0</v>
      </c>
      <c r="BW110" s="24">
        <f t="shared" si="53"/>
        <v>0</v>
      </c>
      <c r="BX110" s="24">
        <f t="shared" si="54"/>
        <v>0</v>
      </c>
      <c r="BY110" s="24">
        <f t="shared" si="55"/>
        <v>0</v>
      </c>
      <c r="BZ110" s="24">
        <f t="shared" si="56"/>
        <v>0</v>
      </c>
      <c r="CA110" s="24">
        <f t="shared" si="57"/>
        <v>0</v>
      </c>
      <c r="CB110" s="24">
        <f t="shared" si="58"/>
        <v>0</v>
      </c>
      <c r="CC110" s="24">
        <f t="shared" si="59"/>
        <v>0</v>
      </c>
      <c r="CD110" s="24">
        <f t="shared" si="60"/>
        <v>0</v>
      </c>
      <c r="CE110" s="24">
        <f t="shared" si="61"/>
        <v>0</v>
      </c>
      <c r="CF110" s="24">
        <f t="shared" si="62"/>
        <v>0</v>
      </c>
      <c r="CG110" s="24">
        <f>MAX(BJ110,BN110,BX110,CB110)</f>
        <v>0</v>
      </c>
      <c r="CH110" s="24">
        <f t="shared" si="63"/>
        <v>0</v>
      </c>
      <c r="CI110" s="24">
        <f t="shared" si="64"/>
        <v>0</v>
      </c>
      <c r="CJ110" s="211">
        <f>_xlfn.XLOOKUP($C110,[1]Sheet1!$B:$B,[1]Sheet1!BJ:BJ)</f>
        <v>0</v>
      </c>
      <c r="CK110" s="211">
        <f>_xlfn.XLOOKUP($C110,[1]Sheet1!$B:$B,[1]Sheet1!BK:BK)</f>
        <v>0</v>
      </c>
      <c r="CL110" s="211">
        <f>_xlfn.XLOOKUP($C110,[1]Sheet1!$B:$B,[1]Sheet1!BL:BL)</f>
        <v>0</v>
      </c>
      <c r="CM110" s="211">
        <f>_xlfn.XLOOKUP($C110,[1]Sheet1!$B:$B,[1]Sheet1!BM:BM)</f>
        <v>0</v>
      </c>
      <c r="CN110" s="211">
        <f>_xlfn.XLOOKUP($C110,[1]Sheet1!$B:$B,[1]Sheet1!BN:BN)</f>
        <v>0</v>
      </c>
      <c r="CO110" s="211">
        <f>_xlfn.XLOOKUP($C110,[1]Sheet1!$B:$B,[1]Sheet1!BO:BO)</f>
        <v>0</v>
      </c>
      <c r="CP110" s="211">
        <f>_xlfn.XLOOKUP($C110,[1]Sheet1!$B:$B,[1]Sheet1!BP:BP)</f>
        <v>0</v>
      </c>
      <c r="CQ110" s="211">
        <f>_xlfn.XLOOKUP($C110,[1]Sheet1!$B:$B,[1]Sheet1!BQ:BQ)</f>
        <v>0</v>
      </c>
      <c r="CR110" s="211">
        <f>_xlfn.XLOOKUP($C110,[1]Sheet1!$B:$B,[1]Sheet1!BR:BR)</f>
        <v>0</v>
      </c>
      <c r="CS110" s="211">
        <f>_xlfn.XLOOKUP($C110,[1]Sheet1!$B:$B,[1]Sheet1!BS:BS)</f>
        <v>0</v>
      </c>
      <c r="CT110" s="211">
        <f>_xlfn.XLOOKUP($C110,[1]Sheet1!$B:$B,[1]Sheet1!BT:BT)</f>
        <v>0</v>
      </c>
      <c r="CU110" s="211">
        <f>_xlfn.XLOOKUP($C110,[1]Sheet1!$B:$B,[1]Sheet1!BU:BU)</f>
        <v>0</v>
      </c>
      <c r="CV110" s="211">
        <f>_xlfn.XLOOKUP($C110,[1]Sheet1!$B:$B,[1]Sheet1!BV:BV)</f>
        <v>0</v>
      </c>
      <c r="CW110" s="211">
        <f>_xlfn.XLOOKUP($C110,[1]Sheet1!$B:$B,[1]Sheet1!BW:BW)</f>
        <v>0</v>
      </c>
      <c r="CX110" s="211">
        <f>_xlfn.XLOOKUP($C110,[1]Sheet1!$B:$B,[1]Sheet1!BX:BX)</f>
        <v>0</v>
      </c>
      <c r="CY110" s="211">
        <f>_xlfn.XLOOKUP($C110,[1]Sheet1!$B:$B,[1]Sheet1!BY:BY)</f>
        <v>0</v>
      </c>
      <c r="CZ110" s="211">
        <f>_xlfn.XLOOKUP($C110,[1]Sheet1!$B:$B,[1]Sheet1!BZ:BZ)</f>
        <v>0</v>
      </c>
      <c r="DA110" s="211">
        <f>_xlfn.XLOOKUP($C110,[1]Sheet1!$B:$B,[1]Sheet1!CA:CA)</f>
        <v>0</v>
      </c>
      <c r="DB110" s="211">
        <f>_xlfn.XLOOKUP($C110,[1]Sheet1!$B:$B,[1]Sheet1!CB:CB)</f>
        <v>0</v>
      </c>
      <c r="DC110" s="211">
        <f>_xlfn.XLOOKUP($C110,[1]Sheet1!$B:$B,[1]Sheet1!CC:CC)</f>
        <v>0</v>
      </c>
      <c r="DD110" s="211">
        <f>_xlfn.XLOOKUP($C110,[1]Sheet1!$B:$B,[1]Sheet1!CD:CD)</f>
        <v>0</v>
      </c>
      <c r="DE110" s="211">
        <f>_xlfn.XLOOKUP($C110,[1]Sheet1!$B:$B,[1]Sheet1!CE:CE)</f>
        <v>0</v>
      </c>
      <c r="DF110" s="211">
        <f>_xlfn.XLOOKUP($C110,[1]Sheet1!$B:$B,[1]Sheet1!CF:CF)</f>
        <v>0</v>
      </c>
      <c r="DG110" s="163" t="str">
        <f>_xlfn.XLOOKUP(C110,[2]Sheet1!$B:$B,[2]Sheet1!$N:$N)</f>
        <v>N</v>
      </c>
      <c r="DH110" s="163">
        <f>_xlfn.XLOOKUP(C110,[2]Sheet1!$B:$B,[2]Sheet1!$R:$R)</f>
        <v>0</v>
      </c>
      <c r="DI110" s="163" t="str">
        <f>_xlfn.XLOOKUP(C110,[2]Sheet1!$B:$B,[2]Sheet1!$AN:$AN)</f>
        <v>N</v>
      </c>
      <c r="DJ110" s="163" t="str">
        <f>_xlfn.XLOOKUP(C110,[2]Sheet1!$B:$B,[2]Sheet1!$W:$W)</f>
        <v>N</v>
      </c>
      <c r="DK110" s="163">
        <f>_xlfn.XLOOKUP(C110,[2]Sheet1!$B:$B,[2]Sheet1!$AF:$AF)</f>
        <v>0</v>
      </c>
      <c r="DL110" s="163">
        <f>_xlfn.XLOOKUP(C110,[2]Sheet1!$B:$B,[2]Sheet1!$AW:$AW)</f>
        <v>0</v>
      </c>
      <c r="DM110" s="166" t="str">
        <f t="shared" si="65"/>
        <v>N</v>
      </c>
      <c r="DN110" s="166" t="str">
        <f t="shared" si="66"/>
        <v/>
      </c>
      <c r="DO110" s="166" t="str">
        <f t="shared" si="67"/>
        <v>N</v>
      </c>
      <c r="DP110" s="166" t="str">
        <f t="shared" si="68"/>
        <v>N</v>
      </c>
      <c r="DQ110" s="180" t="str">
        <f t="shared" si="69"/>
        <v/>
      </c>
      <c r="DR110" s="180"/>
    </row>
    <row r="111" spans="1:122" s="24" customFormat="1" ht="16.5" hidden="1" customHeight="1">
      <c r="A111" s="24">
        <v>108</v>
      </c>
      <c r="B111" s="24">
        <v>114</v>
      </c>
      <c r="C111" s="26" t="s">
        <v>1693</v>
      </c>
      <c r="D111" s="24" t="s">
        <v>7203</v>
      </c>
      <c r="E111" s="24" t="s">
        <v>3005</v>
      </c>
      <c r="F111" s="24" t="s">
        <v>2336</v>
      </c>
      <c r="G111" s="24" t="s">
        <v>3136</v>
      </c>
      <c r="H111" s="30" t="s">
        <v>1694</v>
      </c>
      <c r="I111" s="24" t="s">
        <v>1695</v>
      </c>
      <c r="J111" s="24">
        <v>-5.8000000000000003E-2</v>
      </c>
      <c r="K111" s="24" t="s">
        <v>1696</v>
      </c>
      <c r="L111" s="24">
        <v>222000</v>
      </c>
      <c r="M111" s="26">
        <v>31</v>
      </c>
      <c r="N111" s="73" t="s">
        <v>689</v>
      </c>
      <c r="O111" s="73" t="s">
        <v>7588</v>
      </c>
      <c r="P111" s="74" t="s">
        <v>7588</v>
      </c>
      <c r="Q111" s="73" t="s">
        <v>86</v>
      </c>
      <c r="R111" s="73" t="s">
        <v>86</v>
      </c>
      <c r="S111" s="73" t="s">
        <v>673</v>
      </c>
      <c r="T111" s="73" t="s">
        <v>2984</v>
      </c>
      <c r="U111" s="213">
        <v>2030</v>
      </c>
      <c r="V111" s="73" t="s">
        <v>673</v>
      </c>
      <c r="W111" s="73" t="s">
        <v>2984</v>
      </c>
      <c r="X111" s="218">
        <v>2050</v>
      </c>
      <c r="Y111" s="73" t="s">
        <v>86</v>
      </c>
      <c r="Z111" s="73" t="s">
        <v>673</v>
      </c>
      <c r="AA111" s="74">
        <v>2050</v>
      </c>
      <c r="AB111" s="73"/>
      <c r="AC111" s="73" t="s">
        <v>417</v>
      </c>
      <c r="AD111" s="74" t="s">
        <v>6</v>
      </c>
      <c r="AE111" s="73" t="s">
        <v>7588</v>
      </c>
      <c r="AF111" s="73" t="s">
        <v>689</v>
      </c>
      <c r="AG111" s="73" t="s">
        <v>266</v>
      </c>
      <c r="AH111" s="73" t="s">
        <v>266</v>
      </c>
      <c r="AI111" s="73" t="s">
        <v>266</v>
      </c>
      <c r="AJ111" s="73" t="s">
        <v>2283</v>
      </c>
      <c r="AK111" s="81" t="s">
        <v>7588</v>
      </c>
      <c r="AL111" s="73" t="s">
        <v>7588</v>
      </c>
      <c r="AM111" s="171"/>
      <c r="AN111" s="26"/>
      <c r="AO111" s="24" t="s">
        <v>7346</v>
      </c>
      <c r="AP111" s="73" t="s">
        <v>86</v>
      </c>
      <c r="AQ111" s="24" t="s">
        <v>2283</v>
      </c>
      <c r="AR111" s="24" t="s">
        <v>4071</v>
      </c>
      <c r="AS111" s="24">
        <v>2050</v>
      </c>
      <c r="AU111" s="26"/>
      <c r="AV111" s="24" t="s">
        <v>266</v>
      </c>
      <c r="AW111" s="22" t="s">
        <v>3271</v>
      </c>
      <c r="AX111" s="24" t="s">
        <v>266</v>
      </c>
      <c r="AY111" s="24" t="s">
        <v>689</v>
      </c>
      <c r="AZ111" s="24" t="s">
        <v>7588</v>
      </c>
      <c r="BA111" s="24" t="s">
        <v>7588</v>
      </c>
      <c r="BC111" s="26"/>
      <c r="BE111" s="29"/>
      <c r="BF111" s="26"/>
      <c r="BG111" s="24">
        <f t="shared" si="37"/>
        <v>0</v>
      </c>
      <c r="BH111" s="24">
        <f t="shared" si="38"/>
        <v>0</v>
      </c>
      <c r="BI111" s="24">
        <f t="shared" si="39"/>
        <v>0</v>
      </c>
      <c r="BJ111" s="24">
        <f t="shared" si="40"/>
        <v>0</v>
      </c>
      <c r="BK111" s="24">
        <f t="shared" si="41"/>
        <v>0</v>
      </c>
      <c r="BL111" s="24">
        <f t="shared" si="42"/>
        <v>1</v>
      </c>
      <c r="BM111" s="24">
        <f t="shared" si="43"/>
        <v>0</v>
      </c>
      <c r="BN111" s="24">
        <f t="shared" si="44"/>
        <v>1</v>
      </c>
      <c r="BO111" s="24">
        <f t="shared" si="45"/>
        <v>0</v>
      </c>
      <c r="BP111" s="24">
        <f t="shared" si="46"/>
        <v>0</v>
      </c>
      <c r="BQ111" s="24">
        <f t="shared" si="47"/>
        <v>1</v>
      </c>
      <c r="BR111" s="24">
        <f t="shared" si="48"/>
        <v>0</v>
      </c>
      <c r="BS111" s="24">
        <f t="shared" si="49"/>
        <v>0</v>
      </c>
      <c r="BT111" s="24">
        <f t="shared" si="50"/>
        <v>1</v>
      </c>
      <c r="BU111" s="24">
        <f t="shared" si="51"/>
        <v>0</v>
      </c>
      <c r="BV111" s="24">
        <f t="shared" si="52"/>
        <v>0</v>
      </c>
      <c r="BW111" s="24">
        <f t="shared" si="53"/>
        <v>0</v>
      </c>
      <c r="BX111" s="24">
        <f t="shared" si="54"/>
        <v>0</v>
      </c>
      <c r="BY111" s="24">
        <f t="shared" si="55"/>
        <v>0</v>
      </c>
      <c r="BZ111" s="24">
        <f t="shared" si="56"/>
        <v>0</v>
      </c>
      <c r="CA111" s="24">
        <f t="shared" si="57"/>
        <v>1</v>
      </c>
      <c r="CB111" s="24">
        <f t="shared" si="58"/>
        <v>1</v>
      </c>
      <c r="CC111" s="24">
        <f t="shared" si="59"/>
        <v>0</v>
      </c>
      <c r="CD111" s="24">
        <f t="shared" si="60"/>
        <v>0</v>
      </c>
      <c r="CE111" s="24">
        <f t="shared" si="61"/>
        <v>0</v>
      </c>
      <c r="CF111" s="24">
        <f t="shared" si="62"/>
        <v>1</v>
      </c>
      <c r="CG111" s="24">
        <f>MAX($BJ111,$BN111,$BX111,$CB111)</f>
        <v>1</v>
      </c>
      <c r="CH111" s="24">
        <f t="shared" si="63"/>
        <v>0</v>
      </c>
      <c r="CI111" s="24">
        <f t="shared" si="64"/>
        <v>0</v>
      </c>
      <c r="CJ111" s="211">
        <f>_xlfn.XLOOKUP($C111,[1]Sheet1!$B:$B,[1]Sheet1!BJ:BJ)</f>
        <v>0</v>
      </c>
      <c r="CK111" s="211">
        <f>_xlfn.XLOOKUP($C111,[1]Sheet1!$B:$B,[1]Sheet1!BK:BK)</f>
        <v>0</v>
      </c>
      <c r="CL111" s="211">
        <f>_xlfn.XLOOKUP($C111,[1]Sheet1!$B:$B,[1]Sheet1!BL:BL)</f>
        <v>0</v>
      </c>
      <c r="CM111" s="211">
        <f>_xlfn.XLOOKUP($C111,[1]Sheet1!$B:$B,[1]Sheet1!BM:BM)</f>
        <v>0</v>
      </c>
      <c r="CN111" s="211">
        <f>_xlfn.XLOOKUP($C111,[1]Sheet1!$B:$B,[1]Sheet1!BN:BN)</f>
        <v>0</v>
      </c>
      <c r="CO111" s="211">
        <f>_xlfn.XLOOKUP($C111,[1]Sheet1!$B:$B,[1]Sheet1!BO:BO)</f>
        <v>0</v>
      </c>
      <c r="CP111" s="211">
        <f>_xlfn.XLOOKUP($C111,[1]Sheet1!$B:$B,[1]Sheet1!BP:BP)</f>
        <v>1</v>
      </c>
      <c r="CQ111" s="211">
        <f>_xlfn.XLOOKUP($C111,[1]Sheet1!$B:$B,[1]Sheet1!BQ:BQ)</f>
        <v>1</v>
      </c>
      <c r="CR111" s="211">
        <f>_xlfn.XLOOKUP($C111,[1]Sheet1!$B:$B,[1]Sheet1!BR:BR)</f>
        <v>0</v>
      </c>
      <c r="CS111" s="211">
        <f>_xlfn.XLOOKUP($C111,[1]Sheet1!$B:$B,[1]Sheet1!BS:BS)</f>
        <v>1</v>
      </c>
      <c r="CT111" s="211">
        <f>_xlfn.XLOOKUP($C111,[1]Sheet1!$B:$B,[1]Sheet1!BT:BT)</f>
        <v>0</v>
      </c>
      <c r="CU111" s="211">
        <f>_xlfn.XLOOKUP($C111,[1]Sheet1!$B:$B,[1]Sheet1!BU:BU)</f>
        <v>1</v>
      </c>
      <c r="CV111" s="211">
        <f>_xlfn.XLOOKUP($C111,[1]Sheet1!$B:$B,[1]Sheet1!BV:BV)</f>
        <v>0</v>
      </c>
      <c r="CW111" s="211">
        <f>_xlfn.XLOOKUP($C111,[1]Sheet1!$B:$B,[1]Sheet1!BW:BW)</f>
        <v>0</v>
      </c>
      <c r="CX111" s="211">
        <f>_xlfn.XLOOKUP($C111,[1]Sheet1!$B:$B,[1]Sheet1!BX:BX)</f>
        <v>0</v>
      </c>
      <c r="CY111" s="211">
        <f>_xlfn.XLOOKUP($C111,[1]Sheet1!$B:$B,[1]Sheet1!BY:BY)</f>
        <v>0</v>
      </c>
      <c r="CZ111" s="211">
        <f>_xlfn.XLOOKUP($C111,[1]Sheet1!$B:$B,[1]Sheet1!BZ:BZ)</f>
        <v>1</v>
      </c>
      <c r="DA111" s="211">
        <f>_xlfn.XLOOKUP($C111,[1]Sheet1!$B:$B,[1]Sheet1!CA:CA)</f>
        <v>0</v>
      </c>
      <c r="DB111" s="211">
        <f>_xlfn.XLOOKUP($C111,[1]Sheet1!$B:$B,[1]Sheet1!CB:CB)</f>
        <v>1</v>
      </c>
      <c r="DC111" s="211">
        <f>_xlfn.XLOOKUP($C111,[1]Sheet1!$B:$B,[1]Sheet1!CC:CC)</f>
        <v>0</v>
      </c>
      <c r="DD111" s="211">
        <f>_xlfn.XLOOKUP($C111,[1]Sheet1!$B:$B,[1]Sheet1!CD:CD)</f>
        <v>0</v>
      </c>
      <c r="DE111" s="211">
        <f>_xlfn.XLOOKUP($C111,[1]Sheet1!$B:$B,[1]Sheet1!CE:CE)</f>
        <v>1</v>
      </c>
      <c r="DF111" s="211">
        <f>_xlfn.XLOOKUP($C111,[1]Sheet1!$B:$B,[1]Sheet1!CF:CF)</f>
        <v>0</v>
      </c>
      <c r="DG111" s="163" t="str">
        <f>_xlfn.XLOOKUP(C111,[2]Sheet1!$B:$B,[2]Sheet1!$N:$N)</f>
        <v>Y</v>
      </c>
      <c r="DH111" s="163" t="str">
        <f>_xlfn.XLOOKUP(C111,[2]Sheet1!$B:$B,[2]Sheet1!$R:$R)</f>
        <v>Yes</v>
      </c>
      <c r="DI111" s="163" t="str">
        <f>_xlfn.XLOOKUP(C111,[2]Sheet1!$B:$B,[2]Sheet1!$AN:$AN)</f>
        <v>C, V</v>
      </c>
      <c r="DJ111" s="163" t="str">
        <f>_xlfn.XLOOKUP(C111,[2]Sheet1!$B:$B,[2]Sheet1!$W:$W)</f>
        <v>N</v>
      </c>
      <c r="DK111" s="163">
        <f>_xlfn.XLOOKUP(C111,[2]Sheet1!$B:$B,[2]Sheet1!$AF:$AF)</f>
        <v>0</v>
      </c>
      <c r="DL111" s="163" t="str">
        <f>_xlfn.XLOOKUP(C111,[2]Sheet1!$B:$B,[2]Sheet1!$AW:$AW)</f>
        <v>U</v>
      </c>
      <c r="DM111" s="166" t="str">
        <f t="shared" si="65"/>
        <v>Y</v>
      </c>
      <c r="DN111" s="166" t="str">
        <f t="shared" si="66"/>
        <v>Targets set</v>
      </c>
      <c r="DO111" s="166" t="str">
        <f t="shared" si="67"/>
        <v>Y</v>
      </c>
      <c r="DP111" s="166" t="str">
        <f t="shared" si="68"/>
        <v>N</v>
      </c>
      <c r="DQ111" s="180" t="str">
        <f t="shared" si="69"/>
        <v>Yes</v>
      </c>
      <c r="DR111" s="180"/>
    </row>
    <row r="112" spans="1:122" s="24" customFormat="1" ht="16.5" hidden="1" customHeight="1">
      <c r="A112" s="24">
        <v>109</v>
      </c>
      <c r="B112" s="24">
        <v>107</v>
      </c>
      <c r="C112" s="26" t="s">
        <v>1124</v>
      </c>
      <c r="D112" s="24" t="s">
        <v>7187</v>
      </c>
      <c r="E112" s="24" t="s">
        <v>7169</v>
      </c>
      <c r="F112" s="24" t="s">
        <v>2540</v>
      </c>
      <c r="G112" s="24" t="s">
        <v>3181</v>
      </c>
      <c r="H112" s="30" t="s">
        <v>1125</v>
      </c>
      <c r="I112" s="24" t="s">
        <v>1126</v>
      </c>
      <c r="J112" s="24">
        <v>4.1000000000000002E-2</v>
      </c>
      <c r="K112" s="24" t="s">
        <v>1127</v>
      </c>
      <c r="L112" s="24">
        <v>138129</v>
      </c>
      <c r="M112" s="26">
        <v>31</v>
      </c>
      <c r="N112" s="73" t="s">
        <v>689</v>
      </c>
      <c r="O112" s="73" t="s">
        <v>7588</v>
      </c>
      <c r="P112" s="74" t="s">
        <v>7588</v>
      </c>
      <c r="Q112" s="73" t="s">
        <v>689</v>
      </c>
      <c r="R112" s="73" t="s">
        <v>689</v>
      </c>
      <c r="S112" s="73" t="s">
        <v>7588</v>
      </c>
      <c r="T112" s="73" t="s">
        <v>7588</v>
      </c>
      <c r="U112" s="213" t="s">
        <v>7588</v>
      </c>
      <c r="V112" s="73" t="s">
        <v>7588</v>
      </c>
      <c r="W112" s="73" t="s">
        <v>7588</v>
      </c>
      <c r="X112" s="218" t="s">
        <v>7588</v>
      </c>
      <c r="Y112" s="73" t="s">
        <v>7588</v>
      </c>
      <c r="Z112" s="73" t="s">
        <v>7588</v>
      </c>
      <c r="AA112" s="74" t="s">
        <v>7588</v>
      </c>
      <c r="AB112" s="73"/>
      <c r="AC112" s="73" t="s">
        <v>417</v>
      </c>
      <c r="AD112" s="74" t="s">
        <v>6</v>
      </c>
      <c r="AE112" s="73" t="s">
        <v>7588</v>
      </c>
      <c r="AF112" s="73" t="s">
        <v>689</v>
      </c>
      <c r="AG112" s="73" t="s">
        <v>266</v>
      </c>
      <c r="AH112" s="73" t="s">
        <v>266</v>
      </c>
      <c r="AI112" s="73" t="s">
        <v>266</v>
      </c>
      <c r="AJ112" s="73" t="s">
        <v>2283</v>
      </c>
      <c r="AK112" s="81" t="s">
        <v>7588</v>
      </c>
      <c r="AL112" s="73" t="s">
        <v>7588</v>
      </c>
      <c r="AN112" s="26"/>
      <c r="AO112" s="24" t="s">
        <v>7346</v>
      </c>
      <c r="AP112" s="73" t="s">
        <v>86</v>
      </c>
      <c r="AQ112" s="24" t="s">
        <v>2283</v>
      </c>
      <c r="AR112" s="24" t="s">
        <v>4081</v>
      </c>
      <c r="AS112" s="24">
        <v>2050</v>
      </c>
      <c r="AU112" s="26"/>
      <c r="AV112" s="24" t="s">
        <v>266</v>
      </c>
      <c r="AW112" s="22" t="s">
        <v>880</v>
      </c>
      <c r="AX112" s="24" t="s">
        <v>269</v>
      </c>
      <c r="AY112" s="24" t="s">
        <v>689</v>
      </c>
      <c r="AZ112" s="24" t="s">
        <v>7588</v>
      </c>
      <c r="BA112" s="24" t="s">
        <v>7588</v>
      </c>
      <c r="BC112" s="26"/>
      <c r="BE112" s="29"/>
      <c r="BF112" s="26"/>
      <c r="BG112" s="24">
        <f t="shared" si="37"/>
        <v>0</v>
      </c>
      <c r="BH112" s="24">
        <f t="shared" si="38"/>
        <v>0</v>
      </c>
      <c r="BI112" s="24">
        <f t="shared" si="39"/>
        <v>0</v>
      </c>
      <c r="BJ112" s="24">
        <f t="shared" si="40"/>
        <v>0</v>
      </c>
      <c r="BK112" s="24">
        <f t="shared" si="41"/>
        <v>0</v>
      </c>
      <c r="BL112" s="24">
        <f t="shared" si="42"/>
        <v>0</v>
      </c>
      <c r="BM112" s="24">
        <f t="shared" si="43"/>
        <v>0</v>
      </c>
      <c r="BN112" s="24">
        <f t="shared" si="44"/>
        <v>0</v>
      </c>
      <c r="BO112" s="24">
        <f t="shared" si="45"/>
        <v>0</v>
      </c>
      <c r="BP112" s="24">
        <f t="shared" si="46"/>
        <v>0</v>
      </c>
      <c r="BQ112" s="24">
        <f t="shared" si="47"/>
        <v>0</v>
      </c>
      <c r="BR112" s="24">
        <f t="shared" si="48"/>
        <v>0</v>
      </c>
      <c r="BS112" s="24">
        <f t="shared" si="49"/>
        <v>0</v>
      </c>
      <c r="BT112" s="24">
        <f t="shared" si="50"/>
        <v>1</v>
      </c>
      <c r="BU112" s="24">
        <f t="shared" si="51"/>
        <v>0</v>
      </c>
      <c r="BV112" s="24">
        <f t="shared" si="52"/>
        <v>0</v>
      </c>
      <c r="BW112" s="24">
        <f t="shared" si="53"/>
        <v>0</v>
      </c>
      <c r="BX112" s="24">
        <f t="shared" si="54"/>
        <v>0</v>
      </c>
      <c r="BY112" s="24">
        <f t="shared" si="55"/>
        <v>0</v>
      </c>
      <c r="BZ112" s="24">
        <f t="shared" si="56"/>
        <v>0</v>
      </c>
      <c r="CA112" s="24">
        <f t="shared" si="57"/>
        <v>1</v>
      </c>
      <c r="CB112" s="24">
        <f t="shared" si="58"/>
        <v>1</v>
      </c>
      <c r="CC112" s="24">
        <f t="shared" si="59"/>
        <v>0</v>
      </c>
      <c r="CD112" s="24">
        <f t="shared" si="60"/>
        <v>0</v>
      </c>
      <c r="CE112" s="24">
        <f t="shared" si="61"/>
        <v>0</v>
      </c>
      <c r="CF112" s="24">
        <f t="shared" si="62"/>
        <v>1</v>
      </c>
      <c r="CG112" s="24">
        <f>MAX(BJ112,BN112,BX112,CB112)</f>
        <v>1</v>
      </c>
      <c r="CH112" s="24">
        <f t="shared" si="63"/>
        <v>0</v>
      </c>
      <c r="CI112" s="24">
        <f t="shared" si="64"/>
        <v>0</v>
      </c>
      <c r="CJ112" s="211">
        <f>_xlfn.XLOOKUP($C112,[1]Sheet1!$B:$B,[1]Sheet1!BJ:BJ)</f>
        <v>0</v>
      </c>
      <c r="CK112" s="211">
        <f>_xlfn.XLOOKUP($C112,[1]Sheet1!$B:$B,[1]Sheet1!BK:BK)</f>
        <v>0</v>
      </c>
      <c r="CL112" s="211">
        <f>_xlfn.XLOOKUP($C112,[1]Sheet1!$B:$B,[1]Sheet1!BL:BL)</f>
        <v>0</v>
      </c>
      <c r="CM112" s="211">
        <f>_xlfn.XLOOKUP($C112,[1]Sheet1!$B:$B,[1]Sheet1!BM:BM)</f>
        <v>0</v>
      </c>
      <c r="CN112" s="211">
        <f>_xlfn.XLOOKUP($C112,[1]Sheet1!$B:$B,[1]Sheet1!BN:BN)</f>
        <v>0</v>
      </c>
      <c r="CO112" s="211">
        <f>_xlfn.XLOOKUP($C112,[1]Sheet1!$B:$B,[1]Sheet1!BO:BO)</f>
        <v>0</v>
      </c>
      <c r="CP112" s="211">
        <f>_xlfn.XLOOKUP($C112,[1]Sheet1!$B:$B,[1]Sheet1!BP:BP)</f>
        <v>1</v>
      </c>
      <c r="CQ112" s="211">
        <f>_xlfn.XLOOKUP($C112,[1]Sheet1!$B:$B,[1]Sheet1!BQ:BQ)</f>
        <v>1</v>
      </c>
      <c r="CR112" s="211">
        <f>_xlfn.XLOOKUP($C112,[1]Sheet1!$B:$B,[1]Sheet1!BR:BR)</f>
        <v>0</v>
      </c>
      <c r="CS112" s="211">
        <f>_xlfn.XLOOKUP($C112,[1]Sheet1!$B:$B,[1]Sheet1!BS:BS)</f>
        <v>0</v>
      </c>
      <c r="CT112" s="211">
        <f>_xlfn.XLOOKUP($C112,[1]Sheet1!$B:$B,[1]Sheet1!BT:BT)</f>
        <v>0</v>
      </c>
      <c r="CU112" s="211">
        <f>_xlfn.XLOOKUP($C112,[1]Sheet1!$B:$B,[1]Sheet1!BU:BU)</f>
        <v>0</v>
      </c>
      <c r="CV112" s="211">
        <f>_xlfn.XLOOKUP($C112,[1]Sheet1!$B:$B,[1]Sheet1!BV:BV)</f>
        <v>0</v>
      </c>
      <c r="CW112" s="211">
        <f>_xlfn.XLOOKUP($C112,[1]Sheet1!$B:$B,[1]Sheet1!BW:BW)</f>
        <v>0</v>
      </c>
      <c r="CX112" s="211">
        <f>_xlfn.XLOOKUP($C112,[1]Sheet1!$B:$B,[1]Sheet1!BX:BX)</f>
        <v>0</v>
      </c>
      <c r="CY112" s="211">
        <f>_xlfn.XLOOKUP($C112,[1]Sheet1!$B:$B,[1]Sheet1!BY:BY)</f>
        <v>0</v>
      </c>
      <c r="CZ112" s="211">
        <f>_xlfn.XLOOKUP($C112,[1]Sheet1!$B:$B,[1]Sheet1!BZ:BZ)</f>
        <v>1</v>
      </c>
      <c r="DA112" s="211">
        <f>_xlfn.XLOOKUP($C112,[1]Sheet1!$B:$B,[1]Sheet1!CA:CA)</f>
        <v>0</v>
      </c>
      <c r="DB112" s="211">
        <f>_xlfn.XLOOKUP($C112,[1]Sheet1!$B:$B,[1]Sheet1!CB:CB)</f>
        <v>1</v>
      </c>
      <c r="DC112" s="211">
        <f>_xlfn.XLOOKUP($C112,[1]Sheet1!$B:$B,[1]Sheet1!CC:CC)</f>
        <v>1</v>
      </c>
      <c r="DD112" s="211">
        <f>_xlfn.XLOOKUP($C112,[1]Sheet1!$B:$B,[1]Sheet1!CD:CD)</f>
        <v>0</v>
      </c>
      <c r="DE112" s="211">
        <f>_xlfn.XLOOKUP($C112,[1]Sheet1!$B:$B,[1]Sheet1!CE:CE)</f>
        <v>1</v>
      </c>
      <c r="DF112" s="211">
        <f>_xlfn.XLOOKUP($C112,[1]Sheet1!$B:$B,[1]Sheet1!CF:CF)</f>
        <v>0</v>
      </c>
      <c r="DG112" s="163" t="str">
        <f>_xlfn.XLOOKUP(C112,[2]Sheet1!$B:$B,[2]Sheet1!$N:$N)</f>
        <v>N</v>
      </c>
      <c r="DH112" s="163">
        <f>_xlfn.XLOOKUP(C112,[2]Sheet1!$B:$B,[2]Sheet1!$R:$R)</f>
        <v>0</v>
      </c>
      <c r="DI112" s="163" t="str">
        <f>_xlfn.XLOOKUP(C112,[2]Sheet1!$B:$B,[2]Sheet1!$AN:$AN)</f>
        <v>V</v>
      </c>
      <c r="DJ112" s="163" t="str">
        <f>_xlfn.XLOOKUP(C112,[2]Sheet1!$B:$B,[2]Sheet1!$W:$W)</f>
        <v>I</v>
      </c>
      <c r="DK112" s="163">
        <f>_xlfn.XLOOKUP(C112,[2]Sheet1!$B:$B,[2]Sheet1!$AF:$AF)</f>
        <v>0</v>
      </c>
      <c r="DL112" s="163" t="str">
        <f>_xlfn.XLOOKUP(C112,[2]Sheet1!$B:$B,[2]Sheet1!$AW:$AW)</f>
        <v>Y</v>
      </c>
      <c r="DM112" s="166" t="str">
        <f t="shared" si="65"/>
        <v>N</v>
      </c>
      <c r="DN112" s="166" t="str">
        <f t="shared" si="66"/>
        <v/>
      </c>
      <c r="DO112" s="166" t="str">
        <f t="shared" si="67"/>
        <v>Y</v>
      </c>
      <c r="DP112" s="166" t="str">
        <f t="shared" si="68"/>
        <v>N</v>
      </c>
      <c r="DQ112" s="180" t="str">
        <f t="shared" si="69"/>
        <v>Yes</v>
      </c>
      <c r="DR112" s="180"/>
    </row>
    <row r="113" spans="1:122" s="24" customFormat="1" ht="16.5" hidden="1" customHeight="1">
      <c r="A113" s="24">
        <v>110</v>
      </c>
      <c r="B113" s="24">
        <v>121</v>
      </c>
      <c r="C113" s="26" t="s">
        <v>1396</v>
      </c>
      <c r="D113" s="24" t="s">
        <v>7187</v>
      </c>
      <c r="E113" s="24" t="s">
        <v>7169</v>
      </c>
      <c r="F113" s="24" t="s">
        <v>2540</v>
      </c>
      <c r="G113" s="24" t="s">
        <v>3181</v>
      </c>
      <c r="H113" s="30" t="s">
        <v>1397</v>
      </c>
      <c r="I113" s="24" t="s">
        <v>1398</v>
      </c>
      <c r="J113" s="24">
        <v>-0.19800000000000001</v>
      </c>
      <c r="K113" s="24" t="s">
        <v>1399</v>
      </c>
      <c r="L113" s="24">
        <v>56400</v>
      </c>
      <c r="M113" s="26">
        <v>31</v>
      </c>
      <c r="N113" s="73" t="s">
        <v>689</v>
      </c>
      <c r="O113" s="73" t="s">
        <v>7588</v>
      </c>
      <c r="P113" s="74" t="s">
        <v>7588</v>
      </c>
      <c r="Q113" s="73" t="s">
        <v>689</v>
      </c>
      <c r="R113" s="73" t="s">
        <v>689</v>
      </c>
      <c r="S113" s="73" t="s">
        <v>7588</v>
      </c>
      <c r="T113" s="73" t="s">
        <v>7588</v>
      </c>
      <c r="U113" s="213" t="s">
        <v>7588</v>
      </c>
      <c r="V113" s="73" t="s">
        <v>7588</v>
      </c>
      <c r="W113" s="73" t="s">
        <v>7588</v>
      </c>
      <c r="X113" s="218" t="s">
        <v>7588</v>
      </c>
      <c r="Y113" s="73" t="s">
        <v>7588</v>
      </c>
      <c r="Z113" s="73" t="s">
        <v>7588</v>
      </c>
      <c r="AA113" s="74" t="s">
        <v>7588</v>
      </c>
      <c r="AB113" s="73"/>
      <c r="AC113" s="73" t="s">
        <v>417</v>
      </c>
      <c r="AD113" s="74" t="s">
        <v>6</v>
      </c>
      <c r="AE113" s="73" t="s">
        <v>7588</v>
      </c>
      <c r="AF113" s="73" t="s">
        <v>689</v>
      </c>
      <c r="AG113" s="73" t="s">
        <v>266</v>
      </c>
      <c r="AH113" s="73" t="s">
        <v>266</v>
      </c>
      <c r="AI113" s="73" t="s">
        <v>738</v>
      </c>
      <c r="AJ113" s="73" t="s">
        <v>691</v>
      </c>
      <c r="AK113" s="81" t="s">
        <v>7588</v>
      </c>
      <c r="AL113" s="73" t="s">
        <v>7588</v>
      </c>
      <c r="AN113" s="26"/>
      <c r="AO113" s="24" t="s">
        <v>870</v>
      </c>
      <c r="AP113" s="73" t="s">
        <v>86</v>
      </c>
      <c r="AQ113" s="24" t="s">
        <v>691</v>
      </c>
      <c r="AR113" s="24" t="s">
        <v>4091</v>
      </c>
      <c r="AS113" s="24">
        <v>2050</v>
      </c>
      <c r="AU113" s="26"/>
      <c r="AV113" s="24" t="s">
        <v>266</v>
      </c>
      <c r="AW113" s="22" t="s">
        <v>3019</v>
      </c>
      <c r="AX113" s="24" t="s">
        <v>269</v>
      </c>
      <c r="AY113" s="24" t="s">
        <v>689</v>
      </c>
      <c r="AZ113" s="24" t="s">
        <v>7588</v>
      </c>
      <c r="BA113" s="24" t="s">
        <v>7588</v>
      </c>
      <c r="BC113" s="26"/>
      <c r="BE113" s="29"/>
      <c r="BF113" s="26"/>
      <c r="BG113" s="24">
        <f t="shared" si="37"/>
        <v>0</v>
      </c>
      <c r="BH113" s="24">
        <f t="shared" si="38"/>
        <v>0</v>
      </c>
      <c r="BI113" s="24">
        <f t="shared" si="39"/>
        <v>0</v>
      </c>
      <c r="BJ113" s="24">
        <f t="shared" si="40"/>
        <v>0</v>
      </c>
      <c r="BK113" s="24">
        <f t="shared" si="41"/>
        <v>0</v>
      </c>
      <c r="BL113" s="24">
        <f t="shared" si="42"/>
        <v>0</v>
      </c>
      <c r="BM113" s="24">
        <f t="shared" si="43"/>
        <v>0</v>
      </c>
      <c r="BN113" s="24">
        <f t="shared" si="44"/>
        <v>0</v>
      </c>
      <c r="BO113" s="24">
        <f t="shared" si="45"/>
        <v>0</v>
      </c>
      <c r="BP113" s="24">
        <f t="shared" si="46"/>
        <v>0</v>
      </c>
      <c r="BQ113" s="24">
        <f t="shared" si="47"/>
        <v>0</v>
      </c>
      <c r="BR113" s="24">
        <f t="shared" si="48"/>
        <v>0</v>
      </c>
      <c r="BS113" s="24">
        <f t="shared" si="49"/>
        <v>0</v>
      </c>
      <c r="BT113" s="24">
        <f t="shared" si="50"/>
        <v>1</v>
      </c>
      <c r="BU113" s="24">
        <f t="shared" si="51"/>
        <v>0</v>
      </c>
      <c r="BV113" s="24">
        <f t="shared" si="52"/>
        <v>0</v>
      </c>
      <c r="BW113" s="24">
        <f t="shared" si="53"/>
        <v>0</v>
      </c>
      <c r="BX113" s="24">
        <f t="shared" si="54"/>
        <v>0</v>
      </c>
      <c r="BY113" s="24">
        <f t="shared" si="55"/>
        <v>0</v>
      </c>
      <c r="BZ113" s="24">
        <f t="shared" si="56"/>
        <v>0</v>
      </c>
      <c r="CA113" s="24">
        <f t="shared" si="57"/>
        <v>1</v>
      </c>
      <c r="CB113" s="24">
        <f t="shared" si="58"/>
        <v>1</v>
      </c>
      <c r="CC113" s="24">
        <f t="shared" si="59"/>
        <v>0</v>
      </c>
      <c r="CD113" s="24">
        <f t="shared" si="60"/>
        <v>0</v>
      </c>
      <c r="CE113" s="24">
        <f t="shared" si="61"/>
        <v>0</v>
      </c>
      <c r="CF113" s="24">
        <f t="shared" si="62"/>
        <v>1</v>
      </c>
      <c r="CG113" s="24">
        <f>MAX(BJ113,BN113,BX113,CB113)</f>
        <v>1</v>
      </c>
      <c r="CH113" s="24">
        <f t="shared" si="63"/>
        <v>0</v>
      </c>
      <c r="CI113" s="24">
        <f t="shared" si="64"/>
        <v>0</v>
      </c>
      <c r="CJ113" s="211">
        <f>_xlfn.XLOOKUP($C113,[1]Sheet1!$B:$B,[1]Sheet1!BJ:BJ)</f>
        <v>0</v>
      </c>
      <c r="CK113" s="211">
        <f>_xlfn.XLOOKUP($C113,[1]Sheet1!$B:$B,[1]Sheet1!BK:BK)</f>
        <v>0</v>
      </c>
      <c r="CL113" s="211">
        <f>_xlfn.XLOOKUP($C113,[1]Sheet1!$B:$B,[1]Sheet1!BL:BL)</f>
        <v>0</v>
      </c>
      <c r="CM113" s="211">
        <f>_xlfn.XLOOKUP($C113,[1]Sheet1!$B:$B,[1]Sheet1!BM:BM)</f>
        <v>0</v>
      </c>
      <c r="CN113" s="211">
        <f>_xlfn.XLOOKUP($C113,[1]Sheet1!$B:$B,[1]Sheet1!BN:BN)</f>
        <v>0</v>
      </c>
      <c r="CO113" s="211">
        <f>_xlfn.XLOOKUP($C113,[1]Sheet1!$B:$B,[1]Sheet1!BO:BO)</f>
        <v>0</v>
      </c>
      <c r="CP113" s="211">
        <f>_xlfn.XLOOKUP($C113,[1]Sheet1!$B:$B,[1]Sheet1!BP:BP)</f>
        <v>0</v>
      </c>
      <c r="CQ113" s="211">
        <f>_xlfn.XLOOKUP($C113,[1]Sheet1!$B:$B,[1]Sheet1!BQ:BQ)</f>
        <v>0</v>
      </c>
      <c r="CR113" s="211">
        <f>_xlfn.XLOOKUP($C113,[1]Sheet1!$B:$B,[1]Sheet1!BR:BR)</f>
        <v>0</v>
      </c>
      <c r="CS113" s="211">
        <f>_xlfn.XLOOKUP($C113,[1]Sheet1!$B:$B,[1]Sheet1!BS:BS)</f>
        <v>0</v>
      </c>
      <c r="CT113" s="211">
        <f>_xlfn.XLOOKUP($C113,[1]Sheet1!$B:$B,[1]Sheet1!BT:BT)</f>
        <v>0</v>
      </c>
      <c r="CU113" s="211">
        <f>_xlfn.XLOOKUP($C113,[1]Sheet1!$B:$B,[1]Sheet1!BU:BU)</f>
        <v>0</v>
      </c>
      <c r="CV113" s="211">
        <f>_xlfn.XLOOKUP($C113,[1]Sheet1!$B:$B,[1]Sheet1!BV:BV)</f>
        <v>0</v>
      </c>
      <c r="CW113" s="211">
        <f>_xlfn.XLOOKUP($C113,[1]Sheet1!$B:$B,[1]Sheet1!BW:BW)</f>
        <v>0</v>
      </c>
      <c r="CX113" s="211">
        <f>_xlfn.XLOOKUP($C113,[1]Sheet1!$B:$B,[1]Sheet1!BX:BX)</f>
        <v>0</v>
      </c>
      <c r="CY113" s="211">
        <f>_xlfn.XLOOKUP($C113,[1]Sheet1!$B:$B,[1]Sheet1!BY:BY)</f>
        <v>0</v>
      </c>
      <c r="CZ113" s="211">
        <f>_xlfn.XLOOKUP($C113,[1]Sheet1!$B:$B,[1]Sheet1!BZ:BZ)</f>
        <v>0</v>
      </c>
      <c r="DA113" s="211">
        <f>_xlfn.XLOOKUP($C113,[1]Sheet1!$B:$B,[1]Sheet1!CA:CA)</f>
        <v>0</v>
      </c>
      <c r="DB113" s="211">
        <f>_xlfn.XLOOKUP($C113,[1]Sheet1!$B:$B,[1]Sheet1!CB:CB)</f>
        <v>0</v>
      </c>
      <c r="DC113" s="211">
        <f>_xlfn.XLOOKUP($C113,[1]Sheet1!$B:$B,[1]Sheet1!CC:CC)</f>
        <v>0</v>
      </c>
      <c r="DD113" s="211">
        <f>_xlfn.XLOOKUP($C113,[1]Sheet1!$B:$B,[1]Sheet1!CD:CD)</f>
        <v>0</v>
      </c>
      <c r="DE113" s="211">
        <f>_xlfn.XLOOKUP($C113,[1]Sheet1!$B:$B,[1]Sheet1!CE:CE)</f>
        <v>0</v>
      </c>
      <c r="DF113" s="211">
        <f>_xlfn.XLOOKUP($C113,[1]Sheet1!$B:$B,[1]Sheet1!CF:CF)</f>
        <v>0</v>
      </c>
      <c r="DG113" s="163" t="str">
        <f>_xlfn.XLOOKUP(C113,[2]Sheet1!$B:$B,[2]Sheet1!$N:$N)</f>
        <v>N</v>
      </c>
      <c r="DH113" s="163">
        <f>_xlfn.XLOOKUP(C113,[2]Sheet1!$B:$B,[2]Sheet1!$R:$R)</f>
        <v>0</v>
      </c>
      <c r="DI113" s="163" t="str">
        <f>_xlfn.XLOOKUP(C113,[2]Sheet1!$B:$B,[2]Sheet1!$AN:$AN)</f>
        <v>N</v>
      </c>
      <c r="DJ113" s="163" t="str">
        <f>_xlfn.XLOOKUP(C113,[2]Sheet1!$B:$B,[2]Sheet1!$W:$W)</f>
        <v>N</v>
      </c>
      <c r="DK113" s="163">
        <f>_xlfn.XLOOKUP(C113,[2]Sheet1!$B:$B,[2]Sheet1!$AF:$AF)</f>
        <v>0</v>
      </c>
      <c r="DL113" s="163">
        <f>_xlfn.XLOOKUP(C113,[2]Sheet1!$B:$B,[2]Sheet1!$AW:$AW)</f>
        <v>0</v>
      </c>
      <c r="DM113" s="166" t="str">
        <f t="shared" si="65"/>
        <v>N</v>
      </c>
      <c r="DN113" s="166" t="str">
        <f t="shared" si="66"/>
        <v/>
      </c>
      <c r="DO113" s="166" t="str">
        <f t="shared" si="67"/>
        <v>Y</v>
      </c>
      <c r="DP113" s="166" t="str">
        <f t="shared" si="68"/>
        <v>N</v>
      </c>
      <c r="DQ113" s="180" t="str">
        <f t="shared" si="69"/>
        <v>Yes</v>
      </c>
      <c r="DR113" s="180"/>
    </row>
    <row r="114" spans="1:122" s="24" customFormat="1" ht="16.5" hidden="1" customHeight="1">
      <c r="A114" s="24">
        <v>111</v>
      </c>
      <c r="B114" s="24">
        <v>133</v>
      </c>
      <c r="C114" s="26" t="s">
        <v>741</v>
      </c>
      <c r="D114" s="24" t="s">
        <v>7167</v>
      </c>
      <c r="E114" s="24" t="s">
        <v>7163</v>
      </c>
      <c r="F114" s="24" t="s">
        <v>7286</v>
      </c>
      <c r="G114" s="24" t="s">
        <v>2990</v>
      </c>
      <c r="H114" s="30" t="s">
        <v>742</v>
      </c>
      <c r="I114" s="24" t="s">
        <v>743</v>
      </c>
      <c r="J114" s="24">
        <v>0.35499999999999998</v>
      </c>
      <c r="K114" s="24" t="s">
        <v>744</v>
      </c>
      <c r="L114" s="24">
        <v>108000</v>
      </c>
      <c r="M114" s="26">
        <v>25</v>
      </c>
      <c r="N114" s="73" t="s">
        <v>86</v>
      </c>
      <c r="O114" s="73">
        <v>2019</v>
      </c>
      <c r="P114" s="74">
        <v>2040</v>
      </c>
      <c r="Q114" s="73" t="s">
        <v>86</v>
      </c>
      <c r="R114" s="73" t="s">
        <v>86</v>
      </c>
      <c r="S114" s="73" t="s">
        <v>673</v>
      </c>
      <c r="T114" s="73" t="s">
        <v>2984</v>
      </c>
      <c r="U114" s="213">
        <v>2031</v>
      </c>
      <c r="V114" s="73" t="s">
        <v>673</v>
      </c>
      <c r="W114" s="73" t="s">
        <v>2984</v>
      </c>
      <c r="X114" s="218">
        <v>2051</v>
      </c>
      <c r="Y114" s="73" t="s">
        <v>86</v>
      </c>
      <c r="Z114" s="73" t="s">
        <v>673</v>
      </c>
      <c r="AA114" s="74">
        <v>2051</v>
      </c>
      <c r="AB114" s="73"/>
      <c r="AC114" s="73" t="s">
        <v>417</v>
      </c>
      <c r="AD114" s="74" t="s">
        <v>6</v>
      </c>
      <c r="AE114" s="73" t="s">
        <v>7588</v>
      </c>
      <c r="AF114" s="73" t="s">
        <v>689</v>
      </c>
      <c r="AG114" s="73" t="s">
        <v>266</v>
      </c>
      <c r="AH114" s="73" t="s">
        <v>266</v>
      </c>
      <c r="AI114" s="73" t="s">
        <v>266</v>
      </c>
      <c r="AJ114" s="73" t="s">
        <v>2283</v>
      </c>
      <c r="AK114" s="81" t="s">
        <v>7588</v>
      </c>
      <c r="AL114" s="73" t="s">
        <v>7588</v>
      </c>
      <c r="AN114" s="26"/>
      <c r="AO114" s="24" t="s">
        <v>7346</v>
      </c>
      <c r="AP114" s="73" t="s">
        <v>86</v>
      </c>
      <c r="AQ114" s="24" t="s">
        <v>2283</v>
      </c>
      <c r="AR114" s="24" t="s">
        <v>4103</v>
      </c>
      <c r="AS114" s="24">
        <v>2050</v>
      </c>
      <c r="AU114" s="26"/>
      <c r="AV114" s="24" t="s">
        <v>267</v>
      </c>
      <c r="AW114" s="22" t="s">
        <v>269</v>
      </c>
      <c r="AX114" s="24" t="s">
        <v>269</v>
      </c>
      <c r="AY114" s="24" t="s">
        <v>689</v>
      </c>
      <c r="AZ114" s="24" t="s">
        <v>7588</v>
      </c>
      <c r="BA114" s="24" t="s">
        <v>7588</v>
      </c>
      <c r="BC114" s="26"/>
      <c r="BE114" s="29"/>
      <c r="BF114" s="26"/>
      <c r="BG114" s="24">
        <f t="shared" si="37"/>
        <v>0</v>
      </c>
      <c r="BH114" s="24">
        <f t="shared" si="38"/>
        <v>0</v>
      </c>
      <c r="BI114" s="24">
        <f t="shared" si="39"/>
        <v>1</v>
      </c>
      <c r="BJ114" s="24">
        <f t="shared" si="40"/>
        <v>1</v>
      </c>
      <c r="BK114" s="24">
        <f t="shared" si="41"/>
        <v>0</v>
      </c>
      <c r="BL114" s="24">
        <f t="shared" si="42"/>
        <v>0</v>
      </c>
      <c r="BM114" s="24">
        <f t="shared" si="43"/>
        <v>1</v>
      </c>
      <c r="BN114" s="24">
        <f t="shared" si="44"/>
        <v>1</v>
      </c>
      <c r="BO114" s="24">
        <f t="shared" si="45"/>
        <v>0</v>
      </c>
      <c r="BP114" s="24">
        <f t="shared" si="46"/>
        <v>0</v>
      </c>
      <c r="BQ114" s="24">
        <f t="shared" si="47"/>
        <v>1</v>
      </c>
      <c r="BR114" s="24">
        <f t="shared" si="48"/>
        <v>0</v>
      </c>
      <c r="BS114" s="24">
        <f t="shared" si="49"/>
        <v>0</v>
      </c>
      <c r="BT114" s="24">
        <f t="shared" si="50"/>
        <v>1</v>
      </c>
      <c r="BU114" s="24">
        <f t="shared" si="51"/>
        <v>0</v>
      </c>
      <c r="BV114" s="24">
        <f t="shared" si="52"/>
        <v>0</v>
      </c>
      <c r="BW114" s="24">
        <f t="shared" si="53"/>
        <v>0</v>
      </c>
      <c r="BX114" s="24">
        <f t="shared" si="54"/>
        <v>0</v>
      </c>
      <c r="BY114" s="24">
        <f t="shared" si="55"/>
        <v>0</v>
      </c>
      <c r="BZ114" s="24">
        <f t="shared" si="56"/>
        <v>0</v>
      </c>
      <c r="CA114" s="24">
        <f t="shared" si="57"/>
        <v>1</v>
      </c>
      <c r="CB114" s="24">
        <f t="shared" si="58"/>
        <v>1</v>
      </c>
      <c r="CC114" s="24">
        <f t="shared" si="59"/>
        <v>0</v>
      </c>
      <c r="CD114" s="24">
        <f t="shared" si="60"/>
        <v>0</v>
      </c>
      <c r="CE114" s="24">
        <f t="shared" si="61"/>
        <v>0</v>
      </c>
      <c r="CF114" s="24">
        <f t="shared" si="62"/>
        <v>0</v>
      </c>
      <c r="CG114" s="24">
        <f>MAX(BJ114,BN114,BX114,CB114)</f>
        <v>1</v>
      </c>
      <c r="CH114" s="24">
        <f t="shared" si="63"/>
        <v>0</v>
      </c>
      <c r="CI114" s="24">
        <f t="shared" si="64"/>
        <v>1</v>
      </c>
      <c r="CJ114" s="211">
        <f>_xlfn.XLOOKUP($C114,[1]Sheet1!$B:$B,[1]Sheet1!BJ:BJ)</f>
        <v>0</v>
      </c>
      <c r="CK114" s="211">
        <f>_xlfn.XLOOKUP($C114,[1]Sheet1!$B:$B,[1]Sheet1!BK:BK)</f>
        <v>0</v>
      </c>
      <c r="CL114" s="211">
        <f>_xlfn.XLOOKUP($C114,[1]Sheet1!$B:$B,[1]Sheet1!BL:BL)</f>
        <v>0</v>
      </c>
      <c r="CM114" s="211">
        <f>_xlfn.XLOOKUP($C114,[1]Sheet1!$B:$B,[1]Sheet1!BM:BM)</f>
        <v>0</v>
      </c>
      <c r="CN114" s="211">
        <f>_xlfn.XLOOKUP($C114,[1]Sheet1!$B:$B,[1]Sheet1!BN:BN)</f>
        <v>0</v>
      </c>
      <c r="CO114" s="211">
        <f>_xlfn.XLOOKUP($C114,[1]Sheet1!$B:$B,[1]Sheet1!BO:BO)</f>
        <v>0</v>
      </c>
      <c r="CP114" s="211">
        <f>_xlfn.XLOOKUP($C114,[1]Sheet1!$B:$B,[1]Sheet1!BP:BP)</f>
        <v>1</v>
      </c>
      <c r="CQ114" s="211">
        <f>_xlfn.XLOOKUP($C114,[1]Sheet1!$B:$B,[1]Sheet1!BQ:BQ)</f>
        <v>1</v>
      </c>
      <c r="CR114" s="211">
        <f>_xlfn.XLOOKUP($C114,[1]Sheet1!$B:$B,[1]Sheet1!BR:BR)</f>
        <v>0</v>
      </c>
      <c r="CS114" s="211">
        <f>_xlfn.XLOOKUP($C114,[1]Sheet1!$B:$B,[1]Sheet1!BS:BS)</f>
        <v>0</v>
      </c>
      <c r="CT114" s="211">
        <f>_xlfn.XLOOKUP($C114,[1]Sheet1!$B:$B,[1]Sheet1!BT:BT)</f>
        <v>1</v>
      </c>
      <c r="CU114" s="211">
        <f>_xlfn.XLOOKUP($C114,[1]Sheet1!$B:$B,[1]Sheet1!BU:BU)</f>
        <v>1</v>
      </c>
      <c r="CV114" s="211">
        <f>_xlfn.XLOOKUP($C114,[1]Sheet1!$B:$B,[1]Sheet1!BV:BV)</f>
        <v>0</v>
      </c>
      <c r="CW114" s="211">
        <f>_xlfn.XLOOKUP($C114,[1]Sheet1!$B:$B,[1]Sheet1!BW:BW)</f>
        <v>0</v>
      </c>
      <c r="CX114" s="211">
        <f>_xlfn.XLOOKUP($C114,[1]Sheet1!$B:$B,[1]Sheet1!BX:BX)</f>
        <v>1</v>
      </c>
      <c r="CY114" s="211">
        <f>_xlfn.XLOOKUP($C114,[1]Sheet1!$B:$B,[1]Sheet1!BY:BY)</f>
        <v>1</v>
      </c>
      <c r="CZ114" s="211">
        <f>_xlfn.XLOOKUP($C114,[1]Sheet1!$B:$B,[1]Sheet1!BZ:BZ)</f>
        <v>1</v>
      </c>
      <c r="DA114" s="211">
        <f>_xlfn.XLOOKUP($C114,[1]Sheet1!$B:$B,[1]Sheet1!CA:CA)</f>
        <v>0</v>
      </c>
      <c r="DB114" s="211">
        <f>_xlfn.XLOOKUP($C114,[1]Sheet1!$B:$B,[1]Sheet1!CB:CB)</f>
        <v>1</v>
      </c>
      <c r="DC114" s="211">
        <f>_xlfn.XLOOKUP($C114,[1]Sheet1!$B:$B,[1]Sheet1!CC:CC)</f>
        <v>1</v>
      </c>
      <c r="DD114" s="211">
        <f>_xlfn.XLOOKUP($C114,[1]Sheet1!$B:$B,[1]Sheet1!CD:CD)</f>
        <v>0</v>
      </c>
      <c r="DE114" s="211">
        <f>_xlfn.XLOOKUP($C114,[1]Sheet1!$B:$B,[1]Sheet1!CE:CE)</f>
        <v>1</v>
      </c>
      <c r="DF114" s="211">
        <f>_xlfn.XLOOKUP($C114,[1]Sheet1!$B:$B,[1]Sheet1!CF:CF)</f>
        <v>0</v>
      </c>
      <c r="DG114" s="163" t="str">
        <f>_xlfn.XLOOKUP(C114,[2]Sheet1!$B:$B,[2]Sheet1!$N:$N)</f>
        <v>Y</v>
      </c>
      <c r="DH114" s="163" t="str">
        <f>_xlfn.XLOOKUP(C114,[2]Sheet1!$B:$B,[2]Sheet1!$R:$R)</f>
        <v>Yes</v>
      </c>
      <c r="DI114" s="163" t="str">
        <f>_xlfn.XLOOKUP(C114,[2]Sheet1!$B:$B,[2]Sheet1!$AN:$AN)</f>
        <v>V</v>
      </c>
      <c r="DJ114" s="163" t="str">
        <f>_xlfn.XLOOKUP(C114,[2]Sheet1!$B:$B,[2]Sheet1!$W:$W)</f>
        <v>N</v>
      </c>
      <c r="DK114" s="163">
        <f>_xlfn.XLOOKUP(C114,[2]Sheet1!$B:$B,[2]Sheet1!$AF:$AF)</f>
        <v>0</v>
      </c>
      <c r="DL114" s="163" t="str">
        <f>_xlfn.XLOOKUP(C114,[2]Sheet1!$B:$B,[2]Sheet1!$AW:$AW)</f>
        <v>Y</v>
      </c>
      <c r="DM114" s="166" t="str">
        <f t="shared" si="65"/>
        <v>Y</v>
      </c>
      <c r="DN114" s="166" t="str">
        <f t="shared" si="66"/>
        <v>Targets set</v>
      </c>
      <c r="DO114" s="166" t="str">
        <f t="shared" si="67"/>
        <v>Y</v>
      </c>
      <c r="DP114" s="166" t="str">
        <f t="shared" si="68"/>
        <v>N</v>
      </c>
      <c r="DQ114" s="180" t="str">
        <f t="shared" si="69"/>
        <v>Not Specified</v>
      </c>
      <c r="DR114" s="180"/>
    </row>
    <row r="115" spans="1:122" s="24" customFormat="1" ht="16.5" hidden="1" customHeight="1">
      <c r="A115" s="24">
        <v>112</v>
      </c>
      <c r="B115" s="24" t="e">
        <v>#N/A</v>
      </c>
      <c r="C115" s="26" t="s">
        <v>1676</v>
      </c>
      <c r="D115" s="143" t="s">
        <v>7168</v>
      </c>
      <c r="E115" s="143" t="s">
        <v>3005</v>
      </c>
      <c r="F115" s="143" t="s">
        <v>2428</v>
      </c>
      <c r="G115" s="143" t="s">
        <v>3136</v>
      </c>
      <c r="H115" s="167" t="s">
        <v>1677</v>
      </c>
      <c r="I115" s="143" t="s">
        <v>1678</v>
      </c>
      <c r="J115" s="143">
        <v>0.45500000000000002</v>
      </c>
      <c r="K115" s="143" t="s">
        <v>1679</v>
      </c>
      <c r="L115" s="143">
        <v>194956</v>
      </c>
      <c r="M115" s="144">
        <v>1</v>
      </c>
      <c r="N115" s="73" t="s">
        <v>689</v>
      </c>
      <c r="O115" s="73" t="s">
        <v>7588</v>
      </c>
      <c r="P115" s="74" t="s">
        <v>7588</v>
      </c>
      <c r="Q115" s="73" t="s">
        <v>689</v>
      </c>
      <c r="R115" s="73" t="s">
        <v>689</v>
      </c>
      <c r="S115" s="73" t="s">
        <v>7588</v>
      </c>
      <c r="T115" s="73" t="s">
        <v>7588</v>
      </c>
      <c r="U115" s="213" t="s">
        <v>7588</v>
      </c>
      <c r="V115" s="73" t="s">
        <v>7588</v>
      </c>
      <c r="W115" s="73" t="s">
        <v>7588</v>
      </c>
      <c r="X115" s="218" t="s">
        <v>7588</v>
      </c>
      <c r="Y115" s="73" t="s">
        <v>7588</v>
      </c>
      <c r="Z115" s="73" t="s">
        <v>7588</v>
      </c>
      <c r="AA115" s="74" t="s">
        <v>7588</v>
      </c>
      <c r="AB115" s="73"/>
      <c r="AC115" s="73" t="s">
        <v>417</v>
      </c>
      <c r="AD115" s="74" t="s">
        <v>6</v>
      </c>
      <c r="AE115" s="73" t="s">
        <v>7588</v>
      </c>
      <c r="AF115" s="73" t="s">
        <v>689</v>
      </c>
      <c r="AG115" s="73" t="s">
        <v>266</v>
      </c>
      <c r="AH115" s="73" t="s">
        <v>266</v>
      </c>
      <c r="AI115" s="73" t="s">
        <v>266</v>
      </c>
      <c r="AJ115" s="73" t="s">
        <v>2283</v>
      </c>
      <c r="AK115" s="81" t="s">
        <v>7588</v>
      </c>
      <c r="AL115" s="73" t="s">
        <v>7588</v>
      </c>
      <c r="AN115" s="26"/>
      <c r="AO115" s="24" t="s">
        <v>7346</v>
      </c>
      <c r="AP115" s="73" t="s">
        <v>86</v>
      </c>
      <c r="AQ115" s="24" t="s">
        <v>2283</v>
      </c>
      <c r="AR115" s="24" t="s">
        <v>4111</v>
      </c>
      <c r="AS115" s="24">
        <v>2050</v>
      </c>
      <c r="AU115" s="26"/>
      <c r="AV115" s="24" t="s">
        <v>266</v>
      </c>
      <c r="AW115" s="22" t="s">
        <v>267</v>
      </c>
      <c r="AX115" s="24" t="s">
        <v>269</v>
      </c>
      <c r="AY115" s="24" t="s">
        <v>689</v>
      </c>
      <c r="AZ115" s="24" t="s">
        <v>7588</v>
      </c>
      <c r="BA115" s="24" t="s">
        <v>7588</v>
      </c>
      <c r="BC115" s="26"/>
      <c r="BE115" s="29"/>
      <c r="BF115" s="26"/>
      <c r="BG115" s="24">
        <f t="shared" si="37"/>
        <v>0</v>
      </c>
      <c r="BH115" s="24">
        <f t="shared" si="38"/>
        <v>0</v>
      </c>
      <c r="BI115" s="24">
        <f t="shared" si="39"/>
        <v>0</v>
      </c>
      <c r="BJ115" s="24">
        <f t="shared" si="40"/>
        <v>0</v>
      </c>
      <c r="BK115" s="24">
        <f t="shared" si="41"/>
        <v>0</v>
      </c>
      <c r="BL115" s="24">
        <f t="shared" si="42"/>
        <v>0</v>
      </c>
      <c r="BM115" s="24">
        <f t="shared" si="43"/>
        <v>0</v>
      </c>
      <c r="BN115" s="24">
        <f t="shared" si="44"/>
        <v>0</v>
      </c>
      <c r="BO115" s="24">
        <f t="shared" si="45"/>
        <v>0</v>
      </c>
      <c r="BP115" s="24">
        <f t="shared" si="46"/>
        <v>0</v>
      </c>
      <c r="BQ115" s="24">
        <f t="shared" si="47"/>
        <v>0</v>
      </c>
      <c r="BR115" s="24">
        <f t="shared" si="48"/>
        <v>0</v>
      </c>
      <c r="BS115" s="24">
        <f t="shared" si="49"/>
        <v>0</v>
      </c>
      <c r="BT115" s="24">
        <f t="shared" si="50"/>
        <v>1</v>
      </c>
      <c r="BU115" s="24">
        <f t="shared" si="51"/>
        <v>0</v>
      </c>
      <c r="BV115" s="24">
        <f t="shared" si="52"/>
        <v>0</v>
      </c>
      <c r="BW115" s="24">
        <f t="shared" si="53"/>
        <v>0</v>
      </c>
      <c r="BX115" s="24">
        <f t="shared" si="54"/>
        <v>0</v>
      </c>
      <c r="BY115" s="24">
        <f t="shared" si="55"/>
        <v>0</v>
      </c>
      <c r="BZ115" s="24">
        <f t="shared" si="56"/>
        <v>0</v>
      </c>
      <c r="CA115" s="24">
        <f t="shared" si="57"/>
        <v>1</v>
      </c>
      <c r="CB115" s="24">
        <f t="shared" si="58"/>
        <v>1</v>
      </c>
      <c r="CC115" s="24">
        <f t="shared" si="59"/>
        <v>0</v>
      </c>
      <c r="CD115" s="24">
        <f t="shared" si="60"/>
        <v>0</v>
      </c>
      <c r="CE115" s="24">
        <f t="shared" si="61"/>
        <v>0</v>
      </c>
      <c r="CF115" s="24">
        <f t="shared" si="62"/>
        <v>1</v>
      </c>
      <c r="CG115" s="24">
        <f>MAX(BJ115,BN115,BX115,CB115)</f>
        <v>1</v>
      </c>
      <c r="CH115" s="24">
        <f t="shared" si="63"/>
        <v>0</v>
      </c>
      <c r="CI115" s="24">
        <f t="shared" si="64"/>
        <v>0</v>
      </c>
      <c r="CJ115" s="211" t="e">
        <f>_xlfn.XLOOKUP($C115,[1]Sheet1!$B:$B,[1]Sheet1!BJ:BJ)</f>
        <v>#N/A</v>
      </c>
      <c r="CK115" s="211" t="e">
        <f>_xlfn.XLOOKUP($C115,[1]Sheet1!$B:$B,[1]Sheet1!BK:BK)</f>
        <v>#N/A</v>
      </c>
      <c r="CL115" s="211" t="e">
        <f>_xlfn.XLOOKUP($C115,[1]Sheet1!$B:$B,[1]Sheet1!BL:BL)</f>
        <v>#N/A</v>
      </c>
      <c r="CM115" s="211" t="e">
        <f>_xlfn.XLOOKUP($C115,[1]Sheet1!$B:$B,[1]Sheet1!BM:BM)</f>
        <v>#N/A</v>
      </c>
      <c r="CN115" s="211" t="e">
        <f>_xlfn.XLOOKUP($C115,[1]Sheet1!$B:$B,[1]Sheet1!BN:BN)</f>
        <v>#N/A</v>
      </c>
      <c r="CO115" s="211" t="e">
        <f>_xlfn.XLOOKUP($C115,[1]Sheet1!$B:$B,[1]Sheet1!BO:BO)</f>
        <v>#N/A</v>
      </c>
      <c r="CP115" s="211" t="e">
        <f>_xlfn.XLOOKUP($C115,[1]Sheet1!$B:$B,[1]Sheet1!BP:BP)</f>
        <v>#N/A</v>
      </c>
      <c r="CQ115" s="211" t="e">
        <f>_xlfn.XLOOKUP($C115,[1]Sheet1!$B:$B,[1]Sheet1!BQ:BQ)</f>
        <v>#N/A</v>
      </c>
      <c r="CR115" s="211" t="e">
        <f>_xlfn.XLOOKUP($C115,[1]Sheet1!$B:$B,[1]Sheet1!BR:BR)</f>
        <v>#N/A</v>
      </c>
      <c r="CS115" s="211" t="e">
        <f>_xlfn.XLOOKUP($C115,[1]Sheet1!$B:$B,[1]Sheet1!BS:BS)</f>
        <v>#N/A</v>
      </c>
      <c r="CT115" s="211" t="e">
        <f>_xlfn.XLOOKUP($C115,[1]Sheet1!$B:$B,[1]Sheet1!BT:BT)</f>
        <v>#N/A</v>
      </c>
      <c r="CU115" s="211" t="e">
        <f>_xlfn.XLOOKUP($C115,[1]Sheet1!$B:$B,[1]Sheet1!BU:BU)</f>
        <v>#N/A</v>
      </c>
      <c r="CV115" s="211" t="e">
        <f>_xlfn.XLOOKUP($C115,[1]Sheet1!$B:$B,[1]Sheet1!BV:BV)</f>
        <v>#N/A</v>
      </c>
      <c r="CW115" s="211" t="e">
        <f>_xlfn.XLOOKUP($C115,[1]Sheet1!$B:$B,[1]Sheet1!BW:BW)</f>
        <v>#N/A</v>
      </c>
      <c r="CX115" s="211" t="e">
        <f>_xlfn.XLOOKUP($C115,[1]Sheet1!$B:$B,[1]Sheet1!BX:BX)</f>
        <v>#N/A</v>
      </c>
      <c r="CY115" s="211" t="e">
        <f>_xlfn.XLOOKUP($C115,[1]Sheet1!$B:$B,[1]Sheet1!BY:BY)</f>
        <v>#N/A</v>
      </c>
      <c r="CZ115" s="211" t="e">
        <f>_xlfn.XLOOKUP($C115,[1]Sheet1!$B:$B,[1]Sheet1!BZ:BZ)</f>
        <v>#N/A</v>
      </c>
      <c r="DA115" s="211" t="e">
        <f>_xlfn.XLOOKUP($C115,[1]Sheet1!$B:$B,[1]Sheet1!CA:CA)</f>
        <v>#N/A</v>
      </c>
      <c r="DB115" s="211" t="e">
        <f>_xlfn.XLOOKUP($C115,[1]Sheet1!$B:$B,[1]Sheet1!CB:CB)</f>
        <v>#N/A</v>
      </c>
      <c r="DC115" s="211" t="e">
        <f>_xlfn.XLOOKUP($C115,[1]Sheet1!$B:$B,[1]Sheet1!CC:CC)</f>
        <v>#N/A</v>
      </c>
      <c r="DD115" s="211" t="e">
        <f>_xlfn.XLOOKUP($C115,[1]Sheet1!$B:$B,[1]Sheet1!CD:CD)</f>
        <v>#N/A</v>
      </c>
      <c r="DE115" s="211" t="e">
        <f>_xlfn.XLOOKUP($C115,[1]Sheet1!$B:$B,[1]Sheet1!CE:CE)</f>
        <v>#N/A</v>
      </c>
      <c r="DF115" s="211" t="e">
        <f>_xlfn.XLOOKUP($C115,[1]Sheet1!$B:$B,[1]Sheet1!CF:CF)</f>
        <v>#N/A</v>
      </c>
      <c r="DG115" s="163" t="e">
        <f>_xlfn.XLOOKUP(C115,[2]Sheet1!$B:$B,[2]Sheet1!$N:$N)</f>
        <v>#N/A</v>
      </c>
      <c r="DH115" s="163" t="e">
        <f>_xlfn.XLOOKUP(C115,[2]Sheet1!$B:$B,[2]Sheet1!$R:$R)</f>
        <v>#N/A</v>
      </c>
      <c r="DI115" s="163" t="e">
        <f>_xlfn.XLOOKUP(C115,[2]Sheet1!$B:$B,[2]Sheet1!$AN:$AN)</f>
        <v>#N/A</v>
      </c>
      <c r="DJ115" s="163" t="e">
        <f>_xlfn.XLOOKUP(C115,[2]Sheet1!$B:$B,[2]Sheet1!$W:$W)</f>
        <v>#N/A</v>
      </c>
      <c r="DK115" s="163" t="e">
        <f>_xlfn.XLOOKUP(C115,[2]Sheet1!$B:$B,[2]Sheet1!$AF:$AF)</f>
        <v>#N/A</v>
      </c>
      <c r="DL115" s="163" t="e">
        <f>_xlfn.XLOOKUP(C115,[2]Sheet1!$B:$B,[2]Sheet1!$AW:$AW)</f>
        <v>#N/A</v>
      </c>
      <c r="DM115" s="166" t="str">
        <f t="shared" si="65"/>
        <v>N</v>
      </c>
      <c r="DN115" s="166" t="str">
        <f t="shared" si="66"/>
        <v/>
      </c>
      <c r="DO115" s="166" t="str">
        <f t="shared" si="67"/>
        <v>Y</v>
      </c>
      <c r="DP115" s="166" t="str">
        <f t="shared" si="68"/>
        <v>N</v>
      </c>
      <c r="DQ115" s="180" t="str">
        <f t="shared" si="69"/>
        <v>Yes</v>
      </c>
      <c r="DR115" s="180"/>
    </row>
    <row r="116" spans="1:122" s="24" customFormat="1" ht="16.5" hidden="1" customHeight="1">
      <c r="A116" s="143">
        <v>113</v>
      </c>
      <c r="B116" s="143">
        <v>122</v>
      </c>
      <c r="C116" s="144" t="s">
        <v>521</v>
      </c>
      <c r="D116" s="143" t="s">
        <v>7168</v>
      </c>
      <c r="E116" s="143" t="s">
        <v>3005</v>
      </c>
      <c r="F116" s="143" t="s">
        <v>2374</v>
      </c>
      <c r="G116" s="143" t="s">
        <v>3136</v>
      </c>
      <c r="H116" s="167" t="s">
        <v>522</v>
      </c>
      <c r="I116" s="143" t="s">
        <v>523</v>
      </c>
      <c r="J116" s="143">
        <v>-0.56399999999999995</v>
      </c>
      <c r="K116" s="143" t="s">
        <v>524</v>
      </c>
      <c r="L116" s="143">
        <v>324750</v>
      </c>
      <c r="M116" s="144">
        <v>31</v>
      </c>
      <c r="N116" s="145" t="s">
        <v>689</v>
      </c>
      <c r="O116" s="145" t="s">
        <v>7588</v>
      </c>
      <c r="P116" s="146" t="s">
        <v>7588</v>
      </c>
      <c r="Q116" s="73" t="s">
        <v>86</v>
      </c>
      <c r="R116" s="73" t="s">
        <v>86</v>
      </c>
      <c r="S116" s="145" t="s">
        <v>673</v>
      </c>
      <c r="T116" s="145" t="s">
        <v>4121</v>
      </c>
      <c r="U116" s="214">
        <v>2030</v>
      </c>
      <c r="V116" s="145" t="s">
        <v>7588</v>
      </c>
      <c r="W116" s="145" t="s">
        <v>7588</v>
      </c>
      <c r="X116" s="219" t="s">
        <v>7588</v>
      </c>
      <c r="Y116" s="73" t="s">
        <v>689</v>
      </c>
      <c r="Z116" s="145" t="s">
        <v>1421</v>
      </c>
      <c r="AA116" s="146" t="s">
        <v>7588</v>
      </c>
      <c r="AB116" s="145"/>
      <c r="AC116" s="145" t="s">
        <v>675</v>
      </c>
      <c r="AD116" s="146" t="s">
        <v>5</v>
      </c>
      <c r="AE116" s="73" t="s">
        <v>870</v>
      </c>
      <c r="AF116" s="73" t="s">
        <v>86</v>
      </c>
      <c r="AG116" s="145" t="s">
        <v>266</v>
      </c>
      <c r="AH116" s="145" t="s">
        <v>266</v>
      </c>
      <c r="AI116" s="145" t="s">
        <v>738</v>
      </c>
      <c r="AJ116" s="145" t="s">
        <v>691</v>
      </c>
      <c r="AK116" s="147" t="s">
        <v>4124</v>
      </c>
      <c r="AL116" s="145">
        <v>2040</v>
      </c>
      <c r="AN116" s="144"/>
      <c r="AO116" s="24" t="s">
        <v>7588</v>
      </c>
      <c r="AP116" s="145" t="s">
        <v>689</v>
      </c>
      <c r="AQ116" s="143" t="s">
        <v>7588</v>
      </c>
      <c r="AR116" s="143" t="s">
        <v>7588</v>
      </c>
      <c r="AS116" s="143" t="s">
        <v>7588</v>
      </c>
      <c r="AT116" s="143"/>
      <c r="AU116" s="144"/>
      <c r="AV116" s="143" t="s">
        <v>267</v>
      </c>
      <c r="AW116" s="198" t="s">
        <v>3271</v>
      </c>
      <c r="AX116" s="143" t="s">
        <v>269</v>
      </c>
      <c r="AY116" s="143" t="s">
        <v>689</v>
      </c>
      <c r="AZ116" s="143" t="s">
        <v>7588</v>
      </c>
      <c r="BA116" s="143" t="s">
        <v>7588</v>
      </c>
      <c r="BB116" s="143"/>
      <c r="BC116" s="144"/>
      <c r="BD116" s="143"/>
      <c r="BE116" s="148"/>
      <c r="BF116" s="144"/>
      <c r="BG116" s="24">
        <f t="shared" si="37"/>
        <v>0</v>
      </c>
      <c r="BH116" s="24">
        <f t="shared" si="38"/>
        <v>0</v>
      </c>
      <c r="BI116" s="24">
        <f t="shared" si="39"/>
        <v>0</v>
      </c>
      <c r="BJ116" s="24">
        <f t="shared" si="40"/>
        <v>0</v>
      </c>
      <c r="BK116" s="24">
        <f t="shared" si="41"/>
        <v>0</v>
      </c>
      <c r="BL116" s="24">
        <f t="shared" si="42"/>
        <v>1</v>
      </c>
      <c r="BM116" s="24">
        <f t="shared" si="43"/>
        <v>0</v>
      </c>
      <c r="BN116" s="24">
        <f t="shared" si="44"/>
        <v>1</v>
      </c>
      <c r="BO116" s="24">
        <f t="shared" si="45"/>
        <v>0</v>
      </c>
      <c r="BP116" s="24">
        <f t="shared" si="46"/>
        <v>0</v>
      </c>
      <c r="BQ116" s="24">
        <f t="shared" si="47"/>
        <v>0</v>
      </c>
      <c r="BR116" s="24">
        <f t="shared" si="48"/>
        <v>0</v>
      </c>
      <c r="BS116" s="24">
        <f t="shared" si="49"/>
        <v>0</v>
      </c>
      <c r="BT116" s="24">
        <f t="shared" si="50"/>
        <v>0</v>
      </c>
      <c r="BU116" s="24">
        <f t="shared" si="51"/>
        <v>0</v>
      </c>
      <c r="BV116" s="24">
        <f t="shared" si="52"/>
        <v>0</v>
      </c>
      <c r="BW116" s="24">
        <f t="shared" si="53"/>
        <v>1</v>
      </c>
      <c r="BX116" s="24">
        <f t="shared" si="54"/>
        <v>1</v>
      </c>
      <c r="BY116" s="24">
        <f t="shared" si="55"/>
        <v>0</v>
      </c>
      <c r="BZ116" s="24">
        <f t="shared" si="56"/>
        <v>0</v>
      </c>
      <c r="CA116" s="24">
        <f t="shared" si="57"/>
        <v>0</v>
      </c>
      <c r="CB116" s="24">
        <f t="shared" si="58"/>
        <v>0</v>
      </c>
      <c r="CC116" s="24">
        <f t="shared" si="59"/>
        <v>0</v>
      </c>
      <c r="CD116" s="24">
        <f t="shared" si="60"/>
        <v>0</v>
      </c>
      <c r="CE116" s="24">
        <f t="shared" si="61"/>
        <v>0</v>
      </c>
      <c r="CF116" s="24">
        <f t="shared" si="62"/>
        <v>0</v>
      </c>
      <c r="CG116" s="24">
        <f>MAX($BJ116,$BN116,$BX116,$CB116)</f>
        <v>1</v>
      </c>
      <c r="CH116" s="24">
        <f t="shared" si="63"/>
        <v>0</v>
      </c>
      <c r="CI116" s="24">
        <f t="shared" si="64"/>
        <v>1</v>
      </c>
      <c r="CJ116" s="211">
        <f>_xlfn.XLOOKUP($C116,[1]Sheet1!$B:$B,[1]Sheet1!BJ:BJ)</f>
        <v>0</v>
      </c>
      <c r="CK116" s="211">
        <f>_xlfn.XLOOKUP($C116,[1]Sheet1!$B:$B,[1]Sheet1!BK:BK)</f>
        <v>0</v>
      </c>
      <c r="CL116" s="211">
        <f>_xlfn.XLOOKUP($C116,[1]Sheet1!$B:$B,[1]Sheet1!BL:BL)</f>
        <v>1</v>
      </c>
      <c r="CM116" s="211">
        <f>_xlfn.XLOOKUP($C116,[1]Sheet1!$B:$B,[1]Sheet1!BM:BM)</f>
        <v>1</v>
      </c>
      <c r="CN116" s="211">
        <f>_xlfn.XLOOKUP($C116,[1]Sheet1!$B:$B,[1]Sheet1!BN:BN)</f>
        <v>0</v>
      </c>
      <c r="CO116" s="211">
        <f>_xlfn.XLOOKUP($C116,[1]Sheet1!$B:$B,[1]Sheet1!BO:BO)</f>
        <v>0</v>
      </c>
      <c r="CP116" s="211">
        <f>_xlfn.XLOOKUP($C116,[1]Sheet1!$B:$B,[1]Sheet1!BP:BP)</f>
        <v>0</v>
      </c>
      <c r="CQ116" s="211">
        <f>_xlfn.XLOOKUP($C116,[1]Sheet1!$B:$B,[1]Sheet1!BQ:BQ)</f>
        <v>0</v>
      </c>
      <c r="CR116" s="211">
        <f>_xlfn.XLOOKUP($C116,[1]Sheet1!$B:$B,[1]Sheet1!BR:BR)</f>
        <v>0</v>
      </c>
      <c r="CS116" s="211">
        <f>_xlfn.XLOOKUP($C116,[1]Sheet1!$B:$B,[1]Sheet1!BS:BS)</f>
        <v>1</v>
      </c>
      <c r="CT116" s="211">
        <f>_xlfn.XLOOKUP($C116,[1]Sheet1!$B:$B,[1]Sheet1!BT:BT)</f>
        <v>0</v>
      </c>
      <c r="CU116" s="211">
        <f>_xlfn.XLOOKUP($C116,[1]Sheet1!$B:$B,[1]Sheet1!BU:BU)</f>
        <v>1</v>
      </c>
      <c r="CV116" s="211">
        <f>_xlfn.XLOOKUP($C116,[1]Sheet1!$B:$B,[1]Sheet1!BV:BV)</f>
        <v>0</v>
      </c>
      <c r="CW116" s="211">
        <f>_xlfn.XLOOKUP($C116,[1]Sheet1!$B:$B,[1]Sheet1!BW:BW)</f>
        <v>0</v>
      </c>
      <c r="CX116" s="211">
        <f>_xlfn.XLOOKUP($C116,[1]Sheet1!$B:$B,[1]Sheet1!BX:BX)</f>
        <v>0</v>
      </c>
      <c r="CY116" s="211">
        <f>_xlfn.XLOOKUP($C116,[1]Sheet1!$B:$B,[1]Sheet1!BY:BY)</f>
        <v>0</v>
      </c>
      <c r="CZ116" s="211">
        <f>_xlfn.XLOOKUP($C116,[1]Sheet1!$B:$B,[1]Sheet1!BZ:BZ)</f>
        <v>1</v>
      </c>
      <c r="DA116" s="211">
        <f>_xlfn.XLOOKUP($C116,[1]Sheet1!$B:$B,[1]Sheet1!CA:CA)</f>
        <v>0</v>
      </c>
      <c r="DB116" s="211">
        <f>_xlfn.XLOOKUP($C116,[1]Sheet1!$B:$B,[1]Sheet1!CB:CB)</f>
        <v>1</v>
      </c>
      <c r="DC116" s="211">
        <f>_xlfn.XLOOKUP($C116,[1]Sheet1!$B:$B,[1]Sheet1!CC:CC)</f>
        <v>0</v>
      </c>
      <c r="DD116" s="211">
        <f>_xlfn.XLOOKUP($C116,[1]Sheet1!$B:$B,[1]Sheet1!CD:CD)</f>
        <v>0</v>
      </c>
      <c r="DE116" s="211">
        <f>_xlfn.XLOOKUP($C116,[1]Sheet1!$B:$B,[1]Sheet1!CE:CE)</f>
        <v>1</v>
      </c>
      <c r="DF116" s="211">
        <f>_xlfn.XLOOKUP($C116,[1]Sheet1!$B:$B,[1]Sheet1!CF:CF)</f>
        <v>0</v>
      </c>
      <c r="DG116" s="163" t="str">
        <f>_xlfn.XLOOKUP(C116,[2]Sheet1!$B:$B,[2]Sheet1!$N:$N)</f>
        <v>Y</v>
      </c>
      <c r="DH116" s="163" t="str">
        <f>_xlfn.XLOOKUP(C116,[2]Sheet1!$B:$B,[2]Sheet1!$R:$R)</f>
        <v>No</v>
      </c>
      <c r="DI116" s="163" t="str">
        <f>_xlfn.XLOOKUP(C116,[2]Sheet1!$B:$B,[2]Sheet1!$AN:$AN)</f>
        <v>N</v>
      </c>
      <c r="DJ116" s="163" t="str">
        <f>_xlfn.XLOOKUP(C116,[2]Sheet1!$B:$B,[2]Sheet1!$W:$W)</f>
        <v>C</v>
      </c>
      <c r="DK116" s="163" t="str">
        <f>_xlfn.XLOOKUP(C116,[2]Sheet1!$B:$B,[2]Sheet1!$AF:$AF)</f>
        <v>U</v>
      </c>
      <c r="DL116" s="163">
        <f>_xlfn.XLOOKUP(C116,[2]Sheet1!$B:$B,[2]Sheet1!$AW:$AW)</f>
        <v>0</v>
      </c>
      <c r="DM116" s="166" t="str">
        <f t="shared" si="65"/>
        <v>Y</v>
      </c>
      <c r="DN116" s="166" t="str">
        <f t="shared" si="66"/>
        <v>Commitment removed</v>
      </c>
      <c r="DO116" s="166" t="str">
        <f t="shared" si="67"/>
        <v>N</v>
      </c>
      <c r="DP116" s="166" t="str">
        <f t="shared" si="68"/>
        <v>Y</v>
      </c>
      <c r="DQ116" s="180" t="str">
        <f t="shared" si="69"/>
        <v>Not Specified</v>
      </c>
      <c r="DR116" s="180"/>
    </row>
    <row r="117" spans="1:122" s="24" customFormat="1" ht="16.5" hidden="1" customHeight="1">
      <c r="A117" s="24">
        <v>114</v>
      </c>
      <c r="B117" s="24">
        <v>100</v>
      </c>
      <c r="C117" s="26" t="s">
        <v>1845</v>
      </c>
      <c r="D117" s="143" t="s">
        <v>7161</v>
      </c>
      <c r="E117" s="143" t="s">
        <v>7160</v>
      </c>
      <c r="F117" s="143" t="s">
        <v>7281</v>
      </c>
      <c r="G117" s="143" t="s">
        <v>3181</v>
      </c>
      <c r="H117" s="167" t="s">
        <v>1846</v>
      </c>
      <c r="I117" s="143" t="s">
        <v>1847</v>
      </c>
      <c r="J117" s="143">
        <v>0</v>
      </c>
      <c r="K117" s="143" t="s">
        <v>1848</v>
      </c>
      <c r="L117" s="143">
        <v>108301</v>
      </c>
      <c r="M117" s="144">
        <v>10</v>
      </c>
      <c r="N117" s="73" t="s">
        <v>86</v>
      </c>
      <c r="O117" s="73">
        <v>2020</v>
      </c>
      <c r="P117" s="74">
        <v>2040</v>
      </c>
      <c r="Q117" s="73" t="s">
        <v>86</v>
      </c>
      <c r="R117" s="73" t="s">
        <v>689</v>
      </c>
      <c r="S117" s="73" t="s">
        <v>1421</v>
      </c>
      <c r="T117" s="73" t="s">
        <v>7588</v>
      </c>
      <c r="U117" s="213" t="s">
        <v>7588</v>
      </c>
      <c r="V117" s="73" t="s">
        <v>7588</v>
      </c>
      <c r="W117" s="73" t="s">
        <v>7588</v>
      </c>
      <c r="X117" s="218" t="s">
        <v>7588</v>
      </c>
      <c r="Y117" s="73" t="s">
        <v>7588</v>
      </c>
      <c r="Z117" s="73" t="s">
        <v>7588</v>
      </c>
      <c r="AA117" s="74" t="s">
        <v>7588</v>
      </c>
      <c r="AB117" s="73"/>
      <c r="AC117" s="73" t="s">
        <v>417</v>
      </c>
      <c r="AD117" s="74" t="s">
        <v>6</v>
      </c>
      <c r="AE117" s="73" t="s">
        <v>7588</v>
      </c>
      <c r="AF117" s="73" t="s">
        <v>689</v>
      </c>
      <c r="AG117" s="73" t="s">
        <v>266</v>
      </c>
      <c r="AH117" s="73" t="s">
        <v>266</v>
      </c>
      <c r="AI117" s="73" t="s">
        <v>266</v>
      </c>
      <c r="AJ117" s="73" t="s">
        <v>2283</v>
      </c>
      <c r="AK117" s="81" t="s">
        <v>7588</v>
      </c>
      <c r="AL117" s="73" t="s">
        <v>7588</v>
      </c>
      <c r="AN117" s="26"/>
      <c r="AO117" s="24" t="s">
        <v>7346</v>
      </c>
      <c r="AP117" s="73" t="s">
        <v>86</v>
      </c>
      <c r="AQ117" s="24" t="s">
        <v>2283</v>
      </c>
      <c r="AR117" s="24" t="s">
        <v>4135</v>
      </c>
      <c r="AS117" s="24">
        <v>2040</v>
      </c>
      <c r="AU117" s="26"/>
      <c r="AV117" s="24" t="s">
        <v>266</v>
      </c>
      <c r="AW117" s="22" t="s">
        <v>418</v>
      </c>
      <c r="AX117" s="24" t="s">
        <v>269</v>
      </c>
      <c r="AY117" s="24" t="s">
        <v>689</v>
      </c>
      <c r="AZ117" s="24" t="s">
        <v>7588</v>
      </c>
      <c r="BA117" s="24" t="s">
        <v>7588</v>
      </c>
      <c r="BC117" s="26"/>
      <c r="BE117" s="29"/>
      <c r="BF117" s="26"/>
      <c r="BG117" s="24">
        <f t="shared" si="37"/>
        <v>0</v>
      </c>
      <c r="BH117" s="24">
        <f t="shared" si="38"/>
        <v>0</v>
      </c>
      <c r="BI117" s="24">
        <f t="shared" si="39"/>
        <v>1</v>
      </c>
      <c r="BJ117" s="24">
        <f t="shared" si="40"/>
        <v>1</v>
      </c>
      <c r="BK117" s="24">
        <f t="shared" si="41"/>
        <v>0</v>
      </c>
      <c r="BL117" s="24">
        <f t="shared" si="42"/>
        <v>0</v>
      </c>
      <c r="BM117" s="24">
        <f t="shared" si="43"/>
        <v>0</v>
      </c>
      <c r="BN117" s="24">
        <f t="shared" si="44"/>
        <v>0</v>
      </c>
      <c r="BO117" s="24">
        <f t="shared" si="45"/>
        <v>0</v>
      </c>
      <c r="BP117" s="24">
        <f t="shared" si="46"/>
        <v>0</v>
      </c>
      <c r="BQ117" s="24">
        <f t="shared" si="47"/>
        <v>0</v>
      </c>
      <c r="BR117" s="24">
        <f t="shared" si="48"/>
        <v>0</v>
      </c>
      <c r="BS117" s="24">
        <f t="shared" si="49"/>
        <v>0</v>
      </c>
      <c r="BT117" s="24">
        <f t="shared" si="50"/>
        <v>1</v>
      </c>
      <c r="BU117" s="24">
        <f t="shared" si="51"/>
        <v>0</v>
      </c>
      <c r="BV117" s="24">
        <f t="shared" si="52"/>
        <v>0</v>
      </c>
      <c r="BW117" s="24">
        <f t="shared" si="53"/>
        <v>0</v>
      </c>
      <c r="BX117" s="24">
        <f t="shared" si="54"/>
        <v>0</v>
      </c>
      <c r="BY117" s="24">
        <f t="shared" si="55"/>
        <v>0</v>
      </c>
      <c r="BZ117" s="24">
        <f t="shared" si="56"/>
        <v>0</v>
      </c>
      <c r="CA117" s="24">
        <f t="shared" si="57"/>
        <v>1</v>
      </c>
      <c r="CB117" s="24">
        <f t="shared" si="58"/>
        <v>1</v>
      </c>
      <c r="CC117" s="24">
        <f t="shared" si="59"/>
        <v>0</v>
      </c>
      <c r="CD117" s="24">
        <f t="shared" si="60"/>
        <v>0</v>
      </c>
      <c r="CE117" s="24">
        <f t="shared" si="61"/>
        <v>0</v>
      </c>
      <c r="CF117" s="24">
        <f t="shared" si="62"/>
        <v>1</v>
      </c>
      <c r="CG117" s="24">
        <f>MAX(BJ117,BN117,BX117,CB117)</f>
        <v>1</v>
      </c>
      <c r="CH117" s="24">
        <f t="shared" si="63"/>
        <v>0</v>
      </c>
      <c r="CI117" s="24">
        <f t="shared" si="64"/>
        <v>0</v>
      </c>
      <c r="CJ117" s="211">
        <f>_xlfn.XLOOKUP($C117,[1]Sheet1!$B:$B,[1]Sheet1!BJ:BJ)</f>
        <v>0</v>
      </c>
      <c r="CK117" s="211">
        <f>_xlfn.XLOOKUP($C117,[1]Sheet1!$B:$B,[1]Sheet1!BK:BK)</f>
        <v>0</v>
      </c>
      <c r="CL117" s="211">
        <f>_xlfn.XLOOKUP($C117,[1]Sheet1!$B:$B,[1]Sheet1!BL:BL)</f>
        <v>1</v>
      </c>
      <c r="CM117" s="211">
        <f>_xlfn.XLOOKUP($C117,[1]Sheet1!$B:$B,[1]Sheet1!BM:BM)</f>
        <v>1</v>
      </c>
      <c r="CN117" s="211">
        <f>_xlfn.XLOOKUP($C117,[1]Sheet1!$B:$B,[1]Sheet1!BN:BN)</f>
        <v>0</v>
      </c>
      <c r="CO117" s="211">
        <f>_xlfn.XLOOKUP($C117,[1]Sheet1!$B:$B,[1]Sheet1!BO:BO)</f>
        <v>0</v>
      </c>
      <c r="CP117" s="211">
        <f>_xlfn.XLOOKUP($C117,[1]Sheet1!$B:$B,[1]Sheet1!BP:BP)</f>
        <v>0</v>
      </c>
      <c r="CQ117" s="211">
        <f>_xlfn.XLOOKUP($C117,[1]Sheet1!$B:$B,[1]Sheet1!BQ:BQ)</f>
        <v>0</v>
      </c>
      <c r="CR117" s="211">
        <f>_xlfn.XLOOKUP($C117,[1]Sheet1!$B:$B,[1]Sheet1!BR:BR)</f>
        <v>0</v>
      </c>
      <c r="CS117" s="211">
        <f>_xlfn.XLOOKUP($C117,[1]Sheet1!$B:$B,[1]Sheet1!BS:BS)</f>
        <v>0</v>
      </c>
      <c r="CT117" s="211">
        <f>_xlfn.XLOOKUP($C117,[1]Sheet1!$B:$B,[1]Sheet1!BT:BT)</f>
        <v>0</v>
      </c>
      <c r="CU117" s="211">
        <f>_xlfn.XLOOKUP($C117,[1]Sheet1!$B:$B,[1]Sheet1!BU:BU)</f>
        <v>0</v>
      </c>
      <c r="CV117" s="211">
        <f>_xlfn.XLOOKUP($C117,[1]Sheet1!$B:$B,[1]Sheet1!BV:BV)</f>
        <v>0</v>
      </c>
      <c r="CW117" s="211">
        <f>_xlfn.XLOOKUP($C117,[1]Sheet1!$B:$B,[1]Sheet1!BW:BW)</f>
        <v>0</v>
      </c>
      <c r="CX117" s="211">
        <f>_xlfn.XLOOKUP($C117,[1]Sheet1!$B:$B,[1]Sheet1!BX:BX)</f>
        <v>0</v>
      </c>
      <c r="CY117" s="211">
        <f>_xlfn.XLOOKUP($C117,[1]Sheet1!$B:$B,[1]Sheet1!BY:BY)</f>
        <v>0</v>
      </c>
      <c r="CZ117" s="211">
        <f>_xlfn.XLOOKUP($C117,[1]Sheet1!$B:$B,[1]Sheet1!BZ:BZ)</f>
        <v>1</v>
      </c>
      <c r="DA117" s="211">
        <f>_xlfn.XLOOKUP($C117,[1]Sheet1!$B:$B,[1]Sheet1!CA:CA)</f>
        <v>0</v>
      </c>
      <c r="DB117" s="211">
        <f>_xlfn.XLOOKUP($C117,[1]Sheet1!$B:$B,[1]Sheet1!CB:CB)</f>
        <v>1</v>
      </c>
      <c r="DC117" s="211">
        <f>_xlfn.XLOOKUP($C117,[1]Sheet1!$B:$B,[1]Sheet1!CC:CC)</f>
        <v>1</v>
      </c>
      <c r="DD117" s="211">
        <f>_xlfn.XLOOKUP($C117,[1]Sheet1!$B:$B,[1]Sheet1!CD:CD)</f>
        <v>0</v>
      </c>
      <c r="DE117" s="211">
        <f>_xlfn.XLOOKUP($C117,[1]Sheet1!$B:$B,[1]Sheet1!CE:CE)</f>
        <v>1</v>
      </c>
      <c r="DF117" s="211">
        <f>_xlfn.XLOOKUP($C117,[1]Sheet1!$B:$B,[1]Sheet1!CF:CF)</f>
        <v>0</v>
      </c>
      <c r="DG117" s="163" t="str">
        <f>_xlfn.XLOOKUP(C117,[2]Sheet1!$B:$B,[2]Sheet1!$N:$N)</f>
        <v>N</v>
      </c>
      <c r="DH117" s="163">
        <f>_xlfn.XLOOKUP(C117,[2]Sheet1!$B:$B,[2]Sheet1!$R:$R)</f>
        <v>0</v>
      </c>
      <c r="DI117" s="163" t="str">
        <f>_xlfn.XLOOKUP(C117,[2]Sheet1!$B:$B,[2]Sheet1!$AN:$AN)</f>
        <v>I</v>
      </c>
      <c r="DJ117" s="163" t="str">
        <f>_xlfn.XLOOKUP(C117,[2]Sheet1!$B:$B,[2]Sheet1!$W:$W)</f>
        <v>C</v>
      </c>
      <c r="DK117" s="163" t="str">
        <f>_xlfn.XLOOKUP(C117,[2]Sheet1!$B:$B,[2]Sheet1!$AF:$AF)</f>
        <v>Y</v>
      </c>
      <c r="DL117" s="163">
        <f>_xlfn.XLOOKUP(C117,[2]Sheet1!$B:$B,[2]Sheet1!$AW:$AW)</f>
        <v>0</v>
      </c>
      <c r="DM117" s="166" t="str">
        <f t="shared" si="65"/>
        <v>Y</v>
      </c>
      <c r="DN117" s="166" t="str">
        <f t="shared" si="66"/>
        <v/>
      </c>
      <c r="DO117" s="166" t="str">
        <f t="shared" si="67"/>
        <v>Y</v>
      </c>
      <c r="DP117" s="166" t="str">
        <f t="shared" si="68"/>
        <v>N</v>
      </c>
      <c r="DQ117" s="180" t="str">
        <f t="shared" si="69"/>
        <v>Yes</v>
      </c>
      <c r="DR117" s="180"/>
    </row>
    <row r="118" spans="1:122" s="24" customFormat="1" ht="16.5" hidden="1" customHeight="1">
      <c r="A118" s="24">
        <v>115</v>
      </c>
      <c r="B118" s="24">
        <v>123</v>
      </c>
      <c r="C118" s="26" t="s">
        <v>1555</v>
      </c>
      <c r="D118" s="24" t="s">
        <v>7212</v>
      </c>
      <c r="E118" s="24" t="s">
        <v>7189</v>
      </c>
      <c r="F118" s="24" t="s">
        <v>7286</v>
      </c>
      <c r="G118" s="24" t="s">
        <v>2990</v>
      </c>
      <c r="H118" s="30" t="s">
        <v>1556</v>
      </c>
      <c r="I118" s="24" t="s">
        <v>1557</v>
      </c>
      <c r="J118" s="24">
        <v>5.6000000000000001E-2</v>
      </c>
      <c r="K118" s="24" t="s">
        <v>1558</v>
      </c>
      <c r="L118" s="24">
        <v>319000</v>
      </c>
      <c r="M118" s="26">
        <v>31</v>
      </c>
      <c r="N118" s="73" t="s">
        <v>86</v>
      </c>
      <c r="O118" s="73">
        <v>2020</v>
      </c>
      <c r="P118" s="74">
        <v>2040</v>
      </c>
      <c r="Q118" s="73" t="s">
        <v>86</v>
      </c>
      <c r="R118" s="73" t="s">
        <v>86</v>
      </c>
      <c r="S118" s="73" t="s">
        <v>673</v>
      </c>
      <c r="T118" s="73" t="s">
        <v>2984</v>
      </c>
      <c r="U118" s="213">
        <v>2030</v>
      </c>
      <c r="V118" s="73" t="s">
        <v>673</v>
      </c>
      <c r="W118" s="73" t="s">
        <v>2984</v>
      </c>
      <c r="X118" s="218">
        <v>2050</v>
      </c>
      <c r="Y118" s="73" t="s">
        <v>86</v>
      </c>
      <c r="Z118" s="73" t="s">
        <v>673</v>
      </c>
      <c r="AA118" s="74">
        <v>2050</v>
      </c>
      <c r="AB118" s="73"/>
      <c r="AC118" s="73" t="s">
        <v>417</v>
      </c>
      <c r="AD118" s="74" t="s">
        <v>6</v>
      </c>
      <c r="AE118" s="73" t="s">
        <v>7588</v>
      </c>
      <c r="AF118" s="73" t="s">
        <v>689</v>
      </c>
      <c r="AG118" s="73" t="s">
        <v>266</v>
      </c>
      <c r="AH118" s="73" t="s">
        <v>266</v>
      </c>
      <c r="AI118" s="73" t="s">
        <v>266</v>
      </c>
      <c r="AJ118" s="73" t="s">
        <v>2283</v>
      </c>
      <c r="AK118" s="81" t="s">
        <v>7588</v>
      </c>
      <c r="AL118" s="73" t="s">
        <v>7588</v>
      </c>
      <c r="AN118" s="26"/>
      <c r="AO118" s="24" t="s">
        <v>7346</v>
      </c>
      <c r="AP118" s="73" t="s">
        <v>86</v>
      </c>
      <c r="AQ118" s="24" t="s">
        <v>2283</v>
      </c>
      <c r="AR118" s="24" t="s">
        <v>4147</v>
      </c>
      <c r="AS118" s="24">
        <v>2050</v>
      </c>
      <c r="AU118" s="26"/>
      <c r="AV118" s="24" t="s">
        <v>266</v>
      </c>
      <c r="AW118" s="22" t="s">
        <v>418</v>
      </c>
      <c r="AX118" s="24" t="s">
        <v>269</v>
      </c>
      <c r="AY118" s="24" t="s">
        <v>689</v>
      </c>
      <c r="AZ118" s="24" t="s">
        <v>7588</v>
      </c>
      <c r="BA118" s="24" t="s">
        <v>7588</v>
      </c>
      <c r="BC118" s="26"/>
      <c r="BE118" s="29"/>
      <c r="BF118" s="26"/>
      <c r="BG118" s="24">
        <f t="shared" si="37"/>
        <v>0</v>
      </c>
      <c r="BH118" s="24">
        <f t="shared" si="38"/>
        <v>0</v>
      </c>
      <c r="BI118" s="24">
        <f t="shared" si="39"/>
        <v>1</v>
      </c>
      <c r="BJ118" s="24">
        <f t="shared" si="40"/>
        <v>1</v>
      </c>
      <c r="BK118" s="24">
        <f t="shared" si="41"/>
        <v>0</v>
      </c>
      <c r="BL118" s="24">
        <f t="shared" si="42"/>
        <v>1</v>
      </c>
      <c r="BM118" s="24">
        <f t="shared" si="43"/>
        <v>0</v>
      </c>
      <c r="BN118" s="24">
        <f t="shared" si="44"/>
        <v>1</v>
      </c>
      <c r="BO118" s="24">
        <f t="shared" si="45"/>
        <v>0</v>
      </c>
      <c r="BP118" s="24">
        <f t="shared" si="46"/>
        <v>0</v>
      </c>
      <c r="BQ118" s="24">
        <f t="shared" si="47"/>
        <v>1</v>
      </c>
      <c r="BR118" s="24">
        <f t="shared" si="48"/>
        <v>0</v>
      </c>
      <c r="BS118" s="24">
        <f t="shared" si="49"/>
        <v>0</v>
      </c>
      <c r="BT118" s="24">
        <f t="shared" si="50"/>
        <v>1</v>
      </c>
      <c r="BU118" s="24">
        <f t="shared" si="51"/>
        <v>0</v>
      </c>
      <c r="BV118" s="24">
        <f t="shared" si="52"/>
        <v>0</v>
      </c>
      <c r="BW118" s="24">
        <f t="shared" si="53"/>
        <v>0</v>
      </c>
      <c r="BX118" s="24">
        <f t="shared" si="54"/>
        <v>0</v>
      </c>
      <c r="BY118" s="24">
        <f t="shared" si="55"/>
        <v>0</v>
      </c>
      <c r="BZ118" s="24">
        <f t="shared" si="56"/>
        <v>0</v>
      </c>
      <c r="CA118" s="24">
        <f t="shared" si="57"/>
        <v>1</v>
      </c>
      <c r="CB118" s="24">
        <f t="shared" si="58"/>
        <v>1</v>
      </c>
      <c r="CC118" s="24">
        <f t="shared" si="59"/>
        <v>0</v>
      </c>
      <c r="CD118" s="24">
        <f t="shared" si="60"/>
        <v>0</v>
      </c>
      <c r="CE118" s="24">
        <f t="shared" si="61"/>
        <v>0</v>
      </c>
      <c r="CF118" s="24">
        <f t="shared" si="62"/>
        <v>1</v>
      </c>
      <c r="CG118" s="24">
        <f>MAX($BJ118,$BN118,$BX118,$CB118)</f>
        <v>1</v>
      </c>
      <c r="CH118" s="24">
        <f t="shared" si="63"/>
        <v>0</v>
      </c>
      <c r="CI118" s="24">
        <f t="shared" si="64"/>
        <v>0</v>
      </c>
      <c r="CJ118" s="211">
        <f>_xlfn.XLOOKUP($C118,[1]Sheet1!$B:$B,[1]Sheet1!BJ:BJ)</f>
        <v>0</v>
      </c>
      <c r="CK118" s="211">
        <f>_xlfn.XLOOKUP($C118,[1]Sheet1!$B:$B,[1]Sheet1!BK:BK)</f>
        <v>0</v>
      </c>
      <c r="CL118" s="211">
        <f>_xlfn.XLOOKUP($C118,[1]Sheet1!$B:$B,[1]Sheet1!BL:BL)</f>
        <v>0</v>
      </c>
      <c r="CM118" s="211">
        <f>_xlfn.XLOOKUP($C118,[1]Sheet1!$B:$B,[1]Sheet1!BM:BM)</f>
        <v>0</v>
      </c>
      <c r="CN118" s="211">
        <f>_xlfn.XLOOKUP($C118,[1]Sheet1!$B:$B,[1]Sheet1!BN:BN)</f>
        <v>0</v>
      </c>
      <c r="CO118" s="211">
        <f>_xlfn.XLOOKUP($C118,[1]Sheet1!$B:$B,[1]Sheet1!BO:BO)</f>
        <v>0</v>
      </c>
      <c r="CP118" s="211">
        <f>_xlfn.XLOOKUP($C118,[1]Sheet1!$B:$B,[1]Sheet1!BP:BP)</f>
        <v>1</v>
      </c>
      <c r="CQ118" s="211">
        <f>_xlfn.XLOOKUP($C118,[1]Sheet1!$B:$B,[1]Sheet1!BQ:BQ)</f>
        <v>1</v>
      </c>
      <c r="CR118" s="211">
        <f>_xlfn.XLOOKUP($C118,[1]Sheet1!$B:$B,[1]Sheet1!BR:BR)</f>
        <v>0</v>
      </c>
      <c r="CS118" s="211">
        <f>_xlfn.XLOOKUP($C118,[1]Sheet1!$B:$B,[1]Sheet1!BS:BS)</f>
        <v>1</v>
      </c>
      <c r="CT118" s="211">
        <f>_xlfn.XLOOKUP($C118,[1]Sheet1!$B:$B,[1]Sheet1!BT:BT)</f>
        <v>0</v>
      </c>
      <c r="CU118" s="211">
        <f>_xlfn.XLOOKUP($C118,[1]Sheet1!$B:$B,[1]Sheet1!BU:BU)</f>
        <v>1</v>
      </c>
      <c r="CV118" s="211">
        <f>_xlfn.XLOOKUP($C118,[1]Sheet1!$B:$B,[1]Sheet1!BV:BV)</f>
        <v>0</v>
      </c>
      <c r="CW118" s="211">
        <f>_xlfn.XLOOKUP($C118,[1]Sheet1!$B:$B,[1]Sheet1!BW:BW)</f>
        <v>0</v>
      </c>
      <c r="CX118" s="211">
        <f>_xlfn.XLOOKUP($C118,[1]Sheet1!$B:$B,[1]Sheet1!BX:BX)</f>
        <v>1</v>
      </c>
      <c r="CY118" s="211">
        <f>_xlfn.XLOOKUP($C118,[1]Sheet1!$B:$B,[1]Sheet1!BY:BY)</f>
        <v>1</v>
      </c>
      <c r="CZ118" s="211">
        <f>_xlfn.XLOOKUP($C118,[1]Sheet1!$B:$B,[1]Sheet1!BZ:BZ)</f>
        <v>1</v>
      </c>
      <c r="DA118" s="211">
        <f>_xlfn.XLOOKUP($C118,[1]Sheet1!$B:$B,[1]Sheet1!CA:CA)</f>
        <v>0</v>
      </c>
      <c r="DB118" s="211">
        <f>_xlfn.XLOOKUP($C118,[1]Sheet1!$B:$B,[1]Sheet1!CB:CB)</f>
        <v>1</v>
      </c>
      <c r="DC118" s="211">
        <f>_xlfn.XLOOKUP($C118,[1]Sheet1!$B:$B,[1]Sheet1!CC:CC)</f>
        <v>1</v>
      </c>
      <c r="DD118" s="211">
        <f>_xlfn.XLOOKUP($C118,[1]Sheet1!$B:$B,[1]Sheet1!CD:CD)</f>
        <v>0</v>
      </c>
      <c r="DE118" s="211">
        <f>_xlfn.XLOOKUP($C118,[1]Sheet1!$B:$B,[1]Sheet1!CE:CE)</f>
        <v>1</v>
      </c>
      <c r="DF118" s="211">
        <f>_xlfn.XLOOKUP($C118,[1]Sheet1!$B:$B,[1]Sheet1!CF:CF)</f>
        <v>0</v>
      </c>
      <c r="DG118" s="163" t="str">
        <f>_xlfn.XLOOKUP(C118,[2]Sheet1!$B:$B,[2]Sheet1!$N:$N)</f>
        <v>Y</v>
      </c>
      <c r="DH118" s="163" t="str">
        <f>_xlfn.XLOOKUP(C118,[2]Sheet1!$B:$B,[2]Sheet1!$R:$R)</f>
        <v>Yes</v>
      </c>
      <c r="DI118" s="163" t="str">
        <f>_xlfn.XLOOKUP(C118,[2]Sheet1!$B:$B,[2]Sheet1!$AN:$AN)</f>
        <v>V</v>
      </c>
      <c r="DJ118" s="163" t="str">
        <f>_xlfn.XLOOKUP(C118,[2]Sheet1!$B:$B,[2]Sheet1!$W:$W)</f>
        <v>N</v>
      </c>
      <c r="DK118" s="163">
        <f>_xlfn.XLOOKUP(C118,[2]Sheet1!$B:$B,[2]Sheet1!$AF:$AF)</f>
        <v>0</v>
      </c>
      <c r="DL118" s="163" t="str">
        <f>_xlfn.XLOOKUP(C118,[2]Sheet1!$B:$B,[2]Sheet1!$AW:$AW)</f>
        <v>R</v>
      </c>
      <c r="DM118" s="166" t="str">
        <f t="shared" si="65"/>
        <v>Y</v>
      </c>
      <c r="DN118" s="166" t="str">
        <f t="shared" si="66"/>
        <v>Targets set</v>
      </c>
      <c r="DO118" s="166" t="str">
        <f t="shared" si="67"/>
        <v>Y</v>
      </c>
      <c r="DP118" s="166" t="str">
        <f t="shared" si="68"/>
        <v>N</v>
      </c>
      <c r="DQ118" s="180" t="str">
        <f t="shared" si="69"/>
        <v>Yes</v>
      </c>
      <c r="DR118" s="180"/>
    </row>
    <row r="119" spans="1:122" s="24" customFormat="1" ht="16.5" hidden="1" customHeight="1">
      <c r="A119" s="24">
        <v>116</v>
      </c>
      <c r="B119" s="24">
        <v>141</v>
      </c>
      <c r="C119" s="26" t="s">
        <v>1979</v>
      </c>
      <c r="D119" s="24" t="s">
        <v>7154</v>
      </c>
      <c r="E119" s="24" t="s">
        <v>3005</v>
      </c>
      <c r="F119" s="24" t="s">
        <v>2277</v>
      </c>
      <c r="G119" s="24" t="s">
        <v>3181</v>
      </c>
      <c r="H119" s="30" t="s">
        <v>1980</v>
      </c>
      <c r="I119" s="24" t="s">
        <v>1981</v>
      </c>
      <c r="J119" s="24">
        <v>0.65700000000000003</v>
      </c>
      <c r="K119" s="24" t="s">
        <v>1982</v>
      </c>
      <c r="L119" s="24">
        <v>110558</v>
      </c>
      <c r="M119" s="26">
        <v>9</v>
      </c>
      <c r="N119" s="73" t="s">
        <v>689</v>
      </c>
      <c r="O119" s="73" t="s">
        <v>7588</v>
      </c>
      <c r="P119" s="74" t="s">
        <v>7588</v>
      </c>
      <c r="Q119" s="73" t="s">
        <v>86</v>
      </c>
      <c r="R119" s="73" t="s">
        <v>86</v>
      </c>
      <c r="S119" s="73" t="s">
        <v>673</v>
      </c>
      <c r="T119" s="73" t="s">
        <v>2984</v>
      </c>
      <c r="U119" s="213">
        <v>2030</v>
      </c>
      <c r="V119" s="73" t="s">
        <v>673</v>
      </c>
      <c r="W119" s="73" t="s">
        <v>2984</v>
      </c>
      <c r="X119" s="218">
        <v>2050</v>
      </c>
      <c r="Y119" s="73" t="s">
        <v>86</v>
      </c>
      <c r="Z119" s="73" t="s">
        <v>673</v>
      </c>
      <c r="AA119" s="74">
        <v>2050</v>
      </c>
      <c r="AB119" s="73"/>
      <c r="AC119" s="73" t="s">
        <v>675</v>
      </c>
      <c r="AD119" s="74" t="s">
        <v>5</v>
      </c>
      <c r="AE119" s="73" t="s">
        <v>7346</v>
      </c>
      <c r="AF119" s="73" t="s">
        <v>86</v>
      </c>
      <c r="AG119" s="73" t="s">
        <v>266</v>
      </c>
      <c r="AH119" s="73" t="s">
        <v>266</v>
      </c>
      <c r="AI119" s="73" t="s">
        <v>266</v>
      </c>
      <c r="AJ119" s="73" t="s">
        <v>2283</v>
      </c>
      <c r="AK119" s="81" t="s">
        <v>4159</v>
      </c>
      <c r="AL119" s="73">
        <v>2030</v>
      </c>
      <c r="AN119" s="26"/>
      <c r="AO119" s="24" t="s">
        <v>7588</v>
      </c>
      <c r="AP119" s="73" t="s">
        <v>689</v>
      </c>
      <c r="AQ119" s="24" t="s">
        <v>7588</v>
      </c>
      <c r="AR119" s="24" t="s">
        <v>7588</v>
      </c>
      <c r="AS119" s="24" t="s">
        <v>7588</v>
      </c>
      <c r="AU119" s="26"/>
      <c r="AV119" s="24" t="s">
        <v>267</v>
      </c>
      <c r="AW119" s="22" t="s">
        <v>267</v>
      </c>
      <c r="AX119" s="24" t="s">
        <v>269</v>
      </c>
      <c r="AY119" s="24" t="s">
        <v>689</v>
      </c>
      <c r="AZ119" s="24" t="s">
        <v>7588</v>
      </c>
      <c r="BA119" s="24" t="s">
        <v>7588</v>
      </c>
      <c r="BC119" s="26"/>
      <c r="BE119" s="29"/>
      <c r="BF119" s="26"/>
      <c r="BG119" s="24">
        <f t="shared" si="37"/>
        <v>0</v>
      </c>
      <c r="BH119" s="24">
        <f t="shared" si="38"/>
        <v>0</v>
      </c>
      <c r="BI119" s="24">
        <f t="shared" si="39"/>
        <v>0</v>
      </c>
      <c r="BJ119" s="24">
        <f t="shared" si="40"/>
        <v>0</v>
      </c>
      <c r="BK119" s="24">
        <f t="shared" si="41"/>
        <v>0</v>
      </c>
      <c r="BL119" s="24">
        <f t="shared" si="42"/>
        <v>1</v>
      </c>
      <c r="BM119" s="24">
        <f t="shared" si="43"/>
        <v>0</v>
      </c>
      <c r="BN119" s="24">
        <f t="shared" si="44"/>
        <v>1</v>
      </c>
      <c r="BO119" s="24">
        <f t="shared" si="45"/>
        <v>0</v>
      </c>
      <c r="BP119" s="24">
        <f t="shared" si="46"/>
        <v>0</v>
      </c>
      <c r="BQ119" s="24">
        <f t="shared" si="47"/>
        <v>1</v>
      </c>
      <c r="BR119" s="24">
        <f t="shared" si="48"/>
        <v>0</v>
      </c>
      <c r="BS119" s="24">
        <f t="shared" si="49"/>
        <v>0</v>
      </c>
      <c r="BT119" s="24">
        <f t="shared" si="50"/>
        <v>0</v>
      </c>
      <c r="BU119" s="24">
        <f t="shared" si="51"/>
        <v>0</v>
      </c>
      <c r="BV119" s="24">
        <f t="shared" si="52"/>
        <v>1</v>
      </c>
      <c r="BW119" s="24">
        <f t="shared" si="53"/>
        <v>0</v>
      </c>
      <c r="BX119" s="24">
        <f t="shared" si="54"/>
        <v>1</v>
      </c>
      <c r="BY119" s="24">
        <f t="shared" si="55"/>
        <v>0</v>
      </c>
      <c r="BZ119" s="24">
        <f t="shared" si="56"/>
        <v>0</v>
      </c>
      <c r="CA119" s="24">
        <f t="shared" si="57"/>
        <v>1</v>
      </c>
      <c r="CB119" s="24">
        <f t="shared" si="58"/>
        <v>1</v>
      </c>
      <c r="CC119" s="24">
        <f t="shared" si="59"/>
        <v>0</v>
      </c>
      <c r="CD119" s="24">
        <f t="shared" si="60"/>
        <v>0</v>
      </c>
      <c r="CE119" s="24">
        <f t="shared" si="61"/>
        <v>0</v>
      </c>
      <c r="CF119" s="24">
        <f t="shared" si="62"/>
        <v>0</v>
      </c>
      <c r="CG119" s="24">
        <f>MAX($BJ119,$BN119,$BX119,$CB119)</f>
        <v>1</v>
      </c>
      <c r="CH119" s="24">
        <f t="shared" si="63"/>
        <v>0</v>
      </c>
      <c r="CI119" s="24">
        <f t="shared" si="64"/>
        <v>1</v>
      </c>
      <c r="CJ119" s="211">
        <f>_xlfn.XLOOKUP($C119,[1]Sheet1!$B:$B,[1]Sheet1!BJ:BJ)</f>
        <v>0</v>
      </c>
      <c r="CK119" s="211">
        <f>_xlfn.XLOOKUP($C119,[1]Sheet1!$B:$B,[1]Sheet1!BK:BK)</f>
        <v>1</v>
      </c>
      <c r="CL119" s="211">
        <f>_xlfn.XLOOKUP($C119,[1]Sheet1!$B:$B,[1]Sheet1!BL:BL)</f>
        <v>0</v>
      </c>
      <c r="CM119" s="211">
        <f>_xlfn.XLOOKUP($C119,[1]Sheet1!$B:$B,[1]Sheet1!BM:BM)</f>
        <v>1</v>
      </c>
      <c r="CN119" s="211">
        <f>_xlfn.XLOOKUP($C119,[1]Sheet1!$B:$B,[1]Sheet1!BN:BN)</f>
        <v>0</v>
      </c>
      <c r="CO119" s="211">
        <f>_xlfn.XLOOKUP($C119,[1]Sheet1!$B:$B,[1]Sheet1!BO:BO)</f>
        <v>0</v>
      </c>
      <c r="CP119" s="211">
        <f>_xlfn.XLOOKUP($C119,[1]Sheet1!$B:$B,[1]Sheet1!BP:BP)</f>
        <v>0</v>
      </c>
      <c r="CQ119" s="211">
        <f>_xlfn.XLOOKUP($C119,[1]Sheet1!$B:$B,[1]Sheet1!BQ:BQ)</f>
        <v>0</v>
      </c>
      <c r="CR119" s="211">
        <f>_xlfn.XLOOKUP($C119,[1]Sheet1!$B:$B,[1]Sheet1!BR:BR)</f>
        <v>0</v>
      </c>
      <c r="CS119" s="211">
        <f>_xlfn.XLOOKUP($C119,[1]Sheet1!$B:$B,[1]Sheet1!BS:BS)</f>
        <v>1</v>
      </c>
      <c r="CT119" s="211">
        <f>_xlfn.XLOOKUP($C119,[1]Sheet1!$B:$B,[1]Sheet1!BT:BT)</f>
        <v>0</v>
      </c>
      <c r="CU119" s="211">
        <f>_xlfn.XLOOKUP($C119,[1]Sheet1!$B:$B,[1]Sheet1!BU:BU)</f>
        <v>1</v>
      </c>
      <c r="CV119" s="211">
        <f>_xlfn.XLOOKUP($C119,[1]Sheet1!$B:$B,[1]Sheet1!BV:BV)</f>
        <v>0</v>
      </c>
      <c r="CW119" s="211">
        <f>_xlfn.XLOOKUP($C119,[1]Sheet1!$B:$B,[1]Sheet1!BW:BW)</f>
        <v>0</v>
      </c>
      <c r="CX119" s="211">
        <f>_xlfn.XLOOKUP($C119,[1]Sheet1!$B:$B,[1]Sheet1!BX:BX)</f>
        <v>0</v>
      </c>
      <c r="CY119" s="211">
        <f>_xlfn.XLOOKUP($C119,[1]Sheet1!$B:$B,[1]Sheet1!BY:BY)</f>
        <v>0</v>
      </c>
      <c r="CZ119" s="211">
        <f>_xlfn.XLOOKUP($C119,[1]Sheet1!$B:$B,[1]Sheet1!BZ:BZ)</f>
        <v>1</v>
      </c>
      <c r="DA119" s="211">
        <f>_xlfn.XLOOKUP($C119,[1]Sheet1!$B:$B,[1]Sheet1!CA:CA)</f>
        <v>1</v>
      </c>
      <c r="DB119" s="211">
        <f>_xlfn.XLOOKUP($C119,[1]Sheet1!$B:$B,[1]Sheet1!CB:CB)</f>
        <v>1</v>
      </c>
      <c r="DC119" s="211">
        <f>_xlfn.XLOOKUP($C119,[1]Sheet1!$B:$B,[1]Sheet1!CC:CC)</f>
        <v>1</v>
      </c>
      <c r="DD119" s="211">
        <f>_xlfn.XLOOKUP($C119,[1]Sheet1!$B:$B,[1]Sheet1!CD:CD)</f>
        <v>0</v>
      </c>
      <c r="DE119" s="211">
        <f>_xlfn.XLOOKUP($C119,[1]Sheet1!$B:$B,[1]Sheet1!CE:CE)</f>
        <v>1</v>
      </c>
      <c r="DF119" s="211">
        <f>_xlfn.XLOOKUP($C119,[1]Sheet1!$B:$B,[1]Sheet1!CF:CF)</f>
        <v>0</v>
      </c>
      <c r="DG119" s="163" t="str">
        <f>_xlfn.XLOOKUP(C119,[2]Sheet1!$B:$B,[2]Sheet1!$N:$N)</f>
        <v>Y</v>
      </c>
      <c r="DH119" s="163" t="str">
        <f>_xlfn.XLOOKUP(C119,[2]Sheet1!$B:$B,[2]Sheet1!$R:$R)</f>
        <v>Yes</v>
      </c>
      <c r="DI119" s="163" t="str">
        <f>_xlfn.XLOOKUP(C119,[2]Sheet1!$B:$B,[2]Sheet1!$AN:$AN)</f>
        <v>N</v>
      </c>
      <c r="DJ119" s="163" t="str">
        <f>_xlfn.XLOOKUP(C119,[2]Sheet1!$B:$B,[2]Sheet1!$W:$W)</f>
        <v>C</v>
      </c>
      <c r="DK119" s="163" t="str">
        <f>_xlfn.XLOOKUP(C119,[2]Sheet1!$B:$B,[2]Sheet1!$AF:$AF)</f>
        <v>Y</v>
      </c>
      <c r="DL119" s="163">
        <f>_xlfn.XLOOKUP(C119,[2]Sheet1!$B:$B,[2]Sheet1!$AW:$AW)</f>
        <v>0</v>
      </c>
      <c r="DM119" s="166" t="str">
        <f t="shared" si="65"/>
        <v>Y</v>
      </c>
      <c r="DN119" s="166" t="str">
        <f t="shared" si="66"/>
        <v>Targets set</v>
      </c>
      <c r="DO119" s="166" t="str">
        <f t="shared" si="67"/>
        <v>N</v>
      </c>
      <c r="DP119" s="166" t="str">
        <f t="shared" si="68"/>
        <v>Y</v>
      </c>
      <c r="DQ119" s="180" t="str">
        <f t="shared" si="69"/>
        <v>Not Specified</v>
      </c>
      <c r="DR119" s="180"/>
    </row>
    <row r="120" spans="1:122" s="24" customFormat="1" ht="16.5" hidden="1" customHeight="1">
      <c r="A120" s="24">
        <v>117</v>
      </c>
      <c r="B120" s="24">
        <v>119</v>
      </c>
      <c r="C120" s="26" t="s">
        <v>525</v>
      </c>
      <c r="D120" s="24" t="s">
        <v>5602</v>
      </c>
      <c r="E120" s="24" t="s">
        <v>3005</v>
      </c>
      <c r="F120" s="24" t="s">
        <v>2374</v>
      </c>
      <c r="G120" s="24" t="s">
        <v>3136</v>
      </c>
      <c r="H120" s="30" t="s">
        <v>526</v>
      </c>
      <c r="I120" s="24" t="s">
        <v>527</v>
      </c>
      <c r="J120" s="24">
        <v>-0.17399999999999999</v>
      </c>
      <c r="K120" s="24" t="s">
        <v>528</v>
      </c>
      <c r="L120" s="24">
        <v>200518</v>
      </c>
      <c r="M120" s="26">
        <v>25</v>
      </c>
      <c r="N120" s="73" t="s">
        <v>689</v>
      </c>
      <c r="O120" s="73" t="s">
        <v>7588</v>
      </c>
      <c r="P120" s="74" t="s">
        <v>7588</v>
      </c>
      <c r="Q120" s="73" t="s">
        <v>86</v>
      </c>
      <c r="R120" s="73" t="s">
        <v>86</v>
      </c>
      <c r="S120" s="73" t="s">
        <v>673</v>
      </c>
      <c r="T120" s="73" t="s">
        <v>2984</v>
      </c>
      <c r="U120" s="213">
        <v>2030</v>
      </c>
      <c r="V120" s="73" t="s">
        <v>7588</v>
      </c>
      <c r="W120" s="73" t="s">
        <v>7588</v>
      </c>
      <c r="X120" s="218" t="s">
        <v>7588</v>
      </c>
      <c r="Y120" s="73" t="s">
        <v>7588</v>
      </c>
      <c r="Z120" s="73" t="s">
        <v>7588</v>
      </c>
      <c r="AA120" s="74" t="s">
        <v>7588</v>
      </c>
      <c r="AB120" s="73"/>
      <c r="AC120" s="73" t="s">
        <v>7588</v>
      </c>
      <c r="AD120" s="74" t="s">
        <v>7588</v>
      </c>
      <c r="AE120" s="73" t="s">
        <v>7588</v>
      </c>
      <c r="AF120" s="73" t="s">
        <v>689</v>
      </c>
      <c r="AG120" s="73" t="s">
        <v>7588</v>
      </c>
      <c r="AH120" s="73" t="s">
        <v>7588</v>
      </c>
      <c r="AI120" s="73" t="s">
        <v>7588</v>
      </c>
      <c r="AJ120" s="73" t="s">
        <v>7588</v>
      </c>
      <c r="AK120" s="81" t="s">
        <v>7588</v>
      </c>
      <c r="AL120" s="73" t="s">
        <v>7588</v>
      </c>
      <c r="AM120" s="28" t="s">
        <v>529</v>
      </c>
      <c r="AN120" s="26" t="s">
        <v>530</v>
      </c>
      <c r="AO120" s="24" t="s">
        <v>7588</v>
      </c>
      <c r="AP120" s="73" t="s">
        <v>689</v>
      </c>
      <c r="AQ120" s="24" t="s">
        <v>7588</v>
      </c>
      <c r="AR120" s="24" t="s">
        <v>7588</v>
      </c>
      <c r="AS120" s="24" t="s">
        <v>7588</v>
      </c>
      <c r="AU120" s="26"/>
      <c r="AV120" s="24" t="s">
        <v>7588</v>
      </c>
      <c r="AW120" s="22" t="s">
        <v>7588</v>
      </c>
      <c r="AX120" s="24" t="s">
        <v>7588</v>
      </c>
      <c r="AY120" s="24" t="s">
        <v>689</v>
      </c>
      <c r="AZ120" s="24" t="s">
        <v>7588</v>
      </c>
      <c r="BA120" s="24" t="s">
        <v>7588</v>
      </c>
      <c r="BC120" s="26"/>
      <c r="BE120" s="29"/>
      <c r="BF120" s="26"/>
      <c r="BG120" s="24">
        <f t="shared" si="37"/>
        <v>0</v>
      </c>
      <c r="BH120" s="24">
        <f t="shared" si="38"/>
        <v>0</v>
      </c>
      <c r="BI120" s="24">
        <f t="shared" si="39"/>
        <v>0</v>
      </c>
      <c r="BJ120" s="24">
        <f t="shared" si="40"/>
        <v>0</v>
      </c>
      <c r="BK120" s="24">
        <f t="shared" si="41"/>
        <v>0</v>
      </c>
      <c r="BL120" s="24">
        <f t="shared" si="42"/>
        <v>1</v>
      </c>
      <c r="BM120" s="24">
        <f t="shared" si="43"/>
        <v>0</v>
      </c>
      <c r="BN120" s="24">
        <f t="shared" si="44"/>
        <v>1</v>
      </c>
      <c r="BO120" s="24">
        <f t="shared" si="45"/>
        <v>0</v>
      </c>
      <c r="BP120" s="24">
        <f t="shared" si="46"/>
        <v>0</v>
      </c>
      <c r="BQ120" s="24">
        <f t="shared" si="47"/>
        <v>0</v>
      </c>
      <c r="BR120" s="24">
        <f t="shared" si="48"/>
        <v>0</v>
      </c>
      <c r="BS120" s="24">
        <f t="shared" si="49"/>
        <v>0</v>
      </c>
      <c r="BT120" s="24">
        <f t="shared" si="50"/>
        <v>0</v>
      </c>
      <c r="BU120" s="24">
        <f t="shared" si="51"/>
        <v>0</v>
      </c>
      <c r="BV120" s="24">
        <f t="shared" si="52"/>
        <v>0</v>
      </c>
      <c r="BW120" s="24">
        <f t="shared" si="53"/>
        <v>0</v>
      </c>
      <c r="BX120" s="24">
        <f t="shared" si="54"/>
        <v>0</v>
      </c>
      <c r="BY120" s="24">
        <f t="shared" si="55"/>
        <v>0</v>
      </c>
      <c r="BZ120" s="24">
        <f t="shared" si="56"/>
        <v>0</v>
      </c>
      <c r="CA120" s="24">
        <f t="shared" si="57"/>
        <v>0</v>
      </c>
      <c r="CB120" s="24">
        <f t="shared" si="58"/>
        <v>0</v>
      </c>
      <c r="CC120" s="24">
        <f t="shared" si="59"/>
        <v>0</v>
      </c>
      <c r="CD120" s="24">
        <f t="shared" si="60"/>
        <v>0</v>
      </c>
      <c r="CE120" s="24">
        <f t="shared" si="61"/>
        <v>0</v>
      </c>
      <c r="CF120" s="24">
        <f t="shared" si="62"/>
        <v>0</v>
      </c>
      <c r="CG120" s="24">
        <f>MAX($BJ120,$BN120,$BX120,$CB120)</f>
        <v>1</v>
      </c>
      <c r="CH120" s="24">
        <f t="shared" si="63"/>
        <v>0</v>
      </c>
      <c r="CI120" s="24">
        <f t="shared" si="64"/>
        <v>0</v>
      </c>
      <c r="CJ120" s="211">
        <f>_xlfn.XLOOKUP($C120,[1]Sheet1!$B:$B,[1]Sheet1!BJ:BJ)</f>
        <v>0</v>
      </c>
      <c r="CK120" s="211">
        <f>_xlfn.XLOOKUP($C120,[1]Sheet1!$B:$B,[1]Sheet1!BK:BK)</f>
        <v>0</v>
      </c>
      <c r="CL120" s="211">
        <f>_xlfn.XLOOKUP($C120,[1]Sheet1!$B:$B,[1]Sheet1!BL:BL)</f>
        <v>0</v>
      </c>
      <c r="CM120" s="211">
        <f>_xlfn.XLOOKUP($C120,[1]Sheet1!$B:$B,[1]Sheet1!BM:BM)</f>
        <v>0</v>
      </c>
      <c r="CN120" s="211">
        <f>_xlfn.XLOOKUP($C120,[1]Sheet1!$B:$B,[1]Sheet1!BN:BN)</f>
        <v>0</v>
      </c>
      <c r="CO120" s="211">
        <f>_xlfn.XLOOKUP($C120,[1]Sheet1!$B:$B,[1]Sheet1!BO:BO)</f>
        <v>0</v>
      </c>
      <c r="CP120" s="211">
        <f>_xlfn.XLOOKUP($C120,[1]Sheet1!$B:$B,[1]Sheet1!BP:BP)</f>
        <v>0</v>
      </c>
      <c r="CQ120" s="211">
        <f>_xlfn.XLOOKUP($C120,[1]Sheet1!$B:$B,[1]Sheet1!BQ:BQ)</f>
        <v>0</v>
      </c>
      <c r="CR120" s="211">
        <f>_xlfn.XLOOKUP($C120,[1]Sheet1!$B:$B,[1]Sheet1!BR:BR)</f>
        <v>0</v>
      </c>
      <c r="CS120" s="211">
        <f>_xlfn.XLOOKUP($C120,[1]Sheet1!$B:$B,[1]Sheet1!BS:BS)</f>
        <v>0</v>
      </c>
      <c r="CT120" s="211">
        <f>_xlfn.XLOOKUP($C120,[1]Sheet1!$B:$B,[1]Sheet1!BT:BT)</f>
        <v>0</v>
      </c>
      <c r="CU120" s="211">
        <f>_xlfn.XLOOKUP($C120,[1]Sheet1!$B:$B,[1]Sheet1!BU:BU)</f>
        <v>0</v>
      </c>
      <c r="CV120" s="211">
        <f>_xlfn.XLOOKUP($C120,[1]Sheet1!$B:$B,[1]Sheet1!BV:BV)</f>
        <v>0</v>
      </c>
      <c r="CW120" s="211">
        <f>_xlfn.XLOOKUP($C120,[1]Sheet1!$B:$B,[1]Sheet1!BW:BW)</f>
        <v>0</v>
      </c>
      <c r="CX120" s="211">
        <f>_xlfn.XLOOKUP($C120,[1]Sheet1!$B:$B,[1]Sheet1!BX:BX)</f>
        <v>0</v>
      </c>
      <c r="CY120" s="211">
        <f>_xlfn.XLOOKUP($C120,[1]Sheet1!$B:$B,[1]Sheet1!BY:BY)</f>
        <v>0</v>
      </c>
      <c r="CZ120" s="211">
        <f>_xlfn.XLOOKUP($C120,[1]Sheet1!$B:$B,[1]Sheet1!BZ:BZ)</f>
        <v>0</v>
      </c>
      <c r="DA120" s="211">
        <f>_xlfn.XLOOKUP($C120,[1]Sheet1!$B:$B,[1]Sheet1!CA:CA)</f>
        <v>0</v>
      </c>
      <c r="DB120" s="211">
        <f>_xlfn.XLOOKUP($C120,[1]Sheet1!$B:$B,[1]Sheet1!CB:CB)</f>
        <v>0</v>
      </c>
      <c r="DC120" s="211">
        <f>_xlfn.XLOOKUP($C120,[1]Sheet1!$B:$B,[1]Sheet1!CC:CC)</f>
        <v>0</v>
      </c>
      <c r="DD120" s="211">
        <f>_xlfn.XLOOKUP($C120,[1]Sheet1!$B:$B,[1]Sheet1!CD:CD)</f>
        <v>0</v>
      </c>
      <c r="DE120" s="211">
        <f>_xlfn.XLOOKUP($C120,[1]Sheet1!$B:$B,[1]Sheet1!CE:CE)</f>
        <v>0</v>
      </c>
      <c r="DF120" s="211">
        <f>_xlfn.XLOOKUP($C120,[1]Sheet1!$B:$B,[1]Sheet1!CF:CF)</f>
        <v>0</v>
      </c>
      <c r="DG120" s="163" t="str">
        <f>_xlfn.XLOOKUP(C120,[2]Sheet1!$B:$B,[2]Sheet1!$N:$N)</f>
        <v>N</v>
      </c>
      <c r="DH120" s="163">
        <f>_xlfn.XLOOKUP(C120,[2]Sheet1!$B:$B,[2]Sheet1!$R:$R)</f>
        <v>0</v>
      </c>
      <c r="DI120" s="163" t="str">
        <f>_xlfn.XLOOKUP(C120,[2]Sheet1!$B:$B,[2]Sheet1!$AN:$AN)</f>
        <v>N</v>
      </c>
      <c r="DJ120" s="163" t="str">
        <f>_xlfn.XLOOKUP(C120,[2]Sheet1!$B:$B,[2]Sheet1!$W:$W)</f>
        <v>N</v>
      </c>
      <c r="DK120" s="163">
        <f>_xlfn.XLOOKUP(C120,[2]Sheet1!$B:$B,[2]Sheet1!$AF:$AF)</f>
        <v>0</v>
      </c>
      <c r="DL120" s="163">
        <f>_xlfn.XLOOKUP(C120,[2]Sheet1!$B:$B,[2]Sheet1!$AW:$AW)</f>
        <v>0</v>
      </c>
      <c r="DM120" s="166" t="str">
        <f t="shared" si="65"/>
        <v>Y</v>
      </c>
      <c r="DN120" s="166" t="str">
        <f t="shared" si="66"/>
        <v/>
      </c>
      <c r="DO120" s="166" t="str">
        <f t="shared" si="67"/>
        <v>N</v>
      </c>
      <c r="DP120" s="166" t="str">
        <f t="shared" si="68"/>
        <v>N</v>
      </c>
      <c r="DQ120" s="180" t="str">
        <f t="shared" si="69"/>
        <v/>
      </c>
      <c r="DR120" s="180"/>
    </row>
    <row r="121" spans="1:122" s="89" customFormat="1" ht="16.5" hidden="1" customHeight="1">
      <c r="A121" s="89">
        <v>118</v>
      </c>
      <c r="B121" s="89">
        <v>138</v>
      </c>
      <c r="C121" s="90" t="s">
        <v>531</v>
      </c>
      <c r="D121" s="89" t="s">
        <v>6643</v>
      </c>
      <c r="E121" s="89" t="s">
        <v>6643</v>
      </c>
      <c r="F121" s="89" t="s">
        <v>2277</v>
      </c>
      <c r="G121" s="89" t="s">
        <v>3181</v>
      </c>
      <c r="H121" s="91" t="s">
        <v>532</v>
      </c>
      <c r="I121" s="89" t="s">
        <v>533</v>
      </c>
      <c r="J121" s="89">
        <v>-0.66500000000000004</v>
      </c>
      <c r="K121" s="89" t="s">
        <v>534</v>
      </c>
      <c r="L121" s="89">
        <v>23653</v>
      </c>
      <c r="M121" s="90">
        <v>5</v>
      </c>
      <c r="N121" s="88" t="s">
        <v>689</v>
      </c>
      <c r="O121" s="88" t="s">
        <v>7588</v>
      </c>
      <c r="P121" s="92" t="s">
        <v>7588</v>
      </c>
      <c r="Q121" s="73" t="s">
        <v>689</v>
      </c>
      <c r="R121" s="73" t="s">
        <v>689</v>
      </c>
      <c r="S121" s="88" t="s">
        <v>7588</v>
      </c>
      <c r="T121" s="88" t="s">
        <v>7588</v>
      </c>
      <c r="U121" s="215" t="s">
        <v>7588</v>
      </c>
      <c r="V121" s="88" t="s">
        <v>7588</v>
      </c>
      <c r="W121" s="88" t="s">
        <v>7588</v>
      </c>
      <c r="X121" s="220" t="s">
        <v>7588</v>
      </c>
      <c r="Y121" s="73" t="s">
        <v>7588</v>
      </c>
      <c r="Z121" s="88" t="s">
        <v>7588</v>
      </c>
      <c r="AA121" s="92" t="s">
        <v>7588</v>
      </c>
      <c r="AB121" s="88"/>
      <c r="AC121" s="88" t="s">
        <v>7588</v>
      </c>
      <c r="AD121" s="92" t="s">
        <v>7588</v>
      </c>
      <c r="AE121" s="73" t="s">
        <v>7588</v>
      </c>
      <c r="AF121" s="73" t="s">
        <v>689</v>
      </c>
      <c r="AG121" s="88" t="s">
        <v>7588</v>
      </c>
      <c r="AH121" s="88" t="s">
        <v>7588</v>
      </c>
      <c r="AI121" s="88" t="s">
        <v>7588</v>
      </c>
      <c r="AJ121" s="88" t="s">
        <v>7588</v>
      </c>
      <c r="AK121" s="93" t="s">
        <v>7588</v>
      </c>
      <c r="AL121" s="88" t="s">
        <v>7588</v>
      </c>
      <c r="AN121" s="90"/>
      <c r="AO121" s="24" t="s">
        <v>7588</v>
      </c>
      <c r="AP121" s="88" t="s">
        <v>689</v>
      </c>
      <c r="AQ121" s="89" t="s">
        <v>7588</v>
      </c>
      <c r="AR121" s="89" t="s">
        <v>7588</v>
      </c>
      <c r="AS121" s="89" t="s">
        <v>7588</v>
      </c>
      <c r="AU121" s="90"/>
      <c r="AV121" s="89" t="s">
        <v>7588</v>
      </c>
      <c r="AW121" s="199" t="s">
        <v>7588</v>
      </c>
      <c r="AX121" s="89" t="s">
        <v>7588</v>
      </c>
      <c r="AY121" s="89" t="s">
        <v>689</v>
      </c>
      <c r="AZ121" s="89" t="s">
        <v>7588</v>
      </c>
      <c r="BA121" s="89" t="s">
        <v>7588</v>
      </c>
      <c r="BC121" s="90"/>
      <c r="BE121" s="95"/>
      <c r="BF121" s="201" t="s">
        <v>535</v>
      </c>
      <c r="BG121" s="24">
        <f t="shared" si="37"/>
        <v>0</v>
      </c>
      <c r="BH121" s="24">
        <f t="shared" si="38"/>
        <v>0</v>
      </c>
      <c r="BI121" s="24">
        <f t="shared" si="39"/>
        <v>0</v>
      </c>
      <c r="BJ121" s="24">
        <f t="shared" si="40"/>
        <v>0</v>
      </c>
      <c r="BK121" s="24">
        <f t="shared" si="41"/>
        <v>0</v>
      </c>
      <c r="BL121" s="24">
        <f t="shared" si="42"/>
        <v>0</v>
      </c>
      <c r="BM121" s="24">
        <f t="shared" si="43"/>
        <v>0</v>
      </c>
      <c r="BN121" s="24">
        <f t="shared" si="44"/>
        <v>0</v>
      </c>
      <c r="BO121" s="24">
        <f t="shared" si="45"/>
        <v>0</v>
      </c>
      <c r="BP121" s="24">
        <f t="shared" si="46"/>
        <v>0</v>
      </c>
      <c r="BQ121" s="24">
        <f t="shared" si="47"/>
        <v>0</v>
      </c>
      <c r="BR121" s="24">
        <f t="shared" si="48"/>
        <v>0</v>
      </c>
      <c r="BS121" s="24">
        <f t="shared" si="49"/>
        <v>0</v>
      </c>
      <c r="BT121" s="24">
        <f t="shared" si="50"/>
        <v>0</v>
      </c>
      <c r="BU121" s="24">
        <f t="shared" si="51"/>
        <v>0</v>
      </c>
      <c r="BV121" s="24">
        <f t="shared" si="52"/>
        <v>0</v>
      </c>
      <c r="BW121" s="24">
        <f t="shared" si="53"/>
        <v>0</v>
      </c>
      <c r="BX121" s="24">
        <f t="shared" si="54"/>
        <v>0</v>
      </c>
      <c r="BY121" s="24">
        <f t="shared" si="55"/>
        <v>0</v>
      </c>
      <c r="BZ121" s="24">
        <f t="shared" si="56"/>
        <v>0</v>
      </c>
      <c r="CA121" s="24">
        <f t="shared" si="57"/>
        <v>0</v>
      </c>
      <c r="CB121" s="24">
        <f t="shared" si="58"/>
        <v>0</v>
      </c>
      <c r="CC121" s="24">
        <f t="shared" si="59"/>
        <v>0</v>
      </c>
      <c r="CD121" s="24">
        <f t="shared" si="60"/>
        <v>0</v>
      </c>
      <c r="CE121" s="24">
        <f t="shared" si="61"/>
        <v>0</v>
      </c>
      <c r="CF121" s="24">
        <f t="shared" si="62"/>
        <v>0</v>
      </c>
      <c r="CG121" s="24">
        <f>MAX(BJ121,BN121,BX121,CB121)</f>
        <v>0</v>
      </c>
      <c r="CH121" s="24">
        <f t="shared" si="63"/>
        <v>0</v>
      </c>
      <c r="CI121" s="24">
        <f t="shared" si="64"/>
        <v>0</v>
      </c>
      <c r="CJ121" s="211">
        <f>_xlfn.XLOOKUP($C121,[1]Sheet1!$B:$B,[1]Sheet1!BJ:BJ)</f>
        <v>0</v>
      </c>
      <c r="CK121" s="211">
        <f>_xlfn.XLOOKUP($C121,[1]Sheet1!$B:$B,[1]Sheet1!BK:BK)</f>
        <v>0</v>
      </c>
      <c r="CL121" s="211">
        <f>_xlfn.XLOOKUP($C121,[1]Sheet1!$B:$B,[1]Sheet1!BL:BL)</f>
        <v>0</v>
      </c>
      <c r="CM121" s="211">
        <f>_xlfn.XLOOKUP($C121,[1]Sheet1!$B:$B,[1]Sheet1!BM:BM)</f>
        <v>0</v>
      </c>
      <c r="CN121" s="211">
        <f>_xlfn.XLOOKUP($C121,[1]Sheet1!$B:$B,[1]Sheet1!BN:BN)</f>
        <v>0</v>
      </c>
      <c r="CO121" s="211">
        <f>_xlfn.XLOOKUP($C121,[1]Sheet1!$B:$B,[1]Sheet1!BO:BO)</f>
        <v>0</v>
      </c>
      <c r="CP121" s="211">
        <f>_xlfn.XLOOKUP($C121,[1]Sheet1!$B:$B,[1]Sheet1!BP:BP)</f>
        <v>0</v>
      </c>
      <c r="CQ121" s="211">
        <f>_xlfn.XLOOKUP($C121,[1]Sheet1!$B:$B,[1]Sheet1!BQ:BQ)</f>
        <v>0</v>
      </c>
      <c r="CR121" s="211">
        <f>_xlfn.XLOOKUP($C121,[1]Sheet1!$B:$B,[1]Sheet1!BR:BR)</f>
        <v>0</v>
      </c>
      <c r="CS121" s="211">
        <f>_xlfn.XLOOKUP($C121,[1]Sheet1!$B:$B,[1]Sheet1!BS:BS)</f>
        <v>0</v>
      </c>
      <c r="CT121" s="211">
        <f>_xlfn.XLOOKUP($C121,[1]Sheet1!$B:$B,[1]Sheet1!BT:BT)</f>
        <v>0</v>
      </c>
      <c r="CU121" s="211">
        <f>_xlfn.XLOOKUP($C121,[1]Sheet1!$B:$B,[1]Sheet1!BU:BU)</f>
        <v>0</v>
      </c>
      <c r="CV121" s="211">
        <f>_xlfn.XLOOKUP($C121,[1]Sheet1!$B:$B,[1]Sheet1!BV:BV)</f>
        <v>0</v>
      </c>
      <c r="CW121" s="211">
        <f>_xlfn.XLOOKUP($C121,[1]Sheet1!$B:$B,[1]Sheet1!BW:BW)</f>
        <v>0</v>
      </c>
      <c r="CX121" s="211">
        <f>_xlfn.XLOOKUP($C121,[1]Sheet1!$B:$B,[1]Sheet1!BX:BX)</f>
        <v>0</v>
      </c>
      <c r="CY121" s="211">
        <f>_xlfn.XLOOKUP($C121,[1]Sheet1!$B:$B,[1]Sheet1!BY:BY)</f>
        <v>0</v>
      </c>
      <c r="CZ121" s="211">
        <f>_xlfn.XLOOKUP($C121,[1]Sheet1!$B:$B,[1]Sheet1!BZ:BZ)</f>
        <v>0</v>
      </c>
      <c r="DA121" s="211">
        <f>_xlfn.XLOOKUP($C121,[1]Sheet1!$B:$B,[1]Sheet1!CA:CA)</f>
        <v>0</v>
      </c>
      <c r="DB121" s="211">
        <f>_xlfn.XLOOKUP($C121,[1]Sheet1!$B:$B,[1]Sheet1!CB:CB)</f>
        <v>0</v>
      </c>
      <c r="DC121" s="211">
        <f>_xlfn.XLOOKUP($C121,[1]Sheet1!$B:$B,[1]Sheet1!CC:CC)</f>
        <v>0</v>
      </c>
      <c r="DD121" s="211">
        <f>_xlfn.XLOOKUP($C121,[1]Sheet1!$B:$B,[1]Sheet1!CD:CD)</f>
        <v>0</v>
      </c>
      <c r="DE121" s="211">
        <f>_xlfn.XLOOKUP($C121,[1]Sheet1!$B:$B,[1]Sheet1!CE:CE)</f>
        <v>0</v>
      </c>
      <c r="DF121" s="211">
        <f>_xlfn.XLOOKUP($C121,[1]Sheet1!$B:$B,[1]Sheet1!CF:CF)</f>
        <v>0</v>
      </c>
      <c r="DG121" s="163" t="str">
        <f>_xlfn.XLOOKUP(C121,[2]Sheet1!$B:$B,[2]Sheet1!$N:$N)</f>
        <v>N</v>
      </c>
      <c r="DH121" s="163">
        <f>_xlfn.XLOOKUP(C121,[2]Sheet1!$B:$B,[2]Sheet1!$R:$R)</f>
        <v>0</v>
      </c>
      <c r="DI121" s="163" t="str">
        <f>_xlfn.XLOOKUP(C121,[2]Sheet1!$B:$B,[2]Sheet1!$AN:$AN)</f>
        <v>N</v>
      </c>
      <c r="DJ121" s="163" t="str">
        <f>_xlfn.XLOOKUP(C121,[2]Sheet1!$B:$B,[2]Sheet1!$W:$W)</f>
        <v>N</v>
      </c>
      <c r="DK121" s="163">
        <f>_xlfn.XLOOKUP(C121,[2]Sheet1!$B:$B,[2]Sheet1!$AF:$AF)</f>
        <v>0</v>
      </c>
      <c r="DL121" s="163">
        <f>_xlfn.XLOOKUP(C121,[2]Sheet1!$B:$B,[2]Sheet1!$AW:$AW)</f>
        <v>0</v>
      </c>
      <c r="DM121" s="166" t="str">
        <f t="shared" si="65"/>
        <v>N</v>
      </c>
      <c r="DN121" s="166" t="str">
        <f t="shared" si="66"/>
        <v/>
      </c>
      <c r="DO121" s="166" t="str">
        <f t="shared" si="67"/>
        <v>N</v>
      </c>
      <c r="DP121" s="166" t="str">
        <f t="shared" si="68"/>
        <v>N</v>
      </c>
      <c r="DQ121" s="180" t="str">
        <f t="shared" si="69"/>
        <v/>
      </c>
      <c r="DR121" s="180"/>
    </row>
    <row r="122" spans="1:122" s="24" customFormat="1" ht="16.5" hidden="1" customHeight="1">
      <c r="A122" s="24">
        <v>119</v>
      </c>
      <c r="B122" s="24">
        <v>112</v>
      </c>
      <c r="C122" s="26" t="s">
        <v>540</v>
      </c>
      <c r="D122" s="143" t="s">
        <v>7176</v>
      </c>
      <c r="E122" s="143" t="s">
        <v>7165</v>
      </c>
      <c r="F122" s="143" t="s">
        <v>2277</v>
      </c>
      <c r="G122" s="143" t="s">
        <v>3181</v>
      </c>
      <c r="H122" s="167" t="s">
        <v>541</v>
      </c>
      <c r="I122" s="143" t="s">
        <v>542</v>
      </c>
      <c r="J122" s="143">
        <v>-0.44</v>
      </c>
      <c r="K122" s="143" t="s">
        <v>543</v>
      </c>
      <c r="L122" s="143">
        <v>193615</v>
      </c>
      <c r="M122" s="144">
        <v>13</v>
      </c>
      <c r="N122" s="73" t="s">
        <v>689</v>
      </c>
      <c r="O122" s="73" t="s">
        <v>7588</v>
      </c>
      <c r="P122" s="74" t="s">
        <v>7588</v>
      </c>
      <c r="Q122" s="73" t="s">
        <v>689</v>
      </c>
      <c r="R122" s="73" t="s">
        <v>689</v>
      </c>
      <c r="S122" s="73" t="s">
        <v>7588</v>
      </c>
      <c r="T122" s="73" t="s">
        <v>7588</v>
      </c>
      <c r="U122" s="213" t="s">
        <v>7588</v>
      </c>
      <c r="V122" s="73" t="s">
        <v>7588</v>
      </c>
      <c r="W122" s="73" t="s">
        <v>7588</v>
      </c>
      <c r="X122" s="218" t="s">
        <v>7588</v>
      </c>
      <c r="Y122" s="73" t="s">
        <v>7588</v>
      </c>
      <c r="Z122" s="73" t="s">
        <v>7588</v>
      </c>
      <c r="AA122" s="74" t="s">
        <v>7588</v>
      </c>
      <c r="AB122" s="73"/>
      <c r="AC122" s="73" t="s">
        <v>2995</v>
      </c>
      <c r="AD122" s="74" t="s">
        <v>7140</v>
      </c>
      <c r="AE122" s="73" t="s">
        <v>7588</v>
      </c>
      <c r="AF122" s="73" t="s">
        <v>689</v>
      </c>
      <c r="AG122" s="73" t="s">
        <v>266</v>
      </c>
      <c r="AH122" s="73" t="s">
        <v>266</v>
      </c>
      <c r="AI122" s="73" t="s">
        <v>269</v>
      </c>
      <c r="AJ122" s="73" t="s">
        <v>691</v>
      </c>
      <c r="AK122" s="81" t="s">
        <v>7588</v>
      </c>
      <c r="AL122" s="73" t="s">
        <v>7588</v>
      </c>
      <c r="AN122" s="26"/>
      <c r="AO122" s="24" t="s">
        <v>7588</v>
      </c>
      <c r="AP122" s="73" t="s">
        <v>689</v>
      </c>
      <c r="AQ122" s="24" t="s">
        <v>7588</v>
      </c>
      <c r="AR122" s="24" t="s">
        <v>7588</v>
      </c>
      <c r="AS122" s="24" t="s">
        <v>7588</v>
      </c>
      <c r="AU122" s="26"/>
      <c r="AV122" s="24" t="s">
        <v>267</v>
      </c>
      <c r="AW122" s="22" t="s">
        <v>267</v>
      </c>
      <c r="AX122" s="24" t="s">
        <v>269</v>
      </c>
      <c r="AY122" s="24" t="s">
        <v>86</v>
      </c>
      <c r="AZ122" s="24" t="s">
        <v>4170</v>
      </c>
      <c r="BA122" s="24">
        <v>2025</v>
      </c>
      <c r="BC122" s="26"/>
      <c r="BE122" s="29"/>
      <c r="BF122" s="26"/>
      <c r="BG122" s="24">
        <f t="shared" si="37"/>
        <v>0</v>
      </c>
      <c r="BH122" s="24">
        <f t="shared" si="38"/>
        <v>0</v>
      </c>
      <c r="BI122" s="24">
        <f t="shared" si="39"/>
        <v>0</v>
      </c>
      <c r="BJ122" s="24">
        <f t="shared" si="40"/>
        <v>0</v>
      </c>
      <c r="BK122" s="24">
        <f t="shared" si="41"/>
        <v>0</v>
      </c>
      <c r="BL122" s="24">
        <f t="shared" si="42"/>
        <v>0</v>
      </c>
      <c r="BM122" s="24">
        <f t="shared" si="43"/>
        <v>0</v>
      </c>
      <c r="BN122" s="24">
        <f t="shared" si="44"/>
        <v>0</v>
      </c>
      <c r="BO122" s="24">
        <f t="shared" si="45"/>
        <v>0</v>
      </c>
      <c r="BP122" s="24">
        <f t="shared" si="46"/>
        <v>0</v>
      </c>
      <c r="BQ122" s="24">
        <f t="shared" si="47"/>
        <v>0</v>
      </c>
      <c r="BR122" s="24">
        <f t="shared" si="48"/>
        <v>0</v>
      </c>
      <c r="BS122" s="24">
        <f t="shared" si="49"/>
        <v>0</v>
      </c>
      <c r="BT122" s="24">
        <f t="shared" si="50"/>
        <v>0</v>
      </c>
      <c r="BU122" s="24">
        <f t="shared" si="51"/>
        <v>0</v>
      </c>
      <c r="BV122" s="24">
        <f t="shared" si="52"/>
        <v>0</v>
      </c>
      <c r="BW122" s="24">
        <f t="shared" si="53"/>
        <v>0</v>
      </c>
      <c r="BX122" s="24">
        <f t="shared" si="54"/>
        <v>0</v>
      </c>
      <c r="BY122" s="24">
        <f t="shared" si="55"/>
        <v>0</v>
      </c>
      <c r="BZ122" s="24">
        <f t="shared" si="56"/>
        <v>0</v>
      </c>
      <c r="CA122" s="24">
        <f t="shared" si="57"/>
        <v>0</v>
      </c>
      <c r="CB122" s="24">
        <f t="shared" si="58"/>
        <v>0</v>
      </c>
      <c r="CC122" s="24">
        <f t="shared" si="59"/>
        <v>0</v>
      </c>
      <c r="CD122" s="24">
        <f t="shared" si="60"/>
        <v>1</v>
      </c>
      <c r="CE122" s="24">
        <f t="shared" si="61"/>
        <v>0</v>
      </c>
      <c r="CF122" s="24">
        <f t="shared" si="62"/>
        <v>0</v>
      </c>
      <c r="CG122" s="24">
        <f>MAX(BJ122,BN122,BX122,CB122)</f>
        <v>0</v>
      </c>
      <c r="CH122" s="24">
        <f t="shared" si="63"/>
        <v>0</v>
      </c>
      <c r="CI122" s="24">
        <f t="shared" si="64"/>
        <v>1</v>
      </c>
      <c r="CJ122" s="211">
        <f>_xlfn.XLOOKUP($C122,[1]Sheet1!$B:$B,[1]Sheet1!BJ:BJ)</f>
        <v>0</v>
      </c>
      <c r="CK122" s="211">
        <f>_xlfn.XLOOKUP($C122,[1]Sheet1!$B:$B,[1]Sheet1!BK:BK)</f>
        <v>0</v>
      </c>
      <c r="CL122" s="211">
        <f>_xlfn.XLOOKUP($C122,[1]Sheet1!$B:$B,[1]Sheet1!BL:BL)</f>
        <v>0</v>
      </c>
      <c r="CM122" s="211">
        <f>_xlfn.XLOOKUP($C122,[1]Sheet1!$B:$B,[1]Sheet1!BM:BM)</f>
        <v>0</v>
      </c>
      <c r="CN122" s="211">
        <f>_xlfn.XLOOKUP($C122,[1]Sheet1!$B:$B,[1]Sheet1!BN:BN)</f>
        <v>0</v>
      </c>
      <c r="CO122" s="211">
        <f>_xlfn.XLOOKUP($C122,[1]Sheet1!$B:$B,[1]Sheet1!BO:BO)</f>
        <v>0</v>
      </c>
      <c r="CP122" s="211">
        <f>_xlfn.XLOOKUP($C122,[1]Sheet1!$B:$B,[1]Sheet1!BP:BP)</f>
        <v>0</v>
      </c>
      <c r="CQ122" s="211">
        <f>_xlfn.XLOOKUP($C122,[1]Sheet1!$B:$B,[1]Sheet1!BQ:BQ)</f>
        <v>0</v>
      </c>
      <c r="CR122" s="211">
        <f>_xlfn.XLOOKUP($C122,[1]Sheet1!$B:$B,[1]Sheet1!BR:BR)</f>
        <v>0</v>
      </c>
      <c r="CS122" s="211">
        <f>_xlfn.XLOOKUP($C122,[1]Sheet1!$B:$B,[1]Sheet1!BS:BS)</f>
        <v>0</v>
      </c>
      <c r="CT122" s="211">
        <f>_xlfn.XLOOKUP($C122,[1]Sheet1!$B:$B,[1]Sheet1!BT:BT)</f>
        <v>0</v>
      </c>
      <c r="CU122" s="211">
        <f>_xlfn.XLOOKUP($C122,[1]Sheet1!$B:$B,[1]Sheet1!BU:BU)</f>
        <v>0</v>
      </c>
      <c r="CV122" s="211">
        <f>_xlfn.XLOOKUP($C122,[1]Sheet1!$B:$B,[1]Sheet1!BV:BV)</f>
        <v>0</v>
      </c>
      <c r="CW122" s="211">
        <f>_xlfn.XLOOKUP($C122,[1]Sheet1!$B:$B,[1]Sheet1!BW:BW)</f>
        <v>0</v>
      </c>
      <c r="CX122" s="211">
        <f>_xlfn.XLOOKUP($C122,[1]Sheet1!$B:$B,[1]Sheet1!BX:BX)</f>
        <v>0</v>
      </c>
      <c r="CY122" s="211">
        <f>_xlfn.XLOOKUP($C122,[1]Sheet1!$B:$B,[1]Sheet1!BY:BY)</f>
        <v>0</v>
      </c>
      <c r="CZ122" s="211">
        <f>_xlfn.XLOOKUP($C122,[1]Sheet1!$B:$B,[1]Sheet1!BZ:BZ)</f>
        <v>0</v>
      </c>
      <c r="DA122" s="211">
        <f>_xlfn.XLOOKUP($C122,[1]Sheet1!$B:$B,[1]Sheet1!CA:CA)</f>
        <v>0</v>
      </c>
      <c r="DB122" s="211">
        <f>_xlfn.XLOOKUP($C122,[1]Sheet1!$B:$B,[1]Sheet1!CB:CB)</f>
        <v>0</v>
      </c>
      <c r="DC122" s="211">
        <f>_xlfn.XLOOKUP($C122,[1]Sheet1!$B:$B,[1]Sheet1!CC:CC)</f>
        <v>0</v>
      </c>
      <c r="DD122" s="211">
        <f>_xlfn.XLOOKUP($C122,[1]Sheet1!$B:$B,[1]Sheet1!CD:CD)</f>
        <v>0</v>
      </c>
      <c r="DE122" s="211">
        <f>_xlfn.XLOOKUP($C122,[1]Sheet1!$B:$B,[1]Sheet1!CE:CE)</f>
        <v>0</v>
      </c>
      <c r="DF122" s="211">
        <f>_xlfn.XLOOKUP($C122,[1]Sheet1!$B:$B,[1]Sheet1!CF:CF)</f>
        <v>0</v>
      </c>
      <c r="DG122" s="163" t="str">
        <f>_xlfn.XLOOKUP(C122,[2]Sheet1!$B:$B,[2]Sheet1!$N:$N)</f>
        <v>N</v>
      </c>
      <c r="DH122" s="163">
        <f>_xlfn.XLOOKUP(C122,[2]Sheet1!$B:$B,[2]Sheet1!$R:$R)</f>
        <v>0</v>
      </c>
      <c r="DI122" s="163" t="str">
        <f>_xlfn.XLOOKUP(C122,[2]Sheet1!$B:$B,[2]Sheet1!$AN:$AN)</f>
        <v>N</v>
      </c>
      <c r="DJ122" s="163" t="str">
        <f>_xlfn.XLOOKUP(C122,[2]Sheet1!$B:$B,[2]Sheet1!$W:$W)</f>
        <v>G</v>
      </c>
      <c r="DK122" s="163" t="str">
        <f>_xlfn.XLOOKUP(C122,[2]Sheet1!$B:$B,[2]Sheet1!$AF:$AF)</f>
        <v>U</v>
      </c>
      <c r="DL122" s="163">
        <f>_xlfn.XLOOKUP(C122,[2]Sheet1!$B:$B,[2]Sheet1!$AW:$AW)</f>
        <v>0</v>
      </c>
      <c r="DM122" s="166" t="str">
        <f t="shared" si="65"/>
        <v>N</v>
      </c>
      <c r="DN122" s="166" t="str">
        <f t="shared" si="66"/>
        <v/>
      </c>
      <c r="DO122" s="166" t="str">
        <f t="shared" si="67"/>
        <v>N</v>
      </c>
      <c r="DP122" s="166" t="str">
        <f t="shared" si="68"/>
        <v>N</v>
      </c>
      <c r="DQ122" s="180" t="str">
        <f t="shared" si="69"/>
        <v>Not Specified</v>
      </c>
      <c r="DR122" s="180"/>
    </row>
    <row r="123" spans="1:122" s="24" customFormat="1" ht="16.5" hidden="1" customHeight="1">
      <c r="A123" s="24">
        <v>120</v>
      </c>
      <c r="B123" s="24">
        <v>99</v>
      </c>
      <c r="C123" s="26" t="s">
        <v>1574</v>
      </c>
      <c r="D123" s="143" t="s">
        <v>7161</v>
      </c>
      <c r="E123" s="143" t="s">
        <v>7160</v>
      </c>
      <c r="F123" s="143" t="s">
        <v>2800</v>
      </c>
      <c r="G123" s="143" t="s">
        <v>7255</v>
      </c>
      <c r="H123" s="167" t="s">
        <v>1575</v>
      </c>
      <c r="I123" s="143" t="s">
        <v>1576</v>
      </c>
      <c r="J123" s="143">
        <v>-0.69799999999999995</v>
      </c>
      <c r="K123" s="143" t="s">
        <v>1577</v>
      </c>
      <c r="L123" s="143">
        <v>49185</v>
      </c>
      <c r="M123" s="144">
        <v>31</v>
      </c>
      <c r="N123" s="73" t="s">
        <v>689</v>
      </c>
      <c r="O123" s="73" t="s">
        <v>7588</v>
      </c>
      <c r="P123" s="74" t="s">
        <v>7588</v>
      </c>
      <c r="Q123" s="73" t="s">
        <v>689</v>
      </c>
      <c r="R123" s="73" t="s">
        <v>689</v>
      </c>
      <c r="S123" s="73" t="s">
        <v>7588</v>
      </c>
      <c r="T123" s="73" t="s">
        <v>7588</v>
      </c>
      <c r="U123" s="213" t="s">
        <v>7588</v>
      </c>
      <c r="V123" s="73" t="s">
        <v>7588</v>
      </c>
      <c r="W123" s="73" t="s">
        <v>7588</v>
      </c>
      <c r="X123" s="218" t="s">
        <v>7588</v>
      </c>
      <c r="Y123" s="73" t="s">
        <v>7588</v>
      </c>
      <c r="Z123" s="73" t="s">
        <v>7588</v>
      </c>
      <c r="AA123" s="74" t="s">
        <v>7588</v>
      </c>
      <c r="AB123" s="73"/>
      <c r="AC123" s="73" t="s">
        <v>417</v>
      </c>
      <c r="AD123" s="74" t="s">
        <v>6</v>
      </c>
      <c r="AE123" s="73" t="s">
        <v>7588</v>
      </c>
      <c r="AF123" s="73" t="s">
        <v>689</v>
      </c>
      <c r="AG123" s="73" t="s">
        <v>266</v>
      </c>
      <c r="AH123" s="73" t="s">
        <v>266</v>
      </c>
      <c r="AI123" s="73" t="s">
        <v>269</v>
      </c>
      <c r="AJ123" s="73" t="s">
        <v>691</v>
      </c>
      <c r="AK123" s="81" t="s">
        <v>7588</v>
      </c>
      <c r="AL123" s="73" t="s">
        <v>7588</v>
      </c>
      <c r="AN123" s="26"/>
      <c r="AO123" s="24" t="s">
        <v>870</v>
      </c>
      <c r="AP123" s="73" t="s">
        <v>86</v>
      </c>
      <c r="AQ123" s="24" t="s">
        <v>691</v>
      </c>
      <c r="AR123" s="24" t="s">
        <v>4178</v>
      </c>
      <c r="AS123" s="24">
        <v>2050</v>
      </c>
      <c r="AU123" s="26"/>
      <c r="AV123" s="24" t="s">
        <v>266</v>
      </c>
      <c r="AW123" s="22" t="s">
        <v>418</v>
      </c>
      <c r="AX123" s="24" t="s">
        <v>269</v>
      </c>
      <c r="AY123" s="24" t="s">
        <v>689</v>
      </c>
      <c r="AZ123" s="24" t="s">
        <v>7588</v>
      </c>
      <c r="BA123" s="24" t="s">
        <v>7588</v>
      </c>
      <c r="BC123" s="26"/>
      <c r="BE123" s="29"/>
      <c r="BF123" s="26"/>
      <c r="BG123" s="24">
        <f t="shared" si="37"/>
        <v>0</v>
      </c>
      <c r="BH123" s="24">
        <f t="shared" si="38"/>
        <v>0</v>
      </c>
      <c r="BI123" s="24">
        <f t="shared" si="39"/>
        <v>0</v>
      </c>
      <c r="BJ123" s="24">
        <f t="shared" si="40"/>
        <v>0</v>
      </c>
      <c r="BK123" s="24">
        <f t="shared" si="41"/>
        <v>0</v>
      </c>
      <c r="BL123" s="24">
        <f t="shared" si="42"/>
        <v>0</v>
      </c>
      <c r="BM123" s="24">
        <f t="shared" si="43"/>
        <v>0</v>
      </c>
      <c r="BN123" s="24">
        <f t="shared" si="44"/>
        <v>0</v>
      </c>
      <c r="BO123" s="24">
        <f t="shared" si="45"/>
        <v>0</v>
      </c>
      <c r="BP123" s="24">
        <f t="shared" si="46"/>
        <v>0</v>
      </c>
      <c r="BQ123" s="24">
        <f t="shared" si="47"/>
        <v>0</v>
      </c>
      <c r="BR123" s="24">
        <f t="shared" si="48"/>
        <v>0</v>
      </c>
      <c r="BS123" s="24">
        <f t="shared" si="49"/>
        <v>0</v>
      </c>
      <c r="BT123" s="24">
        <f t="shared" si="50"/>
        <v>1</v>
      </c>
      <c r="BU123" s="24">
        <f t="shared" si="51"/>
        <v>0</v>
      </c>
      <c r="BV123" s="24">
        <f t="shared" si="52"/>
        <v>0</v>
      </c>
      <c r="BW123" s="24">
        <f t="shared" si="53"/>
        <v>0</v>
      </c>
      <c r="BX123" s="24">
        <f t="shared" si="54"/>
        <v>0</v>
      </c>
      <c r="BY123" s="24">
        <f t="shared" si="55"/>
        <v>0</v>
      </c>
      <c r="BZ123" s="24">
        <f t="shared" si="56"/>
        <v>0</v>
      </c>
      <c r="CA123" s="24">
        <f t="shared" si="57"/>
        <v>1</v>
      </c>
      <c r="CB123" s="24">
        <f t="shared" si="58"/>
        <v>1</v>
      </c>
      <c r="CC123" s="24">
        <f t="shared" si="59"/>
        <v>0</v>
      </c>
      <c r="CD123" s="24">
        <f t="shared" si="60"/>
        <v>0</v>
      </c>
      <c r="CE123" s="24">
        <f t="shared" si="61"/>
        <v>0</v>
      </c>
      <c r="CF123" s="24">
        <f t="shared" si="62"/>
        <v>1</v>
      </c>
      <c r="CG123" s="24">
        <f>MAX(BJ123,BN123,BX123,CB123)</f>
        <v>1</v>
      </c>
      <c r="CH123" s="24">
        <f t="shared" si="63"/>
        <v>0</v>
      </c>
      <c r="CI123" s="24">
        <f t="shared" si="64"/>
        <v>0</v>
      </c>
      <c r="CJ123" s="211">
        <f>_xlfn.XLOOKUP($C123,[1]Sheet1!$B:$B,[1]Sheet1!BJ:BJ)</f>
        <v>0</v>
      </c>
      <c r="CK123" s="211">
        <f>_xlfn.XLOOKUP($C123,[1]Sheet1!$B:$B,[1]Sheet1!BK:BK)</f>
        <v>0</v>
      </c>
      <c r="CL123" s="211">
        <f>_xlfn.XLOOKUP($C123,[1]Sheet1!$B:$B,[1]Sheet1!BL:BL)</f>
        <v>1</v>
      </c>
      <c r="CM123" s="211">
        <f>_xlfn.XLOOKUP($C123,[1]Sheet1!$B:$B,[1]Sheet1!BM:BM)</f>
        <v>1</v>
      </c>
      <c r="CN123" s="211">
        <f>_xlfn.XLOOKUP($C123,[1]Sheet1!$B:$B,[1]Sheet1!BN:BN)</f>
        <v>0</v>
      </c>
      <c r="CO123" s="211">
        <f>_xlfn.XLOOKUP($C123,[1]Sheet1!$B:$B,[1]Sheet1!BO:BO)</f>
        <v>0</v>
      </c>
      <c r="CP123" s="211">
        <f>_xlfn.XLOOKUP($C123,[1]Sheet1!$B:$B,[1]Sheet1!BP:BP)</f>
        <v>0</v>
      </c>
      <c r="CQ123" s="211">
        <f>_xlfn.XLOOKUP($C123,[1]Sheet1!$B:$B,[1]Sheet1!BQ:BQ)</f>
        <v>0</v>
      </c>
      <c r="CR123" s="211">
        <f>_xlfn.XLOOKUP($C123,[1]Sheet1!$B:$B,[1]Sheet1!BR:BR)</f>
        <v>0</v>
      </c>
      <c r="CS123" s="211">
        <f>_xlfn.XLOOKUP($C123,[1]Sheet1!$B:$B,[1]Sheet1!BS:BS)</f>
        <v>0</v>
      </c>
      <c r="CT123" s="211">
        <f>_xlfn.XLOOKUP($C123,[1]Sheet1!$B:$B,[1]Sheet1!BT:BT)</f>
        <v>0</v>
      </c>
      <c r="CU123" s="211">
        <f>_xlfn.XLOOKUP($C123,[1]Sheet1!$B:$B,[1]Sheet1!BU:BU)</f>
        <v>0</v>
      </c>
      <c r="CV123" s="211">
        <f>_xlfn.XLOOKUP($C123,[1]Sheet1!$B:$B,[1]Sheet1!BV:BV)</f>
        <v>0</v>
      </c>
      <c r="CW123" s="211">
        <f>_xlfn.XLOOKUP($C123,[1]Sheet1!$B:$B,[1]Sheet1!BW:BW)</f>
        <v>0</v>
      </c>
      <c r="CX123" s="211">
        <f>_xlfn.XLOOKUP($C123,[1]Sheet1!$B:$B,[1]Sheet1!BX:BX)</f>
        <v>0</v>
      </c>
      <c r="CY123" s="211">
        <f>_xlfn.XLOOKUP($C123,[1]Sheet1!$B:$B,[1]Sheet1!BY:BY)</f>
        <v>0</v>
      </c>
      <c r="CZ123" s="211">
        <f>_xlfn.XLOOKUP($C123,[1]Sheet1!$B:$B,[1]Sheet1!BZ:BZ)</f>
        <v>1</v>
      </c>
      <c r="DA123" s="211">
        <f>_xlfn.XLOOKUP($C123,[1]Sheet1!$B:$B,[1]Sheet1!CA:CA)</f>
        <v>0</v>
      </c>
      <c r="DB123" s="211">
        <f>_xlfn.XLOOKUP($C123,[1]Sheet1!$B:$B,[1]Sheet1!CB:CB)</f>
        <v>1</v>
      </c>
      <c r="DC123" s="211">
        <f>_xlfn.XLOOKUP($C123,[1]Sheet1!$B:$B,[1]Sheet1!CC:CC)</f>
        <v>1</v>
      </c>
      <c r="DD123" s="211">
        <f>_xlfn.XLOOKUP($C123,[1]Sheet1!$B:$B,[1]Sheet1!CD:CD)</f>
        <v>0</v>
      </c>
      <c r="DE123" s="211">
        <f>_xlfn.XLOOKUP($C123,[1]Sheet1!$B:$B,[1]Sheet1!CE:CE)</f>
        <v>1</v>
      </c>
      <c r="DF123" s="211">
        <f>_xlfn.XLOOKUP($C123,[1]Sheet1!$B:$B,[1]Sheet1!CF:CF)</f>
        <v>0</v>
      </c>
      <c r="DG123" s="163" t="str">
        <f>_xlfn.XLOOKUP(C123,[2]Sheet1!$B:$B,[2]Sheet1!$N:$N)</f>
        <v>N</v>
      </c>
      <c r="DH123" s="163">
        <f>_xlfn.XLOOKUP(C123,[2]Sheet1!$B:$B,[2]Sheet1!$R:$R)</f>
        <v>0</v>
      </c>
      <c r="DI123" s="163" t="str">
        <f>_xlfn.XLOOKUP(C123,[2]Sheet1!$B:$B,[2]Sheet1!$AN:$AN)</f>
        <v>N</v>
      </c>
      <c r="DJ123" s="163" t="str">
        <f>_xlfn.XLOOKUP(C123,[2]Sheet1!$B:$B,[2]Sheet1!$W:$W)</f>
        <v>C</v>
      </c>
      <c r="DK123" s="163" t="str">
        <f>_xlfn.XLOOKUP(C123,[2]Sheet1!$B:$B,[2]Sheet1!$AF:$AF)</f>
        <v>Y</v>
      </c>
      <c r="DL123" s="163">
        <f>_xlfn.XLOOKUP(C123,[2]Sheet1!$B:$B,[2]Sheet1!$AW:$AW)</f>
        <v>0</v>
      </c>
      <c r="DM123" s="166" t="str">
        <f t="shared" si="65"/>
        <v>N</v>
      </c>
      <c r="DN123" s="166" t="str">
        <f t="shared" si="66"/>
        <v/>
      </c>
      <c r="DO123" s="166" t="str">
        <f t="shared" si="67"/>
        <v>Y</v>
      </c>
      <c r="DP123" s="166" t="str">
        <f t="shared" si="68"/>
        <v>N</v>
      </c>
      <c r="DQ123" s="180" t="str">
        <f t="shared" si="69"/>
        <v>Yes</v>
      </c>
      <c r="DR123" s="180"/>
    </row>
    <row r="124" spans="1:122" s="24" customFormat="1" ht="16.5" hidden="1" customHeight="1">
      <c r="A124" s="24">
        <v>121</v>
      </c>
      <c r="B124" s="24">
        <v>109</v>
      </c>
      <c r="C124" s="26" t="s">
        <v>544</v>
      </c>
      <c r="D124" s="24" t="s">
        <v>7158</v>
      </c>
      <c r="E124" s="24" t="s">
        <v>7157</v>
      </c>
      <c r="F124" s="24" t="s">
        <v>7256</v>
      </c>
      <c r="G124" s="24" t="s">
        <v>7255</v>
      </c>
      <c r="H124" s="30" t="s">
        <v>545</v>
      </c>
      <c r="I124" s="24" t="s">
        <v>546</v>
      </c>
      <c r="J124" s="24">
        <v>-94.27</v>
      </c>
      <c r="K124" s="24" t="s">
        <v>547</v>
      </c>
      <c r="L124" s="24">
        <v>129198</v>
      </c>
      <c r="M124" s="26">
        <v>31</v>
      </c>
      <c r="N124" s="73" t="s">
        <v>689</v>
      </c>
      <c r="O124" s="73" t="s">
        <v>7588</v>
      </c>
      <c r="P124" s="74" t="s">
        <v>7588</v>
      </c>
      <c r="Q124" s="73" t="s">
        <v>689</v>
      </c>
      <c r="R124" s="73" t="s">
        <v>689</v>
      </c>
      <c r="S124" s="73" t="s">
        <v>7588</v>
      </c>
      <c r="T124" s="73" t="s">
        <v>7588</v>
      </c>
      <c r="U124" s="213" t="s">
        <v>7588</v>
      </c>
      <c r="V124" s="73" t="s">
        <v>7588</v>
      </c>
      <c r="W124" s="73" t="s">
        <v>7588</v>
      </c>
      <c r="X124" s="218" t="s">
        <v>7588</v>
      </c>
      <c r="Y124" s="73" t="s">
        <v>7588</v>
      </c>
      <c r="Z124" s="73" t="s">
        <v>7588</v>
      </c>
      <c r="AA124" s="74" t="s">
        <v>7588</v>
      </c>
      <c r="AB124" s="73"/>
      <c r="AC124" s="73" t="s">
        <v>7588</v>
      </c>
      <c r="AD124" s="74" t="s">
        <v>7588</v>
      </c>
      <c r="AE124" s="73" t="s">
        <v>7588</v>
      </c>
      <c r="AF124" s="73" t="s">
        <v>689</v>
      </c>
      <c r="AG124" s="73" t="s">
        <v>266</v>
      </c>
      <c r="AH124" s="73" t="s">
        <v>266</v>
      </c>
      <c r="AI124" s="73" t="s">
        <v>269</v>
      </c>
      <c r="AJ124" s="73" t="s">
        <v>691</v>
      </c>
      <c r="AK124" s="81" t="s">
        <v>7588</v>
      </c>
      <c r="AL124" s="73" t="s">
        <v>7588</v>
      </c>
      <c r="AN124" s="26"/>
      <c r="AO124" s="24" t="s">
        <v>870</v>
      </c>
      <c r="AP124" s="73" t="s">
        <v>86</v>
      </c>
      <c r="AQ124" s="24" t="s">
        <v>691</v>
      </c>
      <c r="AR124" s="24" t="s">
        <v>7588</v>
      </c>
      <c r="AS124" s="24">
        <v>2050</v>
      </c>
      <c r="AU124" s="26"/>
      <c r="AV124" s="24" t="s">
        <v>266</v>
      </c>
      <c r="AW124" s="22" t="s">
        <v>267</v>
      </c>
      <c r="AX124" s="24" t="s">
        <v>269</v>
      </c>
      <c r="AY124" s="24" t="s">
        <v>689</v>
      </c>
      <c r="AZ124" s="24" t="s">
        <v>7588</v>
      </c>
      <c r="BA124" s="24" t="s">
        <v>7588</v>
      </c>
      <c r="BC124" s="26" t="s">
        <v>7567</v>
      </c>
      <c r="BE124" s="29"/>
      <c r="BF124" s="26"/>
      <c r="BG124" s="24">
        <f t="shared" si="37"/>
        <v>0</v>
      </c>
      <c r="BH124" s="24">
        <f t="shared" si="38"/>
        <v>0</v>
      </c>
      <c r="BI124" s="24">
        <f t="shared" si="39"/>
        <v>0</v>
      </c>
      <c r="BJ124" s="24">
        <f t="shared" si="40"/>
        <v>0</v>
      </c>
      <c r="BK124" s="24">
        <f t="shared" si="41"/>
        <v>0</v>
      </c>
      <c r="BL124" s="24">
        <f t="shared" si="42"/>
        <v>0</v>
      </c>
      <c r="BM124" s="24">
        <f t="shared" si="43"/>
        <v>0</v>
      </c>
      <c r="BN124" s="24">
        <f t="shared" si="44"/>
        <v>0</v>
      </c>
      <c r="BO124" s="24">
        <f t="shared" si="45"/>
        <v>0</v>
      </c>
      <c r="BP124" s="24">
        <f t="shared" si="46"/>
        <v>0</v>
      </c>
      <c r="BQ124" s="24">
        <f t="shared" si="47"/>
        <v>0</v>
      </c>
      <c r="BR124" s="24">
        <f t="shared" si="48"/>
        <v>0</v>
      </c>
      <c r="BS124" s="24">
        <f t="shared" si="49"/>
        <v>0</v>
      </c>
      <c r="BT124" s="24">
        <f t="shared" si="50"/>
        <v>1</v>
      </c>
      <c r="BU124" s="24">
        <f t="shared" si="51"/>
        <v>0</v>
      </c>
      <c r="BV124" s="24">
        <f t="shared" si="52"/>
        <v>0</v>
      </c>
      <c r="BW124" s="24">
        <f t="shared" si="53"/>
        <v>0</v>
      </c>
      <c r="BX124" s="24">
        <f t="shared" si="54"/>
        <v>0</v>
      </c>
      <c r="BY124" s="24">
        <f t="shared" si="55"/>
        <v>0</v>
      </c>
      <c r="BZ124" s="24">
        <f t="shared" si="56"/>
        <v>0</v>
      </c>
      <c r="CA124" s="24">
        <f t="shared" si="57"/>
        <v>1</v>
      </c>
      <c r="CB124" s="24">
        <f t="shared" si="58"/>
        <v>1</v>
      </c>
      <c r="CC124" s="24">
        <f t="shared" si="59"/>
        <v>0</v>
      </c>
      <c r="CD124" s="24">
        <f t="shared" si="60"/>
        <v>0</v>
      </c>
      <c r="CE124" s="24">
        <f t="shared" si="61"/>
        <v>0</v>
      </c>
      <c r="CF124" s="24">
        <f t="shared" si="62"/>
        <v>1</v>
      </c>
      <c r="CG124" s="24">
        <f>MAX(BJ124,BN124,BX124,CB124)</f>
        <v>1</v>
      </c>
      <c r="CH124" s="24">
        <f t="shared" si="63"/>
        <v>0</v>
      </c>
      <c r="CI124" s="24">
        <f t="shared" si="64"/>
        <v>0</v>
      </c>
      <c r="CJ124" s="211">
        <f>_xlfn.XLOOKUP($C124,[1]Sheet1!$B:$B,[1]Sheet1!BJ:BJ)</f>
        <v>0</v>
      </c>
      <c r="CK124" s="211">
        <f>_xlfn.XLOOKUP($C124,[1]Sheet1!$B:$B,[1]Sheet1!BK:BK)</f>
        <v>0</v>
      </c>
      <c r="CL124" s="211">
        <f>_xlfn.XLOOKUP($C124,[1]Sheet1!$B:$B,[1]Sheet1!BL:BL)</f>
        <v>0</v>
      </c>
      <c r="CM124" s="211">
        <f>_xlfn.XLOOKUP($C124,[1]Sheet1!$B:$B,[1]Sheet1!BM:BM)</f>
        <v>0</v>
      </c>
      <c r="CN124" s="211">
        <f>_xlfn.XLOOKUP($C124,[1]Sheet1!$B:$B,[1]Sheet1!BN:BN)</f>
        <v>0</v>
      </c>
      <c r="CO124" s="211">
        <f>_xlfn.XLOOKUP($C124,[1]Sheet1!$B:$B,[1]Sheet1!BO:BO)</f>
        <v>0</v>
      </c>
      <c r="CP124" s="211">
        <f>_xlfn.XLOOKUP($C124,[1]Sheet1!$B:$B,[1]Sheet1!BP:BP)</f>
        <v>1</v>
      </c>
      <c r="CQ124" s="211">
        <f>_xlfn.XLOOKUP($C124,[1]Sheet1!$B:$B,[1]Sheet1!BQ:BQ)</f>
        <v>1</v>
      </c>
      <c r="CR124" s="211">
        <f>_xlfn.XLOOKUP($C124,[1]Sheet1!$B:$B,[1]Sheet1!BR:BR)</f>
        <v>0</v>
      </c>
      <c r="CS124" s="211">
        <f>_xlfn.XLOOKUP($C124,[1]Sheet1!$B:$B,[1]Sheet1!BS:BS)</f>
        <v>0</v>
      </c>
      <c r="CT124" s="211">
        <f>_xlfn.XLOOKUP($C124,[1]Sheet1!$B:$B,[1]Sheet1!BT:BT)</f>
        <v>0</v>
      </c>
      <c r="CU124" s="211">
        <f>_xlfn.XLOOKUP($C124,[1]Sheet1!$B:$B,[1]Sheet1!BU:BU)</f>
        <v>0</v>
      </c>
      <c r="CV124" s="211">
        <f>_xlfn.XLOOKUP($C124,[1]Sheet1!$B:$B,[1]Sheet1!BV:BV)</f>
        <v>0</v>
      </c>
      <c r="CW124" s="211">
        <f>_xlfn.XLOOKUP($C124,[1]Sheet1!$B:$B,[1]Sheet1!BW:BW)</f>
        <v>0</v>
      </c>
      <c r="CX124" s="211">
        <f>_xlfn.XLOOKUP($C124,[1]Sheet1!$B:$B,[1]Sheet1!BX:BX)</f>
        <v>0</v>
      </c>
      <c r="CY124" s="211">
        <f>_xlfn.XLOOKUP($C124,[1]Sheet1!$B:$B,[1]Sheet1!BY:BY)</f>
        <v>0</v>
      </c>
      <c r="CZ124" s="211">
        <f>_xlfn.XLOOKUP($C124,[1]Sheet1!$B:$B,[1]Sheet1!BZ:BZ)</f>
        <v>1</v>
      </c>
      <c r="DA124" s="211">
        <f>_xlfn.XLOOKUP($C124,[1]Sheet1!$B:$B,[1]Sheet1!CA:CA)</f>
        <v>0</v>
      </c>
      <c r="DB124" s="211">
        <f>_xlfn.XLOOKUP($C124,[1]Sheet1!$B:$B,[1]Sheet1!CB:CB)</f>
        <v>1</v>
      </c>
      <c r="DC124" s="211">
        <f>_xlfn.XLOOKUP($C124,[1]Sheet1!$B:$B,[1]Sheet1!CC:CC)</f>
        <v>1</v>
      </c>
      <c r="DD124" s="211">
        <f>_xlfn.XLOOKUP($C124,[1]Sheet1!$B:$B,[1]Sheet1!CD:CD)</f>
        <v>0</v>
      </c>
      <c r="DE124" s="211">
        <f>_xlfn.XLOOKUP($C124,[1]Sheet1!$B:$B,[1]Sheet1!CE:CE)</f>
        <v>1</v>
      </c>
      <c r="DF124" s="211">
        <f>_xlfn.XLOOKUP($C124,[1]Sheet1!$B:$B,[1]Sheet1!CF:CF)</f>
        <v>0</v>
      </c>
      <c r="DG124" s="163" t="str">
        <f>_xlfn.XLOOKUP(C124,[2]Sheet1!$B:$B,[2]Sheet1!$N:$N)</f>
        <v>N</v>
      </c>
      <c r="DH124" s="163">
        <f>_xlfn.XLOOKUP(C124,[2]Sheet1!$B:$B,[2]Sheet1!$R:$R)</f>
        <v>0</v>
      </c>
      <c r="DI124" s="163" t="str">
        <f>_xlfn.XLOOKUP(C124,[2]Sheet1!$B:$B,[2]Sheet1!$AN:$AN)</f>
        <v>C</v>
      </c>
      <c r="DJ124" s="163" t="str">
        <f>_xlfn.XLOOKUP(C124,[2]Sheet1!$B:$B,[2]Sheet1!$W:$W)</f>
        <v>N</v>
      </c>
      <c r="DK124" s="163">
        <f>_xlfn.XLOOKUP(C124,[2]Sheet1!$B:$B,[2]Sheet1!$AF:$AF)</f>
        <v>0</v>
      </c>
      <c r="DL124" s="163" t="str">
        <f>_xlfn.XLOOKUP(C124,[2]Sheet1!$B:$B,[2]Sheet1!$AW:$AW)</f>
        <v>Y</v>
      </c>
      <c r="DM124" s="166" t="str">
        <f t="shared" si="65"/>
        <v>N</v>
      </c>
      <c r="DN124" s="166" t="str">
        <f t="shared" si="66"/>
        <v/>
      </c>
      <c r="DO124" s="166" t="str">
        <f t="shared" si="67"/>
        <v>Y</v>
      </c>
      <c r="DP124" s="166" t="str">
        <f t="shared" si="68"/>
        <v>N</v>
      </c>
      <c r="DQ124" s="180" t="str">
        <f t="shared" si="69"/>
        <v>Yes</v>
      </c>
      <c r="DR124" s="180"/>
    </row>
    <row r="125" spans="1:122" s="24" customFormat="1" ht="16.5" hidden="1" customHeight="1">
      <c r="A125" s="24">
        <v>122</v>
      </c>
      <c r="B125" s="24">
        <v>131</v>
      </c>
      <c r="C125" s="26" t="s">
        <v>2173</v>
      </c>
      <c r="D125" s="24" t="s">
        <v>7207</v>
      </c>
      <c r="E125" s="24" t="s">
        <v>7182</v>
      </c>
      <c r="F125" s="24" t="s">
        <v>7286</v>
      </c>
      <c r="G125" s="24" t="s">
        <v>2990</v>
      </c>
      <c r="H125" s="30" t="s">
        <v>2174</v>
      </c>
      <c r="I125" s="24" t="s">
        <v>2175</v>
      </c>
      <c r="J125" s="24">
        <v>1.1120000000000001</v>
      </c>
      <c r="K125" s="24" t="s">
        <v>2176</v>
      </c>
      <c r="L125" s="24">
        <v>205040</v>
      </c>
      <c r="M125" s="26">
        <v>31</v>
      </c>
      <c r="N125" s="73" t="s">
        <v>689</v>
      </c>
      <c r="O125" s="73" t="s">
        <v>7588</v>
      </c>
      <c r="P125" s="74" t="s">
        <v>7588</v>
      </c>
      <c r="Q125" s="73" t="s">
        <v>86</v>
      </c>
      <c r="R125" s="73" t="s">
        <v>86</v>
      </c>
      <c r="S125" s="73" t="s">
        <v>673</v>
      </c>
      <c r="T125" s="73" t="s">
        <v>3329</v>
      </c>
      <c r="U125" s="214">
        <v>2030</v>
      </c>
      <c r="V125" s="73" t="s">
        <v>7588</v>
      </c>
      <c r="W125" s="73" t="s">
        <v>7588</v>
      </c>
      <c r="X125" s="218" t="s">
        <v>7588</v>
      </c>
      <c r="Y125" s="73" t="s">
        <v>7588</v>
      </c>
      <c r="Z125" s="73" t="s">
        <v>7588</v>
      </c>
      <c r="AA125" s="74" t="s">
        <v>7588</v>
      </c>
      <c r="AB125" s="73"/>
      <c r="AC125" s="73" t="s">
        <v>417</v>
      </c>
      <c r="AD125" s="74" t="s">
        <v>6</v>
      </c>
      <c r="AE125" s="73" t="s">
        <v>7588</v>
      </c>
      <c r="AF125" s="73" t="s">
        <v>689</v>
      </c>
      <c r="AG125" s="73" t="s">
        <v>266</v>
      </c>
      <c r="AH125" s="73" t="s">
        <v>266</v>
      </c>
      <c r="AI125" s="73" t="s">
        <v>266</v>
      </c>
      <c r="AJ125" s="73" t="s">
        <v>2283</v>
      </c>
      <c r="AK125" s="81" t="s">
        <v>7588</v>
      </c>
      <c r="AL125" s="73" t="s">
        <v>7588</v>
      </c>
      <c r="AN125" s="26"/>
      <c r="AO125" s="24" t="s">
        <v>7346</v>
      </c>
      <c r="AP125" s="73" t="s">
        <v>86</v>
      </c>
      <c r="AQ125" s="24" t="s">
        <v>2283</v>
      </c>
      <c r="AR125" s="24" t="s">
        <v>4195</v>
      </c>
      <c r="AS125" s="24">
        <v>2030</v>
      </c>
      <c r="AU125" s="26"/>
      <c r="AV125" s="24" t="s">
        <v>266</v>
      </c>
      <c r="AW125" s="22" t="s">
        <v>3019</v>
      </c>
      <c r="AX125" s="24" t="s">
        <v>269</v>
      </c>
      <c r="AY125" s="24" t="s">
        <v>689</v>
      </c>
      <c r="AZ125" s="24" t="s">
        <v>7588</v>
      </c>
      <c r="BA125" s="24" t="s">
        <v>7588</v>
      </c>
      <c r="BC125" s="26"/>
      <c r="BE125" s="29"/>
      <c r="BF125" s="26"/>
      <c r="BG125" s="24">
        <f t="shared" si="37"/>
        <v>0</v>
      </c>
      <c r="BH125" s="24">
        <f t="shared" si="38"/>
        <v>0</v>
      </c>
      <c r="BI125" s="24">
        <f t="shared" si="39"/>
        <v>0</v>
      </c>
      <c r="BJ125" s="24">
        <f t="shared" si="40"/>
        <v>0</v>
      </c>
      <c r="BK125" s="24">
        <f t="shared" si="41"/>
        <v>0</v>
      </c>
      <c r="BL125" s="24">
        <f t="shared" si="42"/>
        <v>1</v>
      </c>
      <c r="BM125" s="24">
        <f t="shared" si="43"/>
        <v>0</v>
      </c>
      <c r="BN125" s="24">
        <f t="shared" si="44"/>
        <v>1</v>
      </c>
      <c r="BO125" s="24">
        <f t="shared" si="45"/>
        <v>0</v>
      </c>
      <c r="BP125" s="24">
        <f t="shared" si="46"/>
        <v>0</v>
      </c>
      <c r="BQ125" s="24">
        <f t="shared" si="47"/>
        <v>0</v>
      </c>
      <c r="BR125" s="24">
        <f t="shared" si="48"/>
        <v>0</v>
      </c>
      <c r="BS125" s="24">
        <f t="shared" si="49"/>
        <v>1</v>
      </c>
      <c r="BT125" s="24">
        <f t="shared" si="50"/>
        <v>0</v>
      </c>
      <c r="BU125" s="24">
        <f t="shared" si="51"/>
        <v>0</v>
      </c>
      <c r="BV125" s="24">
        <f t="shared" si="52"/>
        <v>0</v>
      </c>
      <c r="BW125" s="24">
        <f t="shared" si="53"/>
        <v>0</v>
      </c>
      <c r="BX125" s="24">
        <f t="shared" si="54"/>
        <v>0</v>
      </c>
      <c r="BY125" s="24">
        <f t="shared" si="55"/>
        <v>0</v>
      </c>
      <c r="BZ125" s="24">
        <f t="shared" si="56"/>
        <v>1</v>
      </c>
      <c r="CA125" s="24">
        <f t="shared" si="57"/>
        <v>0</v>
      </c>
      <c r="CB125" s="24">
        <f t="shared" si="58"/>
        <v>1</v>
      </c>
      <c r="CC125" s="24">
        <f t="shared" si="59"/>
        <v>0</v>
      </c>
      <c r="CD125" s="24">
        <f t="shared" si="60"/>
        <v>0</v>
      </c>
      <c r="CE125" s="24">
        <f t="shared" si="61"/>
        <v>0</v>
      </c>
      <c r="CF125" s="24">
        <f t="shared" si="62"/>
        <v>1</v>
      </c>
      <c r="CG125" s="24">
        <f>MAX($BJ125,$BN125,$BX125,$CB125)</f>
        <v>1</v>
      </c>
      <c r="CH125" s="24">
        <f t="shared" si="63"/>
        <v>0</v>
      </c>
      <c r="CI125" s="24">
        <f t="shared" si="64"/>
        <v>0</v>
      </c>
      <c r="CJ125" s="211">
        <f>_xlfn.XLOOKUP($C125,[1]Sheet1!$B:$B,[1]Sheet1!BJ:BJ)</f>
        <v>0</v>
      </c>
      <c r="CK125" s="211">
        <f>_xlfn.XLOOKUP($C125,[1]Sheet1!$B:$B,[1]Sheet1!BK:BK)</f>
        <v>0</v>
      </c>
      <c r="CL125" s="211">
        <f>_xlfn.XLOOKUP($C125,[1]Sheet1!$B:$B,[1]Sheet1!BL:BL)</f>
        <v>0</v>
      </c>
      <c r="CM125" s="211">
        <f>_xlfn.XLOOKUP($C125,[1]Sheet1!$B:$B,[1]Sheet1!BM:BM)</f>
        <v>0</v>
      </c>
      <c r="CN125" s="211">
        <f>_xlfn.XLOOKUP($C125,[1]Sheet1!$B:$B,[1]Sheet1!BN:BN)</f>
        <v>0</v>
      </c>
      <c r="CO125" s="211">
        <f>_xlfn.XLOOKUP($C125,[1]Sheet1!$B:$B,[1]Sheet1!BO:BO)</f>
        <v>1</v>
      </c>
      <c r="CP125" s="211">
        <f>_xlfn.XLOOKUP($C125,[1]Sheet1!$B:$B,[1]Sheet1!BP:BP)</f>
        <v>0</v>
      </c>
      <c r="CQ125" s="211">
        <f>_xlfn.XLOOKUP($C125,[1]Sheet1!$B:$B,[1]Sheet1!BQ:BQ)</f>
        <v>1</v>
      </c>
      <c r="CR125" s="211">
        <f>_xlfn.XLOOKUP($C125,[1]Sheet1!$B:$B,[1]Sheet1!BR:BR)</f>
        <v>0</v>
      </c>
      <c r="CS125" s="211">
        <f>_xlfn.XLOOKUP($C125,[1]Sheet1!$B:$B,[1]Sheet1!BS:BS)</f>
        <v>1</v>
      </c>
      <c r="CT125" s="211">
        <f>_xlfn.XLOOKUP($C125,[1]Sheet1!$B:$B,[1]Sheet1!BT:BT)</f>
        <v>0</v>
      </c>
      <c r="CU125" s="211">
        <f>_xlfn.XLOOKUP($C125,[1]Sheet1!$B:$B,[1]Sheet1!BU:BU)</f>
        <v>1</v>
      </c>
      <c r="CV125" s="211">
        <f>_xlfn.XLOOKUP($C125,[1]Sheet1!$B:$B,[1]Sheet1!BV:BV)</f>
        <v>0</v>
      </c>
      <c r="CW125" s="211">
        <f>_xlfn.XLOOKUP($C125,[1]Sheet1!$B:$B,[1]Sheet1!BW:BW)</f>
        <v>0</v>
      </c>
      <c r="CX125" s="211">
        <f>_xlfn.XLOOKUP($C125,[1]Sheet1!$B:$B,[1]Sheet1!BX:BX)</f>
        <v>0</v>
      </c>
      <c r="CY125" s="211">
        <f>_xlfn.XLOOKUP($C125,[1]Sheet1!$B:$B,[1]Sheet1!BY:BY)</f>
        <v>0</v>
      </c>
      <c r="CZ125" s="211">
        <f>_xlfn.XLOOKUP($C125,[1]Sheet1!$B:$B,[1]Sheet1!BZ:BZ)</f>
        <v>1</v>
      </c>
      <c r="DA125" s="211">
        <f>_xlfn.XLOOKUP($C125,[1]Sheet1!$B:$B,[1]Sheet1!CA:CA)</f>
        <v>1</v>
      </c>
      <c r="DB125" s="211">
        <f>_xlfn.XLOOKUP($C125,[1]Sheet1!$B:$B,[1]Sheet1!CB:CB)</f>
        <v>1</v>
      </c>
      <c r="DC125" s="211">
        <f>_xlfn.XLOOKUP($C125,[1]Sheet1!$B:$B,[1]Sheet1!CC:CC)</f>
        <v>1</v>
      </c>
      <c r="DD125" s="211">
        <f>_xlfn.XLOOKUP($C125,[1]Sheet1!$B:$B,[1]Sheet1!CD:CD)</f>
        <v>0</v>
      </c>
      <c r="DE125" s="211">
        <f>_xlfn.XLOOKUP($C125,[1]Sheet1!$B:$B,[1]Sheet1!CE:CE)</f>
        <v>1</v>
      </c>
      <c r="DF125" s="211">
        <f>_xlfn.XLOOKUP($C125,[1]Sheet1!$B:$B,[1]Sheet1!CF:CF)</f>
        <v>0</v>
      </c>
      <c r="DG125" s="163" t="str">
        <f>_xlfn.XLOOKUP(C125,[2]Sheet1!$B:$B,[2]Sheet1!$N:$N)</f>
        <v>Y</v>
      </c>
      <c r="DH125" s="163" t="str">
        <f>_xlfn.XLOOKUP(C125,[2]Sheet1!$B:$B,[2]Sheet1!$R:$R)</f>
        <v>No</v>
      </c>
      <c r="DI125" s="163" t="str">
        <f>_xlfn.XLOOKUP(C125,[2]Sheet1!$B:$B,[2]Sheet1!$AN:$AN)</f>
        <v xml:space="preserve">C  </v>
      </c>
      <c r="DJ125" s="163" t="str">
        <f>_xlfn.XLOOKUP(C125,[2]Sheet1!$B:$B,[2]Sheet1!$W:$W)</f>
        <v>N</v>
      </c>
      <c r="DK125" s="163">
        <f>_xlfn.XLOOKUP(C125,[2]Sheet1!$B:$B,[2]Sheet1!$AF:$AF)</f>
        <v>0</v>
      </c>
      <c r="DL125" s="163" t="str">
        <f>_xlfn.XLOOKUP(C125,[2]Sheet1!$B:$B,[2]Sheet1!$AW:$AW)</f>
        <v>Y</v>
      </c>
      <c r="DM125" s="166" t="str">
        <f t="shared" si="65"/>
        <v>Y</v>
      </c>
      <c r="DN125" s="166" t="str">
        <f t="shared" si="66"/>
        <v/>
      </c>
      <c r="DO125" s="166" t="str">
        <f t="shared" si="67"/>
        <v>Y</v>
      </c>
      <c r="DP125" s="166" t="str">
        <f t="shared" si="68"/>
        <v>N</v>
      </c>
      <c r="DQ125" s="180" t="str">
        <f t="shared" si="69"/>
        <v>Yes</v>
      </c>
      <c r="DR125" s="180"/>
    </row>
    <row r="126" spans="1:122" s="24" customFormat="1" ht="16.5" hidden="1" customHeight="1">
      <c r="A126" s="24">
        <v>123</v>
      </c>
      <c r="B126" s="24">
        <v>124</v>
      </c>
      <c r="C126" s="26" t="s">
        <v>548</v>
      </c>
      <c r="D126" s="24" t="s">
        <v>7215</v>
      </c>
      <c r="E126" s="24" t="s">
        <v>7186</v>
      </c>
      <c r="F126" s="24" t="s">
        <v>7286</v>
      </c>
      <c r="G126" s="24" t="s">
        <v>2990</v>
      </c>
      <c r="H126" s="30" t="s">
        <v>549</v>
      </c>
      <c r="I126" s="24" t="s">
        <v>550</v>
      </c>
      <c r="J126" s="24">
        <v>-0.13800000000000001</v>
      </c>
      <c r="K126" s="24" t="s">
        <v>551</v>
      </c>
      <c r="L126" s="24">
        <v>372180</v>
      </c>
      <c r="M126" s="26">
        <v>31</v>
      </c>
      <c r="N126" s="73" t="s">
        <v>689</v>
      </c>
      <c r="O126" s="73" t="s">
        <v>7588</v>
      </c>
      <c r="P126" s="74" t="s">
        <v>7588</v>
      </c>
      <c r="Q126" s="73" t="s">
        <v>689</v>
      </c>
      <c r="R126" s="73" t="s">
        <v>689</v>
      </c>
      <c r="S126" s="73" t="s">
        <v>7588</v>
      </c>
      <c r="T126" s="73" t="s">
        <v>7588</v>
      </c>
      <c r="U126" s="213" t="s">
        <v>7588</v>
      </c>
      <c r="V126" s="73" t="s">
        <v>7588</v>
      </c>
      <c r="W126" s="73" t="s">
        <v>7588</v>
      </c>
      <c r="X126" s="218" t="s">
        <v>7588</v>
      </c>
      <c r="Y126" s="73" t="s">
        <v>7588</v>
      </c>
      <c r="Z126" s="73" t="s">
        <v>7588</v>
      </c>
      <c r="AA126" s="74" t="s">
        <v>7588</v>
      </c>
      <c r="AB126" s="73"/>
      <c r="AC126" s="73" t="s">
        <v>675</v>
      </c>
      <c r="AD126" s="74" t="s">
        <v>5</v>
      </c>
      <c r="AE126" s="73" t="s">
        <v>7346</v>
      </c>
      <c r="AF126" s="73" t="s">
        <v>86</v>
      </c>
      <c r="AG126" s="73" t="s">
        <v>266</v>
      </c>
      <c r="AH126" s="73" t="s">
        <v>266</v>
      </c>
      <c r="AI126" s="73" t="s">
        <v>266</v>
      </c>
      <c r="AJ126" s="73" t="s">
        <v>2283</v>
      </c>
      <c r="AK126" s="81" t="s">
        <v>4205</v>
      </c>
      <c r="AL126" s="73">
        <v>2050</v>
      </c>
      <c r="AN126" s="26"/>
      <c r="AO126" s="24" t="s">
        <v>7588</v>
      </c>
      <c r="AP126" s="73" t="s">
        <v>689</v>
      </c>
      <c r="AQ126" s="24" t="s">
        <v>7588</v>
      </c>
      <c r="AR126" s="24" t="s">
        <v>7588</v>
      </c>
      <c r="AS126" s="24" t="s">
        <v>7588</v>
      </c>
      <c r="AU126" s="26"/>
      <c r="AV126" s="24" t="s">
        <v>269</v>
      </c>
      <c r="AW126" s="22" t="s">
        <v>269</v>
      </c>
      <c r="AX126" s="24" t="s">
        <v>269</v>
      </c>
      <c r="AY126" s="24" t="s">
        <v>689</v>
      </c>
      <c r="AZ126" s="24" t="s">
        <v>7588</v>
      </c>
      <c r="BA126" s="24" t="s">
        <v>7588</v>
      </c>
      <c r="BC126" s="26" t="s">
        <v>7568</v>
      </c>
      <c r="BE126" s="29"/>
      <c r="BF126" s="26"/>
      <c r="BG126" s="24">
        <f t="shared" si="37"/>
        <v>0</v>
      </c>
      <c r="BH126" s="24">
        <f t="shared" si="38"/>
        <v>0</v>
      </c>
      <c r="BI126" s="24">
        <f t="shared" si="39"/>
        <v>0</v>
      </c>
      <c r="BJ126" s="24">
        <f t="shared" si="40"/>
        <v>0</v>
      </c>
      <c r="BK126" s="24">
        <f t="shared" si="41"/>
        <v>0</v>
      </c>
      <c r="BL126" s="24">
        <f t="shared" si="42"/>
        <v>0</v>
      </c>
      <c r="BM126" s="24">
        <f t="shared" si="43"/>
        <v>0</v>
      </c>
      <c r="BN126" s="24">
        <f t="shared" si="44"/>
        <v>0</v>
      </c>
      <c r="BO126" s="24">
        <f t="shared" si="45"/>
        <v>0</v>
      </c>
      <c r="BP126" s="24">
        <f t="shared" si="46"/>
        <v>0</v>
      </c>
      <c r="BQ126" s="24">
        <f t="shared" si="47"/>
        <v>0</v>
      </c>
      <c r="BR126" s="24">
        <f t="shared" si="48"/>
        <v>0</v>
      </c>
      <c r="BS126" s="24">
        <f t="shared" si="49"/>
        <v>0</v>
      </c>
      <c r="BT126" s="24">
        <f t="shared" si="50"/>
        <v>0</v>
      </c>
      <c r="BU126" s="24">
        <f t="shared" si="51"/>
        <v>0</v>
      </c>
      <c r="BV126" s="24">
        <f t="shared" si="52"/>
        <v>0</v>
      </c>
      <c r="BW126" s="24">
        <f t="shared" si="53"/>
        <v>1</v>
      </c>
      <c r="BX126" s="24">
        <f t="shared" si="54"/>
        <v>1</v>
      </c>
      <c r="BY126" s="24">
        <f t="shared" si="55"/>
        <v>0</v>
      </c>
      <c r="BZ126" s="24">
        <f t="shared" si="56"/>
        <v>0</v>
      </c>
      <c r="CA126" s="24">
        <f t="shared" si="57"/>
        <v>0</v>
      </c>
      <c r="CB126" s="24">
        <f t="shared" si="58"/>
        <v>0</v>
      </c>
      <c r="CC126" s="24">
        <f t="shared" si="59"/>
        <v>0</v>
      </c>
      <c r="CD126" s="24">
        <f t="shared" si="60"/>
        <v>0</v>
      </c>
      <c r="CE126" s="24">
        <f t="shared" si="61"/>
        <v>0</v>
      </c>
      <c r="CF126" s="24">
        <f t="shared" si="62"/>
        <v>0</v>
      </c>
      <c r="CG126" s="24">
        <f>MAX(BJ126,BN126,BX126,CB126)</f>
        <v>1</v>
      </c>
      <c r="CH126" s="24">
        <f t="shared" si="63"/>
        <v>1</v>
      </c>
      <c r="CI126" s="24">
        <f t="shared" si="64"/>
        <v>0</v>
      </c>
      <c r="CJ126" s="211">
        <f>_xlfn.XLOOKUP($C126,[1]Sheet1!$B:$B,[1]Sheet1!BJ:BJ)</f>
        <v>0</v>
      </c>
      <c r="CK126" s="211">
        <f>_xlfn.XLOOKUP($C126,[1]Sheet1!$B:$B,[1]Sheet1!BK:BK)</f>
        <v>0</v>
      </c>
      <c r="CL126" s="211">
        <f>_xlfn.XLOOKUP($C126,[1]Sheet1!$B:$B,[1]Sheet1!BL:BL)</f>
        <v>1</v>
      </c>
      <c r="CM126" s="211">
        <f>_xlfn.XLOOKUP($C126,[1]Sheet1!$B:$B,[1]Sheet1!BM:BM)</f>
        <v>1</v>
      </c>
      <c r="CN126" s="211">
        <f>_xlfn.XLOOKUP($C126,[1]Sheet1!$B:$B,[1]Sheet1!BN:BN)</f>
        <v>0</v>
      </c>
      <c r="CO126" s="211">
        <f>_xlfn.XLOOKUP($C126,[1]Sheet1!$B:$B,[1]Sheet1!BO:BO)</f>
        <v>0</v>
      </c>
      <c r="CP126" s="211">
        <f>_xlfn.XLOOKUP($C126,[1]Sheet1!$B:$B,[1]Sheet1!BP:BP)</f>
        <v>0</v>
      </c>
      <c r="CQ126" s="211">
        <f>_xlfn.XLOOKUP($C126,[1]Sheet1!$B:$B,[1]Sheet1!BQ:BQ)</f>
        <v>0</v>
      </c>
      <c r="CR126" s="211">
        <f>_xlfn.XLOOKUP($C126,[1]Sheet1!$B:$B,[1]Sheet1!BR:BR)</f>
        <v>0</v>
      </c>
      <c r="CS126" s="211">
        <f>_xlfn.XLOOKUP($C126,[1]Sheet1!$B:$B,[1]Sheet1!BS:BS)</f>
        <v>0</v>
      </c>
      <c r="CT126" s="211">
        <f>_xlfn.XLOOKUP($C126,[1]Sheet1!$B:$B,[1]Sheet1!BT:BT)</f>
        <v>0</v>
      </c>
      <c r="CU126" s="211">
        <f>_xlfn.XLOOKUP($C126,[1]Sheet1!$B:$B,[1]Sheet1!BU:BU)</f>
        <v>0</v>
      </c>
      <c r="CV126" s="211">
        <f>_xlfn.XLOOKUP($C126,[1]Sheet1!$B:$B,[1]Sheet1!BV:BV)</f>
        <v>0</v>
      </c>
      <c r="CW126" s="211">
        <f>_xlfn.XLOOKUP($C126,[1]Sheet1!$B:$B,[1]Sheet1!BW:BW)</f>
        <v>0</v>
      </c>
      <c r="CX126" s="211">
        <f>_xlfn.XLOOKUP($C126,[1]Sheet1!$B:$B,[1]Sheet1!BX:BX)</f>
        <v>0</v>
      </c>
      <c r="CY126" s="211">
        <f>_xlfn.XLOOKUP($C126,[1]Sheet1!$B:$B,[1]Sheet1!BY:BY)</f>
        <v>0</v>
      </c>
      <c r="CZ126" s="211">
        <f>_xlfn.XLOOKUP($C126,[1]Sheet1!$B:$B,[1]Sheet1!BZ:BZ)</f>
        <v>1</v>
      </c>
      <c r="DA126" s="211">
        <f>_xlfn.XLOOKUP($C126,[1]Sheet1!$B:$B,[1]Sheet1!CA:CA)</f>
        <v>0</v>
      </c>
      <c r="DB126" s="211">
        <f>_xlfn.XLOOKUP($C126,[1]Sheet1!$B:$B,[1]Sheet1!CB:CB)</f>
        <v>1</v>
      </c>
      <c r="DC126" s="211">
        <f>_xlfn.XLOOKUP($C126,[1]Sheet1!$B:$B,[1]Sheet1!CC:CC)</f>
        <v>1</v>
      </c>
      <c r="DD126" s="211">
        <f>_xlfn.XLOOKUP($C126,[1]Sheet1!$B:$B,[1]Sheet1!CD:CD)</f>
        <v>0</v>
      </c>
      <c r="DE126" s="211">
        <f>_xlfn.XLOOKUP($C126,[1]Sheet1!$B:$B,[1]Sheet1!CE:CE)</f>
        <v>1</v>
      </c>
      <c r="DF126" s="211">
        <f>_xlfn.XLOOKUP($C126,[1]Sheet1!$B:$B,[1]Sheet1!CF:CF)</f>
        <v>0</v>
      </c>
      <c r="DG126" s="163" t="str">
        <f>_xlfn.XLOOKUP(C126,[2]Sheet1!$B:$B,[2]Sheet1!$N:$N)</f>
        <v>N</v>
      </c>
      <c r="DH126" s="163">
        <f>_xlfn.XLOOKUP(C126,[2]Sheet1!$B:$B,[2]Sheet1!$R:$R)</f>
        <v>0</v>
      </c>
      <c r="DI126" s="163" t="str">
        <f>_xlfn.XLOOKUP(C126,[2]Sheet1!$B:$B,[2]Sheet1!$AN:$AN)</f>
        <v>N</v>
      </c>
      <c r="DJ126" s="163" t="str">
        <f>_xlfn.XLOOKUP(C126,[2]Sheet1!$B:$B,[2]Sheet1!$W:$W)</f>
        <v>V</v>
      </c>
      <c r="DK126" s="163" t="str">
        <f>_xlfn.XLOOKUP(C126,[2]Sheet1!$B:$B,[2]Sheet1!$AF:$AF)</f>
        <v>Y</v>
      </c>
      <c r="DL126" s="163">
        <f>_xlfn.XLOOKUP(C126,[2]Sheet1!$B:$B,[2]Sheet1!$AW:$AW)</f>
        <v>0</v>
      </c>
      <c r="DM126" s="166" t="str">
        <f t="shared" si="65"/>
        <v>N</v>
      </c>
      <c r="DN126" s="166" t="str">
        <f t="shared" si="66"/>
        <v/>
      </c>
      <c r="DO126" s="166" t="str">
        <f t="shared" si="67"/>
        <v>N</v>
      </c>
      <c r="DP126" s="166" t="str">
        <f t="shared" si="68"/>
        <v>Y</v>
      </c>
      <c r="DQ126" s="180" t="str">
        <f t="shared" si="69"/>
        <v>No</v>
      </c>
      <c r="DR126" s="180"/>
    </row>
    <row r="127" spans="1:122" s="24" customFormat="1" ht="16.5" hidden="1" customHeight="1">
      <c r="A127" s="24">
        <v>124</v>
      </c>
      <c r="B127" s="24">
        <v>134</v>
      </c>
      <c r="C127" s="26" t="s">
        <v>764</v>
      </c>
      <c r="D127" s="24" t="s">
        <v>7215</v>
      </c>
      <c r="E127" s="24" t="s">
        <v>7186</v>
      </c>
      <c r="F127" s="24" t="s">
        <v>2428</v>
      </c>
      <c r="G127" s="24" t="s">
        <v>3136</v>
      </c>
      <c r="H127" s="30" t="s">
        <v>765</v>
      </c>
      <c r="I127" s="24" t="s">
        <v>766</v>
      </c>
      <c r="J127" s="24">
        <v>-9.4E-2</v>
      </c>
      <c r="K127" s="24" t="s">
        <v>767</v>
      </c>
      <c r="L127" s="24">
        <v>559051</v>
      </c>
      <c r="M127" s="26">
        <v>31</v>
      </c>
      <c r="N127" s="73" t="s">
        <v>689</v>
      </c>
      <c r="O127" s="73" t="s">
        <v>7588</v>
      </c>
      <c r="P127" s="74" t="s">
        <v>7588</v>
      </c>
      <c r="Q127" s="73" t="s">
        <v>86</v>
      </c>
      <c r="R127" s="73" t="s">
        <v>86</v>
      </c>
      <c r="S127" s="73" t="s">
        <v>673</v>
      </c>
      <c r="T127" s="73" t="s">
        <v>2984</v>
      </c>
      <c r="U127" s="213">
        <v>2030</v>
      </c>
      <c r="V127" s="73" t="s">
        <v>673</v>
      </c>
      <c r="W127" s="73" t="s">
        <v>2984</v>
      </c>
      <c r="X127" s="218">
        <v>2050</v>
      </c>
      <c r="Y127" s="73" t="s">
        <v>86</v>
      </c>
      <c r="Z127" s="73" t="s">
        <v>673</v>
      </c>
      <c r="AA127" s="74">
        <v>2050</v>
      </c>
      <c r="AB127" s="73"/>
      <c r="AC127" s="73" t="s">
        <v>417</v>
      </c>
      <c r="AD127" s="74" t="s">
        <v>6</v>
      </c>
      <c r="AE127" s="73" t="s">
        <v>7588</v>
      </c>
      <c r="AF127" s="73" t="s">
        <v>689</v>
      </c>
      <c r="AG127" s="73" t="s">
        <v>267</v>
      </c>
      <c r="AH127" s="73" t="s">
        <v>267</v>
      </c>
      <c r="AI127" s="73" t="s">
        <v>267</v>
      </c>
      <c r="AJ127" s="73" t="s">
        <v>7588</v>
      </c>
      <c r="AK127" s="81" t="s">
        <v>7588</v>
      </c>
      <c r="AL127" s="73" t="s">
        <v>7588</v>
      </c>
      <c r="AN127" s="26"/>
      <c r="AO127" s="24" t="s">
        <v>7588</v>
      </c>
      <c r="AP127" s="73" t="s">
        <v>86</v>
      </c>
      <c r="AQ127" s="24" t="s">
        <v>7588</v>
      </c>
      <c r="AR127" s="24" t="s">
        <v>4221</v>
      </c>
      <c r="AS127" s="24">
        <v>2050</v>
      </c>
      <c r="AU127" s="26"/>
      <c r="AV127" s="24" t="s">
        <v>266</v>
      </c>
      <c r="AW127" s="22" t="s">
        <v>267</v>
      </c>
      <c r="AX127" s="24" t="s">
        <v>269</v>
      </c>
      <c r="AY127" s="24" t="s">
        <v>689</v>
      </c>
      <c r="AZ127" s="24" t="s">
        <v>7588</v>
      </c>
      <c r="BA127" s="24" t="s">
        <v>7588</v>
      </c>
      <c r="BC127" s="26"/>
      <c r="BE127" s="29"/>
      <c r="BF127" s="26"/>
      <c r="BG127" s="24">
        <f t="shared" si="37"/>
        <v>0</v>
      </c>
      <c r="BH127" s="24">
        <f t="shared" si="38"/>
        <v>0</v>
      </c>
      <c r="BI127" s="24">
        <f t="shared" si="39"/>
        <v>0</v>
      </c>
      <c r="BJ127" s="24">
        <f t="shared" si="40"/>
        <v>0</v>
      </c>
      <c r="BK127" s="24">
        <f t="shared" si="41"/>
        <v>0</v>
      </c>
      <c r="BL127" s="24">
        <f t="shared" si="42"/>
        <v>1</v>
      </c>
      <c r="BM127" s="24">
        <f t="shared" si="43"/>
        <v>0</v>
      </c>
      <c r="BN127" s="24">
        <f t="shared" si="44"/>
        <v>1</v>
      </c>
      <c r="BO127" s="24">
        <f t="shared" si="45"/>
        <v>0</v>
      </c>
      <c r="BP127" s="24">
        <f t="shared" si="46"/>
        <v>0</v>
      </c>
      <c r="BQ127" s="24">
        <f t="shared" si="47"/>
        <v>1</v>
      </c>
      <c r="BR127" s="24">
        <f t="shared" si="48"/>
        <v>0</v>
      </c>
      <c r="BS127" s="24">
        <f t="shared" si="49"/>
        <v>0</v>
      </c>
      <c r="BT127" s="24">
        <f t="shared" si="50"/>
        <v>1</v>
      </c>
      <c r="BU127" s="24">
        <f t="shared" si="51"/>
        <v>0</v>
      </c>
      <c r="BV127" s="24">
        <f t="shared" si="52"/>
        <v>0</v>
      </c>
      <c r="BW127" s="24">
        <f t="shared" si="53"/>
        <v>0</v>
      </c>
      <c r="BX127" s="24">
        <f t="shared" si="54"/>
        <v>0</v>
      </c>
      <c r="BY127" s="24">
        <f t="shared" si="55"/>
        <v>0</v>
      </c>
      <c r="BZ127" s="24">
        <f t="shared" si="56"/>
        <v>0</v>
      </c>
      <c r="CA127" s="24">
        <f t="shared" si="57"/>
        <v>1</v>
      </c>
      <c r="CB127" s="24">
        <f t="shared" si="58"/>
        <v>1</v>
      </c>
      <c r="CC127" s="24">
        <f t="shared" si="59"/>
        <v>0</v>
      </c>
      <c r="CD127" s="24">
        <f t="shared" si="60"/>
        <v>0</v>
      </c>
      <c r="CE127" s="24">
        <f t="shared" si="61"/>
        <v>0</v>
      </c>
      <c r="CF127" s="24">
        <f t="shared" si="62"/>
        <v>1</v>
      </c>
      <c r="CG127" s="24">
        <f>MAX($BJ127,$BN127,$BX127,$CB127)</f>
        <v>1</v>
      </c>
      <c r="CH127" s="24">
        <f t="shared" si="63"/>
        <v>0</v>
      </c>
      <c r="CI127" s="24">
        <f t="shared" si="64"/>
        <v>0</v>
      </c>
      <c r="CJ127" s="211">
        <f>_xlfn.XLOOKUP($C127,[1]Sheet1!$B:$B,[1]Sheet1!BJ:BJ)</f>
        <v>0</v>
      </c>
      <c r="CK127" s="211">
        <f>_xlfn.XLOOKUP($C127,[1]Sheet1!$B:$B,[1]Sheet1!BK:BK)</f>
        <v>0</v>
      </c>
      <c r="CL127" s="211">
        <f>_xlfn.XLOOKUP($C127,[1]Sheet1!$B:$B,[1]Sheet1!BL:BL)</f>
        <v>0</v>
      </c>
      <c r="CM127" s="211">
        <f>_xlfn.XLOOKUP($C127,[1]Sheet1!$B:$B,[1]Sheet1!BM:BM)</f>
        <v>0</v>
      </c>
      <c r="CN127" s="211">
        <f>_xlfn.XLOOKUP($C127,[1]Sheet1!$B:$B,[1]Sheet1!BN:BN)</f>
        <v>0</v>
      </c>
      <c r="CO127" s="211">
        <f>_xlfn.XLOOKUP($C127,[1]Sheet1!$B:$B,[1]Sheet1!BO:BO)</f>
        <v>0</v>
      </c>
      <c r="CP127" s="211">
        <f>_xlfn.XLOOKUP($C127,[1]Sheet1!$B:$B,[1]Sheet1!BP:BP)</f>
        <v>1</v>
      </c>
      <c r="CQ127" s="211">
        <f>_xlfn.XLOOKUP($C127,[1]Sheet1!$B:$B,[1]Sheet1!BQ:BQ)</f>
        <v>1</v>
      </c>
      <c r="CR127" s="211">
        <f>_xlfn.XLOOKUP($C127,[1]Sheet1!$B:$B,[1]Sheet1!BR:BR)</f>
        <v>0</v>
      </c>
      <c r="CS127" s="211">
        <f>_xlfn.XLOOKUP($C127,[1]Sheet1!$B:$B,[1]Sheet1!BS:BS)</f>
        <v>1</v>
      </c>
      <c r="CT127" s="211">
        <f>_xlfn.XLOOKUP($C127,[1]Sheet1!$B:$B,[1]Sheet1!BT:BT)</f>
        <v>0</v>
      </c>
      <c r="CU127" s="211">
        <f>_xlfn.XLOOKUP($C127,[1]Sheet1!$B:$B,[1]Sheet1!BU:BU)</f>
        <v>1</v>
      </c>
      <c r="CV127" s="211">
        <f>_xlfn.XLOOKUP($C127,[1]Sheet1!$B:$B,[1]Sheet1!BV:BV)</f>
        <v>0</v>
      </c>
      <c r="CW127" s="211">
        <f>_xlfn.XLOOKUP($C127,[1]Sheet1!$B:$B,[1]Sheet1!BW:BW)</f>
        <v>0</v>
      </c>
      <c r="CX127" s="211">
        <f>_xlfn.XLOOKUP($C127,[1]Sheet1!$B:$B,[1]Sheet1!BX:BX)</f>
        <v>0</v>
      </c>
      <c r="CY127" s="211">
        <f>_xlfn.XLOOKUP($C127,[1]Sheet1!$B:$B,[1]Sheet1!BY:BY)</f>
        <v>0</v>
      </c>
      <c r="CZ127" s="211">
        <f>_xlfn.XLOOKUP($C127,[1]Sheet1!$B:$B,[1]Sheet1!BZ:BZ)</f>
        <v>1</v>
      </c>
      <c r="DA127" s="211">
        <f>_xlfn.XLOOKUP($C127,[1]Sheet1!$B:$B,[1]Sheet1!CA:CA)</f>
        <v>0</v>
      </c>
      <c r="DB127" s="211">
        <f>_xlfn.XLOOKUP($C127,[1]Sheet1!$B:$B,[1]Sheet1!CB:CB)</f>
        <v>1</v>
      </c>
      <c r="DC127" s="211">
        <f>_xlfn.XLOOKUP($C127,[1]Sheet1!$B:$B,[1]Sheet1!CC:CC)</f>
        <v>0</v>
      </c>
      <c r="DD127" s="211">
        <f>_xlfn.XLOOKUP($C127,[1]Sheet1!$B:$B,[1]Sheet1!CD:CD)</f>
        <v>0</v>
      </c>
      <c r="DE127" s="211">
        <f>_xlfn.XLOOKUP($C127,[1]Sheet1!$B:$B,[1]Sheet1!CE:CE)</f>
        <v>1</v>
      </c>
      <c r="DF127" s="211">
        <f>_xlfn.XLOOKUP($C127,[1]Sheet1!$B:$B,[1]Sheet1!CF:CF)</f>
        <v>0</v>
      </c>
      <c r="DG127" s="163" t="str">
        <f>_xlfn.XLOOKUP(C127,[2]Sheet1!$B:$B,[2]Sheet1!$N:$N)</f>
        <v>Y</v>
      </c>
      <c r="DH127" s="163" t="str">
        <f>_xlfn.XLOOKUP(C127,[2]Sheet1!$B:$B,[2]Sheet1!$R:$R)</f>
        <v>Yes</v>
      </c>
      <c r="DI127" s="163" t="str">
        <f>_xlfn.XLOOKUP(C127,[2]Sheet1!$B:$B,[2]Sheet1!$AN:$AN)</f>
        <v>C</v>
      </c>
      <c r="DJ127" s="163" t="str">
        <f>_xlfn.XLOOKUP(C127,[2]Sheet1!$B:$B,[2]Sheet1!$W:$W)</f>
        <v>N</v>
      </c>
      <c r="DK127" s="163">
        <f>_xlfn.XLOOKUP(C127,[2]Sheet1!$B:$B,[2]Sheet1!$AF:$AF)</f>
        <v>0</v>
      </c>
      <c r="DL127" s="163" t="str">
        <f>_xlfn.XLOOKUP(C127,[2]Sheet1!$B:$B,[2]Sheet1!$AW:$AW)</f>
        <v>U</v>
      </c>
      <c r="DM127" s="166" t="str">
        <f t="shared" si="65"/>
        <v>Y</v>
      </c>
      <c r="DN127" s="166" t="str">
        <f t="shared" si="66"/>
        <v>Targets set</v>
      </c>
      <c r="DO127" s="166" t="str">
        <f t="shared" si="67"/>
        <v>Y</v>
      </c>
      <c r="DP127" s="166" t="str">
        <f t="shared" si="68"/>
        <v>N</v>
      </c>
      <c r="DQ127" s="180" t="str">
        <f t="shared" si="69"/>
        <v>Yes</v>
      </c>
      <c r="DR127" s="180"/>
    </row>
    <row r="128" spans="1:122" s="24" customFormat="1" ht="16.5" hidden="1" customHeight="1">
      <c r="A128" s="24">
        <v>125</v>
      </c>
      <c r="B128" s="24">
        <v>118</v>
      </c>
      <c r="C128" s="144" t="s">
        <v>552</v>
      </c>
      <c r="D128" s="143" t="s">
        <v>7190</v>
      </c>
      <c r="E128" s="143" t="s">
        <v>7169</v>
      </c>
      <c r="F128" s="143" t="s">
        <v>2374</v>
      </c>
      <c r="G128" s="143" t="s">
        <v>3136</v>
      </c>
      <c r="H128" s="167" t="s">
        <v>553</v>
      </c>
      <c r="I128" s="143" t="s">
        <v>554</v>
      </c>
      <c r="J128" s="143">
        <v>0.11700000000000001</v>
      </c>
      <c r="K128" s="143" t="s">
        <v>555</v>
      </c>
      <c r="L128" s="143">
        <v>78401</v>
      </c>
      <c r="M128" s="144">
        <v>31</v>
      </c>
      <c r="N128" s="145" t="s">
        <v>86</v>
      </c>
      <c r="O128" s="73">
        <v>2016</v>
      </c>
      <c r="P128" s="74">
        <v>2030</v>
      </c>
      <c r="Q128" s="73" t="s">
        <v>86</v>
      </c>
      <c r="R128" s="73" t="s">
        <v>86</v>
      </c>
      <c r="S128" s="73" t="s">
        <v>3067</v>
      </c>
      <c r="T128" s="73" t="s">
        <v>7588</v>
      </c>
      <c r="U128" s="213">
        <v>2030</v>
      </c>
      <c r="V128" s="73" t="s">
        <v>7588</v>
      </c>
      <c r="W128" s="73" t="s">
        <v>7588</v>
      </c>
      <c r="X128" s="218" t="s">
        <v>7588</v>
      </c>
      <c r="Y128" s="73" t="s">
        <v>7588</v>
      </c>
      <c r="Z128" s="73" t="s">
        <v>7588</v>
      </c>
      <c r="AA128" s="74" t="s">
        <v>7588</v>
      </c>
      <c r="AB128" s="73"/>
      <c r="AC128" s="73" t="s">
        <v>417</v>
      </c>
      <c r="AD128" s="74" t="s">
        <v>6</v>
      </c>
      <c r="AE128" s="73" t="s">
        <v>7588</v>
      </c>
      <c r="AF128" s="73" t="s">
        <v>689</v>
      </c>
      <c r="AG128" s="73" t="s">
        <v>266</v>
      </c>
      <c r="AH128" s="73" t="s">
        <v>266</v>
      </c>
      <c r="AI128" s="73" t="s">
        <v>738</v>
      </c>
      <c r="AJ128" s="73" t="s">
        <v>691</v>
      </c>
      <c r="AK128" s="81" t="s">
        <v>7588</v>
      </c>
      <c r="AL128" s="73" t="s">
        <v>7588</v>
      </c>
      <c r="AN128" s="26"/>
      <c r="AO128" s="24" t="s">
        <v>870</v>
      </c>
      <c r="AP128" s="73" t="s">
        <v>86</v>
      </c>
      <c r="AQ128" s="24" t="s">
        <v>691</v>
      </c>
      <c r="AR128" s="24" t="s">
        <v>4235</v>
      </c>
      <c r="AS128" s="24">
        <v>2050</v>
      </c>
      <c r="AU128" s="26"/>
      <c r="AV128" s="24" t="s">
        <v>267</v>
      </c>
      <c r="AW128" s="22" t="s">
        <v>3271</v>
      </c>
      <c r="AX128" s="24" t="s">
        <v>269</v>
      </c>
      <c r="AY128" s="24" t="s">
        <v>689</v>
      </c>
      <c r="AZ128" s="24" t="s">
        <v>7588</v>
      </c>
      <c r="BA128" s="24" t="s">
        <v>7588</v>
      </c>
      <c r="BC128" s="26" t="s">
        <v>7569</v>
      </c>
      <c r="BE128" s="29"/>
      <c r="BF128" s="26"/>
      <c r="BG128" s="24">
        <f t="shared" si="37"/>
        <v>0</v>
      </c>
      <c r="BH128" s="24">
        <f t="shared" si="38"/>
        <v>1</v>
      </c>
      <c r="BI128" s="24">
        <f t="shared" si="39"/>
        <v>0</v>
      </c>
      <c r="BJ128" s="24">
        <f t="shared" si="40"/>
        <v>1</v>
      </c>
      <c r="BK128" s="24">
        <f t="shared" si="41"/>
        <v>0</v>
      </c>
      <c r="BL128" s="24">
        <f t="shared" si="42"/>
        <v>1</v>
      </c>
      <c r="BM128" s="24">
        <f t="shared" si="43"/>
        <v>0</v>
      </c>
      <c r="BN128" s="24">
        <f t="shared" si="44"/>
        <v>1</v>
      </c>
      <c r="BO128" s="24">
        <f t="shared" si="45"/>
        <v>0</v>
      </c>
      <c r="BP128" s="24">
        <f t="shared" si="46"/>
        <v>0</v>
      </c>
      <c r="BQ128" s="24">
        <f t="shared" si="47"/>
        <v>0</v>
      </c>
      <c r="BR128" s="24">
        <f t="shared" si="48"/>
        <v>0</v>
      </c>
      <c r="BS128" s="24">
        <f t="shared" si="49"/>
        <v>0</v>
      </c>
      <c r="BT128" s="24">
        <f t="shared" si="50"/>
        <v>1</v>
      </c>
      <c r="BU128" s="24">
        <f t="shared" si="51"/>
        <v>0</v>
      </c>
      <c r="BV128" s="24">
        <f t="shared" si="52"/>
        <v>0</v>
      </c>
      <c r="BW128" s="24">
        <f t="shared" si="53"/>
        <v>0</v>
      </c>
      <c r="BX128" s="24">
        <f t="shared" si="54"/>
        <v>0</v>
      </c>
      <c r="BY128" s="24">
        <f t="shared" si="55"/>
        <v>0</v>
      </c>
      <c r="BZ128" s="24">
        <f t="shared" si="56"/>
        <v>0</v>
      </c>
      <c r="CA128" s="24">
        <f t="shared" si="57"/>
        <v>1</v>
      </c>
      <c r="CB128" s="24">
        <f t="shared" si="58"/>
        <v>1</v>
      </c>
      <c r="CC128" s="24">
        <f t="shared" si="59"/>
        <v>0</v>
      </c>
      <c r="CD128" s="24">
        <f t="shared" si="60"/>
        <v>0</v>
      </c>
      <c r="CE128" s="24">
        <f t="shared" si="61"/>
        <v>0</v>
      </c>
      <c r="CF128" s="24">
        <f t="shared" si="62"/>
        <v>0</v>
      </c>
      <c r="CG128" s="24">
        <f>MAX($BJ128,$BN128,$BX128,$CB128)</f>
        <v>1</v>
      </c>
      <c r="CH128" s="24">
        <f t="shared" si="63"/>
        <v>0</v>
      </c>
      <c r="CI128" s="24">
        <f t="shared" si="64"/>
        <v>1</v>
      </c>
      <c r="CJ128" s="211">
        <f>_xlfn.XLOOKUP($C128,[1]Sheet1!$B:$B,[1]Sheet1!BJ:BJ)</f>
        <v>0</v>
      </c>
      <c r="CK128" s="211">
        <f>_xlfn.XLOOKUP($C128,[1]Sheet1!$B:$B,[1]Sheet1!BK:BK)</f>
        <v>0</v>
      </c>
      <c r="CL128" s="211">
        <f>_xlfn.XLOOKUP($C128,[1]Sheet1!$B:$B,[1]Sheet1!BL:BL)</f>
        <v>1</v>
      </c>
      <c r="CM128" s="211">
        <f>_xlfn.XLOOKUP($C128,[1]Sheet1!$B:$B,[1]Sheet1!BM:BM)</f>
        <v>1</v>
      </c>
      <c r="CN128" s="211">
        <f>_xlfn.XLOOKUP($C128,[1]Sheet1!$B:$B,[1]Sheet1!BN:BN)</f>
        <v>0</v>
      </c>
      <c r="CO128" s="211">
        <f>_xlfn.XLOOKUP($C128,[1]Sheet1!$B:$B,[1]Sheet1!BO:BO)</f>
        <v>0</v>
      </c>
      <c r="CP128" s="211">
        <f>_xlfn.XLOOKUP($C128,[1]Sheet1!$B:$B,[1]Sheet1!BP:BP)</f>
        <v>0</v>
      </c>
      <c r="CQ128" s="211">
        <f>_xlfn.XLOOKUP($C128,[1]Sheet1!$B:$B,[1]Sheet1!BQ:BQ)</f>
        <v>0</v>
      </c>
      <c r="CR128" s="211">
        <f>_xlfn.XLOOKUP($C128,[1]Sheet1!$B:$B,[1]Sheet1!BR:BR)</f>
        <v>0</v>
      </c>
      <c r="CS128" s="211">
        <f>_xlfn.XLOOKUP($C128,[1]Sheet1!$B:$B,[1]Sheet1!BS:BS)</f>
        <v>1</v>
      </c>
      <c r="CT128" s="211">
        <f>_xlfn.XLOOKUP($C128,[1]Sheet1!$B:$B,[1]Sheet1!BT:BT)</f>
        <v>0</v>
      </c>
      <c r="CU128" s="211">
        <f>_xlfn.XLOOKUP($C128,[1]Sheet1!$B:$B,[1]Sheet1!BU:BU)</f>
        <v>1</v>
      </c>
      <c r="CV128" s="211">
        <f>_xlfn.XLOOKUP($C128,[1]Sheet1!$B:$B,[1]Sheet1!BV:BV)</f>
        <v>0</v>
      </c>
      <c r="CW128" s="211">
        <f>_xlfn.XLOOKUP($C128,[1]Sheet1!$B:$B,[1]Sheet1!BW:BW)</f>
        <v>1</v>
      </c>
      <c r="CX128" s="211">
        <f>_xlfn.XLOOKUP($C128,[1]Sheet1!$B:$B,[1]Sheet1!BX:BX)</f>
        <v>0</v>
      </c>
      <c r="CY128" s="211">
        <f>_xlfn.XLOOKUP($C128,[1]Sheet1!$B:$B,[1]Sheet1!BY:BY)</f>
        <v>1</v>
      </c>
      <c r="CZ128" s="211">
        <f>_xlfn.XLOOKUP($C128,[1]Sheet1!$B:$B,[1]Sheet1!BZ:BZ)</f>
        <v>1</v>
      </c>
      <c r="DA128" s="211">
        <f>_xlfn.XLOOKUP($C128,[1]Sheet1!$B:$B,[1]Sheet1!CA:CA)</f>
        <v>0</v>
      </c>
      <c r="DB128" s="211">
        <f>_xlfn.XLOOKUP($C128,[1]Sheet1!$B:$B,[1]Sheet1!CB:CB)</f>
        <v>1</v>
      </c>
      <c r="DC128" s="211">
        <f>_xlfn.XLOOKUP($C128,[1]Sheet1!$B:$B,[1]Sheet1!CC:CC)</f>
        <v>1</v>
      </c>
      <c r="DD128" s="211">
        <f>_xlfn.XLOOKUP($C128,[1]Sheet1!$B:$B,[1]Sheet1!CD:CD)</f>
        <v>0</v>
      </c>
      <c r="DE128" s="211">
        <f>_xlfn.XLOOKUP($C128,[1]Sheet1!$B:$B,[1]Sheet1!CE:CE)</f>
        <v>1</v>
      </c>
      <c r="DF128" s="211">
        <f>_xlfn.XLOOKUP($C128,[1]Sheet1!$B:$B,[1]Sheet1!CF:CF)</f>
        <v>0</v>
      </c>
      <c r="DG128" s="163" t="str">
        <f>_xlfn.XLOOKUP(C128,[2]Sheet1!$B:$B,[2]Sheet1!$N:$N)</f>
        <v>N</v>
      </c>
      <c r="DH128" s="163" t="str">
        <f>_xlfn.XLOOKUP(C128,[2]Sheet1!$B:$B,[2]Sheet1!$R:$R)</f>
        <v>No</v>
      </c>
      <c r="DI128" s="163" t="str">
        <f>_xlfn.XLOOKUP(C128,[2]Sheet1!$B:$B,[2]Sheet1!$AN:$AN)</f>
        <v>N</v>
      </c>
      <c r="DJ128" s="163" t="str">
        <f>_xlfn.XLOOKUP(C128,[2]Sheet1!$B:$B,[2]Sheet1!$W:$W)</f>
        <v>C + F</v>
      </c>
      <c r="DK128" s="163" t="str">
        <f>_xlfn.XLOOKUP(C128,[2]Sheet1!$B:$B,[2]Sheet1!$AF:$AF)</f>
        <v>Y</v>
      </c>
      <c r="DL128" s="163">
        <f>_xlfn.XLOOKUP(C128,[2]Sheet1!$B:$B,[2]Sheet1!$AW:$AW)</f>
        <v>0</v>
      </c>
      <c r="DM128" s="166" t="str">
        <f t="shared" si="65"/>
        <v>Y</v>
      </c>
      <c r="DN128" s="166" t="str">
        <f t="shared" si="66"/>
        <v/>
      </c>
      <c r="DO128" s="166" t="str">
        <f t="shared" si="67"/>
        <v>Y</v>
      </c>
      <c r="DP128" s="166" t="str">
        <f t="shared" si="68"/>
        <v>N</v>
      </c>
      <c r="DQ128" s="180" t="str">
        <f t="shared" si="69"/>
        <v>Not Specified</v>
      </c>
      <c r="DR128" s="180"/>
    </row>
    <row r="129" spans="1:122" s="24" customFormat="1" ht="16.5" hidden="1" customHeight="1">
      <c r="A129" s="24">
        <v>126</v>
      </c>
      <c r="B129" s="24">
        <v>186</v>
      </c>
      <c r="C129" s="26" t="s">
        <v>1955</v>
      </c>
      <c r="D129" s="24" t="s">
        <v>7204</v>
      </c>
      <c r="E129" s="24" t="s">
        <v>7163</v>
      </c>
      <c r="F129" s="24" t="s">
        <v>7282</v>
      </c>
      <c r="G129" s="24" t="s">
        <v>3181</v>
      </c>
      <c r="H129" s="30" t="s">
        <v>1956</v>
      </c>
      <c r="I129" s="24" t="s">
        <v>1957</v>
      </c>
      <c r="J129" s="24">
        <v>0.31900000000000001</v>
      </c>
      <c r="K129" s="24" t="s">
        <v>1958</v>
      </c>
      <c r="L129" s="24">
        <v>83825</v>
      </c>
      <c r="M129" s="26">
        <v>11</v>
      </c>
      <c r="N129" s="73" t="s">
        <v>689</v>
      </c>
      <c r="O129" s="73" t="s">
        <v>7588</v>
      </c>
      <c r="P129" s="74" t="s">
        <v>7588</v>
      </c>
      <c r="Q129" s="73" t="s">
        <v>689</v>
      </c>
      <c r="R129" s="73" t="s">
        <v>689</v>
      </c>
      <c r="S129" s="73" t="s">
        <v>7588</v>
      </c>
      <c r="T129" s="73" t="s">
        <v>7588</v>
      </c>
      <c r="U129" s="213" t="s">
        <v>7588</v>
      </c>
      <c r="V129" s="73" t="s">
        <v>7588</v>
      </c>
      <c r="W129" s="73" t="s">
        <v>7588</v>
      </c>
      <c r="X129" s="218" t="s">
        <v>7588</v>
      </c>
      <c r="Y129" s="73" t="s">
        <v>7588</v>
      </c>
      <c r="Z129" s="73" t="s">
        <v>7588</v>
      </c>
      <c r="AA129" s="74" t="s">
        <v>7588</v>
      </c>
      <c r="AB129" s="73"/>
      <c r="AC129" s="73" t="s">
        <v>9</v>
      </c>
      <c r="AD129" s="74" t="s">
        <v>7140</v>
      </c>
      <c r="AE129" s="73" t="s">
        <v>7588</v>
      </c>
      <c r="AF129" s="73" t="s">
        <v>689</v>
      </c>
      <c r="AG129" s="73" t="s">
        <v>266</v>
      </c>
      <c r="AH129" s="73" t="s">
        <v>266</v>
      </c>
      <c r="AI129" s="73" t="s">
        <v>267</v>
      </c>
      <c r="AJ129" s="73" t="s">
        <v>691</v>
      </c>
      <c r="AK129" s="81" t="s">
        <v>7588</v>
      </c>
      <c r="AL129" s="73" t="s">
        <v>7588</v>
      </c>
      <c r="AN129" s="26"/>
      <c r="AO129" s="24" t="s">
        <v>7588</v>
      </c>
      <c r="AP129" s="73" t="s">
        <v>689</v>
      </c>
      <c r="AQ129" s="24" t="s">
        <v>7588</v>
      </c>
      <c r="AR129" s="24" t="s">
        <v>7588</v>
      </c>
      <c r="AS129" s="24" t="s">
        <v>7588</v>
      </c>
      <c r="AU129" s="26"/>
      <c r="AV129" s="24" t="s">
        <v>266</v>
      </c>
      <c r="AW129" s="22" t="s">
        <v>267</v>
      </c>
      <c r="AX129" s="24" t="s">
        <v>269</v>
      </c>
      <c r="AY129" s="24" t="s">
        <v>86</v>
      </c>
      <c r="AZ129" s="24" t="s">
        <v>4246</v>
      </c>
      <c r="BA129" s="24">
        <v>2030</v>
      </c>
      <c r="BC129" s="26"/>
      <c r="BE129" s="29"/>
      <c r="BF129" s="26"/>
      <c r="BG129" s="24">
        <f t="shared" si="37"/>
        <v>0</v>
      </c>
      <c r="BH129" s="24">
        <f t="shared" si="38"/>
        <v>0</v>
      </c>
      <c r="BI129" s="24">
        <f t="shared" si="39"/>
        <v>0</v>
      </c>
      <c r="BJ129" s="24">
        <f t="shared" si="40"/>
        <v>0</v>
      </c>
      <c r="BK129" s="24">
        <f t="shared" si="41"/>
        <v>0</v>
      </c>
      <c r="BL129" s="24">
        <f t="shared" si="42"/>
        <v>0</v>
      </c>
      <c r="BM129" s="24">
        <f t="shared" si="43"/>
        <v>0</v>
      </c>
      <c r="BN129" s="24">
        <f t="shared" si="44"/>
        <v>0</v>
      </c>
      <c r="BO129" s="24">
        <f t="shared" si="45"/>
        <v>0</v>
      </c>
      <c r="BP129" s="24">
        <f t="shared" si="46"/>
        <v>0</v>
      </c>
      <c r="BQ129" s="24">
        <f t="shared" si="47"/>
        <v>0</v>
      </c>
      <c r="BR129" s="24">
        <f t="shared" si="48"/>
        <v>0</v>
      </c>
      <c r="BS129" s="24">
        <f t="shared" si="49"/>
        <v>0</v>
      </c>
      <c r="BT129" s="24">
        <f t="shared" si="50"/>
        <v>0</v>
      </c>
      <c r="BU129" s="24">
        <f t="shared" si="51"/>
        <v>0</v>
      </c>
      <c r="BV129" s="24">
        <f t="shared" si="52"/>
        <v>0</v>
      </c>
      <c r="BW129" s="24">
        <f t="shared" si="53"/>
        <v>0</v>
      </c>
      <c r="BX129" s="24">
        <f t="shared" si="54"/>
        <v>0</v>
      </c>
      <c r="BY129" s="24">
        <f t="shared" si="55"/>
        <v>0</v>
      </c>
      <c r="BZ129" s="24">
        <f t="shared" si="56"/>
        <v>0</v>
      </c>
      <c r="CA129" s="24">
        <f t="shared" si="57"/>
        <v>0</v>
      </c>
      <c r="CB129" s="24">
        <f t="shared" si="58"/>
        <v>0</v>
      </c>
      <c r="CC129" s="24">
        <f t="shared" si="59"/>
        <v>0</v>
      </c>
      <c r="CD129" s="24">
        <f t="shared" si="60"/>
        <v>1</v>
      </c>
      <c r="CE129" s="24">
        <f t="shared" si="61"/>
        <v>0</v>
      </c>
      <c r="CF129" s="24">
        <f t="shared" si="62"/>
        <v>1</v>
      </c>
      <c r="CG129" s="24">
        <f>MAX(BJ129,BN129,BX129,CB129)</f>
        <v>0</v>
      </c>
      <c r="CH129" s="24">
        <f t="shared" si="63"/>
        <v>0</v>
      </c>
      <c r="CI129" s="24">
        <f t="shared" si="64"/>
        <v>0</v>
      </c>
      <c r="CJ129" s="211">
        <f>_xlfn.XLOOKUP($C129,[1]Sheet1!$B:$B,[1]Sheet1!BJ:BJ)</f>
        <v>0</v>
      </c>
      <c r="CK129" s="211">
        <f>_xlfn.XLOOKUP($C129,[1]Sheet1!$B:$B,[1]Sheet1!BK:BK)</f>
        <v>0</v>
      </c>
      <c r="CL129" s="211">
        <f>_xlfn.XLOOKUP($C129,[1]Sheet1!$B:$B,[1]Sheet1!BL:BL)</f>
        <v>0</v>
      </c>
      <c r="CM129" s="211">
        <f>_xlfn.XLOOKUP($C129,[1]Sheet1!$B:$B,[1]Sheet1!BM:BM)</f>
        <v>0</v>
      </c>
      <c r="CN129" s="211">
        <f>_xlfn.XLOOKUP($C129,[1]Sheet1!$B:$B,[1]Sheet1!BN:BN)</f>
        <v>0</v>
      </c>
      <c r="CO129" s="211">
        <f>_xlfn.XLOOKUP($C129,[1]Sheet1!$B:$B,[1]Sheet1!BO:BO)</f>
        <v>0</v>
      </c>
      <c r="CP129" s="211">
        <f>_xlfn.XLOOKUP($C129,[1]Sheet1!$B:$B,[1]Sheet1!BP:BP)</f>
        <v>1</v>
      </c>
      <c r="CQ129" s="211">
        <f>_xlfn.XLOOKUP($C129,[1]Sheet1!$B:$B,[1]Sheet1!BQ:BQ)</f>
        <v>1</v>
      </c>
      <c r="CR129" s="211">
        <f>_xlfn.XLOOKUP($C129,[1]Sheet1!$B:$B,[1]Sheet1!BR:BR)</f>
        <v>0</v>
      </c>
      <c r="CS129" s="211">
        <f>_xlfn.XLOOKUP($C129,[1]Sheet1!$B:$B,[1]Sheet1!BS:BS)</f>
        <v>0</v>
      </c>
      <c r="CT129" s="211">
        <f>_xlfn.XLOOKUP($C129,[1]Sheet1!$B:$B,[1]Sheet1!BT:BT)</f>
        <v>0</v>
      </c>
      <c r="CU129" s="211">
        <f>_xlfn.XLOOKUP($C129,[1]Sheet1!$B:$B,[1]Sheet1!BU:BU)</f>
        <v>0</v>
      </c>
      <c r="CV129" s="211">
        <f>_xlfn.XLOOKUP($C129,[1]Sheet1!$B:$B,[1]Sheet1!BV:BV)</f>
        <v>0</v>
      </c>
      <c r="CW129" s="211">
        <f>_xlfn.XLOOKUP($C129,[1]Sheet1!$B:$B,[1]Sheet1!BW:BW)</f>
        <v>0</v>
      </c>
      <c r="CX129" s="211">
        <f>_xlfn.XLOOKUP($C129,[1]Sheet1!$B:$B,[1]Sheet1!BX:BX)</f>
        <v>0</v>
      </c>
      <c r="CY129" s="211">
        <f>_xlfn.XLOOKUP($C129,[1]Sheet1!$B:$B,[1]Sheet1!BY:BY)</f>
        <v>0</v>
      </c>
      <c r="CZ129" s="211">
        <f>_xlfn.XLOOKUP($C129,[1]Sheet1!$B:$B,[1]Sheet1!BZ:BZ)</f>
        <v>1</v>
      </c>
      <c r="DA129" s="211">
        <f>_xlfn.XLOOKUP($C129,[1]Sheet1!$B:$B,[1]Sheet1!CA:CA)</f>
        <v>0</v>
      </c>
      <c r="DB129" s="211">
        <f>_xlfn.XLOOKUP($C129,[1]Sheet1!$B:$B,[1]Sheet1!CB:CB)</f>
        <v>1</v>
      </c>
      <c r="DC129" s="211">
        <f>_xlfn.XLOOKUP($C129,[1]Sheet1!$B:$B,[1]Sheet1!CC:CC)</f>
        <v>0</v>
      </c>
      <c r="DD129" s="211">
        <f>_xlfn.XLOOKUP($C129,[1]Sheet1!$B:$B,[1]Sheet1!CD:CD)</f>
        <v>0</v>
      </c>
      <c r="DE129" s="211">
        <f>_xlfn.XLOOKUP($C129,[1]Sheet1!$B:$B,[1]Sheet1!CE:CE)</f>
        <v>1</v>
      </c>
      <c r="DF129" s="211">
        <f>_xlfn.XLOOKUP($C129,[1]Sheet1!$B:$B,[1]Sheet1!CF:CF)</f>
        <v>0</v>
      </c>
      <c r="DG129" s="163" t="str">
        <f>_xlfn.XLOOKUP(C129,[2]Sheet1!$B:$B,[2]Sheet1!$N:$N)</f>
        <v>N</v>
      </c>
      <c r="DH129" s="163">
        <f>_xlfn.XLOOKUP(C129,[2]Sheet1!$B:$B,[2]Sheet1!$R:$R)</f>
        <v>0</v>
      </c>
      <c r="DI129" s="163" t="str">
        <f>_xlfn.XLOOKUP(C129,[2]Sheet1!$B:$B,[2]Sheet1!$AN:$AN)</f>
        <v>C</v>
      </c>
      <c r="DJ129" s="163" t="str">
        <f>_xlfn.XLOOKUP(C129,[2]Sheet1!$B:$B,[2]Sheet1!$W:$W)</f>
        <v>N</v>
      </c>
      <c r="DK129" s="163">
        <f>_xlfn.XLOOKUP(C129,[2]Sheet1!$B:$B,[2]Sheet1!$AF:$AF)</f>
        <v>0</v>
      </c>
      <c r="DL129" s="163" t="str">
        <f>_xlfn.XLOOKUP(C129,[2]Sheet1!$B:$B,[2]Sheet1!$AW:$AW)</f>
        <v>U</v>
      </c>
      <c r="DM129" s="166" t="str">
        <f t="shared" si="65"/>
        <v>N</v>
      </c>
      <c r="DN129" s="166" t="str">
        <f t="shared" si="66"/>
        <v/>
      </c>
      <c r="DO129" s="166" t="str">
        <f t="shared" si="67"/>
        <v>N</v>
      </c>
      <c r="DP129" s="166" t="str">
        <f t="shared" si="68"/>
        <v>N</v>
      </c>
      <c r="DQ129" s="180" t="str">
        <f t="shared" si="69"/>
        <v>Yes</v>
      </c>
      <c r="DR129" s="180"/>
    </row>
    <row r="130" spans="1:122" s="24" customFormat="1" ht="16.5" hidden="1" customHeight="1">
      <c r="A130" s="24">
        <v>127</v>
      </c>
      <c r="B130" s="24">
        <v>116</v>
      </c>
      <c r="C130" s="26" t="s">
        <v>1083</v>
      </c>
      <c r="D130" s="24" t="s">
        <v>7161</v>
      </c>
      <c r="E130" s="24" t="s">
        <v>7160</v>
      </c>
      <c r="F130" s="24" t="s">
        <v>5538</v>
      </c>
      <c r="G130" s="24" t="s">
        <v>3181</v>
      </c>
      <c r="H130" s="30" t="s">
        <v>1084</v>
      </c>
      <c r="I130" s="24" t="s">
        <v>1085</v>
      </c>
      <c r="J130" s="24">
        <v>-0.68100000000000005</v>
      </c>
      <c r="K130" s="24" t="s">
        <v>1086</v>
      </c>
      <c r="L130" s="24">
        <v>31528</v>
      </c>
      <c r="M130" s="26">
        <v>31</v>
      </c>
      <c r="N130" s="73" t="s">
        <v>689</v>
      </c>
      <c r="O130" s="73" t="s">
        <v>7588</v>
      </c>
      <c r="P130" s="74" t="s">
        <v>7588</v>
      </c>
      <c r="Q130" s="73" t="s">
        <v>689</v>
      </c>
      <c r="R130" s="73" t="s">
        <v>689</v>
      </c>
      <c r="S130" s="73" t="s">
        <v>7588</v>
      </c>
      <c r="T130" s="73" t="s">
        <v>7588</v>
      </c>
      <c r="U130" s="213" t="s">
        <v>7588</v>
      </c>
      <c r="V130" s="73" t="s">
        <v>7588</v>
      </c>
      <c r="W130" s="73" t="s">
        <v>7588</v>
      </c>
      <c r="X130" s="218" t="s">
        <v>7588</v>
      </c>
      <c r="Y130" s="73" t="s">
        <v>7588</v>
      </c>
      <c r="Z130" s="73" t="s">
        <v>7588</v>
      </c>
      <c r="AA130" s="74" t="s">
        <v>7588</v>
      </c>
      <c r="AB130" s="73"/>
      <c r="AC130" s="73" t="s">
        <v>417</v>
      </c>
      <c r="AD130" s="74" t="s">
        <v>6</v>
      </c>
      <c r="AE130" s="73" t="s">
        <v>7588</v>
      </c>
      <c r="AF130" s="73" t="s">
        <v>689</v>
      </c>
      <c r="AG130" s="73" t="s">
        <v>266</v>
      </c>
      <c r="AH130" s="73" t="s">
        <v>266</v>
      </c>
      <c r="AI130" s="73" t="s">
        <v>266</v>
      </c>
      <c r="AJ130" s="73" t="s">
        <v>2283</v>
      </c>
      <c r="AK130" s="81" t="s">
        <v>7588</v>
      </c>
      <c r="AL130" s="73" t="s">
        <v>7588</v>
      </c>
      <c r="AN130" s="26"/>
      <c r="AO130" s="24" t="s">
        <v>7346</v>
      </c>
      <c r="AP130" s="73" t="s">
        <v>86</v>
      </c>
      <c r="AQ130" s="24" t="s">
        <v>2283</v>
      </c>
      <c r="AR130" s="24" t="s">
        <v>4254</v>
      </c>
      <c r="AS130" s="24">
        <v>2046</v>
      </c>
      <c r="AU130" s="26"/>
      <c r="AV130" s="24" t="s">
        <v>266</v>
      </c>
      <c r="AW130" s="22" t="s">
        <v>418</v>
      </c>
      <c r="AX130" s="24" t="s">
        <v>269</v>
      </c>
      <c r="AY130" s="24" t="s">
        <v>689</v>
      </c>
      <c r="AZ130" s="24" t="s">
        <v>7588</v>
      </c>
      <c r="BA130" s="24" t="s">
        <v>7588</v>
      </c>
      <c r="BC130" s="26"/>
      <c r="BE130" s="29"/>
      <c r="BF130" s="26"/>
      <c r="BG130" s="24">
        <f t="shared" si="37"/>
        <v>0</v>
      </c>
      <c r="BH130" s="24">
        <f t="shared" si="38"/>
        <v>0</v>
      </c>
      <c r="BI130" s="24">
        <f t="shared" si="39"/>
        <v>0</v>
      </c>
      <c r="BJ130" s="24">
        <f t="shared" si="40"/>
        <v>0</v>
      </c>
      <c r="BK130" s="24">
        <f t="shared" si="41"/>
        <v>0</v>
      </c>
      <c r="BL130" s="24">
        <f t="shared" si="42"/>
        <v>0</v>
      </c>
      <c r="BM130" s="24">
        <f t="shared" si="43"/>
        <v>0</v>
      </c>
      <c r="BN130" s="24">
        <f t="shared" si="44"/>
        <v>0</v>
      </c>
      <c r="BO130" s="24">
        <f t="shared" si="45"/>
        <v>0</v>
      </c>
      <c r="BP130" s="24">
        <f t="shared" si="46"/>
        <v>0</v>
      </c>
      <c r="BQ130" s="24">
        <f t="shared" si="47"/>
        <v>0</v>
      </c>
      <c r="BR130" s="24">
        <f t="shared" si="48"/>
        <v>0</v>
      </c>
      <c r="BS130" s="24">
        <f t="shared" si="49"/>
        <v>0</v>
      </c>
      <c r="BT130" s="24">
        <f t="shared" si="50"/>
        <v>1</v>
      </c>
      <c r="BU130" s="24">
        <f t="shared" si="51"/>
        <v>0</v>
      </c>
      <c r="BV130" s="24">
        <f t="shared" si="52"/>
        <v>0</v>
      </c>
      <c r="BW130" s="24">
        <f t="shared" si="53"/>
        <v>0</v>
      </c>
      <c r="BX130" s="24">
        <f t="shared" si="54"/>
        <v>0</v>
      </c>
      <c r="BY130" s="24">
        <f t="shared" si="55"/>
        <v>0</v>
      </c>
      <c r="BZ130" s="24">
        <f t="shared" si="56"/>
        <v>0</v>
      </c>
      <c r="CA130" s="24">
        <f t="shared" si="57"/>
        <v>1</v>
      </c>
      <c r="CB130" s="24">
        <f t="shared" si="58"/>
        <v>1</v>
      </c>
      <c r="CC130" s="24">
        <f t="shared" si="59"/>
        <v>0</v>
      </c>
      <c r="CD130" s="24">
        <f t="shared" si="60"/>
        <v>0</v>
      </c>
      <c r="CE130" s="24">
        <f t="shared" si="61"/>
        <v>0</v>
      </c>
      <c r="CF130" s="24">
        <f t="shared" si="62"/>
        <v>1</v>
      </c>
      <c r="CG130" s="24">
        <f>MAX(BJ130,BN130,BX130,CB130)</f>
        <v>1</v>
      </c>
      <c r="CH130" s="24">
        <f t="shared" si="63"/>
        <v>0</v>
      </c>
      <c r="CI130" s="24">
        <f t="shared" si="64"/>
        <v>0</v>
      </c>
      <c r="CJ130" s="211">
        <f>_xlfn.XLOOKUP($C130,[1]Sheet1!$B:$B,[1]Sheet1!BJ:BJ)</f>
        <v>0</v>
      </c>
      <c r="CK130" s="211">
        <f>_xlfn.XLOOKUP($C130,[1]Sheet1!$B:$B,[1]Sheet1!BK:BK)</f>
        <v>0</v>
      </c>
      <c r="CL130" s="211">
        <f>_xlfn.XLOOKUP($C130,[1]Sheet1!$B:$B,[1]Sheet1!BL:BL)</f>
        <v>0</v>
      </c>
      <c r="CM130" s="211">
        <f>_xlfn.XLOOKUP($C130,[1]Sheet1!$B:$B,[1]Sheet1!BM:BM)</f>
        <v>0</v>
      </c>
      <c r="CN130" s="211">
        <f>_xlfn.XLOOKUP($C130,[1]Sheet1!$B:$B,[1]Sheet1!BN:BN)</f>
        <v>0</v>
      </c>
      <c r="CO130" s="211">
        <f>_xlfn.XLOOKUP($C130,[1]Sheet1!$B:$B,[1]Sheet1!BO:BO)</f>
        <v>0</v>
      </c>
      <c r="CP130" s="211">
        <f>_xlfn.XLOOKUP($C130,[1]Sheet1!$B:$B,[1]Sheet1!BP:BP)</f>
        <v>1</v>
      </c>
      <c r="CQ130" s="211">
        <f>_xlfn.XLOOKUP($C130,[1]Sheet1!$B:$B,[1]Sheet1!BQ:BQ)</f>
        <v>1</v>
      </c>
      <c r="CR130" s="211">
        <f>_xlfn.XLOOKUP($C130,[1]Sheet1!$B:$B,[1]Sheet1!BR:BR)</f>
        <v>0</v>
      </c>
      <c r="CS130" s="211">
        <f>_xlfn.XLOOKUP($C130,[1]Sheet1!$B:$B,[1]Sheet1!BS:BS)</f>
        <v>0</v>
      </c>
      <c r="CT130" s="211">
        <f>_xlfn.XLOOKUP($C130,[1]Sheet1!$B:$B,[1]Sheet1!BT:BT)</f>
        <v>0</v>
      </c>
      <c r="CU130" s="211">
        <f>_xlfn.XLOOKUP($C130,[1]Sheet1!$B:$B,[1]Sheet1!BU:BU)</f>
        <v>0</v>
      </c>
      <c r="CV130" s="211">
        <f>_xlfn.XLOOKUP($C130,[1]Sheet1!$B:$B,[1]Sheet1!BV:BV)</f>
        <v>0</v>
      </c>
      <c r="CW130" s="211">
        <f>_xlfn.XLOOKUP($C130,[1]Sheet1!$B:$B,[1]Sheet1!BW:BW)</f>
        <v>0</v>
      </c>
      <c r="CX130" s="211">
        <f>_xlfn.XLOOKUP($C130,[1]Sheet1!$B:$B,[1]Sheet1!BX:BX)</f>
        <v>0</v>
      </c>
      <c r="CY130" s="211">
        <f>_xlfn.XLOOKUP($C130,[1]Sheet1!$B:$B,[1]Sheet1!BY:BY)</f>
        <v>0</v>
      </c>
      <c r="CZ130" s="211">
        <f>_xlfn.XLOOKUP($C130,[1]Sheet1!$B:$B,[1]Sheet1!BZ:BZ)</f>
        <v>1</v>
      </c>
      <c r="DA130" s="211">
        <f>_xlfn.XLOOKUP($C130,[1]Sheet1!$B:$B,[1]Sheet1!CA:CA)</f>
        <v>0</v>
      </c>
      <c r="DB130" s="211">
        <f>_xlfn.XLOOKUP($C130,[1]Sheet1!$B:$B,[1]Sheet1!CB:CB)</f>
        <v>1</v>
      </c>
      <c r="DC130" s="211">
        <f>_xlfn.XLOOKUP($C130,[1]Sheet1!$B:$B,[1]Sheet1!CC:CC)</f>
        <v>1</v>
      </c>
      <c r="DD130" s="211">
        <f>_xlfn.XLOOKUP($C130,[1]Sheet1!$B:$B,[1]Sheet1!CD:CD)</f>
        <v>0</v>
      </c>
      <c r="DE130" s="211">
        <f>_xlfn.XLOOKUP($C130,[1]Sheet1!$B:$B,[1]Sheet1!CE:CE)</f>
        <v>1</v>
      </c>
      <c r="DF130" s="211">
        <f>_xlfn.XLOOKUP($C130,[1]Sheet1!$B:$B,[1]Sheet1!CF:CF)</f>
        <v>0</v>
      </c>
      <c r="DG130" s="163" t="str">
        <f>_xlfn.XLOOKUP(C130,[2]Sheet1!$B:$B,[2]Sheet1!$N:$N)</f>
        <v>N</v>
      </c>
      <c r="DH130" s="163">
        <f>_xlfn.XLOOKUP(C130,[2]Sheet1!$B:$B,[2]Sheet1!$R:$R)</f>
        <v>0</v>
      </c>
      <c r="DI130" s="163" t="str">
        <f>_xlfn.XLOOKUP(C130,[2]Sheet1!$B:$B,[2]Sheet1!$AN:$AN)</f>
        <v>C</v>
      </c>
      <c r="DJ130" s="163" t="str">
        <f>_xlfn.XLOOKUP(C130,[2]Sheet1!$B:$B,[2]Sheet1!$W:$W)</f>
        <v>N</v>
      </c>
      <c r="DK130" s="163">
        <f>_xlfn.XLOOKUP(C130,[2]Sheet1!$B:$B,[2]Sheet1!$AF:$AF)</f>
        <v>0</v>
      </c>
      <c r="DL130" s="163" t="str">
        <f>_xlfn.XLOOKUP(C130,[2]Sheet1!$B:$B,[2]Sheet1!$AW:$AW)</f>
        <v>Y</v>
      </c>
      <c r="DM130" s="166" t="str">
        <f t="shared" si="65"/>
        <v>N</v>
      </c>
      <c r="DN130" s="166" t="str">
        <f t="shared" si="66"/>
        <v/>
      </c>
      <c r="DO130" s="166" t="str">
        <f t="shared" si="67"/>
        <v>Y</v>
      </c>
      <c r="DP130" s="166" t="str">
        <f t="shared" si="68"/>
        <v>N</v>
      </c>
      <c r="DQ130" s="180" t="str">
        <f t="shared" si="69"/>
        <v>Yes</v>
      </c>
      <c r="DR130" s="180"/>
    </row>
    <row r="131" spans="1:122" s="24" customFormat="1" ht="16.5" hidden="1" customHeight="1">
      <c r="A131" s="24">
        <v>128</v>
      </c>
      <c r="B131" s="24" t="e">
        <v>#N/A</v>
      </c>
      <c r="C131" s="26" t="s">
        <v>1491</v>
      </c>
      <c r="D131" s="24" t="s">
        <v>7195</v>
      </c>
      <c r="E131" s="24" t="s">
        <v>7182</v>
      </c>
      <c r="F131" s="24" t="s">
        <v>2540</v>
      </c>
      <c r="G131" s="24" t="s">
        <v>3181</v>
      </c>
      <c r="H131" s="30" t="s">
        <v>1492</v>
      </c>
      <c r="I131" s="24" t="s">
        <v>1493</v>
      </c>
      <c r="J131" s="24">
        <v>-0.25900000000000001</v>
      </c>
      <c r="K131" s="24" t="s">
        <v>1494</v>
      </c>
      <c r="L131" s="24">
        <v>341321</v>
      </c>
      <c r="M131" s="26">
        <v>31</v>
      </c>
      <c r="N131" s="73" t="s">
        <v>689</v>
      </c>
      <c r="O131" s="73" t="s">
        <v>7588</v>
      </c>
      <c r="P131" s="74" t="s">
        <v>7588</v>
      </c>
      <c r="Q131" s="73" t="s">
        <v>86</v>
      </c>
      <c r="R131" s="73" t="s">
        <v>86</v>
      </c>
      <c r="S131" s="73" t="s">
        <v>673</v>
      </c>
      <c r="T131" s="73" t="s">
        <v>2984</v>
      </c>
      <c r="U131" s="214">
        <v>2030</v>
      </c>
      <c r="V131" s="73" t="s">
        <v>673</v>
      </c>
      <c r="W131" s="73" t="s">
        <v>2984</v>
      </c>
      <c r="X131" s="218">
        <v>2040</v>
      </c>
      <c r="Y131" s="73" t="s">
        <v>86</v>
      </c>
      <c r="Z131" s="73" t="s">
        <v>673</v>
      </c>
      <c r="AA131" s="74">
        <v>2040</v>
      </c>
      <c r="AB131" s="73"/>
      <c r="AC131" s="73" t="s">
        <v>417</v>
      </c>
      <c r="AD131" s="74" t="s">
        <v>6</v>
      </c>
      <c r="AE131" s="73" t="s">
        <v>7588</v>
      </c>
      <c r="AF131" s="73" t="s">
        <v>689</v>
      </c>
      <c r="AG131" s="73" t="s">
        <v>266</v>
      </c>
      <c r="AH131" s="73" t="s">
        <v>266</v>
      </c>
      <c r="AI131" s="73" t="s">
        <v>266</v>
      </c>
      <c r="AJ131" s="73" t="s">
        <v>2283</v>
      </c>
      <c r="AK131" s="81" t="s">
        <v>7588</v>
      </c>
      <c r="AL131" s="73" t="s">
        <v>7588</v>
      </c>
      <c r="AN131" s="26"/>
      <c r="AO131" s="24" t="s">
        <v>7346</v>
      </c>
      <c r="AP131" s="73" t="s">
        <v>86</v>
      </c>
      <c r="AQ131" s="24" t="s">
        <v>2283</v>
      </c>
      <c r="AR131" s="24" t="s">
        <v>4265</v>
      </c>
      <c r="AS131" s="24">
        <v>2040</v>
      </c>
      <c r="AU131" s="26"/>
      <c r="AV131" s="24" t="s">
        <v>267</v>
      </c>
      <c r="AW131" s="22" t="s">
        <v>267</v>
      </c>
      <c r="AX131" s="24" t="s">
        <v>269</v>
      </c>
      <c r="AY131" s="24" t="s">
        <v>689</v>
      </c>
      <c r="AZ131" s="24" t="s">
        <v>7588</v>
      </c>
      <c r="BA131" s="24" t="s">
        <v>7588</v>
      </c>
      <c r="BC131" s="26"/>
      <c r="BE131" s="29"/>
      <c r="BF131" s="26"/>
      <c r="BG131" s="24">
        <f t="shared" si="37"/>
        <v>0</v>
      </c>
      <c r="BH131" s="24">
        <f t="shared" si="38"/>
        <v>0</v>
      </c>
      <c r="BI131" s="24">
        <f t="shared" si="39"/>
        <v>0</v>
      </c>
      <c r="BJ131" s="24">
        <f t="shared" si="40"/>
        <v>0</v>
      </c>
      <c r="BK131" s="24">
        <f t="shared" si="41"/>
        <v>0</v>
      </c>
      <c r="BL131" s="24">
        <f t="shared" si="42"/>
        <v>1</v>
      </c>
      <c r="BM131" s="24">
        <f t="shared" si="43"/>
        <v>0</v>
      </c>
      <c r="BN131" s="24">
        <f t="shared" si="44"/>
        <v>1</v>
      </c>
      <c r="BO131" s="24">
        <f t="shared" si="45"/>
        <v>0</v>
      </c>
      <c r="BP131" s="24">
        <f t="shared" si="46"/>
        <v>0</v>
      </c>
      <c r="BQ131" s="24">
        <f t="shared" si="47"/>
        <v>1</v>
      </c>
      <c r="BR131" s="24">
        <f t="shared" si="48"/>
        <v>0</v>
      </c>
      <c r="BS131" s="24">
        <f t="shared" si="49"/>
        <v>0</v>
      </c>
      <c r="BT131" s="24">
        <f t="shared" si="50"/>
        <v>1</v>
      </c>
      <c r="BU131" s="24">
        <f t="shared" si="51"/>
        <v>0</v>
      </c>
      <c r="BV131" s="24">
        <f t="shared" si="52"/>
        <v>0</v>
      </c>
      <c r="BW131" s="24">
        <f t="shared" si="53"/>
        <v>0</v>
      </c>
      <c r="BX131" s="24">
        <f t="shared" si="54"/>
        <v>0</v>
      </c>
      <c r="BY131" s="24">
        <f t="shared" si="55"/>
        <v>0</v>
      </c>
      <c r="BZ131" s="24">
        <f t="shared" si="56"/>
        <v>0</v>
      </c>
      <c r="CA131" s="24">
        <f t="shared" si="57"/>
        <v>1</v>
      </c>
      <c r="CB131" s="24">
        <f t="shared" si="58"/>
        <v>1</v>
      </c>
      <c r="CC131" s="24">
        <f t="shared" si="59"/>
        <v>0</v>
      </c>
      <c r="CD131" s="24">
        <f t="shared" si="60"/>
        <v>0</v>
      </c>
      <c r="CE131" s="24">
        <f t="shared" si="61"/>
        <v>0</v>
      </c>
      <c r="CF131" s="24">
        <f t="shared" si="62"/>
        <v>0</v>
      </c>
      <c r="CG131" s="24">
        <f>MAX(BJ131,BN131,BX131,CB131)</f>
        <v>1</v>
      </c>
      <c r="CH131" s="24">
        <f t="shared" si="63"/>
        <v>0</v>
      </c>
      <c r="CI131" s="24">
        <f t="shared" si="64"/>
        <v>1</v>
      </c>
      <c r="CJ131" s="211" t="e">
        <f>_xlfn.XLOOKUP($C131,[1]Sheet1!$B:$B,[1]Sheet1!BJ:BJ)</f>
        <v>#N/A</v>
      </c>
      <c r="CK131" s="211" t="e">
        <f>_xlfn.XLOOKUP($C131,[1]Sheet1!$B:$B,[1]Sheet1!BK:BK)</f>
        <v>#N/A</v>
      </c>
      <c r="CL131" s="211" t="e">
        <f>_xlfn.XLOOKUP($C131,[1]Sheet1!$B:$B,[1]Sheet1!BL:BL)</f>
        <v>#N/A</v>
      </c>
      <c r="CM131" s="211" t="e">
        <f>_xlfn.XLOOKUP($C131,[1]Sheet1!$B:$B,[1]Sheet1!BM:BM)</f>
        <v>#N/A</v>
      </c>
      <c r="CN131" s="211" t="e">
        <f>_xlfn.XLOOKUP($C131,[1]Sheet1!$B:$B,[1]Sheet1!BN:BN)</f>
        <v>#N/A</v>
      </c>
      <c r="CO131" s="211" t="e">
        <f>_xlfn.XLOOKUP($C131,[1]Sheet1!$B:$B,[1]Sheet1!BO:BO)</f>
        <v>#N/A</v>
      </c>
      <c r="CP131" s="211" t="e">
        <f>_xlfn.XLOOKUP($C131,[1]Sheet1!$B:$B,[1]Sheet1!BP:BP)</f>
        <v>#N/A</v>
      </c>
      <c r="CQ131" s="211" t="e">
        <f>_xlfn.XLOOKUP($C131,[1]Sheet1!$B:$B,[1]Sheet1!BQ:BQ)</f>
        <v>#N/A</v>
      </c>
      <c r="CR131" s="211" t="e">
        <f>_xlfn.XLOOKUP($C131,[1]Sheet1!$B:$B,[1]Sheet1!BR:BR)</f>
        <v>#N/A</v>
      </c>
      <c r="CS131" s="211" t="e">
        <f>_xlfn.XLOOKUP($C131,[1]Sheet1!$B:$B,[1]Sheet1!BS:BS)</f>
        <v>#N/A</v>
      </c>
      <c r="CT131" s="211" t="e">
        <f>_xlfn.XLOOKUP($C131,[1]Sheet1!$B:$B,[1]Sheet1!BT:BT)</f>
        <v>#N/A</v>
      </c>
      <c r="CU131" s="211" t="e">
        <f>_xlfn.XLOOKUP($C131,[1]Sheet1!$B:$B,[1]Sheet1!BU:BU)</f>
        <v>#N/A</v>
      </c>
      <c r="CV131" s="211" t="e">
        <f>_xlfn.XLOOKUP($C131,[1]Sheet1!$B:$B,[1]Sheet1!BV:BV)</f>
        <v>#N/A</v>
      </c>
      <c r="CW131" s="211" t="e">
        <f>_xlfn.XLOOKUP($C131,[1]Sheet1!$B:$B,[1]Sheet1!BW:BW)</f>
        <v>#N/A</v>
      </c>
      <c r="CX131" s="211" t="e">
        <f>_xlfn.XLOOKUP($C131,[1]Sheet1!$B:$B,[1]Sheet1!BX:BX)</f>
        <v>#N/A</v>
      </c>
      <c r="CY131" s="211" t="e">
        <f>_xlfn.XLOOKUP($C131,[1]Sheet1!$B:$B,[1]Sheet1!BY:BY)</f>
        <v>#N/A</v>
      </c>
      <c r="CZ131" s="211" t="e">
        <f>_xlfn.XLOOKUP($C131,[1]Sheet1!$B:$B,[1]Sheet1!BZ:BZ)</f>
        <v>#N/A</v>
      </c>
      <c r="DA131" s="211" t="e">
        <f>_xlfn.XLOOKUP($C131,[1]Sheet1!$B:$B,[1]Sheet1!CA:CA)</f>
        <v>#N/A</v>
      </c>
      <c r="DB131" s="211" t="e">
        <f>_xlfn.XLOOKUP($C131,[1]Sheet1!$B:$B,[1]Sheet1!CB:CB)</f>
        <v>#N/A</v>
      </c>
      <c r="DC131" s="211" t="e">
        <f>_xlfn.XLOOKUP($C131,[1]Sheet1!$B:$B,[1]Sheet1!CC:CC)</f>
        <v>#N/A</v>
      </c>
      <c r="DD131" s="211" t="e">
        <f>_xlfn.XLOOKUP($C131,[1]Sheet1!$B:$B,[1]Sheet1!CD:CD)</f>
        <v>#N/A</v>
      </c>
      <c r="DE131" s="211" t="e">
        <f>_xlfn.XLOOKUP($C131,[1]Sheet1!$B:$B,[1]Sheet1!CE:CE)</f>
        <v>#N/A</v>
      </c>
      <c r="DF131" s="211" t="e">
        <f>_xlfn.XLOOKUP($C131,[1]Sheet1!$B:$B,[1]Sheet1!CF:CF)</f>
        <v>#N/A</v>
      </c>
      <c r="DG131" s="163" t="e">
        <f>_xlfn.XLOOKUP(C131,[2]Sheet1!$B:$B,[2]Sheet1!$N:$N)</f>
        <v>#N/A</v>
      </c>
      <c r="DH131" s="163" t="e">
        <f>_xlfn.XLOOKUP(C131,[2]Sheet1!$B:$B,[2]Sheet1!$R:$R)</f>
        <v>#N/A</v>
      </c>
      <c r="DI131" s="163" t="e">
        <f>_xlfn.XLOOKUP(C131,[2]Sheet1!$B:$B,[2]Sheet1!$AN:$AN)</f>
        <v>#N/A</v>
      </c>
      <c r="DJ131" s="163" t="e">
        <f>_xlfn.XLOOKUP(C131,[2]Sheet1!$B:$B,[2]Sheet1!$W:$W)</f>
        <v>#N/A</v>
      </c>
      <c r="DK131" s="163" t="e">
        <f>_xlfn.XLOOKUP(C131,[2]Sheet1!$B:$B,[2]Sheet1!$AF:$AF)</f>
        <v>#N/A</v>
      </c>
      <c r="DL131" s="163" t="e">
        <f>_xlfn.XLOOKUP(C131,[2]Sheet1!$B:$B,[2]Sheet1!$AW:$AW)</f>
        <v>#N/A</v>
      </c>
      <c r="DM131" s="166" t="str">
        <f t="shared" si="65"/>
        <v>Y</v>
      </c>
      <c r="DN131" s="166" t="str">
        <f t="shared" si="66"/>
        <v>Targets set</v>
      </c>
      <c r="DO131" s="166" t="str">
        <f t="shared" si="67"/>
        <v>Y</v>
      </c>
      <c r="DP131" s="166" t="str">
        <f t="shared" si="68"/>
        <v>N</v>
      </c>
      <c r="DQ131" s="180" t="str">
        <f t="shared" si="69"/>
        <v>Not Specified</v>
      </c>
      <c r="DR131" s="180"/>
    </row>
    <row r="132" spans="1:122" s="24" customFormat="1" ht="16.5" hidden="1" customHeight="1">
      <c r="A132" s="24">
        <v>129</v>
      </c>
      <c r="B132" s="24">
        <v>140</v>
      </c>
      <c r="C132" s="26" t="s">
        <v>1983</v>
      </c>
      <c r="D132" s="24" t="s">
        <v>7168</v>
      </c>
      <c r="E132" s="24" t="s">
        <v>3005</v>
      </c>
      <c r="F132" s="24" t="s">
        <v>7287</v>
      </c>
      <c r="G132" s="24" t="s">
        <v>3136</v>
      </c>
      <c r="H132" s="30" t="s">
        <v>1984</v>
      </c>
      <c r="I132" s="24" t="s">
        <v>1985</v>
      </c>
      <c r="J132" s="24">
        <v>0.39300000000000002</v>
      </c>
      <c r="K132" s="24" t="s">
        <v>1986</v>
      </c>
      <c r="L132" s="24">
        <v>229140</v>
      </c>
      <c r="M132" s="26">
        <v>31</v>
      </c>
      <c r="N132" s="73" t="s">
        <v>86</v>
      </c>
      <c r="O132" s="73">
        <v>2017</v>
      </c>
      <c r="P132" s="74">
        <v>2030</v>
      </c>
      <c r="Q132" s="73" t="s">
        <v>86</v>
      </c>
      <c r="R132" s="73" t="s">
        <v>86</v>
      </c>
      <c r="S132" s="73" t="s">
        <v>673</v>
      </c>
      <c r="T132" s="73" t="s">
        <v>2984</v>
      </c>
      <c r="U132" s="213">
        <v>2032</v>
      </c>
      <c r="V132" s="73" t="s">
        <v>673</v>
      </c>
      <c r="W132" s="73" t="s">
        <v>2984</v>
      </c>
      <c r="X132" s="218">
        <v>2050</v>
      </c>
      <c r="Y132" s="73" t="s">
        <v>86</v>
      </c>
      <c r="Z132" s="73" t="s">
        <v>673</v>
      </c>
      <c r="AA132" s="74">
        <v>2050</v>
      </c>
      <c r="AB132" s="73"/>
      <c r="AC132" s="73" t="s">
        <v>417</v>
      </c>
      <c r="AD132" s="74" t="s">
        <v>6</v>
      </c>
      <c r="AE132" s="73" t="s">
        <v>7588</v>
      </c>
      <c r="AF132" s="73" t="s">
        <v>689</v>
      </c>
      <c r="AG132" s="73" t="s">
        <v>266</v>
      </c>
      <c r="AH132" s="73" t="s">
        <v>266</v>
      </c>
      <c r="AI132" s="73" t="s">
        <v>266</v>
      </c>
      <c r="AJ132" s="73" t="s">
        <v>2283</v>
      </c>
      <c r="AK132" s="81" t="s">
        <v>7588</v>
      </c>
      <c r="AL132" s="73" t="s">
        <v>7588</v>
      </c>
      <c r="AN132" s="26"/>
      <c r="AO132" s="24" t="s">
        <v>7346</v>
      </c>
      <c r="AP132" s="73" t="s">
        <v>86</v>
      </c>
      <c r="AQ132" s="24" t="s">
        <v>2283</v>
      </c>
      <c r="AR132" s="24" t="s">
        <v>4276</v>
      </c>
      <c r="AS132" s="24">
        <v>2050</v>
      </c>
      <c r="AU132" s="26"/>
      <c r="AV132" s="24" t="s">
        <v>267</v>
      </c>
      <c r="AW132" s="22" t="s">
        <v>3271</v>
      </c>
      <c r="AX132" s="24" t="s">
        <v>269</v>
      </c>
      <c r="AY132" s="24" t="s">
        <v>689</v>
      </c>
      <c r="AZ132" s="24" t="s">
        <v>7588</v>
      </c>
      <c r="BA132" s="24" t="s">
        <v>7588</v>
      </c>
      <c r="BC132" s="26"/>
      <c r="BE132" s="29"/>
      <c r="BF132" s="26"/>
      <c r="BG132" s="24">
        <f t="shared" ref="BG132:BG195" si="72">IF(AND($N132="Y",$P132&lt;=2024),1,0)</f>
        <v>0</v>
      </c>
      <c r="BH132" s="24">
        <f t="shared" ref="BH132:BH195" si="73">IF(AND($N132="Y",AND($P132&gt;2024,$P132&lt;=2030)),1,0)</f>
        <v>1</v>
      </c>
      <c r="BI132" s="24">
        <f t="shared" ref="BI132:BI195" si="74">IF(AND($N132="Y",$P132&gt;2030),1,0)</f>
        <v>0</v>
      </c>
      <c r="BJ132" s="24">
        <f t="shared" ref="BJ132:BJ195" si="75">MAX(BG132:BI132)</f>
        <v>1</v>
      </c>
      <c r="BK132" s="24">
        <f t="shared" ref="BK132:BK195" si="76">IF(AND($R132="Y",$U132&lt;=2024),1,0)</f>
        <v>0</v>
      </c>
      <c r="BL132" s="24">
        <f t="shared" ref="BL132:BL195" si="77">IF(AND($R132="Y",AND($U132&gt;2024,$U132&lt;=2030)),1,0)</f>
        <v>0</v>
      </c>
      <c r="BM132" s="24">
        <f t="shared" ref="BM132:BM195" si="78">IF(AND($R132="Y",$U132&gt;2030),1,0)</f>
        <v>1</v>
      </c>
      <c r="BN132" s="24">
        <f t="shared" ref="BN132:BN195" si="79">MAX(BK132:BM132)</f>
        <v>1</v>
      </c>
      <c r="BO132" s="24">
        <f t="shared" ref="BO132:BO195" si="80">IF(AND($Y132="Y",$AA132&lt;=2024),1,0)</f>
        <v>0</v>
      </c>
      <c r="BP132" s="24">
        <f t="shared" ref="BP132:BP195" si="81">IF(AND($Y132="Y",AND($AA132&gt;2024,$AA132&lt;=2030)),1,0)</f>
        <v>0</v>
      </c>
      <c r="BQ132" s="24">
        <f t="shared" ref="BQ132:BQ195" si="82">IF(AND($Y132="Y",$AA132&gt;2030),1,0)</f>
        <v>1</v>
      </c>
      <c r="BR132" s="24">
        <f t="shared" ref="BR132:BR195" si="83">IF(AND($AP132="Y",$AS132&lt;=2024),1,0)</f>
        <v>0</v>
      </c>
      <c r="BS132" s="24">
        <f t="shared" ref="BS132:BS195" si="84">IF(AND($AP132="Y",AND($AS132&gt;2024,$AS132&lt;=2030)),1,0)</f>
        <v>0</v>
      </c>
      <c r="BT132" s="24">
        <f t="shared" ref="BT132:BT195" si="85">IF(AND($AP132="Y",$AS132&gt;2030),1,0)</f>
        <v>1</v>
      </c>
      <c r="BU132" s="24">
        <f t="shared" ref="BU132:BU195" si="86">IF(AND($AF132="Y",$AL132&lt;=2024),1,0)</f>
        <v>0</v>
      </c>
      <c r="BV132" s="24">
        <f t="shared" ref="BV132:BV195" si="87">IF(AND($AF132="Y",AND($AL132&gt;2024, $AL132&lt;=2030)),1,0)</f>
        <v>0</v>
      </c>
      <c r="BW132" s="24">
        <f t="shared" ref="BW132:BW195" si="88">IF(AND($AF132="Y",$AL132&gt;2030),1,0)</f>
        <v>0</v>
      </c>
      <c r="BX132" s="24">
        <f t="shared" ref="BX132:BX195" si="89">MAX(BU132:BW132)</f>
        <v>0</v>
      </c>
      <c r="BY132" s="24">
        <f t="shared" ref="BY132:BY195" si="90">MAX($BO132,$BR132)</f>
        <v>0</v>
      </c>
      <c r="BZ132" s="24">
        <f t="shared" ref="BZ132:BZ195" si="91">MAX($BP132,$BS132)</f>
        <v>0</v>
      </c>
      <c r="CA132" s="24">
        <f t="shared" ref="CA132:CA195" si="92">MAX($BQ132,$BT132)</f>
        <v>1</v>
      </c>
      <c r="CB132" s="24">
        <f t="shared" ref="CB132:CB195" si="93">MAX(BY132:CA132)</f>
        <v>1</v>
      </c>
      <c r="CC132" s="24">
        <f t="shared" ref="CC132:CC195" si="94">IF(AND($AY132="Y",$BA132&lt;=2024),1,0)</f>
        <v>0</v>
      </c>
      <c r="CD132" s="24">
        <f t="shared" ref="CD132:CD195" si="95">IF(AND($AY132="Y",AND($BA132&gt;2024,$BA132&lt;=2030)),1,0)</f>
        <v>0</v>
      </c>
      <c r="CE132" s="24">
        <f t="shared" ref="CE132:CE195" si="96">IF(AND($AY132="Y",$BA132&gt;2030),1,0)</f>
        <v>0</v>
      </c>
      <c r="CF132" s="24">
        <f t="shared" ref="CF132:CF195" si="97">IF($AV132="Yes",1,0)</f>
        <v>0</v>
      </c>
      <c r="CG132" s="24">
        <f>MAX($BJ132,$BN132,$BX132,$CB132)</f>
        <v>1</v>
      </c>
      <c r="CH132" s="24">
        <f t="shared" ref="CH132:CH195" si="98">IF($AV132="No",1,0)</f>
        <v>0</v>
      </c>
      <c r="CI132" s="24">
        <f t="shared" ref="CI132:CI195" si="99">IF($AV132="Not Specified",1,0)</f>
        <v>1</v>
      </c>
      <c r="CJ132" s="211">
        <f>_xlfn.XLOOKUP($C132,[1]Sheet1!$B:$B,[1]Sheet1!BJ:BJ)</f>
        <v>0</v>
      </c>
      <c r="CK132" s="211">
        <f>_xlfn.XLOOKUP($C132,[1]Sheet1!$B:$B,[1]Sheet1!BK:BK)</f>
        <v>0</v>
      </c>
      <c r="CL132" s="211">
        <f>_xlfn.XLOOKUP($C132,[1]Sheet1!$B:$B,[1]Sheet1!BL:BL)</f>
        <v>1</v>
      </c>
      <c r="CM132" s="211">
        <f>_xlfn.XLOOKUP($C132,[1]Sheet1!$B:$B,[1]Sheet1!BM:BM)</f>
        <v>1</v>
      </c>
      <c r="CN132" s="211">
        <f>_xlfn.XLOOKUP($C132,[1]Sheet1!$B:$B,[1]Sheet1!BN:BN)</f>
        <v>0</v>
      </c>
      <c r="CO132" s="211">
        <f>_xlfn.XLOOKUP($C132,[1]Sheet1!$B:$B,[1]Sheet1!BO:BO)</f>
        <v>0</v>
      </c>
      <c r="CP132" s="211">
        <f>_xlfn.XLOOKUP($C132,[1]Sheet1!$B:$B,[1]Sheet1!BP:BP)</f>
        <v>1</v>
      </c>
      <c r="CQ132" s="211">
        <f>_xlfn.XLOOKUP($C132,[1]Sheet1!$B:$B,[1]Sheet1!BQ:BQ)</f>
        <v>1</v>
      </c>
      <c r="CR132" s="211">
        <f>_xlfn.XLOOKUP($C132,[1]Sheet1!$B:$B,[1]Sheet1!BR:BR)</f>
        <v>0</v>
      </c>
      <c r="CS132" s="211">
        <f>_xlfn.XLOOKUP($C132,[1]Sheet1!$B:$B,[1]Sheet1!BS:BS)</f>
        <v>0</v>
      </c>
      <c r="CT132" s="211">
        <f>_xlfn.XLOOKUP($C132,[1]Sheet1!$B:$B,[1]Sheet1!BT:BT)</f>
        <v>1</v>
      </c>
      <c r="CU132" s="211">
        <f>_xlfn.XLOOKUP($C132,[1]Sheet1!$B:$B,[1]Sheet1!BU:BU)</f>
        <v>1</v>
      </c>
      <c r="CV132" s="211">
        <f>_xlfn.XLOOKUP($C132,[1]Sheet1!$B:$B,[1]Sheet1!BV:BV)</f>
        <v>0</v>
      </c>
      <c r="CW132" s="211">
        <f>_xlfn.XLOOKUP($C132,[1]Sheet1!$B:$B,[1]Sheet1!BW:BW)</f>
        <v>1</v>
      </c>
      <c r="CX132" s="211">
        <f>_xlfn.XLOOKUP($C132,[1]Sheet1!$B:$B,[1]Sheet1!BX:BX)</f>
        <v>0</v>
      </c>
      <c r="CY132" s="211">
        <f>_xlfn.XLOOKUP($C132,[1]Sheet1!$B:$B,[1]Sheet1!BY:BY)</f>
        <v>1</v>
      </c>
      <c r="CZ132" s="211">
        <f>_xlfn.XLOOKUP($C132,[1]Sheet1!$B:$B,[1]Sheet1!BZ:BZ)</f>
        <v>1</v>
      </c>
      <c r="DA132" s="211">
        <f>_xlfn.XLOOKUP($C132,[1]Sheet1!$B:$B,[1]Sheet1!CA:CA)</f>
        <v>0</v>
      </c>
      <c r="DB132" s="211">
        <f>_xlfn.XLOOKUP($C132,[1]Sheet1!$B:$B,[1]Sheet1!CB:CB)</f>
        <v>1</v>
      </c>
      <c r="DC132" s="211">
        <f>_xlfn.XLOOKUP($C132,[1]Sheet1!$B:$B,[1]Sheet1!CC:CC)</f>
        <v>1</v>
      </c>
      <c r="DD132" s="211">
        <f>_xlfn.XLOOKUP($C132,[1]Sheet1!$B:$B,[1]Sheet1!CD:CD)</f>
        <v>0</v>
      </c>
      <c r="DE132" s="211">
        <f>_xlfn.XLOOKUP($C132,[1]Sheet1!$B:$B,[1]Sheet1!CE:CE)</f>
        <v>1</v>
      </c>
      <c r="DF132" s="211">
        <f>_xlfn.XLOOKUP($C132,[1]Sheet1!$B:$B,[1]Sheet1!CF:CF)</f>
        <v>0</v>
      </c>
      <c r="DG132" s="163" t="str">
        <f>_xlfn.XLOOKUP(C132,[2]Sheet1!$B:$B,[2]Sheet1!$N:$N)</f>
        <v>Y</v>
      </c>
      <c r="DH132" s="163" t="str">
        <f>_xlfn.XLOOKUP(C132,[2]Sheet1!$B:$B,[2]Sheet1!$R:$R)</f>
        <v>Yes</v>
      </c>
      <c r="DI132" s="163" t="str">
        <f>_xlfn.XLOOKUP(C132,[2]Sheet1!$B:$B,[2]Sheet1!$AN:$AN)</f>
        <v>V</v>
      </c>
      <c r="DJ132" s="163" t="str">
        <f>_xlfn.XLOOKUP(C132,[2]Sheet1!$B:$B,[2]Sheet1!$W:$W)</f>
        <v>C</v>
      </c>
      <c r="DK132" s="163" t="str">
        <f>_xlfn.XLOOKUP(C132,[2]Sheet1!$B:$B,[2]Sheet1!$AF:$AF)</f>
        <v>Y</v>
      </c>
      <c r="DL132" s="163" t="str">
        <f>_xlfn.XLOOKUP(C132,[2]Sheet1!$B:$B,[2]Sheet1!$AW:$AW)</f>
        <v>Y</v>
      </c>
      <c r="DM132" s="166" t="str">
        <f t="shared" ref="DM132:DM195" si="100">Q132</f>
        <v>Y</v>
      </c>
      <c r="DN132" s="166" t="str">
        <f t="shared" ref="DN132:DN195" si="101">Z132</f>
        <v>Targets set</v>
      </c>
      <c r="DO132" s="166" t="str">
        <f t="shared" ref="DO132:DO195" si="102">AP132</f>
        <v>Y</v>
      </c>
      <c r="DP132" s="166" t="str">
        <f t="shared" ref="DP132:DP195" si="103">AF132</f>
        <v>N</v>
      </c>
      <c r="DQ132" s="180" t="str">
        <f t="shared" ref="DQ132:DQ195" si="104">AV132</f>
        <v>Not Specified</v>
      </c>
      <c r="DR132" s="180"/>
    </row>
    <row r="133" spans="1:122" s="24" customFormat="1" ht="16.5" hidden="1" customHeight="1">
      <c r="A133" s="24">
        <v>130</v>
      </c>
      <c r="B133" s="24">
        <v>148</v>
      </c>
      <c r="C133" s="26" t="s">
        <v>1392</v>
      </c>
      <c r="D133" s="24" t="s">
        <v>7183</v>
      </c>
      <c r="E133" s="24" t="s">
        <v>7169</v>
      </c>
      <c r="F133" s="24" t="s">
        <v>2540</v>
      </c>
      <c r="G133" s="24" t="s">
        <v>3181</v>
      </c>
      <c r="H133" s="30" t="s">
        <v>1393</v>
      </c>
      <c r="I133" s="24" t="s">
        <v>1394</v>
      </c>
      <c r="J133" s="24">
        <v>0.185</v>
      </c>
      <c r="K133" s="24" t="s">
        <v>1395</v>
      </c>
      <c r="L133" s="24">
        <v>156253</v>
      </c>
      <c r="M133" s="26">
        <v>24</v>
      </c>
      <c r="N133" s="73" t="s">
        <v>689</v>
      </c>
      <c r="O133" s="73" t="s">
        <v>7588</v>
      </c>
      <c r="P133" s="74" t="s">
        <v>7588</v>
      </c>
      <c r="Q133" s="73" t="s">
        <v>689</v>
      </c>
      <c r="R133" s="73" t="s">
        <v>689</v>
      </c>
      <c r="S133" s="73" t="s">
        <v>7588</v>
      </c>
      <c r="T133" s="73" t="s">
        <v>7588</v>
      </c>
      <c r="U133" s="213" t="s">
        <v>7588</v>
      </c>
      <c r="V133" s="73" t="s">
        <v>7588</v>
      </c>
      <c r="W133" s="73" t="s">
        <v>7588</v>
      </c>
      <c r="X133" s="218" t="s">
        <v>7588</v>
      </c>
      <c r="Y133" s="73" t="s">
        <v>7588</v>
      </c>
      <c r="Z133" s="73" t="s">
        <v>7588</v>
      </c>
      <c r="AA133" s="74" t="s">
        <v>7588</v>
      </c>
      <c r="AB133" s="73"/>
      <c r="AC133" s="73" t="s">
        <v>417</v>
      </c>
      <c r="AD133" s="74" t="s">
        <v>6</v>
      </c>
      <c r="AE133" s="73" t="s">
        <v>7588</v>
      </c>
      <c r="AF133" s="73" t="s">
        <v>689</v>
      </c>
      <c r="AG133" s="73" t="s">
        <v>266</v>
      </c>
      <c r="AH133" s="73" t="s">
        <v>266</v>
      </c>
      <c r="AI133" s="73" t="s">
        <v>267</v>
      </c>
      <c r="AJ133" s="73" t="s">
        <v>691</v>
      </c>
      <c r="AK133" s="81" t="s">
        <v>7588</v>
      </c>
      <c r="AL133" s="73" t="s">
        <v>7588</v>
      </c>
      <c r="AN133" s="26"/>
      <c r="AO133" s="24" t="s">
        <v>870</v>
      </c>
      <c r="AP133" s="73" t="s">
        <v>86</v>
      </c>
      <c r="AQ133" s="24" t="s">
        <v>691</v>
      </c>
      <c r="AR133" s="24" t="s">
        <v>4285</v>
      </c>
      <c r="AS133" s="24">
        <v>2030</v>
      </c>
      <c r="AU133" s="26"/>
      <c r="AV133" s="24" t="s">
        <v>266</v>
      </c>
      <c r="AW133" s="22" t="s">
        <v>269</v>
      </c>
      <c r="AX133" s="24" t="s">
        <v>269</v>
      </c>
      <c r="AY133" s="24" t="s">
        <v>689</v>
      </c>
      <c r="AZ133" s="24" t="s">
        <v>7588</v>
      </c>
      <c r="BA133" s="24" t="s">
        <v>7588</v>
      </c>
      <c r="BC133" s="26"/>
      <c r="BE133" s="29"/>
      <c r="BF133" s="26"/>
      <c r="BG133" s="24">
        <f t="shared" si="72"/>
        <v>0</v>
      </c>
      <c r="BH133" s="24">
        <f t="shared" si="73"/>
        <v>0</v>
      </c>
      <c r="BI133" s="24">
        <f t="shared" si="74"/>
        <v>0</v>
      </c>
      <c r="BJ133" s="24">
        <f t="shared" si="75"/>
        <v>0</v>
      </c>
      <c r="BK133" s="24">
        <f t="shared" si="76"/>
        <v>0</v>
      </c>
      <c r="BL133" s="24">
        <f t="shared" si="77"/>
        <v>0</v>
      </c>
      <c r="BM133" s="24">
        <f t="shared" si="78"/>
        <v>0</v>
      </c>
      <c r="BN133" s="24">
        <f t="shared" si="79"/>
        <v>0</v>
      </c>
      <c r="BO133" s="24">
        <f t="shared" si="80"/>
        <v>0</v>
      </c>
      <c r="BP133" s="24">
        <f t="shared" si="81"/>
        <v>0</v>
      </c>
      <c r="BQ133" s="24">
        <f t="shared" si="82"/>
        <v>0</v>
      </c>
      <c r="BR133" s="24">
        <f t="shared" si="83"/>
        <v>0</v>
      </c>
      <c r="BS133" s="24">
        <f t="shared" si="84"/>
        <v>1</v>
      </c>
      <c r="BT133" s="24">
        <f t="shared" si="85"/>
        <v>0</v>
      </c>
      <c r="BU133" s="24">
        <f t="shared" si="86"/>
        <v>0</v>
      </c>
      <c r="BV133" s="24">
        <f t="shared" si="87"/>
        <v>0</v>
      </c>
      <c r="BW133" s="24">
        <f t="shared" si="88"/>
        <v>0</v>
      </c>
      <c r="BX133" s="24">
        <f t="shared" si="89"/>
        <v>0</v>
      </c>
      <c r="BY133" s="24">
        <f t="shared" si="90"/>
        <v>0</v>
      </c>
      <c r="BZ133" s="24">
        <f t="shared" si="91"/>
        <v>1</v>
      </c>
      <c r="CA133" s="24">
        <f t="shared" si="92"/>
        <v>0</v>
      </c>
      <c r="CB133" s="24">
        <f t="shared" si="93"/>
        <v>1</v>
      </c>
      <c r="CC133" s="24">
        <f t="shared" si="94"/>
        <v>0</v>
      </c>
      <c r="CD133" s="24">
        <f t="shared" si="95"/>
        <v>0</v>
      </c>
      <c r="CE133" s="24">
        <f t="shared" si="96"/>
        <v>0</v>
      </c>
      <c r="CF133" s="24">
        <f t="shared" si="97"/>
        <v>1</v>
      </c>
      <c r="CG133" s="24">
        <f>MAX($BJ133,$BN133,$BX133,$CB133)</f>
        <v>1</v>
      </c>
      <c r="CH133" s="24">
        <f t="shared" si="98"/>
        <v>0</v>
      </c>
      <c r="CI133" s="24">
        <f t="shared" si="99"/>
        <v>0</v>
      </c>
      <c r="CJ133" s="211">
        <f>_xlfn.XLOOKUP($C133,[1]Sheet1!$B:$B,[1]Sheet1!BJ:BJ)</f>
        <v>0</v>
      </c>
      <c r="CK133" s="211">
        <f>_xlfn.XLOOKUP($C133,[1]Sheet1!$B:$B,[1]Sheet1!BK:BK)</f>
        <v>0</v>
      </c>
      <c r="CL133" s="211">
        <f>_xlfn.XLOOKUP($C133,[1]Sheet1!$B:$B,[1]Sheet1!BL:BL)</f>
        <v>0</v>
      </c>
      <c r="CM133" s="211">
        <f>_xlfn.XLOOKUP($C133,[1]Sheet1!$B:$B,[1]Sheet1!BM:BM)</f>
        <v>0</v>
      </c>
      <c r="CN133" s="211">
        <f>_xlfn.XLOOKUP($C133,[1]Sheet1!$B:$B,[1]Sheet1!BN:BN)</f>
        <v>0</v>
      </c>
      <c r="CO133" s="211">
        <f>_xlfn.XLOOKUP($C133,[1]Sheet1!$B:$B,[1]Sheet1!BO:BO)</f>
        <v>1</v>
      </c>
      <c r="CP133" s="211">
        <f>_xlfn.XLOOKUP($C133,[1]Sheet1!$B:$B,[1]Sheet1!BP:BP)</f>
        <v>0</v>
      </c>
      <c r="CQ133" s="211">
        <f>_xlfn.XLOOKUP($C133,[1]Sheet1!$B:$B,[1]Sheet1!BQ:BQ)</f>
        <v>1</v>
      </c>
      <c r="CR133" s="211">
        <f>_xlfn.XLOOKUP($C133,[1]Sheet1!$B:$B,[1]Sheet1!BR:BR)</f>
        <v>0</v>
      </c>
      <c r="CS133" s="211">
        <f>_xlfn.XLOOKUP($C133,[1]Sheet1!$B:$B,[1]Sheet1!BS:BS)</f>
        <v>0</v>
      </c>
      <c r="CT133" s="211">
        <f>_xlfn.XLOOKUP($C133,[1]Sheet1!$B:$B,[1]Sheet1!BT:BT)</f>
        <v>0</v>
      </c>
      <c r="CU133" s="211">
        <f>_xlfn.XLOOKUP($C133,[1]Sheet1!$B:$B,[1]Sheet1!BU:BU)</f>
        <v>0</v>
      </c>
      <c r="CV133" s="211">
        <f>_xlfn.XLOOKUP($C133,[1]Sheet1!$B:$B,[1]Sheet1!BV:BV)</f>
        <v>0</v>
      </c>
      <c r="CW133" s="211">
        <f>_xlfn.XLOOKUP($C133,[1]Sheet1!$B:$B,[1]Sheet1!BW:BW)</f>
        <v>0</v>
      </c>
      <c r="CX133" s="211">
        <f>_xlfn.XLOOKUP($C133,[1]Sheet1!$B:$B,[1]Sheet1!BX:BX)</f>
        <v>0</v>
      </c>
      <c r="CY133" s="211">
        <f>_xlfn.XLOOKUP($C133,[1]Sheet1!$B:$B,[1]Sheet1!BY:BY)</f>
        <v>0</v>
      </c>
      <c r="CZ133" s="211">
        <f>_xlfn.XLOOKUP($C133,[1]Sheet1!$B:$B,[1]Sheet1!BZ:BZ)</f>
        <v>1</v>
      </c>
      <c r="DA133" s="211">
        <f>_xlfn.XLOOKUP($C133,[1]Sheet1!$B:$B,[1]Sheet1!CA:CA)</f>
        <v>1</v>
      </c>
      <c r="DB133" s="211">
        <f>_xlfn.XLOOKUP($C133,[1]Sheet1!$B:$B,[1]Sheet1!CB:CB)</f>
        <v>1</v>
      </c>
      <c r="DC133" s="211">
        <f>_xlfn.XLOOKUP($C133,[1]Sheet1!$B:$B,[1]Sheet1!CC:CC)</f>
        <v>1</v>
      </c>
      <c r="DD133" s="211">
        <f>_xlfn.XLOOKUP($C133,[1]Sheet1!$B:$B,[1]Sheet1!CD:CD)</f>
        <v>0</v>
      </c>
      <c r="DE133" s="211">
        <f>_xlfn.XLOOKUP($C133,[1]Sheet1!$B:$B,[1]Sheet1!CE:CE)</f>
        <v>1</v>
      </c>
      <c r="DF133" s="211">
        <f>_xlfn.XLOOKUP($C133,[1]Sheet1!$B:$B,[1]Sheet1!CF:CF)</f>
        <v>0</v>
      </c>
      <c r="DG133" s="163" t="str">
        <f>_xlfn.XLOOKUP(C133,[2]Sheet1!$B:$B,[2]Sheet1!$N:$N)</f>
        <v>N</v>
      </c>
      <c r="DH133" s="163">
        <f>_xlfn.XLOOKUP(C133,[2]Sheet1!$B:$B,[2]Sheet1!$R:$R)</f>
        <v>0</v>
      </c>
      <c r="DI133" s="163" t="str">
        <f>_xlfn.XLOOKUP(C133,[2]Sheet1!$B:$B,[2]Sheet1!$AN:$AN)</f>
        <v>C, F</v>
      </c>
      <c r="DJ133" s="163" t="str">
        <f>_xlfn.XLOOKUP(C133,[2]Sheet1!$B:$B,[2]Sheet1!$W:$W)</f>
        <v>I</v>
      </c>
      <c r="DK133" s="163">
        <f>_xlfn.XLOOKUP(C133,[2]Sheet1!$B:$B,[2]Sheet1!$AF:$AF)</f>
        <v>0</v>
      </c>
      <c r="DL133" s="163" t="str">
        <f>_xlfn.XLOOKUP(C133,[2]Sheet1!$B:$B,[2]Sheet1!$AW:$AW)</f>
        <v>Y</v>
      </c>
      <c r="DM133" s="166" t="str">
        <f t="shared" si="100"/>
        <v>N</v>
      </c>
      <c r="DN133" s="166" t="str">
        <f t="shared" si="101"/>
        <v/>
      </c>
      <c r="DO133" s="166" t="str">
        <f t="shared" si="102"/>
        <v>Y</v>
      </c>
      <c r="DP133" s="166" t="str">
        <f t="shared" si="103"/>
        <v>N</v>
      </c>
      <c r="DQ133" s="180" t="str">
        <f t="shared" si="104"/>
        <v>Yes</v>
      </c>
      <c r="DR133" s="180"/>
    </row>
    <row r="134" spans="1:122" s="24" customFormat="1" ht="16.5" hidden="1" customHeight="1">
      <c r="A134" s="24">
        <v>131</v>
      </c>
      <c r="B134" s="24">
        <v>115</v>
      </c>
      <c r="C134" s="26" t="s">
        <v>556</v>
      </c>
      <c r="D134" s="24" t="s">
        <v>7216</v>
      </c>
      <c r="E134" s="24" t="s">
        <v>7165</v>
      </c>
      <c r="F134" s="24" t="s">
        <v>7286</v>
      </c>
      <c r="G134" s="24" t="s">
        <v>2990</v>
      </c>
      <c r="H134" s="30" t="s">
        <v>557</v>
      </c>
      <c r="I134" s="24" t="s">
        <v>558</v>
      </c>
      <c r="J134" s="24">
        <v>-0.6</v>
      </c>
      <c r="K134" s="24" t="s">
        <v>559</v>
      </c>
      <c r="L134" s="24">
        <v>138100</v>
      </c>
      <c r="M134" s="26">
        <v>25</v>
      </c>
      <c r="N134" s="73" t="s">
        <v>86</v>
      </c>
      <c r="O134" s="73">
        <v>2015</v>
      </c>
      <c r="P134" s="74">
        <v>2025</v>
      </c>
      <c r="Q134" s="73" t="s">
        <v>86</v>
      </c>
      <c r="R134" s="73" t="s">
        <v>86</v>
      </c>
      <c r="S134" s="73" t="s">
        <v>673</v>
      </c>
      <c r="T134" s="73" t="s">
        <v>2984</v>
      </c>
      <c r="U134" s="213">
        <v>2030</v>
      </c>
      <c r="V134" s="73" t="s">
        <v>7588</v>
      </c>
      <c r="W134" s="73" t="s">
        <v>7588</v>
      </c>
      <c r="X134" s="218" t="s">
        <v>7588</v>
      </c>
      <c r="Y134" s="73" t="s">
        <v>689</v>
      </c>
      <c r="Z134" s="73" t="s">
        <v>1421</v>
      </c>
      <c r="AA134" s="74" t="s">
        <v>7588</v>
      </c>
      <c r="AB134" s="73"/>
      <c r="AC134" s="73" t="s">
        <v>417</v>
      </c>
      <c r="AD134" s="74" t="s">
        <v>6</v>
      </c>
      <c r="AE134" s="73" t="s">
        <v>7588</v>
      </c>
      <c r="AF134" s="73" t="s">
        <v>689</v>
      </c>
      <c r="AG134" s="73" t="s">
        <v>266</v>
      </c>
      <c r="AH134" s="73" t="s">
        <v>266</v>
      </c>
      <c r="AI134" s="73" t="s">
        <v>266</v>
      </c>
      <c r="AJ134" s="73" t="s">
        <v>2283</v>
      </c>
      <c r="AK134" s="81" t="s">
        <v>7588</v>
      </c>
      <c r="AL134" s="73" t="s">
        <v>7588</v>
      </c>
      <c r="AN134" s="26"/>
      <c r="AO134" s="24" t="s">
        <v>7346</v>
      </c>
      <c r="AP134" s="73" t="s">
        <v>86</v>
      </c>
      <c r="AQ134" s="24" t="s">
        <v>2283</v>
      </c>
      <c r="AR134" s="24" t="s">
        <v>4295</v>
      </c>
      <c r="AS134" s="24">
        <v>2045</v>
      </c>
      <c r="AU134" s="26"/>
      <c r="AV134" s="24" t="s">
        <v>267</v>
      </c>
      <c r="AW134" s="22" t="s">
        <v>3019</v>
      </c>
      <c r="AX134" s="24" t="s">
        <v>269</v>
      </c>
      <c r="AY134" s="24" t="s">
        <v>689</v>
      </c>
      <c r="AZ134" s="24" t="s">
        <v>7588</v>
      </c>
      <c r="BA134" s="24" t="s">
        <v>7588</v>
      </c>
      <c r="BC134" s="26" t="s">
        <v>7570</v>
      </c>
      <c r="BE134" s="29"/>
      <c r="BF134" s="26"/>
      <c r="BG134" s="24">
        <f t="shared" si="72"/>
        <v>0</v>
      </c>
      <c r="BH134" s="24">
        <f t="shared" si="73"/>
        <v>1</v>
      </c>
      <c r="BI134" s="24">
        <f t="shared" si="74"/>
        <v>0</v>
      </c>
      <c r="BJ134" s="24">
        <f t="shared" si="75"/>
        <v>1</v>
      </c>
      <c r="BK134" s="24">
        <f t="shared" si="76"/>
        <v>0</v>
      </c>
      <c r="BL134" s="24">
        <f t="shared" si="77"/>
        <v>1</v>
      </c>
      <c r="BM134" s="24">
        <f t="shared" si="78"/>
        <v>0</v>
      </c>
      <c r="BN134" s="24">
        <f t="shared" si="79"/>
        <v>1</v>
      </c>
      <c r="BO134" s="24">
        <f t="shared" si="80"/>
        <v>0</v>
      </c>
      <c r="BP134" s="24">
        <f t="shared" si="81"/>
        <v>0</v>
      </c>
      <c r="BQ134" s="24">
        <f t="shared" si="82"/>
        <v>0</v>
      </c>
      <c r="BR134" s="24">
        <f t="shared" si="83"/>
        <v>0</v>
      </c>
      <c r="BS134" s="24">
        <f t="shared" si="84"/>
        <v>0</v>
      </c>
      <c r="BT134" s="24">
        <f t="shared" si="85"/>
        <v>1</v>
      </c>
      <c r="BU134" s="24">
        <f t="shared" si="86"/>
        <v>0</v>
      </c>
      <c r="BV134" s="24">
        <f t="shared" si="87"/>
        <v>0</v>
      </c>
      <c r="BW134" s="24">
        <f t="shared" si="88"/>
        <v>0</v>
      </c>
      <c r="BX134" s="24">
        <f t="shared" si="89"/>
        <v>0</v>
      </c>
      <c r="BY134" s="24">
        <f t="shared" si="90"/>
        <v>0</v>
      </c>
      <c r="BZ134" s="24">
        <f t="shared" si="91"/>
        <v>0</v>
      </c>
      <c r="CA134" s="24">
        <f t="shared" si="92"/>
        <v>1</v>
      </c>
      <c r="CB134" s="24">
        <f t="shared" si="93"/>
        <v>1</v>
      </c>
      <c r="CC134" s="24">
        <f t="shared" si="94"/>
        <v>0</v>
      </c>
      <c r="CD134" s="24">
        <f t="shared" si="95"/>
        <v>0</v>
      </c>
      <c r="CE134" s="24">
        <f t="shared" si="96"/>
        <v>0</v>
      </c>
      <c r="CF134" s="24">
        <f t="shared" si="97"/>
        <v>0</v>
      </c>
      <c r="CG134" s="24">
        <f>MAX($BJ134,$BN134,$BX134,$CB134)</f>
        <v>1</v>
      </c>
      <c r="CH134" s="24">
        <f t="shared" si="98"/>
        <v>0</v>
      </c>
      <c r="CI134" s="24">
        <f t="shared" si="99"/>
        <v>1</v>
      </c>
      <c r="CJ134" s="211">
        <f>_xlfn.XLOOKUP($C134,[1]Sheet1!$B:$B,[1]Sheet1!BJ:BJ)</f>
        <v>0</v>
      </c>
      <c r="CK134" s="211">
        <f>_xlfn.XLOOKUP($C134,[1]Sheet1!$B:$B,[1]Sheet1!BK:BK)</f>
        <v>1</v>
      </c>
      <c r="CL134" s="211">
        <f>_xlfn.XLOOKUP($C134,[1]Sheet1!$B:$B,[1]Sheet1!BL:BL)</f>
        <v>0</v>
      </c>
      <c r="CM134" s="211">
        <f>_xlfn.XLOOKUP($C134,[1]Sheet1!$B:$B,[1]Sheet1!BM:BM)</f>
        <v>1</v>
      </c>
      <c r="CN134" s="211">
        <f>_xlfn.XLOOKUP($C134,[1]Sheet1!$B:$B,[1]Sheet1!BN:BN)</f>
        <v>0</v>
      </c>
      <c r="CO134" s="211">
        <f>_xlfn.XLOOKUP($C134,[1]Sheet1!$B:$B,[1]Sheet1!BO:BO)</f>
        <v>0</v>
      </c>
      <c r="CP134" s="211">
        <f>_xlfn.XLOOKUP($C134,[1]Sheet1!$B:$B,[1]Sheet1!BP:BP)</f>
        <v>1</v>
      </c>
      <c r="CQ134" s="211">
        <f>_xlfn.XLOOKUP($C134,[1]Sheet1!$B:$B,[1]Sheet1!BQ:BQ)</f>
        <v>1</v>
      </c>
      <c r="CR134" s="211">
        <f>_xlfn.XLOOKUP($C134,[1]Sheet1!$B:$B,[1]Sheet1!BR:BR)</f>
        <v>0</v>
      </c>
      <c r="CS134" s="211">
        <f>_xlfn.XLOOKUP($C134,[1]Sheet1!$B:$B,[1]Sheet1!BS:BS)</f>
        <v>1</v>
      </c>
      <c r="CT134" s="211">
        <f>_xlfn.XLOOKUP($C134,[1]Sheet1!$B:$B,[1]Sheet1!BT:BT)</f>
        <v>0</v>
      </c>
      <c r="CU134" s="211">
        <f>_xlfn.XLOOKUP($C134,[1]Sheet1!$B:$B,[1]Sheet1!BU:BU)</f>
        <v>1</v>
      </c>
      <c r="CV134" s="211">
        <f>_xlfn.XLOOKUP($C134,[1]Sheet1!$B:$B,[1]Sheet1!BV:BV)</f>
        <v>0</v>
      </c>
      <c r="CW134" s="211">
        <f>_xlfn.XLOOKUP($C134,[1]Sheet1!$B:$B,[1]Sheet1!BW:BW)</f>
        <v>1</v>
      </c>
      <c r="CX134" s="211">
        <f>_xlfn.XLOOKUP($C134,[1]Sheet1!$B:$B,[1]Sheet1!BX:BX)</f>
        <v>0</v>
      </c>
      <c r="CY134" s="211">
        <f>_xlfn.XLOOKUP($C134,[1]Sheet1!$B:$B,[1]Sheet1!BY:BY)</f>
        <v>1</v>
      </c>
      <c r="CZ134" s="211">
        <f>_xlfn.XLOOKUP($C134,[1]Sheet1!$B:$B,[1]Sheet1!BZ:BZ)</f>
        <v>1</v>
      </c>
      <c r="DA134" s="211">
        <f>_xlfn.XLOOKUP($C134,[1]Sheet1!$B:$B,[1]Sheet1!CA:CA)</f>
        <v>1</v>
      </c>
      <c r="DB134" s="211">
        <f>_xlfn.XLOOKUP($C134,[1]Sheet1!$B:$B,[1]Sheet1!CB:CB)</f>
        <v>1</v>
      </c>
      <c r="DC134" s="211">
        <f>_xlfn.XLOOKUP($C134,[1]Sheet1!$B:$B,[1]Sheet1!CC:CC)</f>
        <v>0</v>
      </c>
      <c r="DD134" s="211">
        <f>_xlfn.XLOOKUP($C134,[1]Sheet1!$B:$B,[1]Sheet1!CD:CD)</f>
        <v>0</v>
      </c>
      <c r="DE134" s="211">
        <f>_xlfn.XLOOKUP($C134,[1]Sheet1!$B:$B,[1]Sheet1!CE:CE)</f>
        <v>1</v>
      </c>
      <c r="DF134" s="211">
        <f>_xlfn.XLOOKUP($C134,[1]Sheet1!$B:$B,[1]Sheet1!CF:CF)</f>
        <v>0</v>
      </c>
      <c r="DG134" s="163" t="str">
        <f>_xlfn.XLOOKUP(C134,[2]Sheet1!$B:$B,[2]Sheet1!$N:$N)</f>
        <v>Y</v>
      </c>
      <c r="DH134" s="163" t="str">
        <f>_xlfn.XLOOKUP(C134,[2]Sheet1!$B:$B,[2]Sheet1!$R:$R)</f>
        <v>No</v>
      </c>
      <c r="DI134" s="163" t="str">
        <f>_xlfn.XLOOKUP(C134,[2]Sheet1!$B:$B,[2]Sheet1!$AN:$AN)</f>
        <v>V</v>
      </c>
      <c r="DJ134" s="163" t="str">
        <f>_xlfn.XLOOKUP(C134,[2]Sheet1!$B:$B,[2]Sheet1!$W:$W)</f>
        <v>C</v>
      </c>
      <c r="DK134" s="163" t="str">
        <f>_xlfn.XLOOKUP(C134,[2]Sheet1!$B:$B,[2]Sheet1!$AF:$AF)</f>
        <v>U</v>
      </c>
      <c r="DL134" s="163" t="str">
        <f>_xlfn.XLOOKUP(C134,[2]Sheet1!$B:$B,[2]Sheet1!$AW:$AW)</f>
        <v>U</v>
      </c>
      <c r="DM134" s="166" t="str">
        <f t="shared" si="100"/>
        <v>Y</v>
      </c>
      <c r="DN134" s="166" t="str">
        <f t="shared" si="101"/>
        <v>Commitment removed</v>
      </c>
      <c r="DO134" s="166" t="str">
        <f t="shared" si="102"/>
        <v>Y</v>
      </c>
      <c r="DP134" s="166" t="str">
        <f t="shared" si="103"/>
        <v>N</v>
      </c>
      <c r="DQ134" s="180" t="str">
        <f t="shared" si="104"/>
        <v>Not Specified</v>
      </c>
      <c r="DR134" s="180"/>
    </row>
    <row r="135" spans="1:122" s="24" customFormat="1" ht="16.5" hidden="1" customHeight="1">
      <c r="A135" s="24">
        <v>132</v>
      </c>
      <c r="B135" s="24">
        <v>168</v>
      </c>
      <c r="C135" s="26" t="s">
        <v>560</v>
      </c>
      <c r="D135" s="24" t="s">
        <v>7190</v>
      </c>
      <c r="E135" s="24" t="s">
        <v>7169</v>
      </c>
      <c r="F135" s="24" t="s">
        <v>2602</v>
      </c>
      <c r="G135" s="24" t="s">
        <v>2990</v>
      </c>
      <c r="H135" s="30" t="s">
        <v>561</v>
      </c>
      <c r="I135" s="24" t="s">
        <v>562</v>
      </c>
      <c r="J135" s="24">
        <v>-0.187</v>
      </c>
      <c r="K135" s="24" t="s">
        <v>563</v>
      </c>
      <c r="L135" s="24">
        <v>101759</v>
      </c>
      <c r="M135" s="26">
        <v>26</v>
      </c>
      <c r="N135" s="73" t="s">
        <v>86</v>
      </c>
      <c r="O135" s="73">
        <v>2016</v>
      </c>
      <c r="P135" s="74">
        <v>2017</v>
      </c>
      <c r="Q135" s="73" t="s">
        <v>689</v>
      </c>
      <c r="R135" s="73" t="s">
        <v>689</v>
      </c>
      <c r="S135" s="73" t="s">
        <v>7588</v>
      </c>
      <c r="T135" s="73" t="s">
        <v>7588</v>
      </c>
      <c r="U135" s="213" t="s">
        <v>7588</v>
      </c>
      <c r="V135" s="73" t="s">
        <v>7588</v>
      </c>
      <c r="W135" s="73" t="s">
        <v>7588</v>
      </c>
      <c r="X135" s="218" t="s">
        <v>7588</v>
      </c>
      <c r="Y135" s="73" t="s">
        <v>7588</v>
      </c>
      <c r="Z135" s="73" t="s">
        <v>7588</v>
      </c>
      <c r="AA135" s="74" t="s">
        <v>7588</v>
      </c>
      <c r="AB135" s="73"/>
      <c r="AC135" s="73" t="s">
        <v>417</v>
      </c>
      <c r="AD135" s="74" t="s">
        <v>6</v>
      </c>
      <c r="AE135" s="73" t="s">
        <v>7588</v>
      </c>
      <c r="AF135" s="73" t="s">
        <v>689</v>
      </c>
      <c r="AG135" s="73" t="s">
        <v>266</v>
      </c>
      <c r="AH135" s="73" t="s">
        <v>266</v>
      </c>
      <c r="AI135" s="73" t="s">
        <v>738</v>
      </c>
      <c r="AJ135" s="73" t="s">
        <v>691</v>
      </c>
      <c r="AK135" s="81" t="s">
        <v>7588</v>
      </c>
      <c r="AL135" s="73" t="s">
        <v>7588</v>
      </c>
      <c r="AN135" s="26"/>
      <c r="AO135" s="24" t="s">
        <v>870</v>
      </c>
      <c r="AP135" s="73" t="s">
        <v>86</v>
      </c>
      <c r="AQ135" s="24" t="s">
        <v>691</v>
      </c>
      <c r="AR135" s="24" t="s">
        <v>4303</v>
      </c>
      <c r="AS135" s="24">
        <v>2050</v>
      </c>
      <c r="AU135" s="26"/>
      <c r="AV135" s="24" t="s">
        <v>267</v>
      </c>
      <c r="AW135" s="22" t="s">
        <v>267</v>
      </c>
      <c r="AX135" s="24" t="s">
        <v>269</v>
      </c>
      <c r="AY135" s="24" t="s">
        <v>689</v>
      </c>
      <c r="AZ135" s="24" t="s">
        <v>7588</v>
      </c>
      <c r="BA135" s="24" t="s">
        <v>7588</v>
      </c>
      <c r="BC135" s="26" t="s">
        <v>7571</v>
      </c>
      <c r="BE135" s="29"/>
      <c r="BF135" s="26"/>
      <c r="BG135" s="24">
        <f t="shared" si="72"/>
        <v>1</v>
      </c>
      <c r="BH135" s="24">
        <f t="shared" si="73"/>
        <v>0</v>
      </c>
      <c r="BI135" s="24">
        <f t="shared" si="74"/>
        <v>0</v>
      </c>
      <c r="BJ135" s="24">
        <f t="shared" si="75"/>
        <v>1</v>
      </c>
      <c r="BK135" s="24">
        <f t="shared" si="76"/>
        <v>0</v>
      </c>
      <c r="BL135" s="24">
        <f t="shared" si="77"/>
        <v>0</v>
      </c>
      <c r="BM135" s="24">
        <f t="shared" si="78"/>
        <v>0</v>
      </c>
      <c r="BN135" s="24">
        <f t="shared" si="79"/>
        <v>0</v>
      </c>
      <c r="BO135" s="24">
        <f t="shared" si="80"/>
        <v>0</v>
      </c>
      <c r="BP135" s="24">
        <f t="shared" si="81"/>
        <v>0</v>
      </c>
      <c r="BQ135" s="24">
        <f t="shared" si="82"/>
        <v>0</v>
      </c>
      <c r="BR135" s="24">
        <f t="shared" si="83"/>
        <v>0</v>
      </c>
      <c r="BS135" s="24">
        <f t="shared" si="84"/>
        <v>0</v>
      </c>
      <c r="BT135" s="24">
        <f t="shared" si="85"/>
        <v>1</v>
      </c>
      <c r="BU135" s="24">
        <f t="shared" si="86"/>
        <v>0</v>
      </c>
      <c r="BV135" s="24">
        <f t="shared" si="87"/>
        <v>0</v>
      </c>
      <c r="BW135" s="24">
        <f t="shared" si="88"/>
        <v>0</v>
      </c>
      <c r="BX135" s="24">
        <f t="shared" si="89"/>
        <v>0</v>
      </c>
      <c r="BY135" s="24">
        <f t="shared" si="90"/>
        <v>0</v>
      </c>
      <c r="BZ135" s="24">
        <f t="shared" si="91"/>
        <v>0</v>
      </c>
      <c r="CA135" s="24">
        <f t="shared" si="92"/>
        <v>1</v>
      </c>
      <c r="CB135" s="24">
        <f t="shared" si="93"/>
        <v>1</v>
      </c>
      <c r="CC135" s="24">
        <f t="shared" si="94"/>
        <v>0</v>
      </c>
      <c r="CD135" s="24">
        <f t="shared" si="95"/>
        <v>0</v>
      </c>
      <c r="CE135" s="24">
        <f t="shared" si="96"/>
        <v>0</v>
      </c>
      <c r="CF135" s="24">
        <f t="shared" si="97"/>
        <v>0</v>
      </c>
      <c r="CG135" s="24">
        <f>MAX($BJ135,$BN135,$BX135,$CB135)</f>
        <v>1</v>
      </c>
      <c r="CH135" s="24">
        <f t="shared" si="98"/>
        <v>0</v>
      </c>
      <c r="CI135" s="24">
        <f t="shared" si="99"/>
        <v>1</v>
      </c>
      <c r="CJ135" s="211">
        <f>_xlfn.XLOOKUP($C135,[1]Sheet1!$B:$B,[1]Sheet1!BJ:BJ)</f>
        <v>1</v>
      </c>
      <c r="CK135" s="211">
        <f>_xlfn.XLOOKUP($C135,[1]Sheet1!$B:$B,[1]Sheet1!BK:BK)</f>
        <v>0</v>
      </c>
      <c r="CL135" s="211">
        <f>_xlfn.XLOOKUP($C135,[1]Sheet1!$B:$B,[1]Sheet1!BL:BL)</f>
        <v>0</v>
      </c>
      <c r="CM135" s="211">
        <f>_xlfn.XLOOKUP($C135,[1]Sheet1!$B:$B,[1]Sheet1!BM:BM)</f>
        <v>1</v>
      </c>
      <c r="CN135" s="211">
        <f>_xlfn.XLOOKUP($C135,[1]Sheet1!$B:$B,[1]Sheet1!BN:BN)</f>
        <v>0</v>
      </c>
      <c r="CO135" s="211">
        <f>_xlfn.XLOOKUP($C135,[1]Sheet1!$B:$B,[1]Sheet1!BO:BO)</f>
        <v>0</v>
      </c>
      <c r="CP135" s="211">
        <f>_xlfn.XLOOKUP($C135,[1]Sheet1!$B:$B,[1]Sheet1!BP:BP)</f>
        <v>1</v>
      </c>
      <c r="CQ135" s="211">
        <f>_xlfn.XLOOKUP($C135,[1]Sheet1!$B:$B,[1]Sheet1!BQ:BQ)</f>
        <v>1</v>
      </c>
      <c r="CR135" s="211">
        <f>_xlfn.XLOOKUP($C135,[1]Sheet1!$B:$B,[1]Sheet1!BR:BR)</f>
        <v>0</v>
      </c>
      <c r="CS135" s="211">
        <f>_xlfn.XLOOKUP($C135,[1]Sheet1!$B:$B,[1]Sheet1!BS:BS)</f>
        <v>0</v>
      </c>
      <c r="CT135" s="211">
        <f>_xlfn.XLOOKUP($C135,[1]Sheet1!$B:$B,[1]Sheet1!BT:BT)</f>
        <v>0</v>
      </c>
      <c r="CU135" s="211">
        <f>_xlfn.XLOOKUP($C135,[1]Sheet1!$B:$B,[1]Sheet1!BU:BU)</f>
        <v>0</v>
      </c>
      <c r="CV135" s="211">
        <f>_xlfn.XLOOKUP($C135,[1]Sheet1!$B:$B,[1]Sheet1!BV:BV)</f>
        <v>1</v>
      </c>
      <c r="CW135" s="211">
        <f>_xlfn.XLOOKUP($C135,[1]Sheet1!$B:$B,[1]Sheet1!BW:BW)</f>
        <v>0</v>
      </c>
      <c r="CX135" s="211">
        <f>_xlfn.XLOOKUP($C135,[1]Sheet1!$B:$B,[1]Sheet1!BX:BX)</f>
        <v>0</v>
      </c>
      <c r="CY135" s="211">
        <f>_xlfn.XLOOKUP($C135,[1]Sheet1!$B:$B,[1]Sheet1!BY:BY)</f>
        <v>1</v>
      </c>
      <c r="CZ135" s="211">
        <f>_xlfn.XLOOKUP($C135,[1]Sheet1!$B:$B,[1]Sheet1!BZ:BZ)</f>
        <v>1</v>
      </c>
      <c r="DA135" s="211">
        <f>_xlfn.XLOOKUP($C135,[1]Sheet1!$B:$B,[1]Sheet1!CA:CA)</f>
        <v>1</v>
      </c>
      <c r="DB135" s="211">
        <f>_xlfn.XLOOKUP($C135,[1]Sheet1!$B:$B,[1]Sheet1!CB:CB)</f>
        <v>1</v>
      </c>
      <c r="DC135" s="211">
        <f>_xlfn.XLOOKUP($C135,[1]Sheet1!$B:$B,[1]Sheet1!CC:CC)</f>
        <v>1</v>
      </c>
      <c r="DD135" s="211">
        <f>_xlfn.XLOOKUP($C135,[1]Sheet1!$B:$B,[1]Sheet1!CD:CD)</f>
        <v>0</v>
      </c>
      <c r="DE135" s="211">
        <f>_xlfn.XLOOKUP($C135,[1]Sheet1!$B:$B,[1]Sheet1!CE:CE)</f>
        <v>1</v>
      </c>
      <c r="DF135" s="211">
        <f>_xlfn.XLOOKUP($C135,[1]Sheet1!$B:$B,[1]Sheet1!CF:CF)</f>
        <v>1</v>
      </c>
      <c r="DG135" s="163" t="str">
        <f>_xlfn.XLOOKUP(C135,[2]Sheet1!$B:$B,[2]Sheet1!$N:$N)</f>
        <v>N</v>
      </c>
      <c r="DH135" s="163">
        <f>_xlfn.XLOOKUP(C135,[2]Sheet1!$B:$B,[2]Sheet1!$R:$R)</f>
        <v>0</v>
      </c>
      <c r="DI135" s="163" t="str">
        <f>_xlfn.XLOOKUP(C135,[2]Sheet1!$B:$B,[2]Sheet1!$AN:$AN)</f>
        <v>C +  F</v>
      </c>
      <c r="DJ135" s="163" t="str">
        <f>_xlfn.XLOOKUP(C135,[2]Sheet1!$B:$B,[2]Sheet1!$W:$W)</f>
        <v>C</v>
      </c>
      <c r="DK135" s="163" t="str">
        <f>_xlfn.XLOOKUP(C135,[2]Sheet1!$B:$B,[2]Sheet1!$AF:$AF)</f>
        <v>Y</v>
      </c>
      <c r="DL135" s="163" t="str">
        <f>_xlfn.XLOOKUP(C135,[2]Sheet1!$B:$B,[2]Sheet1!$AW:$AW)</f>
        <v>Y</v>
      </c>
      <c r="DM135" s="166" t="str">
        <f t="shared" si="100"/>
        <v>N</v>
      </c>
      <c r="DN135" s="166" t="str">
        <f t="shared" si="101"/>
        <v/>
      </c>
      <c r="DO135" s="166" t="str">
        <f t="shared" si="102"/>
        <v>Y</v>
      </c>
      <c r="DP135" s="166" t="str">
        <f t="shared" si="103"/>
        <v>N</v>
      </c>
      <c r="DQ135" s="180" t="str">
        <f t="shared" si="104"/>
        <v>Not Specified</v>
      </c>
      <c r="DR135" s="180"/>
    </row>
    <row r="136" spans="1:122" s="121" customFormat="1" ht="16.5" hidden="1" customHeight="1">
      <c r="A136" s="24">
        <v>133</v>
      </c>
      <c r="B136" s="24">
        <v>106</v>
      </c>
      <c r="C136" s="26" t="s">
        <v>564</v>
      </c>
      <c r="D136" s="24" t="s">
        <v>7187</v>
      </c>
      <c r="E136" s="24" t="s">
        <v>7169</v>
      </c>
      <c r="F136" s="24" t="s">
        <v>2277</v>
      </c>
      <c r="G136" s="24" t="s">
        <v>3181</v>
      </c>
      <c r="H136" s="30" t="s">
        <v>565</v>
      </c>
      <c r="I136" s="24" t="s">
        <v>566</v>
      </c>
      <c r="J136" s="24">
        <v>-0.88700000000000001</v>
      </c>
      <c r="K136" s="24" t="s">
        <v>567</v>
      </c>
      <c r="L136" s="24">
        <v>106365</v>
      </c>
      <c r="M136" s="26">
        <v>31</v>
      </c>
      <c r="N136" s="73" t="s">
        <v>689</v>
      </c>
      <c r="O136" s="73" t="s">
        <v>7588</v>
      </c>
      <c r="P136" s="74" t="s">
        <v>7588</v>
      </c>
      <c r="Q136" s="73" t="s">
        <v>86</v>
      </c>
      <c r="R136" s="73" t="s">
        <v>86</v>
      </c>
      <c r="S136" s="73" t="s">
        <v>673</v>
      </c>
      <c r="T136" s="73" t="s">
        <v>2984</v>
      </c>
      <c r="U136" s="213">
        <v>2033</v>
      </c>
      <c r="V136" s="73" t="s">
        <v>7588</v>
      </c>
      <c r="W136" s="73" t="s">
        <v>7588</v>
      </c>
      <c r="X136" s="218" t="s">
        <v>7588</v>
      </c>
      <c r="Y136" s="73" t="s">
        <v>7588</v>
      </c>
      <c r="Z136" s="73" t="s">
        <v>7588</v>
      </c>
      <c r="AA136" s="74" t="s">
        <v>7588</v>
      </c>
      <c r="AB136" s="73"/>
      <c r="AC136" s="73" t="s">
        <v>7588</v>
      </c>
      <c r="AD136" s="74" t="s">
        <v>7588</v>
      </c>
      <c r="AE136" s="73" t="s">
        <v>7588</v>
      </c>
      <c r="AF136" s="73" t="s">
        <v>689</v>
      </c>
      <c r="AG136" s="73" t="s">
        <v>7588</v>
      </c>
      <c r="AH136" s="73" t="s">
        <v>7588</v>
      </c>
      <c r="AI136" s="73" t="s">
        <v>7588</v>
      </c>
      <c r="AJ136" s="73" t="s">
        <v>7588</v>
      </c>
      <c r="AK136" s="81" t="s">
        <v>7588</v>
      </c>
      <c r="AL136" s="73" t="s">
        <v>7588</v>
      </c>
      <c r="AM136" s="24"/>
      <c r="AN136" s="26"/>
      <c r="AO136" s="24" t="s">
        <v>7588</v>
      </c>
      <c r="AP136" s="73" t="s">
        <v>689</v>
      </c>
      <c r="AQ136" s="24" t="s">
        <v>7588</v>
      </c>
      <c r="AR136" s="24" t="s">
        <v>7588</v>
      </c>
      <c r="AS136" s="24" t="s">
        <v>7588</v>
      </c>
      <c r="AT136" s="24"/>
      <c r="AU136" s="26"/>
      <c r="AV136" s="24" t="s">
        <v>7588</v>
      </c>
      <c r="AW136" s="22" t="s">
        <v>7588</v>
      </c>
      <c r="AX136" s="24" t="s">
        <v>7588</v>
      </c>
      <c r="AY136" s="24" t="s">
        <v>689</v>
      </c>
      <c r="AZ136" s="24" t="s">
        <v>7588</v>
      </c>
      <c r="BA136" s="24" t="s">
        <v>7588</v>
      </c>
      <c r="BB136" s="24"/>
      <c r="BC136" s="26"/>
      <c r="BD136" s="24"/>
      <c r="BE136" s="29"/>
      <c r="BF136" s="26"/>
      <c r="BG136" s="24">
        <f t="shared" si="72"/>
        <v>0</v>
      </c>
      <c r="BH136" s="24">
        <f t="shared" si="73"/>
        <v>0</v>
      </c>
      <c r="BI136" s="24">
        <f t="shared" si="74"/>
        <v>0</v>
      </c>
      <c r="BJ136" s="24">
        <f t="shared" si="75"/>
        <v>0</v>
      </c>
      <c r="BK136" s="24">
        <f t="shared" si="76"/>
        <v>0</v>
      </c>
      <c r="BL136" s="24">
        <f t="shared" si="77"/>
        <v>0</v>
      </c>
      <c r="BM136" s="24">
        <f t="shared" si="78"/>
        <v>1</v>
      </c>
      <c r="BN136" s="24">
        <f t="shared" si="79"/>
        <v>1</v>
      </c>
      <c r="BO136" s="24">
        <f t="shared" si="80"/>
        <v>0</v>
      </c>
      <c r="BP136" s="24">
        <f t="shared" si="81"/>
        <v>0</v>
      </c>
      <c r="BQ136" s="24">
        <f t="shared" si="82"/>
        <v>0</v>
      </c>
      <c r="BR136" s="24">
        <f t="shared" si="83"/>
        <v>0</v>
      </c>
      <c r="BS136" s="24">
        <f t="shared" si="84"/>
        <v>0</v>
      </c>
      <c r="BT136" s="24">
        <f t="shared" si="85"/>
        <v>0</v>
      </c>
      <c r="BU136" s="24">
        <f t="shared" si="86"/>
        <v>0</v>
      </c>
      <c r="BV136" s="24">
        <f t="shared" si="87"/>
        <v>0</v>
      </c>
      <c r="BW136" s="24">
        <f t="shared" si="88"/>
        <v>0</v>
      </c>
      <c r="BX136" s="24">
        <f t="shared" si="89"/>
        <v>0</v>
      </c>
      <c r="BY136" s="24">
        <f t="shared" si="90"/>
        <v>0</v>
      </c>
      <c r="BZ136" s="24">
        <f t="shared" si="91"/>
        <v>0</v>
      </c>
      <c r="CA136" s="24">
        <f t="shared" si="92"/>
        <v>0</v>
      </c>
      <c r="CB136" s="24">
        <f t="shared" si="93"/>
        <v>0</v>
      </c>
      <c r="CC136" s="24">
        <f t="shared" si="94"/>
        <v>0</v>
      </c>
      <c r="CD136" s="24">
        <f t="shared" si="95"/>
        <v>0</v>
      </c>
      <c r="CE136" s="24">
        <f t="shared" si="96"/>
        <v>0</v>
      </c>
      <c r="CF136" s="24">
        <f t="shared" si="97"/>
        <v>0</v>
      </c>
      <c r="CG136" s="24">
        <f t="shared" ref="CG136:CG141" si="105">MAX(BJ136,BN136,BX136,CB136)</f>
        <v>1</v>
      </c>
      <c r="CH136" s="24">
        <f t="shared" si="98"/>
        <v>0</v>
      </c>
      <c r="CI136" s="24">
        <f t="shared" si="99"/>
        <v>0</v>
      </c>
      <c r="CJ136" s="211">
        <f>_xlfn.XLOOKUP($C136,[1]Sheet1!$B:$B,[1]Sheet1!BJ:BJ)</f>
        <v>0</v>
      </c>
      <c r="CK136" s="211">
        <f>_xlfn.XLOOKUP($C136,[1]Sheet1!$B:$B,[1]Sheet1!BK:BK)</f>
        <v>0</v>
      </c>
      <c r="CL136" s="211">
        <f>_xlfn.XLOOKUP($C136,[1]Sheet1!$B:$B,[1]Sheet1!BL:BL)</f>
        <v>0</v>
      </c>
      <c r="CM136" s="211">
        <f>_xlfn.XLOOKUP($C136,[1]Sheet1!$B:$B,[1]Sheet1!BM:BM)</f>
        <v>0</v>
      </c>
      <c r="CN136" s="211">
        <f>_xlfn.XLOOKUP($C136,[1]Sheet1!$B:$B,[1]Sheet1!BN:BN)</f>
        <v>0</v>
      </c>
      <c r="CO136" s="211">
        <f>_xlfn.XLOOKUP($C136,[1]Sheet1!$B:$B,[1]Sheet1!BO:BO)</f>
        <v>0</v>
      </c>
      <c r="CP136" s="211">
        <f>_xlfn.XLOOKUP($C136,[1]Sheet1!$B:$B,[1]Sheet1!BP:BP)</f>
        <v>0</v>
      </c>
      <c r="CQ136" s="211">
        <f>_xlfn.XLOOKUP($C136,[1]Sheet1!$B:$B,[1]Sheet1!BQ:BQ)</f>
        <v>0</v>
      </c>
      <c r="CR136" s="211">
        <f>_xlfn.XLOOKUP($C136,[1]Sheet1!$B:$B,[1]Sheet1!BR:BR)</f>
        <v>0</v>
      </c>
      <c r="CS136" s="211">
        <f>_xlfn.XLOOKUP($C136,[1]Sheet1!$B:$B,[1]Sheet1!BS:BS)</f>
        <v>0</v>
      </c>
      <c r="CT136" s="211">
        <f>_xlfn.XLOOKUP($C136,[1]Sheet1!$B:$B,[1]Sheet1!BT:BT)</f>
        <v>1</v>
      </c>
      <c r="CU136" s="211">
        <f>_xlfn.XLOOKUP($C136,[1]Sheet1!$B:$B,[1]Sheet1!BU:BU)</f>
        <v>1</v>
      </c>
      <c r="CV136" s="211">
        <f>_xlfn.XLOOKUP($C136,[1]Sheet1!$B:$B,[1]Sheet1!BV:BV)</f>
        <v>0</v>
      </c>
      <c r="CW136" s="211">
        <f>_xlfn.XLOOKUP($C136,[1]Sheet1!$B:$B,[1]Sheet1!BW:BW)</f>
        <v>0</v>
      </c>
      <c r="CX136" s="211">
        <f>_xlfn.XLOOKUP($C136,[1]Sheet1!$B:$B,[1]Sheet1!BX:BX)</f>
        <v>0</v>
      </c>
      <c r="CY136" s="211">
        <f>_xlfn.XLOOKUP($C136,[1]Sheet1!$B:$B,[1]Sheet1!BY:BY)</f>
        <v>0</v>
      </c>
      <c r="CZ136" s="211">
        <f>_xlfn.XLOOKUP($C136,[1]Sheet1!$B:$B,[1]Sheet1!BZ:BZ)</f>
        <v>0</v>
      </c>
      <c r="DA136" s="211">
        <f>_xlfn.XLOOKUP($C136,[1]Sheet1!$B:$B,[1]Sheet1!CA:CA)</f>
        <v>0</v>
      </c>
      <c r="DB136" s="211">
        <f>_xlfn.XLOOKUP($C136,[1]Sheet1!$B:$B,[1]Sheet1!CB:CB)</f>
        <v>0</v>
      </c>
      <c r="DC136" s="211">
        <f>_xlfn.XLOOKUP($C136,[1]Sheet1!$B:$B,[1]Sheet1!CC:CC)</f>
        <v>0</v>
      </c>
      <c r="DD136" s="211">
        <f>_xlfn.XLOOKUP($C136,[1]Sheet1!$B:$B,[1]Sheet1!CD:CD)</f>
        <v>0</v>
      </c>
      <c r="DE136" s="211">
        <f>_xlfn.XLOOKUP($C136,[1]Sheet1!$B:$B,[1]Sheet1!CE:CE)</f>
        <v>1</v>
      </c>
      <c r="DF136" s="211">
        <f>_xlfn.XLOOKUP($C136,[1]Sheet1!$B:$B,[1]Sheet1!CF:CF)</f>
        <v>0</v>
      </c>
      <c r="DG136" s="163" t="str">
        <f>_xlfn.XLOOKUP(C136,[2]Sheet1!$B:$B,[2]Sheet1!$N:$N)</f>
        <v>Y</v>
      </c>
      <c r="DH136" s="163" t="str">
        <f>_xlfn.XLOOKUP(C136,[2]Sheet1!$B:$B,[2]Sheet1!$R:$R)</f>
        <v>No</v>
      </c>
      <c r="DI136" s="163" t="str">
        <f>_xlfn.XLOOKUP(C136,[2]Sheet1!$B:$B,[2]Sheet1!$AN:$AN)</f>
        <v>N</v>
      </c>
      <c r="DJ136" s="163" t="str">
        <f>_xlfn.XLOOKUP(C136,[2]Sheet1!$B:$B,[2]Sheet1!$W:$W)</f>
        <v>G</v>
      </c>
      <c r="DK136" s="163" t="str">
        <f>_xlfn.XLOOKUP(C136,[2]Sheet1!$B:$B,[2]Sheet1!$AF:$AF)</f>
        <v>U</v>
      </c>
      <c r="DL136" s="163">
        <f>_xlfn.XLOOKUP(C136,[2]Sheet1!$B:$B,[2]Sheet1!$AW:$AW)</f>
        <v>0</v>
      </c>
      <c r="DM136" s="166" t="str">
        <f t="shared" si="100"/>
        <v>Y</v>
      </c>
      <c r="DN136" s="166" t="str">
        <f t="shared" si="101"/>
        <v/>
      </c>
      <c r="DO136" s="166" t="str">
        <f t="shared" si="102"/>
        <v>N</v>
      </c>
      <c r="DP136" s="166" t="str">
        <f t="shared" si="103"/>
        <v>N</v>
      </c>
      <c r="DQ136" s="180" t="str">
        <f t="shared" si="104"/>
        <v/>
      </c>
      <c r="DR136" s="180"/>
    </row>
    <row r="137" spans="1:122" s="24" customFormat="1" ht="16.5" hidden="1" customHeight="1">
      <c r="A137" s="24">
        <v>134</v>
      </c>
      <c r="B137" s="24">
        <v>135</v>
      </c>
      <c r="C137" s="26" t="s">
        <v>568</v>
      </c>
      <c r="D137" s="24" t="s">
        <v>7195</v>
      </c>
      <c r="E137" s="24" t="s">
        <v>7182</v>
      </c>
      <c r="F137" s="24" t="s">
        <v>2277</v>
      </c>
      <c r="G137" s="24" t="s">
        <v>3181</v>
      </c>
      <c r="H137" s="30" t="s">
        <v>569</v>
      </c>
      <c r="I137" s="24" t="s">
        <v>570</v>
      </c>
      <c r="J137" s="24">
        <v>0.187</v>
      </c>
      <c r="K137" s="24" t="s">
        <v>571</v>
      </c>
      <c r="L137" s="24">
        <v>376371</v>
      </c>
      <c r="M137" s="26">
        <v>26</v>
      </c>
      <c r="N137" s="73" t="s">
        <v>689</v>
      </c>
      <c r="O137" s="73" t="s">
        <v>7588</v>
      </c>
      <c r="P137" s="74" t="s">
        <v>7588</v>
      </c>
      <c r="Q137" s="73" t="s">
        <v>689</v>
      </c>
      <c r="R137" s="73" t="s">
        <v>689</v>
      </c>
      <c r="S137" s="73" t="s">
        <v>7588</v>
      </c>
      <c r="T137" s="73" t="s">
        <v>7588</v>
      </c>
      <c r="U137" s="213" t="s">
        <v>7588</v>
      </c>
      <c r="V137" s="73" t="s">
        <v>7588</v>
      </c>
      <c r="W137" s="73" t="s">
        <v>7588</v>
      </c>
      <c r="X137" s="218" t="s">
        <v>7588</v>
      </c>
      <c r="Y137" s="73" t="s">
        <v>7588</v>
      </c>
      <c r="Z137" s="73" t="s">
        <v>7588</v>
      </c>
      <c r="AA137" s="74" t="s">
        <v>7588</v>
      </c>
      <c r="AB137" s="73"/>
      <c r="AC137" s="73" t="s">
        <v>3013</v>
      </c>
      <c r="AD137" s="74" t="s">
        <v>7139</v>
      </c>
      <c r="AE137" s="145" t="s">
        <v>85</v>
      </c>
      <c r="AF137" s="73" t="s">
        <v>689</v>
      </c>
      <c r="AG137" s="145" t="s">
        <v>166</v>
      </c>
      <c r="AH137" s="145" t="s">
        <v>166</v>
      </c>
      <c r="AI137" s="145"/>
      <c r="AJ137" s="73" t="s">
        <v>691</v>
      </c>
      <c r="AK137" s="147" t="s">
        <v>167</v>
      </c>
      <c r="AL137" s="145">
        <v>2060</v>
      </c>
      <c r="AM137" s="28" t="s">
        <v>572</v>
      </c>
      <c r="AN137" s="26"/>
      <c r="AO137" s="24" t="s">
        <v>7588</v>
      </c>
      <c r="AP137" s="73" t="s">
        <v>689</v>
      </c>
      <c r="AQ137" s="24" t="s">
        <v>7588</v>
      </c>
      <c r="AR137" s="24" t="s">
        <v>7588</v>
      </c>
      <c r="AS137" s="24" t="s">
        <v>7588</v>
      </c>
      <c r="AU137" s="26"/>
      <c r="AV137" s="24" t="s">
        <v>267</v>
      </c>
      <c r="AW137" s="22" t="s">
        <v>267</v>
      </c>
      <c r="AX137" s="24" t="s">
        <v>269</v>
      </c>
      <c r="AY137" s="24" t="s">
        <v>689</v>
      </c>
      <c r="AZ137" s="24" t="s">
        <v>7588</v>
      </c>
      <c r="BA137" s="24" t="s">
        <v>7588</v>
      </c>
      <c r="BC137" s="26"/>
      <c r="BE137" s="29"/>
      <c r="BF137" s="26"/>
      <c r="BG137" s="24">
        <f t="shared" si="72"/>
        <v>0</v>
      </c>
      <c r="BH137" s="24">
        <f t="shared" si="73"/>
        <v>0</v>
      </c>
      <c r="BI137" s="24">
        <f t="shared" si="74"/>
        <v>0</v>
      </c>
      <c r="BJ137" s="24">
        <f t="shared" si="75"/>
        <v>0</v>
      </c>
      <c r="BK137" s="24">
        <f t="shared" si="76"/>
        <v>0</v>
      </c>
      <c r="BL137" s="24">
        <f t="shared" si="77"/>
        <v>0</v>
      </c>
      <c r="BM137" s="24">
        <f t="shared" si="78"/>
        <v>0</v>
      </c>
      <c r="BN137" s="24">
        <f t="shared" si="79"/>
        <v>0</v>
      </c>
      <c r="BO137" s="24">
        <f t="shared" si="80"/>
        <v>0</v>
      </c>
      <c r="BP137" s="24">
        <f t="shared" si="81"/>
        <v>0</v>
      </c>
      <c r="BQ137" s="24">
        <f t="shared" si="82"/>
        <v>0</v>
      </c>
      <c r="BR137" s="24">
        <f t="shared" si="83"/>
        <v>0</v>
      </c>
      <c r="BS137" s="24">
        <f t="shared" si="84"/>
        <v>0</v>
      </c>
      <c r="BT137" s="24">
        <f t="shared" si="85"/>
        <v>0</v>
      </c>
      <c r="BU137" s="24">
        <f t="shared" si="86"/>
        <v>0</v>
      </c>
      <c r="BV137" s="24">
        <f t="shared" si="87"/>
        <v>0</v>
      </c>
      <c r="BW137" s="24">
        <f t="shared" si="88"/>
        <v>0</v>
      </c>
      <c r="BX137" s="24">
        <f t="shared" si="89"/>
        <v>0</v>
      </c>
      <c r="BY137" s="24">
        <f t="shared" si="90"/>
        <v>0</v>
      </c>
      <c r="BZ137" s="24">
        <f t="shared" si="91"/>
        <v>0</v>
      </c>
      <c r="CA137" s="24">
        <f t="shared" si="92"/>
        <v>0</v>
      </c>
      <c r="CB137" s="24">
        <f t="shared" si="93"/>
        <v>0</v>
      </c>
      <c r="CC137" s="24">
        <f t="shared" si="94"/>
        <v>0</v>
      </c>
      <c r="CD137" s="24">
        <f t="shared" si="95"/>
        <v>0</v>
      </c>
      <c r="CE137" s="24">
        <f t="shared" si="96"/>
        <v>0</v>
      </c>
      <c r="CF137" s="24">
        <f t="shared" si="97"/>
        <v>0</v>
      </c>
      <c r="CG137" s="24">
        <f t="shared" si="105"/>
        <v>0</v>
      </c>
      <c r="CH137" s="24">
        <f t="shared" si="98"/>
        <v>0</v>
      </c>
      <c r="CI137" s="24">
        <f t="shared" si="99"/>
        <v>1</v>
      </c>
      <c r="CJ137" s="211">
        <f>_xlfn.XLOOKUP($C137,[1]Sheet1!$B:$B,[1]Sheet1!BJ:BJ)</f>
        <v>0</v>
      </c>
      <c r="CK137" s="211">
        <f>_xlfn.XLOOKUP($C137,[1]Sheet1!$B:$B,[1]Sheet1!BK:BK)</f>
        <v>0</v>
      </c>
      <c r="CL137" s="211">
        <f>_xlfn.XLOOKUP($C137,[1]Sheet1!$B:$B,[1]Sheet1!BL:BL)</f>
        <v>0</v>
      </c>
      <c r="CM137" s="211">
        <f>_xlfn.XLOOKUP($C137,[1]Sheet1!$B:$B,[1]Sheet1!BM:BM)</f>
        <v>0</v>
      </c>
      <c r="CN137" s="211">
        <f>_xlfn.XLOOKUP($C137,[1]Sheet1!$B:$B,[1]Sheet1!BN:BN)</f>
        <v>0</v>
      </c>
      <c r="CO137" s="211">
        <f>_xlfn.XLOOKUP($C137,[1]Sheet1!$B:$B,[1]Sheet1!BO:BO)</f>
        <v>0</v>
      </c>
      <c r="CP137" s="211">
        <f>_xlfn.XLOOKUP($C137,[1]Sheet1!$B:$B,[1]Sheet1!BP:BP)</f>
        <v>0</v>
      </c>
      <c r="CQ137" s="211">
        <f>_xlfn.XLOOKUP($C137,[1]Sheet1!$B:$B,[1]Sheet1!BQ:BQ)</f>
        <v>0</v>
      </c>
      <c r="CR137" s="211">
        <f>_xlfn.XLOOKUP($C137,[1]Sheet1!$B:$B,[1]Sheet1!BR:BR)</f>
        <v>0</v>
      </c>
      <c r="CS137" s="211">
        <f>_xlfn.XLOOKUP($C137,[1]Sheet1!$B:$B,[1]Sheet1!BS:BS)</f>
        <v>0</v>
      </c>
      <c r="CT137" s="211">
        <f>_xlfn.XLOOKUP($C137,[1]Sheet1!$B:$B,[1]Sheet1!BT:BT)</f>
        <v>0</v>
      </c>
      <c r="CU137" s="211">
        <f>_xlfn.XLOOKUP($C137,[1]Sheet1!$B:$B,[1]Sheet1!BU:BU)</f>
        <v>0</v>
      </c>
      <c r="CV137" s="211">
        <f>_xlfn.XLOOKUP($C137,[1]Sheet1!$B:$B,[1]Sheet1!BV:BV)</f>
        <v>0</v>
      </c>
      <c r="CW137" s="211">
        <f>_xlfn.XLOOKUP($C137,[1]Sheet1!$B:$B,[1]Sheet1!BW:BW)</f>
        <v>0</v>
      </c>
      <c r="CX137" s="211">
        <f>_xlfn.XLOOKUP($C137,[1]Sheet1!$B:$B,[1]Sheet1!BX:BX)</f>
        <v>0</v>
      </c>
      <c r="CY137" s="211">
        <f>_xlfn.XLOOKUP($C137,[1]Sheet1!$B:$B,[1]Sheet1!BY:BY)</f>
        <v>0</v>
      </c>
      <c r="CZ137" s="211">
        <f>_xlfn.XLOOKUP($C137,[1]Sheet1!$B:$B,[1]Sheet1!BZ:BZ)</f>
        <v>0</v>
      </c>
      <c r="DA137" s="211">
        <f>_xlfn.XLOOKUP($C137,[1]Sheet1!$B:$B,[1]Sheet1!CA:CA)</f>
        <v>0</v>
      </c>
      <c r="DB137" s="211">
        <f>_xlfn.XLOOKUP($C137,[1]Sheet1!$B:$B,[1]Sheet1!CB:CB)</f>
        <v>0</v>
      </c>
      <c r="DC137" s="211">
        <f>_xlfn.XLOOKUP($C137,[1]Sheet1!$B:$B,[1]Sheet1!CC:CC)</f>
        <v>0</v>
      </c>
      <c r="DD137" s="211">
        <f>_xlfn.XLOOKUP($C137,[1]Sheet1!$B:$B,[1]Sheet1!CD:CD)</f>
        <v>0</v>
      </c>
      <c r="DE137" s="211">
        <f>_xlfn.XLOOKUP($C137,[1]Sheet1!$B:$B,[1]Sheet1!CE:CE)</f>
        <v>0</v>
      </c>
      <c r="DF137" s="211">
        <f>_xlfn.XLOOKUP($C137,[1]Sheet1!$B:$B,[1]Sheet1!CF:CF)</f>
        <v>0</v>
      </c>
      <c r="DG137" s="163" t="str">
        <f>_xlfn.XLOOKUP(C137,[2]Sheet1!$B:$B,[2]Sheet1!$N:$N)</f>
        <v>N</v>
      </c>
      <c r="DH137" s="163">
        <f>_xlfn.XLOOKUP(C137,[2]Sheet1!$B:$B,[2]Sheet1!$R:$R)</f>
        <v>0</v>
      </c>
      <c r="DI137" s="163" t="str">
        <f>_xlfn.XLOOKUP(C137,[2]Sheet1!$B:$B,[2]Sheet1!$AN:$AN)</f>
        <v>N</v>
      </c>
      <c r="DJ137" s="163" t="str">
        <f>_xlfn.XLOOKUP(C137,[2]Sheet1!$B:$B,[2]Sheet1!$W:$W)</f>
        <v>G</v>
      </c>
      <c r="DK137" s="163" t="str">
        <f>_xlfn.XLOOKUP(C137,[2]Sheet1!$B:$B,[2]Sheet1!$AF:$AF)</f>
        <v>U</v>
      </c>
      <c r="DL137" s="163">
        <f>_xlfn.XLOOKUP(C137,[2]Sheet1!$B:$B,[2]Sheet1!$AW:$AW)</f>
        <v>0</v>
      </c>
      <c r="DM137" s="166" t="str">
        <f t="shared" si="100"/>
        <v>N</v>
      </c>
      <c r="DN137" s="166" t="str">
        <f t="shared" si="101"/>
        <v/>
      </c>
      <c r="DO137" s="166" t="str">
        <f t="shared" si="102"/>
        <v>N</v>
      </c>
      <c r="DP137" s="166" t="str">
        <f t="shared" si="103"/>
        <v>N</v>
      </c>
      <c r="DQ137" s="180" t="str">
        <f t="shared" si="104"/>
        <v>Not Specified</v>
      </c>
      <c r="DR137" s="180"/>
    </row>
    <row r="138" spans="1:122" s="24" customFormat="1" ht="16.5" hidden="1" customHeight="1">
      <c r="A138" s="143">
        <v>135</v>
      </c>
      <c r="B138" s="143">
        <v>127</v>
      </c>
      <c r="C138" s="144" t="s">
        <v>573</v>
      </c>
      <c r="D138" s="143" t="s">
        <v>7215</v>
      </c>
      <c r="E138" s="143" t="s">
        <v>7186</v>
      </c>
      <c r="F138" s="143" t="s">
        <v>7286</v>
      </c>
      <c r="G138" s="143" t="s">
        <v>2990</v>
      </c>
      <c r="H138" s="167" t="s">
        <v>574</v>
      </c>
      <c r="I138" s="143" t="s">
        <v>575</v>
      </c>
      <c r="J138" s="143">
        <v>0.09</v>
      </c>
      <c r="K138" s="143" t="s">
        <v>576</v>
      </c>
      <c r="L138" s="143">
        <v>494824</v>
      </c>
      <c r="M138" s="144">
        <v>31</v>
      </c>
      <c r="N138" s="145" t="s">
        <v>689</v>
      </c>
      <c r="O138" s="145" t="s">
        <v>7588</v>
      </c>
      <c r="P138" s="146" t="s">
        <v>7588</v>
      </c>
      <c r="Q138" s="73" t="s">
        <v>86</v>
      </c>
      <c r="R138" s="73" t="s">
        <v>86</v>
      </c>
      <c r="S138" s="145" t="s">
        <v>3067</v>
      </c>
      <c r="T138" s="145" t="s">
        <v>7588</v>
      </c>
      <c r="U138" s="213">
        <v>2030</v>
      </c>
      <c r="V138" s="145" t="s">
        <v>7588</v>
      </c>
      <c r="W138" s="145" t="s">
        <v>7588</v>
      </c>
      <c r="X138" s="219" t="s">
        <v>7588</v>
      </c>
      <c r="Y138" s="73" t="s">
        <v>7588</v>
      </c>
      <c r="Z138" s="145" t="s">
        <v>7588</v>
      </c>
      <c r="AA138" s="146" t="s">
        <v>7588</v>
      </c>
      <c r="AB138" s="145"/>
      <c r="AC138" s="145" t="s">
        <v>675</v>
      </c>
      <c r="AD138" s="146" t="s">
        <v>5</v>
      </c>
      <c r="AE138" s="73" t="s">
        <v>870</v>
      </c>
      <c r="AF138" s="73" t="s">
        <v>86</v>
      </c>
      <c r="AG138" s="145" t="s">
        <v>266</v>
      </c>
      <c r="AH138" s="145" t="s">
        <v>266</v>
      </c>
      <c r="AI138" s="145" t="s">
        <v>738</v>
      </c>
      <c r="AJ138" s="145" t="s">
        <v>691</v>
      </c>
      <c r="AK138" s="147" t="s">
        <v>7588</v>
      </c>
      <c r="AL138" s="145">
        <v>2040</v>
      </c>
      <c r="AM138" s="143"/>
      <c r="AN138" s="144"/>
      <c r="AO138" s="24" t="s">
        <v>7588</v>
      </c>
      <c r="AP138" s="145" t="s">
        <v>689</v>
      </c>
      <c r="AQ138" s="143" t="s">
        <v>7588</v>
      </c>
      <c r="AR138" s="143" t="s">
        <v>7588</v>
      </c>
      <c r="AS138" s="143" t="s">
        <v>7588</v>
      </c>
      <c r="AT138" s="143"/>
      <c r="AU138" s="144"/>
      <c r="AV138" s="143" t="s">
        <v>267</v>
      </c>
      <c r="AW138" s="198" t="s">
        <v>267</v>
      </c>
      <c r="AX138" s="143" t="s">
        <v>269</v>
      </c>
      <c r="AY138" s="143" t="s">
        <v>689</v>
      </c>
      <c r="AZ138" s="143" t="s">
        <v>7588</v>
      </c>
      <c r="BA138" s="143" t="s">
        <v>7588</v>
      </c>
      <c r="BB138" s="143"/>
      <c r="BC138" s="144"/>
      <c r="BD138" s="143"/>
      <c r="BE138" s="148"/>
      <c r="BF138" s="144"/>
      <c r="BG138" s="24">
        <f t="shared" si="72"/>
        <v>0</v>
      </c>
      <c r="BH138" s="24">
        <f t="shared" si="73"/>
        <v>0</v>
      </c>
      <c r="BI138" s="24">
        <f t="shared" si="74"/>
        <v>0</v>
      </c>
      <c r="BJ138" s="24">
        <f t="shared" si="75"/>
        <v>0</v>
      </c>
      <c r="BK138" s="24">
        <f t="shared" si="76"/>
        <v>0</v>
      </c>
      <c r="BL138" s="24">
        <f t="shared" si="77"/>
        <v>1</v>
      </c>
      <c r="BM138" s="24">
        <f t="shared" si="78"/>
        <v>0</v>
      </c>
      <c r="BN138" s="24">
        <f t="shared" si="79"/>
        <v>1</v>
      </c>
      <c r="BO138" s="24">
        <f t="shared" si="80"/>
        <v>0</v>
      </c>
      <c r="BP138" s="24">
        <f t="shared" si="81"/>
        <v>0</v>
      </c>
      <c r="BQ138" s="24">
        <f t="shared" si="82"/>
        <v>0</v>
      </c>
      <c r="BR138" s="24">
        <f t="shared" si="83"/>
        <v>0</v>
      </c>
      <c r="BS138" s="24">
        <f t="shared" si="84"/>
        <v>0</v>
      </c>
      <c r="BT138" s="24">
        <f t="shared" si="85"/>
        <v>0</v>
      </c>
      <c r="BU138" s="24">
        <f t="shared" si="86"/>
        <v>0</v>
      </c>
      <c r="BV138" s="24">
        <f t="shared" si="87"/>
        <v>0</v>
      </c>
      <c r="BW138" s="24">
        <f t="shared" si="88"/>
        <v>1</v>
      </c>
      <c r="BX138" s="24">
        <f t="shared" si="89"/>
        <v>1</v>
      </c>
      <c r="BY138" s="24">
        <f t="shared" si="90"/>
        <v>0</v>
      </c>
      <c r="BZ138" s="24">
        <f t="shared" si="91"/>
        <v>0</v>
      </c>
      <c r="CA138" s="24">
        <f t="shared" si="92"/>
        <v>0</v>
      </c>
      <c r="CB138" s="24">
        <f t="shared" si="93"/>
        <v>0</v>
      </c>
      <c r="CC138" s="24">
        <f t="shared" si="94"/>
        <v>0</v>
      </c>
      <c r="CD138" s="24">
        <f t="shared" si="95"/>
        <v>0</v>
      </c>
      <c r="CE138" s="24">
        <f t="shared" si="96"/>
        <v>0</v>
      </c>
      <c r="CF138" s="24">
        <f t="shared" si="97"/>
        <v>0</v>
      </c>
      <c r="CG138" s="24">
        <f t="shared" si="105"/>
        <v>1</v>
      </c>
      <c r="CH138" s="24">
        <f t="shared" si="98"/>
        <v>0</v>
      </c>
      <c r="CI138" s="24">
        <f t="shared" si="99"/>
        <v>1</v>
      </c>
      <c r="CJ138" s="211">
        <f>_xlfn.XLOOKUP($C138,[1]Sheet1!$B:$B,[1]Sheet1!BJ:BJ)</f>
        <v>0</v>
      </c>
      <c r="CK138" s="211">
        <f>_xlfn.XLOOKUP($C138,[1]Sheet1!$B:$B,[1]Sheet1!BK:BK)</f>
        <v>0</v>
      </c>
      <c r="CL138" s="211">
        <f>_xlfn.XLOOKUP($C138,[1]Sheet1!$B:$B,[1]Sheet1!BL:BL)</f>
        <v>1</v>
      </c>
      <c r="CM138" s="211">
        <f>_xlfn.XLOOKUP($C138,[1]Sheet1!$B:$B,[1]Sheet1!BM:BM)</f>
        <v>1</v>
      </c>
      <c r="CN138" s="211">
        <f>_xlfn.XLOOKUP($C138,[1]Sheet1!$B:$B,[1]Sheet1!BN:BN)</f>
        <v>0</v>
      </c>
      <c r="CO138" s="211">
        <f>_xlfn.XLOOKUP($C138,[1]Sheet1!$B:$B,[1]Sheet1!BO:BO)</f>
        <v>0</v>
      </c>
      <c r="CP138" s="211">
        <f>_xlfn.XLOOKUP($C138,[1]Sheet1!$B:$B,[1]Sheet1!BP:BP)</f>
        <v>0</v>
      </c>
      <c r="CQ138" s="211">
        <f>_xlfn.XLOOKUP($C138,[1]Sheet1!$B:$B,[1]Sheet1!BQ:BQ)</f>
        <v>0</v>
      </c>
      <c r="CR138" s="211">
        <f>_xlfn.XLOOKUP($C138,[1]Sheet1!$B:$B,[1]Sheet1!BR:BR)</f>
        <v>0</v>
      </c>
      <c r="CS138" s="211">
        <f>_xlfn.XLOOKUP($C138,[1]Sheet1!$B:$B,[1]Sheet1!BS:BS)</f>
        <v>0</v>
      </c>
      <c r="CT138" s="211">
        <f>_xlfn.XLOOKUP($C138,[1]Sheet1!$B:$B,[1]Sheet1!BT:BT)</f>
        <v>0</v>
      </c>
      <c r="CU138" s="211">
        <f>_xlfn.XLOOKUP($C138,[1]Sheet1!$B:$B,[1]Sheet1!BU:BU)</f>
        <v>0</v>
      </c>
      <c r="CV138" s="211">
        <f>_xlfn.XLOOKUP($C138,[1]Sheet1!$B:$B,[1]Sheet1!BV:BV)</f>
        <v>0</v>
      </c>
      <c r="CW138" s="211">
        <f>_xlfn.XLOOKUP($C138,[1]Sheet1!$B:$B,[1]Sheet1!BW:BW)</f>
        <v>0</v>
      </c>
      <c r="CX138" s="211">
        <f>_xlfn.XLOOKUP($C138,[1]Sheet1!$B:$B,[1]Sheet1!BX:BX)</f>
        <v>0</v>
      </c>
      <c r="CY138" s="211">
        <f>_xlfn.XLOOKUP($C138,[1]Sheet1!$B:$B,[1]Sheet1!BY:BY)</f>
        <v>0</v>
      </c>
      <c r="CZ138" s="211">
        <f>_xlfn.XLOOKUP($C138,[1]Sheet1!$B:$B,[1]Sheet1!BZ:BZ)</f>
        <v>1</v>
      </c>
      <c r="DA138" s="211">
        <f>_xlfn.XLOOKUP($C138,[1]Sheet1!$B:$B,[1]Sheet1!CA:CA)</f>
        <v>0</v>
      </c>
      <c r="DB138" s="211">
        <f>_xlfn.XLOOKUP($C138,[1]Sheet1!$B:$B,[1]Sheet1!CB:CB)</f>
        <v>1</v>
      </c>
      <c r="DC138" s="211">
        <f>_xlfn.XLOOKUP($C138,[1]Sheet1!$B:$B,[1]Sheet1!CC:CC)</f>
        <v>0</v>
      </c>
      <c r="DD138" s="211">
        <f>_xlfn.XLOOKUP($C138,[1]Sheet1!$B:$B,[1]Sheet1!CD:CD)</f>
        <v>0</v>
      </c>
      <c r="DE138" s="211">
        <f>_xlfn.XLOOKUP($C138,[1]Sheet1!$B:$B,[1]Sheet1!CE:CE)</f>
        <v>1</v>
      </c>
      <c r="DF138" s="211">
        <f>_xlfn.XLOOKUP($C138,[1]Sheet1!$B:$B,[1]Sheet1!CF:CF)</f>
        <v>0</v>
      </c>
      <c r="DG138" s="163" t="str">
        <f>_xlfn.XLOOKUP(C138,[2]Sheet1!$B:$B,[2]Sheet1!$N:$N)</f>
        <v>N</v>
      </c>
      <c r="DH138" s="163">
        <f>_xlfn.XLOOKUP(C138,[2]Sheet1!$B:$B,[2]Sheet1!$R:$R)</f>
        <v>0</v>
      </c>
      <c r="DI138" s="163" t="str">
        <f>_xlfn.XLOOKUP(C138,[2]Sheet1!$B:$B,[2]Sheet1!$AN:$AN)</f>
        <v>N</v>
      </c>
      <c r="DJ138" s="163" t="str">
        <f>_xlfn.XLOOKUP(C138,[2]Sheet1!$B:$B,[2]Sheet1!$W:$W)</f>
        <v>C</v>
      </c>
      <c r="DK138" s="163" t="str">
        <f>_xlfn.XLOOKUP(C138,[2]Sheet1!$B:$B,[2]Sheet1!$AF:$AF)</f>
        <v>U</v>
      </c>
      <c r="DL138" s="163">
        <f>_xlfn.XLOOKUP(C138,[2]Sheet1!$B:$B,[2]Sheet1!$AW:$AW)</f>
        <v>0</v>
      </c>
      <c r="DM138" s="166" t="str">
        <f t="shared" si="100"/>
        <v>Y</v>
      </c>
      <c r="DN138" s="166" t="str">
        <f t="shared" si="101"/>
        <v/>
      </c>
      <c r="DO138" s="166" t="str">
        <f t="shared" si="102"/>
        <v>N</v>
      </c>
      <c r="DP138" s="166" t="str">
        <f t="shared" si="103"/>
        <v>Y</v>
      </c>
      <c r="DQ138" s="180" t="str">
        <f t="shared" si="104"/>
        <v>Not Specified</v>
      </c>
      <c r="DR138" s="180"/>
    </row>
    <row r="139" spans="1:122" s="24" customFormat="1" ht="16.5" hidden="1" customHeight="1">
      <c r="A139" s="24">
        <v>136</v>
      </c>
      <c r="B139" s="24">
        <v>125</v>
      </c>
      <c r="C139" s="26" t="s">
        <v>1634</v>
      </c>
      <c r="D139" s="24" t="s">
        <v>7161</v>
      </c>
      <c r="E139" s="24" t="s">
        <v>7160</v>
      </c>
      <c r="F139" s="24" t="s">
        <v>7289</v>
      </c>
      <c r="G139" s="24" t="s">
        <v>3181</v>
      </c>
      <c r="H139" s="30" t="s">
        <v>1635</v>
      </c>
      <c r="I139" s="24" t="s">
        <v>1636</v>
      </c>
      <c r="J139" s="24">
        <v>-0.20699999999999999</v>
      </c>
      <c r="K139" s="24" t="s">
        <v>1637</v>
      </c>
      <c r="L139" s="24">
        <v>30251</v>
      </c>
      <c r="M139" s="26">
        <v>22</v>
      </c>
      <c r="N139" s="73" t="s">
        <v>689</v>
      </c>
      <c r="O139" s="73" t="s">
        <v>7588</v>
      </c>
      <c r="P139" s="74" t="s">
        <v>7588</v>
      </c>
      <c r="Q139" s="73" t="s">
        <v>689</v>
      </c>
      <c r="R139" s="73" t="s">
        <v>689</v>
      </c>
      <c r="S139" s="73" t="s">
        <v>7588</v>
      </c>
      <c r="T139" s="73" t="s">
        <v>7588</v>
      </c>
      <c r="U139" s="213" t="s">
        <v>7588</v>
      </c>
      <c r="V139" s="73" t="s">
        <v>7588</v>
      </c>
      <c r="W139" s="73" t="s">
        <v>7588</v>
      </c>
      <c r="X139" s="218" t="s">
        <v>7588</v>
      </c>
      <c r="Y139" s="73" t="s">
        <v>7588</v>
      </c>
      <c r="Z139" s="73" t="s">
        <v>7588</v>
      </c>
      <c r="AA139" s="74" t="s">
        <v>7588</v>
      </c>
      <c r="AB139" s="73"/>
      <c r="AC139" s="73" t="s">
        <v>417</v>
      </c>
      <c r="AD139" s="74" t="s">
        <v>6</v>
      </c>
      <c r="AE139" s="73" t="s">
        <v>7588</v>
      </c>
      <c r="AF139" s="73" t="s">
        <v>689</v>
      </c>
      <c r="AG139" s="73" t="s">
        <v>266</v>
      </c>
      <c r="AH139" s="73" t="s">
        <v>266</v>
      </c>
      <c r="AI139" s="73" t="s">
        <v>738</v>
      </c>
      <c r="AJ139" s="73" t="s">
        <v>691</v>
      </c>
      <c r="AK139" s="81" t="s">
        <v>7588</v>
      </c>
      <c r="AL139" s="73" t="s">
        <v>7588</v>
      </c>
      <c r="AN139" s="26"/>
      <c r="AO139" s="24" t="s">
        <v>870</v>
      </c>
      <c r="AP139" s="73" t="s">
        <v>86</v>
      </c>
      <c r="AQ139" s="24" t="s">
        <v>691</v>
      </c>
      <c r="AR139" s="24" t="s">
        <v>4331</v>
      </c>
      <c r="AS139" s="24">
        <v>2050</v>
      </c>
      <c r="AU139" s="26"/>
      <c r="AV139" s="24" t="s">
        <v>266</v>
      </c>
      <c r="AW139" s="22" t="s">
        <v>418</v>
      </c>
      <c r="AX139" s="24" t="s">
        <v>269</v>
      </c>
      <c r="AY139" s="24" t="s">
        <v>689</v>
      </c>
      <c r="AZ139" s="24" t="s">
        <v>7588</v>
      </c>
      <c r="BA139" s="24" t="s">
        <v>7588</v>
      </c>
      <c r="BC139" s="26"/>
      <c r="BE139" s="29"/>
      <c r="BF139" s="26"/>
      <c r="BG139" s="24">
        <f t="shared" si="72"/>
        <v>0</v>
      </c>
      <c r="BH139" s="24">
        <f t="shared" si="73"/>
        <v>0</v>
      </c>
      <c r="BI139" s="24">
        <f t="shared" si="74"/>
        <v>0</v>
      </c>
      <c r="BJ139" s="24">
        <f t="shared" si="75"/>
        <v>0</v>
      </c>
      <c r="BK139" s="24">
        <f t="shared" si="76"/>
        <v>0</v>
      </c>
      <c r="BL139" s="24">
        <f t="shared" si="77"/>
        <v>0</v>
      </c>
      <c r="BM139" s="24">
        <f t="shared" si="78"/>
        <v>0</v>
      </c>
      <c r="BN139" s="24">
        <f t="shared" si="79"/>
        <v>0</v>
      </c>
      <c r="BO139" s="24">
        <f t="shared" si="80"/>
        <v>0</v>
      </c>
      <c r="BP139" s="24">
        <f t="shared" si="81"/>
        <v>0</v>
      </c>
      <c r="BQ139" s="24">
        <f t="shared" si="82"/>
        <v>0</v>
      </c>
      <c r="BR139" s="24">
        <f t="shared" si="83"/>
        <v>0</v>
      </c>
      <c r="BS139" s="24">
        <f t="shared" si="84"/>
        <v>0</v>
      </c>
      <c r="BT139" s="24">
        <f t="shared" si="85"/>
        <v>1</v>
      </c>
      <c r="BU139" s="24">
        <f t="shared" si="86"/>
        <v>0</v>
      </c>
      <c r="BV139" s="24">
        <f t="shared" si="87"/>
        <v>0</v>
      </c>
      <c r="BW139" s="24">
        <f t="shared" si="88"/>
        <v>0</v>
      </c>
      <c r="BX139" s="24">
        <f t="shared" si="89"/>
        <v>0</v>
      </c>
      <c r="BY139" s="24">
        <f t="shared" si="90"/>
        <v>0</v>
      </c>
      <c r="BZ139" s="24">
        <f t="shared" si="91"/>
        <v>0</v>
      </c>
      <c r="CA139" s="24">
        <f t="shared" si="92"/>
        <v>1</v>
      </c>
      <c r="CB139" s="24">
        <f t="shared" si="93"/>
        <v>1</v>
      </c>
      <c r="CC139" s="24">
        <f t="shared" si="94"/>
        <v>0</v>
      </c>
      <c r="CD139" s="24">
        <f t="shared" si="95"/>
        <v>0</v>
      </c>
      <c r="CE139" s="24">
        <f t="shared" si="96"/>
        <v>0</v>
      </c>
      <c r="CF139" s="24">
        <f t="shared" si="97"/>
        <v>1</v>
      </c>
      <c r="CG139" s="24">
        <f t="shared" si="105"/>
        <v>1</v>
      </c>
      <c r="CH139" s="24">
        <f t="shared" si="98"/>
        <v>0</v>
      </c>
      <c r="CI139" s="24">
        <f t="shared" si="99"/>
        <v>0</v>
      </c>
      <c r="CJ139" s="211">
        <f>_xlfn.XLOOKUP($C139,[1]Sheet1!$B:$B,[1]Sheet1!BJ:BJ)</f>
        <v>0</v>
      </c>
      <c r="CK139" s="211">
        <f>_xlfn.XLOOKUP($C139,[1]Sheet1!$B:$B,[1]Sheet1!BK:BK)</f>
        <v>0</v>
      </c>
      <c r="CL139" s="211">
        <f>_xlfn.XLOOKUP($C139,[1]Sheet1!$B:$B,[1]Sheet1!BL:BL)</f>
        <v>1</v>
      </c>
      <c r="CM139" s="211">
        <f>_xlfn.XLOOKUP($C139,[1]Sheet1!$B:$B,[1]Sheet1!BM:BM)</f>
        <v>1</v>
      </c>
      <c r="CN139" s="211">
        <f>_xlfn.XLOOKUP($C139,[1]Sheet1!$B:$B,[1]Sheet1!BN:BN)</f>
        <v>0</v>
      </c>
      <c r="CO139" s="211">
        <f>_xlfn.XLOOKUP($C139,[1]Sheet1!$B:$B,[1]Sheet1!BO:BO)</f>
        <v>0</v>
      </c>
      <c r="CP139" s="211">
        <f>_xlfn.XLOOKUP($C139,[1]Sheet1!$B:$B,[1]Sheet1!BP:BP)</f>
        <v>1</v>
      </c>
      <c r="CQ139" s="211">
        <f>_xlfn.XLOOKUP($C139,[1]Sheet1!$B:$B,[1]Sheet1!BQ:BQ)</f>
        <v>1</v>
      </c>
      <c r="CR139" s="211">
        <f>_xlfn.XLOOKUP($C139,[1]Sheet1!$B:$B,[1]Sheet1!BR:BR)</f>
        <v>0</v>
      </c>
      <c r="CS139" s="211">
        <f>_xlfn.XLOOKUP($C139,[1]Sheet1!$B:$B,[1]Sheet1!BS:BS)</f>
        <v>0</v>
      </c>
      <c r="CT139" s="211">
        <f>_xlfn.XLOOKUP($C139,[1]Sheet1!$B:$B,[1]Sheet1!BT:BT)</f>
        <v>0</v>
      </c>
      <c r="CU139" s="211">
        <f>_xlfn.XLOOKUP($C139,[1]Sheet1!$B:$B,[1]Sheet1!BU:BU)</f>
        <v>0</v>
      </c>
      <c r="CV139" s="211">
        <f>_xlfn.XLOOKUP($C139,[1]Sheet1!$B:$B,[1]Sheet1!BV:BV)</f>
        <v>0</v>
      </c>
      <c r="CW139" s="211">
        <f>_xlfn.XLOOKUP($C139,[1]Sheet1!$B:$B,[1]Sheet1!BW:BW)</f>
        <v>0</v>
      </c>
      <c r="CX139" s="211">
        <f>_xlfn.XLOOKUP($C139,[1]Sheet1!$B:$B,[1]Sheet1!BX:BX)</f>
        <v>0</v>
      </c>
      <c r="CY139" s="211">
        <f>_xlfn.XLOOKUP($C139,[1]Sheet1!$B:$B,[1]Sheet1!BY:BY)</f>
        <v>0</v>
      </c>
      <c r="CZ139" s="211">
        <f>_xlfn.XLOOKUP($C139,[1]Sheet1!$B:$B,[1]Sheet1!BZ:BZ)</f>
        <v>1</v>
      </c>
      <c r="DA139" s="211">
        <f>_xlfn.XLOOKUP($C139,[1]Sheet1!$B:$B,[1]Sheet1!CA:CA)</f>
        <v>0</v>
      </c>
      <c r="DB139" s="211">
        <f>_xlfn.XLOOKUP($C139,[1]Sheet1!$B:$B,[1]Sheet1!CB:CB)</f>
        <v>1</v>
      </c>
      <c r="DC139" s="211">
        <f>_xlfn.XLOOKUP($C139,[1]Sheet1!$B:$B,[1]Sheet1!CC:CC)</f>
        <v>1</v>
      </c>
      <c r="DD139" s="211">
        <f>_xlfn.XLOOKUP($C139,[1]Sheet1!$B:$B,[1]Sheet1!CD:CD)</f>
        <v>0</v>
      </c>
      <c r="DE139" s="211">
        <f>_xlfn.XLOOKUP($C139,[1]Sheet1!$B:$B,[1]Sheet1!CE:CE)</f>
        <v>1</v>
      </c>
      <c r="DF139" s="211">
        <f>_xlfn.XLOOKUP($C139,[1]Sheet1!$B:$B,[1]Sheet1!CF:CF)</f>
        <v>0</v>
      </c>
      <c r="DG139" s="163" t="str">
        <f>_xlfn.XLOOKUP(C139,[2]Sheet1!$B:$B,[2]Sheet1!$N:$N)</f>
        <v>N</v>
      </c>
      <c r="DH139" s="163">
        <f>_xlfn.XLOOKUP(C139,[2]Sheet1!$B:$B,[2]Sheet1!$R:$R)</f>
        <v>0</v>
      </c>
      <c r="DI139" s="163" t="str">
        <f>_xlfn.XLOOKUP(C139,[2]Sheet1!$B:$B,[2]Sheet1!$AN:$AN)</f>
        <v>C</v>
      </c>
      <c r="DJ139" s="163" t="str">
        <f>_xlfn.XLOOKUP(C139,[2]Sheet1!$B:$B,[2]Sheet1!$W:$W)</f>
        <v>C</v>
      </c>
      <c r="DK139" s="163" t="str">
        <f>_xlfn.XLOOKUP(C139,[2]Sheet1!$B:$B,[2]Sheet1!$AF:$AF)</f>
        <v>U</v>
      </c>
      <c r="DL139" s="163" t="str">
        <f>_xlfn.XLOOKUP(C139,[2]Sheet1!$B:$B,[2]Sheet1!$AW:$AW)</f>
        <v>Y</v>
      </c>
      <c r="DM139" s="166" t="str">
        <f t="shared" si="100"/>
        <v>N</v>
      </c>
      <c r="DN139" s="166" t="str">
        <f t="shared" si="101"/>
        <v/>
      </c>
      <c r="DO139" s="166" t="str">
        <f t="shared" si="102"/>
        <v>Y</v>
      </c>
      <c r="DP139" s="166" t="str">
        <f t="shared" si="103"/>
        <v>N</v>
      </c>
      <c r="DQ139" s="180" t="str">
        <f t="shared" si="104"/>
        <v>Yes</v>
      </c>
      <c r="DR139" s="180"/>
    </row>
    <row r="140" spans="1:122" s="89" customFormat="1" ht="16.5" hidden="1" customHeight="1">
      <c r="A140" s="89">
        <v>137</v>
      </c>
      <c r="B140" s="89">
        <v>200</v>
      </c>
      <c r="C140" s="90" t="s">
        <v>261</v>
      </c>
      <c r="D140" s="89" t="s">
        <v>7190</v>
      </c>
      <c r="E140" s="89" t="s">
        <v>7169</v>
      </c>
      <c r="F140" s="89" t="s">
        <v>2439</v>
      </c>
      <c r="G140" s="89" t="s">
        <v>3136</v>
      </c>
      <c r="H140" s="91" t="s">
        <v>262</v>
      </c>
      <c r="I140" s="89" t="s">
        <v>263</v>
      </c>
      <c r="J140" s="89">
        <v>0.254</v>
      </c>
      <c r="K140" s="89" t="s">
        <v>264</v>
      </c>
      <c r="L140" s="89">
        <v>125916</v>
      </c>
      <c r="M140" s="90">
        <v>31</v>
      </c>
      <c r="N140" s="88" t="s">
        <v>689</v>
      </c>
      <c r="O140" s="88" t="s">
        <v>7588</v>
      </c>
      <c r="P140" s="92" t="s">
        <v>7588</v>
      </c>
      <c r="Q140" s="73" t="s">
        <v>86</v>
      </c>
      <c r="R140" s="73" t="s">
        <v>689</v>
      </c>
      <c r="S140" s="88" t="s">
        <v>1421</v>
      </c>
      <c r="T140" s="88" t="s">
        <v>7588</v>
      </c>
      <c r="U140" s="215" t="s">
        <v>7588</v>
      </c>
      <c r="V140" s="88" t="s">
        <v>7588</v>
      </c>
      <c r="W140" s="88" t="s">
        <v>7588</v>
      </c>
      <c r="X140" s="220" t="s">
        <v>7588</v>
      </c>
      <c r="Y140" s="73" t="s">
        <v>7588</v>
      </c>
      <c r="Z140" s="88" t="s">
        <v>7588</v>
      </c>
      <c r="AA140" s="92" t="s">
        <v>7588</v>
      </c>
      <c r="AB140" s="88"/>
      <c r="AC140" s="88" t="s">
        <v>6</v>
      </c>
      <c r="AD140" s="92" t="s">
        <v>6</v>
      </c>
      <c r="AE140" s="73" t="s">
        <v>7588</v>
      </c>
      <c r="AF140" s="73" t="s">
        <v>689</v>
      </c>
      <c r="AG140" s="88" t="s">
        <v>266</v>
      </c>
      <c r="AH140" s="88" t="s">
        <v>266</v>
      </c>
      <c r="AI140" s="88" t="s">
        <v>267</v>
      </c>
      <c r="AJ140" s="88" t="s">
        <v>691</v>
      </c>
      <c r="AK140" s="93" t="s">
        <v>7588</v>
      </c>
      <c r="AL140" s="88"/>
      <c r="AM140" s="24"/>
      <c r="AN140" s="90"/>
      <c r="AO140" s="24" t="s">
        <v>870</v>
      </c>
      <c r="AP140" s="88" t="s">
        <v>86</v>
      </c>
      <c r="AQ140" s="89" t="s">
        <v>691</v>
      </c>
      <c r="AR140" s="96" t="s">
        <v>268</v>
      </c>
      <c r="AS140" s="89">
        <v>2050</v>
      </c>
      <c r="AU140" s="90"/>
      <c r="AV140" s="89" t="s">
        <v>266</v>
      </c>
      <c r="AW140" s="199" t="s">
        <v>267</v>
      </c>
      <c r="AX140" s="89" t="s">
        <v>269</v>
      </c>
      <c r="AY140" s="89" t="s">
        <v>689</v>
      </c>
      <c r="AZ140" s="89" t="s">
        <v>7588</v>
      </c>
      <c r="BA140" s="89" t="s">
        <v>7588</v>
      </c>
      <c r="BC140" s="90"/>
      <c r="BE140" s="95"/>
      <c r="BF140" s="90"/>
      <c r="BG140" s="24">
        <f t="shared" si="72"/>
        <v>0</v>
      </c>
      <c r="BH140" s="24">
        <f t="shared" si="73"/>
        <v>0</v>
      </c>
      <c r="BI140" s="24">
        <f t="shared" si="74"/>
        <v>0</v>
      </c>
      <c r="BJ140" s="24">
        <f t="shared" si="75"/>
        <v>0</v>
      </c>
      <c r="BK140" s="24">
        <f t="shared" si="76"/>
        <v>0</v>
      </c>
      <c r="BL140" s="24">
        <f t="shared" si="77"/>
        <v>0</v>
      </c>
      <c r="BM140" s="24">
        <f t="shared" si="78"/>
        <v>0</v>
      </c>
      <c r="BN140" s="24">
        <f t="shared" si="79"/>
        <v>0</v>
      </c>
      <c r="BO140" s="24">
        <f t="shared" si="80"/>
        <v>0</v>
      </c>
      <c r="BP140" s="24">
        <f t="shared" si="81"/>
        <v>0</v>
      </c>
      <c r="BQ140" s="24">
        <f t="shared" si="82"/>
        <v>0</v>
      </c>
      <c r="BR140" s="24">
        <f t="shared" si="83"/>
        <v>0</v>
      </c>
      <c r="BS140" s="24">
        <f t="shared" si="84"/>
        <v>0</v>
      </c>
      <c r="BT140" s="24">
        <f t="shared" si="85"/>
        <v>1</v>
      </c>
      <c r="BU140" s="24">
        <f t="shared" si="86"/>
        <v>0</v>
      </c>
      <c r="BV140" s="24">
        <f t="shared" si="87"/>
        <v>0</v>
      </c>
      <c r="BW140" s="24">
        <f t="shared" si="88"/>
        <v>0</v>
      </c>
      <c r="BX140" s="24">
        <f t="shared" si="89"/>
        <v>0</v>
      </c>
      <c r="BY140" s="24">
        <f t="shared" si="90"/>
        <v>0</v>
      </c>
      <c r="BZ140" s="24">
        <f t="shared" si="91"/>
        <v>0</v>
      </c>
      <c r="CA140" s="24">
        <f t="shared" si="92"/>
        <v>1</v>
      </c>
      <c r="CB140" s="24">
        <f t="shared" si="93"/>
        <v>1</v>
      </c>
      <c r="CC140" s="24">
        <f t="shared" si="94"/>
        <v>0</v>
      </c>
      <c r="CD140" s="24">
        <f t="shared" si="95"/>
        <v>0</v>
      </c>
      <c r="CE140" s="24">
        <f t="shared" si="96"/>
        <v>0</v>
      </c>
      <c r="CF140" s="24">
        <f t="shared" si="97"/>
        <v>1</v>
      </c>
      <c r="CG140" s="24">
        <f t="shared" si="105"/>
        <v>1</v>
      </c>
      <c r="CH140" s="24">
        <f t="shared" si="98"/>
        <v>0</v>
      </c>
      <c r="CI140" s="24">
        <f t="shared" si="99"/>
        <v>0</v>
      </c>
      <c r="CJ140" s="211">
        <f>_xlfn.XLOOKUP($C140,[1]Sheet1!$B:$B,[1]Sheet1!BJ:BJ)</f>
        <v>1</v>
      </c>
      <c r="CK140" s="211">
        <f>_xlfn.XLOOKUP($C140,[1]Sheet1!$B:$B,[1]Sheet1!BK:BK)</f>
        <v>0</v>
      </c>
      <c r="CL140" s="211">
        <f>_xlfn.XLOOKUP($C140,[1]Sheet1!$B:$B,[1]Sheet1!BL:BL)</f>
        <v>0</v>
      </c>
      <c r="CM140" s="211">
        <f>_xlfn.XLOOKUP($C140,[1]Sheet1!$B:$B,[1]Sheet1!BM:BM)</f>
        <v>1</v>
      </c>
      <c r="CN140" s="211">
        <f>_xlfn.XLOOKUP($C140,[1]Sheet1!$B:$B,[1]Sheet1!BN:BN)</f>
        <v>0</v>
      </c>
      <c r="CO140" s="211">
        <f>_xlfn.XLOOKUP($C140,[1]Sheet1!$B:$B,[1]Sheet1!BO:BO)</f>
        <v>0</v>
      </c>
      <c r="CP140" s="211">
        <f>_xlfn.XLOOKUP($C140,[1]Sheet1!$B:$B,[1]Sheet1!BP:BP)</f>
        <v>1</v>
      </c>
      <c r="CQ140" s="211">
        <f>_xlfn.XLOOKUP($C140,[1]Sheet1!$B:$B,[1]Sheet1!BQ:BQ)</f>
        <v>1</v>
      </c>
      <c r="CR140" s="211">
        <f>_xlfn.XLOOKUP($C140,[1]Sheet1!$B:$B,[1]Sheet1!BR:BR)</f>
        <v>0</v>
      </c>
      <c r="CS140" s="211">
        <f>_xlfn.XLOOKUP($C140,[1]Sheet1!$B:$B,[1]Sheet1!BS:BS)</f>
        <v>1</v>
      </c>
      <c r="CT140" s="211">
        <f>_xlfn.XLOOKUP($C140,[1]Sheet1!$B:$B,[1]Sheet1!BT:BT)</f>
        <v>0</v>
      </c>
      <c r="CU140" s="211">
        <f>_xlfn.XLOOKUP($C140,[1]Sheet1!$B:$B,[1]Sheet1!BU:BU)</f>
        <v>1</v>
      </c>
      <c r="CV140" s="211">
        <f>_xlfn.XLOOKUP($C140,[1]Sheet1!$B:$B,[1]Sheet1!BV:BV)</f>
        <v>0</v>
      </c>
      <c r="CW140" s="211">
        <f>_xlfn.XLOOKUP($C140,[1]Sheet1!$B:$B,[1]Sheet1!BW:BW)</f>
        <v>0</v>
      </c>
      <c r="CX140" s="211">
        <f>_xlfn.XLOOKUP($C140,[1]Sheet1!$B:$B,[1]Sheet1!BX:BX)</f>
        <v>0</v>
      </c>
      <c r="CY140" s="211">
        <f>_xlfn.XLOOKUP($C140,[1]Sheet1!$B:$B,[1]Sheet1!BY:BY)</f>
        <v>0</v>
      </c>
      <c r="CZ140" s="211">
        <f>_xlfn.XLOOKUP($C140,[1]Sheet1!$B:$B,[1]Sheet1!BZ:BZ)</f>
        <v>1</v>
      </c>
      <c r="DA140" s="211">
        <f>_xlfn.XLOOKUP($C140,[1]Sheet1!$B:$B,[1]Sheet1!CA:CA)</f>
        <v>1</v>
      </c>
      <c r="DB140" s="211">
        <f>_xlfn.XLOOKUP($C140,[1]Sheet1!$B:$B,[1]Sheet1!CB:CB)</f>
        <v>1</v>
      </c>
      <c r="DC140" s="211">
        <f>_xlfn.XLOOKUP($C140,[1]Sheet1!$B:$B,[1]Sheet1!CC:CC)</f>
        <v>1</v>
      </c>
      <c r="DD140" s="211">
        <f>_xlfn.XLOOKUP($C140,[1]Sheet1!$B:$B,[1]Sheet1!CD:CD)</f>
        <v>0</v>
      </c>
      <c r="DE140" s="211">
        <f>_xlfn.XLOOKUP($C140,[1]Sheet1!$B:$B,[1]Sheet1!CE:CE)</f>
        <v>1</v>
      </c>
      <c r="DF140" s="211">
        <f>_xlfn.XLOOKUP($C140,[1]Sheet1!$B:$B,[1]Sheet1!CF:CF)</f>
        <v>1</v>
      </c>
      <c r="DG140" s="163" t="str">
        <f>_xlfn.XLOOKUP(C140,[2]Sheet1!$B:$B,[2]Sheet1!$N:$N)</f>
        <v>N</v>
      </c>
      <c r="DH140" s="163" t="str">
        <f>_xlfn.XLOOKUP(C140,[2]Sheet1!$B:$B,[2]Sheet1!$R:$R)</f>
        <v>No</v>
      </c>
      <c r="DI140" s="163" t="str">
        <f>_xlfn.XLOOKUP(C140,[2]Sheet1!$B:$B,[2]Sheet1!$AN:$AN)</f>
        <v>V</v>
      </c>
      <c r="DJ140" s="163" t="str">
        <f>_xlfn.XLOOKUP(C140,[2]Sheet1!$B:$B,[2]Sheet1!$W:$W)</f>
        <v>C</v>
      </c>
      <c r="DK140" s="163" t="str">
        <f>_xlfn.XLOOKUP(C140,[2]Sheet1!$B:$B,[2]Sheet1!$AF:$AF)</f>
        <v>Y</v>
      </c>
      <c r="DL140" s="163" t="str">
        <f>_xlfn.XLOOKUP(C140,[2]Sheet1!$B:$B,[2]Sheet1!$AW:$AW)</f>
        <v>Y</v>
      </c>
      <c r="DM140" s="166" t="str">
        <f t="shared" si="100"/>
        <v>Y</v>
      </c>
      <c r="DN140" s="166" t="str">
        <f t="shared" si="101"/>
        <v/>
      </c>
      <c r="DO140" s="166" t="str">
        <f t="shared" si="102"/>
        <v>Y</v>
      </c>
      <c r="DP140" s="166" t="str">
        <f t="shared" si="103"/>
        <v>N</v>
      </c>
      <c r="DQ140" s="180" t="str">
        <f t="shared" si="104"/>
        <v>Yes</v>
      </c>
      <c r="DR140" s="180"/>
    </row>
    <row r="141" spans="1:122" s="24" customFormat="1" ht="16.5" hidden="1" customHeight="1">
      <c r="A141" s="24">
        <v>138</v>
      </c>
      <c r="B141" s="24">
        <v>93</v>
      </c>
      <c r="C141" s="26" t="s">
        <v>577</v>
      </c>
      <c r="D141" s="24" t="s">
        <v>7196</v>
      </c>
      <c r="E141" s="24" t="s">
        <v>7172</v>
      </c>
      <c r="F141" s="24" t="s">
        <v>2277</v>
      </c>
      <c r="G141" s="24" t="s">
        <v>3181</v>
      </c>
      <c r="H141" s="30" t="s">
        <v>578</v>
      </c>
      <c r="I141" s="24" t="s">
        <v>579</v>
      </c>
      <c r="J141" s="24">
        <v>-0.88400000000000001</v>
      </c>
      <c r="K141" s="24" t="s">
        <v>580</v>
      </c>
      <c r="L141" s="24">
        <v>134323</v>
      </c>
      <c r="M141" s="26">
        <v>14</v>
      </c>
      <c r="N141" s="73" t="s">
        <v>689</v>
      </c>
      <c r="O141" s="73" t="s">
        <v>7588</v>
      </c>
      <c r="P141" s="74" t="s">
        <v>7588</v>
      </c>
      <c r="Q141" s="73" t="s">
        <v>689</v>
      </c>
      <c r="R141" s="73" t="s">
        <v>689</v>
      </c>
      <c r="S141" s="73" t="s">
        <v>7588</v>
      </c>
      <c r="T141" s="73" t="s">
        <v>7588</v>
      </c>
      <c r="U141" s="213" t="s">
        <v>7588</v>
      </c>
      <c r="V141" s="73" t="s">
        <v>7588</v>
      </c>
      <c r="W141" s="73" t="s">
        <v>7588</v>
      </c>
      <c r="X141" s="218" t="s">
        <v>7588</v>
      </c>
      <c r="Y141" s="73" t="s">
        <v>7588</v>
      </c>
      <c r="Z141" s="73" t="s">
        <v>7588</v>
      </c>
      <c r="AA141" s="74" t="s">
        <v>7588</v>
      </c>
      <c r="AB141" s="73"/>
      <c r="AC141" s="73" t="s">
        <v>9</v>
      </c>
      <c r="AD141" s="74" t="s">
        <v>7140</v>
      </c>
      <c r="AE141" s="73" t="s">
        <v>7588</v>
      </c>
      <c r="AF141" s="73" t="s">
        <v>689</v>
      </c>
      <c r="AG141" s="73" t="s">
        <v>266</v>
      </c>
      <c r="AH141" s="73" t="s">
        <v>266</v>
      </c>
      <c r="AI141" s="73" t="s">
        <v>269</v>
      </c>
      <c r="AJ141" s="73" t="s">
        <v>691</v>
      </c>
      <c r="AK141" s="81" t="s">
        <v>7588</v>
      </c>
      <c r="AL141" s="73" t="s">
        <v>7588</v>
      </c>
      <c r="AN141" s="26"/>
      <c r="AO141" s="24" t="s">
        <v>7588</v>
      </c>
      <c r="AP141" s="73" t="s">
        <v>689</v>
      </c>
      <c r="AQ141" s="24" t="s">
        <v>7588</v>
      </c>
      <c r="AR141" s="24" t="s">
        <v>7588</v>
      </c>
      <c r="AS141" s="24" t="s">
        <v>7588</v>
      </c>
      <c r="AU141" s="26"/>
      <c r="AV141" s="24" t="s">
        <v>267</v>
      </c>
      <c r="AW141" s="22" t="s">
        <v>267</v>
      </c>
      <c r="AX141" s="24" t="s">
        <v>269</v>
      </c>
      <c r="AY141" s="24" t="s">
        <v>86</v>
      </c>
      <c r="AZ141" s="24" t="s">
        <v>4350</v>
      </c>
      <c r="BA141" s="24">
        <v>2025</v>
      </c>
      <c r="BC141" s="26"/>
      <c r="BE141" s="29"/>
      <c r="BF141" s="26"/>
      <c r="BG141" s="24">
        <f t="shared" si="72"/>
        <v>0</v>
      </c>
      <c r="BH141" s="24">
        <f t="shared" si="73"/>
        <v>0</v>
      </c>
      <c r="BI141" s="24">
        <f t="shared" si="74"/>
        <v>0</v>
      </c>
      <c r="BJ141" s="24">
        <f t="shared" si="75"/>
        <v>0</v>
      </c>
      <c r="BK141" s="24">
        <f t="shared" si="76"/>
        <v>0</v>
      </c>
      <c r="BL141" s="24">
        <f t="shared" si="77"/>
        <v>0</v>
      </c>
      <c r="BM141" s="24">
        <f t="shared" si="78"/>
        <v>0</v>
      </c>
      <c r="BN141" s="24">
        <f t="shared" si="79"/>
        <v>0</v>
      </c>
      <c r="BO141" s="24">
        <f t="shared" si="80"/>
        <v>0</v>
      </c>
      <c r="BP141" s="24">
        <f t="shared" si="81"/>
        <v>0</v>
      </c>
      <c r="BQ141" s="24">
        <f t="shared" si="82"/>
        <v>0</v>
      </c>
      <c r="BR141" s="24">
        <f t="shared" si="83"/>
        <v>0</v>
      </c>
      <c r="BS141" s="24">
        <f t="shared" si="84"/>
        <v>0</v>
      </c>
      <c r="BT141" s="24">
        <f t="shared" si="85"/>
        <v>0</v>
      </c>
      <c r="BU141" s="24">
        <f t="shared" si="86"/>
        <v>0</v>
      </c>
      <c r="BV141" s="24">
        <f t="shared" si="87"/>
        <v>0</v>
      </c>
      <c r="BW141" s="24">
        <f t="shared" si="88"/>
        <v>0</v>
      </c>
      <c r="BX141" s="24">
        <f t="shared" si="89"/>
        <v>0</v>
      </c>
      <c r="BY141" s="24">
        <f t="shared" si="90"/>
        <v>0</v>
      </c>
      <c r="BZ141" s="24">
        <f t="shared" si="91"/>
        <v>0</v>
      </c>
      <c r="CA141" s="24">
        <f t="shared" si="92"/>
        <v>0</v>
      </c>
      <c r="CB141" s="24">
        <f t="shared" si="93"/>
        <v>0</v>
      </c>
      <c r="CC141" s="24">
        <f t="shared" si="94"/>
        <v>0</v>
      </c>
      <c r="CD141" s="24">
        <f t="shared" si="95"/>
        <v>1</v>
      </c>
      <c r="CE141" s="24">
        <f t="shared" si="96"/>
        <v>0</v>
      </c>
      <c r="CF141" s="24">
        <f t="shared" si="97"/>
        <v>0</v>
      </c>
      <c r="CG141" s="24">
        <f t="shared" si="105"/>
        <v>0</v>
      </c>
      <c r="CH141" s="24">
        <f t="shared" si="98"/>
        <v>0</v>
      </c>
      <c r="CI141" s="24">
        <f t="shared" si="99"/>
        <v>1</v>
      </c>
      <c r="CJ141" s="211">
        <f>_xlfn.XLOOKUP($C141,[1]Sheet1!$B:$B,[1]Sheet1!BJ:BJ)</f>
        <v>0</v>
      </c>
      <c r="CK141" s="211">
        <f>_xlfn.XLOOKUP($C141,[1]Sheet1!$B:$B,[1]Sheet1!BK:BK)</f>
        <v>0</v>
      </c>
      <c r="CL141" s="211">
        <f>_xlfn.XLOOKUP($C141,[1]Sheet1!$B:$B,[1]Sheet1!BL:BL)</f>
        <v>0</v>
      </c>
      <c r="CM141" s="211">
        <f>_xlfn.XLOOKUP($C141,[1]Sheet1!$B:$B,[1]Sheet1!BM:BM)</f>
        <v>0</v>
      </c>
      <c r="CN141" s="211">
        <f>_xlfn.XLOOKUP($C141,[1]Sheet1!$B:$B,[1]Sheet1!BN:BN)</f>
        <v>0</v>
      </c>
      <c r="CO141" s="211">
        <f>_xlfn.XLOOKUP($C141,[1]Sheet1!$B:$B,[1]Sheet1!BO:BO)</f>
        <v>0</v>
      </c>
      <c r="CP141" s="211">
        <f>_xlfn.XLOOKUP($C141,[1]Sheet1!$B:$B,[1]Sheet1!BP:BP)</f>
        <v>0</v>
      </c>
      <c r="CQ141" s="211">
        <f>_xlfn.XLOOKUP($C141,[1]Sheet1!$B:$B,[1]Sheet1!BQ:BQ)</f>
        <v>0</v>
      </c>
      <c r="CR141" s="211">
        <f>_xlfn.XLOOKUP($C141,[1]Sheet1!$B:$B,[1]Sheet1!BR:BR)</f>
        <v>0</v>
      </c>
      <c r="CS141" s="211">
        <f>_xlfn.XLOOKUP($C141,[1]Sheet1!$B:$B,[1]Sheet1!BS:BS)</f>
        <v>0</v>
      </c>
      <c r="CT141" s="211">
        <f>_xlfn.XLOOKUP($C141,[1]Sheet1!$B:$B,[1]Sheet1!BT:BT)</f>
        <v>0</v>
      </c>
      <c r="CU141" s="211">
        <f>_xlfn.XLOOKUP($C141,[1]Sheet1!$B:$B,[1]Sheet1!BU:BU)</f>
        <v>0</v>
      </c>
      <c r="CV141" s="211">
        <f>_xlfn.XLOOKUP($C141,[1]Sheet1!$B:$B,[1]Sheet1!BV:BV)</f>
        <v>0</v>
      </c>
      <c r="CW141" s="211">
        <f>_xlfn.XLOOKUP($C141,[1]Sheet1!$B:$B,[1]Sheet1!BW:BW)</f>
        <v>0</v>
      </c>
      <c r="CX141" s="211">
        <f>_xlfn.XLOOKUP($C141,[1]Sheet1!$B:$B,[1]Sheet1!BX:BX)</f>
        <v>0</v>
      </c>
      <c r="CY141" s="211">
        <f>_xlfn.XLOOKUP($C141,[1]Sheet1!$B:$B,[1]Sheet1!BY:BY)</f>
        <v>0</v>
      </c>
      <c r="CZ141" s="211">
        <f>_xlfn.XLOOKUP($C141,[1]Sheet1!$B:$B,[1]Sheet1!BZ:BZ)</f>
        <v>0</v>
      </c>
      <c r="DA141" s="211">
        <f>_xlfn.XLOOKUP($C141,[1]Sheet1!$B:$B,[1]Sheet1!CA:CA)</f>
        <v>0</v>
      </c>
      <c r="DB141" s="211">
        <f>_xlfn.XLOOKUP($C141,[1]Sheet1!$B:$B,[1]Sheet1!CB:CB)</f>
        <v>0</v>
      </c>
      <c r="DC141" s="211">
        <f>_xlfn.XLOOKUP($C141,[1]Sheet1!$B:$B,[1]Sheet1!CC:CC)</f>
        <v>0</v>
      </c>
      <c r="DD141" s="211">
        <f>_xlfn.XLOOKUP($C141,[1]Sheet1!$B:$B,[1]Sheet1!CD:CD)</f>
        <v>0</v>
      </c>
      <c r="DE141" s="211">
        <f>_xlfn.XLOOKUP($C141,[1]Sheet1!$B:$B,[1]Sheet1!CE:CE)</f>
        <v>0</v>
      </c>
      <c r="DF141" s="211">
        <f>_xlfn.XLOOKUP($C141,[1]Sheet1!$B:$B,[1]Sheet1!CF:CF)</f>
        <v>0</v>
      </c>
      <c r="DG141" s="163" t="str">
        <f>_xlfn.XLOOKUP(C141,[2]Sheet1!$B:$B,[2]Sheet1!$N:$N)</f>
        <v>N</v>
      </c>
      <c r="DH141" s="163">
        <f>_xlfn.XLOOKUP(C141,[2]Sheet1!$B:$B,[2]Sheet1!$R:$R)</f>
        <v>0</v>
      </c>
      <c r="DI141" s="163" t="str">
        <f>_xlfn.XLOOKUP(C141,[2]Sheet1!$B:$B,[2]Sheet1!$AN:$AN)</f>
        <v>N</v>
      </c>
      <c r="DJ141" s="163" t="str">
        <f>_xlfn.XLOOKUP(C141,[2]Sheet1!$B:$B,[2]Sheet1!$W:$W)</f>
        <v>G</v>
      </c>
      <c r="DK141" s="163" t="str">
        <f>_xlfn.XLOOKUP(C141,[2]Sheet1!$B:$B,[2]Sheet1!$AF:$AF)</f>
        <v>Y, g</v>
      </c>
      <c r="DL141" s="163">
        <f>_xlfn.XLOOKUP(C141,[2]Sheet1!$B:$B,[2]Sheet1!$AW:$AW)</f>
        <v>0</v>
      </c>
      <c r="DM141" s="166" t="str">
        <f t="shared" si="100"/>
        <v>N</v>
      </c>
      <c r="DN141" s="166" t="str">
        <f t="shared" si="101"/>
        <v/>
      </c>
      <c r="DO141" s="166" t="str">
        <f t="shared" si="102"/>
        <v>N</v>
      </c>
      <c r="DP141" s="166" t="str">
        <f t="shared" si="103"/>
        <v>N</v>
      </c>
      <c r="DQ141" s="180" t="str">
        <f t="shared" si="104"/>
        <v>Not Specified</v>
      </c>
      <c r="DR141" s="180"/>
    </row>
    <row r="142" spans="1:122" s="24" customFormat="1" ht="16.5" hidden="1" customHeight="1">
      <c r="A142" s="24">
        <v>139</v>
      </c>
      <c r="B142" s="24">
        <v>182</v>
      </c>
      <c r="C142" s="26" t="s">
        <v>2076</v>
      </c>
      <c r="D142" s="24" t="s">
        <v>7183</v>
      </c>
      <c r="E142" s="24" t="s">
        <v>7169</v>
      </c>
      <c r="F142" s="24" t="s">
        <v>3982</v>
      </c>
      <c r="G142" s="24" t="s">
        <v>3136</v>
      </c>
      <c r="H142" s="30" t="s">
        <v>2077</v>
      </c>
      <c r="I142" s="24" t="s">
        <v>2078</v>
      </c>
      <c r="J142" s="24">
        <v>-0.81699999999999995</v>
      </c>
      <c r="K142" s="24" t="s">
        <v>2079</v>
      </c>
      <c r="L142" s="24">
        <v>108648</v>
      </c>
      <c r="M142" s="26">
        <v>31</v>
      </c>
      <c r="N142" s="73" t="s">
        <v>86</v>
      </c>
      <c r="O142" s="73">
        <v>2015</v>
      </c>
      <c r="P142" s="74">
        <v>2025</v>
      </c>
      <c r="Q142" s="73" t="s">
        <v>689</v>
      </c>
      <c r="R142" s="73" t="s">
        <v>689</v>
      </c>
      <c r="S142" s="73" t="s">
        <v>7588</v>
      </c>
      <c r="T142" s="73" t="s">
        <v>7588</v>
      </c>
      <c r="U142" s="213" t="s">
        <v>7588</v>
      </c>
      <c r="V142" s="73" t="s">
        <v>7588</v>
      </c>
      <c r="W142" s="73" t="s">
        <v>7588</v>
      </c>
      <c r="X142" s="218" t="s">
        <v>7588</v>
      </c>
      <c r="Y142" s="73" t="s">
        <v>7588</v>
      </c>
      <c r="Z142" s="73" t="s">
        <v>7588</v>
      </c>
      <c r="AA142" s="74" t="s">
        <v>7588</v>
      </c>
      <c r="AB142" s="73"/>
      <c r="AC142" s="73" t="s">
        <v>417</v>
      </c>
      <c r="AD142" s="74" t="s">
        <v>6</v>
      </c>
      <c r="AE142" s="73" t="s">
        <v>7588</v>
      </c>
      <c r="AF142" s="73" t="s">
        <v>689</v>
      </c>
      <c r="AG142" s="73" t="s">
        <v>266</v>
      </c>
      <c r="AH142" s="73" t="s">
        <v>266</v>
      </c>
      <c r="AI142" s="73" t="s">
        <v>269</v>
      </c>
      <c r="AJ142" s="73" t="s">
        <v>691</v>
      </c>
      <c r="AK142" s="81" t="s">
        <v>7588</v>
      </c>
      <c r="AL142" s="73" t="s">
        <v>7588</v>
      </c>
      <c r="AN142" s="26"/>
      <c r="AO142" s="24" t="s">
        <v>870</v>
      </c>
      <c r="AP142" s="73" t="s">
        <v>86</v>
      </c>
      <c r="AQ142" s="24" t="s">
        <v>691</v>
      </c>
      <c r="AR142" s="24" t="s">
        <v>4358</v>
      </c>
      <c r="AS142" s="24">
        <v>2035</v>
      </c>
      <c r="AU142" s="26"/>
      <c r="AV142" s="24" t="s">
        <v>266</v>
      </c>
      <c r="AW142" s="22" t="s">
        <v>269</v>
      </c>
      <c r="AX142" s="24" t="s">
        <v>269</v>
      </c>
      <c r="AY142" s="24" t="s">
        <v>689</v>
      </c>
      <c r="AZ142" s="24" t="s">
        <v>7588</v>
      </c>
      <c r="BA142" s="24" t="s">
        <v>7588</v>
      </c>
      <c r="BC142" s="26"/>
      <c r="BE142" s="29"/>
      <c r="BF142" s="26"/>
      <c r="BG142" s="24">
        <f t="shared" si="72"/>
        <v>0</v>
      </c>
      <c r="BH142" s="24">
        <f t="shared" si="73"/>
        <v>1</v>
      </c>
      <c r="BI142" s="24">
        <f t="shared" si="74"/>
        <v>0</v>
      </c>
      <c r="BJ142" s="24">
        <f t="shared" si="75"/>
        <v>1</v>
      </c>
      <c r="BK142" s="24">
        <f t="shared" si="76"/>
        <v>0</v>
      </c>
      <c r="BL142" s="24">
        <f t="shared" si="77"/>
        <v>0</v>
      </c>
      <c r="BM142" s="24">
        <f t="shared" si="78"/>
        <v>0</v>
      </c>
      <c r="BN142" s="24">
        <f t="shared" si="79"/>
        <v>0</v>
      </c>
      <c r="BO142" s="24">
        <f t="shared" si="80"/>
        <v>0</v>
      </c>
      <c r="BP142" s="24">
        <f t="shared" si="81"/>
        <v>0</v>
      </c>
      <c r="BQ142" s="24">
        <f t="shared" si="82"/>
        <v>0</v>
      </c>
      <c r="BR142" s="24">
        <f t="shared" si="83"/>
        <v>0</v>
      </c>
      <c r="BS142" s="24">
        <f t="shared" si="84"/>
        <v>0</v>
      </c>
      <c r="BT142" s="24">
        <f t="shared" si="85"/>
        <v>1</v>
      </c>
      <c r="BU142" s="24">
        <f t="shared" si="86"/>
        <v>0</v>
      </c>
      <c r="BV142" s="24">
        <f t="shared" si="87"/>
        <v>0</v>
      </c>
      <c r="BW142" s="24">
        <f t="shared" si="88"/>
        <v>0</v>
      </c>
      <c r="BX142" s="24">
        <f t="shared" si="89"/>
        <v>0</v>
      </c>
      <c r="BY142" s="24">
        <f t="shared" si="90"/>
        <v>0</v>
      </c>
      <c r="BZ142" s="24">
        <f t="shared" si="91"/>
        <v>0</v>
      </c>
      <c r="CA142" s="24">
        <f t="shared" si="92"/>
        <v>1</v>
      </c>
      <c r="CB142" s="24">
        <f t="shared" si="93"/>
        <v>1</v>
      </c>
      <c r="CC142" s="24">
        <f t="shared" si="94"/>
        <v>0</v>
      </c>
      <c r="CD142" s="24">
        <f t="shared" si="95"/>
        <v>0</v>
      </c>
      <c r="CE142" s="24">
        <f t="shared" si="96"/>
        <v>0</v>
      </c>
      <c r="CF142" s="24">
        <f t="shared" si="97"/>
        <v>1</v>
      </c>
      <c r="CG142" s="24">
        <f>MAX($BJ142,$BN142,$BX142,$CB142)</f>
        <v>1</v>
      </c>
      <c r="CH142" s="24">
        <f t="shared" si="98"/>
        <v>0</v>
      </c>
      <c r="CI142" s="24">
        <f t="shared" si="99"/>
        <v>0</v>
      </c>
      <c r="CJ142" s="211">
        <f>_xlfn.XLOOKUP($C142,[1]Sheet1!$B:$B,[1]Sheet1!BJ:BJ)</f>
        <v>0</v>
      </c>
      <c r="CK142" s="211">
        <f>_xlfn.XLOOKUP($C142,[1]Sheet1!$B:$B,[1]Sheet1!BK:BK)</f>
        <v>0</v>
      </c>
      <c r="CL142" s="211">
        <f>_xlfn.XLOOKUP($C142,[1]Sheet1!$B:$B,[1]Sheet1!BL:BL)</f>
        <v>0</v>
      </c>
      <c r="CM142" s="211">
        <f>_xlfn.XLOOKUP($C142,[1]Sheet1!$B:$B,[1]Sheet1!BM:BM)</f>
        <v>0</v>
      </c>
      <c r="CN142" s="211">
        <f>_xlfn.XLOOKUP($C142,[1]Sheet1!$B:$B,[1]Sheet1!BN:BN)</f>
        <v>0</v>
      </c>
      <c r="CO142" s="211">
        <f>_xlfn.XLOOKUP($C142,[1]Sheet1!$B:$B,[1]Sheet1!BO:BO)</f>
        <v>0</v>
      </c>
      <c r="CP142" s="211">
        <f>_xlfn.XLOOKUP($C142,[1]Sheet1!$B:$B,[1]Sheet1!BP:BP)</f>
        <v>1</v>
      </c>
      <c r="CQ142" s="211">
        <f>_xlfn.XLOOKUP($C142,[1]Sheet1!$B:$B,[1]Sheet1!BQ:BQ)</f>
        <v>1</v>
      </c>
      <c r="CR142" s="211">
        <f>_xlfn.XLOOKUP($C142,[1]Sheet1!$B:$B,[1]Sheet1!BR:BR)</f>
        <v>0</v>
      </c>
      <c r="CS142" s="211">
        <f>_xlfn.XLOOKUP($C142,[1]Sheet1!$B:$B,[1]Sheet1!BS:BS)</f>
        <v>0</v>
      </c>
      <c r="CT142" s="211">
        <f>_xlfn.XLOOKUP($C142,[1]Sheet1!$B:$B,[1]Sheet1!BT:BT)</f>
        <v>0</v>
      </c>
      <c r="CU142" s="211">
        <f>_xlfn.XLOOKUP($C142,[1]Sheet1!$B:$B,[1]Sheet1!BU:BU)</f>
        <v>0</v>
      </c>
      <c r="CV142" s="211">
        <f>_xlfn.XLOOKUP($C142,[1]Sheet1!$B:$B,[1]Sheet1!BV:BV)</f>
        <v>0</v>
      </c>
      <c r="CW142" s="211">
        <f>_xlfn.XLOOKUP($C142,[1]Sheet1!$B:$B,[1]Sheet1!BW:BW)</f>
        <v>1</v>
      </c>
      <c r="CX142" s="211">
        <f>_xlfn.XLOOKUP($C142,[1]Sheet1!$B:$B,[1]Sheet1!BX:BX)</f>
        <v>0</v>
      </c>
      <c r="CY142" s="211">
        <f>_xlfn.XLOOKUP($C142,[1]Sheet1!$B:$B,[1]Sheet1!BY:BY)</f>
        <v>1</v>
      </c>
      <c r="CZ142" s="211">
        <f>_xlfn.XLOOKUP($C142,[1]Sheet1!$B:$B,[1]Sheet1!BZ:BZ)</f>
        <v>1</v>
      </c>
      <c r="DA142" s="211">
        <f>_xlfn.XLOOKUP($C142,[1]Sheet1!$B:$B,[1]Sheet1!CA:CA)</f>
        <v>0</v>
      </c>
      <c r="DB142" s="211">
        <f>_xlfn.XLOOKUP($C142,[1]Sheet1!$B:$B,[1]Sheet1!CB:CB)</f>
        <v>1</v>
      </c>
      <c r="DC142" s="211">
        <f>_xlfn.XLOOKUP($C142,[1]Sheet1!$B:$B,[1]Sheet1!CC:CC)</f>
        <v>1</v>
      </c>
      <c r="DD142" s="211">
        <f>_xlfn.XLOOKUP($C142,[1]Sheet1!$B:$B,[1]Sheet1!CD:CD)</f>
        <v>0</v>
      </c>
      <c r="DE142" s="211">
        <f>_xlfn.XLOOKUP($C142,[1]Sheet1!$B:$B,[1]Sheet1!CE:CE)</f>
        <v>1</v>
      </c>
      <c r="DF142" s="211">
        <f>_xlfn.XLOOKUP($C142,[1]Sheet1!$B:$B,[1]Sheet1!CF:CF)</f>
        <v>0</v>
      </c>
      <c r="DG142" s="163" t="str">
        <f>_xlfn.XLOOKUP(C142,[2]Sheet1!$B:$B,[2]Sheet1!$N:$N)</f>
        <v>N</v>
      </c>
      <c r="DH142" s="163">
        <f>_xlfn.XLOOKUP(C142,[2]Sheet1!$B:$B,[2]Sheet1!$R:$R)</f>
        <v>0</v>
      </c>
      <c r="DI142" s="163" t="str">
        <f>_xlfn.XLOOKUP(C142,[2]Sheet1!$B:$B,[2]Sheet1!$AN:$AN)</f>
        <v>C</v>
      </c>
      <c r="DJ142" s="163" t="str">
        <f>_xlfn.XLOOKUP(C142,[2]Sheet1!$B:$B,[2]Sheet1!$W:$W)</f>
        <v>N</v>
      </c>
      <c r="DK142" s="163">
        <f>_xlfn.XLOOKUP(C142,[2]Sheet1!$B:$B,[2]Sheet1!$AF:$AF)</f>
        <v>0</v>
      </c>
      <c r="DL142" s="163" t="str">
        <f>_xlfn.XLOOKUP(C142,[2]Sheet1!$B:$B,[2]Sheet1!$AW:$AW)</f>
        <v>Y</v>
      </c>
      <c r="DM142" s="166" t="str">
        <f t="shared" si="100"/>
        <v>N</v>
      </c>
      <c r="DN142" s="166" t="str">
        <f t="shared" si="101"/>
        <v/>
      </c>
      <c r="DO142" s="166" t="str">
        <f t="shared" si="102"/>
        <v>Y</v>
      </c>
      <c r="DP142" s="166" t="str">
        <f t="shared" si="103"/>
        <v>N</v>
      </c>
      <c r="DQ142" s="180" t="str">
        <f t="shared" si="104"/>
        <v>Yes</v>
      </c>
      <c r="DR142" s="180"/>
    </row>
    <row r="143" spans="1:122" s="24" customFormat="1" ht="16.5" hidden="1" customHeight="1">
      <c r="A143" s="24">
        <v>140</v>
      </c>
      <c r="B143" s="24">
        <v>101</v>
      </c>
      <c r="C143" s="26" t="s">
        <v>581</v>
      </c>
      <c r="D143" s="24" t="s">
        <v>7159</v>
      </c>
      <c r="E143" s="24" t="s">
        <v>7155</v>
      </c>
      <c r="F143" s="24" t="s">
        <v>2428</v>
      </c>
      <c r="G143" s="24" t="s">
        <v>3136</v>
      </c>
      <c r="H143" s="30" t="s">
        <v>582</v>
      </c>
      <c r="I143" s="24" t="s">
        <v>583</v>
      </c>
      <c r="J143" s="24">
        <v>7.7670000000000003</v>
      </c>
      <c r="K143" s="24" t="s">
        <v>584</v>
      </c>
      <c r="L143" s="24">
        <v>76566</v>
      </c>
      <c r="M143" s="26">
        <v>31</v>
      </c>
      <c r="N143" s="73" t="s">
        <v>689</v>
      </c>
      <c r="O143" s="73" t="s">
        <v>7588</v>
      </c>
      <c r="P143" s="74" t="s">
        <v>7588</v>
      </c>
      <c r="Q143" s="73" t="s">
        <v>86</v>
      </c>
      <c r="R143" s="73" t="s">
        <v>86</v>
      </c>
      <c r="S143" s="73" t="s">
        <v>673</v>
      </c>
      <c r="T143" s="73" t="s">
        <v>3329</v>
      </c>
      <c r="U143" s="213">
        <v>2030</v>
      </c>
      <c r="V143" s="73" t="s">
        <v>7588</v>
      </c>
      <c r="W143" s="73" t="s">
        <v>7588</v>
      </c>
      <c r="X143" s="218" t="s">
        <v>7588</v>
      </c>
      <c r="Y143" s="73" t="s">
        <v>7588</v>
      </c>
      <c r="Z143" s="73" t="s">
        <v>7588</v>
      </c>
      <c r="AA143" s="74" t="s">
        <v>7588</v>
      </c>
      <c r="AB143" s="73"/>
      <c r="AC143" s="73" t="s">
        <v>4047</v>
      </c>
      <c r="AD143" s="74" t="s">
        <v>5</v>
      </c>
      <c r="AE143" s="73" t="s">
        <v>7346</v>
      </c>
      <c r="AF143" s="73" t="s">
        <v>86</v>
      </c>
      <c r="AG143" s="73" t="s">
        <v>266</v>
      </c>
      <c r="AH143" s="73" t="s">
        <v>266</v>
      </c>
      <c r="AI143" s="73" t="s">
        <v>266</v>
      </c>
      <c r="AJ143" s="73" t="s">
        <v>2283</v>
      </c>
      <c r="AK143" s="81" t="s">
        <v>4373</v>
      </c>
      <c r="AL143" s="73">
        <v>2050</v>
      </c>
      <c r="AN143" s="26"/>
      <c r="AO143" s="24" t="s">
        <v>7588</v>
      </c>
      <c r="AP143" s="73" t="s">
        <v>689</v>
      </c>
      <c r="AQ143" s="24" t="s">
        <v>7588</v>
      </c>
      <c r="AR143" s="24" t="s">
        <v>7588</v>
      </c>
      <c r="AS143" s="24" t="s">
        <v>7588</v>
      </c>
      <c r="AU143" s="26"/>
      <c r="AV143" s="24" t="s">
        <v>267</v>
      </c>
      <c r="AW143" s="22" t="s">
        <v>3271</v>
      </c>
      <c r="AX143" s="24" t="s">
        <v>269</v>
      </c>
      <c r="AY143" s="24" t="s">
        <v>689</v>
      </c>
      <c r="AZ143" s="24" t="s">
        <v>7588</v>
      </c>
      <c r="BA143" s="24" t="s">
        <v>7588</v>
      </c>
      <c r="BC143" s="26"/>
      <c r="BE143" s="29"/>
      <c r="BF143" s="26"/>
      <c r="BG143" s="24">
        <f t="shared" si="72"/>
        <v>0</v>
      </c>
      <c r="BH143" s="24">
        <f t="shared" si="73"/>
        <v>0</v>
      </c>
      <c r="BI143" s="24">
        <f t="shared" si="74"/>
        <v>0</v>
      </c>
      <c r="BJ143" s="24">
        <f t="shared" si="75"/>
        <v>0</v>
      </c>
      <c r="BK143" s="24">
        <f t="shared" si="76"/>
        <v>0</v>
      </c>
      <c r="BL143" s="24">
        <f t="shared" si="77"/>
        <v>1</v>
      </c>
      <c r="BM143" s="24">
        <f t="shared" si="78"/>
        <v>0</v>
      </c>
      <c r="BN143" s="24">
        <f t="shared" si="79"/>
        <v>1</v>
      </c>
      <c r="BO143" s="24">
        <f t="shared" si="80"/>
        <v>0</v>
      </c>
      <c r="BP143" s="24">
        <f t="shared" si="81"/>
        <v>0</v>
      </c>
      <c r="BQ143" s="24">
        <f t="shared" si="82"/>
        <v>0</v>
      </c>
      <c r="BR143" s="24">
        <f t="shared" si="83"/>
        <v>0</v>
      </c>
      <c r="BS143" s="24">
        <f t="shared" si="84"/>
        <v>0</v>
      </c>
      <c r="BT143" s="24">
        <f t="shared" si="85"/>
        <v>0</v>
      </c>
      <c r="BU143" s="24">
        <f t="shared" si="86"/>
        <v>0</v>
      </c>
      <c r="BV143" s="24">
        <f t="shared" si="87"/>
        <v>0</v>
      </c>
      <c r="BW143" s="24">
        <f t="shared" si="88"/>
        <v>1</v>
      </c>
      <c r="BX143" s="24">
        <f t="shared" si="89"/>
        <v>1</v>
      </c>
      <c r="BY143" s="24">
        <f t="shared" si="90"/>
        <v>0</v>
      </c>
      <c r="BZ143" s="24">
        <f t="shared" si="91"/>
        <v>0</v>
      </c>
      <c r="CA143" s="24">
        <f t="shared" si="92"/>
        <v>0</v>
      </c>
      <c r="CB143" s="24">
        <f t="shared" si="93"/>
        <v>0</v>
      </c>
      <c r="CC143" s="24">
        <f t="shared" si="94"/>
        <v>0</v>
      </c>
      <c r="CD143" s="24">
        <f t="shared" si="95"/>
        <v>0</v>
      </c>
      <c r="CE143" s="24">
        <f t="shared" si="96"/>
        <v>0</v>
      </c>
      <c r="CF143" s="24">
        <f t="shared" si="97"/>
        <v>0</v>
      </c>
      <c r="CG143" s="24">
        <f>MAX($BJ143,$BN143,$BX143,$CB143)</f>
        <v>1</v>
      </c>
      <c r="CH143" s="24">
        <f t="shared" si="98"/>
        <v>0</v>
      </c>
      <c r="CI143" s="24">
        <f t="shared" si="99"/>
        <v>1</v>
      </c>
      <c r="CJ143" s="211">
        <f>_xlfn.XLOOKUP($C143,[1]Sheet1!$B:$B,[1]Sheet1!BJ:BJ)</f>
        <v>0</v>
      </c>
      <c r="CK143" s="211">
        <f>_xlfn.XLOOKUP($C143,[1]Sheet1!$B:$B,[1]Sheet1!BK:BK)</f>
        <v>0</v>
      </c>
      <c r="CL143" s="211">
        <f>_xlfn.XLOOKUP($C143,[1]Sheet1!$B:$B,[1]Sheet1!BL:BL)</f>
        <v>1</v>
      </c>
      <c r="CM143" s="211">
        <f>_xlfn.XLOOKUP($C143,[1]Sheet1!$B:$B,[1]Sheet1!BM:BM)</f>
        <v>1</v>
      </c>
      <c r="CN143" s="211">
        <f>_xlfn.XLOOKUP($C143,[1]Sheet1!$B:$B,[1]Sheet1!BN:BN)</f>
        <v>0</v>
      </c>
      <c r="CO143" s="211">
        <f>_xlfn.XLOOKUP($C143,[1]Sheet1!$B:$B,[1]Sheet1!BO:BO)</f>
        <v>0</v>
      </c>
      <c r="CP143" s="211">
        <f>_xlfn.XLOOKUP($C143,[1]Sheet1!$B:$B,[1]Sheet1!BP:BP)</f>
        <v>0</v>
      </c>
      <c r="CQ143" s="211">
        <f>_xlfn.XLOOKUP($C143,[1]Sheet1!$B:$B,[1]Sheet1!BQ:BQ)</f>
        <v>0</v>
      </c>
      <c r="CR143" s="211">
        <f>_xlfn.XLOOKUP($C143,[1]Sheet1!$B:$B,[1]Sheet1!BR:BR)</f>
        <v>0</v>
      </c>
      <c r="CS143" s="211">
        <f>_xlfn.XLOOKUP($C143,[1]Sheet1!$B:$B,[1]Sheet1!BS:BS)</f>
        <v>1</v>
      </c>
      <c r="CT143" s="211">
        <f>_xlfn.XLOOKUP($C143,[1]Sheet1!$B:$B,[1]Sheet1!BT:BT)</f>
        <v>0</v>
      </c>
      <c r="CU143" s="211">
        <f>_xlfn.XLOOKUP($C143,[1]Sheet1!$B:$B,[1]Sheet1!BU:BU)</f>
        <v>1</v>
      </c>
      <c r="CV143" s="211">
        <f>_xlfn.XLOOKUP($C143,[1]Sheet1!$B:$B,[1]Sheet1!BV:BV)</f>
        <v>0</v>
      </c>
      <c r="CW143" s="211">
        <f>_xlfn.XLOOKUP($C143,[1]Sheet1!$B:$B,[1]Sheet1!BW:BW)</f>
        <v>0</v>
      </c>
      <c r="CX143" s="211">
        <f>_xlfn.XLOOKUP($C143,[1]Sheet1!$B:$B,[1]Sheet1!BX:BX)</f>
        <v>0</v>
      </c>
      <c r="CY143" s="211">
        <f>_xlfn.XLOOKUP($C143,[1]Sheet1!$B:$B,[1]Sheet1!BY:BY)</f>
        <v>0</v>
      </c>
      <c r="CZ143" s="211">
        <f>_xlfn.XLOOKUP($C143,[1]Sheet1!$B:$B,[1]Sheet1!BZ:BZ)</f>
        <v>1</v>
      </c>
      <c r="DA143" s="211">
        <f>_xlfn.XLOOKUP($C143,[1]Sheet1!$B:$B,[1]Sheet1!CA:CA)</f>
        <v>0</v>
      </c>
      <c r="DB143" s="211">
        <f>_xlfn.XLOOKUP($C143,[1]Sheet1!$B:$B,[1]Sheet1!CB:CB)</f>
        <v>1</v>
      </c>
      <c r="DC143" s="211">
        <f>_xlfn.XLOOKUP($C143,[1]Sheet1!$B:$B,[1]Sheet1!CC:CC)</f>
        <v>1</v>
      </c>
      <c r="DD143" s="211">
        <f>_xlfn.XLOOKUP($C143,[1]Sheet1!$B:$B,[1]Sheet1!CD:CD)</f>
        <v>0</v>
      </c>
      <c r="DE143" s="211">
        <f>_xlfn.XLOOKUP($C143,[1]Sheet1!$B:$B,[1]Sheet1!CE:CE)</f>
        <v>1</v>
      </c>
      <c r="DF143" s="211">
        <f>_xlfn.XLOOKUP($C143,[1]Sheet1!$B:$B,[1]Sheet1!CF:CF)</f>
        <v>0</v>
      </c>
      <c r="DG143" s="163" t="str">
        <f>_xlfn.XLOOKUP(C143,[2]Sheet1!$B:$B,[2]Sheet1!$N:$N)</f>
        <v>Y</v>
      </c>
      <c r="DH143" s="163" t="str">
        <f>_xlfn.XLOOKUP(C143,[2]Sheet1!$B:$B,[2]Sheet1!$R:$R)</f>
        <v>No</v>
      </c>
      <c r="DI143" s="163" t="str">
        <f>_xlfn.XLOOKUP(C143,[2]Sheet1!$B:$B,[2]Sheet1!$AN:$AN)</f>
        <v>N</v>
      </c>
      <c r="DJ143" s="163" t="str">
        <f>_xlfn.XLOOKUP(C143,[2]Sheet1!$B:$B,[2]Sheet1!$W:$W)</f>
        <v>C, V</v>
      </c>
      <c r="DK143" s="163" t="str">
        <f>_xlfn.XLOOKUP(C143,[2]Sheet1!$B:$B,[2]Sheet1!$AF:$AF)</f>
        <v>Y</v>
      </c>
      <c r="DL143" s="163">
        <f>_xlfn.XLOOKUP(C143,[2]Sheet1!$B:$B,[2]Sheet1!$AW:$AW)</f>
        <v>0</v>
      </c>
      <c r="DM143" s="166" t="str">
        <f t="shared" si="100"/>
        <v>Y</v>
      </c>
      <c r="DN143" s="166" t="str">
        <f t="shared" si="101"/>
        <v/>
      </c>
      <c r="DO143" s="166" t="str">
        <f t="shared" si="102"/>
        <v>N</v>
      </c>
      <c r="DP143" s="166" t="str">
        <f t="shared" si="103"/>
        <v>Y</v>
      </c>
      <c r="DQ143" s="180" t="str">
        <f t="shared" si="104"/>
        <v>Not Specified</v>
      </c>
      <c r="DR143" s="180"/>
    </row>
    <row r="144" spans="1:122" s="24" customFormat="1" ht="16.5" hidden="1" customHeight="1">
      <c r="A144" s="24">
        <v>141</v>
      </c>
      <c r="B144" s="24">
        <v>158</v>
      </c>
      <c r="C144" s="26" t="s">
        <v>585</v>
      </c>
      <c r="D144" s="24" t="s">
        <v>7217</v>
      </c>
      <c r="E144" s="24" t="s">
        <v>7169</v>
      </c>
      <c r="F144" s="24" t="s">
        <v>2277</v>
      </c>
      <c r="G144" s="24" t="s">
        <v>3181</v>
      </c>
      <c r="H144" s="30" t="s">
        <v>586</v>
      </c>
      <c r="I144" s="24" t="s">
        <v>587</v>
      </c>
      <c r="J144" s="24">
        <v>0.85799999999999998</v>
      </c>
      <c r="K144" s="24" t="s">
        <v>588</v>
      </c>
      <c r="L144" s="24">
        <v>175121</v>
      </c>
      <c r="M144" s="26">
        <v>16</v>
      </c>
      <c r="N144" s="73" t="s">
        <v>689</v>
      </c>
      <c r="O144" s="73" t="s">
        <v>7588</v>
      </c>
      <c r="P144" s="74" t="s">
        <v>7588</v>
      </c>
      <c r="Q144" s="73" t="s">
        <v>689</v>
      </c>
      <c r="R144" s="73" t="s">
        <v>689</v>
      </c>
      <c r="S144" s="73" t="s">
        <v>7588</v>
      </c>
      <c r="T144" s="73" t="s">
        <v>7588</v>
      </c>
      <c r="U144" s="213" t="s">
        <v>7588</v>
      </c>
      <c r="V144" s="73" t="s">
        <v>7588</v>
      </c>
      <c r="W144" s="73" t="s">
        <v>7588</v>
      </c>
      <c r="X144" s="218" t="s">
        <v>7588</v>
      </c>
      <c r="Y144" s="73" t="s">
        <v>7588</v>
      </c>
      <c r="Z144" s="73" t="s">
        <v>7588</v>
      </c>
      <c r="AA144" s="74" t="s">
        <v>7588</v>
      </c>
      <c r="AB144" s="73"/>
      <c r="AC144" s="73" t="s">
        <v>3013</v>
      </c>
      <c r="AD144" s="74" t="s">
        <v>7139</v>
      </c>
      <c r="AE144" s="73" t="s">
        <v>85</v>
      </c>
      <c r="AF144" s="73" t="s">
        <v>689</v>
      </c>
      <c r="AG144" s="73" t="s">
        <v>166</v>
      </c>
      <c r="AH144" s="73" t="s">
        <v>166</v>
      </c>
      <c r="AI144" s="73" t="s">
        <v>267</v>
      </c>
      <c r="AJ144" s="73" t="s">
        <v>691</v>
      </c>
      <c r="AK144" s="81" t="s">
        <v>167</v>
      </c>
      <c r="AL144" s="73">
        <v>2060</v>
      </c>
      <c r="AM144" s="28" t="s">
        <v>589</v>
      </c>
      <c r="AN144" s="26"/>
      <c r="AO144" s="24" t="s">
        <v>7588</v>
      </c>
      <c r="AP144" s="73" t="s">
        <v>689</v>
      </c>
      <c r="AQ144" s="24" t="s">
        <v>7588</v>
      </c>
      <c r="AR144" s="24" t="s">
        <v>7588</v>
      </c>
      <c r="AS144" s="24" t="s">
        <v>7588</v>
      </c>
      <c r="AU144" s="26"/>
      <c r="AV144" s="24" t="s">
        <v>267</v>
      </c>
      <c r="AW144" s="22" t="s">
        <v>267</v>
      </c>
      <c r="AX144" s="24" t="s">
        <v>269</v>
      </c>
      <c r="AY144" s="24" t="s">
        <v>689</v>
      </c>
      <c r="AZ144" s="24" t="s">
        <v>7588</v>
      </c>
      <c r="BA144" s="24" t="s">
        <v>7588</v>
      </c>
      <c r="BC144" s="26"/>
      <c r="BE144" s="29"/>
      <c r="BF144" s="26"/>
      <c r="BG144" s="24">
        <f t="shared" si="72"/>
        <v>0</v>
      </c>
      <c r="BH144" s="24">
        <f t="shared" si="73"/>
        <v>0</v>
      </c>
      <c r="BI144" s="24">
        <f t="shared" si="74"/>
        <v>0</v>
      </c>
      <c r="BJ144" s="24">
        <f t="shared" si="75"/>
        <v>0</v>
      </c>
      <c r="BK144" s="24">
        <f t="shared" si="76"/>
        <v>0</v>
      </c>
      <c r="BL144" s="24">
        <f t="shared" si="77"/>
        <v>0</v>
      </c>
      <c r="BM144" s="24">
        <f t="shared" si="78"/>
        <v>0</v>
      </c>
      <c r="BN144" s="24">
        <f t="shared" si="79"/>
        <v>0</v>
      </c>
      <c r="BO144" s="24">
        <f t="shared" si="80"/>
        <v>0</v>
      </c>
      <c r="BP144" s="24">
        <f t="shared" si="81"/>
        <v>0</v>
      </c>
      <c r="BQ144" s="24">
        <f t="shared" si="82"/>
        <v>0</v>
      </c>
      <c r="BR144" s="24">
        <f t="shared" si="83"/>
        <v>0</v>
      </c>
      <c r="BS144" s="24">
        <f t="shared" si="84"/>
        <v>0</v>
      </c>
      <c r="BT144" s="24">
        <f t="shared" si="85"/>
        <v>0</v>
      </c>
      <c r="BU144" s="24">
        <f t="shared" si="86"/>
        <v>0</v>
      </c>
      <c r="BV144" s="24">
        <f t="shared" si="87"/>
        <v>0</v>
      </c>
      <c r="BW144" s="24">
        <f t="shared" si="88"/>
        <v>0</v>
      </c>
      <c r="BX144" s="24">
        <f t="shared" si="89"/>
        <v>0</v>
      </c>
      <c r="BY144" s="24">
        <f t="shared" si="90"/>
        <v>0</v>
      </c>
      <c r="BZ144" s="24">
        <f t="shared" si="91"/>
        <v>0</v>
      </c>
      <c r="CA144" s="24">
        <f t="shared" si="92"/>
        <v>0</v>
      </c>
      <c r="CB144" s="24">
        <f t="shared" si="93"/>
        <v>0</v>
      </c>
      <c r="CC144" s="24">
        <f t="shared" si="94"/>
        <v>0</v>
      </c>
      <c r="CD144" s="24">
        <f t="shared" si="95"/>
        <v>0</v>
      </c>
      <c r="CE144" s="24">
        <f t="shared" si="96"/>
        <v>0</v>
      </c>
      <c r="CF144" s="24">
        <f t="shared" si="97"/>
        <v>0</v>
      </c>
      <c r="CG144" s="24">
        <f>MAX(BJ144,BN144,BX144,CB144)</f>
        <v>0</v>
      </c>
      <c r="CH144" s="24">
        <f t="shared" si="98"/>
        <v>0</v>
      </c>
      <c r="CI144" s="24">
        <f t="shared" si="99"/>
        <v>1</v>
      </c>
      <c r="CJ144" s="211">
        <f>_xlfn.XLOOKUP($C144,[1]Sheet1!$B:$B,[1]Sheet1!BJ:BJ)</f>
        <v>0</v>
      </c>
      <c r="CK144" s="211">
        <f>_xlfn.XLOOKUP($C144,[1]Sheet1!$B:$B,[1]Sheet1!BK:BK)</f>
        <v>0</v>
      </c>
      <c r="CL144" s="211">
        <f>_xlfn.XLOOKUP($C144,[1]Sheet1!$B:$B,[1]Sheet1!BL:BL)</f>
        <v>0</v>
      </c>
      <c r="CM144" s="211">
        <f>_xlfn.XLOOKUP($C144,[1]Sheet1!$B:$B,[1]Sheet1!BM:BM)</f>
        <v>0</v>
      </c>
      <c r="CN144" s="211">
        <f>_xlfn.XLOOKUP($C144,[1]Sheet1!$B:$B,[1]Sheet1!BN:BN)</f>
        <v>0</v>
      </c>
      <c r="CO144" s="211">
        <f>_xlfn.XLOOKUP($C144,[1]Sheet1!$B:$B,[1]Sheet1!BO:BO)</f>
        <v>0</v>
      </c>
      <c r="CP144" s="211">
        <f>_xlfn.XLOOKUP($C144,[1]Sheet1!$B:$B,[1]Sheet1!BP:BP)</f>
        <v>0</v>
      </c>
      <c r="CQ144" s="211">
        <f>_xlfn.XLOOKUP($C144,[1]Sheet1!$B:$B,[1]Sheet1!BQ:BQ)</f>
        <v>0</v>
      </c>
      <c r="CR144" s="211">
        <f>_xlfn.XLOOKUP($C144,[1]Sheet1!$B:$B,[1]Sheet1!BR:BR)</f>
        <v>0</v>
      </c>
      <c r="CS144" s="211">
        <f>_xlfn.XLOOKUP($C144,[1]Sheet1!$B:$B,[1]Sheet1!BS:BS)</f>
        <v>0</v>
      </c>
      <c r="CT144" s="211">
        <f>_xlfn.XLOOKUP($C144,[1]Sheet1!$B:$B,[1]Sheet1!BT:BT)</f>
        <v>0</v>
      </c>
      <c r="CU144" s="211">
        <f>_xlfn.XLOOKUP($C144,[1]Sheet1!$B:$B,[1]Sheet1!BU:BU)</f>
        <v>0</v>
      </c>
      <c r="CV144" s="211">
        <f>_xlfn.XLOOKUP($C144,[1]Sheet1!$B:$B,[1]Sheet1!BV:BV)</f>
        <v>0</v>
      </c>
      <c r="CW144" s="211">
        <f>_xlfn.XLOOKUP($C144,[1]Sheet1!$B:$B,[1]Sheet1!BW:BW)</f>
        <v>0</v>
      </c>
      <c r="CX144" s="211">
        <f>_xlfn.XLOOKUP($C144,[1]Sheet1!$B:$B,[1]Sheet1!BX:BX)</f>
        <v>0</v>
      </c>
      <c r="CY144" s="211">
        <f>_xlfn.XLOOKUP($C144,[1]Sheet1!$B:$B,[1]Sheet1!BY:BY)</f>
        <v>0</v>
      </c>
      <c r="CZ144" s="211">
        <f>_xlfn.XLOOKUP($C144,[1]Sheet1!$B:$B,[1]Sheet1!BZ:BZ)</f>
        <v>0</v>
      </c>
      <c r="DA144" s="211">
        <f>_xlfn.XLOOKUP($C144,[1]Sheet1!$B:$B,[1]Sheet1!CA:CA)</f>
        <v>0</v>
      </c>
      <c r="DB144" s="211">
        <f>_xlfn.XLOOKUP($C144,[1]Sheet1!$B:$B,[1]Sheet1!CB:CB)</f>
        <v>0</v>
      </c>
      <c r="DC144" s="211">
        <f>_xlfn.XLOOKUP($C144,[1]Sheet1!$B:$B,[1]Sheet1!CC:CC)</f>
        <v>0</v>
      </c>
      <c r="DD144" s="211">
        <f>_xlfn.XLOOKUP($C144,[1]Sheet1!$B:$B,[1]Sheet1!CD:CD)</f>
        <v>0</v>
      </c>
      <c r="DE144" s="211">
        <f>_xlfn.XLOOKUP($C144,[1]Sheet1!$B:$B,[1]Sheet1!CE:CE)</f>
        <v>0</v>
      </c>
      <c r="DF144" s="211">
        <f>_xlfn.XLOOKUP($C144,[1]Sheet1!$B:$B,[1]Sheet1!CF:CF)</f>
        <v>0</v>
      </c>
      <c r="DG144" s="163" t="str">
        <f>_xlfn.XLOOKUP(C144,[2]Sheet1!$B:$B,[2]Sheet1!$N:$N)</f>
        <v>N</v>
      </c>
      <c r="DH144" s="163">
        <f>_xlfn.XLOOKUP(C144,[2]Sheet1!$B:$B,[2]Sheet1!$R:$R)</f>
        <v>0</v>
      </c>
      <c r="DI144" s="163" t="str">
        <f>_xlfn.XLOOKUP(C144,[2]Sheet1!$B:$B,[2]Sheet1!$AN:$AN)</f>
        <v>N</v>
      </c>
      <c r="DJ144" s="163" t="str">
        <f>_xlfn.XLOOKUP(C144,[2]Sheet1!$B:$B,[2]Sheet1!$W:$W)</f>
        <v>G</v>
      </c>
      <c r="DK144" s="163" t="str">
        <f>_xlfn.XLOOKUP(C144,[2]Sheet1!$B:$B,[2]Sheet1!$AF:$AF)</f>
        <v>Y, g</v>
      </c>
      <c r="DL144" s="163">
        <f>_xlfn.XLOOKUP(C144,[2]Sheet1!$B:$B,[2]Sheet1!$AW:$AW)</f>
        <v>0</v>
      </c>
      <c r="DM144" s="166" t="str">
        <f t="shared" si="100"/>
        <v>N</v>
      </c>
      <c r="DN144" s="166" t="str">
        <f t="shared" si="101"/>
        <v/>
      </c>
      <c r="DO144" s="166" t="str">
        <f t="shared" si="102"/>
        <v>N</v>
      </c>
      <c r="DP144" s="166" t="str">
        <f t="shared" si="103"/>
        <v>N</v>
      </c>
      <c r="DQ144" s="180" t="str">
        <f t="shared" si="104"/>
        <v>Not Specified</v>
      </c>
      <c r="DR144" s="180"/>
    </row>
    <row r="145" spans="1:122" s="24" customFormat="1" ht="16.5" hidden="1" customHeight="1">
      <c r="A145" s="24">
        <v>142</v>
      </c>
      <c r="B145" s="24">
        <v>113</v>
      </c>
      <c r="C145" s="26" t="s">
        <v>370</v>
      </c>
      <c r="D145" s="24" t="s">
        <v>7202</v>
      </c>
      <c r="E145" s="24" t="s">
        <v>7169</v>
      </c>
      <c r="F145" s="24" t="s">
        <v>2602</v>
      </c>
      <c r="G145" s="24" t="s">
        <v>2990</v>
      </c>
      <c r="H145" s="30" t="s">
        <v>371</v>
      </c>
      <c r="I145" s="24" t="s">
        <v>372</v>
      </c>
      <c r="J145" s="24">
        <v>-0.433</v>
      </c>
      <c r="K145" s="24" t="s">
        <v>373</v>
      </c>
      <c r="L145" s="24">
        <v>250000</v>
      </c>
      <c r="M145" s="26">
        <v>9</v>
      </c>
      <c r="N145" s="73" t="s">
        <v>689</v>
      </c>
      <c r="O145" s="73" t="s">
        <v>7588</v>
      </c>
      <c r="P145" s="74" t="s">
        <v>7588</v>
      </c>
      <c r="Q145" s="73" t="s">
        <v>689</v>
      </c>
      <c r="R145" s="73" t="s">
        <v>689</v>
      </c>
      <c r="S145" s="73" t="s">
        <v>7588</v>
      </c>
      <c r="T145" s="73" t="s">
        <v>7588</v>
      </c>
      <c r="U145" s="213" t="s">
        <v>7588</v>
      </c>
      <c r="V145" s="73" t="s">
        <v>7588</v>
      </c>
      <c r="W145" s="73" t="s">
        <v>7588</v>
      </c>
      <c r="X145" s="218" t="s">
        <v>7588</v>
      </c>
      <c r="Y145" s="73" t="s">
        <v>7588</v>
      </c>
      <c r="Z145" s="73" t="s">
        <v>7588</v>
      </c>
      <c r="AA145" s="74" t="s">
        <v>7588</v>
      </c>
      <c r="AB145" s="73"/>
      <c r="AC145" s="73" t="s">
        <v>417</v>
      </c>
      <c r="AD145" s="74" t="s">
        <v>6</v>
      </c>
      <c r="AE145" s="73" t="s">
        <v>7588</v>
      </c>
      <c r="AF145" s="73" t="s">
        <v>689</v>
      </c>
      <c r="AG145" s="73" t="s">
        <v>266</v>
      </c>
      <c r="AH145" s="73" t="s">
        <v>266</v>
      </c>
      <c r="AI145" s="73" t="s">
        <v>738</v>
      </c>
      <c r="AJ145" s="73" t="s">
        <v>691</v>
      </c>
      <c r="AK145" s="81" t="s">
        <v>7588</v>
      </c>
      <c r="AL145" s="73" t="s">
        <v>7588</v>
      </c>
      <c r="AN145" s="26"/>
      <c r="AO145" s="24" t="s">
        <v>870</v>
      </c>
      <c r="AP145" s="73" t="s">
        <v>86</v>
      </c>
      <c r="AQ145" s="24" t="s">
        <v>691</v>
      </c>
      <c r="AR145" s="24" t="s">
        <v>4387</v>
      </c>
      <c r="AS145" s="24">
        <v>2050</v>
      </c>
      <c r="AU145" s="26"/>
      <c r="AV145" s="24" t="s">
        <v>266</v>
      </c>
      <c r="AW145" s="22" t="s">
        <v>267</v>
      </c>
      <c r="AX145" s="24" t="s">
        <v>269</v>
      </c>
      <c r="AY145" s="24" t="s">
        <v>689</v>
      </c>
      <c r="AZ145" s="24" t="s">
        <v>7588</v>
      </c>
      <c r="BA145" s="24" t="s">
        <v>7588</v>
      </c>
      <c r="BC145" s="26"/>
      <c r="BE145" s="29"/>
      <c r="BF145" s="26"/>
      <c r="BG145" s="24">
        <f t="shared" si="72"/>
        <v>0</v>
      </c>
      <c r="BH145" s="24">
        <f t="shared" si="73"/>
        <v>0</v>
      </c>
      <c r="BI145" s="24">
        <f t="shared" si="74"/>
        <v>0</v>
      </c>
      <c r="BJ145" s="24">
        <f t="shared" si="75"/>
        <v>0</v>
      </c>
      <c r="BK145" s="24">
        <f t="shared" si="76"/>
        <v>0</v>
      </c>
      <c r="BL145" s="24">
        <f t="shared" si="77"/>
        <v>0</v>
      </c>
      <c r="BM145" s="24">
        <f t="shared" si="78"/>
        <v>0</v>
      </c>
      <c r="BN145" s="24">
        <f t="shared" si="79"/>
        <v>0</v>
      </c>
      <c r="BO145" s="24">
        <f t="shared" si="80"/>
        <v>0</v>
      </c>
      <c r="BP145" s="24">
        <f t="shared" si="81"/>
        <v>0</v>
      </c>
      <c r="BQ145" s="24">
        <f t="shared" si="82"/>
        <v>0</v>
      </c>
      <c r="BR145" s="24">
        <f t="shared" si="83"/>
        <v>0</v>
      </c>
      <c r="BS145" s="24">
        <f t="shared" si="84"/>
        <v>0</v>
      </c>
      <c r="BT145" s="24">
        <f t="shared" si="85"/>
        <v>1</v>
      </c>
      <c r="BU145" s="24">
        <f t="shared" si="86"/>
        <v>0</v>
      </c>
      <c r="BV145" s="24">
        <f t="shared" si="87"/>
        <v>0</v>
      </c>
      <c r="BW145" s="24">
        <f t="shared" si="88"/>
        <v>0</v>
      </c>
      <c r="BX145" s="24">
        <f t="shared" si="89"/>
        <v>0</v>
      </c>
      <c r="BY145" s="24">
        <f t="shared" si="90"/>
        <v>0</v>
      </c>
      <c r="BZ145" s="24">
        <f t="shared" si="91"/>
        <v>0</v>
      </c>
      <c r="CA145" s="24">
        <f t="shared" si="92"/>
        <v>1</v>
      </c>
      <c r="CB145" s="24">
        <f t="shared" si="93"/>
        <v>1</v>
      </c>
      <c r="CC145" s="24">
        <f t="shared" si="94"/>
        <v>0</v>
      </c>
      <c r="CD145" s="24">
        <f t="shared" si="95"/>
        <v>0</v>
      </c>
      <c r="CE145" s="24">
        <f t="shared" si="96"/>
        <v>0</v>
      </c>
      <c r="CF145" s="24">
        <f t="shared" si="97"/>
        <v>1</v>
      </c>
      <c r="CG145" s="24">
        <f>MAX(BJ145,BN145,BX145,CB145)</f>
        <v>1</v>
      </c>
      <c r="CH145" s="24">
        <f t="shared" si="98"/>
        <v>0</v>
      </c>
      <c r="CI145" s="24">
        <f t="shared" si="99"/>
        <v>0</v>
      </c>
      <c r="CJ145" s="211">
        <f>_xlfn.XLOOKUP($C145,[1]Sheet1!$B:$B,[1]Sheet1!BJ:BJ)</f>
        <v>0</v>
      </c>
      <c r="CK145" s="211">
        <f>_xlfn.XLOOKUP($C145,[1]Sheet1!$B:$B,[1]Sheet1!BK:BK)</f>
        <v>0</v>
      </c>
      <c r="CL145" s="211">
        <f>_xlfn.XLOOKUP($C145,[1]Sheet1!$B:$B,[1]Sheet1!BL:BL)</f>
        <v>0</v>
      </c>
      <c r="CM145" s="211">
        <f>_xlfn.XLOOKUP($C145,[1]Sheet1!$B:$B,[1]Sheet1!BM:BM)</f>
        <v>0</v>
      </c>
      <c r="CN145" s="211">
        <f>_xlfn.XLOOKUP($C145,[1]Sheet1!$B:$B,[1]Sheet1!BN:BN)</f>
        <v>0</v>
      </c>
      <c r="CO145" s="211">
        <f>_xlfn.XLOOKUP($C145,[1]Sheet1!$B:$B,[1]Sheet1!BO:BO)</f>
        <v>0</v>
      </c>
      <c r="CP145" s="211">
        <f>_xlfn.XLOOKUP($C145,[1]Sheet1!$B:$B,[1]Sheet1!BP:BP)</f>
        <v>1</v>
      </c>
      <c r="CQ145" s="211">
        <f>_xlfn.XLOOKUP($C145,[1]Sheet1!$B:$B,[1]Sheet1!BQ:BQ)</f>
        <v>1</v>
      </c>
      <c r="CR145" s="211">
        <f>_xlfn.XLOOKUP($C145,[1]Sheet1!$B:$B,[1]Sheet1!BR:BR)</f>
        <v>0</v>
      </c>
      <c r="CS145" s="211">
        <f>_xlfn.XLOOKUP($C145,[1]Sheet1!$B:$B,[1]Sheet1!BS:BS)</f>
        <v>0</v>
      </c>
      <c r="CT145" s="211">
        <f>_xlfn.XLOOKUP($C145,[1]Sheet1!$B:$B,[1]Sheet1!BT:BT)</f>
        <v>0</v>
      </c>
      <c r="CU145" s="211">
        <f>_xlfn.XLOOKUP($C145,[1]Sheet1!$B:$B,[1]Sheet1!BU:BU)</f>
        <v>0</v>
      </c>
      <c r="CV145" s="211">
        <f>_xlfn.XLOOKUP($C145,[1]Sheet1!$B:$B,[1]Sheet1!BV:BV)</f>
        <v>0</v>
      </c>
      <c r="CW145" s="211">
        <f>_xlfn.XLOOKUP($C145,[1]Sheet1!$B:$B,[1]Sheet1!BW:BW)</f>
        <v>0</v>
      </c>
      <c r="CX145" s="211">
        <f>_xlfn.XLOOKUP($C145,[1]Sheet1!$B:$B,[1]Sheet1!BX:BX)</f>
        <v>0</v>
      </c>
      <c r="CY145" s="211">
        <f>_xlfn.XLOOKUP($C145,[1]Sheet1!$B:$B,[1]Sheet1!BY:BY)</f>
        <v>0</v>
      </c>
      <c r="CZ145" s="211">
        <f>_xlfn.XLOOKUP($C145,[1]Sheet1!$B:$B,[1]Sheet1!BZ:BZ)</f>
        <v>1</v>
      </c>
      <c r="DA145" s="211">
        <f>_xlfn.XLOOKUP($C145,[1]Sheet1!$B:$B,[1]Sheet1!CA:CA)</f>
        <v>0</v>
      </c>
      <c r="DB145" s="211">
        <f>_xlfn.XLOOKUP($C145,[1]Sheet1!$B:$B,[1]Sheet1!CB:CB)</f>
        <v>1</v>
      </c>
      <c r="DC145" s="211">
        <f>_xlfn.XLOOKUP($C145,[1]Sheet1!$B:$B,[1]Sheet1!CC:CC)</f>
        <v>0</v>
      </c>
      <c r="DD145" s="211">
        <f>_xlfn.XLOOKUP($C145,[1]Sheet1!$B:$B,[1]Sheet1!CD:CD)</f>
        <v>0</v>
      </c>
      <c r="DE145" s="211">
        <f>_xlfn.XLOOKUP($C145,[1]Sheet1!$B:$B,[1]Sheet1!CE:CE)</f>
        <v>1</v>
      </c>
      <c r="DF145" s="211">
        <f>_xlfn.XLOOKUP($C145,[1]Sheet1!$B:$B,[1]Sheet1!CF:CF)</f>
        <v>0</v>
      </c>
      <c r="DG145" s="163" t="str">
        <f>_xlfn.XLOOKUP(C145,[2]Sheet1!$B:$B,[2]Sheet1!$N:$N)</f>
        <v>N</v>
      </c>
      <c r="DH145" s="163">
        <f>_xlfn.XLOOKUP(C145,[2]Sheet1!$B:$B,[2]Sheet1!$R:$R)</f>
        <v>0</v>
      </c>
      <c r="DI145" s="163" t="str">
        <f>_xlfn.XLOOKUP(C145,[2]Sheet1!$B:$B,[2]Sheet1!$AN:$AN)</f>
        <v>F</v>
      </c>
      <c r="DJ145" s="163" t="str">
        <f>_xlfn.XLOOKUP(C145,[2]Sheet1!$B:$B,[2]Sheet1!$W:$W)</f>
        <v>N</v>
      </c>
      <c r="DK145" s="163">
        <f>_xlfn.XLOOKUP(C145,[2]Sheet1!$B:$B,[2]Sheet1!$AF:$AF)</f>
        <v>0</v>
      </c>
      <c r="DL145" s="163" t="str">
        <f>_xlfn.XLOOKUP(C145,[2]Sheet1!$B:$B,[2]Sheet1!$AW:$AW)</f>
        <v>U</v>
      </c>
      <c r="DM145" s="166" t="str">
        <f t="shared" si="100"/>
        <v>N</v>
      </c>
      <c r="DN145" s="166" t="str">
        <f t="shared" si="101"/>
        <v/>
      </c>
      <c r="DO145" s="166" t="str">
        <f t="shared" si="102"/>
        <v>Y</v>
      </c>
      <c r="DP145" s="166" t="str">
        <f t="shared" si="103"/>
        <v>N</v>
      </c>
      <c r="DQ145" s="180" t="str">
        <f t="shared" si="104"/>
        <v>Yes</v>
      </c>
      <c r="DR145" s="180"/>
    </row>
    <row r="146" spans="1:122" s="24" customFormat="1" ht="16.5" hidden="1" customHeight="1">
      <c r="A146" s="24">
        <v>143</v>
      </c>
      <c r="B146" s="24">
        <v>117</v>
      </c>
      <c r="C146" s="26" t="s">
        <v>590</v>
      </c>
      <c r="D146" s="143" t="s">
        <v>7218</v>
      </c>
      <c r="E146" s="143" t="s">
        <v>7189</v>
      </c>
      <c r="F146" s="143" t="s">
        <v>7286</v>
      </c>
      <c r="G146" s="143" t="s">
        <v>2990</v>
      </c>
      <c r="H146" s="167" t="s">
        <v>591</v>
      </c>
      <c r="I146" s="143" t="s">
        <v>592</v>
      </c>
      <c r="J146" s="143">
        <v>-0.48299999999999998</v>
      </c>
      <c r="K146" s="143" t="s">
        <v>593</v>
      </c>
      <c r="L146" s="143">
        <v>43213</v>
      </c>
      <c r="M146" s="144">
        <v>31</v>
      </c>
      <c r="N146" s="73" t="s">
        <v>689</v>
      </c>
      <c r="O146" s="73" t="s">
        <v>7588</v>
      </c>
      <c r="P146" s="74" t="s">
        <v>7588</v>
      </c>
      <c r="Q146" s="73" t="s">
        <v>86</v>
      </c>
      <c r="R146" s="73" t="s">
        <v>689</v>
      </c>
      <c r="S146" s="73" t="s">
        <v>1421</v>
      </c>
      <c r="T146" s="73" t="s">
        <v>7588</v>
      </c>
      <c r="U146" s="213" t="s">
        <v>7588</v>
      </c>
      <c r="V146" s="73" t="s">
        <v>7588</v>
      </c>
      <c r="W146" s="73" t="s">
        <v>7588</v>
      </c>
      <c r="X146" s="218" t="s">
        <v>7588</v>
      </c>
      <c r="Y146" s="73" t="s">
        <v>7588</v>
      </c>
      <c r="Z146" s="73" t="s">
        <v>7588</v>
      </c>
      <c r="AA146" s="74" t="s">
        <v>7588</v>
      </c>
      <c r="AB146" s="73"/>
      <c r="AC146" s="73" t="s">
        <v>2995</v>
      </c>
      <c r="AD146" s="74" t="s">
        <v>7140</v>
      </c>
      <c r="AE146" s="73" t="s">
        <v>7588</v>
      </c>
      <c r="AF146" s="73" t="s">
        <v>689</v>
      </c>
      <c r="AG146" s="73" t="s">
        <v>266</v>
      </c>
      <c r="AH146" s="73" t="s">
        <v>266</v>
      </c>
      <c r="AI146" s="73" t="s">
        <v>266</v>
      </c>
      <c r="AJ146" s="73" t="s">
        <v>2283</v>
      </c>
      <c r="AK146" s="81" t="s">
        <v>7588</v>
      </c>
      <c r="AL146" s="73" t="s">
        <v>7588</v>
      </c>
      <c r="AN146" s="26"/>
      <c r="AO146" s="24" t="s">
        <v>7588</v>
      </c>
      <c r="AP146" s="73" t="s">
        <v>689</v>
      </c>
      <c r="AQ146" s="24" t="s">
        <v>7588</v>
      </c>
      <c r="AR146" s="24" t="s">
        <v>7588</v>
      </c>
      <c r="AS146" s="24" t="s">
        <v>7588</v>
      </c>
      <c r="AU146" s="26"/>
      <c r="AV146" s="24" t="s">
        <v>267</v>
      </c>
      <c r="AW146" s="22" t="s">
        <v>418</v>
      </c>
      <c r="AX146" s="24" t="s">
        <v>269</v>
      </c>
      <c r="AY146" s="24" t="s">
        <v>86</v>
      </c>
      <c r="AZ146" s="24" t="s">
        <v>4397</v>
      </c>
      <c r="BA146" s="24">
        <v>2050</v>
      </c>
      <c r="BC146" s="26"/>
      <c r="BE146" s="29"/>
      <c r="BF146" s="26"/>
      <c r="BG146" s="24">
        <f t="shared" si="72"/>
        <v>0</v>
      </c>
      <c r="BH146" s="24">
        <f t="shared" si="73"/>
        <v>0</v>
      </c>
      <c r="BI146" s="24">
        <f t="shared" si="74"/>
        <v>0</v>
      </c>
      <c r="BJ146" s="24">
        <f t="shared" si="75"/>
        <v>0</v>
      </c>
      <c r="BK146" s="24">
        <f t="shared" si="76"/>
        <v>0</v>
      </c>
      <c r="BL146" s="24">
        <f t="shared" si="77"/>
        <v>0</v>
      </c>
      <c r="BM146" s="24">
        <f t="shared" si="78"/>
        <v>0</v>
      </c>
      <c r="BN146" s="24">
        <f t="shared" si="79"/>
        <v>0</v>
      </c>
      <c r="BO146" s="24">
        <f t="shared" si="80"/>
        <v>0</v>
      </c>
      <c r="BP146" s="24">
        <f t="shared" si="81"/>
        <v>0</v>
      </c>
      <c r="BQ146" s="24">
        <f t="shared" si="82"/>
        <v>0</v>
      </c>
      <c r="BR146" s="24">
        <f t="shared" si="83"/>
        <v>0</v>
      </c>
      <c r="BS146" s="24">
        <f t="shared" si="84"/>
        <v>0</v>
      </c>
      <c r="BT146" s="24">
        <f t="shared" si="85"/>
        <v>0</v>
      </c>
      <c r="BU146" s="24">
        <f t="shared" si="86"/>
        <v>0</v>
      </c>
      <c r="BV146" s="24">
        <f t="shared" si="87"/>
        <v>0</v>
      </c>
      <c r="BW146" s="24">
        <f t="shared" si="88"/>
        <v>0</v>
      </c>
      <c r="BX146" s="24">
        <f t="shared" si="89"/>
        <v>0</v>
      </c>
      <c r="BY146" s="24">
        <f t="shared" si="90"/>
        <v>0</v>
      </c>
      <c r="BZ146" s="24">
        <f t="shared" si="91"/>
        <v>0</v>
      </c>
      <c r="CA146" s="24">
        <f t="shared" si="92"/>
        <v>0</v>
      </c>
      <c r="CB146" s="24">
        <f t="shared" si="93"/>
        <v>0</v>
      </c>
      <c r="CC146" s="24">
        <f t="shared" si="94"/>
        <v>0</v>
      </c>
      <c r="CD146" s="24">
        <f t="shared" si="95"/>
        <v>0</v>
      </c>
      <c r="CE146" s="24">
        <f t="shared" si="96"/>
        <v>1</v>
      </c>
      <c r="CF146" s="24">
        <f t="shared" si="97"/>
        <v>0</v>
      </c>
      <c r="CG146" s="24">
        <f>MAX(BJ146,BN146,BX146,CB146)</f>
        <v>0</v>
      </c>
      <c r="CH146" s="24">
        <f t="shared" si="98"/>
        <v>0</v>
      </c>
      <c r="CI146" s="24">
        <f t="shared" si="99"/>
        <v>1</v>
      </c>
      <c r="CJ146" s="211">
        <f>_xlfn.XLOOKUP($C146,[1]Sheet1!$B:$B,[1]Sheet1!BJ:BJ)</f>
        <v>0</v>
      </c>
      <c r="CK146" s="211">
        <f>_xlfn.XLOOKUP($C146,[1]Sheet1!$B:$B,[1]Sheet1!BK:BK)</f>
        <v>0</v>
      </c>
      <c r="CL146" s="211">
        <f>_xlfn.XLOOKUP($C146,[1]Sheet1!$B:$B,[1]Sheet1!BL:BL)</f>
        <v>0</v>
      </c>
      <c r="CM146" s="211">
        <f>_xlfn.XLOOKUP($C146,[1]Sheet1!$B:$B,[1]Sheet1!BM:BM)</f>
        <v>0</v>
      </c>
      <c r="CN146" s="211">
        <f>_xlfn.XLOOKUP($C146,[1]Sheet1!$B:$B,[1]Sheet1!BN:BN)</f>
        <v>0</v>
      </c>
      <c r="CO146" s="211">
        <f>_xlfn.XLOOKUP($C146,[1]Sheet1!$B:$B,[1]Sheet1!BO:BO)</f>
        <v>0</v>
      </c>
      <c r="CP146" s="211">
        <f>_xlfn.XLOOKUP($C146,[1]Sheet1!$B:$B,[1]Sheet1!BP:BP)</f>
        <v>0</v>
      </c>
      <c r="CQ146" s="211">
        <f>_xlfn.XLOOKUP($C146,[1]Sheet1!$B:$B,[1]Sheet1!BQ:BQ)</f>
        <v>0</v>
      </c>
      <c r="CR146" s="211">
        <f>_xlfn.XLOOKUP($C146,[1]Sheet1!$B:$B,[1]Sheet1!BR:BR)</f>
        <v>0</v>
      </c>
      <c r="CS146" s="211">
        <f>_xlfn.XLOOKUP($C146,[1]Sheet1!$B:$B,[1]Sheet1!BS:BS)</f>
        <v>1</v>
      </c>
      <c r="CT146" s="211">
        <f>_xlfn.XLOOKUP($C146,[1]Sheet1!$B:$B,[1]Sheet1!BT:BT)</f>
        <v>0</v>
      </c>
      <c r="CU146" s="211">
        <f>_xlfn.XLOOKUP($C146,[1]Sheet1!$B:$B,[1]Sheet1!BU:BU)</f>
        <v>1</v>
      </c>
      <c r="CV146" s="211">
        <f>_xlfn.XLOOKUP($C146,[1]Sheet1!$B:$B,[1]Sheet1!BV:BV)</f>
        <v>0</v>
      </c>
      <c r="CW146" s="211">
        <f>_xlfn.XLOOKUP($C146,[1]Sheet1!$B:$B,[1]Sheet1!BW:BW)</f>
        <v>0</v>
      </c>
      <c r="CX146" s="211">
        <f>_xlfn.XLOOKUP($C146,[1]Sheet1!$B:$B,[1]Sheet1!BX:BX)</f>
        <v>0</v>
      </c>
      <c r="CY146" s="211">
        <f>_xlfn.XLOOKUP($C146,[1]Sheet1!$B:$B,[1]Sheet1!BY:BY)</f>
        <v>0</v>
      </c>
      <c r="CZ146" s="211">
        <f>_xlfn.XLOOKUP($C146,[1]Sheet1!$B:$B,[1]Sheet1!BZ:BZ)</f>
        <v>0</v>
      </c>
      <c r="DA146" s="211">
        <f>_xlfn.XLOOKUP($C146,[1]Sheet1!$B:$B,[1]Sheet1!CA:CA)</f>
        <v>0</v>
      </c>
      <c r="DB146" s="211">
        <f>_xlfn.XLOOKUP($C146,[1]Sheet1!$B:$B,[1]Sheet1!CB:CB)</f>
        <v>0</v>
      </c>
      <c r="DC146" s="211">
        <f>_xlfn.XLOOKUP($C146,[1]Sheet1!$B:$B,[1]Sheet1!CC:CC)</f>
        <v>0</v>
      </c>
      <c r="DD146" s="211">
        <f>_xlfn.XLOOKUP($C146,[1]Sheet1!$B:$B,[1]Sheet1!CD:CD)</f>
        <v>0</v>
      </c>
      <c r="DE146" s="211">
        <f>_xlfn.XLOOKUP($C146,[1]Sheet1!$B:$B,[1]Sheet1!CE:CE)</f>
        <v>1</v>
      </c>
      <c r="DF146" s="211">
        <f>_xlfn.XLOOKUP($C146,[1]Sheet1!$B:$B,[1]Sheet1!CF:CF)</f>
        <v>0</v>
      </c>
      <c r="DG146" s="163" t="str">
        <f>_xlfn.XLOOKUP(C146,[2]Sheet1!$B:$B,[2]Sheet1!$N:$N)</f>
        <v>N</v>
      </c>
      <c r="DH146" s="163" t="str">
        <f>_xlfn.XLOOKUP(C146,[2]Sheet1!$B:$B,[2]Sheet1!$R:$R)</f>
        <v>No</v>
      </c>
      <c r="DI146" s="163" t="str">
        <f>_xlfn.XLOOKUP(C146,[2]Sheet1!$B:$B,[2]Sheet1!$AN:$AN)</f>
        <v>N</v>
      </c>
      <c r="DJ146" s="163" t="str">
        <f>_xlfn.XLOOKUP(C146,[2]Sheet1!$B:$B,[2]Sheet1!$W:$W)</f>
        <v>N</v>
      </c>
      <c r="DK146" s="163">
        <f>_xlfn.XLOOKUP(C146,[2]Sheet1!$B:$B,[2]Sheet1!$AF:$AF)</f>
        <v>0</v>
      </c>
      <c r="DL146" s="163">
        <f>_xlfn.XLOOKUP(C146,[2]Sheet1!$B:$B,[2]Sheet1!$AW:$AW)</f>
        <v>0</v>
      </c>
      <c r="DM146" s="166" t="str">
        <f t="shared" si="100"/>
        <v>Y</v>
      </c>
      <c r="DN146" s="166" t="str">
        <f t="shared" si="101"/>
        <v/>
      </c>
      <c r="DO146" s="166" t="str">
        <f t="shared" si="102"/>
        <v>N</v>
      </c>
      <c r="DP146" s="166" t="str">
        <f t="shared" si="103"/>
        <v>N</v>
      </c>
      <c r="DQ146" s="180" t="str">
        <f t="shared" si="104"/>
        <v>Not Specified</v>
      </c>
      <c r="DR146" s="180"/>
    </row>
    <row r="147" spans="1:122" s="24" customFormat="1" ht="16.5" hidden="1" customHeight="1">
      <c r="A147" s="24">
        <v>144</v>
      </c>
      <c r="B147" s="24">
        <v>145</v>
      </c>
      <c r="C147" s="26" t="s">
        <v>1824</v>
      </c>
      <c r="D147" s="143" t="s">
        <v>7219</v>
      </c>
      <c r="E147" s="143" t="s">
        <v>7178</v>
      </c>
      <c r="F147" s="143" t="s">
        <v>2428</v>
      </c>
      <c r="G147" s="143" t="s">
        <v>3136</v>
      </c>
      <c r="H147" s="167" t="s">
        <v>1825</v>
      </c>
      <c r="I147" s="143" t="s">
        <v>1826</v>
      </c>
      <c r="J147" s="143">
        <v>6.2E-2</v>
      </c>
      <c r="K147" s="143" t="s">
        <v>1827</v>
      </c>
      <c r="L147" s="143">
        <v>327000</v>
      </c>
      <c r="M147" s="144">
        <v>31</v>
      </c>
      <c r="N147" s="73" t="s">
        <v>689</v>
      </c>
      <c r="O147" s="73" t="s">
        <v>7588</v>
      </c>
      <c r="P147" s="74" t="s">
        <v>7588</v>
      </c>
      <c r="Q147" s="73" t="s">
        <v>86</v>
      </c>
      <c r="R147" s="73" t="s">
        <v>86</v>
      </c>
      <c r="S147" s="73" t="s">
        <v>673</v>
      </c>
      <c r="T147" s="73" t="s">
        <v>2984</v>
      </c>
      <c r="U147" s="214">
        <v>2030</v>
      </c>
      <c r="V147" s="73" t="s">
        <v>673</v>
      </c>
      <c r="W147" s="73" t="s">
        <v>2984</v>
      </c>
      <c r="X147" s="218">
        <v>2050</v>
      </c>
      <c r="Y147" s="73" t="s">
        <v>86</v>
      </c>
      <c r="Z147" s="73" t="s">
        <v>673</v>
      </c>
      <c r="AA147" s="74">
        <v>2050</v>
      </c>
      <c r="AB147" s="73"/>
      <c r="AC147" s="73" t="s">
        <v>417</v>
      </c>
      <c r="AD147" s="74" t="s">
        <v>6</v>
      </c>
      <c r="AE147" s="73" t="s">
        <v>7588</v>
      </c>
      <c r="AF147" s="73" t="s">
        <v>689</v>
      </c>
      <c r="AG147" s="73" t="s">
        <v>266</v>
      </c>
      <c r="AH147" s="73" t="s">
        <v>266</v>
      </c>
      <c r="AI147" s="73" t="s">
        <v>266</v>
      </c>
      <c r="AJ147" s="73" t="s">
        <v>2283</v>
      </c>
      <c r="AK147" s="81" t="s">
        <v>7588</v>
      </c>
      <c r="AL147" s="73" t="s">
        <v>7588</v>
      </c>
      <c r="AN147" s="26"/>
      <c r="AO147" s="24" t="s">
        <v>7346</v>
      </c>
      <c r="AP147" s="73" t="s">
        <v>86</v>
      </c>
      <c r="AQ147" s="24" t="s">
        <v>2283</v>
      </c>
      <c r="AR147" s="24" t="s">
        <v>4409</v>
      </c>
      <c r="AS147" s="24">
        <v>2050</v>
      </c>
      <c r="AU147" s="26"/>
      <c r="AV147" s="24" t="s">
        <v>266</v>
      </c>
      <c r="AW147" s="22" t="s">
        <v>267</v>
      </c>
      <c r="AX147" s="24" t="s">
        <v>269</v>
      </c>
      <c r="AY147" s="24" t="s">
        <v>689</v>
      </c>
      <c r="AZ147" s="24" t="s">
        <v>7588</v>
      </c>
      <c r="BA147" s="24" t="s">
        <v>7588</v>
      </c>
      <c r="BC147" s="26"/>
      <c r="BE147" s="29"/>
      <c r="BF147" s="26"/>
      <c r="BG147" s="24">
        <f t="shared" si="72"/>
        <v>0</v>
      </c>
      <c r="BH147" s="24">
        <f t="shared" si="73"/>
        <v>0</v>
      </c>
      <c r="BI147" s="24">
        <f t="shared" si="74"/>
        <v>0</v>
      </c>
      <c r="BJ147" s="24">
        <f t="shared" si="75"/>
        <v>0</v>
      </c>
      <c r="BK147" s="24">
        <f t="shared" si="76"/>
        <v>0</v>
      </c>
      <c r="BL147" s="24">
        <f t="shared" si="77"/>
        <v>1</v>
      </c>
      <c r="BM147" s="24">
        <f t="shared" si="78"/>
        <v>0</v>
      </c>
      <c r="BN147" s="24">
        <f t="shared" si="79"/>
        <v>1</v>
      </c>
      <c r="BO147" s="24">
        <f t="shared" si="80"/>
        <v>0</v>
      </c>
      <c r="BP147" s="24">
        <f t="shared" si="81"/>
        <v>0</v>
      </c>
      <c r="BQ147" s="24">
        <f t="shared" si="82"/>
        <v>1</v>
      </c>
      <c r="BR147" s="24">
        <f t="shared" si="83"/>
        <v>0</v>
      </c>
      <c r="BS147" s="24">
        <f t="shared" si="84"/>
        <v>0</v>
      </c>
      <c r="BT147" s="24">
        <f t="shared" si="85"/>
        <v>1</v>
      </c>
      <c r="BU147" s="24">
        <f t="shared" si="86"/>
        <v>0</v>
      </c>
      <c r="BV147" s="24">
        <f t="shared" si="87"/>
        <v>0</v>
      </c>
      <c r="BW147" s="24">
        <f t="shared" si="88"/>
        <v>0</v>
      </c>
      <c r="BX147" s="24">
        <f t="shared" si="89"/>
        <v>0</v>
      </c>
      <c r="BY147" s="24">
        <f t="shared" si="90"/>
        <v>0</v>
      </c>
      <c r="BZ147" s="24">
        <f t="shared" si="91"/>
        <v>0</v>
      </c>
      <c r="CA147" s="24">
        <f t="shared" si="92"/>
        <v>1</v>
      </c>
      <c r="CB147" s="24">
        <f t="shared" si="93"/>
        <v>1</v>
      </c>
      <c r="CC147" s="24">
        <f t="shared" si="94"/>
        <v>0</v>
      </c>
      <c r="CD147" s="24">
        <f t="shared" si="95"/>
        <v>0</v>
      </c>
      <c r="CE147" s="24">
        <f t="shared" si="96"/>
        <v>0</v>
      </c>
      <c r="CF147" s="24">
        <f t="shared" si="97"/>
        <v>1</v>
      </c>
      <c r="CG147" s="24">
        <f>MAX(BJ147,BN147,BX147,CB147)</f>
        <v>1</v>
      </c>
      <c r="CH147" s="24">
        <f t="shared" si="98"/>
        <v>0</v>
      </c>
      <c r="CI147" s="24">
        <f t="shared" si="99"/>
        <v>0</v>
      </c>
      <c r="CJ147" s="211">
        <f>_xlfn.XLOOKUP($C147,[1]Sheet1!$B:$B,[1]Sheet1!BJ:BJ)</f>
        <v>0</v>
      </c>
      <c r="CK147" s="211">
        <f>_xlfn.XLOOKUP($C147,[1]Sheet1!$B:$B,[1]Sheet1!BK:BK)</f>
        <v>1</v>
      </c>
      <c r="CL147" s="211">
        <f>_xlfn.XLOOKUP($C147,[1]Sheet1!$B:$B,[1]Sheet1!BL:BL)</f>
        <v>0</v>
      </c>
      <c r="CM147" s="211">
        <f>_xlfn.XLOOKUP($C147,[1]Sheet1!$B:$B,[1]Sheet1!BM:BM)</f>
        <v>1</v>
      </c>
      <c r="CN147" s="211">
        <f>_xlfn.XLOOKUP($C147,[1]Sheet1!$B:$B,[1]Sheet1!BN:BN)</f>
        <v>0</v>
      </c>
      <c r="CO147" s="211">
        <f>_xlfn.XLOOKUP($C147,[1]Sheet1!$B:$B,[1]Sheet1!BO:BO)</f>
        <v>1</v>
      </c>
      <c r="CP147" s="211">
        <f>_xlfn.XLOOKUP($C147,[1]Sheet1!$B:$B,[1]Sheet1!BP:BP)</f>
        <v>0</v>
      </c>
      <c r="CQ147" s="211">
        <f>_xlfn.XLOOKUP($C147,[1]Sheet1!$B:$B,[1]Sheet1!BQ:BQ)</f>
        <v>1</v>
      </c>
      <c r="CR147" s="211">
        <f>_xlfn.XLOOKUP($C147,[1]Sheet1!$B:$B,[1]Sheet1!BR:BR)</f>
        <v>0</v>
      </c>
      <c r="CS147" s="211">
        <f>_xlfn.XLOOKUP($C147,[1]Sheet1!$B:$B,[1]Sheet1!BS:BS)</f>
        <v>1</v>
      </c>
      <c r="CT147" s="211">
        <f>_xlfn.XLOOKUP($C147,[1]Sheet1!$B:$B,[1]Sheet1!BT:BT)</f>
        <v>0</v>
      </c>
      <c r="CU147" s="211">
        <f>_xlfn.XLOOKUP($C147,[1]Sheet1!$B:$B,[1]Sheet1!BU:BU)</f>
        <v>1</v>
      </c>
      <c r="CV147" s="211">
        <f>_xlfn.XLOOKUP($C147,[1]Sheet1!$B:$B,[1]Sheet1!BV:BV)</f>
        <v>0</v>
      </c>
      <c r="CW147" s="211">
        <f>_xlfn.XLOOKUP($C147,[1]Sheet1!$B:$B,[1]Sheet1!BW:BW)</f>
        <v>1</v>
      </c>
      <c r="CX147" s="211">
        <f>_xlfn.XLOOKUP($C147,[1]Sheet1!$B:$B,[1]Sheet1!BX:BX)</f>
        <v>0</v>
      </c>
      <c r="CY147" s="211">
        <f>_xlfn.XLOOKUP($C147,[1]Sheet1!$B:$B,[1]Sheet1!BY:BY)</f>
        <v>1</v>
      </c>
      <c r="CZ147" s="211">
        <f>_xlfn.XLOOKUP($C147,[1]Sheet1!$B:$B,[1]Sheet1!BZ:BZ)</f>
        <v>1</v>
      </c>
      <c r="DA147" s="211">
        <f>_xlfn.XLOOKUP($C147,[1]Sheet1!$B:$B,[1]Sheet1!CA:CA)</f>
        <v>1</v>
      </c>
      <c r="DB147" s="211">
        <f>_xlfn.XLOOKUP($C147,[1]Sheet1!$B:$B,[1]Sheet1!CB:CB)</f>
        <v>1</v>
      </c>
      <c r="DC147" s="211">
        <f>_xlfn.XLOOKUP($C147,[1]Sheet1!$B:$B,[1]Sheet1!CC:CC)</f>
        <v>1</v>
      </c>
      <c r="DD147" s="211">
        <f>_xlfn.XLOOKUP($C147,[1]Sheet1!$B:$B,[1]Sheet1!CD:CD)</f>
        <v>0</v>
      </c>
      <c r="DE147" s="211">
        <f>_xlfn.XLOOKUP($C147,[1]Sheet1!$B:$B,[1]Sheet1!CE:CE)</f>
        <v>1</v>
      </c>
      <c r="DF147" s="211">
        <f>_xlfn.XLOOKUP($C147,[1]Sheet1!$B:$B,[1]Sheet1!CF:CF)</f>
        <v>0</v>
      </c>
      <c r="DG147" s="163" t="str">
        <f>_xlfn.XLOOKUP(C147,[2]Sheet1!$B:$B,[2]Sheet1!$N:$N)</f>
        <v>Y</v>
      </c>
      <c r="DH147" s="163" t="str">
        <f>_xlfn.XLOOKUP(C147,[2]Sheet1!$B:$B,[2]Sheet1!$R:$R)</f>
        <v>Yes</v>
      </c>
      <c r="DI147" s="163" t="str">
        <f>_xlfn.XLOOKUP(C147,[2]Sheet1!$B:$B,[2]Sheet1!$AN:$AN)</f>
        <v>C, V</v>
      </c>
      <c r="DJ147" s="163" t="str">
        <f>_xlfn.XLOOKUP(C147,[2]Sheet1!$B:$B,[2]Sheet1!$W:$W)</f>
        <v>C</v>
      </c>
      <c r="DK147" s="163" t="str">
        <f>_xlfn.XLOOKUP(C147,[2]Sheet1!$B:$B,[2]Sheet1!$AF:$AF)</f>
        <v>Y</v>
      </c>
      <c r="DL147" s="163" t="str">
        <f>_xlfn.XLOOKUP(C147,[2]Sheet1!$B:$B,[2]Sheet1!$AW:$AW)</f>
        <v>Y</v>
      </c>
      <c r="DM147" s="166" t="str">
        <f t="shared" si="100"/>
        <v>Y</v>
      </c>
      <c r="DN147" s="166" t="str">
        <f t="shared" si="101"/>
        <v>Targets set</v>
      </c>
      <c r="DO147" s="166" t="str">
        <f t="shared" si="102"/>
        <v>Y</v>
      </c>
      <c r="DP147" s="166" t="str">
        <f t="shared" si="103"/>
        <v>N</v>
      </c>
      <c r="DQ147" s="180" t="str">
        <f t="shared" si="104"/>
        <v>Yes</v>
      </c>
      <c r="DR147" s="180"/>
    </row>
    <row r="148" spans="1:122" s="24" customFormat="1" ht="16.5" hidden="1" customHeight="1">
      <c r="A148" s="143">
        <v>145</v>
      </c>
      <c r="B148" s="143">
        <v>97</v>
      </c>
      <c r="C148" s="144" t="s">
        <v>823</v>
      </c>
      <c r="D148" s="143" t="s">
        <v>7156</v>
      </c>
      <c r="E148" s="143" t="s">
        <v>7155</v>
      </c>
      <c r="F148" s="143" t="s">
        <v>4420</v>
      </c>
      <c r="G148" s="143" t="s">
        <v>3136</v>
      </c>
      <c r="H148" s="167" t="s">
        <v>824</v>
      </c>
      <c r="I148" s="143" t="s">
        <v>825</v>
      </c>
      <c r="J148" s="143">
        <v>1.0409999999999999</v>
      </c>
      <c r="K148" s="143" t="s">
        <v>826</v>
      </c>
      <c r="L148" s="143">
        <v>60359</v>
      </c>
      <c r="M148" s="144">
        <v>31</v>
      </c>
      <c r="N148" s="145" t="s">
        <v>689</v>
      </c>
      <c r="O148" s="145" t="s">
        <v>7588</v>
      </c>
      <c r="P148" s="146" t="s">
        <v>7588</v>
      </c>
      <c r="Q148" s="73" t="s">
        <v>86</v>
      </c>
      <c r="R148" s="73" t="s">
        <v>86</v>
      </c>
      <c r="S148" s="145" t="s">
        <v>673</v>
      </c>
      <c r="T148" s="145" t="s">
        <v>3329</v>
      </c>
      <c r="U148" s="214">
        <v>2030</v>
      </c>
      <c r="V148" s="145" t="s">
        <v>673</v>
      </c>
      <c r="W148" s="145" t="s">
        <v>3329</v>
      </c>
      <c r="X148" s="219">
        <v>2040</v>
      </c>
      <c r="Y148" s="73" t="s">
        <v>86</v>
      </c>
      <c r="Z148" s="145" t="s">
        <v>673</v>
      </c>
      <c r="AA148" s="146">
        <v>2040</v>
      </c>
      <c r="AB148" s="145"/>
      <c r="AC148" s="145" t="s">
        <v>417</v>
      </c>
      <c r="AD148" s="146" t="s">
        <v>6</v>
      </c>
      <c r="AE148" s="73" t="s">
        <v>7588</v>
      </c>
      <c r="AF148" s="73" t="s">
        <v>689</v>
      </c>
      <c r="AG148" s="145" t="s">
        <v>266</v>
      </c>
      <c r="AH148" s="145" t="s">
        <v>266</v>
      </c>
      <c r="AI148" s="145" t="s">
        <v>266</v>
      </c>
      <c r="AJ148" s="145" t="s">
        <v>2283</v>
      </c>
      <c r="AK148" s="147" t="s">
        <v>7588</v>
      </c>
      <c r="AL148" s="145" t="s">
        <v>7588</v>
      </c>
      <c r="AM148" s="143"/>
      <c r="AN148" s="144"/>
      <c r="AO148" s="24" t="s">
        <v>7346</v>
      </c>
      <c r="AP148" s="145" t="s">
        <v>86</v>
      </c>
      <c r="AQ148" s="143" t="s">
        <v>2283</v>
      </c>
      <c r="AR148" s="143" t="s">
        <v>4422</v>
      </c>
      <c r="AS148" s="143">
        <v>2040</v>
      </c>
      <c r="AT148" s="143"/>
      <c r="AU148" s="144"/>
      <c r="AV148" s="143" t="s">
        <v>269</v>
      </c>
      <c r="AW148" s="198" t="s">
        <v>3271</v>
      </c>
      <c r="AX148" s="143" t="s">
        <v>266</v>
      </c>
      <c r="AY148" s="143" t="s">
        <v>689</v>
      </c>
      <c r="AZ148" s="143" t="s">
        <v>7588</v>
      </c>
      <c r="BA148" s="143" t="s">
        <v>7588</v>
      </c>
      <c r="BB148" s="143"/>
      <c r="BC148" s="144"/>
      <c r="BD148" s="143"/>
      <c r="BE148" s="148"/>
      <c r="BF148" s="144"/>
      <c r="BG148" s="24">
        <f t="shared" si="72"/>
        <v>0</v>
      </c>
      <c r="BH148" s="24">
        <f t="shared" si="73"/>
        <v>0</v>
      </c>
      <c r="BI148" s="24">
        <f t="shared" si="74"/>
        <v>0</v>
      </c>
      <c r="BJ148" s="24">
        <f t="shared" si="75"/>
        <v>0</v>
      </c>
      <c r="BK148" s="24">
        <f t="shared" si="76"/>
        <v>0</v>
      </c>
      <c r="BL148" s="24">
        <f t="shared" si="77"/>
        <v>1</v>
      </c>
      <c r="BM148" s="24">
        <f t="shared" si="78"/>
        <v>0</v>
      </c>
      <c r="BN148" s="24">
        <f t="shared" si="79"/>
        <v>1</v>
      </c>
      <c r="BO148" s="24">
        <f t="shared" si="80"/>
        <v>0</v>
      </c>
      <c r="BP148" s="24">
        <f t="shared" si="81"/>
        <v>0</v>
      </c>
      <c r="BQ148" s="24">
        <f t="shared" si="82"/>
        <v>1</v>
      </c>
      <c r="BR148" s="24">
        <f t="shared" si="83"/>
        <v>0</v>
      </c>
      <c r="BS148" s="24">
        <f t="shared" si="84"/>
        <v>0</v>
      </c>
      <c r="BT148" s="24">
        <f t="shared" si="85"/>
        <v>1</v>
      </c>
      <c r="BU148" s="24">
        <f t="shared" si="86"/>
        <v>0</v>
      </c>
      <c r="BV148" s="24">
        <f t="shared" si="87"/>
        <v>0</v>
      </c>
      <c r="BW148" s="24">
        <f t="shared" si="88"/>
        <v>0</v>
      </c>
      <c r="BX148" s="24">
        <f t="shared" si="89"/>
        <v>0</v>
      </c>
      <c r="BY148" s="24">
        <f t="shared" si="90"/>
        <v>0</v>
      </c>
      <c r="BZ148" s="24">
        <f t="shared" si="91"/>
        <v>0</v>
      </c>
      <c r="CA148" s="24">
        <f t="shared" si="92"/>
        <v>1</v>
      </c>
      <c r="CB148" s="24">
        <f t="shared" si="93"/>
        <v>1</v>
      </c>
      <c r="CC148" s="24">
        <f t="shared" si="94"/>
        <v>0</v>
      </c>
      <c r="CD148" s="24">
        <f t="shared" si="95"/>
        <v>0</v>
      </c>
      <c r="CE148" s="24">
        <f t="shared" si="96"/>
        <v>0</v>
      </c>
      <c r="CF148" s="24">
        <f t="shared" si="97"/>
        <v>0</v>
      </c>
      <c r="CG148" s="24">
        <f>MAX($BJ148,$BN148,$BX148,$CB148)</f>
        <v>1</v>
      </c>
      <c r="CH148" s="24">
        <f t="shared" si="98"/>
        <v>1</v>
      </c>
      <c r="CI148" s="24">
        <f t="shared" si="99"/>
        <v>0</v>
      </c>
      <c r="CJ148" s="211">
        <f>_xlfn.XLOOKUP($C148,[1]Sheet1!$B:$B,[1]Sheet1!BJ:BJ)</f>
        <v>0</v>
      </c>
      <c r="CK148" s="211">
        <f>_xlfn.XLOOKUP($C148,[1]Sheet1!$B:$B,[1]Sheet1!BK:BK)</f>
        <v>0</v>
      </c>
      <c r="CL148" s="211">
        <f>_xlfn.XLOOKUP($C148,[1]Sheet1!$B:$B,[1]Sheet1!BL:BL)</f>
        <v>0</v>
      </c>
      <c r="CM148" s="211">
        <f>_xlfn.XLOOKUP($C148,[1]Sheet1!$B:$B,[1]Sheet1!BM:BM)</f>
        <v>0</v>
      </c>
      <c r="CN148" s="211">
        <f>_xlfn.XLOOKUP($C148,[1]Sheet1!$B:$B,[1]Sheet1!BN:BN)</f>
        <v>0</v>
      </c>
      <c r="CO148" s="211">
        <f>_xlfn.XLOOKUP($C148,[1]Sheet1!$B:$B,[1]Sheet1!BO:BO)</f>
        <v>0</v>
      </c>
      <c r="CP148" s="211">
        <f>_xlfn.XLOOKUP($C148,[1]Sheet1!$B:$B,[1]Sheet1!BP:BP)</f>
        <v>1</v>
      </c>
      <c r="CQ148" s="211">
        <f>_xlfn.XLOOKUP($C148,[1]Sheet1!$B:$B,[1]Sheet1!BQ:BQ)</f>
        <v>1</v>
      </c>
      <c r="CR148" s="211">
        <f>_xlfn.XLOOKUP($C148,[1]Sheet1!$B:$B,[1]Sheet1!BR:BR)</f>
        <v>0</v>
      </c>
      <c r="CS148" s="211">
        <f>_xlfn.XLOOKUP($C148,[1]Sheet1!$B:$B,[1]Sheet1!BS:BS)</f>
        <v>1</v>
      </c>
      <c r="CT148" s="211">
        <f>_xlfn.XLOOKUP($C148,[1]Sheet1!$B:$B,[1]Sheet1!BT:BT)</f>
        <v>0</v>
      </c>
      <c r="CU148" s="211">
        <f>_xlfn.XLOOKUP($C148,[1]Sheet1!$B:$B,[1]Sheet1!BU:BU)</f>
        <v>1</v>
      </c>
      <c r="CV148" s="211">
        <f>_xlfn.XLOOKUP($C148,[1]Sheet1!$B:$B,[1]Sheet1!BV:BV)</f>
        <v>0</v>
      </c>
      <c r="CW148" s="211">
        <f>_xlfn.XLOOKUP($C148,[1]Sheet1!$B:$B,[1]Sheet1!BW:BW)</f>
        <v>0</v>
      </c>
      <c r="CX148" s="211">
        <f>_xlfn.XLOOKUP($C148,[1]Sheet1!$B:$B,[1]Sheet1!BX:BX)</f>
        <v>0</v>
      </c>
      <c r="CY148" s="211">
        <f>_xlfn.XLOOKUP($C148,[1]Sheet1!$B:$B,[1]Sheet1!BY:BY)</f>
        <v>0</v>
      </c>
      <c r="CZ148" s="211">
        <f>_xlfn.XLOOKUP($C148,[1]Sheet1!$B:$B,[1]Sheet1!BZ:BZ)</f>
        <v>1</v>
      </c>
      <c r="DA148" s="211">
        <f>_xlfn.XLOOKUP($C148,[1]Sheet1!$B:$B,[1]Sheet1!CA:CA)</f>
        <v>0</v>
      </c>
      <c r="DB148" s="211">
        <f>_xlfn.XLOOKUP($C148,[1]Sheet1!$B:$B,[1]Sheet1!CB:CB)</f>
        <v>1</v>
      </c>
      <c r="DC148" s="211">
        <f>_xlfn.XLOOKUP($C148,[1]Sheet1!$B:$B,[1]Sheet1!CC:CC)</f>
        <v>1</v>
      </c>
      <c r="DD148" s="211">
        <f>_xlfn.XLOOKUP($C148,[1]Sheet1!$B:$B,[1]Sheet1!CD:CD)</f>
        <v>0</v>
      </c>
      <c r="DE148" s="211">
        <f>_xlfn.XLOOKUP($C148,[1]Sheet1!$B:$B,[1]Sheet1!CE:CE)</f>
        <v>1</v>
      </c>
      <c r="DF148" s="211">
        <f>_xlfn.XLOOKUP($C148,[1]Sheet1!$B:$B,[1]Sheet1!CF:CF)</f>
        <v>0</v>
      </c>
      <c r="DG148" s="163" t="str">
        <f>_xlfn.XLOOKUP(C148,[2]Sheet1!$B:$B,[2]Sheet1!$N:$N)</f>
        <v>Y</v>
      </c>
      <c r="DH148" s="163" t="str">
        <f>_xlfn.XLOOKUP(C148,[2]Sheet1!$B:$B,[2]Sheet1!$R:$R)</f>
        <v>Yes</v>
      </c>
      <c r="DI148" s="163" t="str">
        <f>_xlfn.XLOOKUP(C148,[2]Sheet1!$B:$B,[2]Sheet1!$AN:$AN)</f>
        <v>V</v>
      </c>
      <c r="DJ148" s="163" t="str">
        <f>_xlfn.XLOOKUP(C148,[2]Sheet1!$B:$B,[2]Sheet1!$W:$W)</f>
        <v>N</v>
      </c>
      <c r="DK148" s="163">
        <f>_xlfn.XLOOKUP(C148,[2]Sheet1!$B:$B,[2]Sheet1!$AF:$AF)</f>
        <v>0</v>
      </c>
      <c r="DL148" s="163" t="str">
        <f>_xlfn.XLOOKUP(C148,[2]Sheet1!$B:$B,[2]Sheet1!$AW:$AW)</f>
        <v>Y</v>
      </c>
      <c r="DM148" s="166" t="str">
        <f t="shared" si="100"/>
        <v>Y</v>
      </c>
      <c r="DN148" s="166" t="str">
        <f t="shared" si="101"/>
        <v>Targets set</v>
      </c>
      <c r="DO148" s="166" t="str">
        <f t="shared" si="102"/>
        <v>Y</v>
      </c>
      <c r="DP148" s="166" t="str">
        <f t="shared" si="103"/>
        <v>N</v>
      </c>
      <c r="DQ148" s="180" t="str">
        <f t="shared" si="104"/>
        <v>No</v>
      </c>
      <c r="DR148" s="180"/>
    </row>
    <row r="149" spans="1:122" s="24" customFormat="1" ht="16.5" hidden="1" customHeight="1">
      <c r="A149" s="24">
        <v>146</v>
      </c>
      <c r="B149" s="24">
        <v>128</v>
      </c>
      <c r="C149" s="26" t="s">
        <v>1873</v>
      </c>
      <c r="D149" s="143" t="s">
        <v>7192</v>
      </c>
      <c r="E149" s="143" t="s">
        <v>7163</v>
      </c>
      <c r="F149" s="143" t="s">
        <v>2540</v>
      </c>
      <c r="G149" s="143" t="s">
        <v>3181</v>
      </c>
      <c r="H149" s="167" t="s">
        <v>1874</v>
      </c>
      <c r="I149" s="143" t="s">
        <v>1875</v>
      </c>
      <c r="J149" s="143">
        <v>0.115</v>
      </c>
      <c r="K149" s="143" t="s">
        <v>1876</v>
      </c>
      <c r="L149" s="143">
        <v>112300</v>
      </c>
      <c r="M149" s="144">
        <v>31</v>
      </c>
      <c r="N149" s="73" t="s">
        <v>86</v>
      </c>
      <c r="O149" s="73">
        <v>2018</v>
      </c>
      <c r="P149" s="74">
        <v>2030</v>
      </c>
      <c r="Q149" s="73" t="s">
        <v>86</v>
      </c>
      <c r="R149" s="73" t="s">
        <v>86</v>
      </c>
      <c r="S149" s="73" t="s">
        <v>673</v>
      </c>
      <c r="T149" s="73" t="s">
        <v>2984</v>
      </c>
      <c r="U149" s="213">
        <v>2035</v>
      </c>
      <c r="V149" s="73" t="s">
        <v>673</v>
      </c>
      <c r="W149" s="73" t="s">
        <v>2984</v>
      </c>
      <c r="X149" s="218">
        <v>2040</v>
      </c>
      <c r="Y149" s="73" t="s">
        <v>86</v>
      </c>
      <c r="Z149" s="73" t="s">
        <v>673</v>
      </c>
      <c r="AA149" s="74">
        <v>2040</v>
      </c>
      <c r="AB149" s="73"/>
      <c r="AC149" s="73" t="s">
        <v>417</v>
      </c>
      <c r="AD149" s="74" t="s">
        <v>6</v>
      </c>
      <c r="AE149" s="73" t="s">
        <v>7588</v>
      </c>
      <c r="AF149" s="73" t="s">
        <v>689</v>
      </c>
      <c r="AG149" s="73" t="s">
        <v>266</v>
      </c>
      <c r="AH149" s="73" t="s">
        <v>266</v>
      </c>
      <c r="AI149" s="73" t="s">
        <v>266</v>
      </c>
      <c r="AJ149" s="73" t="s">
        <v>2283</v>
      </c>
      <c r="AK149" s="81" t="s">
        <v>7588</v>
      </c>
      <c r="AL149" s="73" t="s">
        <v>7588</v>
      </c>
      <c r="AN149" s="26"/>
      <c r="AO149" s="24" t="s">
        <v>7346</v>
      </c>
      <c r="AP149" s="73" t="s">
        <v>86</v>
      </c>
      <c r="AQ149" s="24" t="s">
        <v>2283</v>
      </c>
      <c r="AR149" s="24" t="s">
        <v>4436</v>
      </c>
      <c r="AS149" s="24">
        <v>2040</v>
      </c>
      <c r="AU149" s="26"/>
      <c r="AV149" s="24" t="s">
        <v>266</v>
      </c>
      <c r="AW149" s="22" t="s">
        <v>267</v>
      </c>
      <c r="AX149" s="24" t="s">
        <v>269</v>
      </c>
      <c r="AY149" s="24" t="s">
        <v>689</v>
      </c>
      <c r="AZ149" s="24" t="s">
        <v>7588</v>
      </c>
      <c r="BA149" s="24" t="s">
        <v>7588</v>
      </c>
      <c r="BC149" s="26"/>
      <c r="BE149" s="29"/>
      <c r="BF149" s="26"/>
      <c r="BG149" s="24">
        <f t="shared" si="72"/>
        <v>0</v>
      </c>
      <c r="BH149" s="24">
        <f t="shared" si="73"/>
        <v>1</v>
      </c>
      <c r="BI149" s="24">
        <f t="shared" si="74"/>
        <v>0</v>
      </c>
      <c r="BJ149" s="24">
        <f t="shared" si="75"/>
        <v>1</v>
      </c>
      <c r="BK149" s="24">
        <f t="shared" si="76"/>
        <v>0</v>
      </c>
      <c r="BL149" s="24">
        <f t="shared" si="77"/>
        <v>0</v>
      </c>
      <c r="BM149" s="24">
        <f t="shared" si="78"/>
        <v>1</v>
      </c>
      <c r="BN149" s="24">
        <f t="shared" si="79"/>
        <v>1</v>
      </c>
      <c r="BO149" s="24">
        <f t="shared" si="80"/>
        <v>0</v>
      </c>
      <c r="BP149" s="24">
        <f t="shared" si="81"/>
        <v>0</v>
      </c>
      <c r="BQ149" s="24">
        <f t="shared" si="82"/>
        <v>1</v>
      </c>
      <c r="BR149" s="24">
        <f t="shared" si="83"/>
        <v>0</v>
      </c>
      <c r="BS149" s="24">
        <f t="shared" si="84"/>
        <v>0</v>
      </c>
      <c r="BT149" s="24">
        <f t="shared" si="85"/>
        <v>1</v>
      </c>
      <c r="BU149" s="24">
        <f t="shared" si="86"/>
        <v>0</v>
      </c>
      <c r="BV149" s="24">
        <f t="shared" si="87"/>
        <v>0</v>
      </c>
      <c r="BW149" s="24">
        <f t="shared" si="88"/>
        <v>0</v>
      </c>
      <c r="BX149" s="24">
        <f t="shared" si="89"/>
        <v>0</v>
      </c>
      <c r="BY149" s="24">
        <f t="shared" si="90"/>
        <v>0</v>
      </c>
      <c r="BZ149" s="24">
        <f t="shared" si="91"/>
        <v>0</v>
      </c>
      <c r="CA149" s="24">
        <f t="shared" si="92"/>
        <v>1</v>
      </c>
      <c r="CB149" s="24">
        <f t="shared" si="93"/>
        <v>1</v>
      </c>
      <c r="CC149" s="24">
        <f t="shared" si="94"/>
        <v>0</v>
      </c>
      <c r="CD149" s="24">
        <f t="shared" si="95"/>
        <v>0</v>
      </c>
      <c r="CE149" s="24">
        <f t="shared" si="96"/>
        <v>0</v>
      </c>
      <c r="CF149" s="24">
        <f t="shared" si="97"/>
        <v>1</v>
      </c>
      <c r="CG149" s="24">
        <f>MAX($BJ149,$BN149,$BX149,$CB149)</f>
        <v>1</v>
      </c>
      <c r="CH149" s="24">
        <f t="shared" si="98"/>
        <v>0</v>
      </c>
      <c r="CI149" s="24">
        <f t="shared" si="99"/>
        <v>0</v>
      </c>
      <c r="CJ149" s="211">
        <f>_xlfn.XLOOKUP($C149,[1]Sheet1!$B:$B,[1]Sheet1!BJ:BJ)</f>
        <v>0</v>
      </c>
      <c r="CK149" s="211">
        <f>_xlfn.XLOOKUP($C149,[1]Sheet1!$B:$B,[1]Sheet1!BK:BK)</f>
        <v>0</v>
      </c>
      <c r="CL149" s="211">
        <f>_xlfn.XLOOKUP($C149,[1]Sheet1!$B:$B,[1]Sheet1!BL:BL)</f>
        <v>0</v>
      </c>
      <c r="CM149" s="211">
        <f>_xlfn.XLOOKUP($C149,[1]Sheet1!$B:$B,[1]Sheet1!BM:BM)</f>
        <v>0</v>
      </c>
      <c r="CN149" s="211">
        <f>_xlfn.XLOOKUP($C149,[1]Sheet1!$B:$B,[1]Sheet1!BN:BN)</f>
        <v>0</v>
      </c>
      <c r="CO149" s="211">
        <f>_xlfn.XLOOKUP($C149,[1]Sheet1!$B:$B,[1]Sheet1!BO:BO)</f>
        <v>1</v>
      </c>
      <c r="CP149" s="211">
        <f>_xlfn.XLOOKUP($C149,[1]Sheet1!$B:$B,[1]Sheet1!BP:BP)</f>
        <v>0</v>
      </c>
      <c r="CQ149" s="211">
        <f>_xlfn.XLOOKUP($C149,[1]Sheet1!$B:$B,[1]Sheet1!BQ:BQ)</f>
        <v>1</v>
      </c>
      <c r="CR149" s="211">
        <f>_xlfn.XLOOKUP($C149,[1]Sheet1!$B:$B,[1]Sheet1!BR:BR)</f>
        <v>0</v>
      </c>
      <c r="CS149" s="211">
        <f>_xlfn.XLOOKUP($C149,[1]Sheet1!$B:$B,[1]Sheet1!BS:BS)</f>
        <v>1</v>
      </c>
      <c r="CT149" s="211">
        <f>_xlfn.XLOOKUP($C149,[1]Sheet1!$B:$B,[1]Sheet1!BT:BT)</f>
        <v>0</v>
      </c>
      <c r="CU149" s="211">
        <f>_xlfn.XLOOKUP($C149,[1]Sheet1!$B:$B,[1]Sheet1!BU:BU)</f>
        <v>1</v>
      </c>
      <c r="CV149" s="211">
        <f>_xlfn.XLOOKUP($C149,[1]Sheet1!$B:$B,[1]Sheet1!BV:BV)</f>
        <v>0</v>
      </c>
      <c r="CW149" s="211">
        <f>_xlfn.XLOOKUP($C149,[1]Sheet1!$B:$B,[1]Sheet1!BW:BW)</f>
        <v>1</v>
      </c>
      <c r="CX149" s="211">
        <f>_xlfn.XLOOKUP($C149,[1]Sheet1!$B:$B,[1]Sheet1!BX:BX)</f>
        <v>0</v>
      </c>
      <c r="CY149" s="211">
        <f>_xlfn.XLOOKUP($C149,[1]Sheet1!$B:$B,[1]Sheet1!BY:BY)</f>
        <v>1</v>
      </c>
      <c r="CZ149" s="211">
        <f>_xlfn.XLOOKUP($C149,[1]Sheet1!$B:$B,[1]Sheet1!BZ:BZ)</f>
        <v>1</v>
      </c>
      <c r="DA149" s="211">
        <f>_xlfn.XLOOKUP($C149,[1]Sheet1!$B:$B,[1]Sheet1!CA:CA)</f>
        <v>1</v>
      </c>
      <c r="DB149" s="211">
        <f>_xlfn.XLOOKUP($C149,[1]Sheet1!$B:$B,[1]Sheet1!CB:CB)</f>
        <v>1</v>
      </c>
      <c r="DC149" s="211">
        <f>_xlfn.XLOOKUP($C149,[1]Sheet1!$B:$B,[1]Sheet1!CC:CC)</f>
        <v>0</v>
      </c>
      <c r="DD149" s="211">
        <f>_xlfn.XLOOKUP($C149,[1]Sheet1!$B:$B,[1]Sheet1!CD:CD)</f>
        <v>0</v>
      </c>
      <c r="DE149" s="211">
        <f>_xlfn.XLOOKUP($C149,[1]Sheet1!$B:$B,[1]Sheet1!CE:CE)</f>
        <v>1</v>
      </c>
      <c r="DF149" s="211">
        <f>_xlfn.XLOOKUP($C149,[1]Sheet1!$B:$B,[1]Sheet1!CF:CF)</f>
        <v>0</v>
      </c>
      <c r="DG149" s="163" t="str">
        <f>_xlfn.XLOOKUP(C149,[2]Sheet1!$B:$B,[2]Sheet1!$N:$N)</f>
        <v>Y</v>
      </c>
      <c r="DH149" s="163" t="str">
        <f>_xlfn.XLOOKUP(C149,[2]Sheet1!$B:$B,[2]Sheet1!$R:$R)</f>
        <v>Yes</v>
      </c>
      <c r="DI149" s="163" t="str">
        <f>_xlfn.XLOOKUP(C149,[2]Sheet1!$B:$B,[2]Sheet1!$AN:$AN)</f>
        <v>C, V</v>
      </c>
      <c r="DJ149" s="163" t="str">
        <f>_xlfn.XLOOKUP(C149,[2]Sheet1!$B:$B,[2]Sheet1!$W:$W)</f>
        <v>I</v>
      </c>
      <c r="DK149" s="163">
        <f>_xlfn.XLOOKUP(C149,[2]Sheet1!$B:$B,[2]Sheet1!$AF:$AF)</f>
        <v>0</v>
      </c>
      <c r="DL149" s="163" t="str">
        <f>_xlfn.XLOOKUP(C149,[2]Sheet1!$B:$B,[2]Sheet1!$AW:$AW)</f>
        <v>U</v>
      </c>
      <c r="DM149" s="166" t="str">
        <f t="shared" si="100"/>
        <v>Y</v>
      </c>
      <c r="DN149" s="166" t="str">
        <f t="shared" si="101"/>
        <v>Targets set</v>
      </c>
      <c r="DO149" s="166" t="str">
        <f t="shared" si="102"/>
        <v>Y</v>
      </c>
      <c r="DP149" s="166" t="str">
        <f t="shared" si="103"/>
        <v>N</v>
      </c>
      <c r="DQ149" s="180" t="str">
        <f t="shared" si="104"/>
        <v>Yes</v>
      </c>
      <c r="DR149" s="180"/>
    </row>
    <row r="150" spans="1:122" s="24" customFormat="1" ht="16.5" hidden="1" customHeight="1">
      <c r="A150" s="24">
        <v>147</v>
      </c>
      <c r="B150" s="24">
        <v>149</v>
      </c>
      <c r="C150" s="26" t="s">
        <v>1621</v>
      </c>
      <c r="D150" s="24" t="s">
        <v>7220</v>
      </c>
      <c r="E150" s="24" t="s">
        <v>7184</v>
      </c>
      <c r="F150" s="24" t="s">
        <v>7286</v>
      </c>
      <c r="G150" s="24" t="s">
        <v>2990</v>
      </c>
      <c r="H150" s="30" t="s">
        <v>1622</v>
      </c>
      <c r="I150" s="24" t="s">
        <v>1623</v>
      </c>
      <c r="J150" s="24">
        <v>1.4999999999999999E-2</v>
      </c>
      <c r="K150" s="24" t="s">
        <v>1624</v>
      </c>
      <c r="L150" s="24">
        <v>108000</v>
      </c>
      <c r="M150" s="26">
        <v>31</v>
      </c>
      <c r="N150" s="73" t="s">
        <v>689</v>
      </c>
      <c r="O150" s="73" t="s">
        <v>7588</v>
      </c>
      <c r="P150" s="74" t="s">
        <v>7588</v>
      </c>
      <c r="Q150" s="73" t="s">
        <v>86</v>
      </c>
      <c r="R150" s="73" t="s">
        <v>86</v>
      </c>
      <c r="S150" s="73" t="s">
        <v>673</v>
      </c>
      <c r="T150" s="73" t="s">
        <v>2984</v>
      </c>
      <c r="U150" s="214">
        <v>2030</v>
      </c>
      <c r="V150" s="73" t="s">
        <v>7588</v>
      </c>
      <c r="W150" s="73" t="s">
        <v>7588</v>
      </c>
      <c r="X150" s="218" t="s">
        <v>7588</v>
      </c>
      <c r="Y150" s="73" t="s">
        <v>689</v>
      </c>
      <c r="Z150" s="73" t="s">
        <v>1421</v>
      </c>
      <c r="AA150" s="74" t="s">
        <v>7588</v>
      </c>
      <c r="AB150" s="73"/>
      <c r="AC150" s="73" t="s">
        <v>417</v>
      </c>
      <c r="AD150" s="74" t="s">
        <v>6</v>
      </c>
      <c r="AE150" s="73" t="s">
        <v>7588</v>
      </c>
      <c r="AF150" s="73" t="s">
        <v>689</v>
      </c>
      <c r="AG150" s="73" t="s">
        <v>266</v>
      </c>
      <c r="AH150" s="73" t="s">
        <v>266</v>
      </c>
      <c r="AI150" s="73" t="s">
        <v>266</v>
      </c>
      <c r="AJ150" s="73" t="s">
        <v>2283</v>
      </c>
      <c r="AK150" s="81" t="s">
        <v>7588</v>
      </c>
      <c r="AL150" s="73" t="s">
        <v>7588</v>
      </c>
      <c r="AN150" s="26"/>
      <c r="AO150" s="24" t="s">
        <v>7346</v>
      </c>
      <c r="AP150" s="73" t="s">
        <v>86</v>
      </c>
      <c r="AQ150" s="24" t="s">
        <v>2283</v>
      </c>
      <c r="AR150" s="24" t="s">
        <v>4449</v>
      </c>
      <c r="AS150" s="24">
        <v>2040</v>
      </c>
      <c r="AU150" s="26"/>
      <c r="AV150" s="24" t="s">
        <v>266</v>
      </c>
      <c r="AW150" s="22" t="s">
        <v>418</v>
      </c>
      <c r="AX150" s="24" t="s">
        <v>269</v>
      </c>
      <c r="AY150" s="24" t="s">
        <v>689</v>
      </c>
      <c r="AZ150" s="24" t="s">
        <v>7588</v>
      </c>
      <c r="BA150" s="24" t="s">
        <v>7588</v>
      </c>
      <c r="BC150" s="26"/>
      <c r="BE150" s="29"/>
      <c r="BF150" s="26"/>
      <c r="BG150" s="24">
        <f t="shared" si="72"/>
        <v>0</v>
      </c>
      <c r="BH150" s="24">
        <f t="shared" si="73"/>
        <v>0</v>
      </c>
      <c r="BI150" s="24">
        <f t="shared" si="74"/>
        <v>0</v>
      </c>
      <c r="BJ150" s="24">
        <f t="shared" si="75"/>
        <v>0</v>
      </c>
      <c r="BK150" s="24">
        <f t="shared" si="76"/>
        <v>0</v>
      </c>
      <c r="BL150" s="24">
        <f t="shared" si="77"/>
        <v>1</v>
      </c>
      <c r="BM150" s="24">
        <f t="shared" si="78"/>
        <v>0</v>
      </c>
      <c r="BN150" s="24">
        <f t="shared" si="79"/>
        <v>1</v>
      </c>
      <c r="BO150" s="24">
        <f t="shared" si="80"/>
        <v>0</v>
      </c>
      <c r="BP150" s="24">
        <f t="shared" si="81"/>
        <v>0</v>
      </c>
      <c r="BQ150" s="24">
        <f t="shared" si="82"/>
        <v>0</v>
      </c>
      <c r="BR150" s="24">
        <f t="shared" si="83"/>
        <v>0</v>
      </c>
      <c r="BS150" s="24">
        <f t="shared" si="84"/>
        <v>0</v>
      </c>
      <c r="BT150" s="24">
        <f t="shared" si="85"/>
        <v>1</v>
      </c>
      <c r="BU150" s="24">
        <f t="shared" si="86"/>
        <v>0</v>
      </c>
      <c r="BV150" s="24">
        <f t="shared" si="87"/>
        <v>0</v>
      </c>
      <c r="BW150" s="24">
        <f t="shared" si="88"/>
        <v>0</v>
      </c>
      <c r="BX150" s="24">
        <f t="shared" si="89"/>
        <v>0</v>
      </c>
      <c r="BY150" s="24">
        <f t="shared" si="90"/>
        <v>0</v>
      </c>
      <c r="BZ150" s="24">
        <f t="shared" si="91"/>
        <v>0</v>
      </c>
      <c r="CA150" s="24">
        <f t="shared" si="92"/>
        <v>1</v>
      </c>
      <c r="CB150" s="24">
        <f t="shared" si="93"/>
        <v>1</v>
      </c>
      <c r="CC150" s="24">
        <f t="shared" si="94"/>
        <v>0</v>
      </c>
      <c r="CD150" s="24">
        <f t="shared" si="95"/>
        <v>0</v>
      </c>
      <c r="CE150" s="24">
        <f t="shared" si="96"/>
        <v>0</v>
      </c>
      <c r="CF150" s="24">
        <f t="shared" si="97"/>
        <v>1</v>
      </c>
      <c r="CG150" s="24">
        <f>MAX(BJ150,BN150,BX150,CB150)</f>
        <v>1</v>
      </c>
      <c r="CH150" s="24">
        <f t="shared" si="98"/>
        <v>0</v>
      </c>
      <c r="CI150" s="24">
        <f t="shared" si="99"/>
        <v>0</v>
      </c>
      <c r="CJ150" s="211">
        <f>_xlfn.XLOOKUP($C150,[1]Sheet1!$B:$B,[1]Sheet1!BJ:BJ)</f>
        <v>1</v>
      </c>
      <c r="CK150" s="211">
        <f>_xlfn.XLOOKUP($C150,[1]Sheet1!$B:$B,[1]Sheet1!BK:BK)</f>
        <v>0</v>
      </c>
      <c r="CL150" s="211">
        <f>_xlfn.XLOOKUP($C150,[1]Sheet1!$B:$B,[1]Sheet1!BL:BL)</f>
        <v>0</v>
      </c>
      <c r="CM150" s="211">
        <f>_xlfn.XLOOKUP($C150,[1]Sheet1!$B:$B,[1]Sheet1!BM:BM)</f>
        <v>1</v>
      </c>
      <c r="CN150" s="211">
        <f>_xlfn.XLOOKUP($C150,[1]Sheet1!$B:$B,[1]Sheet1!BN:BN)</f>
        <v>0</v>
      </c>
      <c r="CO150" s="211">
        <f>_xlfn.XLOOKUP($C150,[1]Sheet1!$B:$B,[1]Sheet1!BO:BO)</f>
        <v>0</v>
      </c>
      <c r="CP150" s="211">
        <f>_xlfn.XLOOKUP($C150,[1]Sheet1!$B:$B,[1]Sheet1!BP:BP)</f>
        <v>1</v>
      </c>
      <c r="CQ150" s="211">
        <f>_xlfn.XLOOKUP($C150,[1]Sheet1!$B:$B,[1]Sheet1!BQ:BQ)</f>
        <v>1</v>
      </c>
      <c r="CR150" s="211">
        <f>_xlfn.XLOOKUP($C150,[1]Sheet1!$B:$B,[1]Sheet1!BR:BR)</f>
        <v>0</v>
      </c>
      <c r="CS150" s="211">
        <f>_xlfn.XLOOKUP($C150,[1]Sheet1!$B:$B,[1]Sheet1!BS:BS)</f>
        <v>1</v>
      </c>
      <c r="CT150" s="211">
        <f>_xlfn.XLOOKUP($C150,[1]Sheet1!$B:$B,[1]Sheet1!BT:BT)</f>
        <v>0</v>
      </c>
      <c r="CU150" s="211">
        <f>_xlfn.XLOOKUP($C150,[1]Sheet1!$B:$B,[1]Sheet1!BU:BU)</f>
        <v>1</v>
      </c>
      <c r="CV150" s="211">
        <f>_xlfn.XLOOKUP($C150,[1]Sheet1!$B:$B,[1]Sheet1!BV:BV)</f>
        <v>0</v>
      </c>
      <c r="CW150" s="211">
        <f>_xlfn.XLOOKUP($C150,[1]Sheet1!$B:$B,[1]Sheet1!BW:BW)</f>
        <v>1</v>
      </c>
      <c r="CX150" s="211">
        <f>_xlfn.XLOOKUP($C150,[1]Sheet1!$B:$B,[1]Sheet1!BX:BX)</f>
        <v>0</v>
      </c>
      <c r="CY150" s="211">
        <f>_xlfn.XLOOKUP($C150,[1]Sheet1!$B:$B,[1]Sheet1!BY:BY)</f>
        <v>1</v>
      </c>
      <c r="CZ150" s="211">
        <f>_xlfn.XLOOKUP($C150,[1]Sheet1!$B:$B,[1]Sheet1!BZ:BZ)</f>
        <v>1</v>
      </c>
      <c r="DA150" s="211">
        <f>_xlfn.XLOOKUP($C150,[1]Sheet1!$B:$B,[1]Sheet1!CA:CA)</f>
        <v>1</v>
      </c>
      <c r="DB150" s="211">
        <f>_xlfn.XLOOKUP($C150,[1]Sheet1!$B:$B,[1]Sheet1!CB:CB)</f>
        <v>1</v>
      </c>
      <c r="DC150" s="211">
        <f>_xlfn.XLOOKUP($C150,[1]Sheet1!$B:$B,[1]Sheet1!CC:CC)</f>
        <v>1</v>
      </c>
      <c r="DD150" s="211">
        <f>_xlfn.XLOOKUP($C150,[1]Sheet1!$B:$B,[1]Sheet1!CD:CD)</f>
        <v>0</v>
      </c>
      <c r="DE150" s="211">
        <f>_xlfn.XLOOKUP($C150,[1]Sheet1!$B:$B,[1]Sheet1!CE:CE)</f>
        <v>1</v>
      </c>
      <c r="DF150" s="211">
        <f>_xlfn.XLOOKUP($C150,[1]Sheet1!$B:$B,[1]Sheet1!CF:CF)</f>
        <v>1</v>
      </c>
      <c r="DG150" s="163" t="str">
        <f>_xlfn.XLOOKUP(C150,[2]Sheet1!$B:$B,[2]Sheet1!$N:$N)</f>
        <v>Y</v>
      </c>
      <c r="DH150" s="163" t="str">
        <f>_xlfn.XLOOKUP(C150,[2]Sheet1!$B:$B,[2]Sheet1!$R:$R)</f>
        <v>No</v>
      </c>
      <c r="DI150" s="163" t="str">
        <f>_xlfn.XLOOKUP(C150,[2]Sheet1!$B:$B,[2]Sheet1!$AN:$AN)</f>
        <v>V</v>
      </c>
      <c r="DJ150" s="163" t="str">
        <f>_xlfn.XLOOKUP(C150,[2]Sheet1!$B:$B,[2]Sheet1!$W:$W)</f>
        <v>C</v>
      </c>
      <c r="DK150" s="163">
        <f>_xlfn.XLOOKUP(C150,[2]Sheet1!$B:$B,[2]Sheet1!$AF:$AF)</f>
        <v>0</v>
      </c>
      <c r="DL150" s="163" t="str">
        <f>_xlfn.XLOOKUP(C150,[2]Sheet1!$B:$B,[2]Sheet1!$AW:$AW)</f>
        <v>Y</v>
      </c>
      <c r="DM150" s="166" t="str">
        <f t="shared" si="100"/>
        <v>Y</v>
      </c>
      <c r="DN150" s="166" t="str">
        <f t="shared" si="101"/>
        <v>Commitment removed</v>
      </c>
      <c r="DO150" s="166" t="str">
        <f t="shared" si="102"/>
        <v>Y</v>
      </c>
      <c r="DP150" s="166" t="str">
        <f t="shared" si="103"/>
        <v>N</v>
      </c>
      <c r="DQ150" s="180" t="str">
        <f t="shared" si="104"/>
        <v>Yes</v>
      </c>
      <c r="DR150" s="180"/>
    </row>
    <row r="151" spans="1:122" s="24" customFormat="1" ht="16.5" hidden="1" customHeight="1">
      <c r="A151" s="24">
        <v>148</v>
      </c>
      <c r="B151" s="24">
        <v>139</v>
      </c>
      <c r="C151" s="87" t="s">
        <v>594</v>
      </c>
      <c r="D151" s="143" t="s">
        <v>7201</v>
      </c>
      <c r="E151" s="143" t="s">
        <v>3005</v>
      </c>
      <c r="F151" s="143" t="s">
        <v>7286</v>
      </c>
      <c r="G151" s="143" t="s">
        <v>2990</v>
      </c>
      <c r="H151" s="167" t="s">
        <v>595</v>
      </c>
      <c r="I151" s="143" t="s">
        <v>596</v>
      </c>
      <c r="J151" s="143">
        <v>-0.1</v>
      </c>
      <c r="K151" s="143" t="s">
        <v>597</v>
      </c>
      <c r="L151" s="143">
        <v>215500</v>
      </c>
      <c r="M151" s="144">
        <v>28</v>
      </c>
      <c r="N151" s="73" t="s">
        <v>689</v>
      </c>
      <c r="O151" s="73" t="s">
        <v>7588</v>
      </c>
      <c r="P151" s="74" t="s">
        <v>7588</v>
      </c>
      <c r="Q151" s="73" t="s">
        <v>86</v>
      </c>
      <c r="R151" s="73" t="s">
        <v>689</v>
      </c>
      <c r="S151" s="73" t="s">
        <v>1421</v>
      </c>
      <c r="T151" s="73" t="s">
        <v>7588</v>
      </c>
      <c r="U151" s="213" t="s">
        <v>7588</v>
      </c>
      <c r="V151" s="73" t="s">
        <v>7588</v>
      </c>
      <c r="W151" s="73" t="s">
        <v>7588</v>
      </c>
      <c r="X151" s="218" t="s">
        <v>7588</v>
      </c>
      <c r="Y151" s="73" t="s">
        <v>689</v>
      </c>
      <c r="Z151" s="73" t="s">
        <v>1421</v>
      </c>
      <c r="AA151" s="74" t="s">
        <v>7588</v>
      </c>
      <c r="AB151" s="73"/>
      <c r="AC151" s="73" t="s">
        <v>417</v>
      </c>
      <c r="AD151" s="74" t="s">
        <v>6</v>
      </c>
      <c r="AE151" s="73" t="s">
        <v>7588</v>
      </c>
      <c r="AF151" s="73" t="s">
        <v>689</v>
      </c>
      <c r="AG151" s="73" t="s">
        <v>266</v>
      </c>
      <c r="AH151" s="73" t="s">
        <v>266</v>
      </c>
      <c r="AI151" s="73" t="s">
        <v>266</v>
      </c>
      <c r="AJ151" s="73" t="s">
        <v>2283</v>
      </c>
      <c r="AK151" s="81" t="s">
        <v>7588</v>
      </c>
      <c r="AL151" s="73" t="s">
        <v>7588</v>
      </c>
      <c r="AN151" s="26"/>
      <c r="AO151" s="24" t="s">
        <v>7346</v>
      </c>
      <c r="AP151" s="73" t="s">
        <v>86</v>
      </c>
      <c r="AQ151" s="24" t="s">
        <v>2283</v>
      </c>
      <c r="AR151" s="24" t="s">
        <v>4462</v>
      </c>
      <c r="AS151" s="24">
        <v>2050</v>
      </c>
      <c r="AU151" s="26"/>
      <c r="AV151" s="24" t="s">
        <v>267</v>
      </c>
      <c r="AW151" s="22" t="s">
        <v>267</v>
      </c>
      <c r="AX151" s="24" t="s">
        <v>269</v>
      </c>
      <c r="AY151" s="24" t="s">
        <v>689</v>
      </c>
      <c r="AZ151" s="24" t="s">
        <v>7588</v>
      </c>
      <c r="BA151" s="24" t="s">
        <v>7588</v>
      </c>
      <c r="BC151" s="26"/>
      <c r="BE151" s="29"/>
      <c r="BF151" s="26"/>
      <c r="BG151" s="24">
        <f t="shared" si="72"/>
        <v>0</v>
      </c>
      <c r="BH151" s="24">
        <f t="shared" si="73"/>
        <v>0</v>
      </c>
      <c r="BI151" s="24">
        <f t="shared" si="74"/>
        <v>0</v>
      </c>
      <c r="BJ151" s="24">
        <f t="shared" si="75"/>
        <v>0</v>
      </c>
      <c r="BK151" s="24">
        <f t="shared" si="76"/>
        <v>0</v>
      </c>
      <c r="BL151" s="24">
        <f t="shared" si="77"/>
        <v>0</v>
      </c>
      <c r="BM151" s="24">
        <f t="shared" si="78"/>
        <v>0</v>
      </c>
      <c r="BN151" s="24">
        <f t="shared" si="79"/>
        <v>0</v>
      </c>
      <c r="BO151" s="24">
        <f t="shared" si="80"/>
        <v>0</v>
      </c>
      <c r="BP151" s="24">
        <f t="shared" si="81"/>
        <v>0</v>
      </c>
      <c r="BQ151" s="24">
        <f t="shared" si="82"/>
        <v>0</v>
      </c>
      <c r="BR151" s="24">
        <f t="shared" si="83"/>
        <v>0</v>
      </c>
      <c r="BS151" s="24">
        <f t="shared" si="84"/>
        <v>0</v>
      </c>
      <c r="BT151" s="24">
        <f t="shared" si="85"/>
        <v>1</v>
      </c>
      <c r="BU151" s="24">
        <f t="shared" si="86"/>
        <v>0</v>
      </c>
      <c r="BV151" s="24">
        <f t="shared" si="87"/>
        <v>0</v>
      </c>
      <c r="BW151" s="24">
        <f t="shared" si="88"/>
        <v>0</v>
      </c>
      <c r="BX151" s="24">
        <f t="shared" si="89"/>
        <v>0</v>
      </c>
      <c r="BY151" s="24">
        <f t="shared" si="90"/>
        <v>0</v>
      </c>
      <c r="BZ151" s="24">
        <f t="shared" si="91"/>
        <v>0</v>
      </c>
      <c r="CA151" s="24">
        <f t="shared" si="92"/>
        <v>1</v>
      </c>
      <c r="CB151" s="24">
        <f t="shared" si="93"/>
        <v>1</v>
      </c>
      <c r="CC151" s="24">
        <f t="shared" si="94"/>
        <v>0</v>
      </c>
      <c r="CD151" s="24">
        <f t="shared" si="95"/>
        <v>0</v>
      </c>
      <c r="CE151" s="24">
        <f t="shared" si="96"/>
        <v>0</v>
      </c>
      <c r="CF151" s="24">
        <f t="shared" si="97"/>
        <v>0</v>
      </c>
      <c r="CG151" s="24">
        <f>MAX(BJ151,BN151,BX151,CB151)</f>
        <v>1</v>
      </c>
      <c r="CH151" s="24">
        <f t="shared" si="98"/>
        <v>0</v>
      </c>
      <c r="CI151" s="24">
        <f t="shared" si="99"/>
        <v>1</v>
      </c>
      <c r="CJ151" s="211">
        <f>_xlfn.XLOOKUP($C151,[1]Sheet1!$B:$B,[1]Sheet1!BJ:BJ)</f>
        <v>0</v>
      </c>
      <c r="CK151" s="211">
        <f>_xlfn.XLOOKUP($C151,[1]Sheet1!$B:$B,[1]Sheet1!BK:BK)</f>
        <v>0</v>
      </c>
      <c r="CL151" s="211">
        <f>_xlfn.XLOOKUP($C151,[1]Sheet1!$B:$B,[1]Sheet1!BL:BL)</f>
        <v>0</v>
      </c>
      <c r="CM151" s="211">
        <f>_xlfn.XLOOKUP($C151,[1]Sheet1!$B:$B,[1]Sheet1!BM:BM)</f>
        <v>0</v>
      </c>
      <c r="CN151" s="211">
        <f>_xlfn.XLOOKUP($C151,[1]Sheet1!$B:$B,[1]Sheet1!BN:BN)</f>
        <v>0</v>
      </c>
      <c r="CO151" s="211">
        <f>_xlfn.XLOOKUP($C151,[1]Sheet1!$B:$B,[1]Sheet1!BO:BO)</f>
        <v>0</v>
      </c>
      <c r="CP151" s="211">
        <f>_xlfn.XLOOKUP($C151,[1]Sheet1!$B:$B,[1]Sheet1!BP:BP)</f>
        <v>1</v>
      </c>
      <c r="CQ151" s="211">
        <f>_xlfn.XLOOKUP($C151,[1]Sheet1!$B:$B,[1]Sheet1!BQ:BQ)</f>
        <v>1</v>
      </c>
      <c r="CR151" s="211">
        <f>_xlfn.XLOOKUP($C151,[1]Sheet1!$B:$B,[1]Sheet1!BR:BR)</f>
        <v>0</v>
      </c>
      <c r="CS151" s="211">
        <f>_xlfn.XLOOKUP($C151,[1]Sheet1!$B:$B,[1]Sheet1!BS:BS)</f>
        <v>1</v>
      </c>
      <c r="CT151" s="211">
        <f>_xlfn.XLOOKUP($C151,[1]Sheet1!$B:$B,[1]Sheet1!BT:BT)</f>
        <v>0</v>
      </c>
      <c r="CU151" s="211">
        <f>_xlfn.XLOOKUP($C151,[1]Sheet1!$B:$B,[1]Sheet1!BU:BU)</f>
        <v>1</v>
      </c>
      <c r="CV151" s="211">
        <f>_xlfn.XLOOKUP($C151,[1]Sheet1!$B:$B,[1]Sheet1!BV:BV)</f>
        <v>0</v>
      </c>
      <c r="CW151" s="211">
        <f>_xlfn.XLOOKUP($C151,[1]Sheet1!$B:$B,[1]Sheet1!BW:BW)</f>
        <v>0</v>
      </c>
      <c r="CX151" s="211">
        <f>_xlfn.XLOOKUP($C151,[1]Sheet1!$B:$B,[1]Sheet1!BX:BX)</f>
        <v>0</v>
      </c>
      <c r="CY151" s="211">
        <f>_xlfn.XLOOKUP($C151,[1]Sheet1!$B:$B,[1]Sheet1!BY:BY)</f>
        <v>0</v>
      </c>
      <c r="CZ151" s="211">
        <f>_xlfn.XLOOKUP($C151,[1]Sheet1!$B:$B,[1]Sheet1!BZ:BZ)</f>
        <v>1</v>
      </c>
      <c r="DA151" s="211">
        <f>_xlfn.XLOOKUP($C151,[1]Sheet1!$B:$B,[1]Sheet1!CA:CA)</f>
        <v>0</v>
      </c>
      <c r="DB151" s="211">
        <f>_xlfn.XLOOKUP($C151,[1]Sheet1!$B:$B,[1]Sheet1!CB:CB)</f>
        <v>1</v>
      </c>
      <c r="DC151" s="211">
        <f>_xlfn.XLOOKUP($C151,[1]Sheet1!$B:$B,[1]Sheet1!CC:CC)</f>
        <v>0</v>
      </c>
      <c r="DD151" s="211">
        <f>_xlfn.XLOOKUP($C151,[1]Sheet1!$B:$B,[1]Sheet1!CD:CD)</f>
        <v>0</v>
      </c>
      <c r="DE151" s="211">
        <f>_xlfn.XLOOKUP($C151,[1]Sheet1!$B:$B,[1]Sheet1!CE:CE)</f>
        <v>1</v>
      </c>
      <c r="DF151" s="211">
        <f>_xlfn.XLOOKUP($C151,[1]Sheet1!$B:$B,[1]Sheet1!CF:CF)</f>
        <v>0</v>
      </c>
      <c r="DG151" s="163" t="str">
        <f>_xlfn.XLOOKUP(C151,[2]Sheet1!$B:$B,[2]Sheet1!$N:$N)</f>
        <v>N</v>
      </c>
      <c r="DH151" s="163" t="str">
        <f>_xlfn.XLOOKUP(C151,[2]Sheet1!$B:$B,[2]Sheet1!$R:$R)</f>
        <v>Yes</v>
      </c>
      <c r="DI151" s="163" t="str">
        <f>_xlfn.XLOOKUP(C151,[2]Sheet1!$B:$B,[2]Sheet1!$AN:$AN)</f>
        <v>V</v>
      </c>
      <c r="DJ151" s="163" t="str">
        <f>_xlfn.XLOOKUP(C151,[2]Sheet1!$B:$B,[2]Sheet1!$W:$W)</f>
        <v>N</v>
      </c>
      <c r="DK151" s="163">
        <f>_xlfn.XLOOKUP(C151,[2]Sheet1!$B:$B,[2]Sheet1!$AF:$AF)</f>
        <v>0</v>
      </c>
      <c r="DL151" s="163" t="str">
        <f>_xlfn.XLOOKUP(C151,[2]Sheet1!$B:$B,[2]Sheet1!$AW:$AW)</f>
        <v>U</v>
      </c>
      <c r="DM151" s="166" t="str">
        <f t="shared" si="100"/>
        <v>Y</v>
      </c>
      <c r="DN151" s="166" t="str">
        <f t="shared" si="101"/>
        <v>Commitment removed</v>
      </c>
      <c r="DO151" s="166" t="str">
        <f t="shared" si="102"/>
        <v>Y</v>
      </c>
      <c r="DP151" s="166" t="str">
        <f t="shared" si="103"/>
        <v>N</v>
      </c>
      <c r="DQ151" s="180" t="str">
        <f t="shared" si="104"/>
        <v>Not Specified</v>
      </c>
      <c r="DR151" s="180"/>
    </row>
    <row r="152" spans="1:122" s="24" customFormat="1" ht="16.5" hidden="1" customHeight="1">
      <c r="A152" s="24">
        <v>149</v>
      </c>
      <c r="B152" s="24">
        <v>150</v>
      </c>
      <c r="C152" s="26" t="s">
        <v>598</v>
      </c>
      <c r="D152" s="24" t="s">
        <v>7187</v>
      </c>
      <c r="E152" s="24" t="s">
        <v>7169</v>
      </c>
      <c r="F152" s="24" t="s">
        <v>2277</v>
      </c>
      <c r="G152" s="24" t="s">
        <v>3181</v>
      </c>
      <c r="H152" s="30" t="s">
        <v>599</v>
      </c>
      <c r="I152" s="24" t="s">
        <v>600</v>
      </c>
      <c r="J152" s="24">
        <v>-0.16300000000000001</v>
      </c>
      <c r="K152" s="24" t="s">
        <v>601</v>
      </c>
      <c r="L152" s="24">
        <v>26233</v>
      </c>
      <c r="M152" s="26">
        <v>15</v>
      </c>
      <c r="N152" s="73" t="s">
        <v>689</v>
      </c>
      <c r="O152" s="73" t="s">
        <v>7588</v>
      </c>
      <c r="P152" s="74" t="s">
        <v>7588</v>
      </c>
      <c r="Q152" s="73" t="s">
        <v>689</v>
      </c>
      <c r="R152" s="73" t="s">
        <v>689</v>
      </c>
      <c r="S152" s="73" t="s">
        <v>7588</v>
      </c>
      <c r="T152" s="73" t="s">
        <v>7588</v>
      </c>
      <c r="U152" s="213" t="s">
        <v>7588</v>
      </c>
      <c r="V152" s="73" t="s">
        <v>7588</v>
      </c>
      <c r="W152" s="73" t="s">
        <v>7588</v>
      </c>
      <c r="X152" s="218" t="s">
        <v>7588</v>
      </c>
      <c r="Y152" s="73" t="s">
        <v>7588</v>
      </c>
      <c r="Z152" s="73" t="s">
        <v>7588</v>
      </c>
      <c r="AA152" s="74" t="s">
        <v>7588</v>
      </c>
      <c r="AB152" s="73"/>
      <c r="AC152" s="73" t="s">
        <v>3013</v>
      </c>
      <c r="AD152" s="74" t="s">
        <v>7139</v>
      </c>
      <c r="AE152" s="73" t="s">
        <v>7588</v>
      </c>
      <c r="AF152" s="73" t="s">
        <v>689</v>
      </c>
      <c r="AG152" s="73" t="s">
        <v>7588</v>
      </c>
      <c r="AH152" s="73" t="s">
        <v>7588</v>
      </c>
      <c r="AI152" s="73" t="s">
        <v>7588</v>
      </c>
      <c r="AJ152" s="73" t="s">
        <v>7588</v>
      </c>
      <c r="AK152" s="81" t="s">
        <v>7588</v>
      </c>
      <c r="AL152" s="73" t="s">
        <v>7588</v>
      </c>
      <c r="AN152" s="26" t="s">
        <v>442</v>
      </c>
      <c r="AO152" s="24" t="s">
        <v>7588</v>
      </c>
      <c r="AP152" s="73" t="s">
        <v>689</v>
      </c>
      <c r="AQ152" s="24" t="s">
        <v>7588</v>
      </c>
      <c r="AR152" s="24" t="s">
        <v>7588</v>
      </c>
      <c r="AS152" s="24" t="s">
        <v>7588</v>
      </c>
      <c r="AU152" s="26"/>
      <c r="AV152" s="24" t="s">
        <v>7588</v>
      </c>
      <c r="AW152" s="22" t="s">
        <v>7588</v>
      </c>
      <c r="AX152" s="24" t="s">
        <v>7588</v>
      </c>
      <c r="AY152" s="24" t="s">
        <v>689</v>
      </c>
      <c r="AZ152" s="24" t="s">
        <v>7588</v>
      </c>
      <c r="BA152" s="24" t="s">
        <v>7588</v>
      </c>
      <c r="BC152" s="26"/>
      <c r="BE152" s="29"/>
      <c r="BF152" s="26"/>
      <c r="BG152" s="24">
        <f t="shared" si="72"/>
        <v>0</v>
      </c>
      <c r="BH152" s="24">
        <f t="shared" si="73"/>
        <v>0</v>
      </c>
      <c r="BI152" s="24">
        <f t="shared" si="74"/>
        <v>0</v>
      </c>
      <c r="BJ152" s="24">
        <f t="shared" si="75"/>
        <v>0</v>
      </c>
      <c r="BK152" s="24">
        <f t="shared" si="76"/>
        <v>0</v>
      </c>
      <c r="BL152" s="24">
        <f t="shared" si="77"/>
        <v>0</v>
      </c>
      <c r="BM152" s="24">
        <f t="shared" si="78"/>
        <v>0</v>
      </c>
      <c r="BN152" s="24">
        <f t="shared" si="79"/>
        <v>0</v>
      </c>
      <c r="BO152" s="24">
        <f t="shared" si="80"/>
        <v>0</v>
      </c>
      <c r="BP152" s="24">
        <f t="shared" si="81"/>
        <v>0</v>
      </c>
      <c r="BQ152" s="24">
        <f t="shared" si="82"/>
        <v>0</v>
      </c>
      <c r="BR152" s="24">
        <f t="shared" si="83"/>
        <v>0</v>
      </c>
      <c r="BS152" s="24">
        <f t="shared" si="84"/>
        <v>0</v>
      </c>
      <c r="BT152" s="24">
        <f t="shared" si="85"/>
        <v>0</v>
      </c>
      <c r="BU152" s="24">
        <f t="shared" si="86"/>
        <v>0</v>
      </c>
      <c r="BV152" s="24">
        <f t="shared" si="87"/>
        <v>0</v>
      </c>
      <c r="BW152" s="24">
        <f t="shared" si="88"/>
        <v>0</v>
      </c>
      <c r="BX152" s="24">
        <f t="shared" si="89"/>
        <v>0</v>
      </c>
      <c r="BY152" s="24">
        <f t="shared" si="90"/>
        <v>0</v>
      </c>
      <c r="BZ152" s="24">
        <f t="shared" si="91"/>
        <v>0</v>
      </c>
      <c r="CA152" s="24">
        <f t="shared" si="92"/>
        <v>0</v>
      </c>
      <c r="CB152" s="24">
        <f t="shared" si="93"/>
        <v>0</v>
      </c>
      <c r="CC152" s="24">
        <f t="shared" si="94"/>
        <v>0</v>
      </c>
      <c r="CD152" s="24">
        <f t="shared" si="95"/>
        <v>0</v>
      </c>
      <c r="CE152" s="24">
        <f t="shared" si="96"/>
        <v>0</v>
      </c>
      <c r="CF152" s="24">
        <f t="shared" si="97"/>
        <v>0</v>
      </c>
      <c r="CG152" s="24">
        <f>MAX(BJ152,BN152,BX152,CB152)</f>
        <v>0</v>
      </c>
      <c r="CH152" s="24">
        <f t="shared" si="98"/>
        <v>0</v>
      </c>
      <c r="CI152" s="24">
        <f t="shared" si="99"/>
        <v>0</v>
      </c>
      <c r="CJ152" s="211">
        <f>_xlfn.XLOOKUP($C152,[1]Sheet1!$B:$B,[1]Sheet1!BJ:BJ)</f>
        <v>0</v>
      </c>
      <c r="CK152" s="211">
        <f>_xlfn.XLOOKUP($C152,[1]Sheet1!$B:$B,[1]Sheet1!BK:BK)</f>
        <v>0</v>
      </c>
      <c r="CL152" s="211">
        <f>_xlfn.XLOOKUP($C152,[1]Sheet1!$B:$B,[1]Sheet1!BL:BL)</f>
        <v>0</v>
      </c>
      <c r="CM152" s="211">
        <f>_xlfn.XLOOKUP($C152,[1]Sheet1!$B:$B,[1]Sheet1!BM:BM)</f>
        <v>0</v>
      </c>
      <c r="CN152" s="211">
        <f>_xlfn.XLOOKUP($C152,[1]Sheet1!$B:$B,[1]Sheet1!BN:BN)</f>
        <v>0</v>
      </c>
      <c r="CO152" s="211">
        <f>_xlfn.XLOOKUP($C152,[1]Sheet1!$B:$B,[1]Sheet1!BO:BO)</f>
        <v>0</v>
      </c>
      <c r="CP152" s="211">
        <f>_xlfn.XLOOKUP($C152,[1]Sheet1!$B:$B,[1]Sheet1!BP:BP)</f>
        <v>0</v>
      </c>
      <c r="CQ152" s="211">
        <f>_xlfn.XLOOKUP($C152,[1]Sheet1!$B:$B,[1]Sheet1!BQ:BQ)</f>
        <v>0</v>
      </c>
      <c r="CR152" s="211">
        <f>_xlfn.XLOOKUP($C152,[1]Sheet1!$B:$B,[1]Sheet1!BR:BR)</f>
        <v>0</v>
      </c>
      <c r="CS152" s="211">
        <f>_xlfn.XLOOKUP($C152,[1]Sheet1!$B:$B,[1]Sheet1!BS:BS)</f>
        <v>0</v>
      </c>
      <c r="CT152" s="211">
        <f>_xlfn.XLOOKUP($C152,[1]Sheet1!$B:$B,[1]Sheet1!BT:BT)</f>
        <v>0</v>
      </c>
      <c r="CU152" s="211">
        <f>_xlfn.XLOOKUP($C152,[1]Sheet1!$B:$B,[1]Sheet1!BU:BU)</f>
        <v>0</v>
      </c>
      <c r="CV152" s="211">
        <f>_xlfn.XLOOKUP($C152,[1]Sheet1!$B:$B,[1]Sheet1!BV:BV)</f>
        <v>0</v>
      </c>
      <c r="CW152" s="211">
        <f>_xlfn.XLOOKUP($C152,[1]Sheet1!$B:$B,[1]Sheet1!BW:BW)</f>
        <v>0</v>
      </c>
      <c r="CX152" s="211">
        <f>_xlfn.XLOOKUP($C152,[1]Sheet1!$B:$B,[1]Sheet1!BX:BX)</f>
        <v>0</v>
      </c>
      <c r="CY152" s="211">
        <f>_xlfn.XLOOKUP($C152,[1]Sheet1!$B:$B,[1]Sheet1!BY:BY)</f>
        <v>0</v>
      </c>
      <c r="CZ152" s="211">
        <f>_xlfn.XLOOKUP($C152,[1]Sheet1!$B:$B,[1]Sheet1!BZ:BZ)</f>
        <v>0</v>
      </c>
      <c r="DA152" s="211">
        <f>_xlfn.XLOOKUP($C152,[1]Sheet1!$B:$B,[1]Sheet1!CA:CA)</f>
        <v>0</v>
      </c>
      <c r="DB152" s="211">
        <f>_xlfn.XLOOKUP($C152,[1]Sheet1!$B:$B,[1]Sheet1!CB:CB)</f>
        <v>0</v>
      </c>
      <c r="DC152" s="211">
        <f>_xlfn.XLOOKUP($C152,[1]Sheet1!$B:$B,[1]Sheet1!CC:CC)</f>
        <v>0</v>
      </c>
      <c r="DD152" s="211">
        <f>_xlfn.XLOOKUP($C152,[1]Sheet1!$B:$B,[1]Sheet1!CD:CD)</f>
        <v>0</v>
      </c>
      <c r="DE152" s="211">
        <f>_xlfn.XLOOKUP($C152,[1]Sheet1!$B:$B,[1]Sheet1!CE:CE)</f>
        <v>0</v>
      </c>
      <c r="DF152" s="211">
        <f>_xlfn.XLOOKUP($C152,[1]Sheet1!$B:$B,[1]Sheet1!CF:CF)</f>
        <v>0</v>
      </c>
      <c r="DG152" s="163" t="str">
        <f>_xlfn.XLOOKUP(C152,[2]Sheet1!$B:$B,[2]Sheet1!$N:$N)</f>
        <v>N</v>
      </c>
      <c r="DH152" s="163">
        <f>_xlfn.XLOOKUP(C152,[2]Sheet1!$B:$B,[2]Sheet1!$R:$R)</f>
        <v>0</v>
      </c>
      <c r="DI152" s="163" t="str">
        <f>_xlfn.XLOOKUP(C152,[2]Sheet1!$B:$B,[2]Sheet1!$AN:$AN)</f>
        <v>N</v>
      </c>
      <c r="DJ152" s="163" t="str">
        <f>_xlfn.XLOOKUP(C152,[2]Sheet1!$B:$B,[2]Sheet1!$W:$W)</f>
        <v>N</v>
      </c>
      <c r="DK152" s="163">
        <f>_xlfn.XLOOKUP(C152,[2]Sheet1!$B:$B,[2]Sheet1!$AF:$AF)</f>
        <v>0</v>
      </c>
      <c r="DL152" s="163">
        <f>_xlfn.XLOOKUP(C152,[2]Sheet1!$B:$B,[2]Sheet1!$AW:$AW)</f>
        <v>0</v>
      </c>
      <c r="DM152" s="166" t="str">
        <f t="shared" si="100"/>
        <v>N</v>
      </c>
      <c r="DN152" s="166" t="str">
        <f t="shared" si="101"/>
        <v/>
      </c>
      <c r="DO152" s="166" t="str">
        <f t="shared" si="102"/>
        <v>N</v>
      </c>
      <c r="DP152" s="166" t="str">
        <f t="shared" si="103"/>
        <v>N</v>
      </c>
      <c r="DQ152" s="180" t="str">
        <f t="shared" si="104"/>
        <v/>
      </c>
      <c r="DR152" s="180"/>
    </row>
    <row r="153" spans="1:122" s="24" customFormat="1" ht="16.5" hidden="1" customHeight="1">
      <c r="A153" s="24">
        <v>150</v>
      </c>
      <c r="B153" s="24">
        <v>136</v>
      </c>
      <c r="C153" s="26" t="s">
        <v>1471</v>
      </c>
      <c r="D153" s="24" t="s">
        <v>7196</v>
      </c>
      <c r="E153" s="24" t="s">
        <v>7172</v>
      </c>
      <c r="F153" s="24" t="s">
        <v>2540</v>
      </c>
      <c r="G153" s="24" t="s">
        <v>3181</v>
      </c>
      <c r="H153" s="30" t="s">
        <v>1472</v>
      </c>
      <c r="I153" s="24" t="s">
        <v>1473</v>
      </c>
      <c r="J153" s="24">
        <v>-2.4910000000000001</v>
      </c>
      <c r="K153" s="24" t="s">
        <v>1474</v>
      </c>
      <c r="L153" s="24">
        <v>140806</v>
      </c>
      <c r="M153" s="26">
        <v>31</v>
      </c>
      <c r="N153" s="73" t="s">
        <v>689</v>
      </c>
      <c r="O153" s="73" t="s">
        <v>7588</v>
      </c>
      <c r="P153" s="74" t="s">
        <v>7588</v>
      </c>
      <c r="Q153" s="73" t="s">
        <v>86</v>
      </c>
      <c r="R153" s="73" t="s">
        <v>86</v>
      </c>
      <c r="S153" s="73" t="s">
        <v>673</v>
      </c>
      <c r="T153" s="73" t="s">
        <v>4473</v>
      </c>
      <c r="U153" s="213">
        <v>2030</v>
      </c>
      <c r="V153" s="73" t="s">
        <v>7588</v>
      </c>
      <c r="W153" s="73" t="s">
        <v>7588</v>
      </c>
      <c r="X153" s="218" t="s">
        <v>7588</v>
      </c>
      <c r="Y153" s="73" t="s">
        <v>689</v>
      </c>
      <c r="Z153" s="73" t="s">
        <v>1421</v>
      </c>
      <c r="AA153" s="74" t="s">
        <v>7588</v>
      </c>
      <c r="AB153" s="73"/>
      <c r="AC153" s="73" t="s">
        <v>675</v>
      </c>
      <c r="AD153" s="74" t="s">
        <v>5</v>
      </c>
      <c r="AE153" s="73" t="s">
        <v>870</v>
      </c>
      <c r="AF153" s="73" t="s">
        <v>86</v>
      </c>
      <c r="AG153" s="73" t="s">
        <v>266</v>
      </c>
      <c r="AH153" s="73" t="s">
        <v>266</v>
      </c>
      <c r="AI153" s="73" t="s">
        <v>738</v>
      </c>
      <c r="AJ153" s="73" t="s">
        <v>691</v>
      </c>
      <c r="AK153" s="81" t="s">
        <v>4477</v>
      </c>
      <c r="AL153" s="73">
        <v>2050</v>
      </c>
      <c r="AN153" s="26"/>
      <c r="AO153" s="24" t="s">
        <v>7588</v>
      </c>
      <c r="AP153" s="73" t="s">
        <v>689</v>
      </c>
      <c r="AQ153" s="24" t="s">
        <v>7588</v>
      </c>
      <c r="AR153" s="24" t="s">
        <v>7588</v>
      </c>
      <c r="AS153" s="24" t="s">
        <v>7588</v>
      </c>
      <c r="AU153" s="26"/>
      <c r="AV153" s="24" t="s">
        <v>266</v>
      </c>
      <c r="AW153" s="22" t="s">
        <v>269</v>
      </c>
      <c r="AX153" s="24" t="s">
        <v>269</v>
      </c>
      <c r="AY153" s="24" t="s">
        <v>689</v>
      </c>
      <c r="AZ153" s="24" t="s">
        <v>7588</v>
      </c>
      <c r="BA153" s="24" t="s">
        <v>7588</v>
      </c>
      <c r="BC153" s="26"/>
      <c r="BE153" s="29"/>
      <c r="BF153" s="26"/>
      <c r="BG153" s="24">
        <f t="shared" si="72"/>
        <v>0</v>
      </c>
      <c r="BH153" s="24">
        <f t="shared" si="73"/>
        <v>0</v>
      </c>
      <c r="BI153" s="24">
        <f t="shared" si="74"/>
        <v>0</v>
      </c>
      <c r="BJ153" s="24">
        <f t="shared" si="75"/>
        <v>0</v>
      </c>
      <c r="BK153" s="24">
        <f t="shared" si="76"/>
        <v>0</v>
      </c>
      <c r="BL153" s="24">
        <f t="shared" si="77"/>
        <v>1</v>
      </c>
      <c r="BM153" s="24">
        <f t="shared" si="78"/>
        <v>0</v>
      </c>
      <c r="BN153" s="24">
        <f t="shared" si="79"/>
        <v>1</v>
      </c>
      <c r="BO153" s="24">
        <f t="shared" si="80"/>
        <v>0</v>
      </c>
      <c r="BP153" s="24">
        <f t="shared" si="81"/>
        <v>0</v>
      </c>
      <c r="BQ153" s="24">
        <f t="shared" si="82"/>
        <v>0</v>
      </c>
      <c r="BR153" s="24">
        <f t="shared" si="83"/>
        <v>0</v>
      </c>
      <c r="BS153" s="24">
        <f t="shared" si="84"/>
        <v>0</v>
      </c>
      <c r="BT153" s="24">
        <f t="shared" si="85"/>
        <v>0</v>
      </c>
      <c r="BU153" s="24">
        <f t="shared" si="86"/>
        <v>0</v>
      </c>
      <c r="BV153" s="24">
        <f t="shared" si="87"/>
        <v>0</v>
      </c>
      <c r="BW153" s="24">
        <f t="shared" si="88"/>
        <v>1</v>
      </c>
      <c r="BX153" s="24">
        <f t="shared" si="89"/>
        <v>1</v>
      </c>
      <c r="BY153" s="24">
        <f t="shared" si="90"/>
        <v>0</v>
      </c>
      <c r="BZ153" s="24">
        <f t="shared" si="91"/>
        <v>0</v>
      </c>
      <c r="CA153" s="24">
        <f t="shared" si="92"/>
        <v>0</v>
      </c>
      <c r="CB153" s="24">
        <f t="shared" si="93"/>
        <v>0</v>
      </c>
      <c r="CC153" s="24">
        <f t="shared" si="94"/>
        <v>0</v>
      </c>
      <c r="CD153" s="24">
        <f t="shared" si="95"/>
        <v>0</v>
      </c>
      <c r="CE153" s="24">
        <f t="shared" si="96"/>
        <v>0</v>
      </c>
      <c r="CF153" s="24">
        <f t="shared" si="97"/>
        <v>1</v>
      </c>
      <c r="CG153" s="24">
        <f>MAX($BJ153,$BN153,$BX153,$CB153)</f>
        <v>1</v>
      </c>
      <c r="CH153" s="24">
        <f t="shared" si="98"/>
        <v>0</v>
      </c>
      <c r="CI153" s="24">
        <f t="shared" si="99"/>
        <v>0</v>
      </c>
      <c r="CJ153" s="211">
        <f>_xlfn.XLOOKUP($C153,[1]Sheet1!$B:$B,[1]Sheet1!BJ:BJ)</f>
        <v>0</v>
      </c>
      <c r="CK153" s="211">
        <f>_xlfn.XLOOKUP($C153,[1]Sheet1!$B:$B,[1]Sheet1!BK:BK)</f>
        <v>0</v>
      </c>
      <c r="CL153" s="211">
        <f>_xlfn.XLOOKUP($C153,[1]Sheet1!$B:$B,[1]Sheet1!BL:BL)</f>
        <v>1</v>
      </c>
      <c r="CM153" s="211">
        <f>_xlfn.XLOOKUP($C153,[1]Sheet1!$B:$B,[1]Sheet1!BM:BM)</f>
        <v>1</v>
      </c>
      <c r="CN153" s="211">
        <f>_xlfn.XLOOKUP($C153,[1]Sheet1!$B:$B,[1]Sheet1!BN:BN)</f>
        <v>0</v>
      </c>
      <c r="CO153" s="211">
        <f>_xlfn.XLOOKUP($C153,[1]Sheet1!$B:$B,[1]Sheet1!BO:BO)</f>
        <v>0</v>
      </c>
      <c r="CP153" s="211">
        <f>_xlfn.XLOOKUP($C153,[1]Sheet1!$B:$B,[1]Sheet1!BP:BP)</f>
        <v>0</v>
      </c>
      <c r="CQ153" s="211">
        <f>_xlfn.XLOOKUP($C153,[1]Sheet1!$B:$B,[1]Sheet1!BQ:BQ)</f>
        <v>0</v>
      </c>
      <c r="CR153" s="211">
        <f>_xlfn.XLOOKUP($C153,[1]Sheet1!$B:$B,[1]Sheet1!BR:BR)</f>
        <v>0</v>
      </c>
      <c r="CS153" s="211">
        <f>_xlfn.XLOOKUP($C153,[1]Sheet1!$B:$B,[1]Sheet1!BS:BS)</f>
        <v>1</v>
      </c>
      <c r="CT153" s="211">
        <f>_xlfn.XLOOKUP($C153,[1]Sheet1!$B:$B,[1]Sheet1!BT:BT)</f>
        <v>0</v>
      </c>
      <c r="CU153" s="211">
        <f>_xlfn.XLOOKUP($C153,[1]Sheet1!$B:$B,[1]Sheet1!BU:BU)</f>
        <v>1</v>
      </c>
      <c r="CV153" s="211">
        <f>_xlfn.XLOOKUP($C153,[1]Sheet1!$B:$B,[1]Sheet1!BV:BV)</f>
        <v>0</v>
      </c>
      <c r="CW153" s="211">
        <f>_xlfn.XLOOKUP($C153,[1]Sheet1!$B:$B,[1]Sheet1!BW:BW)</f>
        <v>0</v>
      </c>
      <c r="CX153" s="211">
        <f>_xlfn.XLOOKUP($C153,[1]Sheet1!$B:$B,[1]Sheet1!BX:BX)</f>
        <v>0</v>
      </c>
      <c r="CY153" s="211">
        <f>_xlfn.XLOOKUP($C153,[1]Sheet1!$B:$B,[1]Sheet1!BY:BY)</f>
        <v>0</v>
      </c>
      <c r="CZ153" s="211">
        <f>_xlfn.XLOOKUP($C153,[1]Sheet1!$B:$B,[1]Sheet1!BZ:BZ)</f>
        <v>1</v>
      </c>
      <c r="DA153" s="211">
        <f>_xlfn.XLOOKUP($C153,[1]Sheet1!$B:$B,[1]Sheet1!CA:CA)</f>
        <v>0</v>
      </c>
      <c r="DB153" s="211">
        <f>_xlfn.XLOOKUP($C153,[1]Sheet1!$B:$B,[1]Sheet1!CB:CB)</f>
        <v>1</v>
      </c>
      <c r="DC153" s="211">
        <f>_xlfn.XLOOKUP($C153,[1]Sheet1!$B:$B,[1]Sheet1!CC:CC)</f>
        <v>1</v>
      </c>
      <c r="DD153" s="211">
        <f>_xlfn.XLOOKUP($C153,[1]Sheet1!$B:$B,[1]Sheet1!CD:CD)</f>
        <v>0</v>
      </c>
      <c r="DE153" s="211">
        <f>_xlfn.XLOOKUP($C153,[1]Sheet1!$B:$B,[1]Sheet1!CE:CE)</f>
        <v>1</v>
      </c>
      <c r="DF153" s="211">
        <f>_xlfn.XLOOKUP($C153,[1]Sheet1!$B:$B,[1]Sheet1!CF:CF)</f>
        <v>0</v>
      </c>
      <c r="DG153" s="163" t="str">
        <f>_xlfn.XLOOKUP(C153,[2]Sheet1!$B:$B,[2]Sheet1!$N:$N)</f>
        <v>Y</v>
      </c>
      <c r="DH153" s="163" t="str">
        <f>_xlfn.XLOOKUP(C153,[2]Sheet1!$B:$B,[2]Sheet1!$R:$R)</f>
        <v>Yes</v>
      </c>
      <c r="DI153" s="163" t="str">
        <f>_xlfn.XLOOKUP(C153,[2]Sheet1!$B:$B,[2]Sheet1!$AN:$AN)</f>
        <v>I</v>
      </c>
      <c r="DJ153" s="163" t="str">
        <f>_xlfn.XLOOKUP(C153,[2]Sheet1!$B:$B,[2]Sheet1!$W:$W)</f>
        <v>V</v>
      </c>
      <c r="DK153" s="163" t="str">
        <f>_xlfn.XLOOKUP(C153,[2]Sheet1!$B:$B,[2]Sheet1!$AF:$AF)</f>
        <v>Y</v>
      </c>
      <c r="DL153" s="163">
        <f>_xlfn.XLOOKUP(C153,[2]Sheet1!$B:$B,[2]Sheet1!$AW:$AW)</f>
        <v>0</v>
      </c>
      <c r="DM153" s="166" t="str">
        <f t="shared" si="100"/>
        <v>Y</v>
      </c>
      <c r="DN153" s="166" t="str">
        <f t="shared" si="101"/>
        <v>Commitment removed</v>
      </c>
      <c r="DO153" s="166" t="str">
        <f t="shared" si="102"/>
        <v>N</v>
      </c>
      <c r="DP153" s="166" t="str">
        <f t="shared" si="103"/>
        <v>Y</v>
      </c>
      <c r="DQ153" s="180" t="str">
        <f t="shared" si="104"/>
        <v>Yes</v>
      </c>
      <c r="DR153" s="180"/>
    </row>
    <row r="154" spans="1:122" s="89" customFormat="1" ht="16.5" hidden="1" customHeight="1">
      <c r="A154" s="89">
        <v>151</v>
      </c>
      <c r="B154" s="89">
        <v>155</v>
      </c>
      <c r="C154" s="90" t="s">
        <v>602</v>
      </c>
      <c r="D154" s="89" t="s">
        <v>7221</v>
      </c>
      <c r="E154" s="89" t="s">
        <v>7155</v>
      </c>
      <c r="F154" s="89" t="s">
        <v>7286</v>
      </c>
      <c r="G154" s="89" t="s">
        <v>2990</v>
      </c>
      <c r="H154" s="91" t="s">
        <v>603</v>
      </c>
      <c r="I154" s="89" t="s">
        <v>604</v>
      </c>
      <c r="J154" s="89">
        <v>0.223</v>
      </c>
      <c r="K154" s="89" t="s">
        <v>605</v>
      </c>
      <c r="L154" s="89">
        <v>16248</v>
      </c>
      <c r="M154" s="90">
        <v>12</v>
      </c>
      <c r="N154" s="88" t="s">
        <v>689</v>
      </c>
      <c r="O154" s="88" t="s">
        <v>7588</v>
      </c>
      <c r="P154" s="92" t="s">
        <v>7588</v>
      </c>
      <c r="Q154" s="73" t="s">
        <v>689</v>
      </c>
      <c r="R154" s="73" t="s">
        <v>689</v>
      </c>
      <c r="S154" s="88" t="s">
        <v>7588</v>
      </c>
      <c r="T154" s="88" t="s">
        <v>7588</v>
      </c>
      <c r="U154" s="215" t="s">
        <v>7588</v>
      </c>
      <c r="V154" s="88" t="s">
        <v>7588</v>
      </c>
      <c r="W154" s="88" t="s">
        <v>7588</v>
      </c>
      <c r="X154" s="220" t="s">
        <v>7588</v>
      </c>
      <c r="Y154" s="73" t="s">
        <v>7588</v>
      </c>
      <c r="Z154" s="88" t="s">
        <v>7588</v>
      </c>
      <c r="AA154" s="92" t="s">
        <v>7588</v>
      </c>
      <c r="AB154" s="88"/>
      <c r="AC154" s="88" t="s">
        <v>7588</v>
      </c>
      <c r="AD154" s="92" t="s">
        <v>7588</v>
      </c>
      <c r="AE154" s="73" t="s">
        <v>7588</v>
      </c>
      <c r="AF154" s="73" t="s">
        <v>689</v>
      </c>
      <c r="AG154" s="88" t="s">
        <v>7588</v>
      </c>
      <c r="AH154" s="88" t="s">
        <v>7588</v>
      </c>
      <c r="AI154" s="88" t="s">
        <v>7588</v>
      </c>
      <c r="AJ154" s="88" t="s">
        <v>7588</v>
      </c>
      <c r="AK154" s="93" t="s">
        <v>7588</v>
      </c>
      <c r="AL154" s="88" t="s">
        <v>7588</v>
      </c>
      <c r="AN154" s="90"/>
      <c r="AO154" s="24" t="s">
        <v>7588</v>
      </c>
      <c r="AP154" s="88" t="s">
        <v>689</v>
      </c>
      <c r="AQ154" s="89" t="s">
        <v>7588</v>
      </c>
      <c r="AR154" s="89" t="s">
        <v>7588</v>
      </c>
      <c r="AS154" s="89" t="s">
        <v>7588</v>
      </c>
      <c r="AU154" s="90"/>
      <c r="AV154" s="89" t="s">
        <v>7588</v>
      </c>
      <c r="AW154" s="199" t="s">
        <v>7588</v>
      </c>
      <c r="AX154" s="89" t="s">
        <v>7588</v>
      </c>
      <c r="AY154" s="89" t="s">
        <v>689</v>
      </c>
      <c r="AZ154" s="89" t="s">
        <v>7588</v>
      </c>
      <c r="BA154" s="89" t="s">
        <v>7588</v>
      </c>
      <c r="BC154" s="90"/>
      <c r="BE154" s="95"/>
      <c r="BF154" s="90"/>
      <c r="BG154" s="24">
        <f t="shared" si="72"/>
        <v>0</v>
      </c>
      <c r="BH154" s="24">
        <f t="shared" si="73"/>
        <v>0</v>
      </c>
      <c r="BI154" s="24">
        <f t="shared" si="74"/>
        <v>0</v>
      </c>
      <c r="BJ154" s="24">
        <f t="shared" si="75"/>
        <v>0</v>
      </c>
      <c r="BK154" s="24">
        <f t="shared" si="76"/>
        <v>0</v>
      </c>
      <c r="BL154" s="24">
        <f t="shared" si="77"/>
        <v>0</v>
      </c>
      <c r="BM154" s="24">
        <f t="shared" si="78"/>
        <v>0</v>
      </c>
      <c r="BN154" s="24">
        <f t="shared" si="79"/>
        <v>0</v>
      </c>
      <c r="BO154" s="24">
        <f t="shared" si="80"/>
        <v>0</v>
      </c>
      <c r="BP154" s="24">
        <f t="shared" si="81"/>
        <v>0</v>
      </c>
      <c r="BQ154" s="24">
        <f t="shared" si="82"/>
        <v>0</v>
      </c>
      <c r="BR154" s="24">
        <f t="shared" si="83"/>
        <v>0</v>
      </c>
      <c r="BS154" s="24">
        <f t="shared" si="84"/>
        <v>0</v>
      </c>
      <c r="BT154" s="24">
        <f t="shared" si="85"/>
        <v>0</v>
      </c>
      <c r="BU154" s="24">
        <f t="shared" si="86"/>
        <v>0</v>
      </c>
      <c r="BV154" s="24">
        <f t="shared" si="87"/>
        <v>0</v>
      </c>
      <c r="BW154" s="24">
        <f t="shared" si="88"/>
        <v>0</v>
      </c>
      <c r="BX154" s="24">
        <f t="shared" si="89"/>
        <v>0</v>
      </c>
      <c r="BY154" s="24">
        <f t="shared" si="90"/>
        <v>0</v>
      </c>
      <c r="BZ154" s="24">
        <f t="shared" si="91"/>
        <v>0</v>
      </c>
      <c r="CA154" s="24">
        <f t="shared" si="92"/>
        <v>0</v>
      </c>
      <c r="CB154" s="24">
        <f t="shared" si="93"/>
        <v>0</v>
      </c>
      <c r="CC154" s="24">
        <f t="shared" si="94"/>
        <v>0</v>
      </c>
      <c r="CD154" s="24">
        <f t="shared" si="95"/>
        <v>0</v>
      </c>
      <c r="CE154" s="24">
        <f t="shared" si="96"/>
        <v>0</v>
      </c>
      <c r="CF154" s="24">
        <f t="shared" si="97"/>
        <v>0</v>
      </c>
      <c r="CG154" s="24">
        <f>MAX(BJ154,BN154,BX154,CB154)</f>
        <v>0</v>
      </c>
      <c r="CH154" s="24">
        <f t="shared" si="98"/>
        <v>0</v>
      </c>
      <c r="CI154" s="24">
        <f t="shared" si="99"/>
        <v>0</v>
      </c>
      <c r="CJ154" s="211">
        <f>_xlfn.XLOOKUP($C154,[1]Sheet1!$B:$B,[1]Sheet1!BJ:BJ)</f>
        <v>0</v>
      </c>
      <c r="CK154" s="211">
        <f>_xlfn.XLOOKUP($C154,[1]Sheet1!$B:$B,[1]Sheet1!BK:BK)</f>
        <v>0</v>
      </c>
      <c r="CL154" s="211">
        <f>_xlfn.XLOOKUP($C154,[1]Sheet1!$B:$B,[1]Sheet1!BL:BL)</f>
        <v>0</v>
      </c>
      <c r="CM154" s="211">
        <f>_xlfn.XLOOKUP($C154,[1]Sheet1!$B:$B,[1]Sheet1!BM:BM)</f>
        <v>0</v>
      </c>
      <c r="CN154" s="211">
        <f>_xlfn.XLOOKUP($C154,[1]Sheet1!$B:$B,[1]Sheet1!BN:BN)</f>
        <v>0</v>
      </c>
      <c r="CO154" s="211">
        <f>_xlfn.XLOOKUP($C154,[1]Sheet1!$B:$B,[1]Sheet1!BO:BO)</f>
        <v>0</v>
      </c>
      <c r="CP154" s="211">
        <f>_xlfn.XLOOKUP($C154,[1]Sheet1!$B:$B,[1]Sheet1!BP:BP)</f>
        <v>0</v>
      </c>
      <c r="CQ154" s="211">
        <f>_xlfn.XLOOKUP($C154,[1]Sheet1!$B:$B,[1]Sheet1!BQ:BQ)</f>
        <v>0</v>
      </c>
      <c r="CR154" s="211">
        <f>_xlfn.XLOOKUP($C154,[1]Sheet1!$B:$B,[1]Sheet1!BR:BR)</f>
        <v>0</v>
      </c>
      <c r="CS154" s="211">
        <f>_xlfn.XLOOKUP($C154,[1]Sheet1!$B:$B,[1]Sheet1!BS:BS)</f>
        <v>0</v>
      </c>
      <c r="CT154" s="211">
        <f>_xlfn.XLOOKUP($C154,[1]Sheet1!$B:$B,[1]Sheet1!BT:BT)</f>
        <v>0</v>
      </c>
      <c r="CU154" s="211">
        <f>_xlfn.XLOOKUP($C154,[1]Sheet1!$B:$B,[1]Sheet1!BU:BU)</f>
        <v>0</v>
      </c>
      <c r="CV154" s="211">
        <f>_xlfn.XLOOKUP($C154,[1]Sheet1!$B:$B,[1]Sheet1!BV:BV)</f>
        <v>0</v>
      </c>
      <c r="CW154" s="211">
        <f>_xlfn.XLOOKUP($C154,[1]Sheet1!$B:$B,[1]Sheet1!BW:BW)</f>
        <v>0</v>
      </c>
      <c r="CX154" s="211">
        <f>_xlfn.XLOOKUP($C154,[1]Sheet1!$B:$B,[1]Sheet1!BX:BX)</f>
        <v>0</v>
      </c>
      <c r="CY154" s="211">
        <f>_xlfn.XLOOKUP($C154,[1]Sheet1!$B:$B,[1]Sheet1!BY:BY)</f>
        <v>0</v>
      </c>
      <c r="CZ154" s="211">
        <f>_xlfn.XLOOKUP($C154,[1]Sheet1!$B:$B,[1]Sheet1!BZ:BZ)</f>
        <v>0</v>
      </c>
      <c r="DA154" s="211">
        <f>_xlfn.XLOOKUP($C154,[1]Sheet1!$B:$B,[1]Sheet1!CA:CA)</f>
        <v>0</v>
      </c>
      <c r="DB154" s="211">
        <f>_xlfn.XLOOKUP($C154,[1]Sheet1!$B:$B,[1]Sheet1!CB:CB)</f>
        <v>0</v>
      </c>
      <c r="DC154" s="211">
        <f>_xlfn.XLOOKUP($C154,[1]Sheet1!$B:$B,[1]Sheet1!CC:CC)</f>
        <v>0</v>
      </c>
      <c r="DD154" s="211">
        <f>_xlfn.XLOOKUP($C154,[1]Sheet1!$B:$B,[1]Sheet1!CD:CD)</f>
        <v>0</v>
      </c>
      <c r="DE154" s="211">
        <f>_xlfn.XLOOKUP($C154,[1]Sheet1!$B:$B,[1]Sheet1!CE:CE)</f>
        <v>0</v>
      </c>
      <c r="DF154" s="211">
        <f>_xlfn.XLOOKUP($C154,[1]Sheet1!$B:$B,[1]Sheet1!CF:CF)</f>
        <v>0</v>
      </c>
      <c r="DG154" s="163" t="str">
        <f>_xlfn.XLOOKUP(C154,[2]Sheet1!$B:$B,[2]Sheet1!$N:$N)</f>
        <v>N</v>
      </c>
      <c r="DH154" s="163">
        <f>_xlfn.XLOOKUP(C154,[2]Sheet1!$B:$B,[2]Sheet1!$R:$R)</f>
        <v>0</v>
      </c>
      <c r="DI154" s="163" t="str">
        <f>_xlfn.XLOOKUP(C154,[2]Sheet1!$B:$B,[2]Sheet1!$AN:$AN)</f>
        <v>N</v>
      </c>
      <c r="DJ154" s="163" t="str">
        <f>_xlfn.XLOOKUP(C154,[2]Sheet1!$B:$B,[2]Sheet1!$W:$W)</f>
        <v>N</v>
      </c>
      <c r="DK154" s="163">
        <f>_xlfn.XLOOKUP(C154,[2]Sheet1!$B:$B,[2]Sheet1!$AF:$AF)</f>
        <v>0</v>
      </c>
      <c r="DL154" s="163">
        <f>_xlfn.XLOOKUP(C154,[2]Sheet1!$B:$B,[2]Sheet1!$AW:$AW)</f>
        <v>0</v>
      </c>
      <c r="DM154" s="166" t="str">
        <f t="shared" si="100"/>
        <v>N</v>
      </c>
      <c r="DN154" s="166" t="str">
        <f t="shared" si="101"/>
        <v/>
      </c>
      <c r="DO154" s="166" t="str">
        <f t="shared" si="102"/>
        <v>N</v>
      </c>
      <c r="DP154" s="166" t="str">
        <f t="shared" si="103"/>
        <v>N</v>
      </c>
      <c r="DQ154" s="180" t="str">
        <f t="shared" si="104"/>
        <v/>
      </c>
      <c r="DR154" s="180"/>
    </row>
    <row r="155" spans="1:122" s="24" customFormat="1" ht="16.5" hidden="1" customHeight="1">
      <c r="A155" s="143">
        <v>152</v>
      </c>
      <c r="B155" s="143">
        <v>174</v>
      </c>
      <c r="C155" s="144" t="s">
        <v>610</v>
      </c>
      <c r="D155" s="143" t="s">
        <v>7190</v>
      </c>
      <c r="E155" s="143" t="s">
        <v>7169</v>
      </c>
      <c r="F155" s="143" t="s">
        <v>2374</v>
      </c>
      <c r="G155" s="143" t="s">
        <v>3136</v>
      </c>
      <c r="H155" s="167" t="s">
        <v>611</v>
      </c>
      <c r="I155" s="143" t="s">
        <v>612</v>
      </c>
      <c r="J155" s="143">
        <v>0.25600000000000001</v>
      </c>
      <c r="K155" s="143" t="s">
        <v>613</v>
      </c>
      <c r="L155" s="143">
        <v>98371</v>
      </c>
      <c r="M155" s="144">
        <v>16</v>
      </c>
      <c r="N155" s="145" t="s">
        <v>689</v>
      </c>
      <c r="O155" s="145" t="s">
        <v>7588</v>
      </c>
      <c r="P155" s="146" t="s">
        <v>7588</v>
      </c>
      <c r="Q155" s="73" t="s">
        <v>689</v>
      </c>
      <c r="R155" s="73" t="s">
        <v>689</v>
      </c>
      <c r="S155" s="145" t="s">
        <v>7588</v>
      </c>
      <c r="T155" s="145" t="s">
        <v>7588</v>
      </c>
      <c r="U155" s="214" t="s">
        <v>7588</v>
      </c>
      <c r="V155" s="145" t="s">
        <v>7588</v>
      </c>
      <c r="W155" s="145" t="s">
        <v>7588</v>
      </c>
      <c r="X155" s="219" t="s">
        <v>7588</v>
      </c>
      <c r="Y155" s="73" t="s">
        <v>7588</v>
      </c>
      <c r="Z155" s="145" t="s">
        <v>7588</v>
      </c>
      <c r="AA155" s="146" t="s">
        <v>7588</v>
      </c>
      <c r="AB155" s="145"/>
      <c r="AC155" s="145" t="s">
        <v>417</v>
      </c>
      <c r="AD155" s="146" t="s">
        <v>6</v>
      </c>
      <c r="AE155" s="73" t="s">
        <v>7588</v>
      </c>
      <c r="AF155" s="73" t="s">
        <v>689</v>
      </c>
      <c r="AG155" s="145" t="s">
        <v>266</v>
      </c>
      <c r="AH155" s="145" t="s">
        <v>266</v>
      </c>
      <c r="AI155" s="145" t="s">
        <v>266</v>
      </c>
      <c r="AJ155" s="145" t="s">
        <v>2283</v>
      </c>
      <c r="AK155" s="147" t="s">
        <v>7588</v>
      </c>
      <c r="AL155" s="145" t="s">
        <v>7588</v>
      </c>
      <c r="AM155" s="143"/>
      <c r="AN155" s="144"/>
      <c r="AO155" s="24" t="s">
        <v>7346</v>
      </c>
      <c r="AP155" s="145" t="s">
        <v>86</v>
      </c>
      <c r="AQ155" s="143" t="s">
        <v>2283</v>
      </c>
      <c r="AR155" s="143" t="s">
        <v>4486</v>
      </c>
      <c r="AS155" s="143">
        <v>2050</v>
      </c>
      <c r="AT155" s="143"/>
      <c r="AU155" s="144"/>
      <c r="AV155" s="143" t="s">
        <v>267</v>
      </c>
      <c r="AW155" s="198" t="s">
        <v>267</v>
      </c>
      <c r="AX155" s="143" t="s">
        <v>269</v>
      </c>
      <c r="AY155" s="143" t="s">
        <v>689</v>
      </c>
      <c r="AZ155" s="143" t="s">
        <v>7588</v>
      </c>
      <c r="BA155" s="143" t="s">
        <v>7588</v>
      </c>
      <c r="BB155" s="143"/>
      <c r="BC155" s="144"/>
      <c r="BD155" s="143"/>
      <c r="BE155" s="148"/>
      <c r="BF155" s="144"/>
      <c r="BG155" s="24">
        <f t="shared" si="72"/>
        <v>0</v>
      </c>
      <c r="BH155" s="24">
        <f t="shared" si="73"/>
        <v>0</v>
      </c>
      <c r="BI155" s="24">
        <f t="shared" si="74"/>
        <v>0</v>
      </c>
      <c r="BJ155" s="24">
        <f t="shared" si="75"/>
        <v>0</v>
      </c>
      <c r="BK155" s="24">
        <f t="shared" si="76"/>
        <v>0</v>
      </c>
      <c r="BL155" s="24">
        <f t="shared" si="77"/>
        <v>0</v>
      </c>
      <c r="BM155" s="24">
        <f t="shared" si="78"/>
        <v>0</v>
      </c>
      <c r="BN155" s="24">
        <f t="shared" si="79"/>
        <v>0</v>
      </c>
      <c r="BO155" s="24">
        <f t="shared" si="80"/>
        <v>0</v>
      </c>
      <c r="BP155" s="24">
        <f t="shared" si="81"/>
        <v>0</v>
      </c>
      <c r="BQ155" s="24">
        <f t="shared" si="82"/>
        <v>0</v>
      </c>
      <c r="BR155" s="24">
        <f t="shared" si="83"/>
        <v>0</v>
      </c>
      <c r="BS155" s="24">
        <f t="shared" si="84"/>
        <v>0</v>
      </c>
      <c r="BT155" s="24">
        <f t="shared" si="85"/>
        <v>1</v>
      </c>
      <c r="BU155" s="24">
        <f t="shared" si="86"/>
        <v>0</v>
      </c>
      <c r="BV155" s="24">
        <f t="shared" si="87"/>
        <v>0</v>
      </c>
      <c r="BW155" s="24">
        <f t="shared" si="88"/>
        <v>0</v>
      </c>
      <c r="BX155" s="24">
        <f t="shared" si="89"/>
        <v>0</v>
      </c>
      <c r="BY155" s="24">
        <f t="shared" si="90"/>
        <v>0</v>
      </c>
      <c r="BZ155" s="24">
        <f t="shared" si="91"/>
        <v>0</v>
      </c>
      <c r="CA155" s="24">
        <f t="shared" si="92"/>
        <v>1</v>
      </c>
      <c r="CB155" s="24">
        <f t="shared" si="93"/>
        <v>1</v>
      </c>
      <c r="CC155" s="24">
        <f t="shared" si="94"/>
        <v>0</v>
      </c>
      <c r="CD155" s="24">
        <f t="shared" si="95"/>
        <v>0</v>
      </c>
      <c r="CE155" s="24">
        <f t="shared" si="96"/>
        <v>0</v>
      </c>
      <c r="CF155" s="24">
        <f t="shared" si="97"/>
        <v>0</v>
      </c>
      <c r="CG155" s="24">
        <f>MAX(BJ155,BN155,BX155,CB155)</f>
        <v>1</v>
      </c>
      <c r="CH155" s="24">
        <f t="shared" si="98"/>
        <v>0</v>
      </c>
      <c r="CI155" s="24">
        <f t="shared" si="99"/>
        <v>1</v>
      </c>
      <c r="CJ155" s="211">
        <f>_xlfn.XLOOKUP($C155,[1]Sheet1!$B:$B,[1]Sheet1!BJ:BJ)</f>
        <v>0</v>
      </c>
      <c r="CK155" s="211">
        <f>_xlfn.XLOOKUP($C155,[1]Sheet1!$B:$B,[1]Sheet1!BK:BK)</f>
        <v>0</v>
      </c>
      <c r="CL155" s="211">
        <f>_xlfn.XLOOKUP($C155,[1]Sheet1!$B:$B,[1]Sheet1!BL:BL)</f>
        <v>1</v>
      </c>
      <c r="CM155" s="211">
        <f>_xlfn.XLOOKUP($C155,[1]Sheet1!$B:$B,[1]Sheet1!BM:BM)</f>
        <v>1</v>
      </c>
      <c r="CN155" s="211">
        <f>_xlfn.XLOOKUP($C155,[1]Sheet1!$B:$B,[1]Sheet1!BN:BN)</f>
        <v>0</v>
      </c>
      <c r="CO155" s="211">
        <f>_xlfn.XLOOKUP($C155,[1]Sheet1!$B:$B,[1]Sheet1!BO:BO)</f>
        <v>0</v>
      </c>
      <c r="CP155" s="211">
        <f>_xlfn.XLOOKUP($C155,[1]Sheet1!$B:$B,[1]Sheet1!BP:BP)</f>
        <v>0</v>
      </c>
      <c r="CQ155" s="211">
        <f>_xlfn.XLOOKUP($C155,[1]Sheet1!$B:$B,[1]Sheet1!BQ:BQ)</f>
        <v>0</v>
      </c>
      <c r="CR155" s="211">
        <f>_xlfn.XLOOKUP($C155,[1]Sheet1!$B:$B,[1]Sheet1!BR:BR)</f>
        <v>0</v>
      </c>
      <c r="CS155" s="211">
        <f>_xlfn.XLOOKUP($C155,[1]Sheet1!$B:$B,[1]Sheet1!BS:BS)</f>
        <v>0</v>
      </c>
      <c r="CT155" s="211">
        <f>_xlfn.XLOOKUP($C155,[1]Sheet1!$B:$B,[1]Sheet1!BT:BT)</f>
        <v>0</v>
      </c>
      <c r="CU155" s="211">
        <f>_xlfn.XLOOKUP($C155,[1]Sheet1!$B:$B,[1]Sheet1!BU:BU)</f>
        <v>0</v>
      </c>
      <c r="CV155" s="211">
        <f>_xlfn.XLOOKUP($C155,[1]Sheet1!$B:$B,[1]Sheet1!BV:BV)</f>
        <v>0</v>
      </c>
      <c r="CW155" s="211">
        <f>_xlfn.XLOOKUP($C155,[1]Sheet1!$B:$B,[1]Sheet1!BW:BW)</f>
        <v>0</v>
      </c>
      <c r="CX155" s="211">
        <f>_xlfn.XLOOKUP($C155,[1]Sheet1!$B:$B,[1]Sheet1!BX:BX)</f>
        <v>0</v>
      </c>
      <c r="CY155" s="211">
        <f>_xlfn.XLOOKUP($C155,[1]Sheet1!$B:$B,[1]Sheet1!BY:BY)</f>
        <v>0</v>
      </c>
      <c r="CZ155" s="211">
        <f>_xlfn.XLOOKUP($C155,[1]Sheet1!$B:$B,[1]Sheet1!BZ:BZ)</f>
        <v>1</v>
      </c>
      <c r="DA155" s="211">
        <f>_xlfn.XLOOKUP($C155,[1]Sheet1!$B:$B,[1]Sheet1!CA:CA)</f>
        <v>0</v>
      </c>
      <c r="DB155" s="211">
        <f>_xlfn.XLOOKUP($C155,[1]Sheet1!$B:$B,[1]Sheet1!CB:CB)</f>
        <v>1</v>
      </c>
      <c r="DC155" s="211">
        <f>_xlfn.XLOOKUP($C155,[1]Sheet1!$B:$B,[1]Sheet1!CC:CC)</f>
        <v>1</v>
      </c>
      <c r="DD155" s="211">
        <f>_xlfn.XLOOKUP($C155,[1]Sheet1!$B:$B,[1]Sheet1!CD:CD)</f>
        <v>0</v>
      </c>
      <c r="DE155" s="211">
        <f>_xlfn.XLOOKUP($C155,[1]Sheet1!$B:$B,[1]Sheet1!CE:CE)</f>
        <v>1</v>
      </c>
      <c r="DF155" s="211">
        <f>_xlfn.XLOOKUP($C155,[1]Sheet1!$B:$B,[1]Sheet1!CF:CF)</f>
        <v>0</v>
      </c>
      <c r="DG155" s="163" t="str">
        <f>_xlfn.XLOOKUP(C155,[2]Sheet1!$B:$B,[2]Sheet1!$N:$N)</f>
        <v>N</v>
      </c>
      <c r="DH155" s="163">
        <f>_xlfn.XLOOKUP(C155,[2]Sheet1!$B:$B,[2]Sheet1!$R:$R)</f>
        <v>0</v>
      </c>
      <c r="DI155" s="163" t="str">
        <f>_xlfn.XLOOKUP(C155,[2]Sheet1!$B:$B,[2]Sheet1!$AN:$AN)</f>
        <v>I</v>
      </c>
      <c r="DJ155" s="163" t="str">
        <f>_xlfn.XLOOKUP(C155,[2]Sheet1!$B:$B,[2]Sheet1!$W:$W)</f>
        <v>F</v>
      </c>
      <c r="DK155" s="163" t="str">
        <f>_xlfn.XLOOKUP(C155,[2]Sheet1!$B:$B,[2]Sheet1!$AF:$AF)</f>
        <v>Y</v>
      </c>
      <c r="DL155" s="163">
        <f>_xlfn.XLOOKUP(C155,[2]Sheet1!$B:$B,[2]Sheet1!$AW:$AW)</f>
        <v>0</v>
      </c>
      <c r="DM155" s="166" t="str">
        <f t="shared" si="100"/>
        <v>N</v>
      </c>
      <c r="DN155" s="166" t="str">
        <f t="shared" si="101"/>
        <v/>
      </c>
      <c r="DO155" s="166" t="str">
        <f t="shared" si="102"/>
        <v>Y</v>
      </c>
      <c r="DP155" s="166" t="str">
        <f t="shared" si="103"/>
        <v>N</v>
      </c>
      <c r="DQ155" s="180" t="str">
        <f t="shared" si="104"/>
        <v>Not Specified</v>
      </c>
      <c r="DR155" s="180"/>
    </row>
    <row r="156" spans="1:122" s="24" customFormat="1" ht="16.5" hidden="1" customHeight="1">
      <c r="A156" s="24">
        <v>153</v>
      </c>
      <c r="B156" s="24">
        <v>188</v>
      </c>
      <c r="C156" s="26" t="s">
        <v>618</v>
      </c>
      <c r="D156" s="24" t="s">
        <v>4633</v>
      </c>
      <c r="E156" s="24" t="s">
        <v>7191</v>
      </c>
      <c r="F156" s="24" t="s">
        <v>7286</v>
      </c>
      <c r="G156" s="24" t="s">
        <v>2990</v>
      </c>
      <c r="H156" s="30" t="s">
        <v>619</v>
      </c>
      <c r="I156" s="24" t="s">
        <v>620</v>
      </c>
      <c r="J156" s="24">
        <v>0.49399999999999999</v>
      </c>
      <c r="K156" s="24" t="s">
        <v>621</v>
      </c>
      <c r="L156" s="24">
        <v>186000</v>
      </c>
      <c r="M156" s="26">
        <v>31</v>
      </c>
      <c r="N156" s="73" t="s">
        <v>689</v>
      </c>
      <c r="O156" s="73" t="s">
        <v>7588</v>
      </c>
      <c r="P156" s="74" t="s">
        <v>7588</v>
      </c>
      <c r="Q156" s="73" t="s">
        <v>689</v>
      </c>
      <c r="R156" s="73" t="s">
        <v>689</v>
      </c>
      <c r="S156" s="73" t="s">
        <v>7588</v>
      </c>
      <c r="T156" s="73" t="s">
        <v>7588</v>
      </c>
      <c r="U156" s="213" t="s">
        <v>7588</v>
      </c>
      <c r="V156" s="73" t="s">
        <v>7588</v>
      </c>
      <c r="W156" s="73" t="s">
        <v>7588</v>
      </c>
      <c r="X156" s="218" t="s">
        <v>7588</v>
      </c>
      <c r="Y156" s="73" t="s">
        <v>7588</v>
      </c>
      <c r="Z156" s="73" t="s">
        <v>7588</v>
      </c>
      <c r="AA156" s="74" t="s">
        <v>7588</v>
      </c>
      <c r="AB156" s="73"/>
      <c r="AC156" s="73" t="s">
        <v>2995</v>
      </c>
      <c r="AD156" s="74" t="s">
        <v>7140</v>
      </c>
      <c r="AE156" s="73" t="s">
        <v>7588</v>
      </c>
      <c r="AF156" s="73" t="s">
        <v>689</v>
      </c>
      <c r="AG156" s="73" t="s">
        <v>266</v>
      </c>
      <c r="AH156" s="73" t="s">
        <v>266</v>
      </c>
      <c r="AI156" s="73" t="s">
        <v>267</v>
      </c>
      <c r="AJ156" s="73" t="s">
        <v>691</v>
      </c>
      <c r="AK156" s="81" t="s">
        <v>7588</v>
      </c>
      <c r="AL156" s="73" t="s">
        <v>7588</v>
      </c>
      <c r="AN156" s="26"/>
      <c r="AO156" s="24" t="s">
        <v>7588</v>
      </c>
      <c r="AP156" s="73" t="s">
        <v>689</v>
      </c>
      <c r="AQ156" s="24" t="s">
        <v>7588</v>
      </c>
      <c r="AR156" s="24" t="s">
        <v>7588</v>
      </c>
      <c r="AS156" s="24" t="s">
        <v>7588</v>
      </c>
      <c r="AU156" s="26"/>
      <c r="AV156" s="24" t="s">
        <v>267</v>
      </c>
      <c r="AW156" s="22" t="s">
        <v>267</v>
      </c>
      <c r="AX156" s="24" t="s">
        <v>269</v>
      </c>
      <c r="AY156" s="24" t="s">
        <v>86</v>
      </c>
      <c r="AZ156" s="24" t="s">
        <v>4491</v>
      </c>
      <c r="BA156" s="24">
        <v>2050</v>
      </c>
      <c r="BC156" s="26"/>
      <c r="BE156" s="29"/>
      <c r="BF156" s="26"/>
      <c r="BG156" s="24">
        <f t="shared" si="72"/>
        <v>0</v>
      </c>
      <c r="BH156" s="24">
        <f t="shared" si="73"/>
        <v>0</v>
      </c>
      <c r="BI156" s="24">
        <f t="shared" si="74"/>
        <v>0</v>
      </c>
      <c r="BJ156" s="24">
        <f t="shared" si="75"/>
        <v>0</v>
      </c>
      <c r="BK156" s="24">
        <f t="shared" si="76"/>
        <v>0</v>
      </c>
      <c r="BL156" s="24">
        <f t="shared" si="77"/>
        <v>0</v>
      </c>
      <c r="BM156" s="24">
        <f t="shared" si="78"/>
        <v>0</v>
      </c>
      <c r="BN156" s="24">
        <f t="shared" si="79"/>
        <v>0</v>
      </c>
      <c r="BO156" s="24">
        <f t="shared" si="80"/>
        <v>0</v>
      </c>
      <c r="BP156" s="24">
        <f t="shared" si="81"/>
        <v>0</v>
      </c>
      <c r="BQ156" s="24">
        <f t="shared" si="82"/>
        <v>0</v>
      </c>
      <c r="BR156" s="24">
        <f t="shared" si="83"/>
        <v>0</v>
      </c>
      <c r="BS156" s="24">
        <f t="shared" si="84"/>
        <v>0</v>
      </c>
      <c r="BT156" s="24">
        <f t="shared" si="85"/>
        <v>0</v>
      </c>
      <c r="BU156" s="24">
        <f t="shared" si="86"/>
        <v>0</v>
      </c>
      <c r="BV156" s="24">
        <f t="shared" si="87"/>
        <v>0</v>
      </c>
      <c r="BW156" s="24">
        <f t="shared" si="88"/>
        <v>0</v>
      </c>
      <c r="BX156" s="24">
        <f t="shared" si="89"/>
        <v>0</v>
      </c>
      <c r="BY156" s="24">
        <f t="shared" si="90"/>
        <v>0</v>
      </c>
      <c r="BZ156" s="24">
        <f t="shared" si="91"/>
        <v>0</v>
      </c>
      <c r="CA156" s="24">
        <f t="shared" si="92"/>
        <v>0</v>
      </c>
      <c r="CB156" s="24">
        <f t="shared" si="93"/>
        <v>0</v>
      </c>
      <c r="CC156" s="24">
        <f t="shared" si="94"/>
        <v>0</v>
      </c>
      <c r="CD156" s="24">
        <f t="shared" si="95"/>
        <v>0</v>
      </c>
      <c r="CE156" s="24">
        <f t="shared" si="96"/>
        <v>1</v>
      </c>
      <c r="CF156" s="24">
        <f t="shared" si="97"/>
        <v>0</v>
      </c>
      <c r="CG156" s="24">
        <f>MAX(BJ156,BN156,BX156,CB156)</f>
        <v>0</v>
      </c>
      <c r="CH156" s="24">
        <f t="shared" si="98"/>
        <v>0</v>
      </c>
      <c r="CI156" s="24">
        <f t="shared" si="99"/>
        <v>1</v>
      </c>
      <c r="CJ156" s="211">
        <f>_xlfn.XLOOKUP($C156,[1]Sheet1!$B:$B,[1]Sheet1!BJ:BJ)</f>
        <v>0</v>
      </c>
      <c r="CK156" s="211">
        <f>_xlfn.XLOOKUP($C156,[1]Sheet1!$B:$B,[1]Sheet1!BK:BK)</f>
        <v>0</v>
      </c>
      <c r="CL156" s="211">
        <f>_xlfn.XLOOKUP($C156,[1]Sheet1!$B:$B,[1]Sheet1!BL:BL)</f>
        <v>0</v>
      </c>
      <c r="CM156" s="211">
        <f>_xlfn.XLOOKUP($C156,[1]Sheet1!$B:$B,[1]Sheet1!BM:BM)</f>
        <v>0</v>
      </c>
      <c r="CN156" s="211">
        <f>_xlfn.XLOOKUP($C156,[1]Sheet1!$B:$B,[1]Sheet1!BN:BN)</f>
        <v>0</v>
      </c>
      <c r="CO156" s="211">
        <f>_xlfn.XLOOKUP($C156,[1]Sheet1!$B:$B,[1]Sheet1!BO:BO)</f>
        <v>0</v>
      </c>
      <c r="CP156" s="211">
        <f>_xlfn.XLOOKUP($C156,[1]Sheet1!$B:$B,[1]Sheet1!BP:BP)</f>
        <v>1</v>
      </c>
      <c r="CQ156" s="211">
        <f>_xlfn.XLOOKUP($C156,[1]Sheet1!$B:$B,[1]Sheet1!BQ:BQ)</f>
        <v>1</v>
      </c>
      <c r="CR156" s="211">
        <f>_xlfn.XLOOKUP($C156,[1]Sheet1!$B:$B,[1]Sheet1!BR:BR)</f>
        <v>0</v>
      </c>
      <c r="CS156" s="211">
        <f>_xlfn.XLOOKUP($C156,[1]Sheet1!$B:$B,[1]Sheet1!BS:BS)</f>
        <v>0</v>
      </c>
      <c r="CT156" s="211">
        <f>_xlfn.XLOOKUP($C156,[1]Sheet1!$B:$B,[1]Sheet1!BT:BT)</f>
        <v>0</v>
      </c>
      <c r="CU156" s="211">
        <f>_xlfn.XLOOKUP($C156,[1]Sheet1!$B:$B,[1]Sheet1!BU:BU)</f>
        <v>0</v>
      </c>
      <c r="CV156" s="211">
        <f>_xlfn.XLOOKUP($C156,[1]Sheet1!$B:$B,[1]Sheet1!BV:BV)</f>
        <v>0</v>
      </c>
      <c r="CW156" s="211">
        <f>_xlfn.XLOOKUP($C156,[1]Sheet1!$B:$B,[1]Sheet1!BW:BW)</f>
        <v>0</v>
      </c>
      <c r="CX156" s="211">
        <f>_xlfn.XLOOKUP($C156,[1]Sheet1!$B:$B,[1]Sheet1!BX:BX)</f>
        <v>0</v>
      </c>
      <c r="CY156" s="211">
        <f>_xlfn.XLOOKUP($C156,[1]Sheet1!$B:$B,[1]Sheet1!BY:BY)</f>
        <v>0</v>
      </c>
      <c r="CZ156" s="211">
        <f>_xlfn.XLOOKUP($C156,[1]Sheet1!$B:$B,[1]Sheet1!BZ:BZ)</f>
        <v>1</v>
      </c>
      <c r="DA156" s="211">
        <f>_xlfn.XLOOKUP($C156,[1]Sheet1!$B:$B,[1]Sheet1!CA:CA)</f>
        <v>0</v>
      </c>
      <c r="DB156" s="211">
        <f>_xlfn.XLOOKUP($C156,[1]Sheet1!$B:$B,[1]Sheet1!CB:CB)</f>
        <v>1</v>
      </c>
      <c r="DC156" s="211">
        <f>_xlfn.XLOOKUP($C156,[1]Sheet1!$B:$B,[1]Sheet1!CC:CC)</f>
        <v>1</v>
      </c>
      <c r="DD156" s="211">
        <f>_xlfn.XLOOKUP($C156,[1]Sheet1!$B:$B,[1]Sheet1!CD:CD)</f>
        <v>0</v>
      </c>
      <c r="DE156" s="211">
        <f>_xlfn.XLOOKUP($C156,[1]Sheet1!$B:$B,[1]Sheet1!CE:CE)</f>
        <v>1</v>
      </c>
      <c r="DF156" s="211">
        <f>_xlfn.XLOOKUP($C156,[1]Sheet1!$B:$B,[1]Sheet1!CF:CF)</f>
        <v>0</v>
      </c>
      <c r="DG156" s="163" t="str">
        <f>_xlfn.XLOOKUP(C156,[2]Sheet1!$B:$B,[2]Sheet1!$N:$N)</f>
        <v>N</v>
      </c>
      <c r="DH156" s="163">
        <f>_xlfn.XLOOKUP(C156,[2]Sheet1!$B:$B,[2]Sheet1!$R:$R)</f>
        <v>0</v>
      </c>
      <c r="DI156" s="163" t="str">
        <f>_xlfn.XLOOKUP(C156,[2]Sheet1!$B:$B,[2]Sheet1!$AN:$AN)</f>
        <v>C</v>
      </c>
      <c r="DJ156" s="163" t="str">
        <f>_xlfn.XLOOKUP(C156,[2]Sheet1!$B:$B,[2]Sheet1!$W:$W)</f>
        <v>N</v>
      </c>
      <c r="DK156" s="163">
        <f>_xlfn.XLOOKUP(C156,[2]Sheet1!$B:$B,[2]Sheet1!$AF:$AF)</f>
        <v>0</v>
      </c>
      <c r="DL156" s="163" t="str">
        <f>_xlfn.XLOOKUP(C156,[2]Sheet1!$B:$B,[2]Sheet1!$AW:$AW)</f>
        <v>Y</v>
      </c>
      <c r="DM156" s="166" t="str">
        <f t="shared" si="100"/>
        <v>N</v>
      </c>
      <c r="DN156" s="166" t="str">
        <f t="shared" si="101"/>
        <v/>
      </c>
      <c r="DO156" s="166" t="str">
        <f t="shared" si="102"/>
        <v>N</v>
      </c>
      <c r="DP156" s="166" t="str">
        <f t="shared" si="103"/>
        <v>N</v>
      </c>
      <c r="DQ156" s="180" t="str">
        <f t="shared" si="104"/>
        <v>Not Specified</v>
      </c>
      <c r="DR156" s="180"/>
    </row>
    <row r="157" spans="1:122" s="24" customFormat="1" ht="16.5" hidden="1" customHeight="1">
      <c r="A157" s="24">
        <v>154</v>
      </c>
      <c r="B157" s="24">
        <v>152</v>
      </c>
      <c r="C157" s="26" t="s">
        <v>626</v>
      </c>
      <c r="D157" s="24" t="s">
        <v>7168</v>
      </c>
      <c r="E157" s="24" t="s">
        <v>3005</v>
      </c>
      <c r="F157" s="24" t="s">
        <v>7286</v>
      </c>
      <c r="G157" s="24" t="s">
        <v>2990</v>
      </c>
      <c r="H157" s="30" t="s">
        <v>627</v>
      </c>
      <c r="I157" s="24" t="s">
        <v>628</v>
      </c>
      <c r="J157" s="24">
        <v>-0.26</v>
      </c>
      <c r="K157" s="24" t="s">
        <v>629</v>
      </c>
      <c r="L157" s="24">
        <v>196650</v>
      </c>
      <c r="M157" s="26">
        <v>21</v>
      </c>
      <c r="N157" s="73" t="s">
        <v>689</v>
      </c>
      <c r="O157" s="73" t="s">
        <v>7588</v>
      </c>
      <c r="P157" s="74" t="s">
        <v>7588</v>
      </c>
      <c r="Q157" s="73" t="s">
        <v>86</v>
      </c>
      <c r="R157" s="73" t="s">
        <v>86</v>
      </c>
      <c r="S157" s="73" t="s">
        <v>673</v>
      </c>
      <c r="T157" s="73" t="s">
        <v>2984</v>
      </c>
      <c r="U157" s="213">
        <v>2030</v>
      </c>
      <c r="V157" s="73" t="s">
        <v>7588</v>
      </c>
      <c r="W157" s="73" t="s">
        <v>7588</v>
      </c>
      <c r="X157" s="218" t="s">
        <v>7588</v>
      </c>
      <c r="Y157" s="73" t="s">
        <v>7588</v>
      </c>
      <c r="Z157" s="73" t="s">
        <v>7588</v>
      </c>
      <c r="AA157" s="74" t="s">
        <v>7588</v>
      </c>
      <c r="AB157" s="73"/>
      <c r="AC157" s="73" t="s">
        <v>7588</v>
      </c>
      <c r="AD157" s="74" t="s">
        <v>7588</v>
      </c>
      <c r="AE157" s="73" t="s">
        <v>7588</v>
      </c>
      <c r="AF157" s="73" t="s">
        <v>689</v>
      </c>
      <c r="AG157" s="73" t="s">
        <v>7588</v>
      </c>
      <c r="AH157" s="73" t="s">
        <v>7588</v>
      </c>
      <c r="AI157" s="73" t="s">
        <v>7588</v>
      </c>
      <c r="AJ157" s="73" t="s">
        <v>7588</v>
      </c>
      <c r="AK157" s="81" t="s">
        <v>7588</v>
      </c>
      <c r="AL157" s="73"/>
      <c r="AM157" s="28" t="s">
        <v>630</v>
      </c>
      <c r="AN157" s="26"/>
      <c r="AO157" s="24" t="s">
        <v>870</v>
      </c>
      <c r="AP157" s="73" t="s">
        <v>86</v>
      </c>
      <c r="AQ157" s="24" t="s">
        <v>691</v>
      </c>
      <c r="AR157" s="160" t="s">
        <v>382</v>
      </c>
      <c r="AS157" s="24">
        <v>2040</v>
      </c>
      <c r="AT157" s="28" t="s">
        <v>630</v>
      </c>
      <c r="AU157" s="26"/>
      <c r="AV157" s="24" t="s">
        <v>267</v>
      </c>
      <c r="AW157" s="22" t="s">
        <v>7588</v>
      </c>
      <c r="AX157" s="24" t="s">
        <v>7588</v>
      </c>
      <c r="AY157" s="24" t="s">
        <v>689</v>
      </c>
      <c r="AZ157" s="24" t="s">
        <v>7588</v>
      </c>
      <c r="BA157" s="24" t="s">
        <v>7588</v>
      </c>
      <c r="BC157" s="26"/>
      <c r="BE157" s="29"/>
      <c r="BF157" s="26"/>
      <c r="BG157" s="24">
        <f t="shared" si="72"/>
        <v>0</v>
      </c>
      <c r="BH157" s="24">
        <f t="shared" si="73"/>
        <v>0</v>
      </c>
      <c r="BI157" s="24">
        <f t="shared" si="74"/>
        <v>0</v>
      </c>
      <c r="BJ157" s="24">
        <f t="shared" si="75"/>
        <v>0</v>
      </c>
      <c r="BK157" s="24">
        <f t="shared" si="76"/>
        <v>0</v>
      </c>
      <c r="BL157" s="24">
        <f t="shared" si="77"/>
        <v>1</v>
      </c>
      <c r="BM157" s="24">
        <f t="shared" si="78"/>
        <v>0</v>
      </c>
      <c r="BN157" s="24">
        <f t="shared" si="79"/>
        <v>1</v>
      </c>
      <c r="BO157" s="24">
        <f t="shared" si="80"/>
        <v>0</v>
      </c>
      <c r="BP157" s="24">
        <f t="shared" si="81"/>
        <v>0</v>
      </c>
      <c r="BQ157" s="24">
        <f t="shared" si="82"/>
        <v>0</v>
      </c>
      <c r="BR157" s="24">
        <f t="shared" si="83"/>
        <v>0</v>
      </c>
      <c r="BS157" s="24">
        <f t="shared" si="84"/>
        <v>0</v>
      </c>
      <c r="BT157" s="24">
        <f t="shared" si="85"/>
        <v>1</v>
      </c>
      <c r="BU157" s="24">
        <f t="shared" si="86"/>
        <v>0</v>
      </c>
      <c r="BV157" s="24">
        <f t="shared" si="87"/>
        <v>0</v>
      </c>
      <c r="BW157" s="24">
        <f t="shared" si="88"/>
        <v>0</v>
      </c>
      <c r="BX157" s="24">
        <f t="shared" si="89"/>
        <v>0</v>
      </c>
      <c r="BY157" s="24">
        <f t="shared" si="90"/>
        <v>0</v>
      </c>
      <c r="BZ157" s="24">
        <f t="shared" si="91"/>
        <v>0</v>
      </c>
      <c r="CA157" s="24">
        <f t="shared" si="92"/>
        <v>1</v>
      </c>
      <c r="CB157" s="24">
        <f t="shared" si="93"/>
        <v>1</v>
      </c>
      <c r="CC157" s="24">
        <f t="shared" si="94"/>
        <v>0</v>
      </c>
      <c r="CD157" s="24">
        <f t="shared" si="95"/>
        <v>0</v>
      </c>
      <c r="CE157" s="24">
        <f t="shared" si="96"/>
        <v>0</v>
      </c>
      <c r="CF157" s="24">
        <f t="shared" si="97"/>
        <v>0</v>
      </c>
      <c r="CG157" s="24">
        <f>MAX($BJ157,$BN157,$BX157,$CB157)</f>
        <v>1</v>
      </c>
      <c r="CH157" s="24">
        <f t="shared" si="98"/>
        <v>0</v>
      </c>
      <c r="CI157" s="24">
        <f t="shared" si="99"/>
        <v>1</v>
      </c>
      <c r="CJ157" s="211">
        <f>_xlfn.XLOOKUP($C157,[1]Sheet1!$B:$B,[1]Sheet1!BJ:BJ)</f>
        <v>0</v>
      </c>
      <c r="CK157" s="211">
        <f>_xlfn.XLOOKUP($C157,[1]Sheet1!$B:$B,[1]Sheet1!BK:BK)</f>
        <v>0</v>
      </c>
      <c r="CL157" s="211">
        <f>_xlfn.XLOOKUP($C157,[1]Sheet1!$B:$B,[1]Sheet1!BL:BL)</f>
        <v>0</v>
      </c>
      <c r="CM157" s="211">
        <f>_xlfn.XLOOKUP($C157,[1]Sheet1!$B:$B,[1]Sheet1!BM:BM)</f>
        <v>0</v>
      </c>
      <c r="CN157" s="211">
        <f>_xlfn.XLOOKUP($C157,[1]Sheet1!$B:$B,[1]Sheet1!BN:BN)</f>
        <v>0</v>
      </c>
      <c r="CO157" s="211">
        <f>_xlfn.XLOOKUP($C157,[1]Sheet1!$B:$B,[1]Sheet1!BO:BO)</f>
        <v>0</v>
      </c>
      <c r="CP157" s="211">
        <f>_xlfn.XLOOKUP($C157,[1]Sheet1!$B:$B,[1]Sheet1!BP:BP)</f>
        <v>1</v>
      </c>
      <c r="CQ157" s="211">
        <f>_xlfn.XLOOKUP($C157,[1]Sheet1!$B:$B,[1]Sheet1!BQ:BQ)</f>
        <v>1</v>
      </c>
      <c r="CR157" s="211">
        <f>_xlfn.XLOOKUP($C157,[1]Sheet1!$B:$B,[1]Sheet1!BR:BR)</f>
        <v>0</v>
      </c>
      <c r="CS157" s="211">
        <f>_xlfn.XLOOKUP($C157,[1]Sheet1!$B:$B,[1]Sheet1!BS:BS)</f>
        <v>1</v>
      </c>
      <c r="CT157" s="211">
        <f>_xlfn.XLOOKUP($C157,[1]Sheet1!$B:$B,[1]Sheet1!BT:BT)</f>
        <v>0</v>
      </c>
      <c r="CU157" s="211">
        <f>_xlfn.XLOOKUP($C157,[1]Sheet1!$B:$B,[1]Sheet1!BU:BU)</f>
        <v>1</v>
      </c>
      <c r="CV157" s="211">
        <f>_xlfn.XLOOKUP($C157,[1]Sheet1!$B:$B,[1]Sheet1!BV:BV)</f>
        <v>0</v>
      </c>
      <c r="CW157" s="211">
        <f>_xlfn.XLOOKUP($C157,[1]Sheet1!$B:$B,[1]Sheet1!BW:BW)</f>
        <v>0</v>
      </c>
      <c r="CX157" s="211">
        <f>_xlfn.XLOOKUP($C157,[1]Sheet1!$B:$B,[1]Sheet1!BX:BX)</f>
        <v>0</v>
      </c>
      <c r="CY157" s="211">
        <f>_xlfn.XLOOKUP($C157,[1]Sheet1!$B:$B,[1]Sheet1!BY:BY)</f>
        <v>0</v>
      </c>
      <c r="CZ157" s="211">
        <f>_xlfn.XLOOKUP($C157,[1]Sheet1!$B:$B,[1]Sheet1!BZ:BZ)</f>
        <v>1</v>
      </c>
      <c r="DA157" s="211">
        <f>_xlfn.XLOOKUP($C157,[1]Sheet1!$B:$B,[1]Sheet1!CA:CA)</f>
        <v>0</v>
      </c>
      <c r="DB157" s="211">
        <f>_xlfn.XLOOKUP($C157,[1]Sheet1!$B:$B,[1]Sheet1!CB:CB)</f>
        <v>1</v>
      </c>
      <c r="DC157" s="211">
        <f>_xlfn.XLOOKUP($C157,[1]Sheet1!$B:$B,[1]Sheet1!CC:CC)</f>
        <v>1</v>
      </c>
      <c r="DD157" s="211">
        <f>_xlfn.XLOOKUP($C157,[1]Sheet1!$B:$B,[1]Sheet1!CD:CD)</f>
        <v>0</v>
      </c>
      <c r="DE157" s="211">
        <f>_xlfn.XLOOKUP($C157,[1]Sheet1!$B:$B,[1]Sheet1!CE:CE)</f>
        <v>1</v>
      </c>
      <c r="DF157" s="211">
        <f>_xlfn.XLOOKUP($C157,[1]Sheet1!$B:$B,[1]Sheet1!CF:CF)</f>
        <v>0</v>
      </c>
      <c r="DG157" s="163" t="str">
        <f>_xlfn.XLOOKUP(C157,[2]Sheet1!$B:$B,[2]Sheet1!$N:$N)</f>
        <v>Y</v>
      </c>
      <c r="DH157" s="163" t="str">
        <f>_xlfn.XLOOKUP(C157,[2]Sheet1!$B:$B,[2]Sheet1!$R:$R)</f>
        <v>No</v>
      </c>
      <c r="DI157" s="163" t="str">
        <f>_xlfn.XLOOKUP(C157,[2]Sheet1!$B:$B,[2]Sheet1!$AN:$AN)</f>
        <v>C</v>
      </c>
      <c r="DJ157" s="163" t="str">
        <f>_xlfn.XLOOKUP(C157,[2]Sheet1!$B:$B,[2]Sheet1!$W:$W)</f>
        <v>N</v>
      </c>
      <c r="DK157" s="163">
        <f>_xlfn.XLOOKUP(C157,[2]Sheet1!$B:$B,[2]Sheet1!$AF:$AF)</f>
        <v>0</v>
      </c>
      <c r="DL157" s="163" t="str">
        <f>_xlfn.XLOOKUP(C157,[2]Sheet1!$B:$B,[2]Sheet1!$AW:$AW)</f>
        <v>Y</v>
      </c>
      <c r="DM157" s="166" t="str">
        <f t="shared" si="100"/>
        <v>Y</v>
      </c>
      <c r="DN157" s="166" t="str">
        <f t="shared" si="101"/>
        <v/>
      </c>
      <c r="DO157" s="166" t="str">
        <f t="shared" si="102"/>
        <v>Y</v>
      </c>
      <c r="DP157" s="166" t="str">
        <f t="shared" si="103"/>
        <v>N</v>
      </c>
      <c r="DQ157" s="180" t="str">
        <f t="shared" si="104"/>
        <v>Not Specified</v>
      </c>
      <c r="DR157" s="180"/>
    </row>
    <row r="158" spans="1:122" s="24" customFormat="1" ht="16.5" hidden="1" customHeight="1">
      <c r="A158" s="24">
        <v>155</v>
      </c>
      <c r="B158" s="24">
        <v>185</v>
      </c>
      <c r="C158" s="26" t="s">
        <v>631</v>
      </c>
      <c r="D158" s="24" t="s">
        <v>7196</v>
      </c>
      <c r="E158" s="24" t="s">
        <v>7172</v>
      </c>
      <c r="F158" s="24" t="s">
        <v>2277</v>
      </c>
      <c r="G158" s="24" t="s">
        <v>3181</v>
      </c>
      <c r="H158" s="30" t="s">
        <v>632</v>
      </c>
      <c r="I158" s="24" t="s">
        <v>633</v>
      </c>
      <c r="J158" s="24">
        <v>2.8000000000000001E-2</v>
      </c>
      <c r="K158" s="24" t="s">
        <v>634</v>
      </c>
      <c r="L158" s="24">
        <v>142465</v>
      </c>
      <c r="M158" s="26">
        <v>14</v>
      </c>
      <c r="N158" s="73" t="s">
        <v>689</v>
      </c>
      <c r="O158" s="73" t="s">
        <v>7588</v>
      </c>
      <c r="P158" s="74" t="s">
        <v>7588</v>
      </c>
      <c r="Q158" s="73" t="s">
        <v>86</v>
      </c>
      <c r="R158" s="73" t="s">
        <v>689</v>
      </c>
      <c r="S158" s="73" t="s">
        <v>1421</v>
      </c>
      <c r="T158" s="73" t="s">
        <v>7588</v>
      </c>
      <c r="U158" s="213" t="s">
        <v>7588</v>
      </c>
      <c r="V158" s="73" t="s">
        <v>7588</v>
      </c>
      <c r="W158" s="73" t="s">
        <v>7588</v>
      </c>
      <c r="X158" s="218" t="s">
        <v>7588</v>
      </c>
      <c r="Y158" s="73" t="s">
        <v>689</v>
      </c>
      <c r="Z158" s="73" t="s">
        <v>1421</v>
      </c>
      <c r="AA158" s="74" t="s">
        <v>7588</v>
      </c>
      <c r="AB158" s="73"/>
      <c r="AC158" s="73" t="s">
        <v>675</v>
      </c>
      <c r="AD158" s="74" t="s">
        <v>5</v>
      </c>
      <c r="AE158" s="73" t="s">
        <v>7588</v>
      </c>
      <c r="AF158" s="73" t="s">
        <v>86</v>
      </c>
      <c r="AG158" s="73" t="s">
        <v>267</v>
      </c>
      <c r="AH158" s="73" t="s">
        <v>267</v>
      </c>
      <c r="AI158" s="73" t="s">
        <v>267</v>
      </c>
      <c r="AJ158" s="73" t="s">
        <v>7588</v>
      </c>
      <c r="AK158" s="81" t="s">
        <v>4505</v>
      </c>
      <c r="AL158" s="73">
        <v>2045</v>
      </c>
      <c r="AN158" s="26"/>
      <c r="AO158" s="24" t="s">
        <v>7588</v>
      </c>
      <c r="AP158" s="73" t="s">
        <v>689</v>
      </c>
      <c r="AQ158" s="24" t="s">
        <v>7588</v>
      </c>
      <c r="AR158" s="24" t="s">
        <v>7588</v>
      </c>
      <c r="AS158" s="24" t="s">
        <v>7588</v>
      </c>
      <c r="AU158" s="26"/>
      <c r="AV158" s="24" t="s">
        <v>267</v>
      </c>
      <c r="AW158" s="22" t="s">
        <v>267</v>
      </c>
      <c r="AX158" s="24" t="s">
        <v>269</v>
      </c>
      <c r="AY158" s="24" t="s">
        <v>689</v>
      </c>
      <c r="AZ158" s="24" t="s">
        <v>7588</v>
      </c>
      <c r="BA158" s="24" t="s">
        <v>7588</v>
      </c>
      <c r="BC158" s="26"/>
      <c r="BE158" s="29"/>
      <c r="BF158" s="26"/>
      <c r="BG158" s="24">
        <f t="shared" si="72"/>
        <v>0</v>
      </c>
      <c r="BH158" s="24">
        <f t="shared" si="73"/>
        <v>0</v>
      </c>
      <c r="BI158" s="24">
        <f t="shared" si="74"/>
        <v>0</v>
      </c>
      <c r="BJ158" s="24">
        <f t="shared" si="75"/>
        <v>0</v>
      </c>
      <c r="BK158" s="24">
        <f t="shared" si="76"/>
        <v>0</v>
      </c>
      <c r="BL158" s="24">
        <f t="shared" si="77"/>
        <v>0</v>
      </c>
      <c r="BM158" s="24">
        <f t="shared" si="78"/>
        <v>0</v>
      </c>
      <c r="BN158" s="24">
        <f t="shared" si="79"/>
        <v>0</v>
      </c>
      <c r="BO158" s="24">
        <f t="shared" si="80"/>
        <v>0</v>
      </c>
      <c r="BP158" s="24">
        <f t="shared" si="81"/>
        <v>0</v>
      </c>
      <c r="BQ158" s="24">
        <f t="shared" si="82"/>
        <v>0</v>
      </c>
      <c r="BR158" s="24">
        <f t="shared" si="83"/>
        <v>0</v>
      </c>
      <c r="BS158" s="24">
        <f t="shared" si="84"/>
        <v>0</v>
      </c>
      <c r="BT158" s="24">
        <f t="shared" si="85"/>
        <v>0</v>
      </c>
      <c r="BU158" s="24">
        <f t="shared" si="86"/>
        <v>0</v>
      </c>
      <c r="BV158" s="24">
        <f t="shared" si="87"/>
        <v>0</v>
      </c>
      <c r="BW158" s="24">
        <f t="shared" si="88"/>
        <v>1</v>
      </c>
      <c r="BX158" s="24">
        <f t="shared" si="89"/>
        <v>1</v>
      </c>
      <c r="BY158" s="24">
        <f t="shared" si="90"/>
        <v>0</v>
      </c>
      <c r="BZ158" s="24">
        <f t="shared" si="91"/>
        <v>0</v>
      </c>
      <c r="CA158" s="24">
        <f t="shared" si="92"/>
        <v>0</v>
      </c>
      <c r="CB158" s="24">
        <f t="shared" si="93"/>
        <v>0</v>
      </c>
      <c r="CC158" s="24">
        <f t="shared" si="94"/>
        <v>0</v>
      </c>
      <c r="CD158" s="24">
        <f t="shared" si="95"/>
        <v>0</v>
      </c>
      <c r="CE158" s="24">
        <f t="shared" si="96"/>
        <v>0</v>
      </c>
      <c r="CF158" s="24">
        <f t="shared" si="97"/>
        <v>0</v>
      </c>
      <c r="CG158" s="24">
        <f>MAX(BJ158,BN158,BX158,CB158)</f>
        <v>1</v>
      </c>
      <c r="CH158" s="24">
        <f t="shared" si="98"/>
        <v>0</v>
      </c>
      <c r="CI158" s="24">
        <f t="shared" si="99"/>
        <v>1</v>
      </c>
      <c r="CJ158" s="211">
        <f>_xlfn.XLOOKUP($C158,[1]Sheet1!$B:$B,[1]Sheet1!BJ:BJ)</f>
        <v>0</v>
      </c>
      <c r="CK158" s="211">
        <f>_xlfn.XLOOKUP($C158,[1]Sheet1!$B:$B,[1]Sheet1!BK:BK)</f>
        <v>1</v>
      </c>
      <c r="CL158" s="211">
        <f>_xlfn.XLOOKUP($C158,[1]Sheet1!$B:$B,[1]Sheet1!BL:BL)</f>
        <v>0</v>
      </c>
      <c r="CM158" s="211">
        <f>_xlfn.XLOOKUP($C158,[1]Sheet1!$B:$B,[1]Sheet1!BM:BM)</f>
        <v>1</v>
      </c>
      <c r="CN158" s="211">
        <f>_xlfn.XLOOKUP($C158,[1]Sheet1!$B:$B,[1]Sheet1!BN:BN)</f>
        <v>0</v>
      </c>
      <c r="CO158" s="211">
        <f>_xlfn.XLOOKUP($C158,[1]Sheet1!$B:$B,[1]Sheet1!BO:BO)</f>
        <v>0</v>
      </c>
      <c r="CP158" s="211">
        <f>_xlfn.XLOOKUP($C158,[1]Sheet1!$B:$B,[1]Sheet1!BP:BP)</f>
        <v>0</v>
      </c>
      <c r="CQ158" s="211">
        <f>_xlfn.XLOOKUP($C158,[1]Sheet1!$B:$B,[1]Sheet1!BQ:BQ)</f>
        <v>0</v>
      </c>
      <c r="CR158" s="211">
        <f>_xlfn.XLOOKUP($C158,[1]Sheet1!$B:$B,[1]Sheet1!BR:BR)</f>
        <v>0</v>
      </c>
      <c r="CS158" s="211">
        <f>_xlfn.XLOOKUP($C158,[1]Sheet1!$B:$B,[1]Sheet1!BS:BS)</f>
        <v>0</v>
      </c>
      <c r="CT158" s="211">
        <f>_xlfn.XLOOKUP($C158,[1]Sheet1!$B:$B,[1]Sheet1!BT:BT)</f>
        <v>0</v>
      </c>
      <c r="CU158" s="211">
        <f>_xlfn.XLOOKUP($C158,[1]Sheet1!$B:$B,[1]Sheet1!BU:BU)</f>
        <v>0</v>
      </c>
      <c r="CV158" s="211">
        <f>_xlfn.XLOOKUP($C158,[1]Sheet1!$B:$B,[1]Sheet1!BV:BV)</f>
        <v>0</v>
      </c>
      <c r="CW158" s="211">
        <f>_xlfn.XLOOKUP($C158,[1]Sheet1!$B:$B,[1]Sheet1!BW:BW)</f>
        <v>0</v>
      </c>
      <c r="CX158" s="211">
        <f>_xlfn.XLOOKUP($C158,[1]Sheet1!$B:$B,[1]Sheet1!BX:BX)</f>
        <v>0</v>
      </c>
      <c r="CY158" s="211">
        <f>_xlfn.XLOOKUP($C158,[1]Sheet1!$B:$B,[1]Sheet1!BY:BY)</f>
        <v>0</v>
      </c>
      <c r="CZ158" s="211">
        <f>_xlfn.XLOOKUP($C158,[1]Sheet1!$B:$B,[1]Sheet1!BZ:BZ)</f>
        <v>1</v>
      </c>
      <c r="DA158" s="211">
        <f>_xlfn.XLOOKUP($C158,[1]Sheet1!$B:$B,[1]Sheet1!CA:CA)</f>
        <v>1</v>
      </c>
      <c r="DB158" s="211">
        <f>_xlfn.XLOOKUP($C158,[1]Sheet1!$B:$B,[1]Sheet1!CB:CB)</f>
        <v>1</v>
      </c>
      <c r="DC158" s="211">
        <f>_xlfn.XLOOKUP($C158,[1]Sheet1!$B:$B,[1]Sheet1!CC:CC)</f>
        <v>0</v>
      </c>
      <c r="DD158" s="211">
        <f>_xlfn.XLOOKUP($C158,[1]Sheet1!$B:$B,[1]Sheet1!CD:CD)</f>
        <v>0</v>
      </c>
      <c r="DE158" s="211">
        <f>_xlfn.XLOOKUP($C158,[1]Sheet1!$B:$B,[1]Sheet1!CE:CE)</f>
        <v>1</v>
      </c>
      <c r="DF158" s="211">
        <f>_xlfn.XLOOKUP($C158,[1]Sheet1!$B:$B,[1]Sheet1!CF:CF)</f>
        <v>0</v>
      </c>
      <c r="DG158" s="163" t="str">
        <f>_xlfn.XLOOKUP(C158,[2]Sheet1!$B:$B,[2]Sheet1!$N:$N)</f>
        <v>N</v>
      </c>
      <c r="DH158" s="163">
        <f>_xlfn.XLOOKUP(C158,[2]Sheet1!$B:$B,[2]Sheet1!$R:$R)</f>
        <v>0</v>
      </c>
      <c r="DI158" s="163" t="str">
        <f>_xlfn.XLOOKUP(C158,[2]Sheet1!$B:$B,[2]Sheet1!$AN:$AN)</f>
        <v>N</v>
      </c>
      <c r="DJ158" s="163" t="str">
        <f>_xlfn.XLOOKUP(C158,[2]Sheet1!$B:$B,[2]Sheet1!$W:$W)</f>
        <v>V</v>
      </c>
      <c r="DK158" s="163" t="str">
        <f>_xlfn.XLOOKUP(C158,[2]Sheet1!$B:$B,[2]Sheet1!$AF:$AF)</f>
        <v>U</v>
      </c>
      <c r="DL158" s="163">
        <f>_xlfn.XLOOKUP(C158,[2]Sheet1!$B:$B,[2]Sheet1!$AW:$AW)</f>
        <v>0</v>
      </c>
      <c r="DM158" s="166" t="str">
        <f t="shared" si="100"/>
        <v>Y</v>
      </c>
      <c r="DN158" s="166" t="str">
        <f t="shared" si="101"/>
        <v>Commitment removed</v>
      </c>
      <c r="DO158" s="166" t="str">
        <f t="shared" si="102"/>
        <v>N</v>
      </c>
      <c r="DP158" s="166" t="str">
        <f t="shared" si="103"/>
        <v>Y</v>
      </c>
      <c r="DQ158" s="180" t="str">
        <f t="shared" si="104"/>
        <v>Not Specified</v>
      </c>
      <c r="DR158" s="180"/>
    </row>
    <row r="159" spans="1:122" s="24" customFormat="1" ht="16.5" hidden="1" customHeight="1">
      <c r="A159" s="24">
        <v>156</v>
      </c>
      <c r="B159" s="24">
        <v>130</v>
      </c>
      <c r="C159" s="26" t="s">
        <v>839</v>
      </c>
      <c r="D159" s="24" t="s">
        <v>7159</v>
      </c>
      <c r="E159" s="24" t="s">
        <v>7155</v>
      </c>
      <c r="F159" s="24" t="s">
        <v>2374</v>
      </c>
      <c r="G159" s="24" t="s">
        <v>3136</v>
      </c>
      <c r="H159" s="30" t="s">
        <v>840</v>
      </c>
      <c r="I159" s="24" t="s">
        <v>841</v>
      </c>
      <c r="J159" s="24">
        <v>0.86</v>
      </c>
      <c r="K159" s="24" t="s">
        <v>842</v>
      </c>
      <c r="L159" s="24">
        <v>94017</v>
      </c>
      <c r="M159" s="26">
        <v>30</v>
      </c>
      <c r="N159" s="73" t="s">
        <v>689</v>
      </c>
      <c r="O159" s="73" t="s">
        <v>7588</v>
      </c>
      <c r="P159" s="74" t="s">
        <v>7588</v>
      </c>
      <c r="Q159" s="73" t="s">
        <v>86</v>
      </c>
      <c r="R159" s="73" t="s">
        <v>86</v>
      </c>
      <c r="S159" s="73" t="s">
        <v>673</v>
      </c>
      <c r="T159" s="73" t="s">
        <v>4121</v>
      </c>
      <c r="U159" s="213">
        <v>2030</v>
      </c>
      <c r="V159" s="73" t="s">
        <v>7588</v>
      </c>
      <c r="W159" s="73" t="s">
        <v>7588</v>
      </c>
      <c r="X159" s="218" t="s">
        <v>7588</v>
      </c>
      <c r="Y159" s="73" t="s">
        <v>7588</v>
      </c>
      <c r="Z159" s="73" t="s">
        <v>7588</v>
      </c>
      <c r="AA159" s="74" t="s">
        <v>7588</v>
      </c>
      <c r="AB159" s="73"/>
      <c r="AC159" s="73" t="s">
        <v>417</v>
      </c>
      <c r="AD159" s="74" t="s">
        <v>6</v>
      </c>
      <c r="AE159" s="73" t="s">
        <v>7588</v>
      </c>
      <c r="AF159" s="73" t="s">
        <v>689</v>
      </c>
      <c r="AG159" s="73" t="s">
        <v>266</v>
      </c>
      <c r="AH159" s="73" t="s">
        <v>266</v>
      </c>
      <c r="AI159" s="73" t="s">
        <v>266</v>
      </c>
      <c r="AJ159" s="73" t="s">
        <v>2283</v>
      </c>
      <c r="AK159" s="81" t="s">
        <v>7588</v>
      </c>
      <c r="AL159" s="73" t="s">
        <v>7588</v>
      </c>
      <c r="AN159" s="26"/>
      <c r="AO159" s="24" t="s">
        <v>7346</v>
      </c>
      <c r="AP159" s="73" t="s">
        <v>86</v>
      </c>
      <c r="AQ159" s="24" t="s">
        <v>2283</v>
      </c>
      <c r="AR159" s="24" t="s">
        <v>4517</v>
      </c>
      <c r="AS159" s="24">
        <v>2045</v>
      </c>
      <c r="AU159" s="26"/>
      <c r="AV159" s="24" t="s">
        <v>266</v>
      </c>
      <c r="AW159" s="22" t="s">
        <v>3271</v>
      </c>
      <c r="AX159" s="24" t="s">
        <v>269</v>
      </c>
      <c r="AY159" s="24" t="s">
        <v>689</v>
      </c>
      <c r="AZ159" s="24" t="s">
        <v>7588</v>
      </c>
      <c r="BA159" s="24" t="s">
        <v>7588</v>
      </c>
      <c r="BC159" s="26"/>
      <c r="BE159" s="29"/>
      <c r="BF159" s="26"/>
      <c r="BG159" s="24">
        <f t="shared" si="72"/>
        <v>0</v>
      </c>
      <c r="BH159" s="24">
        <f t="shared" si="73"/>
        <v>0</v>
      </c>
      <c r="BI159" s="24">
        <f t="shared" si="74"/>
        <v>0</v>
      </c>
      <c r="BJ159" s="24">
        <f t="shared" si="75"/>
        <v>0</v>
      </c>
      <c r="BK159" s="24">
        <f t="shared" si="76"/>
        <v>0</v>
      </c>
      <c r="BL159" s="24">
        <f t="shared" si="77"/>
        <v>1</v>
      </c>
      <c r="BM159" s="24">
        <f t="shared" si="78"/>
        <v>0</v>
      </c>
      <c r="BN159" s="24">
        <f t="shared" si="79"/>
        <v>1</v>
      </c>
      <c r="BO159" s="24">
        <f t="shared" si="80"/>
        <v>0</v>
      </c>
      <c r="BP159" s="24">
        <f t="shared" si="81"/>
        <v>0</v>
      </c>
      <c r="BQ159" s="24">
        <f t="shared" si="82"/>
        <v>0</v>
      </c>
      <c r="BR159" s="24">
        <f t="shared" si="83"/>
        <v>0</v>
      </c>
      <c r="BS159" s="24">
        <f t="shared" si="84"/>
        <v>0</v>
      </c>
      <c r="BT159" s="24">
        <f t="shared" si="85"/>
        <v>1</v>
      </c>
      <c r="BU159" s="24">
        <f t="shared" si="86"/>
        <v>0</v>
      </c>
      <c r="BV159" s="24">
        <f t="shared" si="87"/>
        <v>0</v>
      </c>
      <c r="BW159" s="24">
        <f t="shared" si="88"/>
        <v>0</v>
      </c>
      <c r="BX159" s="24">
        <f t="shared" si="89"/>
        <v>0</v>
      </c>
      <c r="BY159" s="24">
        <f t="shared" si="90"/>
        <v>0</v>
      </c>
      <c r="BZ159" s="24">
        <f t="shared" si="91"/>
        <v>0</v>
      </c>
      <c r="CA159" s="24">
        <f t="shared" si="92"/>
        <v>1</v>
      </c>
      <c r="CB159" s="24">
        <f t="shared" si="93"/>
        <v>1</v>
      </c>
      <c r="CC159" s="24">
        <f t="shared" si="94"/>
        <v>0</v>
      </c>
      <c r="CD159" s="24">
        <f t="shared" si="95"/>
        <v>0</v>
      </c>
      <c r="CE159" s="24">
        <f t="shared" si="96"/>
        <v>0</v>
      </c>
      <c r="CF159" s="24">
        <f t="shared" si="97"/>
        <v>1</v>
      </c>
      <c r="CG159" s="24">
        <f>MAX($BJ159,$BN159,$BX159,$CB159)</f>
        <v>1</v>
      </c>
      <c r="CH159" s="24">
        <f t="shared" si="98"/>
        <v>0</v>
      </c>
      <c r="CI159" s="24">
        <f t="shared" si="99"/>
        <v>0</v>
      </c>
      <c r="CJ159" s="211">
        <f>_xlfn.XLOOKUP($C159,[1]Sheet1!$B:$B,[1]Sheet1!BJ:BJ)</f>
        <v>0</v>
      </c>
      <c r="CK159" s="211">
        <f>_xlfn.XLOOKUP($C159,[1]Sheet1!$B:$B,[1]Sheet1!BK:BK)</f>
        <v>0</v>
      </c>
      <c r="CL159" s="211">
        <f>_xlfn.XLOOKUP($C159,[1]Sheet1!$B:$B,[1]Sheet1!BL:BL)</f>
        <v>0</v>
      </c>
      <c r="CM159" s="211">
        <f>_xlfn.XLOOKUP($C159,[1]Sheet1!$B:$B,[1]Sheet1!BM:BM)</f>
        <v>0</v>
      </c>
      <c r="CN159" s="211">
        <f>_xlfn.XLOOKUP($C159,[1]Sheet1!$B:$B,[1]Sheet1!BN:BN)</f>
        <v>0</v>
      </c>
      <c r="CO159" s="211">
        <f>_xlfn.XLOOKUP($C159,[1]Sheet1!$B:$B,[1]Sheet1!BO:BO)</f>
        <v>0</v>
      </c>
      <c r="CP159" s="211">
        <f>_xlfn.XLOOKUP($C159,[1]Sheet1!$B:$B,[1]Sheet1!BP:BP)</f>
        <v>1</v>
      </c>
      <c r="CQ159" s="211">
        <f>_xlfn.XLOOKUP($C159,[1]Sheet1!$B:$B,[1]Sheet1!BQ:BQ)</f>
        <v>1</v>
      </c>
      <c r="CR159" s="211">
        <f>_xlfn.XLOOKUP($C159,[1]Sheet1!$B:$B,[1]Sheet1!BR:BR)</f>
        <v>0</v>
      </c>
      <c r="CS159" s="211">
        <f>_xlfn.XLOOKUP($C159,[1]Sheet1!$B:$B,[1]Sheet1!BS:BS)</f>
        <v>1</v>
      </c>
      <c r="CT159" s="211">
        <f>_xlfn.XLOOKUP($C159,[1]Sheet1!$B:$B,[1]Sheet1!BT:BT)</f>
        <v>0</v>
      </c>
      <c r="CU159" s="211">
        <f>_xlfn.XLOOKUP($C159,[1]Sheet1!$B:$B,[1]Sheet1!BU:BU)</f>
        <v>1</v>
      </c>
      <c r="CV159" s="211">
        <f>_xlfn.XLOOKUP($C159,[1]Sheet1!$B:$B,[1]Sheet1!BV:BV)</f>
        <v>0</v>
      </c>
      <c r="CW159" s="211">
        <f>_xlfn.XLOOKUP($C159,[1]Sheet1!$B:$B,[1]Sheet1!BW:BW)</f>
        <v>0</v>
      </c>
      <c r="CX159" s="211">
        <f>_xlfn.XLOOKUP($C159,[1]Sheet1!$B:$B,[1]Sheet1!BX:BX)</f>
        <v>0</v>
      </c>
      <c r="CY159" s="211">
        <f>_xlfn.XLOOKUP($C159,[1]Sheet1!$B:$B,[1]Sheet1!BY:BY)</f>
        <v>0</v>
      </c>
      <c r="CZ159" s="211">
        <f>_xlfn.XLOOKUP($C159,[1]Sheet1!$B:$B,[1]Sheet1!BZ:BZ)</f>
        <v>1</v>
      </c>
      <c r="DA159" s="211">
        <f>_xlfn.XLOOKUP($C159,[1]Sheet1!$B:$B,[1]Sheet1!CA:CA)</f>
        <v>0</v>
      </c>
      <c r="DB159" s="211">
        <f>_xlfn.XLOOKUP($C159,[1]Sheet1!$B:$B,[1]Sheet1!CB:CB)</f>
        <v>1</v>
      </c>
      <c r="DC159" s="211">
        <f>_xlfn.XLOOKUP($C159,[1]Sheet1!$B:$B,[1]Sheet1!CC:CC)</f>
        <v>1</v>
      </c>
      <c r="DD159" s="211">
        <f>_xlfn.XLOOKUP($C159,[1]Sheet1!$B:$B,[1]Sheet1!CD:CD)</f>
        <v>0</v>
      </c>
      <c r="DE159" s="211">
        <f>_xlfn.XLOOKUP($C159,[1]Sheet1!$B:$B,[1]Sheet1!CE:CE)</f>
        <v>1</v>
      </c>
      <c r="DF159" s="211">
        <f>_xlfn.XLOOKUP($C159,[1]Sheet1!$B:$B,[1]Sheet1!CF:CF)</f>
        <v>0</v>
      </c>
      <c r="DG159" s="163" t="str">
        <f>_xlfn.XLOOKUP(C159,[2]Sheet1!$B:$B,[2]Sheet1!$N:$N)</f>
        <v>Y</v>
      </c>
      <c r="DH159" s="163" t="str">
        <f>_xlfn.XLOOKUP(C159,[2]Sheet1!$B:$B,[2]Sheet1!$R:$R)</f>
        <v>No</v>
      </c>
      <c r="DI159" s="163" t="str">
        <f>_xlfn.XLOOKUP(C159,[2]Sheet1!$B:$B,[2]Sheet1!$AN:$AN)</f>
        <v>V</v>
      </c>
      <c r="DJ159" s="163" t="str">
        <f>_xlfn.XLOOKUP(C159,[2]Sheet1!$B:$B,[2]Sheet1!$W:$W)</f>
        <v>N</v>
      </c>
      <c r="DK159" s="163">
        <f>_xlfn.XLOOKUP(C159,[2]Sheet1!$B:$B,[2]Sheet1!$AF:$AF)</f>
        <v>0</v>
      </c>
      <c r="DL159" s="163" t="str">
        <f>_xlfn.XLOOKUP(C159,[2]Sheet1!$B:$B,[2]Sheet1!$AW:$AW)</f>
        <v>Y</v>
      </c>
      <c r="DM159" s="166" t="str">
        <f t="shared" si="100"/>
        <v>Y</v>
      </c>
      <c r="DN159" s="166" t="str">
        <f t="shared" si="101"/>
        <v/>
      </c>
      <c r="DO159" s="166" t="str">
        <f t="shared" si="102"/>
        <v>Y</v>
      </c>
      <c r="DP159" s="166" t="str">
        <f t="shared" si="103"/>
        <v>N</v>
      </c>
      <c r="DQ159" s="180" t="str">
        <f t="shared" si="104"/>
        <v>Yes</v>
      </c>
      <c r="DR159" s="180"/>
    </row>
    <row r="160" spans="1:122" s="89" customFormat="1" ht="16.5" hidden="1" customHeight="1">
      <c r="A160" s="89">
        <v>157</v>
      </c>
      <c r="B160" s="89">
        <v>156</v>
      </c>
      <c r="C160" s="90" t="s">
        <v>635</v>
      </c>
      <c r="D160" s="89" t="s">
        <v>7214</v>
      </c>
      <c r="E160" s="89" t="s">
        <v>7186</v>
      </c>
      <c r="F160" s="89" t="s">
        <v>7286</v>
      </c>
      <c r="G160" s="89" t="s">
        <v>2990</v>
      </c>
      <c r="H160" s="91" t="s">
        <v>636</v>
      </c>
      <c r="I160" s="89" t="s">
        <v>637</v>
      </c>
      <c r="J160" s="89">
        <v>0</v>
      </c>
      <c r="K160" s="89" t="s">
        <v>638</v>
      </c>
      <c r="L160" s="89">
        <v>586700</v>
      </c>
      <c r="M160" s="90">
        <v>31</v>
      </c>
      <c r="N160" s="88" t="s">
        <v>689</v>
      </c>
      <c r="O160" s="88" t="s">
        <v>7588</v>
      </c>
      <c r="P160" s="92" t="s">
        <v>7588</v>
      </c>
      <c r="Q160" s="73" t="s">
        <v>689</v>
      </c>
      <c r="R160" s="73" t="s">
        <v>689</v>
      </c>
      <c r="S160" s="88" t="s">
        <v>7588</v>
      </c>
      <c r="T160" s="88" t="s">
        <v>7588</v>
      </c>
      <c r="U160" s="215" t="s">
        <v>7588</v>
      </c>
      <c r="V160" s="88" t="s">
        <v>7588</v>
      </c>
      <c r="W160" s="88" t="s">
        <v>7588</v>
      </c>
      <c r="X160" s="220" t="s">
        <v>7588</v>
      </c>
      <c r="Y160" s="73" t="s">
        <v>7588</v>
      </c>
      <c r="Z160" s="88" t="s">
        <v>7588</v>
      </c>
      <c r="AA160" s="92" t="s">
        <v>7588</v>
      </c>
      <c r="AB160" s="88"/>
      <c r="AC160" s="88" t="s">
        <v>7588</v>
      </c>
      <c r="AD160" s="92" t="s">
        <v>7588</v>
      </c>
      <c r="AE160" s="73" t="s">
        <v>7588</v>
      </c>
      <c r="AF160" s="73" t="s">
        <v>689</v>
      </c>
      <c r="AG160" s="88" t="s">
        <v>7588</v>
      </c>
      <c r="AH160" s="88" t="s">
        <v>7588</v>
      </c>
      <c r="AI160" s="88" t="s">
        <v>7588</v>
      </c>
      <c r="AJ160" s="88" t="s">
        <v>7588</v>
      </c>
      <c r="AK160" s="93" t="s">
        <v>7588</v>
      </c>
      <c r="AL160" s="88" t="s">
        <v>7588</v>
      </c>
      <c r="AN160" s="90"/>
      <c r="AO160" s="24" t="s">
        <v>7588</v>
      </c>
      <c r="AP160" s="88" t="s">
        <v>689</v>
      </c>
      <c r="AQ160" s="89" t="s">
        <v>7588</v>
      </c>
      <c r="AR160" s="89" t="s">
        <v>7588</v>
      </c>
      <c r="AS160" s="89" t="s">
        <v>7588</v>
      </c>
      <c r="AU160" s="90"/>
      <c r="AV160" s="89" t="s">
        <v>7588</v>
      </c>
      <c r="AW160" s="199" t="s">
        <v>7588</v>
      </c>
      <c r="AX160" s="89" t="s">
        <v>7588</v>
      </c>
      <c r="AY160" s="89" t="s">
        <v>86</v>
      </c>
      <c r="AZ160" s="89" t="s">
        <v>639</v>
      </c>
      <c r="BA160" s="89">
        <v>2030</v>
      </c>
      <c r="BB160" s="94" t="s">
        <v>640</v>
      </c>
      <c r="BC160" s="90"/>
      <c r="BE160" s="95"/>
      <c r="BF160" s="90"/>
      <c r="BG160" s="24">
        <f t="shared" si="72"/>
        <v>0</v>
      </c>
      <c r="BH160" s="24">
        <f t="shared" si="73"/>
        <v>0</v>
      </c>
      <c r="BI160" s="24">
        <f t="shared" si="74"/>
        <v>0</v>
      </c>
      <c r="BJ160" s="24">
        <f t="shared" si="75"/>
        <v>0</v>
      </c>
      <c r="BK160" s="24">
        <f t="shared" si="76"/>
        <v>0</v>
      </c>
      <c r="BL160" s="24">
        <f t="shared" si="77"/>
        <v>0</v>
      </c>
      <c r="BM160" s="24">
        <f t="shared" si="78"/>
        <v>0</v>
      </c>
      <c r="BN160" s="24">
        <f t="shared" si="79"/>
        <v>0</v>
      </c>
      <c r="BO160" s="24">
        <f t="shared" si="80"/>
        <v>0</v>
      </c>
      <c r="BP160" s="24">
        <f t="shared" si="81"/>
        <v>0</v>
      </c>
      <c r="BQ160" s="24">
        <f t="shared" si="82"/>
        <v>0</v>
      </c>
      <c r="BR160" s="24">
        <f t="shared" si="83"/>
        <v>0</v>
      </c>
      <c r="BS160" s="24">
        <f t="shared" si="84"/>
        <v>0</v>
      </c>
      <c r="BT160" s="24">
        <f t="shared" si="85"/>
        <v>0</v>
      </c>
      <c r="BU160" s="24">
        <f t="shared" si="86"/>
        <v>0</v>
      </c>
      <c r="BV160" s="24">
        <f t="shared" si="87"/>
        <v>0</v>
      </c>
      <c r="BW160" s="24">
        <f t="shared" si="88"/>
        <v>0</v>
      </c>
      <c r="BX160" s="24">
        <f t="shared" si="89"/>
        <v>0</v>
      </c>
      <c r="BY160" s="24">
        <f t="shared" si="90"/>
        <v>0</v>
      </c>
      <c r="BZ160" s="24">
        <f t="shared" si="91"/>
        <v>0</v>
      </c>
      <c r="CA160" s="24">
        <f t="shared" si="92"/>
        <v>0</v>
      </c>
      <c r="CB160" s="24">
        <f t="shared" si="93"/>
        <v>0</v>
      </c>
      <c r="CC160" s="24">
        <f t="shared" si="94"/>
        <v>0</v>
      </c>
      <c r="CD160" s="24">
        <f t="shared" si="95"/>
        <v>1</v>
      </c>
      <c r="CE160" s="24">
        <f t="shared" si="96"/>
        <v>0</v>
      </c>
      <c r="CF160" s="24">
        <f t="shared" si="97"/>
        <v>0</v>
      </c>
      <c r="CG160" s="24">
        <f>MAX(BJ160,BN160,BX160,CB160)</f>
        <v>0</v>
      </c>
      <c r="CH160" s="24">
        <f t="shared" si="98"/>
        <v>0</v>
      </c>
      <c r="CI160" s="24">
        <f t="shared" si="99"/>
        <v>0</v>
      </c>
      <c r="CJ160" s="211">
        <f>_xlfn.XLOOKUP($C160,[1]Sheet1!$B:$B,[1]Sheet1!BJ:BJ)</f>
        <v>0</v>
      </c>
      <c r="CK160" s="211">
        <f>_xlfn.XLOOKUP($C160,[1]Sheet1!$B:$B,[1]Sheet1!BK:BK)</f>
        <v>0</v>
      </c>
      <c r="CL160" s="211">
        <f>_xlfn.XLOOKUP($C160,[1]Sheet1!$B:$B,[1]Sheet1!BL:BL)</f>
        <v>0</v>
      </c>
      <c r="CM160" s="211">
        <f>_xlfn.XLOOKUP($C160,[1]Sheet1!$B:$B,[1]Sheet1!BM:BM)</f>
        <v>0</v>
      </c>
      <c r="CN160" s="211">
        <f>_xlfn.XLOOKUP($C160,[1]Sheet1!$B:$B,[1]Sheet1!BN:BN)</f>
        <v>0</v>
      </c>
      <c r="CO160" s="211">
        <f>_xlfn.XLOOKUP($C160,[1]Sheet1!$B:$B,[1]Sheet1!BO:BO)</f>
        <v>0</v>
      </c>
      <c r="CP160" s="211">
        <f>_xlfn.XLOOKUP($C160,[1]Sheet1!$B:$B,[1]Sheet1!BP:BP)</f>
        <v>0</v>
      </c>
      <c r="CQ160" s="211">
        <f>_xlfn.XLOOKUP($C160,[1]Sheet1!$B:$B,[1]Sheet1!BQ:BQ)</f>
        <v>0</v>
      </c>
      <c r="CR160" s="211">
        <f>_xlfn.XLOOKUP($C160,[1]Sheet1!$B:$B,[1]Sheet1!BR:BR)</f>
        <v>0</v>
      </c>
      <c r="CS160" s="211">
        <f>_xlfn.XLOOKUP($C160,[1]Sheet1!$B:$B,[1]Sheet1!BS:BS)</f>
        <v>0</v>
      </c>
      <c r="CT160" s="211">
        <f>_xlfn.XLOOKUP($C160,[1]Sheet1!$B:$B,[1]Sheet1!BT:BT)</f>
        <v>0</v>
      </c>
      <c r="CU160" s="211">
        <f>_xlfn.XLOOKUP($C160,[1]Sheet1!$B:$B,[1]Sheet1!BU:BU)</f>
        <v>0</v>
      </c>
      <c r="CV160" s="211">
        <f>_xlfn.XLOOKUP($C160,[1]Sheet1!$B:$B,[1]Sheet1!BV:BV)</f>
        <v>0</v>
      </c>
      <c r="CW160" s="211">
        <f>_xlfn.XLOOKUP($C160,[1]Sheet1!$B:$B,[1]Sheet1!BW:BW)</f>
        <v>0</v>
      </c>
      <c r="CX160" s="211">
        <f>_xlfn.XLOOKUP($C160,[1]Sheet1!$B:$B,[1]Sheet1!BX:BX)</f>
        <v>0</v>
      </c>
      <c r="CY160" s="211">
        <f>_xlfn.XLOOKUP($C160,[1]Sheet1!$B:$B,[1]Sheet1!BY:BY)</f>
        <v>0</v>
      </c>
      <c r="CZ160" s="211">
        <f>_xlfn.XLOOKUP($C160,[1]Sheet1!$B:$B,[1]Sheet1!BZ:BZ)</f>
        <v>0</v>
      </c>
      <c r="DA160" s="211">
        <f>_xlfn.XLOOKUP($C160,[1]Sheet1!$B:$B,[1]Sheet1!CA:CA)</f>
        <v>0</v>
      </c>
      <c r="DB160" s="211">
        <f>_xlfn.XLOOKUP($C160,[1]Sheet1!$B:$B,[1]Sheet1!CB:CB)</f>
        <v>0</v>
      </c>
      <c r="DC160" s="211">
        <f>_xlfn.XLOOKUP($C160,[1]Sheet1!$B:$B,[1]Sheet1!CC:CC)</f>
        <v>0</v>
      </c>
      <c r="DD160" s="211">
        <f>_xlfn.XLOOKUP($C160,[1]Sheet1!$B:$B,[1]Sheet1!CD:CD)</f>
        <v>0</v>
      </c>
      <c r="DE160" s="211">
        <f>_xlfn.XLOOKUP($C160,[1]Sheet1!$B:$B,[1]Sheet1!CE:CE)</f>
        <v>0</v>
      </c>
      <c r="DF160" s="211">
        <f>_xlfn.XLOOKUP($C160,[1]Sheet1!$B:$B,[1]Sheet1!CF:CF)</f>
        <v>0</v>
      </c>
      <c r="DG160" s="163" t="str">
        <f>_xlfn.XLOOKUP(C160,[2]Sheet1!$B:$B,[2]Sheet1!$N:$N)</f>
        <v>N</v>
      </c>
      <c r="DH160" s="163">
        <f>_xlfn.XLOOKUP(C160,[2]Sheet1!$B:$B,[2]Sheet1!$R:$R)</f>
        <v>0</v>
      </c>
      <c r="DI160" s="163" t="str">
        <f>_xlfn.XLOOKUP(C160,[2]Sheet1!$B:$B,[2]Sheet1!$AN:$AN)</f>
        <v>N</v>
      </c>
      <c r="DJ160" s="163" t="str">
        <f>_xlfn.XLOOKUP(C160,[2]Sheet1!$B:$B,[2]Sheet1!$W:$W)</f>
        <v>N</v>
      </c>
      <c r="DK160" s="163">
        <f>_xlfn.XLOOKUP(C160,[2]Sheet1!$B:$B,[2]Sheet1!$AF:$AF)</f>
        <v>0</v>
      </c>
      <c r="DL160" s="163">
        <f>_xlfn.XLOOKUP(C160,[2]Sheet1!$B:$B,[2]Sheet1!$AW:$AW)</f>
        <v>0</v>
      </c>
      <c r="DM160" s="166" t="str">
        <f t="shared" si="100"/>
        <v>N</v>
      </c>
      <c r="DN160" s="166" t="str">
        <f t="shared" si="101"/>
        <v/>
      </c>
      <c r="DO160" s="166" t="str">
        <f t="shared" si="102"/>
        <v>N</v>
      </c>
      <c r="DP160" s="166" t="str">
        <f t="shared" si="103"/>
        <v>N</v>
      </c>
      <c r="DQ160" s="180" t="str">
        <f t="shared" si="104"/>
        <v/>
      </c>
      <c r="DR160" s="180"/>
    </row>
    <row r="161" spans="1:122" s="24" customFormat="1" ht="16.5" hidden="1" customHeight="1">
      <c r="A161" s="24">
        <v>158</v>
      </c>
      <c r="B161" s="24">
        <v>163</v>
      </c>
      <c r="C161" s="26" t="s">
        <v>657</v>
      </c>
      <c r="D161" s="24" t="s">
        <v>7222</v>
      </c>
      <c r="E161" s="24" t="s">
        <v>7189</v>
      </c>
      <c r="F161" s="24" t="s">
        <v>7286</v>
      </c>
      <c r="G161" s="24" t="s">
        <v>2990</v>
      </c>
      <c r="H161" s="30" t="s">
        <v>658</v>
      </c>
      <c r="I161" s="24" t="s">
        <v>659</v>
      </c>
      <c r="J161" s="24">
        <v>0.104</v>
      </c>
      <c r="K161" s="24" t="s">
        <v>660</v>
      </c>
      <c r="L161" s="24">
        <v>76000</v>
      </c>
      <c r="M161" s="26">
        <v>31</v>
      </c>
      <c r="N161" s="73" t="s">
        <v>689</v>
      </c>
      <c r="O161" s="73" t="s">
        <v>7588</v>
      </c>
      <c r="P161" s="74" t="s">
        <v>7588</v>
      </c>
      <c r="Q161" s="73" t="s">
        <v>86</v>
      </c>
      <c r="R161" s="73" t="s">
        <v>86</v>
      </c>
      <c r="S161" s="73" t="s">
        <v>673</v>
      </c>
      <c r="T161" s="73" t="s">
        <v>4121</v>
      </c>
      <c r="U161" s="213">
        <v>2030</v>
      </c>
      <c r="V161" s="73" t="s">
        <v>7588</v>
      </c>
      <c r="W161" s="73" t="s">
        <v>7588</v>
      </c>
      <c r="X161" s="218" t="s">
        <v>7588</v>
      </c>
      <c r="Y161" s="73" t="s">
        <v>7588</v>
      </c>
      <c r="Z161" s="73" t="s">
        <v>7588</v>
      </c>
      <c r="AA161" s="74" t="s">
        <v>7588</v>
      </c>
      <c r="AB161" s="73"/>
      <c r="AC161" s="73" t="s">
        <v>2995</v>
      </c>
      <c r="AD161" s="74" t="s">
        <v>7140</v>
      </c>
      <c r="AE161" s="73" t="s">
        <v>7588</v>
      </c>
      <c r="AF161" s="73" t="s">
        <v>689</v>
      </c>
      <c r="AG161" s="73" t="s">
        <v>266</v>
      </c>
      <c r="AH161" s="73" t="s">
        <v>266</v>
      </c>
      <c r="AI161" s="73" t="s">
        <v>266</v>
      </c>
      <c r="AJ161" s="73" t="s">
        <v>2283</v>
      </c>
      <c r="AK161" s="81" t="s">
        <v>7588</v>
      </c>
      <c r="AL161" s="73" t="s">
        <v>7588</v>
      </c>
      <c r="AN161" s="26"/>
      <c r="AO161" s="24" t="s">
        <v>7588</v>
      </c>
      <c r="AP161" s="73" t="s">
        <v>689</v>
      </c>
      <c r="AQ161" s="24" t="s">
        <v>7588</v>
      </c>
      <c r="AR161" s="24" t="s">
        <v>7588</v>
      </c>
      <c r="AS161" s="24" t="s">
        <v>7588</v>
      </c>
      <c r="AU161" s="26"/>
      <c r="AV161" s="24" t="s">
        <v>269</v>
      </c>
      <c r="AW161" s="22" t="s">
        <v>3019</v>
      </c>
      <c r="AX161" s="24" t="s">
        <v>269</v>
      </c>
      <c r="AY161" s="24" t="s">
        <v>86</v>
      </c>
      <c r="AZ161" s="24" t="s">
        <v>4534</v>
      </c>
      <c r="BA161" s="24">
        <v>2030</v>
      </c>
      <c r="BC161" s="26"/>
      <c r="BE161" s="29"/>
      <c r="BF161" s="26"/>
      <c r="BG161" s="24">
        <f t="shared" si="72"/>
        <v>0</v>
      </c>
      <c r="BH161" s="24">
        <f t="shared" si="73"/>
        <v>0</v>
      </c>
      <c r="BI161" s="24">
        <f t="shared" si="74"/>
        <v>0</v>
      </c>
      <c r="BJ161" s="24">
        <f t="shared" si="75"/>
        <v>0</v>
      </c>
      <c r="BK161" s="24">
        <f t="shared" si="76"/>
        <v>0</v>
      </c>
      <c r="BL161" s="24">
        <f t="shared" si="77"/>
        <v>1</v>
      </c>
      <c r="BM161" s="24">
        <f t="shared" si="78"/>
        <v>0</v>
      </c>
      <c r="BN161" s="24">
        <f t="shared" si="79"/>
        <v>1</v>
      </c>
      <c r="BO161" s="24">
        <f t="shared" si="80"/>
        <v>0</v>
      </c>
      <c r="BP161" s="24">
        <f t="shared" si="81"/>
        <v>0</v>
      </c>
      <c r="BQ161" s="24">
        <f t="shared" si="82"/>
        <v>0</v>
      </c>
      <c r="BR161" s="24">
        <f t="shared" si="83"/>
        <v>0</v>
      </c>
      <c r="BS161" s="24">
        <f t="shared" si="84"/>
        <v>0</v>
      </c>
      <c r="BT161" s="24">
        <f t="shared" si="85"/>
        <v>0</v>
      </c>
      <c r="BU161" s="24">
        <f t="shared" si="86"/>
        <v>0</v>
      </c>
      <c r="BV161" s="24">
        <f t="shared" si="87"/>
        <v>0</v>
      </c>
      <c r="BW161" s="24">
        <f t="shared" si="88"/>
        <v>0</v>
      </c>
      <c r="BX161" s="24">
        <f t="shared" si="89"/>
        <v>0</v>
      </c>
      <c r="BY161" s="24">
        <f t="shared" si="90"/>
        <v>0</v>
      </c>
      <c r="BZ161" s="24">
        <f t="shared" si="91"/>
        <v>0</v>
      </c>
      <c r="CA161" s="24">
        <f t="shared" si="92"/>
        <v>0</v>
      </c>
      <c r="CB161" s="24">
        <f t="shared" si="93"/>
        <v>0</v>
      </c>
      <c r="CC161" s="24">
        <f t="shared" si="94"/>
        <v>0</v>
      </c>
      <c r="CD161" s="24">
        <f t="shared" si="95"/>
        <v>1</v>
      </c>
      <c r="CE161" s="24">
        <f t="shared" si="96"/>
        <v>0</v>
      </c>
      <c r="CF161" s="24">
        <f t="shared" si="97"/>
        <v>0</v>
      </c>
      <c r="CG161" s="24">
        <f>MAX($BJ161,$BN161,$BX161,$CB161)</f>
        <v>1</v>
      </c>
      <c r="CH161" s="24">
        <f t="shared" si="98"/>
        <v>1</v>
      </c>
      <c r="CI161" s="24">
        <f t="shared" si="99"/>
        <v>0</v>
      </c>
      <c r="CJ161" s="211">
        <f>_xlfn.XLOOKUP($C161,[1]Sheet1!$B:$B,[1]Sheet1!BJ:BJ)</f>
        <v>0</v>
      </c>
      <c r="CK161" s="211">
        <f>_xlfn.XLOOKUP($C161,[1]Sheet1!$B:$B,[1]Sheet1!BK:BK)</f>
        <v>0</v>
      </c>
      <c r="CL161" s="211">
        <f>_xlfn.XLOOKUP($C161,[1]Sheet1!$B:$B,[1]Sheet1!BL:BL)</f>
        <v>0</v>
      </c>
      <c r="CM161" s="211">
        <f>_xlfn.XLOOKUP($C161,[1]Sheet1!$B:$B,[1]Sheet1!BM:BM)</f>
        <v>0</v>
      </c>
      <c r="CN161" s="211">
        <f>_xlfn.XLOOKUP($C161,[1]Sheet1!$B:$B,[1]Sheet1!BN:BN)</f>
        <v>0</v>
      </c>
      <c r="CO161" s="211">
        <f>_xlfn.XLOOKUP($C161,[1]Sheet1!$B:$B,[1]Sheet1!BO:BO)</f>
        <v>0</v>
      </c>
      <c r="CP161" s="211">
        <f>_xlfn.XLOOKUP($C161,[1]Sheet1!$B:$B,[1]Sheet1!BP:BP)</f>
        <v>0</v>
      </c>
      <c r="CQ161" s="211">
        <f>_xlfn.XLOOKUP($C161,[1]Sheet1!$B:$B,[1]Sheet1!BQ:BQ)</f>
        <v>0</v>
      </c>
      <c r="CR161" s="211">
        <f>_xlfn.XLOOKUP($C161,[1]Sheet1!$B:$B,[1]Sheet1!BR:BR)</f>
        <v>0</v>
      </c>
      <c r="CS161" s="211">
        <f>_xlfn.XLOOKUP($C161,[1]Sheet1!$B:$B,[1]Sheet1!BS:BS)</f>
        <v>1</v>
      </c>
      <c r="CT161" s="211">
        <f>_xlfn.XLOOKUP($C161,[1]Sheet1!$B:$B,[1]Sheet1!BT:BT)</f>
        <v>0</v>
      </c>
      <c r="CU161" s="211">
        <f>_xlfn.XLOOKUP($C161,[1]Sheet1!$B:$B,[1]Sheet1!BU:BU)</f>
        <v>1</v>
      </c>
      <c r="CV161" s="211">
        <f>_xlfn.XLOOKUP($C161,[1]Sheet1!$B:$B,[1]Sheet1!BV:BV)</f>
        <v>0</v>
      </c>
      <c r="CW161" s="211">
        <f>_xlfn.XLOOKUP($C161,[1]Sheet1!$B:$B,[1]Sheet1!BW:BW)</f>
        <v>0</v>
      </c>
      <c r="CX161" s="211">
        <f>_xlfn.XLOOKUP($C161,[1]Sheet1!$B:$B,[1]Sheet1!BX:BX)</f>
        <v>0</v>
      </c>
      <c r="CY161" s="211">
        <f>_xlfn.XLOOKUP($C161,[1]Sheet1!$B:$B,[1]Sheet1!BY:BY)</f>
        <v>0</v>
      </c>
      <c r="CZ161" s="211">
        <f>_xlfn.XLOOKUP($C161,[1]Sheet1!$B:$B,[1]Sheet1!BZ:BZ)</f>
        <v>0</v>
      </c>
      <c r="DA161" s="211">
        <f>_xlfn.XLOOKUP($C161,[1]Sheet1!$B:$B,[1]Sheet1!CA:CA)</f>
        <v>0</v>
      </c>
      <c r="DB161" s="211">
        <f>_xlfn.XLOOKUP($C161,[1]Sheet1!$B:$B,[1]Sheet1!CB:CB)</f>
        <v>0</v>
      </c>
      <c r="DC161" s="211">
        <f>_xlfn.XLOOKUP($C161,[1]Sheet1!$B:$B,[1]Sheet1!CC:CC)</f>
        <v>0</v>
      </c>
      <c r="DD161" s="211">
        <f>_xlfn.XLOOKUP($C161,[1]Sheet1!$B:$B,[1]Sheet1!CD:CD)</f>
        <v>0</v>
      </c>
      <c r="DE161" s="211">
        <f>_xlfn.XLOOKUP($C161,[1]Sheet1!$B:$B,[1]Sheet1!CE:CE)</f>
        <v>1</v>
      </c>
      <c r="DF161" s="211">
        <f>_xlfn.XLOOKUP($C161,[1]Sheet1!$B:$B,[1]Sheet1!CF:CF)</f>
        <v>0</v>
      </c>
      <c r="DG161" s="163" t="str">
        <f>_xlfn.XLOOKUP(C161,[2]Sheet1!$B:$B,[2]Sheet1!$N:$N)</f>
        <v>Y</v>
      </c>
      <c r="DH161" s="163" t="str">
        <f>_xlfn.XLOOKUP(C161,[2]Sheet1!$B:$B,[2]Sheet1!$R:$R)</f>
        <v>No</v>
      </c>
      <c r="DI161" s="163" t="str">
        <f>_xlfn.XLOOKUP(C161,[2]Sheet1!$B:$B,[2]Sheet1!$AN:$AN)</f>
        <v>N</v>
      </c>
      <c r="DJ161" s="163" t="str">
        <f>_xlfn.XLOOKUP(C161,[2]Sheet1!$B:$B,[2]Sheet1!$W:$W)</f>
        <v>N</v>
      </c>
      <c r="DK161" s="163">
        <f>_xlfn.XLOOKUP(C161,[2]Sheet1!$B:$B,[2]Sheet1!$AF:$AF)</f>
        <v>0</v>
      </c>
      <c r="DL161" s="163">
        <f>_xlfn.XLOOKUP(C161,[2]Sheet1!$B:$B,[2]Sheet1!$AW:$AW)</f>
        <v>0</v>
      </c>
      <c r="DM161" s="166" t="str">
        <f t="shared" si="100"/>
        <v>Y</v>
      </c>
      <c r="DN161" s="166" t="str">
        <f t="shared" si="101"/>
        <v/>
      </c>
      <c r="DO161" s="166" t="str">
        <f t="shared" si="102"/>
        <v>N</v>
      </c>
      <c r="DP161" s="166" t="str">
        <f t="shared" si="103"/>
        <v>N</v>
      </c>
      <c r="DQ161" s="180" t="str">
        <f t="shared" si="104"/>
        <v>No</v>
      </c>
      <c r="DR161" s="180"/>
    </row>
    <row r="162" spans="1:122" s="24" customFormat="1" ht="16.5" hidden="1" customHeight="1">
      <c r="A162" s="24">
        <v>159</v>
      </c>
      <c r="B162" s="24">
        <v>162</v>
      </c>
      <c r="C162" s="26" t="s">
        <v>661</v>
      </c>
      <c r="D162" s="24" t="s">
        <v>7196</v>
      </c>
      <c r="E162" s="24" t="s">
        <v>7172</v>
      </c>
      <c r="F162" s="24" t="s">
        <v>7281</v>
      </c>
      <c r="G162" s="24" t="s">
        <v>3181</v>
      </c>
      <c r="H162" s="30" t="s">
        <v>662</v>
      </c>
      <c r="I162" s="24" t="s">
        <v>663</v>
      </c>
      <c r="J162" s="24">
        <v>6.7000000000000004E-2</v>
      </c>
      <c r="K162" s="24" t="s">
        <v>664</v>
      </c>
      <c r="L162" s="24">
        <v>35741</v>
      </c>
      <c r="M162" s="26">
        <v>14</v>
      </c>
      <c r="N162" s="73" t="s">
        <v>86</v>
      </c>
      <c r="O162" s="73">
        <v>2022</v>
      </c>
      <c r="P162" s="74">
        <v>2040</v>
      </c>
      <c r="Q162" s="73" t="s">
        <v>86</v>
      </c>
      <c r="R162" s="73" t="s">
        <v>86</v>
      </c>
      <c r="S162" s="73" t="s">
        <v>3067</v>
      </c>
      <c r="T162" s="73" t="s">
        <v>7588</v>
      </c>
      <c r="U162" s="213">
        <v>2030</v>
      </c>
      <c r="V162" s="73" t="s">
        <v>7588</v>
      </c>
      <c r="W162" s="73" t="s">
        <v>7588</v>
      </c>
      <c r="X162" s="218" t="s">
        <v>7588</v>
      </c>
      <c r="Y162" s="73" t="s">
        <v>7588</v>
      </c>
      <c r="Z162" s="73" t="s">
        <v>7588</v>
      </c>
      <c r="AA162" s="74" t="s">
        <v>7588</v>
      </c>
      <c r="AB162" s="73"/>
      <c r="AC162" s="73" t="s">
        <v>4047</v>
      </c>
      <c r="AD162" s="74" t="s">
        <v>5</v>
      </c>
      <c r="AE162" s="73" t="s">
        <v>870</v>
      </c>
      <c r="AF162" s="73" t="s">
        <v>86</v>
      </c>
      <c r="AG162" s="73" t="s">
        <v>266</v>
      </c>
      <c r="AH162" s="73" t="s">
        <v>266</v>
      </c>
      <c r="AI162" s="73" t="s">
        <v>267</v>
      </c>
      <c r="AJ162" s="73" t="s">
        <v>691</v>
      </c>
      <c r="AK162" s="81" t="s">
        <v>4543</v>
      </c>
      <c r="AL162" s="73">
        <v>2045</v>
      </c>
      <c r="AN162" s="26"/>
      <c r="AO162" s="24" t="s">
        <v>7588</v>
      </c>
      <c r="AP162" s="73" t="s">
        <v>689</v>
      </c>
      <c r="AQ162" s="24" t="s">
        <v>7588</v>
      </c>
      <c r="AR162" s="24" t="s">
        <v>7588</v>
      </c>
      <c r="AS162" s="24" t="s">
        <v>7588</v>
      </c>
      <c r="AU162" s="26"/>
      <c r="AV162" s="24" t="s">
        <v>267</v>
      </c>
      <c r="AW162" s="22" t="s">
        <v>267</v>
      </c>
      <c r="AX162" s="24" t="s">
        <v>269</v>
      </c>
      <c r="AY162" s="24" t="s">
        <v>689</v>
      </c>
      <c r="AZ162" s="24" t="s">
        <v>7588</v>
      </c>
      <c r="BA162" s="24" t="s">
        <v>7588</v>
      </c>
      <c r="BC162" s="26"/>
      <c r="BE162" s="29"/>
      <c r="BF162" s="26"/>
      <c r="BG162" s="24">
        <f t="shared" si="72"/>
        <v>0</v>
      </c>
      <c r="BH162" s="24">
        <f t="shared" si="73"/>
        <v>0</v>
      </c>
      <c r="BI162" s="24">
        <f t="shared" si="74"/>
        <v>1</v>
      </c>
      <c r="BJ162" s="24">
        <f t="shared" si="75"/>
        <v>1</v>
      </c>
      <c r="BK162" s="24">
        <f t="shared" si="76"/>
        <v>0</v>
      </c>
      <c r="BL162" s="24">
        <f t="shared" si="77"/>
        <v>1</v>
      </c>
      <c r="BM162" s="24">
        <f t="shared" si="78"/>
        <v>0</v>
      </c>
      <c r="BN162" s="24">
        <f t="shared" si="79"/>
        <v>1</v>
      </c>
      <c r="BO162" s="24">
        <f t="shared" si="80"/>
        <v>0</v>
      </c>
      <c r="BP162" s="24">
        <f t="shared" si="81"/>
        <v>0</v>
      </c>
      <c r="BQ162" s="24">
        <f t="shared" si="82"/>
        <v>0</v>
      </c>
      <c r="BR162" s="24">
        <f t="shared" si="83"/>
        <v>0</v>
      </c>
      <c r="BS162" s="24">
        <f t="shared" si="84"/>
        <v>0</v>
      </c>
      <c r="BT162" s="24">
        <f t="shared" si="85"/>
        <v>0</v>
      </c>
      <c r="BU162" s="24">
        <f t="shared" si="86"/>
        <v>0</v>
      </c>
      <c r="BV162" s="24">
        <f t="shared" si="87"/>
        <v>0</v>
      </c>
      <c r="BW162" s="24">
        <f t="shared" si="88"/>
        <v>1</v>
      </c>
      <c r="BX162" s="24">
        <f t="shared" si="89"/>
        <v>1</v>
      </c>
      <c r="BY162" s="24">
        <f t="shared" si="90"/>
        <v>0</v>
      </c>
      <c r="BZ162" s="24">
        <f t="shared" si="91"/>
        <v>0</v>
      </c>
      <c r="CA162" s="24">
        <f t="shared" si="92"/>
        <v>0</v>
      </c>
      <c r="CB162" s="24">
        <f t="shared" si="93"/>
        <v>0</v>
      </c>
      <c r="CC162" s="24">
        <f t="shared" si="94"/>
        <v>0</v>
      </c>
      <c r="CD162" s="24">
        <f t="shared" si="95"/>
        <v>0</v>
      </c>
      <c r="CE162" s="24">
        <f t="shared" si="96"/>
        <v>0</v>
      </c>
      <c r="CF162" s="24">
        <f t="shared" si="97"/>
        <v>0</v>
      </c>
      <c r="CG162" s="24">
        <f>MAX(BJ162,BN162,BX162,CB162)</f>
        <v>1</v>
      </c>
      <c r="CH162" s="24">
        <f t="shared" si="98"/>
        <v>0</v>
      </c>
      <c r="CI162" s="24">
        <f t="shared" si="99"/>
        <v>1</v>
      </c>
      <c r="CJ162" s="211">
        <f>_xlfn.XLOOKUP($C162,[1]Sheet1!$B:$B,[1]Sheet1!BJ:BJ)</f>
        <v>0</v>
      </c>
      <c r="CK162" s="211">
        <f>_xlfn.XLOOKUP($C162,[1]Sheet1!$B:$B,[1]Sheet1!BK:BK)</f>
        <v>0</v>
      </c>
      <c r="CL162" s="211">
        <f>_xlfn.XLOOKUP($C162,[1]Sheet1!$B:$B,[1]Sheet1!BL:BL)</f>
        <v>0</v>
      </c>
      <c r="CM162" s="211">
        <f>_xlfn.XLOOKUP($C162,[1]Sheet1!$B:$B,[1]Sheet1!BM:BM)</f>
        <v>0</v>
      </c>
      <c r="CN162" s="211">
        <f>_xlfn.XLOOKUP($C162,[1]Sheet1!$B:$B,[1]Sheet1!BN:BN)</f>
        <v>0</v>
      </c>
      <c r="CO162" s="211">
        <f>_xlfn.XLOOKUP($C162,[1]Sheet1!$B:$B,[1]Sheet1!BO:BO)</f>
        <v>0</v>
      </c>
      <c r="CP162" s="211">
        <f>_xlfn.XLOOKUP($C162,[1]Sheet1!$B:$B,[1]Sheet1!BP:BP)</f>
        <v>1</v>
      </c>
      <c r="CQ162" s="211">
        <f>_xlfn.XLOOKUP($C162,[1]Sheet1!$B:$B,[1]Sheet1!BQ:BQ)</f>
        <v>1</v>
      </c>
      <c r="CR162" s="211">
        <f>_xlfn.XLOOKUP($C162,[1]Sheet1!$B:$B,[1]Sheet1!BR:BR)</f>
        <v>0</v>
      </c>
      <c r="CS162" s="211">
        <f>_xlfn.XLOOKUP($C162,[1]Sheet1!$B:$B,[1]Sheet1!BS:BS)</f>
        <v>0</v>
      </c>
      <c r="CT162" s="211">
        <f>_xlfn.XLOOKUP($C162,[1]Sheet1!$B:$B,[1]Sheet1!BT:BT)</f>
        <v>0</v>
      </c>
      <c r="CU162" s="211">
        <f>_xlfn.XLOOKUP($C162,[1]Sheet1!$B:$B,[1]Sheet1!BU:BU)</f>
        <v>0</v>
      </c>
      <c r="CV162" s="211">
        <f>_xlfn.XLOOKUP($C162,[1]Sheet1!$B:$B,[1]Sheet1!BV:BV)</f>
        <v>0</v>
      </c>
      <c r="CW162" s="211">
        <f>_xlfn.XLOOKUP($C162,[1]Sheet1!$B:$B,[1]Sheet1!BW:BW)</f>
        <v>0</v>
      </c>
      <c r="CX162" s="211">
        <f>_xlfn.XLOOKUP($C162,[1]Sheet1!$B:$B,[1]Sheet1!BX:BX)</f>
        <v>1</v>
      </c>
      <c r="CY162" s="211">
        <f>_xlfn.XLOOKUP($C162,[1]Sheet1!$B:$B,[1]Sheet1!BY:BY)</f>
        <v>1</v>
      </c>
      <c r="CZ162" s="211">
        <f>_xlfn.XLOOKUP($C162,[1]Sheet1!$B:$B,[1]Sheet1!BZ:BZ)</f>
        <v>1</v>
      </c>
      <c r="DA162" s="211">
        <f>_xlfn.XLOOKUP($C162,[1]Sheet1!$B:$B,[1]Sheet1!CA:CA)</f>
        <v>0</v>
      </c>
      <c r="DB162" s="211">
        <f>_xlfn.XLOOKUP($C162,[1]Sheet1!$B:$B,[1]Sheet1!CB:CB)</f>
        <v>1</v>
      </c>
      <c r="DC162" s="211">
        <f>_xlfn.XLOOKUP($C162,[1]Sheet1!$B:$B,[1]Sheet1!CC:CC)</f>
        <v>1</v>
      </c>
      <c r="DD162" s="211">
        <f>_xlfn.XLOOKUP($C162,[1]Sheet1!$B:$B,[1]Sheet1!CD:CD)</f>
        <v>0</v>
      </c>
      <c r="DE162" s="211">
        <f>_xlfn.XLOOKUP($C162,[1]Sheet1!$B:$B,[1]Sheet1!CE:CE)</f>
        <v>1</v>
      </c>
      <c r="DF162" s="211">
        <f>_xlfn.XLOOKUP($C162,[1]Sheet1!$B:$B,[1]Sheet1!CF:CF)</f>
        <v>0</v>
      </c>
      <c r="DG162" s="163" t="str">
        <f>_xlfn.XLOOKUP(C162,[2]Sheet1!$B:$B,[2]Sheet1!$N:$N)</f>
        <v>N</v>
      </c>
      <c r="DH162" s="163">
        <f>_xlfn.XLOOKUP(C162,[2]Sheet1!$B:$B,[2]Sheet1!$R:$R)</f>
        <v>0</v>
      </c>
      <c r="DI162" s="163" t="str">
        <f>_xlfn.XLOOKUP(C162,[2]Sheet1!$B:$B,[2]Sheet1!$AN:$AN)</f>
        <v>V</v>
      </c>
      <c r="DJ162" s="163" t="str">
        <f>_xlfn.XLOOKUP(C162,[2]Sheet1!$B:$B,[2]Sheet1!$W:$W)</f>
        <v>I</v>
      </c>
      <c r="DK162" s="163">
        <f>_xlfn.XLOOKUP(C162,[2]Sheet1!$B:$B,[2]Sheet1!$AF:$AF)</f>
        <v>0</v>
      </c>
      <c r="DL162" s="163">
        <f>_xlfn.XLOOKUP(C162,[2]Sheet1!$B:$B,[2]Sheet1!$AW:$AW)</f>
        <v>0</v>
      </c>
      <c r="DM162" s="166" t="str">
        <f t="shared" si="100"/>
        <v>Y</v>
      </c>
      <c r="DN162" s="166" t="str">
        <f t="shared" si="101"/>
        <v/>
      </c>
      <c r="DO162" s="166" t="str">
        <f t="shared" si="102"/>
        <v>N</v>
      </c>
      <c r="DP162" s="166" t="str">
        <f t="shared" si="103"/>
        <v>Y</v>
      </c>
      <c r="DQ162" s="180" t="str">
        <f t="shared" si="104"/>
        <v>Not Specified</v>
      </c>
      <c r="DR162" s="180"/>
    </row>
    <row r="163" spans="1:122" s="143" customFormat="1" ht="16.5" hidden="1" customHeight="1">
      <c r="A163" s="24">
        <v>160</v>
      </c>
      <c r="B163" s="24">
        <v>166</v>
      </c>
      <c r="C163" s="26" t="s">
        <v>665</v>
      </c>
      <c r="D163" s="24" t="s">
        <v>7223</v>
      </c>
      <c r="E163" s="24" t="s">
        <v>7175</v>
      </c>
      <c r="F163" s="24" t="s">
        <v>2374</v>
      </c>
      <c r="G163" s="24" t="s">
        <v>3136</v>
      </c>
      <c r="H163" s="30" t="s">
        <v>666</v>
      </c>
      <c r="I163" s="24" t="s">
        <v>667</v>
      </c>
      <c r="J163" s="24">
        <v>3.5000000000000003E-2</v>
      </c>
      <c r="K163" s="24" t="s">
        <v>668</v>
      </c>
      <c r="L163" s="24">
        <v>284526</v>
      </c>
      <c r="M163" s="26">
        <v>25</v>
      </c>
      <c r="N163" s="73" t="s">
        <v>689</v>
      </c>
      <c r="O163" s="73" t="s">
        <v>7588</v>
      </c>
      <c r="P163" s="74" t="s">
        <v>7588</v>
      </c>
      <c r="Q163" s="73" t="s">
        <v>86</v>
      </c>
      <c r="R163" s="73" t="s">
        <v>86</v>
      </c>
      <c r="S163" s="73" t="s">
        <v>673</v>
      </c>
      <c r="T163" s="73" t="s">
        <v>3752</v>
      </c>
      <c r="U163" s="213">
        <v>2030</v>
      </c>
      <c r="V163" s="73" t="s">
        <v>7588</v>
      </c>
      <c r="W163" s="73" t="s">
        <v>7588</v>
      </c>
      <c r="X163" s="218" t="s">
        <v>7588</v>
      </c>
      <c r="Y163" s="73" t="s">
        <v>7588</v>
      </c>
      <c r="Z163" s="73" t="s">
        <v>7588</v>
      </c>
      <c r="AA163" s="74" t="s">
        <v>7588</v>
      </c>
      <c r="AB163" s="73"/>
      <c r="AC163" s="73" t="s">
        <v>417</v>
      </c>
      <c r="AD163" s="74" t="s">
        <v>6</v>
      </c>
      <c r="AE163" s="73" t="s">
        <v>7588</v>
      </c>
      <c r="AF163" s="73" t="s">
        <v>689</v>
      </c>
      <c r="AG163" s="73" t="s">
        <v>266</v>
      </c>
      <c r="AH163" s="73" t="s">
        <v>266</v>
      </c>
      <c r="AI163" s="73" t="s">
        <v>738</v>
      </c>
      <c r="AJ163" s="73" t="s">
        <v>691</v>
      </c>
      <c r="AK163" s="81" t="s">
        <v>7588</v>
      </c>
      <c r="AL163" s="73" t="s">
        <v>7588</v>
      </c>
      <c r="AM163" s="24"/>
      <c r="AN163" s="26"/>
      <c r="AO163" s="24" t="s">
        <v>870</v>
      </c>
      <c r="AP163" s="73" t="s">
        <v>86</v>
      </c>
      <c r="AQ163" s="24" t="s">
        <v>691</v>
      </c>
      <c r="AR163" s="24" t="s">
        <v>4554</v>
      </c>
      <c r="AS163" s="24">
        <v>2050</v>
      </c>
      <c r="AT163" s="24"/>
      <c r="AU163" s="26"/>
      <c r="AV163" s="24" t="s">
        <v>267</v>
      </c>
      <c r="AW163" s="22" t="s">
        <v>267</v>
      </c>
      <c r="AX163" s="24" t="s">
        <v>269</v>
      </c>
      <c r="AY163" s="24" t="s">
        <v>689</v>
      </c>
      <c r="AZ163" s="24" t="s">
        <v>7588</v>
      </c>
      <c r="BA163" s="24" t="s">
        <v>7588</v>
      </c>
      <c r="BB163" s="24"/>
      <c r="BC163" s="26"/>
      <c r="BD163" s="24"/>
      <c r="BE163" s="29"/>
      <c r="BF163" s="26"/>
      <c r="BG163" s="24">
        <f t="shared" si="72"/>
        <v>0</v>
      </c>
      <c r="BH163" s="24">
        <f t="shared" si="73"/>
        <v>0</v>
      </c>
      <c r="BI163" s="24">
        <f t="shared" si="74"/>
        <v>0</v>
      </c>
      <c r="BJ163" s="24">
        <f t="shared" si="75"/>
        <v>0</v>
      </c>
      <c r="BK163" s="24">
        <f t="shared" si="76"/>
        <v>0</v>
      </c>
      <c r="BL163" s="24">
        <f t="shared" si="77"/>
        <v>1</v>
      </c>
      <c r="BM163" s="24">
        <f t="shared" si="78"/>
        <v>0</v>
      </c>
      <c r="BN163" s="24">
        <f t="shared" si="79"/>
        <v>1</v>
      </c>
      <c r="BO163" s="24">
        <f t="shared" si="80"/>
        <v>0</v>
      </c>
      <c r="BP163" s="24">
        <f t="shared" si="81"/>
        <v>0</v>
      </c>
      <c r="BQ163" s="24">
        <f t="shared" si="82"/>
        <v>0</v>
      </c>
      <c r="BR163" s="24">
        <f t="shared" si="83"/>
        <v>0</v>
      </c>
      <c r="BS163" s="24">
        <f t="shared" si="84"/>
        <v>0</v>
      </c>
      <c r="BT163" s="24">
        <f t="shared" si="85"/>
        <v>1</v>
      </c>
      <c r="BU163" s="24">
        <f t="shared" si="86"/>
        <v>0</v>
      </c>
      <c r="BV163" s="24">
        <f t="shared" si="87"/>
        <v>0</v>
      </c>
      <c r="BW163" s="24">
        <f t="shared" si="88"/>
        <v>0</v>
      </c>
      <c r="BX163" s="24">
        <f t="shared" si="89"/>
        <v>0</v>
      </c>
      <c r="BY163" s="24">
        <f t="shared" si="90"/>
        <v>0</v>
      </c>
      <c r="BZ163" s="24">
        <f t="shared" si="91"/>
        <v>0</v>
      </c>
      <c r="CA163" s="24">
        <f t="shared" si="92"/>
        <v>1</v>
      </c>
      <c r="CB163" s="24">
        <f t="shared" si="93"/>
        <v>1</v>
      </c>
      <c r="CC163" s="24">
        <f t="shared" si="94"/>
        <v>0</v>
      </c>
      <c r="CD163" s="24">
        <f t="shared" si="95"/>
        <v>0</v>
      </c>
      <c r="CE163" s="24">
        <f t="shared" si="96"/>
        <v>0</v>
      </c>
      <c r="CF163" s="24">
        <f t="shared" si="97"/>
        <v>0</v>
      </c>
      <c r="CG163" s="24">
        <f>MAX($BJ163,$BN163,$BX163,$CB163)</f>
        <v>1</v>
      </c>
      <c r="CH163" s="24">
        <f t="shared" si="98"/>
        <v>0</v>
      </c>
      <c r="CI163" s="24">
        <f t="shared" si="99"/>
        <v>1</v>
      </c>
      <c r="CJ163" s="211">
        <f>_xlfn.XLOOKUP($C163,[1]Sheet1!$B:$B,[1]Sheet1!BJ:BJ)</f>
        <v>0</v>
      </c>
      <c r="CK163" s="211">
        <f>_xlfn.XLOOKUP($C163,[1]Sheet1!$B:$B,[1]Sheet1!BK:BK)</f>
        <v>0</v>
      </c>
      <c r="CL163" s="211">
        <f>_xlfn.XLOOKUP($C163,[1]Sheet1!$B:$B,[1]Sheet1!BL:BL)</f>
        <v>1</v>
      </c>
      <c r="CM163" s="211">
        <f>_xlfn.XLOOKUP($C163,[1]Sheet1!$B:$B,[1]Sheet1!BM:BM)</f>
        <v>1</v>
      </c>
      <c r="CN163" s="211">
        <f>_xlfn.XLOOKUP($C163,[1]Sheet1!$B:$B,[1]Sheet1!BN:BN)</f>
        <v>0</v>
      </c>
      <c r="CO163" s="211">
        <f>_xlfn.XLOOKUP($C163,[1]Sheet1!$B:$B,[1]Sheet1!BO:BO)</f>
        <v>0</v>
      </c>
      <c r="CP163" s="211">
        <f>_xlfn.XLOOKUP($C163,[1]Sheet1!$B:$B,[1]Sheet1!BP:BP)</f>
        <v>0</v>
      </c>
      <c r="CQ163" s="211">
        <f>_xlfn.XLOOKUP($C163,[1]Sheet1!$B:$B,[1]Sheet1!BQ:BQ)</f>
        <v>0</v>
      </c>
      <c r="CR163" s="211">
        <f>_xlfn.XLOOKUP($C163,[1]Sheet1!$B:$B,[1]Sheet1!BR:BR)</f>
        <v>0</v>
      </c>
      <c r="CS163" s="211">
        <f>_xlfn.XLOOKUP($C163,[1]Sheet1!$B:$B,[1]Sheet1!BS:BS)</f>
        <v>1</v>
      </c>
      <c r="CT163" s="211">
        <f>_xlfn.XLOOKUP($C163,[1]Sheet1!$B:$B,[1]Sheet1!BT:BT)</f>
        <v>0</v>
      </c>
      <c r="CU163" s="211">
        <f>_xlfn.XLOOKUP($C163,[1]Sheet1!$B:$B,[1]Sheet1!BU:BU)</f>
        <v>1</v>
      </c>
      <c r="CV163" s="211">
        <f>_xlfn.XLOOKUP($C163,[1]Sheet1!$B:$B,[1]Sheet1!BV:BV)</f>
        <v>0</v>
      </c>
      <c r="CW163" s="211">
        <f>_xlfn.XLOOKUP($C163,[1]Sheet1!$B:$B,[1]Sheet1!BW:BW)</f>
        <v>0</v>
      </c>
      <c r="CX163" s="211">
        <f>_xlfn.XLOOKUP($C163,[1]Sheet1!$B:$B,[1]Sheet1!BX:BX)</f>
        <v>0</v>
      </c>
      <c r="CY163" s="211">
        <f>_xlfn.XLOOKUP($C163,[1]Sheet1!$B:$B,[1]Sheet1!BY:BY)</f>
        <v>0</v>
      </c>
      <c r="CZ163" s="211">
        <f>_xlfn.XLOOKUP($C163,[1]Sheet1!$B:$B,[1]Sheet1!BZ:BZ)</f>
        <v>1</v>
      </c>
      <c r="DA163" s="211">
        <f>_xlfn.XLOOKUP($C163,[1]Sheet1!$B:$B,[1]Sheet1!CA:CA)</f>
        <v>0</v>
      </c>
      <c r="DB163" s="211">
        <f>_xlfn.XLOOKUP($C163,[1]Sheet1!$B:$B,[1]Sheet1!CB:CB)</f>
        <v>1</v>
      </c>
      <c r="DC163" s="211">
        <f>_xlfn.XLOOKUP($C163,[1]Sheet1!$B:$B,[1]Sheet1!CC:CC)</f>
        <v>1</v>
      </c>
      <c r="DD163" s="211">
        <f>_xlfn.XLOOKUP($C163,[1]Sheet1!$B:$B,[1]Sheet1!CD:CD)</f>
        <v>0</v>
      </c>
      <c r="DE163" s="211">
        <f>_xlfn.XLOOKUP($C163,[1]Sheet1!$B:$B,[1]Sheet1!CE:CE)</f>
        <v>1</v>
      </c>
      <c r="DF163" s="211">
        <f>_xlfn.XLOOKUP($C163,[1]Sheet1!$B:$B,[1]Sheet1!CF:CF)</f>
        <v>0</v>
      </c>
      <c r="DG163" s="163" t="str">
        <f>_xlfn.XLOOKUP(C163,[2]Sheet1!$B:$B,[2]Sheet1!$N:$N)</f>
        <v>Y</v>
      </c>
      <c r="DH163" s="163" t="str">
        <f>_xlfn.XLOOKUP(C163,[2]Sheet1!$B:$B,[2]Sheet1!$R:$R)</f>
        <v>No</v>
      </c>
      <c r="DI163" s="163" t="str">
        <f>_xlfn.XLOOKUP(C163,[2]Sheet1!$B:$B,[2]Sheet1!$AN:$AN)</f>
        <v>N</v>
      </c>
      <c r="DJ163" s="163" t="str">
        <f>_xlfn.XLOOKUP(C163,[2]Sheet1!$B:$B,[2]Sheet1!$W:$W)</f>
        <v>C</v>
      </c>
      <c r="DK163" s="163" t="str">
        <f>_xlfn.XLOOKUP(C163,[2]Sheet1!$B:$B,[2]Sheet1!$AF:$AF)</f>
        <v>Y</v>
      </c>
      <c r="DL163" s="163">
        <f>_xlfn.XLOOKUP(C163,[2]Sheet1!$B:$B,[2]Sheet1!$AW:$AW)</f>
        <v>0</v>
      </c>
      <c r="DM163" s="166" t="str">
        <f t="shared" si="100"/>
        <v>Y</v>
      </c>
      <c r="DN163" s="166" t="str">
        <f t="shared" si="101"/>
        <v/>
      </c>
      <c r="DO163" s="166" t="str">
        <f t="shared" si="102"/>
        <v>Y</v>
      </c>
      <c r="DP163" s="166" t="str">
        <f t="shared" si="103"/>
        <v>N</v>
      </c>
      <c r="DQ163" s="180" t="str">
        <f t="shared" si="104"/>
        <v>Not Specified</v>
      </c>
      <c r="DR163" s="180"/>
    </row>
    <row r="164" spans="1:122" s="143" customFormat="1" ht="16.5" hidden="1" customHeight="1">
      <c r="A164" s="89">
        <v>161</v>
      </c>
      <c r="B164" s="89">
        <v>171</v>
      </c>
      <c r="C164" s="90" t="s">
        <v>677</v>
      </c>
      <c r="D164" s="89" t="s">
        <v>6643</v>
      </c>
      <c r="E164" s="89" t="s">
        <v>6643</v>
      </c>
      <c r="F164" s="89" t="s">
        <v>2277</v>
      </c>
      <c r="G164" s="89" t="s">
        <v>3181</v>
      </c>
      <c r="H164" s="91" t="s">
        <v>678</v>
      </c>
      <c r="I164" s="89" t="s">
        <v>679</v>
      </c>
      <c r="J164" s="89">
        <v>-0.26800000000000002</v>
      </c>
      <c r="K164" s="89" t="s">
        <v>680</v>
      </c>
      <c r="L164" s="89">
        <v>59553</v>
      </c>
      <c r="M164" s="90">
        <v>6</v>
      </c>
      <c r="N164" s="88" t="s">
        <v>689</v>
      </c>
      <c r="O164" s="88" t="s">
        <v>7588</v>
      </c>
      <c r="P164" s="92" t="s">
        <v>7588</v>
      </c>
      <c r="Q164" s="73" t="s">
        <v>689</v>
      </c>
      <c r="R164" s="73" t="s">
        <v>689</v>
      </c>
      <c r="S164" s="88" t="s">
        <v>7588</v>
      </c>
      <c r="T164" s="88" t="s">
        <v>7588</v>
      </c>
      <c r="U164" s="215" t="s">
        <v>7588</v>
      </c>
      <c r="V164" s="88" t="s">
        <v>7588</v>
      </c>
      <c r="W164" s="88" t="s">
        <v>7588</v>
      </c>
      <c r="X164" s="220" t="s">
        <v>7588</v>
      </c>
      <c r="Y164" s="73" t="s">
        <v>7588</v>
      </c>
      <c r="Z164" s="88" t="s">
        <v>7588</v>
      </c>
      <c r="AA164" s="92" t="s">
        <v>7588</v>
      </c>
      <c r="AB164" s="88"/>
      <c r="AC164" s="88" t="s">
        <v>7588</v>
      </c>
      <c r="AD164" s="92" t="s">
        <v>7588</v>
      </c>
      <c r="AE164" s="73" t="s">
        <v>7588</v>
      </c>
      <c r="AF164" s="73" t="s">
        <v>689</v>
      </c>
      <c r="AG164" s="88" t="s">
        <v>7588</v>
      </c>
      <c r="AH164" s="88" t="s">
        <v>7588</v>
      </c>
      <c r="AI164" s="88" t="s">
        <v>7588</v>
      </c>
      <c r="AJ164" s="88" t="s">
        <v>7588</v>
      </c>
      <c r="AK164" s="93" t="s">
        <v>7588</v>
      </c>
      <c r="AL164" s="88" t="s">
        <v>7588</v>
      </c>
      <c r="AM164" s="89"/>
      <c r="AN164" s="90"/>
      <c r="AO164" s="24" t="s">
        <v>7588</v>
      </c>
      <c r="AP164" s="88" t="s">
        <v>689</v>
      </c>
      <c r="AQ164" s="89" t="s">
        <v>7588</v>
      </c>
      <c r="AR164" s="89" t="s">
        <v>7588</v>
      </c>
      <c r="AS164" s="89" t="s">
        <v>7588</v>
      </c>
      <c r="AT164" s="89"/>
      <c r="AU164" s="90"/>
      <c r="AV164" s="89" t="s">
        <v>7588</v>
      </c>
      <c r="AW164" s="199" t="s">
        <v>7588</v>
      </c>
      <c r="AX164" s="89" t="s">
        <v>7588</v>
      </c>
      <c r="AY164" s="89" t="s">
        <v>689</v>
      </c>
      <c r="AZ164" s="89" t="s">
        <v>7588</v>
      </c>
      <c r="BA164" s="89" t="s">
        <v>7588</v>
      </c>
      <c r="BB164" s="89"/>
      <c r="BC164" s="90"/>
      <c r="BD164" s="89"/>
      <c r="BE164" s="95"/>
      <c r="BF164" s="90"/>
      <c r="BG164" s="24">
        <f t="shared" si="72"/>
        <v>0</v>
      </c>
      <c r="BH164" s="24">
        <f t="shared" si="73"/>
        <v>0</v>
      </c>
      <c r="BI164" s="24">
        <f t="shared" si="74"/>
        <v>0</v>
      </c>
      <c r="BJ164" s="24">
        <f t="shared" si="75"/>
        <v>0</v>
      </c>
      <c r="BK164" s="24">
        <f t="shared" si="76"/>
        <v>0</v>
      </c>
      <c r="BL164" s="24">
        <f t="shared" si="77"/>
        <v>0</v>
      </c>
      <c r="BM164" s="24">
        <f t="shared" si="78"/>
        <v>0</v>
      </c>
      <c r="BN164" s="24">
        <f t="shared" si="79"/>
        <v>0</v>
      </c>
      <c r="BO164" s="24">
        <f t="shared" si="80"/>
        <v>0</v>
      </c>
      <c r="BP164" s="24">
        <f t="shared" si="81"/>
        <v>0</v>
      </c>
      <c r="BQ164" s="24">
        <f t="shared" si="82"/>
        <v>0</v>
      </c>
      <c r="BR164" s="24">
        <f t="shared" si="83"/>
        <v>0</v>
      </c>
      <c r="BS164" s="24">
        <f t="shared" si="84"/>
        <v>0</v>
      </c>
      <c r="BT164" s="24">
        <f t="shared" si="85"/>
        <v>0</v>
      </c>
      <c r="BU164" s="24">
        <f t="shared" si="86"/>
        <v>0</v>
      </c>
      <c r="BV164" s="24">
        <f t="shared" si="87"/>
        <v>0</v>
      </c>
      <c r="BW164" s="24">
        <f t="shared" si="88"/>
        <v>0</v>
      </c>
      <c r="BX164" s="24">
        <f t="shared" si="89"/>
        <v>0</v>
      </c>
      <c r="BY164" s="24">
        <f t="shared" si="90"/>
        <v>0</v>
      </c>
      <c r="BZ164" s="24">
        <f t="shared" si="91"/>
        <v>0</v>
      </c>
      <c r="CA164" s="24">
        <f t="shared" si="92"/>
        <v>0</v>
      </c>
      <c r="CB164" s="24">
        <f t="shared" si="93"/>
        <v>0</v>
      </c>
      <c r="CC164" s="24">
        <f t="shared" si="94"/>
        <v>0</v>
      </c>
      <c r="CD164" s="24">
        <f t="shared" si="95"/>
        <v>0</v>
      </c>
      <c r="CE164" s="24">
        <f t="shared" si="96"/>
        <v>0</v>
      </c>
      <c r="CF164" s="24">
        <f t="shared" si="97"/>
        <v>0</v>
      </c>
      <c r="CG164" s="24">
        <f>MAX(BJ164,BN164,BX164,CB164)</f>
        <v>0</v>
      </c>
      <c r="CH164" s="24">
        <f t="shared" si="98"/>
        <v>0</v>
      </c>
      <c r="CI164" s="24">
        <f t="shared" si="99"/>
        <v>0</v>
      </c>
      <c r="CJ164" s="211">
        <f>_xlfn.XLOOKUP($C164,[1]Sheet1!$B:$B,[1]Sheet1!BJ:BJ)</f>
        <v>0</v>
      </c>
      <c r="CK164" s="211">
        <f>_xlfn.XLOOKUP($C164,[1]Sheet1!$B:$B,[1]Sheet1!BK:BK)</f>
        <v>0</v>
      </c>
      <c r="CL164" s="211">
        <f>_xlfn.XLOOKUP($C164,[1]Sheet1!$B:$B,[1]Sheet1!BL:BL)</f>
        <v>0</v>
      </c>
      <c r="CM164" s="211">
        <f>_xlfn.XLOOKUP($C164,[1]Sheet1!$B:$B,[1]Sheet1!BM:BM)</f>
        <v>0</v>
      </c>
      <c r="CN164" s="211">
        <f>_xlfn.XLOOKUP($C164,[1]Sheet1!$B:$B,[1]Sheet1!BN:BN)</f>
        <v>0</v>
      </c>
      <c r="CO164" s="211">
        <f>_xlfn.XLOOKUP($C164,[1]Sheet1!$B:$B,[1]Sheet1!BO:BO)</f>
        <v>0</v>
      </c>
      <c r="CP164" s="211">
        <f>_xlfn.XLOOKUP($C164,[1]Sheet1!$B:$B,[1]Sheet1!BP:BP)</f>
        <v>0</v>
      </c>
      <c r="CQ164" s="211">
        <f>_xlfn.XLOOKUP($C164,[1]Sheet1!$B:$B,[1]Sheet1!BQ:BQ)</f>
        <v>0</v>
      </c>
      <c r="CR164" s="211">
        <f>_xlfn.XLOOKUP($C164,[1]Sheet1!$B:$B,[1]Sheet1!BR:BR)</f>
        <v>0</v>
      </c>
      <c r="CS164" s="211">
        <f>_xlfn.XLOOKUP($C164,[1]Sheet1!$B:$B,[1]Sheet1!BS:BS)</f>
        <v>0</v>
      </c>
      <c r="CT164" s="211">
        <f>_xlfn.XLOOKUP($C164,[1]Sheet1!$B:$B,[1]Sheet1!BT:BT)</f>
        <v>0</v>
      </c>
      <c r="CU164" s="211">
        <f>_xlfn.XLOOKUP($C164,[1]Sheet1!$B:$B,[1]Sheet1!BU:BU)</f>
        <v>0</v>
      </c>
      <c r="CV164" s="211">
        <f>_xlfn.XLOOKUP($C164,[1]Sheet1!$B:$B,[1]Sheet1!BV:BV)</f>
        <v>0</v>
      </c>
      <c r="CW164" s="211">
        <f>_xlfn.XLOOKUP($C164,[1]Sheet1!$B:$B,[1]Sheet1!BW:BW)</f>
        <v>0</v>
      </c>
      <c r="CX164" s="211">
        <f>_xlfn.XLOOKUP($C164,[1]Sheet1!$B:$B,[1]Sheet1!BX:BX)</f>
        <v>0</v>
      </c>
      <c r="CY164" s="211">
        <f>_xlfn.XLOOKUP($C164,[1]Sheet1!$B:$B,[1]Sheet1!BY:BY)</f>
        <v>0</v>
      </c>
      <c r="CZ164" s="211">
        <f>_xlfn.XLOOKUP($C164,[1]Sheet1!$B:$B,[1]Sheet1!BZ:BZ)</f>
        <v>0</v>
      </c>
      <c r="DA164" s="211">
        <f>_xlfn.XLOOKUP($C164,[1]Sheet1!$B:$B,[1]Sheet1!CA:CA)</f>
        <v>0</v>
      </c>
      <c r="DB164" s="211">
        <f>_xlfn.XLOOKUP($C164,[1]Sheet1!$B:$B,[1]Sheet1!CB:CB)</f>
        <v>0</v>
      </c>
      <c r="DC164" s="211">
        <f>_xlfn.XLOOKUP($C164,[1]Sheet1!$B:$B,[1]Sheet1!CC:CC)</f>
        <v>0</v>
      </c>
      <c r="DD164" s="211">
        <f>_xlfn.XLOOKUP($C164,[1]Sheet1!$B:$B,[1]Sheet1!CD:CD)</f>
        <v>0</v>
      </c>
      <c r="DE164" s="211">
        <f>_xlfn.XLOOKUP($C164,[1]Sheet1!$B:$B,[1]Sheet1!CE:CE)</f>
        <v>0</v>
      </c>
      <c r="DF164" s="211">
        <f>_xlfn.XLOOKUP($C164,[1]Sheet1!$B:$B,[1]Sheet1!CF:CF)</f>
        <v>0</v>
      </c>
      <c r="DG164" s="163" t="str">
        <f>_xlfn.XLOOKUP(C164,[2]Sheet1!$B:$B,[2]Sheet1!$N:$N)</f>
        <v>N</v>
      </c>
      <c r="DH164" s="163">
        <f>_xlfn.XLOOKUP(C164,[2]Sheet1!$B:$B,[2]Sheet1!$R:$R)</f>
        <v>0</v>
      </c>
      <c r="DI164" s="163" t="str">
        <f>_xlfn.XLOOKUP(C164,[2]Sheet1!$B:$B,[2]Sheet1!$AN:$AN)</f>
        <v>N</v>
      </c>
      <c r="DJ164" s="163" t="str">
        <f>_xlfn.XLOOKUP(C164,[2]Sheet1!$B:$B,[2]Sheet1!$W:$W)</f>
        <v>N</v>
      </c>
      <c r="DK164" s="163">
        <f>_xlfn.XLOOKUP(C164,[2]Sheet1!$B:$B,[2]Sheet1!$AF:$AF)</f>
        <v>0</v>
      </c>
      <c r="DL164" s="163">
        <f>_xlfn.XLOOKUP(C164,[2]Sheet1!$B:$B,[2]Sheet1!$AW:$AW)</f>
        <v>0</v>
      </c>
      <c r="DM164" s="166" t="str">
        <f t="shared" si="100"/>
        <v>N</v>
      </c>
      <c r="DN164" s="166" t="str">
        <f t="shared" si="101"/>
        <v/>
      </c>
      <c r="DO164" s="166" t="str">
        <f t="shared" si="102"/>
        <v>N</v>
      </c>
      <c r="DP164" s="166" t="str">
        <f t="shared" si="103"/>
        <v>N</v>
      </c>
      <c r="DQ164" s="180" t="str">
        <f t="shared" si="104"/>
        <v/>
      </c>
      <c r="DR164" s="180"/>
    </row>
    <row r="165" spans="1:122" s="143" customFormat="1" ht="16.5" hidden="1" customHeight="1">
      <c r="A165" s="24">
        <v>162</v>
      </c>
      <c r="B165" s="24">
        <v>151</v>
      </c>
      <c r="C165" s="26" t="s">
        <v>681</v>
      </c>
      <c r="D165" s="24" t="s">
        <v>7168</v>
      </c>
      <c r="E165" s="24" t="s">
        <v>3005</v>
      </c>
      <c r="F165" s="24" t="s">
        <v>2540</v>
      </c>
      <c r="G165" s="24" t="s">
        <v>3181</v>
      </c>
      <c r="H165" s="30" t="s">
        <v>682</v>
      </c>
      <c r="I165" s="24" t="s">
        <v>683</v>
      </c>
      <c r="J165" s="24">
        <v>-0.27700000000000002</v>
      </c>
      <c r="K165" s="24" t="s">
        <v>684</v>
      </c>
      <c r="L165" s="24">
        <v>107436</v>
      </c>
      <c r="M165" s="26">
        <v>20</v>
      </c>
      <c r="N165" s="73" t="s">
        <v>86</v>
      </c>
      <c r="O165" s="73">
        <v>2020</v>
      </c>
      <c r="P165" s="74">
        <v>2050</v>
      </c>
      <c r="Q165" s="73" t="s">
        <v>86</v>
      </c>
      <c r="R165" s="73" t="s">
        <v>689</v>
      </c>
      <c r="S165" s="73" t="s">
        <v>1421</v>
      </c>
      <c r="T165" s="73" t="s">
        <v>7588</v>
      </c>
      <c r="U165" s="213" t="s">
        <v>7588</v>
      </c>
      <c r="V165" s="73" t="s">
        <v>7588</v>
      </c>
      <c r="W165" s="73" t="s">
        <v>7588</v>
      </c>
      <c r="X165" s="218" t="s">
        <v>7588</v>
      </c>
      <c r="Y165" s="73" t="s">
        <v>7588</v>
      </c>
      <c r="Z165" s="73" t="s">
        <v>7588</v>
      </c>
      <c r="AA165" s="74" t="s">
        <v>7588</v>
      </c>
      <c r="AB165" s="73"/>
      <c r="AC165" s="73" t="s">
        <v>417</v>
      </c>
      <c r="AD165" s="74" t="s">
        <v>6</v>
      </c>
      <c r="AE165" s="73" t="s">
        <v>7588</v>
      </c>
      <c r="AF165" s="73" t="s">
        <v>689</v>
      </c>
      <c r="AG165" s="73" t="s">
        <v>266</v>
      </c>
      <c r="AH165" s="73" t="s">
        <v>266</v>
      </c>
      <c r="AI165" s="73" t="s">
        <v>266</v>
      </c>
      <c r="AJ165" s="73" t="s">
        <v>2283</v>
      </c>
      <c r="AK165" s="81" t="s">
        <v>7588</v>
      </c>
      <c r="AL165" s="73" t="s">
        <v>7588</v>
      </c>
      <c r="AM165" s="24"/>
      <c r="AN165" s="26"/>
      <c r="AO165" s="24" t="s">
        <v>7346</v>
      </c>
      <c r="AP165" s="73" t="s">
        <v>86</v>
      </c>
      <c r="AQ165" s="24" t="s">
        <v>2283</v>
      </c>
      <c r="AR165" s="24" t="s">
        <v>4564</v>
      </c>
      <c r="AS165" s="24">
        <v>2050</v>
      </c>
      <c r="AT165" s="24"/>
      <c r="AU165" s="26"/>
      <c r="AV165" s="24" t="s">
        <v>267</v>
      </c>
      <c r="AW165" s="22" t="s">
        <v>267</v>
      </c>
      <c r="AX165" s="24" t="s">
        <v>269</v>
      </c>
      <c r="AY165" s="24" t="s">
        <v>689</v>
      </c>
      <c r="AZ165" s="24" t="s">
        <v>7588</v>
      </c>
      <c r="BA165" s="24" t="s">
        <v>7588</v>
      </c>
      <c r="BB165" s="24"/>
      <c r="BC165" s="26"/>
      <c r="BD165" s="24"/>
      <c r="BE165" s="29"/>
      <c r="BF165" s="26"/>
      <c r="BG165" s="24">
        <f t="shared" si="72"/>
        <v>0</v>
      </c>
      <c r="BH165" s="24">
        <f t="shared" si="73"/>
        <v>0</v>
      </c>
      <c r="BI165" s="24">
        <f t="shared" si="74"/>
        <v>1</v>
      </c>
      <c r="BJ165" s="24">
        <f t="shared" si="75"/>
        <v>1</v>
      </c>
      <c r="BK165" s="24">
        <f t="shared" si="76"/>
        <v>0</v>
      </c>
      <c r="BL165" s="24">
        <f t="shared" si="77"/>
        <v>0</v>
      </c>
      <c r="BM165" s="24">
        <f t="shared" si="78"/>
        <v>0</v>
      </c>
      <c r="BN165" s="24">
        <f t="shared" si="79"/>
        <v>0</v>
      </c>
      <c r="BO165" s="24">
        <f t="shared" si="80"/>
        <v>0</v>
      </c>
      <c r="BP165" s="24">
        <f t="shared" si="81"/>
        <v>0</v>
      </c>
      <c r="BQ165" s="24">
        <f t="shared" si="82"/>
        <v>0</v>
      </c>
      <c r="BR165" s="24">
        <f t="shared" si="83"/>
        <v>0</v>
      </c>
      <c r="BS165" s="24">
        <f t="shared" si="84"/>
        <v>0</v>
      </c>
      <c r="BT165" s="24">
        <f t="shared" si="85"/>
        <v>1</v>
      </c>
      <c r="BU165" s="24">
        <f t="shared" si="86"/>
        <v>0</v>
      </c>
      <c r="BV165" s="24">
        <f t="shared" si="87"/>
        <v>0</v>
      </c>
      <c r="BW165" s="24">
        <f t="shared" si="88"/>
        <v>0</v>
      </c>
      <c r="BX165" s="24">
        <f t="shared" si="89"/>
        <v>0</v>
      </c>
      <c r="BY165" s="24">
        <f t="shared" si="90"/>
        <v>0</v>
      </c>
      <c r="BZ165" s="24">
        <f t="shared" si="91"/>
        <v>0</v>
      </c>
      <c r="CA165" s="24">
        <f t="shared" si="92"/>
        <v>1</v>
      </c>
      <c r="CB165" s="24">
        <f t="shared" si="93"/>
        <v>1</v>
      </c>
      <c r="CC165" s="24">
        <f t="shared" si="94"/>
        <v>0</v>
      </c>
      <c r="CD165" s="24">
        <f t="shared" si="95"/>
        <v>0</v>
      </c>
      <c r="CE165" s="24">
        <f t="shared" si="96"/>
        <v>0</v>
      </c>
      <c r="CF165" s="24">
        <f t="shared" si="97"/>
        <v>0</v>
      </c>
      <c r="CG165" s="24">
        <f>MAX(BJ165,BN165,BX165,CB165)</f>
        <v>1</v>
      </c>
      <c r="CH165" s="24">
        <f t="shared" si="98"/>
        <v>0</v>
      </c>
      <c r="CI165" s="24">
        <f t="shared" si="99"/>
        <v>1</v>
      </c>
      <c r="CJ165" s="211">
        <f>_xlfn.XLOOKUP($C165,[1]Sheet1!$B:$B,[1]Sheet1!BJ:BJ)</f>
        <v>0</v>
      </c>
      <c r="CK165" s="211">
        <f>_xlfn.XLOOKUP($C165,[1]Sheet1!$B:$B,[1]Sheet1!BK:BK)</f>
        <v>0</v>
      </c>
      <c r="CL165" s="211">
        <f>_xlfn.XLOOKUP($C165,[1]Sheet1!$B:$B,[1]Sheet1!BL:BL)</f>
        <v>0</v>
      </c>
      <c r="CM165" s="211">
        <f>_xlfn.XLOOKUP($C165,[1]Sheet1!$B:$B,[1]Sheet1!BM:BM)</f>
        <v>0</v>
      </c>
      <c r="CN165" s="211">
        <f>_xlfn.XLOOKUP($C165,[1]Sheet1!$B:$B,[1]Sheet1!BN:BN)</f>
        <v>0</v>
      </c>
      <c r="CO165" s="211">
        <f>_xlfn.XLOOKUP($C165,[1]Sheet1!$B:$B,[1]Sheet1!BO:BO)</f>
        <v>0</v>
      </c>
      <c r="CP165" s="211">
        <f>_xlfn.XLOOKUP($C165,[1]Sheet1!$B:$B,[1]Sheet1!BP:BP)</f>
        <v>1</v>
      </c>
      <c r="CQ165" s="211">
        <f>_xlfn.XLOOKUP($C165,[1]Sheet1!$B:$B,[1]Sheet1!BQ:BQ)</f>
        <v>1</v>
      </c>
      <c r="CR165" s="211">
        <f>_xlfn.XLOOKUP($C165,[1]Sheet1!$B:$B,[1]Sheet1!BR:BR)</f>
        <v>0</v>
      </c>
      <c r="CS165" s="211">
        <f>_xlfn.XLOOKUP($C165,[1]Sheet1!$B:$B,[1]Sheet1!BS:BS)</f>
        <v>0</v>
      </c>
      <c r="CT165" s="211">
        <f>_xlfn.XLOOKUP($C165,[1]Sheet1!$B:$B,[1]Sheet1!BT:BT)</f>
        <v>0</v>
      </c>
      <c r="CU165" s="211">
        <f>_xlfn.XLOOKUP($C165,[1]Sheet1!$B:$B,[1]Sheet1!BU:BU)</f>
        <v>0</v>
      </c>
      <c r="CV165" s="211">
        <f>_xlfn.XLOOKUP($C165,[1]Sheet1!$B:$B,[1]Sheet1!BV:BV)</f>
        <v>0</v>
      </c>
      <c r="CW165" s="211">
        <f>_xlfn.XLOOKUP($C165,[1]Sheet1!$B:$B,[1]Sheet1!BW:BW)</f>
        <v>0</v>
      </c>
      <c r="CX165" s="211">
        <f>_xlfn.XLOOKUP($C165,[1]Sheet1!$B:$B,[1]Sheet1!BX:BX)</f>
        <v>1</v>
      </c>
      <c r="CY165" s="211">
        <f>_xlfn.XLOOKUP($C165,[1]Sheet1!$B:$B,[1]Sheet1!BY:BY)</f>
        <v>1</v>
      </c>
      <c r="CZ165" s="211">
        <f>_xlfn.XLOOKUP($C165,[1]Sheet1!$B:$B,[1]Sheet1!BZ:BZ)</f>
        <v>1</v>
      </c>
      <c r="DA165" s="211">
        <f>_xlfn.XLOOKUP($C165,[1]Sheet1!$B:$B,[1]Sheet1!CA:CA)</f>
        <v>0</v>
      </c>
      <c r="DB165" s="211">
        <f>_xlfn.XLOOKUP($C165,[1]Sheet1!$B:$B,[1]Sheet1!CB:CB)</f>
        <v>1</v>
      </c>
      <c r="DC165" s="211">
        <f>_xlfn.XLOOKUP($C165,[1]Sheet1!$B:$B,[1]Sheet1!CC:CC)</f>
        <v>0</v>
      </c>
      <c r="DD165" s="211">
        <f>_xlfn.XLOOKUP($C165,[1]Sheet1!$B:$B,[1]Sheet1!CD:CD)</f>
        <v>0</v>
      </c>
      <c r="DE165" s="211">
        <f>_xlfn.XLOOKUP($C165,[1]Sheet1!$B:$B,[1]Sheet1!CE:CE)</f>
        <v>1</v>
      </c>
      <c r="DF165" s="211">
        <f>_xlfn.XLOOKUP($C165,[1]Sheet1!$B:$B,[1]Sheet1!CF:CF)</f>
        <v>0</v>
      </c>
      <c r="DG165" s="163" t="str">
        <f>_xlfn.XLOOKUP(C165,[2]Sheet1!$B:$B,[2]Sheet1!$N:$N)</f>
        <v>N</v>
      </c>
      <c r="DH165" s="163" t="str">
        <f>_xlfn.XLOOKUP(C165,[2]Sheet1!$B:$B,[2]Sheet1!$R:$R)</f>
        <v>No</v>
      </c>
      <c r="DI165" s="163" t="str">
        <f>_xlfn.XLOOKUP(C165,[2]Sheet1!$B:$B,[2]Sheet1!$AN:$AN)</f>
        <v>N</v>
      </c>
      <c r="DJ165" s="163" t="str">
        <f>_xlfn.XLOOKUP(C165,[2]Sheet1!$B:$B,[2]Sheet1!$W:$W)</f>
        <v>C</v>
      </c>
      <c r="DK165" s="163" t="str">
        <f>_xlfn.XLOOKUP(C165,[2]Sheet1!$B:$B,[2]Sheet1!$AF:$AF)</f>
        <v>U</v>
      </c>
      <c r="DL165" s="163">
        <f>_xlfn.XLOOKUP(C165,[2]Sheet1!$B:$B,[2]Sheet1!$AW:$AW)</f>
        <v>0</v>
      </c>
      <c r="DM165" s="166" t="str">
        <f t="shared" si="100"/>
        <v>Y</v>
      </c>
      <c r="DN165" s="166" t="str">
        <f t="shared" si="101"/>
        <v/>
      </c>
      <c r="DO165" s="166" t="str">
        <f t="shared" si="102"/>
        <v>Y</v>
      </c>
      <c r="DP165" s="166" t="str">
        <f t="shared" si="103"/>
        <v>N</v>
      </c>
      <c r="DQ165" s="180" t="str">
        <f t="shared" si="104"/>
        <v>Not Specified</v>
      </c>
      <c r="DR165" s="180"/>
    </row>
    <row r="166" spans="1:122" s="143" customFormat="1" ht="16.5" hidden="1" customHeight="1">
      <c r="A166" s="24">
        <v>163</v>
      </c>
      <c r="B166" s="24">
        <v>178</v>
      </c>
      <c r="C166" s="26" t="s">
        <v>694</v>
      </c>
      <c r="D166" s="24" t="s">
        <v>7190</v>
      </c>
      <c r="E166" s="24" t="s">
        <v>7169</v>
      </c>
      <c r="F166" s="24" t="s">
        <v>5538</v>
      </c>
      <c r="G166" s="24" t="s">
        <v>3181</v>
      </c>
      <c r="H166" s="30" t="s">
        <v>695</v>
      </c>
      <c r="I166" s="24" t="s">
        <v>696</v>
      </c>
      <c r="J166" s="24">
        <v>0.13200000000000001</v>
      </c>
      <c r="K166" s="24" t="s">
        <v>697</v>
      </c>
      <c r="L166" s="24">
        <v>236226</v>
      </c>
      <c r="M166" s="26">
        <v>20</v>
      </c>
      <c r="N166" s="73" t="s">
        <v>689</v>
      </c>
      <c r="O166" s="73" t="s">
        <v>7588</v>
      </c>
      <c r="P166" s="74" t="s">
        <v>7588</v>
      </c>
      <c r="Q166" s="73" t="s">
        <v>689</v>
      </c>
      <c r="R166" s="73" t="s">
        <v>689</v>
      </c>
      <c r="S166" s="73" t="s">
        <v>7588</v>
      </c>
      <c r="T166" s="73" t="s">
        <v>7588</v>
      </c>
      <c r="U166" s="213" t="s">
        <v>7588</v>
      </c>
      <c r="V166" s="73" t="s">
        <v>7588</v>
      </c>
      <c r="W166" s="73" t="s">
        <v>7588</v>
      </c>
      <c r="X166" s="218" t="s">
        <v>7588</v>
      </c>
      <c r="Y166" s="73" t="s">
        <v>7588</v>
      </c>
      <c r="Z166" s="73" t="s">
        <v>7588</v>
      </c>
      <c r="AA166" s="74" t="s">
        <v>7588</v>
      </c>
      <c r="AB166" s="73"/>
      <c r="AC166" s="73" t="s">
        <v>675</v>
      </c>
      <c r="AD166" s="74" t="s">
        <v>5</v>
      </c>
      <c r="AE166" s="73" t="s">
        <v>870</v>
      </c>
      <c r="AF166" s="73" t="s">
        <v>86</v>
      </c>
      <c r="AG166" s="73" t="s">
        <v>266</v>
      </c>
      <c r="AH166" s="73" t="s">
        <v>266</v>
      </c>
      <c r="AI166" s="73" t="s">
        <v>267</v>
      </c>
      <c r="AJ166" s="73" t="s">
        <v>691</v>
      </c>
      <c r="AK166" s="81" t="s">
        <v>7588</v>
      </c>
      <c r="AL166" s="73">
        <v>2030</v>
      </c>
      <c r="AM166" s="24"/>
      <c r="AN166" s="26"/>
      <c r="AO166" s="24" t="s">
        <v>7588</v>
      </c>
      <c r="AP166" s="73" t="s">
        <v>689</v>
      </c>
      <c r="AQ166" s="24" t="s">
        <v>7588</v>
      </c>
      <c r="AR166" s="24" t="s">
        <v>7588</v>
      </c>
      <c r="AS166" s="24" t="s">
        <v>7588</v>
      </c>
      <c r="AT166" s="24"/>
      <c r="AU166" s="26"/>
      <c r="AV166" s="24" t="s">
        <v>267</v>
      </c>
      <c r="AW166" s="22" t="s">
        <v>267</v>
      </c>
      <c r="AX166" s="24" t="s">
        <v>269</v>
      </c>
      <c r="AY166" s="24" t="s">
        <v>689</v>
      </c>
      <c r="AZ166" s="24" t="s">
        <v>7588</v>
      </c>
      <c r="BA166" s="24" t="s">
        <v>7588</v>
      </c>
      <c r="BB166" s="24"/>
      <c r="BC166" s="26"/>
      <c r="BD166" s="24"/>
      <c r="BE166" s="29"/>
      <c r="BF166" s="26"/>
      <c r="BG166" s="24">
        <f t="shared" si="72"/>
        <v>0</v>
      </c>
      <c r="BH166" s="24">
        <f t="shared" si="73"/>
        <v>0</v>
      </c>
      <c r="BI166" s="24">
        <f t="shared" si="74"/>
        <v>0</v>
      </c>
      <c r="BJ166" s="24">
        <f t="shared" si="75"/>
        <v>0</v>
      </c>
      <c r="BK166" s="24">
        <f t="shared" si="76"/>
        <v>0</v>
      </c>
      <c r="BL166" s="24">
        <f t="shared" si="77"/>
        <v>0</v>
      </c>
      <c r="BM166" s="24">
        <f t="shared" si="78"/>
        <v>0</v>
      </c>
      <c r="BN166" s="24">
        <f t="shared" si="79"/>
        <v>0</v>
      </c>
      <c r="BO166" s="24">
        <f t="shared" si="80"/>
        <v>0</v>
      </c>
      <c r="BP166" s="24">
        <f t="shared" si="81"/>
        <v>0</v>
      </c>
      <c r="BQ166" s="24">
        <f t="shared" si="82"/>
        <v>0</v>
      </c>
      <c r="BR166" s="24">
        <f t="shared" si="83"/>
        <v>0</v>
      </c>
      <c r="BS166" s="24">
        <f t="shared" si="84"/>
        <v>0</v>
      </c>
      <c r="BT166" s="24">
        <f t="shared" si="85"/>
        <v>0</v>
      </c>
      <c r="BU166" s="24">
        <f t="shared" si="86"/>
        <v>0</v>
      </c>
      <c r="BV166" s="24">
        <f t="shared" si="87"/>
        <v>1</v>
      </c>
      <c r="BW166" s="24">
        <f t="shared" si="88"/>
        <v>0</v>
      </c>
      <c r="BX166" s="24">
        <f t="shared" si="89"/>
        <v>1</v>
      </c>
      <c r="BY166" s="24">
        <f t="shared" si="90"/>
        <v>0</v>
      </c>
      <c r="BZ166" s="24">
        <f t="shared" si="91"/>
        <v>0</v>
      </c>
      <c r="CA166" s="24">
        <f t="shared" si="92"/>
        <v>0</v>
      </c>
      <c r="CB166" s="24">
        <f t="shared" si="93"/>
        <v>0</v>
      </c>
      <c r="CC166" s="24">
        <f t="shared" si="94"/>
        <v>0</v>
      </c>
      <c r="CD166" s="24">
        <f t="shared" si="95"/>
        <v>0</v>
      </c>
      <c r="CE166" s="24">
        <f t="shared" si="96"/>
        <v>0</v>
      </c>
      <c r="CF166" s="24">
        <f t="shared" si="97"/>
        <v>0</v>
      </c>
      <c r="CG166" s="24">
        <f>MAX($BJ166,$BN166,$BX166,$CB166)</f>
        <v>1</v>
      </c>
      <c r="CH166" s="24">
        <f t="shared" si="98"/>
        <v>0</v>
      </c>
      <c r="CI166" s="24">
        <f t="shared" si="99"/>
        <v>1</v>
      </c>
      <c r="CJ166" s="211">
        <f>_xlfn.XLOOKUP($C166,[1]Sheet1!$B:$B,[1]Sheet1!BJ:BJ)</f>
        <v>0</v>
      </c>
      <c r="CK166" s="211">
        <f>_xlfn.XLOOKUP($C166,[1]Sheet1!$B:$B,[1]Sheet1!BK:BK)</f>
        <v>1</v>
      </c>
      <c r="CL166" s="211">
        <f>_xlfn.XLOOKUP($C166,[1]Sheet1!$B:$B,[1]Sheet1!BL:BL)</f>
        <v>0</v>
      </c>
      <c r="CM166" s="211">
        <f>_xlfn.XLOOKUP($C166,[1]Sheet1!$B:$B,[1]Sheet1!BM:BM)</f>
        <v>1</v>
      </c>
      <c r="CN166" s="211">
        <f>_xlfn.XLOOKUP($C166,[1]Sheet1!$B:$B,[1]Sheet1!BN:BN)</f>
        <v>0</v>
      </c>
      <c r="CO166" s="211">
        <f>_xlfn.XLOOKUP($C166,[1]Sheet1!$B:$B,[1]Sheet1!BO:BO)</f>
        <v>0</v>
      </c>
      <c r="CP166" s="211">
        <f>_xlfn.XLOOKUP($C166,[1]Sheet1!$B:$B,[1]Sheet1!BP:BP)</f>
        <v>0</v>
      </c>
      <c r="CQ166" s="211">
        <f>_xlfn.XLOOKUP($C166,[1]Sheet1!$B:$B,[1]Sheet1!BQ:BQ)</f>
        <v>1</v>
      </c>
      <c r="CR166" s="211">
        <f>_xlfn.XLOOKUP($C166,[1]Sheet1!$B:$B,[1]Sheet1!BR:BR)</f>
        <v>0</v>
      </c>
      <c r="CS166" s="211">
        <f>_xlfn.XLOOKUP($C166,[1]Sheet1!$B:$B,[1]Sheet1!BS:BS)</f>
        <v>0</v>
      </c>
      <c r="CT166" s="211">
        <f>_xlfn.XLOOKUP($C166,[1]Sheet1!$B:$B,[1]Sheet1!BT:BT)</f>
        <v>0</v>
      </c>
      <c r="CU166" s="211">
        <f>_xlfn.XLOOKUP($C166,[1]Sheet1!$B:$B,[1]Sheet1!BU:BU)</f>
        <v>0</v>
      </c>
      <c r="CV166" s="211">
        <f>_xlfn.XLOOKUP($C166,[1]Sheet1!$B:$B,[1]Sheet1!BV:BV)</f>
        <v>0</v>
      </c>
      <c r="CW166" s="211">
        <f>_xlfn.XLOOKUP($C166,[1]Sheet1!$B:$B,[1]Sheet1!BW:BW)</f>
        <v>0</v>
      </c>
      <c r="CX166" s="211">
        <f>_xlfn.XLOOKUP($C166,[1]Sheet1!$B:$B,[1]Sheet1!BX:BX)</f>
        <v>0</v>
      </c>
      <c r="CY166" s="211">
        <f>_xlfn.XLOOKUP($C166,[1]Sheet1!$B:$B,[1]Sheet1!BY:BY)</f>
        <v>0</v>
      </c>
      <c r="CZ166" s="211">
        <f>_xlfn.XLOOKUP($C166,[1]Sheet1!$B:$B,[1]Sheet1!BZ:BZ)</f>
        <v>1</v>
      </c>
      <c r="DA166" s="211">
        <f>_xlfn.XLOOKUP($C166,[1]Sheet1!$B:$B,[1]Sheet1!CA:CA)</f>
        <v>1</v>
      </c>
      <c r="DB166" s="211">
        <f>_xlfn.XLOOKUP($C166,[1]Sheet1!$B:$B,[1]Sheet1!CB:CB)</f>
        <v>1</v>
      </c>
      <c r="DC166" s="211">
        <f>_xlfn.XLOOKUP($C166,[1]Sheet1!$B:$B,[1]Sheet1!CC:CC)</f>
        <v>1</v>
      </c>
      <c r="DD166" s="211">
        <f>_xlfn.XLOOKUP($C166,[1]Sheet1!$B:$B,[1]Sheet1!CD:CD)</f>
        <v>0</v>
      </c>
      <c r="DE166" s="211">
        <f>_xlfn.XLOOKUP($C166,[1]Sheet1!$B:$B,[1]Sheet1!CE:CE)</f>
        <v>1</v>
      </c>
      <c r="DF166" s="211">
        <f>_xlfn.XLOOKUP($C166,[1]Sheet1!$B:$B,[1]Sheet1!CF:CF)</f>
        <v>0</v>
      </c>
      <c r="DG166" s="163" t="str">
        <f>_xlfn.XLOOKUP(C166,[2]Sheet1!$B:$B,[2]Sheet1!$N:$N)</f>
        <v>N</v>
      </c>
      <c r="DH166" s="163">
        <f>_xlfn.XLOOKUP(C166,[2]Sheet1!$B:$B,[2]Sheet1!$R:$R)</f>
        <v>0</v>
      </c>
      <c r="DI166" s="163" t="str">
        <f>_xlfn.XLOOKUP(C166,[2]Sheet1!$B:$B,[2]Sheet1!$AN:$AN)</f>
        <v>V</v>
      </c>
      <c r="DJ166" s="163" t="str">
        <f>_xlfn.XLOOKUP(C166,[2]Sheet1!$B:$B,[2]Sheet1!$W:$W)</f>
        <v>C</v>
      </c>
      <c r="DK166" s="163" t="str">
        <f>_xlfn.XLOOKUP(C166,[2]Sheet1!$B:$B,[2]Sheet1!$AF:$AF)</f>
        <v>Y</v>
      </c>
      <c r="DL166" s="163" t="str">
        <f>_xlfn.XLOOKUP(C166,[2]Sheet1!$B:$B,[2]Sheet1!$AW:$AW)</f>
        <v>U</v>
      </c>
      <c r="DM166" s="166" t="str">
        <f t="shared" si="100"/>
        <v>N</v>
      </c>
      <c r="DN166" s="166" t="str">
        <f t="shared" si="101"/>
        <v/>
      </c>
      <c r="DO166" s="166" t="str">
        <f t="shared" si="102"/>
        <v>N</v>
      </c>
      <c r="DP166" s="166" t="str">
        <f t="shared" si="103"/>
        <v>Y</v>
      </c>
      <c r="DQ166" s="180" t="str">
        <f t="shared" si="104"/>
        <v>Not Specified</v>
      </c>
      <c r="DR166" s="180"/>
    </row>
    <row r="167" spans="1:122" s="143" customFormat="1" ht="16.5" hidden="1" customHeight="1">
      <c r="A167" s="89">
        <v>164</v>
      </c>
      <c r="B167" s="89">
        <v>129</v>
      </c>
      <c r="C167" s="90" t="s">
        <v>698</v>
      </c>
      <c r="D167" s="89" t="s">
        <v>7196</v>
      </c>
      <c r="E167" s="89" t="s">
        <v>7172</v>
      </c>
      <c r="F167" s="89" t="s">
        <v>2277</v>
      </c>
      <c r="G167" s="89" t="s">
        <v>3181</v>
      </c>
      <c r="H167" s="91" t="s">
        <v>699</v>
      </c>
      <c r="I167" s="89" t="s">
        <v>700</v>
      </c>
      <c r="J167" s="89">
        <v>-0.70799999999999996</v>
      </c>
      <c r="K167" s="89" t="s">
        <v>701</v>
      </c>
      <c r="L167" s="89">
        <v>121737</v>
      </c>
      <c r="M167" s="90">
        <v>21</v>
      </c>
      <c r="N167" s="88" t="s">
        <v>689</v>
      </c>
      <c r="O167" s="88" t="s">
        <v>7588</v>
      </c>
      <c r="P167" s="92" t="s">
        <v>7588</v>
      </c>
      <c r="Q167" s="73" t="s">
        <v>689</v>
      </c>
      <c r="R167" s="73" t="s">
        <v>689</v>
      </c>
      <c r="S167" s="88" t="s">
        <v>7588</v>
      </c>
      <c r="T167" s="88" t="s">
        <v>7588</v>
      </c>
      <c r="U167" s="215" t="s">
        <v>7588</v>
      </c>
      <c r="V167" s="88" t="s">
        <v>7588</v>
      </c>
      <c r="W167" s="88" t="s">
        <v>7588</v>
      </c>
      <c r="X167" s="220" t="s">
        <v>7588</v>
      </c>
      <c r="Y167" s="73" t="s">
        <v>7588</v>
      </c>
      <c r="Z167" s="88" t="s">
        <v>7588</v>
      </c>
      <c r="AA167" s="92" t="s">
        <v>7588</v>
      </c>
      <c r="AB167" s="88"/>
      <c r="AC167" s="88" t="s">
        <v>7588</v>
      </c>
      <c r="AD167" s="92" t="s">
        <v>7588</v>
      </c>
      <c r="AE167" s="88" t="s">
        <v>85</v>
      </c>
      <c r="AF167" s="73" t="s">
        <v>689</v>
      </c>
      <c r="AG167" s="88" t="s">
        <v>7588</v>
      </c>
      <c r="AH167" s="88" t="s">
        <v>7588</v>
      </c>
      <c r="AI167" s="88" t="s">
        <v>7588</v>
      </c>
      <c r="AJ167" s="88" t="s">
        <v>7588</v>
      </c>
      <c r="AK167" s="93" t="s">
        <v>7588</v>
      </c>
      <c r="AL167" s="88">
        <v>2060</v>
      </c>
      <c r="AM167" s="89"/>
      <c r="AN167" s="90"/>
      <c r="AO167" s="24" t="s">
        <v>7588</v>
      </c>
      <c r="AP167" s="88" t="s">
        <v>689</v>
      </c>
      <c r="AQ167" s="89" t="s">
        <v>7588</v>
      </c>
      <c r="AR167" s="89" t="s">
        <v>7588</v>
      </c>
      <c r="AS167" s="89" t="s">
        <v>7588</v>
      </c>
      <c r="AT167" s="89"/>
      <c r="AU167" s="90"/>
      <c r="AV167" s="89" t="s">
        <v>7588</v>
      </c>
      <c r="AW167" s="199" t="s">
        <v>7588</v>
      </c>
      <c r="AX167" s="89" t="s">
        <v>7588</v>
      </c>
      <c r="AY167" s="89" t="s">
        <v>689</v>
      </c>
      <c r="AZ167" s="89" t="s">
        <v>7588</v>
      </c>
      <c r="BA167" s="89" t="s">
        <v>7588</v>
      </c>
      <c r="BB167" s="89"/>
      <c r="BC167" s="90"/>
      <c r="BD167" s="89"/>
      <c r="BE167" s="95"/>
      <c r="BF167" s="90"/>
      <c r="BG167" s="24">
        <f t="shared" si="72"/>
        <v>0</v>
      </c>
      <c r="BH167" s="24">
        <f t="shared" si="73"/>
        <v>0</v>
      </c>
      <c r="BI167" s="24">
        <f t="shared" si="74"/>
        <v>0</v>
      </c>
      <c r="BJ167" s="24">
        <f t="shared" si="75"/>
        <v>0</v>
      </c>
      <c r="BK167" s="24">
        <f t="shared" si="76"/>
        <v>0</v>
      </c>
      <c r="BL167" s="24">
        <f t="shared" si="77"/>
        <v>0</v>
      </c>
      <c r="BM167" s="24">
        <f t="shared" si="78"/>
        <v>0</v>
      </c>
      <c r="BN167" s="24">
        <f t="shared" si="79"/>
        <v>0</v>
      </c>
      <c r="BO167" s="24">
        <f t="shared" si="80"/>
        <v>0</v>
      </c>
      <c r="BP167" s="24">
        <f t="shared" si="81"/>
        <v>0</v>
      </c>
      <c r="BQ167" s="24">
        <f t="shared" si="82"/>
        <v>0</v>
      </c>
      <c r="BR167" s="24">
        <f t="shared" si="83"/>
        <v>0</v>
      </c>
      <c r="BS167" s="24">
        <f t="shared" si="84"/>
        <v>0</v>
      </c>
      <c r="BT167" s="24">
        <f t="shared" si="85"/>
        <v>0</v>
      </c>
      <c r="BU167" s="24">
        <f t="shared" si="86"/>
        <v>0</v>
      </c>
      <c r="BV167" s="24">
        <f t="shared" si="87"/>
        <v>0</v>
      </c>
      <c r="BW167" s="24">
        <f t="shared" si="88"/>
        <v>0</v>
      </c>
      <c r="BX167" s="24">
        <f t="shared" si="89"/>
        <v>0</v>
      </c>
      <c r="BY167" s="24">
        <f t="shared" si="90"/>
        <v>0</v>
      </c>
      <c r="BZ167" s="24">
        <f t="shared" si="91"/>
        <v>0</v>
      </c>
      <c r="CA167" s="24">
        <f t="shared" si="92"/>
        <v>0</v>
      </c>
      <c r="CB167" s="24">
        <f t="shared" si="93"/>
        <v>0</v>
      </c>
      <c r="CC167" s="24">
        <f t="shared" si="94"/>
        <v>0</v>
      </c>
      <c r="CD167" s="24">
        <f t="shared" si="95"/>
        <v>0</v>
      </c>
      <c r="CE167" s="24">
        <f t="shared" si="96"/>
        <v>0</v>
      </c>
      <c r="CF167" s="24">
        <f t="shared" si="97"/>
        <v>0</v>
      </c>
      <c r="CG167" s="24">
        <f>MAX(BJ167,BN167,BX167,CB167)</f>
        <v>0</v>
      </c>
      <c r="CH167" s="24">
        <f t="shared" si="98"/>
        <v>0</v>
      </c>
      <c r="CI167" s="24">
        <f t="shared" si="99"/>
        <v>0</v>
      </c>
      <c r="CJ167" s="211">
        <f>_xlfn.XLOOKUP($C167,[1]Sheet1!$B:$B,[1]Sheet1!BJ:BJ)</f>
        <v>0</v>
      </c>
      <c r="CK167" s="211">
        <f>_xlfn.XLOOKUP($C167,[1]Sheet1!$B:$B,[1]Sheet1!BK:BK)</f>
        <v>0</v>
      </c>
      <c r="CL167" s="211">
        <f>_xlfn.XLOOKUP($C167,[1]Sheet1!$B:$B,[1]Sheet1!BL:BL)</f>
        <v>0</v>
      </c>
      <c r="CM167" s="211">
        <f>_xlfn.XLOOKUP($C167,[1]Sheet1!$B:$B,[1]Sheet1!BM:BM)</f>
        <v>0</v>
      </c>
      <c r="CN167" s="211">
        <f>_xlfn.XLOOKUP($C167,[1]Sheet1!$B:$B,[1]Sheet1!BN:BN)</f>
        <v>0</v>
      </c>
      <c r="CO167" s="211">
        <f>_xlfn.XLOOKUP($C167,[1]Sheet1!$B:$B,[1]Sheet1!BO:BO)</f>
        <v>0</v>
      </c>
      <c r="CP167" s="211">
        <f>_xlfn.XLOOKUP($C167,[1]Sheet1!$B:$B,[1]Sheet1!BP:BP)</f>
        <v>0</v>
      </c>
      <c r="CQ167" s="211">
        <f>_xlfn.XLOOKUP($C167,[1]Sheet1!$B:$B,[1]Sheet1!BQ:BQ)</f>
        <v>0</v>
      </c>
      <c r="CR167" s="211">
        <f>_xlfn.XLOOKUP($C167,[1]Sheet1!$B:$B,[1]Sheet1!BR:BR)</f>
        <v>0</v>
      </c>
      <c r="CS167" s="211">
        <f>_xlfn.XLOOKUP($C167,[1]Sheet1!$B:$B,[1]Sheet1!BS:BS)</f>
        <v>0</v>
      </c>
      <c r="CT167" s="211">
        <f>_xlfn.XLOOKUP($C167,[1]Sheet1!$B:$B,[1]Sheet1!BT:BT)</f>
        <v>0</v>
      </c>
      <c r="CU167" s="211">
        <f>_xlfn.XLOOKUP($C167,[1]Sheet1!$B:$B,[1]Sheet1!BU:BU)</f>
        <v>0</v>
      </c>
      <c r="CV167" s="211">
        <f>_xlfn.XLOOKUP($C167,[1]Sheet1!$B:$B,[1]Sheet1!BV:BV)</f>
        <v>0</v>
      </c>
      <c r="CW167" s="211">
        <f>_xlfn.XLOOKUP($C167,[1]Sheet1!$B:$B,[1]Sheet1!BW:BW)</f>
        <v>0</v>
      </c>
      <c r="CX167" s="211">
        <f>_xlfn.XLOOKUP($C167,[1]Sheet1!$B:$B,[1]Sheet1!BX:BX)</f>
        <v>0</v>
      </c>
      <c r="CY167" s="211">
        <f>_xlfn.XLOOKUP($C167,[1]Sheet1!$B:$B,[1]Sheet1!BY:BY)</f>
        <v>0</v>
      </c>
      <c r="CZ167" s="211">
        <f>_xlfn.XLOOKUP($C167,[1]Sheet1!$B:$B,[1]Sheet1!BZ:BZ)</f>
        <v>0</v>
      </c>
      <c r="DA167" s="211">
        <f>_xlfn.XLOOKUP($C167,[1]Sheet1!$B:$B,[1]Sheet1!CA:CA)</f>
        <v>0</v>
      </c>
      <c r="DB167" s="211">
        <f>_xlfn.XLOOKUP($C167,[1]Sheet1!$B:$B,[1]Sheet1!CB:CB)</f>
        <v>0</v>
      </c>
      <c r="DC167" s="211">
        <f>_xlfn.XLOOKUP($C167,[1]Sheet1!$B:$B,[1]Sheet1!CC:CC)</f>
        <v>0</v>
      </c>
      <c r="DD167" s="211">
        <f>_xlfn.XLOOKUP($C167,[1]Sheet1!$B:$B,[1]Sheet1!CD:CD)</f>
        <v>0</v>
      </c>
      <c r="DE167" s="211">
        <f>_xlfn.XLOOKUP($C167,[1]Sheet1!$B:$B,[1]Sheet1!CE:CE)</f>
        <v>0</v>
      </c>
      <c r="DF167" s="211">
        <f>_xlfn.XLOOKUP($C167,[1]Sheet1!$B:$B,[1]Sheet1!CF:CF)</f>
        <v>0</v>
      </c>
      <c r="DG167" s="163" t="str">
        <f>_xlfn.XLOOKUP(C167,[2]Sheet1!$B:$B,[2]Sheet1!$N:$N)</f>
        <v>N</v>
      </c>
      <c r="DH167" s="163">
        <f>_xlfn.XLOOKUP(C167,[2]Sheet1!$B:$B,[2]Sheet1!$R:$R)</f>
        <v>0</v>
      </c>
      <c r="DI167" s="163" t="str">
        <f>_xlfn.XLOOKUP(C167,[2]Sheet1!$B:$B,[2]Sheet1!$AN:$AN)</f>
        <v>N</v>
      </c>
      <c r="DJ167" s="163" t="str">
        <f>_xlfn.XLOOKUP(C167,[2]Sheet1!$B:$B,[2]Sheet1!$W:$W)</f>
        <v>G</v>
      </c>
      <c r="DK167" s="163" t="str">
        <f>_xlfn.XLOOKUP(C167,[2]Sheet1!$B:$B,[2]Sheet1!$AF:$AF)</f>
        <v>U</v>
      </c>
      <c r="DL167" s="163">
        <f>_xlfn.XLOOKUP(C167,[2]Sheet1!$B:$B,[2]Sheet1!$AW:$AW)</f>
        <v>0</v>
      </c>
      <c r="DM167" s="166" t="str">
        <f t="shared" si="100"/>
        <v>N</v>
      </c>
      <c r="DN167" s="166" t="str">
        <f t="shared" si="101"/>
        <v/>
      </c>
      <c r="DO167" s="166" t="str">
        <f t="shared" si="102"/>
        <v>N</v>
      </c>
      <c r="DP167" s="166" t="str">
        <f t="shared" si="103"/>
        <v>N</v>
      </c>
      <c r="DQ167" s="180" t="str">
        <f t="shared" si="104"/>
        <v/>
      </c>
      <c r="DR167" s="180"/>
    </row>
    <row r="168" spans="1:122" s="143" customFormat="1" ht="16.5" hidden="1" customHeight="1">
      <c r="A168" s="24">
        <v>165</v>
      </c>
      <c r="B168" s="24">
        <v>157</v>
      </c>
      <c r="C168" s="26" t="s">
        <v>702</v>
      </c>
      <c r="D168" s="143" t="s">
        <v>7206</v>
      </c>
      <c r="E168" s="143" t="s">
        <v>7157</v>
      </c>
      <c r="F168" s="143" t="s">
        <v>2277</v>
      </c>
      <c r="G168" s="143" t="s">
        <v>3181</v>
      </c>
      <c r="H168" s="167" t="s">
        <v>703</v>
      </c>
      <c r="I168" s="143" t="s">
        <v>704</v>
      </c>
      <c r="J168" s="143">
        <v>-1.9E-2</v>
      </c>
      <c r="K168" s="143" t="s">
        <v>705</v>
      </c>
      <c r="L168" s="143">
        <v>32863</v>
      </c>
      <c r="M168" s="144">
        <v>13</v>
      </c>
      <c r="N168" s="73" t="s">
        <v>689</v>
      </c>
      <c r="O168" s="73" t="s">
        <v>7588</v>
      </c>
      <c r="P168" s="74" t="s">
        <v>7588</v>
      </c>
      <c r="Q168" s="73" t="s">
        <v>689</v>
      </c>
      <c r="R168" s="73" t="s">
        <v>689</v>
      </c>
      <c r="S168" s="73" t="s">
        <v>7588</v>
      </c>
      <c r="T168" s="73" t="s">
        <v>7588</v>
      </c>
      <c r="U168" s="213" t="s">
        <v>7588</v>
      </c>
      <c r="V168" s="73" t="s">
        <v>7588</v>
      </c>
      <c r="W168" s="73" t="s">
        <v>7588</v>
      </c>
      <c r="X168" s="218" t="s">
        <v>7588</v>
      </c>
      <c r="Y168" s="73" t="s">
        <v>7588</v>
      </c>
      <c r="Z168" s="73" t="s">
        <v>7588</v>
      </c>
      <c r="AA168" s="74" t="s">
        <v>7588</v>
      </c>
      <c r="AB168" s="73"/>
      <c r="AC168" s="73" t="s">
        <v>675</v>
      </c>
      <c r="AD168" s="74" t="s">
        <v>5</v>
      </c>
      <c r="AE168" s="73" t="s">
        <v>7588</v>
      </c>
      <c r="AF168" s="73" t="s">
        <v>86</v>
      </c>
      <c r="AG168" s="73" t="s">
        <v>267</v>
      </c>
      <c r="AH168" s="73" t="s">
        <v>267</v>
      </c>
      <c r="AI168" s="73" t="s">
        <v>267</v>
      </c>
      <c r="AJ168" s="73" t="s">
        <v>7588</v>
      </c>
      <c r="AK168" s="81" t="s">
        <v>4579</v>
      </c>
      <c r="AL168" s="73">
        <v>2060</v>
      </c>
      <c r="AM168" s="24"/>
      <c r="AN168" s="26"/>
      <c r="AO168" s="24" t="s">
        <v>7588</v>
      </c>
      <c r="AP168" s="73" t="s">
        <v>689</v>
      </c>
      <c r="AQ168" s="24" t="s">
        <v>7588</v>
      </c>
      <c r="AR168" s="24" t="s">
        <v>7588</v>
      </c>
      <c r="AS168" s="24" t="s">
        <v>7588</v>
      </c>
      <c r="AT168" s="24"/>
      <c r="AU168" s="26"/>
      <c r="AV168" s="24" t="s">
        <v>267</v>
      </c>
      <c r="AW168" s="22" t="s">
        <v>3019</v>
      </c>
      <c r="AX168" s="24" t="s">
        <v>269</v>
      </c>
      <c r="AY168" s="24" t="s">
        <v>689</v>
      </c>
      <c r="AZ168" s="24" t="s">
        <v>7588</v>
      </c>
      <c r="BA168" s="24" t="s">
        <v>7588</v>
      </c>
      <c r="BB168" s="24"/>
      <c r="BC168" s="26"/>
      <c r="BD168" s="24"/>
      <c r="BE168" s="29"/>
      <c r="BF168" s="26"/>
      <c r="BG168" s="24">
        <f t="shared" si="72"/>
        <v>0</v>
      </c>
      <c r="BH168" s="24">
        <f t="shared" si="73"/>
        <v>0</v>
      </c>
      <c r="BI168" s="24">
        <f t="shared" si="74"/>
        <v>0</v>
      </c>
      <c r="BJ168" s="24">
        <f t="shared" si="75"/>
        <v>0</v>
      </c>
      <c r="BK168" s="24">
        <f t="shared" si="76"/>
        <v>0</v>
      </c>
      <c r="BL168" s="24">
        <f t="shared" si="77"/>
        <v>0</v>
      </c>
      <c r="BM168" s="24">
        <f t="shared" si="78"/>
        <v>0</v>
      </c>
      <c r="BN168" s="24">
        <f t="shared" si="79"/>
        <v>0</v>
      </c>
      <c r="BO168" s="24">
        <f t="shared" si="80"/>
        <v>0</v>
      </c>
      <c r="BP168" s="24">
        <f t="shared" si="81"/>
        <v>0</v>
      </c>
      <c r="BQ168" s="24">
        <f t="shared" si="82"/>
        <v>0</v>
      </c>
      <c r="BR168" s="24">
        <f t="shared" si="83"/>
        <v>0</v>
      </c>
      <c r="BS168" s="24">
        <f t="shared" si="84"/>
        <v>0</v>
      </c>
      <c r="BT168" s="24">
        <f t="shared" si="85"/>
        <v>0</v>
      </c>
      <c r="BU168" s="24">
        <f t="shared" si="86"/>
        <v>0</v>
      </c>
      <c r="BV168" s="24">
        <f t="shared" si="87"/>
        <v>0</v>
      </c>
      <c r="BW168" s="24">
        <f t="shared" si="88"/>
        <v>1</v>
      </c>
      <c r="BX168" s="24">
        <f t="shared" si="89"/>
        <v>1</v>
      </c>
      <c r="BY168" s="24">
        <f t="shared" si="90"/>
        <v>0</v>
      </c>
      <c r="BZ168" s="24">
        <f t="shared" si="91"/>
        <v>0</v>
      </c>
      <c r="CA168" s="24">
        <f t="shared" si="92"/>
        <v>0</v>
      </c>
      <c r="CB168" s="24">
        <f t="shared" si="93"/>
        <v>0</v>
      </c>
      <c r="CC168" s="24">
        <f t="shared" si="94"/>
        <v>0</v>
      </c>
      <c r="CD168" s="24">
        <f t="shared" si="95"/>
        <v>0</v>
      </c>
      <c r="CE168" s="24">
        <f t="shared" si="96"/>
        <v>0</v>
      </c>
      <c r="CF168" s="24">
        <f t="shared" si="97"/>
        <v>0</v>
      </c>
      <c r="CG168" s="24">
        <f>MAX(BJ168,BN168,BX168,CB168)</f>
        <v>1</v>
      </c>
      <c r="CH168" s="24">
        <f t="shared" si="98"/>
        <v>0</v>
      </c>
      <c r="CI168" s="24">
        <f t="shared" si="99"/>
        <v>1</v>
      </c>
      <c r="CJ168" s="211">
        <f>_xlfn.XLOOKUP($C168,[1]Sheet1!$B:$B,[1]Sheet1!BJ:BJ)</f>
        <v>0</v>
      </c>
      <c r="CK168" s="211">
        <f>_xlfn.XLOOKUP($C168,[1]Sheet1!$B:$B,[1]Sheet1!BK:BK)</f>
        <v>0</v>
      </c>
      <c r="CL168" s="211">
        <f>_xlfn.XLOOKUP($C168,[1]Sheet1!$B:$B,[1]Sheet1!BL:BL)</f>
        <v>0</v>
      </c>
      <c r="CM168" s="211">
        <f>_xlfn.XLOOKUP($C168,[1]Sheet1!$B:$B,[1]Sheet1!BM:BM)</f>
        <v>0</v>
      </c>
      <c r="CN168" s="211">
        <f>_xlfn.XLOOKUP($C168,[1]Sheet1!$B:$B,[1]Sheet1!BN:BN)</f>
        <v>0</v>
      </c>
      <c r="CO168" s="211">
        <f>_xlfn.XLOOKUP($C168,[1]Sheet1!$B:$B,[1]Sheet1!BO:BO)</f>
        <v>0</v>
      </c>
      <c r="CP168" s="211">
        <f>_xlfn.XLOOKUP($C168,[1]Sheet1!$B:$B,[1]Sheet1!BP:BP)</f>
        <v>0</v>
      </c>
      <c r="CQ168" s="211">
        <f>_xlfn.XLOOKUP($C168,[1]Sheet1!$B:$B,[1]Sheet1!BQ:BQ)</f>
        <v>0</v>
      </c>
      <c r="CR168" s="211">
        <f>_xlfn.XLOOKUP($C168,[1]Sheet1!$B:$B,[1]Sheet1!BR:BR)</f>
        <v>0</v>
      </c>
      <c r="CS168" s="211">
        <f>_xlfn.XLOOKUP($C168,[1]Sheet1!$B:$B,[1]Sheet1!BS:BS)</f>
        <v>0</v>
      </c>
      <c r="CT168" s="211">
        <f>_xlfn.XLOOKUP($C168,[1]Sheet1!$B:$B,[1]Sheet1!BT:BT)</f>
        <v>0</v>
      </c>
      <c r="CU168" s="211">
        <f>_xlfn.XLOOKUP($C168,[1]Sheet1!$B:$B,[1]Sheet1!BU:BU)</f>
        <v>0</v>
      </c>
      <c r="CV168" s="211">
        <f>_xlfn.XLOOKUP($C168,[1]Sheet1!$B:$B,[1]Sheet1!BV:BV)</f>
        <v>0</v>
      </c>
      <c r="CW168" s="211">
        <f>_xlfn.XLOOKUP($C168,[1]Sheet1!$B:$B,[1]Sheet1!BW:BW)</f>
        <v>0</v>
      </c>
      <c r="CX168" s="211">
        <f>_xlfn.XLOOKUP($C168,[1]Sheet1!$B:$B,[1]Sheet1!BX:BX)</f>
        <v>0</v>
      </c>
      <c r="CY168" s="211">
        <f>_xlfn.XLOOKUP($C168,[1]Sheet1!$B:$B,[1]Sheet1!BY:BY)</f>
        <v>0</v>
      </c>
      <c r="CZ168" s="211">
        <f>_xlfn.XLOOKUP($C168,[1]Sheet1!$B:$B,[1]Sheet1!BZ:BZ)</f>
        <v>0</v>
      </c>
      <c r="DA168" s="211">
        <f>_xlfn.XLOOKUP($C168,[1]Sheet1!$B:$B,[1]Sheet1!CA:CA)</f>
        <v>0</v>
      </c>
      <c r="DB168" s="211">
        <f>_xlfn.XLOOKUP($C168,[1]Sheet1!$B:$B,[1]Sheet1!CB:CB)</f>
        <v>0</v>
      </c>
      <c r="DC168" s="211">
        <f>_xlfn.XLOOKUP($C168,[1]Sheet1!$B:$B,[1]Sheet1!CC:CC)</f>
        <v>0</v>
      </c>
      <c r="DD168" s="211">
        <f>_xlfn.XLOOKUP($C168,[1]Sheet1!$B:$B,[1]Sheet1!CD:CD)</f>
        <v>0</v>
      </c>
      <c r="DE168" s="211">
        <f>_xlfn.XLOOKUP($C168,[1]Sheet1!$B:$B,[1]Sheet1!CE:CE)</f>
        <v>0</v>
      </c>
      <c r="DF168" s="211">
        <f>_xlfn.XLOOKUP($C168,[1]Sheet1!$B:$B,[1]Sheet1!CF:CF)</f>
        <v>0</v>
      </c>
      <c r="DG168" s="163" t="str">
        <f>_xlfn.XLOOKUP(C168,[2]Sheet1!$B:$B,[2]Sheet1!$N:$N)</f>
        <v>N</v>
      </c>
      <c r="DH168" s="163">
        <f>_xlfn.XLOOKUP(C168,[2]Sheet1!$B:$B,[2]Sheet1!$R:$R)</f>
        <v>0</v>
      </c>
      <c r="DI168" s="163" t="str">
        <f>_xlfn.XLOOKUP(C168,[2]Sheet1!$B:$B,[2]Sheet1!$AN:$AN)</f>
        <v>N</v>
      </c>
      <c r="DJ168" s="163" t="str">
        <f>_xlfn.XLOOKUP(C168,[2]Sheet1!$B:$B,[2]Sheet1!$W:$W)</f>
        <v>G</v>
      </c>
      <c r="DK168" s="163" t="str">
        <f>_xlfn.XLOOKUP(C168,[2]Sheet1!$B:$B,[2]Sheet1!$AF:$AF)</f>
        <v>U</v>
      </c>
      <c r="DL168" s="163">
        <f>_xlfn.XLOOKUP(C168,[2]Sheet1!$B:$B,[2]Sheet1!$AW:$AW)</f>
        <v>0</v>
      </c>
      <c r="DM168" s="166" t="str">
        <f t="shared" si="100"/>
        <v>N</v>
      </c>
      <c r="DN168" s="166" t="str">
        <f t="shared" si="101"/>
        <v/>
      </c>
      <c r="DO168" s="166" t="str">
        <f t="shared" si="102"/>
        <v>N</v>
      </c>
      <c r="DP168" s="166" t="str">
        <f t="shared" si="103"/>
        <v>Y</v>
      </c>
      <c r="DQ168" s="180" t="str">
        <f t="shared" si="104"/>
        <v>Not Specified</v>
      </c>
      <c r="DR168" s="180"/>
    </row>
    <row r="169" spans="1:122" s="143" customFormat="1" ht="16.5" hidden="1" customHeight="1">
      <c r="A169" s="24">
        <v>166</v>
      </c>
      <c r="B169" s="24">
        <v>175</v>
      </c>
      <c r="C169" s="26" t="s">
        <v>706</v>
      </c>
      <c r="D169" s="143" t="s">
        <v>7209</v>
      </c>
      <c r="E169" s="143" t="s">
        <v>7184</v>
      </c>
      <c r="F169" s="143" t="s">
        <v>2277</v>
      </c>
      <c r="G169" s="143" t="s">
        <v>3181</v>
      </c>
      <c r="H169" s="167" t="s">
        <v>707</v>
      </c>
      <c r="I169" s="143" t="s">
        <v>708</v>
      </c>
      <c r="J169" s="143">
        <v>0.68899999999999995</v>
      </c>
      <c r="K169" s="143" t="s">
        <v>709</v>
      </c>
      <c r="L169" s="143">
        <v>103046</v>
      </c>
      <c r="M169" s="144">
        <v>14</v>
      </c>
      <c r="N169" s="73" t="s">
        <v>689</v>
      </c>
      <c r="O169" s="73" t="s">
        <v>7588</v>
      </c>
      <c r="P169" s="74" t="s">
        <v>7588</v>
      </c>
      <c r="Q169" s="73" t="s">
        <v>689</v>
      </c>
      <c r="R169" s="73" t="s">
        <v>689</v>
      </c>
      <c r="S169" s="73" t="s">
        <v>7588</v>
      </c>
      <c r="T169" s="73" t="s">
        <v>7588</v>
      </c>
      <c r="U169" s="213" t="s">
        <v>7588</v>
      </c>
      <c r="V169" s="73" t="s">
        <v>7588</v>
      </c>
      <c r="W169" s="73" t="s">
        <v>7588</v>
      </c>
      <c r="X169" s="218" t="s">
        <v>7588</v>
      </c>
      <c r="Y169" s="73" t="s">
        <v>7588</v>
      </c>
      <c r="Z169" s="73" t="s">
        <v>7588</v>
      </c>
      <c r="AA169" s="74" t="s">
        <v>7588</v>
      </c>
      <c r="AB169" s="73"/>
      <c r="AC169" s="73" t="s">
        <v>675</v>
      </c>
      <c r="AD169" s="74" t="s">
        <v>5</v>
      </c>
      <c r="AE169" s="73" t="s">
        <v>870</v>
      </c>
      <c r="AF169" s="73" t="s">
        <v>86</v>
      </c>
      <c r="AG169" s="73" t="s">
        <v>266</v>
      </c>
      <c r="AH169" s="73" t="s">
        <v>266</v>
      </c>
      <c r="AI169" s="73" t="s">
        <v>269</v>
      </c>
      <c r="AJ169" s="73" t="s">
        <v>691</v>
      </c>
      <c r="AK169" s="81" t="s">
        <v>4586</v>
      </c>
      <c r="AL169" s="73">
        <v>2049</v>
      </c>
      <c r="AM169" s="24"/>
      <c r="AN169" s="26"/>
      <c r="AO169" s="24" t="s">
        <v>7588</v>
      </c>
      <c r="AP169" s="73" t="s">
        <v>689</v>
      </c>
      <c r="AQ169" s="24" t="s">
        <v>7588</v>
      </c>
      <c r="AR169" s="24" t="s">
        <v>7588</v>
      </c>
      <c r="AS169" s="24" t="s">
        <v>7588</v>
      </c>
      <c r="AT169" s="24"/>
      <c r="AU169" s="26"/>
      <c r="AV169" s="24" t="s">
        <v>267</v>
      </c>
      <c r="AW169" s="22" t="s">
        <v>267</v>
      </c>
      <c r="AX169" s="24" t="s">
        <v>269</v>
      </c>
      <c r="AY169" s="24" t="s">
        <v>689</v>
      </c>
      <c r="AZ169" s="24" t="s">
        <v>7588</v>
      </c>
      <c r="BA169" s="24" t="s">
        <v>7588</v>
      </c>
      <c r="BB169" s="24"/>
      <c r="BC169" s="26"/>
      <c r="BD169" s="24"/>
      <c r="BE169" s="29"/>
      <c r="BF169" s="26"/>
      <c r="BG169" s="24">
        <f t="shared" si="72"/>
        <v>0</v>
      </c>
      <c r="BH169" s="24">
        <f t="shared" si="73"/>
        <v>0</v>
      </c>
      <c r="BI169" s="24">
        <f t="shared" si="74"/>
        <v>0</v>
      </c>
      <c r="BJ169" s="24">
        <f t="shared" si="75"/>
        <v>0</v>
      </c>
      <c r="BK169" s="24">
        <f t="shared" si="76"/>
        <v>0</v>
      </c>
      <c r="BL169" s="24">
        <f t="shared" si="77"/>
        <v>0</v>
      </c>
      <c r="BM169" s="24">
        <f t="shared" si="78"/>
        <v>0</v>
      </c>
      <c r="BN169" s="24">
        <f t="shared" si="79"/>
        <v>0</v>
      </c>
      <c r="BO169" s="24">
        <f t="shared" si="80"/>
        <v>0</v>
      </c>
      <c r="BP169" s="24">
        <f t="shared" si="81"/>
        <v>0</v>
      </c>
      <c r="BQ169" s="24">
        <f t="shared" si="82"/>
        <v>0</v>
      </c>
      <c r="BR169" s="24">
        <f t="shared" si="83"/>
        <v>0</v>
      </c>
      <c r="BS169" s="24">
        <f t="shared" si="84"/>
        <v>0</v>
      </c>
      <c r="BT169" s="24">
        <f t="shared" si="85"/>
        <v>0</v>
      </c>
      <c r="BU169" s="24">
        <f t="shared" si="86"/>
        <v>0</v>
      </c>
      <c r="BV169" s="24">
        <f t="shared" si="87"/>
        <v>0</v>
      </c>
      <c r="BW169" s="24">
        <f t="shared" si="88"/>
        <v>1</v>
      </c>
      <c r="BX169" s="24">
        <f t="shared" si="89"/>
        <v>1</v>
      </c>
      <c r="BY169" s="24">
        <f t="shared" si="90"/>
        <v>0</v>
      </c>
      <c r="BZ169" s="24">
        <f t="shared" si="91"/>
        <v>0</v>
      </c>
      <c r="CA169" s="24">
        <f t="shared" si="92"/>
        <v>0</v>
      </c>
      <c r="CB169" s="24">
        <f t="shared" si="93"/>
        <v>0</v>
      </c>
      <c r="CC169" s="24">
        <f t="shared" si="94"/>
        <v>0</v>
      </c>
      <c r="CD169" s="24">
        <f t="shared" si="95"/>
        <v>0</v>
      </c>
      <c r="CE169" s="24">
        <f t="shared" si="96"/>
        <v>0</v>
      </c>
      <c r="CF169" s="24">
        <f t="shared" si="97"/>
        <v>0</v>
      </c>
      <c r="CG169" s="24">
        <f>MAX(BJ169,BN169,BX169,CB169)</f>
        <v>1</v>
      </c>
      <c r="CH169" s="24">
        <f t="shared" si="98"/>
        <v>0</v>
      </c>
      <c r="CI169" s="24">
        <f t="shared" si="99"/>
        <v>1</v>
      </c>
      <c r="CJ169" s="211">
        <f>_xlfn.XLOOKUP($C169,[1]Sheet1!$B:$B,[1]Sheet1!BJ:BJ)</f>
        <v>0</v>
      </c>
      <c r="CK169" s="211">
        <f>_xlfn.XLOOKUP($C169,[1]Sheet1!$B:$B,[1]Sheet1!BK:BK)</f>
        <v>0</v>
      </c>
      <c r="CL169" s="211">
        <f>_xlfn.XLOOKUP($C169,[1]Sheet1!$B:$B,[1]Sheet1!BL:BL)</f>
        <v>0</v>
      </c>
      <c r="CM169" s="211">
        <f>_xlfn.XLOOKUP($C169,[1]Sheet1!$B:$B,[1]Sheet1!BM:BM)</f>
        <v>0</v>
      </c>
      <c r="CN169" s="211">
        <f>_xlfn.XLOOKUP($C169,[1]Sheet1!$B:$B,[1]Sheet1!BN:BN)</f>
        <v>0</v>
      </c>
      <c r="CO169" s="211">
        <f>_xlfn.XLOOKUP($C169,[1]Sheet1!$B:$B,[1]Sheet1!BO:BO)</f>
        <v>0</v>
      </c>
      <c r="CP169" s="211">
        <f>_xlfn.XLOOKUP($C169,[1]Sheet1!$B:$B,[1]Sheet1!BP:BP)</f>
        <v>0</v>
      </c>
      <c r="CQ169" s="211">
        <f>_xlfn.XLOOKUP($C169,[1]Sheet1!$B:$B,[1]Sheet1!BQ:BQ)</f>
        <v>1</v>
      </c>
      <c r="CR169" s="211">
        <f>_xlfn.XLOOKUP($C169,[1]Sheet1!$B:$B,[1]Sheet1!BR:BR)</f>
        <v>0</v>
      </c>
      <c r="CS169" s="211">
        <f>_xlfn.XLOOKUP($C169,[1]Sheet1!$B:$B,[1]Sheet1!BS:BS)</f>
        <v>0</v>
      </c>
      <c r="CT169" s="211">
        <f>_xlfn.XLOOKUP($C169,[1]Sheet1!$B:$B,[1]Sheet1!BT:BT)</f>
        <v>0</v>
      </c>
      <c r="CU169" s="211">
        <f>_xlfn.XLOOKUP($C169,[1]Sheet1!$B:$B,[1]Sheet1!BU:BU)</f>
        <v>0</v>
      </c>
      <c r="CV169" s="211">
        <f>_xlfn.XLOOKUP($C169,[1]Sheet1!$B:$B,[1]Sheet1!BV:BV)</f>
        <v>0</v>
      </c>
      <c r="CW169" s="211">
        <f>_xlfn.XLOOKUP($C169,[1]Sheet1!$B:$B,[1]Sheet1!BW:BW)</f>
        <v>0</v>
      </c>
      <c r="CX169" s="211">
        <f>_xlfn.XLOOKUP($C169,[1]Sheet1!$B:$B,[1]Sheet1!BX:BX)</f>
        <v>0</v>
      </c>
      <c r="CY169" s="211">
        <f>_xlfn.XLOOKUP($C169,[1]Sheet1!$B:$B,[1]Sheet1!BY:BY)</f>
        <v>0</v>
      </c>
      <c r="CZ169" s="211">
        <f>_xlfn.XLOOKUP($C169,[1]Sheet1!$B:$B,[1]Sheet1!BZ:BZ)</f>
        <v>1</v>
      </c>
      <c r="DA169" s="211">
        <f>_xlfn.XLOOKUP($C169,[1]Sheet1!$B:$B,[1]Sheet1!CA:CA)</f>
        <v>0</v>
      </c>
      <c r="DB169" s="211">
        <f>_xlfn.XLOOKUP($C169,[1]Sheet1!$B:$B,[1]Sheet1!CB:CB)</f>
        <v>0</v>
      </c>
      <c r="DC169" s="211">
        <f>_xlfn.XLOOKUP($C169,[1]Sheet1!$B:$B,[1]Sheet1!CC:CC)</f>
        <v>0</v>
      </c>
      <c r="DD169" s="211">
        <f>_xlfn.XLOOKUP($C169,[1]Sheet1!$B:$B,[1]Sheet1!CD:CD)</f>
        <v>0</v>
      </c>
      <c r="DE169" s="211">
        <f>_xlfn.XLOOKUP($C169,[1]Sheet1!$B:$B,[1]Sheet1!CE:CE)</f>
        <v>1</v>
      </c>
      <c r="DF169" s="211">
        <f>_xlfn.XLOOKUP($C169,[1]Sheet1!$B:$B,[1]Sheet1!CF:CF)</f>
        <v>0</v>
      </c>
      <c r="DG169" s="163" t="str">
        <f>_xlfn.XLOOKUP(C169,[2]Sheet1!$B:$B,[2]Sheet1!$N:$N)</f>
        <v>N</v>
      </c>
      <c r="DH169" s="163">
        <f>_xlfn.XLOOKUP(C169,[2]Sheet1!$B:$B,[2]Sheet1!$R:$R)</f>
        <v>0</v>
      </c>
      <c r="DI169" s="163" t="str">
        <f>_xlfn.XLOOKUP(C169,[2]Sheet1!$B:$B,[2]Sheet1!$AN:$AN)</f>
        <v>N</v>
      </c>
      <c r="DJ169" s="163" t="str">
        <f>_xlfn.XLOOKUP(C169,[2]Sheet1!$B:$B,[2]Sheet1!$W:$W)</f>
        <v>C</v>
      </c>
      <c r="DK169" s="163" t="str">
        <f>_xlfn.XLOOKUP(C169,[2]Sheet1!$B:$B,[2]Sheet1!$AF:$AF)</f>
        <v>U</v>
      </c>
      <c r="DL169" s="163">
        <f>_xlfn.XLOOKUP(C169,[2]Sheet1!$B:$B,[2]Sheet1!$AW:$AW)</f>
        <v>0</v>
      </c>
      <c r="DM169" s="166" t="str">
        <f t="shared" si="100"/>
        <v>N</v>
      </c>
      <c r="DN169" s="166" t="str">
        <f t="shared" si="101"/>
        <v/>
      </c>
      <c r="DO169" s="166" t="str">
        <f t="shared" si="102"/>
        <v>N</v>
      </c>
      <c r="DP169" s="166" t="str">
        <f t="shared" si="103"/>
        <v>Y</v>
      </c>
      <c r="DQ169" s="180" t="str">
        <f t="shared" si="104"/>
        <v>Not Specified</v>
      </c>
      <c r="DR169" s="180"/>
    </row>
    <row r="170" spans="1:122" s="24" customFormat="1" ht="16.5" hidden="1" customHeight="1">
      <c r="A170" s="24">
        <v>167</v>
      </c>
      <c r="B170" s="24">
        <v>176</v>
      </c>
      <c r="C170" s="26" t="s">
        <v>710</v>
      </c>
      <c r="D170" s="143" t="s">
        <v>7218</v>
      </c>
      <c r="E170" s="143" t="s">
        <v>7189</v>
      </c>
      <c r="F170" s="143" t="s">
        <v>2336</v>
      </c>
      <c r="G170" s="143" t="s">
        <v>3136</v>
      </c>
      <c r="H170" s="167" t="s">
        <v>711</v>
      </c>
      <c r="I170" s="143" t="s">
        <v>712</v>
      </c>
      <c r="J170" s="143">
        <v>0</v>
      </c>
      <c r="K170" s="143" t="s">
        <v>713</v>
      </c>
      <c r="L170" s="143">
        <v>281974</v>
      </c>
      <c r="M170" s="144">
        <v>16</v>
      </c>
      <c r="N170" s="73" t="s">
        <v>689</v>
      </c>
      <c r="O170" s="73" t="s">
        <v>7588</v>
      </c>
      <c r="P170" s="74" t="s">
        <v>7588</v>
      </c>
      <c r="Q170" s="73" t="s">
        <v>86</v>
      </c>
      <c r="R170" s="73" t="s">
        <v>689</v>
      </c>
      <c r="S170" s="73" t="s">
        <v>1421</v>
      </c>
      <c r="T170" s="73" t="s">
        <v>7588</v>
      </c>
      <c r="U170" s="213" t="s">
        <v>7588</v>
      </c>
      <c r="V170" s="73" t="s">
        <v>7588</v>
      </c>
      <c r="W170" s="73" t="s">
        <v>7588</v>
      </c>
      <c r="X170" s="218" t="s">
        <v>7588</v>
      </c>
      <c r="Y170" s="73" t="s">
        <v>689</v>
      </c>
      <c r="Z170" s="73" t="s">
        <v>1421</v>
      </c>
      <c r="AA170" s="74" t="s">
        <v>7588</v>
      </c>
      <c r="AB170" s="73"/>
      <c r="AC170" s="73" t="s">
        <v>417</v>
      </c>
      <c r="AD170" s="74" t="s">
        <v>6</v>
      </c>
      <c r="AE170" s="73" t="s">
        <v>7588</v>
      </c>
      <c r="AF170" s="73" t="s">
        <v>689</v>
      </c>
      <c r="AG170" s="73" t="s">
        <v>266</v>
      </c>
      <c r="AH170" s="73" t="s">
        <v>266</v>
      </c>
      <c r="AI170" s="73" t="s">
        <v>266</v>
      </c>
      <c r="AJ170" s="73" t="s">
        <v>2283</v>
      </c>
      <c r="AK170" s="81" t="s">
        <v>7588</v>
      </c>
      <c r="AL170" s="73" t="s">
        <v>7588</v>
      </c>
      <c r="AN170" s="26"/>
      <c r="AO170" s="24" t="s">
        <v>7346</v>
      </c>
      <c r="AP170" s="73" t="s">
        <v>86</v>
      </c>
      <c r="AQ170" s="24" t="s">
        <v>2283</v>
      </c>
      <c r="AR170" s="24" t="s">
        <v>4591</v>
      </c>
      <c r="AS170" s="24">
        <v>2040</v>
      </c>
      <c r="AU170" s="26"/>
      <c r="AV170" s="24" t="s">
        <v>267</v>
      </c>
      <c r="AW170" s="22" t="s">
        <v>3271</v>
      </c>
      <c r="AX170" s="24" t="s">
        <v>269</v>
      </c>
      <c r="AY170" s="24" t="s">
        <v>689</v>
      </c>
      <c r="AZ170" s="24" t="s">
        <v>7588</v>
      </c>
      <c r="BA170" s="24" t="s">
        <v>7588</v>
      </c>
      <c r="BC170" s="26"/>
      <c r="BE170" s="29"/>
      <c r="BF170" s="26"/>
      <c r="BG170" s="24">
        <f t="shared" si="72"/>
        <v>0</v>
      </c>
      <c r="BH170" s="24">
        <f t="shared" si="73"/>
        <v>0</v>
      </c>
      <c r="BI170" s="24">
        <f t="shared" si="74"/>
        <v>0</v>
      </c>
      <c r="BJ170" s="24">
        <f t="shared" si="75"/>
        <v>0</v>
      </c>
      <c r="BK170" s="24">
        <f t="shared" si="76"/>
        <v>0</v>
      </c>
      <c r="BL170" s="24">
        <f t="shared" si="77"/>
        <v>0</v>
      </c>
      <c r="BM170" s="24">
        <f t="shared" si="78"/>
        <v>0</v>
      </c>
      <c r="BN170" s="24">
        <f t="shared" si="79"/>
        <v>0</v>
      </c>
      <c r="BO170" s="24">
        <f t="shared" si="80"/>
        <v>0</v>
      </c>
      <c r="BP170" s="24">
        <f t="shared" si="81"/>
        <v>0</v>
      </c>
      <c r="BQ170" s="24">
        <f t="shared" si="82"/>
        <v>0</v>
      </c>
      <c r="BR170" s="24">
        <f t="shared" si="83"/>
        <v>0</v>
      </c>
      <c r="BS170" s="24">
        <f t="shared" si="84"/>
        <v>0</v>
      </c>
      <c r="BT170" s="24">
        <f t="shared" si="85"/>
        <v>1</v>
      </c>
      <c r="BU170" s="24">
        <f t="shared" si="86"/>
        <v>0</v>
      </c>
      <c r="BV170" s="24">
        <f t="shared" si="87"/>
        <v>0</v>
      </c>
      <c r="BW170" s="24">
        <f t="shared" si="88"/>
        <v>0</v>
      </c>
      <c r="BX170" s="24">
        <f t="shared" si="89"/>
        <v>0</v>
      </c>
      <c r="BY170" s="24">
        <f t="shared" si="90"/>
        <v>0</v>
      </c>
      <c r="BZ170" s="24">
        <f t="shared" si="91"/>
        <v>0</v>
      </c>
      <c r="CA170" s="24">
        <f t="shared" si="92"/>
        <v>1</v>
      </c>
      <c r="CB170" s="24">
        <f t="shared" si="93"/>
        <v>1</v>
      </c>
      <c r="CC170" s="24">
        <f t="shared" si="94"/>
        <v>0</v>
      </c>
      <c r="CD170" s="24">
        <f t="shared" si="95"/>
        <v>0</v>
      </c>
      <c r="CE170" s="24">
        <f t="shared" si="96"/>
        <v>0</v>
      </c>
      <c r="CF170" s="24">
        <f t="shared" si="97"/>
        <v>0</v>
      </c>
      <c r="CG170" s="24">
        <f>MAX(BJ170,BN170,BX170,CB170)</f>
        <v>1</v>
      </c>
      <c r="CH170" s="24">
        <f t="shared" si="98"/>
        <v>0</v>
      </c>
      <c r="CI170" s="24">
        <f t="shared" si="99"/>
        <v>1</v>
      </c>
      <c r="CJ170" s="211">
        <f>_xlfn.XLOOKUP($C170,[1]Sheet1!$B:$B,[1]Sheet1!BJ:BJ)</f>
        <v>0</v>
      </c>
      <c r="CK170" s="211">
        <f>_xlfn.XLOOKUP($C170,[1]Sheet1!$B:$B,[1]Sheet1!BK:BK)</f>
        <v>0</v>
      </c>
      <c r="CL170" s="211">
        <f>_xlfn.XLOOKUP($C170,[1]Sheet1!$B:$B,[1]Sheet1!BL:BL)</f>
        <v>0</v>
      </c>
      <c r="CM170" s="211">
        <f>_xlfn.XLOOKUP($C170,[1]Sheet1!$B:$B,[1]Sheet1!BM:BM)</f>
        <v>0</v>
      </c>
      <c r="CN170" s="211">
        <f>_xlfn.XLOOKUP($C170,[1]Sheet1!$B:$B,[1]Sheet1!BN:BN)</f>
        <v>0</v>
      </c>
      <c r="CO170" s="211">
        <f>_xlfn.XLOOKUP($C170,[1]Sheet1!$B:$B,[1]Sheet1!BO:BO)</f>
        <v>0</v>
      </c>
      <c r="CP170" s="211">
        <f>_xlfn.XLOOKUP($C170,[1]Sheet1!$B:$B,[1]Sheet1!BP:BP)</f>
        <v>1</v>
      </c>
      <c r="CQ170" s="211">
        <f>_xlfn.XLOOKUP($C170,[1]Sheet1!$B:$B,[1]Sheet1!BQ:BQ)</f>
        <v>1</v>
      </c>
      <c r="CR170" s="211">
        <f>_xlfn.XLOOKUP($C170,[1]Sheet1!$B:$B,[1]Sheet1!BR:BR)</f>
        <v>0</v>
      </c>
      <c r="CS170" s="211">
        <f>_xlfn.XLOOKUP($C170,[1]Sheet1!$B:$B,[1]Sheet1!BS:BS)</f>
        <v>0</v>
      </c>
      <c r="CT170" s="211">
        <f>_xlfn.XLOOKUP($C170,[1]Sheet1!$B:$B,[1]Sheet1!BT:BT)</f>
        <v>0</v>
      </c>
      <c r="CU170" s="211">
        <f>_xlfn.XLOOKUP($C170,[1]Sheet1!$B:$B,[1]Sheet1!BU:BU)</f>
        <v>0</v>
      </c>
      <c r="CV170" s="211">
        <f>_xlfn.XLOOKUP($C170,[1]Sheet1!$B:$B,[1]Sheet1!BV:BV)</f>
        <v>0</v>
      </c>
      <c r="CW170" s="211">
        <f>_xlfn.XLOOKUP($C170,[1]Sheet1!$B:$B,[1]Sheet1!BW:BW)</f>
        <v>0</v>
      </c>
      <c r="CX170" s="211">
        <f>_xlfn.XLOOKUP($C170,[1]Sheet1!$B:$B,[1]Sheet1!BX:BX)</f>
        <v>0</v>
      </c>
      <c r="CY170" s="211">
        <f>_xlfn.XLOOKUP($C170,[1]Sheet1!$B:$B,[1]Sheet1!BY:BY)</f>
        <v>0</v>
      </c>
      <c r="CZ170" s="211">
        <f>_xlfn.XLOOKUP($C170,[1]Sheet1!$B:$B,[1]Sheet1!BZ:BZ)</f>
        <v>1</v>
      </c>
      <c r="DA170" s="211">
        <f>_xlfn.XLOOKUP($C170,[1]Sheet1!$B:$B,[1]Sheet1!CA:CA)</f>
        <v>0</v>
      </c>
      <c r="DB170" s="211">
        <f>_xlfn.XLOOKUP($C170,[1]Sheet1!$B:$B,[1]Sheet1!CB:CB)</f>
        <v>1</v>
      </c>
      <c r="DC170" s="211">
        <f>_xlfn.XLOOKUP($C170,[1]Sheet1!$B:$B,[1]Sheet1!CC:CC)</f>
        <v>1</v>
      </c>
      <c r="DD170" s="211">
        <f>_xlfn.XLOOKUP($C170,[1]Sheet1!$B:$B,[1]Sheet1!CD:CD)</f>
        <v>0</v>
      </c>
      <c r="DE170" s="211">
        <f>_xlfn.XLOOKUP($C170,[1]Sheet1!$B:$B,[1]Sheet1!CE:CE)</f>
        <v>1</v>
      </c>
      <c r="DF170" s="211">
        <f>_xlfn.XLOOKUP($C170,[1]Sheet1!$B:$B,[1]Sheet1!CF:CF)</f>
        <v>0</v>
      </c>
      <c r="DG170" s="163" t="str">
        <f>_xlfn.XLOOKUP(C170,[2]Sheet1!$B:$B,[2]Sheet1!$N:$N)</f>
        <v>N</v>
      </c>
      <c r="DH170" s="163" t="str">
        <f>_xlfn.XLOOKUP(C170,[2]Sheet1!$B:$B,[2]Sheet1!$R:$R)</f>
        <v>No</v>
      </c>
      <c r="DI170" s="163" t="str">
        <f>_xlfn.XLOOKUP(C170,[2]Sheet1!$B:$B,[2]Sheet1!$AN:$AN)</f>
        <v>V</v>
      </c>
      <c r="DJ170" s="163" t="str">
        <f>_xlfn.XLOOKUP(C170,[2]Sheet1!$B:$B,[2]Sheet1!$W:$W)</f>
        <v>N</v>
      </c>
      <c r="DK170" s="163">
        <f>_xlfn.XLOOKUP(C170,[2]Sheet1!$B:$B,[2]Sheet1!$AF:$AF)</f>
        <v>0</v>
      </c>
      <c r="DL170" s="163" t="str">
        <f>_xlfn.XLOOKUP(C170,[2]Sheet1!$B:$B,[2]Sheet1!$AW:$AW)</f>
        <v>Y</v>
      </c>
      <c r="DM170" s="166" t="str">
        <f t="shared" si="100"/>
        <v>Y</v>
      </c>
      <c r="DN170" s="166" t="str">
        <f t="shared" si="101"/>
        <v>Commitment removed</v>
      </c>
      <c r="DO170" s="166" t="str">
        <f t="shared" si="102"/>
        <v>Y</v>
      </c>
      <c r="DP170" s="166" t="str">
        <f t="shared" si="103"/>
        <v>N</v>
      </c>
      <c r="DQ170" s="180" t="str">
        <f t="shared" si="104"/>
        <v>Not Specified</v>
      </c>
      <c r="DR170" s="180"/>
    </row>
    <row r="171" spans="1:122" s="24" customFormat="1" ht="16.5" hidden="1" customHeight="1">
      <c r="A171" s="24">
        <v>168</v>
      </c>
      <c r="B171" s="24">
        <v>154</v>
      </c>
      <c r="C171" s="26" t="s">
        <v>718</v>
      </c>
      <c r="D171" s="24" t="s">
        <v>7190</v>
      </c>
      <c r="E171" s="24" t="s">
        <v>7169</v>
      </c>
      <c r="F171" s="24" t="s">
        <v>2277</v>
      </c>
      <c r="G171" s="24" t="s">
        <v>3181</v>
      </c>
      <c r="H171" s="30" t="s">
        <v>719</v>
      </c>
      <c r="I171" s="24" t="s">
        <v>720</v>
      </c>
      <c r="J171" s="24">
        <v>-7.0000000000000001E-3</v>
      </c>
      <c r="K171" s="24" t="s">
        <v>721</v>
      </c>
      <c r="L171" s="24">
        <v>95746</v>
      </c>
      <c r="M171" s="26">
        <v>17</v>
      </c>
      <c r="N171" s="73" t="s">
        <v>689</v>
      </c>
      <c r="O171" s="73" t="s">
        <v>7588</v>
      </c>
      <c r="P171" s="74" t="s">
        <v>7588</v>
      </c>
      <c r="Q171" s="73" t="s">
        <v>689</v>
      </c>
      <c r="R171" s="73" t="s">
        <v>689</v>
      </c>
      <c r="S171" s="73" t="s">
        <v>7588</v>
      </c>
      <c r="T171" s="73" t="s">
        <v>7588</v>
      </c>
      <c r="U171" s="213" t="s">
        <v>7588</v>
      </c>
      <c r="V171" s="73" t="s">
        <v>7588</v>
      </c>
      <c r="W171" s="73" t="s">
        <v>7588</v>
      </c>
      <c r="X171" s="218" t="s">
        <v>7588</v>
      </c>
      <c r="Y171" s="73" t="s">
        <v>7588</v>
      </c>
      <c r="Z171" s="73" t="s">
        <v>7588</v>
      </c>
      <c r="AA171" s="74" t="s">
        <v>7588</v>
      </c>
      <c r="AB171" s="73"/>
      <c r="AC171" s="73" t="s">
        <v>2995</v>
      </c>
      <c r="AD171" s="74" t="s">
        <v>7140</v>
      </c>
      <c r="AE171" s="73" t="s">
        <v>7588</v>
      </c>
      <c r="AF171" s="73" t="s">
        <v>689</v>
      </c>
      <c r="AG171" s="73" t="s">
        <v>267</v>
      </c>
      <c r="AH171" s="73" t="s">
        <v>267</v>
      </c>
      <c r="AI171" s="73" t="s">
        <v>267</v>
      </c>
      <c r="AJ171" s="73" t="s">
        <v>7588</v>
      </c>
      <c r="AK171" s="81" t="s">
        <v>7588</v>
      </c>
      <c r="AL171" s="73" t="s">
        <v>7588</v>
      </c>
      <c r="AN171" s="26"/>
      <c r="AO171" s="24" t="s">
        <v>7588</v>
      </c>
      <c r="AP171" s="73" t="s">
        <v>689</v>
      </c>
      <c r="AQ171" s="24" t="s">
        <v>7588</v>
      </c>
      <c r="AR171" s="24" t="s">
        <v>7588</v>
      </c>
      <c r="AS171" s="24" t="s">
        <v>7588</v>
      </c>
      <c r="AU171" s="26"/>
      <c r="AV171" s="24" t="s">
        <v>267</v>
      </c>
      <c r="AW171" s="22" t="s">
        <v>267</v>
      </c>
      <c r="AX171" s="24" t="s">
        <v>269</v>
      </c>
      <c r="AY171" s="24" t="s">
        <v>86</v>
      </c>
      <c r="AZ171" s="24" t="s">
        <v>4599</v>
      </c>
      <c r="BA171" s="24">
        <v>2025</v>
      </c>
      <c r="BC171" s="26"/>
      <c r="BE171" s="29"/>
      <c r="BF171" s="26"/>
      <c r="BG171" s="24">
        <f t="shared" si="72"/>
        <v>0</v>
      </c>
      <c r="BH171" s="24">
        <f t="shared" si="73"/>
        <v>0</v>
      </c>
      <c r="BI171" s="24">
        <f t="shared" si="74"/>
        <v>0</v>
      </c>
      <c r="BJ171" s="24">
        <f t="shared" si="75"/>
        <v>0</v>
      </c>
      <c r="BK171" s="24">
        <f t="shared" si="76"/>
        <v>0</v>
      </c>
      <c r="BL171" s="24">
        <f t="shared" si="77"/>
        <v>0</v>
      </c>
      <c r="BM171" s="24">
        <f t="shared" si="78"/>
        <v>0</v>
      </c>
      <c r="BN171" s="24">
        <f t="shared" si="79"/>
        <v>0</v>
      </c>
      <c r="BO171" s="24">
        <f t="shared" si="80"/>
        <v>0</v>
      </c>
      <c r="BP171" s="24">
        <f t="shared" si="81"/>
        <v>0</v>
      </c>
      <c r="BQ171" s="24">
        <f t="shared" si="82"/>
        <v>0</v>
      </c>
      <c r="BR171" s="24">
        <f t="shared" si="83"/>
        <v>0</v>
      </c>
      <c r="BS171" s="24">
        <f t="shared" si="84"/>
        <v>0</v>
      </c>
      <c r="BT171" s="24">
        <f t="shared" si="85"/>
        <v>0</v>
      </c>
      <c r="BU171" s="24">
        <f t="shared" si="86"/>
        <v>0</v>
      </c>
      <c r="BV171" s="24">
        <f t="shared" si="87"/>
        <v>0</v>
      </c>
      <c r="BW171" s="24">
        <f t="shared" si="88"/>
        <v>0</v>
      </c>
      <c r="BX171" s="24">
        <f t="shared" si="89"/>
        <v>0</v>
      </c>
      <c r="BY171" s="24">
        <f t="shared" si="90"/>
        <v>0</v>
      </c>
      <c r="BZ171" s="24">
        <f t="shared" si="91"/>
        <v>0</v>
      </c>
      <c r="CA171" s="24">
        <f t="shared" si="92"/>
        <v>0</v>
      </c>
      <c r="CB171" s="24">
        <f t="shared" si="93"/>
        <v>0</v>
      </c>
      <c r="CC171" s="24">
        <f t="shared" si="94"/>
        <v>0</v>
      </c>
      <c r="CD171" s="24">
        <f t="shared" si="95"/>
        <v>1</v>
      </c>
      <c r="CE171" s="24">
        <f t="shared" si="96"/>
        <v>0</v>
      </c>
      <c r="CF171" s="24">
        <f t="shared" si="97"/>
        <v>0</v>
      </c>
      <c r="CG171" s="24">
        <f>MAX(BJ171,BN171,BX171,CB171)</f>
        <v>0</v>
      </c>
      <c r="CH171" s="24">
        <f t="shared" si="98"/>
        <v>0</v>
      </c>
      <c r="CI171" s="24">
        <f t="shared" si="99"/>
        <v>1</v>
      </c>
      <c r="CJ171" s="211">
        <f>_xlfn.XLOOKUP($C171,[1]Sheet1!$B:$B,[1]Sheet1!BJ:BJ)</f>
        <v>0</v>
      </c>
      <c r="CK171" s="211">
        <f>_xlfn.XLOOKUP($C171,[1]Sheet1!$B:$B,[1]Sheet1!BK:BK)</f>
        <v>0</v>
      </c>
      <c r="CL171" s="211">
        <f>_xlfn.XLOOKUP($C171,[1]Sheet1!$B:$B,[1]Sheet1!BL:BL)</f>
        <v>0</v>
      </c>
      <c r="CM171" s="211">
        <f>_xlfn.XLOOKUP($C171,[1]Sheet1!$B:$B,[1]Sheet1!BM:BM)</f>
        <v>0</v>
      </c>
      <c r="CN171" s="211">
        <f>_xlfn.XLOOKUP($C171,[1]Sheet1!$B:$B,[1]Sheet1!BN:BN)</f>
        <v>0</v>
      </c>
      <c r="CO171" s="211">
        <f>_xlfn.XLOOKUP($C171,[1]Sheet1!$B:$B,[1]Sheet1!BO:BO)</f>
        <v>0</v>
      </c>
      <c r="CP171" s="211">
        <f>_xlfn.XLOOKUP($C171,[1]Sheet1!$B:$B,[1]Sheet1!BP:BP)</f>
        <v>0</v>
      </c>
      <c r="CQ171" s="211">
        <f>_xlfn.XLOOKUP($C171,[1]Sheet1!$B:$B,[1]Sheet1!BQ:BQ)</f>
        <v>0</v>
      </c>
      <c r="CR171" s="211">
        <f>_xlfn.XLOOKUP($C171,[1]Sheet1!$B:$B,[1]Sheet1!BR:BR)</f>
        <v>0</v>
      </c>
      <c r="CS171" s="211">
        <f>_xlfn.XLOOKUP($C171,[1]Sheet1!$B:$B,[1]Sheet1!BS:BS)</f>
        <v>0</v>
      </c>
      <c r="CT171" s="211">
        <f>_xlfn.XLOOKUP($C171,[1]Sheet1!$B:$B,[1]Sheet1!BT:BT)</f>
        <v>0</v>
      </c>
      <c r="CU171" s="211">
        <f>_xlfn.XLOOKUP($C171,[1]Sheet1!$B:$B,[1]Sheet1!BU:BU)</f>
        <v>0</v>
      </c>
      <c r="CV171" s="211">
        <f>_xlfn.XLOOKUP($C171,[1]Sheet1!$B:$B,[1]Sheet1!BV:BV)</f>
        <v>0</v>
      </c>
      <c r="CW171" s="211">
        <f>_xlfn.XLOOKUP($C171,[1]Sheet1!$B:$B,[1]Sheet1!BW:BW)</f>
        <v>0</v>
      </c>
      <c r="CX171" s="211">
        <f>_xlfn.XLOOKUP($C171,[1]Sheet1!$B:$B,[1]Sheet1!BX:BX)</f>
        <v>0</v>
      </c>
      <c r="CY171" s="211">
        <f>_xlfn.XLOOKUP($C171,[1]Sheet1!$B:$B,[1]Sheet1!BY:BY)</f>
        <v>0</v>
      </c>
      <c r="CZ171" s="211">
        <f>_xlfn.XLOOKUP($C171,[1]Sheet1!$B:$B,[1]Sheet1!BZ:BZ)</f>
        <v>0</v>
      </c>
      <c r="DA171" s="211">
        <f>_xlfn.XLOOKUP($C171,[1]Sheet1!$B:$B,[1]Sheet1!CA:CA)</f>
        <v>0</v>
      </c>
      <c r="DB171" s="211">
        <f>_xlfn.XLOOKUP($C171,[1]Sheet1!$B:$B,[1]Sheet1!CB:CB)</f>
        <v>0</v>
      </c>
      <c r="DC171" s="211">
        <f>_xlfn.XLOOKUP($C171,[1]Sheet1!$B:$B,[1]Sheet1!CC:CC)</f>
        <v>0</v>
      </c>
      <c r="DD171" s="211">
        <f>_xlfn.XLOOKUP($C171,[1]Sheet1!$B:$B,[1]Sheet1!CD:CD)</f>
        <v>0</v>
      </c>
      <c r="DE171" s="211">
        <f>_xlfn.XLOOKUP($C171,[1]Sheet1!$B:$B,[1]Sheet1!CE:CE)</f>
        <v>0</v>
      </c>
      <c r="DF171" s="211">
        <f>_xlfn.XLOOKUP($C171,[1]Sheet1!$B:$B,[1]Sheet1!CF:CF)</f>
        <v>0</v>
      </c>
      <c r="DG171" s="163" t="str">
        <f>_xlfn.XLOOKUP(C171,[2]Sheet1!$B:$B,[2]Sheet1!$N:$N)</f>
        <v>N</v>
      </c>
      <c r="DH171" s="163">
        <f>_xlfn.XLOOKUP(C171,[2]Sheet1!$B:$B,[2]Sheet1!$R:$R)</f>
        <v>0</v>
      </c>
      <c r="DI171" s="163" t="str">
        <f>_xlfn.XLOOKUP(C171,[2]Sheet1!$B:$B,[2]Sheet1!$AN:$AN)</f>
        <v>N</v>
      </c>
      <c r="DJ171" s="163" t="str">
        <f>_xlfn.XLOOKUP(C171,[2]Sheet1!$B:$B,[2]Sheet1!$W:$W)</f>
        <v>G</v>
      </c>
      <c r="DK171" s="163" t="str">
        <f>_xlfn.XLOOKUP(C171,[2]Sheet1!$B:$B,[2]Sheet1!$AF:$AF)</f>
        <v>U</v>
      </c>
      <c r="DL171" s="163">
        <f>_xlfn.XLOOKUP(C171,[2]Sheet1!$B:$B,[2]Sheet1!$AW:$AW)</f>
        <v>0</v>
      </c>
      <c r="DM171" s="166" t="str">
        <f t="shared" si="100"/>
        <v>N</v>
      </c>
      <c r="DN171" s="166" t="str">
        <f t="shared" si="101"/>
        <v/>
      </c>
      <c r="DO171" s="166" t="str">
        <f t="shared" si="102"/>
        <v>N</v>
      </c>
      <c r="DP171" s="166" t="str">
        <f t="shared" si="103"/>
        <v>N</v>
      </c>
      <c r="DQ171" s="180" t="str">
        <f t="shared" si="104"/>
        <v>Not Specified</v>
      </c>
      <c r="DR171" s="180"/>
    </row>
    <row r="172" spans="1:122" s="24" customFormat="1" ht="16.5" hidden="1" customHeight="1">
      <c r="A172" s="24">
        <v>169</v>
      </c>
      <c r="B172" s="24">
        <v>218</v>
      </c>
      <c r="C172" s="26" t="s">
        <v>722</v>
      </c>
      <c r="D172" s="24" t="s">
        <v>7173</v>
      </c>
      <c r="E172" s="24" t="s">
        <v>7169</v>
      </c>
      <c r="F172" s="24" t="s">
        <v>7286</v>
      </c>
      <c r="G172" s="24" t="s">
        <v>2990</v>
      </c>
      <c r="H172" s="30" t="s">
        <v>723</v>
      </c>
      <c r="I172" s="24" t="s">
        <v>724</v>
      </c>
      <c r="J172" s="24">
        <v>1.173</v>
      </c>
      <c r="K172" s="24" t="s">
        <v>725</v>
      </c>
      <c r="L172" s="24">
        <v>66308</v>
      </c>
      <c r="M172" s="26">
        <v>12</v>
      </c>
      <c r="N172" s="73" t="s">
        <v>689</v>
      </c>
      <c r="O172" s="73" t="s">
        <v>7588</v>
      </c>
      <c r="P172" s="74" t="s">
        <v>7588</v>
      </c>
      <c r="Q172" s="73" t="s">
        <v>689</v>
      </c>
      <c r="R172" s="73" t="s">
        <v>689</v>
      </c>
      <c r="S172" s="73" t="s">
        <v>7588</v>
      </c>
      <c r="T172" s="73" t="s">
        <v>7588</v>
      </c>
      <c r="U172" s="213" t="s">
        <v>7588</v>
      </c>
      <c r="V172" s="73" t="s">
        <v>7588</v>
      </c>
      <c r="W172" s="73" t="s">
        <v>7588</v>
      </c>
      <c r="X172" s="218" t="s">
        <v>7588</v>
      </c>
      <c r="Y172" s="73" t="s">
        <v>7588</v>
      </c>
      <c r="Z172" s="73" t="s">
        <v>7588</v>
      </c>
      <c r="AA172" s="74" t="s">
        <v>7588</v>
      </c>
      <c r="AB172" s="73"/>
      <c r="AC172" s="73" t="s">
        <v>675</v>
      </c>
      <c r="AD172" s="74" t="s">
        <v>5</v>
      </c>
      <c r="AE172" s="73" t="s">
        <v>870</v>
      </c>
      <c r="AF172" s="73" t="s">
        <v>86</v>
      </c>
      <c r="AG172" s="73" t="s">
        <v>266</v>
      </c>
      <c r="AH172" s="73" t="s">
        <v>266</v>
      </c>
      <c r="AI172" s="73" t="s">
        <v>269</v>
      </c>
      <c r="AJ172" s="73" t="s">
        <v>691</v>
      </c>
      <c r="AK172" s="81" t="s">
        <v>4605</v>
      </c>
      <c r="AL172" s="73">
        <v>2025</v>
      </c>
      <c r="AN172" s="26"/>
      <c r="AO172" s="24" t="s">
        <v>7588</v>
      </c>
      <c r="AP172" s="73" t="s">
        <v>689</v>
      </c>
      <c r="AQ172" s="24" t="s">
        <v>7588</v>
      </c>
      <c r="AR172" s="24" t="s">
        <v>7588</v>
      </c>
      <c r="AS172" s="24" t="s">
        <v>7588</v>
      </c>
      <c r="AU172" s="26"/>
      <c r="AV172" s="24" t="s">
        <v>267</v>
      </c>
      <c r="AW172" s="22" t="s">
        <v>267</v>
      </c>
      <c r="AX172" s="24" t="s">
        <v>269</v>
      </c>
      <c r="AY172" s="24" t="s">
        <v>689</v>
      </c>
      <c r="AZ172" s="24" t="s">
        <v>7588</v>
      </c>
      <c r="BA172" s="24" t="s">
        <v>7588</v>
      </c>
      <c r="BC172" s="26"/>
      <c r="BE172" s="29"/>
      <c r="BF172" s="26"/>
      <c r="BG172" s="24">
        <f t="shared" si="72"/>
        <v>0</v>
      </c>
      <c r="BH172" s="24">
        <f t="shared" si="73"/>
        <v>0</v>
      </c>
      <c r="BI172" s="24">
        <f t="shared" si="74"/>
        <v>0</v>
      </c>
      <c r="BJ172" s="24">
        <f t="shared" si="75"/>
        <v>0</v>
      </c>
      <c r="BK172" s="24">
        <f t="shared" si="76"/>
        <v>0</v>
      </c>
      <c r="BL172" s="24">
        <f t="shared" si="77"/>
        <v>0</v>
      </c>
      <c r="BM172" s="24">
        <f t="shared" si="78"/>
        <v>0</v>
      </c>
      <c r="BN172" s="24">
        <f t="shared" si="79"/>
        <v>0</v>
      </c>
      <c r="BO172" s="24">
        <f t="shared" si="80"/>
        <v>0</v>
      </c>
      <c r="BP172" s="24">
        <f t="shared" si="81"/>
        <v>0</v>
      </c>
      <c r="BQ172" s="24">
        <f t="shared" si="82"/>
        <v>0</v>
      </c>
      <c r="BR172" s="24">
        <f t="shared" si="83"/>
        <v>0</v>
      </c>
      <c r="BS172" s="24">
        <f t="shared" si="84"/>
        <v>0</v>
      </c>
      <c r="BT172" s="24">
        <f t="shared" si="85"/>
        <v>0</v>
      </c>
      <c r="BU172" s="24">
        <f t="shared" si="86"/>
        <v>0</v>
      </c>
      <c r="BV172" s="24">
        <f t="shared" si="87"/>
        <v>1</v>
      </c>
      <c r="BW172" s="24">
        <f t="shared" si="88"/>
        <v>0</v>
      </c>
      <c r="BX172" s="24">
        <f t="shared" si="89"/>
        <v>1</v>
      </c>
      <c r="BY172" s="24">
        <f t="shared" si="90"/>
        <v>0</v>
      </c>
      <c r="BZ172" s="24">
        <f t="shared" si="91"/>
        <v>0</v>
      </c>
      <c r="CA172" s="24">
        <f t="shared" si="92"/>
        <v>0</v>
      </c>
      <c r="CB172" s="24">
        <f t="shared" si="93"/>
        <v>0</v>
      </c>
      <c r="CC172" s="24">
        <f t="shared" si="94"/>
        <v>0</v>
      </c>
      <c r="CD172" s="24">
        <f t="shared" si="95"/>
        <v>0</v>
      </c>
      <c r="CE172" s="24">
        <f t="shared" si="96"/>
        <v>0</v>
      </c>
      <c r="CF172" s="24">
        <f t="shared" si="97"/>
        <v>0</v>
      </c>
      <c r="CG172" s="24">
        <f>MAX($BJ172,$BN172,$BX172,$CB172)</f>
        <v>1</v>
      </c>
      <c r="CH172" s="24">
        <f t="shared" si="98"/>
        <v>0</v>
      </c>
      <c r="CI172" s="24">
        <f t="shared" si="99"/>
        <v>1</v>
      </c>
      <c r="CJ172" s="211">
        <f>_xlfn.XLOOKUP($C172,[1]Sheet1!$B:$B,[1]Sheet1!BJ:BJ)</f>
        <v>0</v>
      </c>
      <c r="CK172" s="211">
        <f>_xlfn.XLOOKUP($C172,[1]Sheet1!$B:$B,[1]Sheet1!BK:BK)</f>
        <v>1</v>
      </c>
      <c r="CL172" s="211">
        <f>_xlfn.XLOOKUP($C172,[1]Sheet1!$B:$B,[1]Sheet1!BL:BL)</f>
        <v>0</v>
      </c>
      <c r="CM172" s="211">
        <f>_xlfn.XLOOKUP($C172,[1]Sheet1!$B:$B,[1]Sheet1!BM:BM)</f>
        <v>1</v>
      </c>
      <c r="CN172" s="211">
        <f>_xlfn.XLOOKUP($C172,[1]Sheet1!$B:$B,[1]Sheet1!BN:BN)</f>
        <v>0</v>
      </c>
      <c r="CO172" s="211">
        <f>_xlfn.XLOOKUP($C172,[1]Sheet1!$B:$B,[1]Sheet1!BO:BO)</f>
        <v>0</v>
      </c>
      <c r="CP172" s="211">
        <f>_xlfn.XLOOKUP($C172,[1]Sheet1!$B:$B,[1]Sheet1!BP:BP)</f>
        <v>1</v>
      </c>
      <c r="CQ172" s="211">
        <f>_xlfn.XLOOKUP($C172,[1]Sheet1!$B:$B,[1]Sheet1!BQ:BQ)</f>
        <v>1</v>
      </c>
      <c r="CR172" s="211">
        <f>_xlfn.XLOOKUP($C172,[1]Sheet1!$B:$B,[1]Sheet1!BR:BR)</f>
        <v>0</v>
      </c>
      <c r="CS172" s="211">
        <f>_xlfn.XLOOKUP($C172,[1]Sheet1!$B:$B,[1]Sheet1!BS:BS)</f>
        <v>0</v>
      </c>
      <c r="CT172" s="211">
        <f>_xlfn.XLOOKUP($C172,[1]Sheet1!$B:$B,[1]Sheet1!BT:BT)</f>
        <v>0</v>
      </c>
      <c r="CU172" s="211">
        <f>_xlfn.XLOOKUP($C172,[1]Sheet1!$B:$B,[1]Sheet1!BU:BU)</f>
        <v>0</v>
      </c>
      <c r="CV172" s="211">
        <f>_xlfn.XLOOKUP($C172,[1]Sheet1!$B:$B,[1]Sheet1!BV:BV)</f>
        <v>0</v>
      </c>
      <c r="CW172" s="211">
        <f>_xlfn.XLOOKUP($C172,[1]Sheet1!$B:$B,[1]Sheet1!BW:BW)</f>
        <v>0</v>
      </c>
      <c r="CX172" s="211">
        <f>_xlfn.XLOOKUP($C172,[1]Sheet1!$B:$B,[1]Sheet1!BX:BX)</f>
        <v>0</v>
      </c>
      <c r="CY172" s="211">
        <f>_xlfn.XLOOKUP($C172,[1]Sheet1!$B:$B,[1]Sheet1!BY:BY)</f>
        <v>0</v>
      </c>
      <c r="CZ172" s="211">
        <f>_xlfn.XLOOKUP($C172,[1]Sheet1!$B:$B,[1]Sheet1!BZ:BZ)</f>
        <v>1</v>
      </c>
      <c r="DA172" s="211">
        <f>_xlfn.XLOOKUP($C172,[1]Sheet1!$B:$B,[1]Sheet1!CA:CA)</f>
        <v>1</v>
      </c>
      <c r="DB172" s="211">
        <f>_xlfn.XLOOKUP($C172,[1]Sheet1!$B:$B,[1]Sheet1!CB:CB)</f>
        <v>1</v>
      </c>
      <c r="DC172" s="211">
        <f>_xlfn.XLOOKUP($C172,[1]Sheet1!$B:$B,[1]Sheet1!CC:CC)</f>
        <v>1</v>
      </c>
      <c r="DD172" s="211">
        <f>_xlfn.XLOOKUP($C172,[1]Sheet1!$B:$B,[1]Sheet1!CD:CD)</f>
        <v>0</v>
      </c>
      <c r="DE172" s="211">
        <f>_xlfn.XLOOKUP($C172,[1]Sheet1!$B:$B,[1]Sheet1!CE:CE)</f>
        <v>1</v>
      </c>
      <c r="DF172" s="211">
        <f>_xlfn.XLOOKUP($C172,[1]Sheet1!$B:$B,[1]Sheet1!CF:CF)</f>
        <v>0</v>
      </c>
      <c r="DG172" s="163" t="str">
        <f>_xlfn.XLOOKUP(C172,[2]Sheet1!$B:$B,[2]Sheet1!$N:$N)</f>
        <v>N</v>
      </c>
      <c r="DH172" s="163">
        <f>_xlfn.XLOOKUP(C172,[2]Sheet1!$B:$B,[2]Sheet1!$R:$R)</f>
        <v>0</v>
      </c>
      <c r="DI172" s="163" t="str">
        <f>_xlfn.XLOOKUP(C172,[2]Sheet1!$B:$B,[2]Sheet1!$AN:$AN)</f>
        <v>C</v>
      </c>
      <c r="DJ172" s="163" t="str">
        <f>_xlfn.XLOOKUP(C172,[2]Sheet1!$B:$B,[2]Sheet1!$W:$W)</f>
        <v>C</v>
      </c>
      <c r="DK172" s="163" t="str">
        <f>_xlfn.XLOOKUP(C172,[2]Sheet1!$B:$B,[2]Sheet1!$AF:$AF)</f>
        <v>Y</v>
      </c>
      <c r="DL172" s="163" t="str">
        <f>_xlfn.XLOOKUP(C172,[2]Sheet1!$B:$B,[2]Sheet1!$AW:$AW)</f>
        <v>U</v>
      </c>
      <c r="DM172" s="166" t="str">
        <f t="shared" si="100"/>
        <v>N</v>
      </c>
      <c r="DN172" s="166" t="str">
        <f t="shared" si="101"/>
        <v/>
      </c>
      <c r="DO172" s="166" t="str">
        <f t="shared" si="102"/>
        <v>N</v>
      </c>
      <c r="DP172" s="166" t="str">
        <f t="shared" si="103"/>
        <v>Y</v>
      </c>
      <c r="DQ172" s="180" t="str">
        <f t="shared" si="104"/>
        <v>Not Specified</v>
      </c>
      <c r="DR172" s="180"/>
    </row>
    <row r="173" spans="1:122" s="24" customFormat="1" ht="16.5" hidden="1" customHeight="1">
      <c r="A173" s="24">
        <v>170</v>
      </c>
      <c r="B173" s="24">
        <v>161</v>
      </c>
      <c r="C173" s="26" t="s">
        <v>1531</v>
      </c>
      <c r="D173" s="24" t="s">
        <v>7162</v>
      </c>
      <c r="E173" s="24" t="s">
        <v>7175</v>
      </c>
      <c r="F173" s="24" t="s">
        <v>2277</v>
      </c>
      <c r="G173" s="24" t="s">
        <v>3181</v>
      </c>
      <c r="H173" s="30" t="s">
        <v>1532</v>
      </c>
      <c r="I173" s="24" t="s">
        <v>1533</v>
      </c>
      <c r="J173" s="24">
        <v>-2.7E-2</v>
      </c>
      <c r="K173" s="24" t="s">
        <v>1534</v>
      </c>
      <c r="L173" s="24">
        <v>265245</v>
      </c>
      <c r="M173" s="26">
        <v>12</v>
      </c>
      <c r="N173" s="73" t="s">
        <v>689</v>
      </c>
      <c r="O173" s="73" t="s">
        <v>7588</v>
      </c>
      <c r="P173" s="74" t="s">
        <v>7588</v>
      </c>
      <c r="Q173" s="73" t="s">
        <v>689</v>
      </c>
      <c r="R173" s="73" t="s">
        <v>689</v>
      </c>
      <c r="S173" s="73" t="s">
        <v>7588</v>
      </c>
      <c r="T173" s="73" t="s">
        <v>7588</v>
      </c>
      <c r="U173" s="213" t="s">
        <v>7588</v>
      </c>
      <c r="V173" s="73" t="s">
        <v>7588</v>
      </c>
      <c r="W173" s="73" t="s">
        <v>7588</v>
      </c>
      <c r="X173" s="218" t="s">
        <v>7588</v>
      </c>
      <c r="Y173" s="73" t="s">
        <v>7588</v>
      </c>
      <c r="Z173" s="73" t="s">
        <v>7588</v>
      </c>
      <c r="AA173" s="74" t="s">
        <v>7588</v>
      </c>
      <c r="AB173" s="73"/>
      <c r="AC173" s="73" t="s">
        <v>417</v>
      </c>
      <c r="AD173" s="74" t="s">
        <v>6</v>
      </c>
      <c r="AE173" s="73" t="s">
        <v>7588</v>
      </c>
      <c r="AF173" s="73" t="s">
        <v>689</v>
      </c>
      <c r="AG173" s="73" t="s">
        <v>266</v>
      </c>
      <c r="AH173" s="73" t="s">
        <v>266</v>
      </c>
      <c r="AI173" s="73" t="s">
        <v>269</v>
      </c>
      <c r="AJ173" s="73" t="s">
        <v>691</v>
      </c>
      <c r="AK173" s="81" t="s">
        <v>7588</v>
      </c>
      <c r="AL173" s="73" t="s">
        <v>7588</v>
      </c>
      <c r="AN173" s="26"/>
      <c r="AO173" s="24" t="s">
        <v>870</v>
      </c>
      <c r="AP173" s="73" t="s">
        <v>86</v>
      </c>
      <c r="AQ173" s="24" t="s">
        <v>691</v>
      </c>
      <c r="AR173" s="24" t="s">
        <v>4611</v>
      </c>
      <c r="AS173" s="24">
        <v>2050</v>
      </c>
      <c r="AU173" s="26"/>
      <c r="AV173" s="24" t="s">
        <v>266</v>
      </c>
      <c r="AW173" s="22" t="s">
        <v>267</v>
      </c>
      <c r="AX173" s="24" t="s">
        <v>269</v>
      </c>
      <c r="AY173" s="24" t="s">
        <v>689</v>
      </c>
      <c r="AZ173" s="24" t="s">
        <v>7588</v>
      </c>
      <c r="BA173" s="24" t="s">
        <v>7588</v>
      </c>
      <c r="BC173" s="26"/>
      <c r="BE173" s="29"/>
      <c r="BF173" s="26"/>
      <c r="BG173" s="24">
        <f t="shared" si="72"/>
        <v>0</v>
      </c>
      <c r="BH173" s="24">
        <f t="shared" si="73"/>
        <v>0</v>
      </c>
      <c r="BI173" s="24">
        <f t="shared" si="74"/>
        <v>0</v>
      </c>
      <c r="BJ173" s="24">
        <f t="shared" si="75"/>
        <v>0</v>
      </c>
      <c r="BK173" s="24">
        <f t="shared" si="76"/>
        <v>0</v>
      </c>
      <c r="BL173" s="24">
        <f t="shared" si="77"/>
        <v>0</v>
      </c>
      <c r="BM173" s="24">
        <f t="shared" si="78"/>
        <v>0</v>
      </c>
      <c r="BN173" s="24">
        <f t="shared" si="79"/>
        <v>0</v>
      </c>
      <c r="BO173" s="24">
        <f t="shared" si="80"/>
        <v>0</v>
      </c>
      <c r="BP173" s="24">
        <f t="shared" si="81"/>
        <v>0</v>
      </c>
      <c r="BQ173" s="24">
        <f t="shared" si="82"/>
        <v>0</v>
      </c>
      <c r="BR173" s="24">
        <f t="shared" si="83"/>
        <v>0</v>
      </c>
      <c r="BS173" s="24">
        <f t="shared" si="84"/>
        <v>0</v>
      </c>
      <c r="BT173" s="24">
        <f t="shared" si="85"/>
        <v>1</v>
      </c>
      <c r="BU173" s="24">
        <f t="shared" si="86"/>
        <v>0</v>
      </c>
      <c r="BV173" s="24">
        <f t="shared" si="87"/>
        <v>0</v>
      </c>
      <c r="BW173" s="24">
        <f t="shared" si="88"/>
        <v>0</v>
      </c>
      <c r="BX173" s="24">
        <f t="shared" si="89"/>
        <v>0</v>
      </c>
      <c r="BY173" s="24">
        <f t="shared" si="90"/>
        <v>0</v>
      </c>
      <c r="BZ173" s="24">
        <f t="shared" si="91"/>
        <v>0</v>
      </c>
      <c r="CA173" s="24">
        <f t="shared" si="92"/>
        <v>1</v>
      </c>
      <c r="CB173" s="24">
        <f t="shared" si="93"/>
        <v>1</v>
      </c>
      <c r="CC173" s="24">
        <f t="shared" si="94"/>
        <v>0</v>
      </c>
      <c r="CD173" s="24">
        <f t="shared" si="95"/>
        <v>0</v>
      </c>
      <c r="CE173" s="24">
        <f t="shared" si="96"/>
        <v>0</v>
      </c>
      <c r="CF173" s="24">
        <f t="shared" si="97"/>
        <v>1</v>
      </c>
      <c r="CG173" s="24">
        <f>MAX(BJ173,BN173,BX173,CB173)</f>
        <v>1</v>
      </c>
      <c r="CH173" s="24">
        <f t="shared" si="98"/>
        <v>0</v>
      </c>
      <c r="CI173" s="24">
        <f t="shared" si="99"/>
        <v>0</v>
      </c>
      <c r="CJ173" s="211">
        <f>_xlfn.XLOOKUP($C173,[1]Sheet1!$B:$B,[1]Sheet1!BJ:BJ)</f>
        <v>0</v>
      </c>
      <c r="CK173" s="211">
        <f>_xlfn.XLOOKUP($C173,[1]Sheet1!$B:$B,[1]Sheet1!BK:BK)</f>
        <v>0</v>
      </c>
      <c r="CL173" s="211">
        <f>_xlfn.XLOOKUP($C173,[1]Sheet1!$B:$B,[1]Sheet1!BL:BL)</f>
        <v>0</v>
      </c>
      <c r="CM173" s="211">
        <f>_xlfn.XLOOKUP($C173,[1]Sheet1!$B:$B,[1]Sheet1!BM:BM)</f>
        <v>0</v>
      </c>
      <c r="CN173" s="211">
        <f>_xlfn.XLOOKUP($C173,[1]Sheet1!$B:$B,[1]Sheet1!BN:BN)</f>
        <v>0</v>
      </c>
      <c r="CO173" s="211">
        <f>_xlfn.XLOOKUP($C173,[1]Sheet1!$B:$B,[1]Sheet1!BO:BO)</f>
        <v>0</v>
      </c>
      <c r="CP173" s="211">
        <f>_xlfn.XLOOKUP($C173,[1]Sheet1!$B:$B,[1]Sheet1!BP:BP)</f>
        <v>0</v>
      </c>
      <c r="CQ173" s="211">
        <f>_xlfn.XLOOKUP($C173,[1]Sheet1!$B:$B,[1]Sheet1!BQ:BQ)</f>
        <v>0</v>
      </c>
      <c r="CR173" s="211">
        <f>_xlfn.XLOOKUP($C173,[1]Sheet1!$B:$B,[1]Sheet1!BR:BR)</f>
        <v>0</v>
      </c>
      <c r="CS173" s="211">
        <f>_xlfn.XLOOKUP($C173,[1]Sheet1!$B:$B,[1]Sheet1!BS:BS)</f>
        <v>0</v>
      </c>
      <c r="CT173" s="211">
        <f>_xlfn.XLOOKUP($C173,[1]Sheet1!$B:$B,[1]Sheet1!BT:BT)</f>
        <v>0</v>
      </c>
      <c r="CU173" s="211">
        <f>_xlfn.XLOOKUP($C173,[1]Sheet1!$B:$B,[1]Sheet1!BU:BU)</f>
        <v>0</v>
      </c>
      <c r="CV173" s="211">
        <f>_xlfn.XLOOKUP($C173,[1]Sheet1!$B:$B,[1]Sheet1!BV:BV)</f>
        <v>0</v>
      </c>
      <c r="CW173" s="211">
        <f>_xlfn.XLOOKUP($C173,[1]Sheet1!$B:$B,[1]Sheet1!BW:BW)</f>
        <v>0</v>
      </c>
      <c r="CX173" s="211">
        <f>_xlfn.XLOOKUP($C173,[1]Sheet1!$B:$B,[1]Sheet1!BX:BX)</f>
        <v>0</v>
      </c>
      <c r="CY173" s="211">
        <f>_xlfn.XLOOKUP($C173,[1]Sheet1!$B:$B,[1]Sheet1!BY:BY)</f>
        <v>0</v>
      </c>
      <c r="CZ173" s="211">
        <f>_xlfn.XLOOKUP($C173,[1]Sheet1!$B:$B,[1]Sheet1!BZ:BZ)</f>
        <v>0</v>
      </c>
      <c r="DA173" s="211">
        <f>_xlfn.XLOOKUP($C173,[1]Sheet1!$B:$B,[1]Sheet1!CA:CA)</f>
        <v>0</v>
      </c>
      <c r="DB173" s="211">
        <f>_xlfn.XLOOKUP($C173,[1]Sheet1!$B:$B,[1]Sheet1!CB:CB)</f>
        <v>0</v>
      </c>
      <c r="DC173" s="211">
        <f>_xlfn.XLOOKUP($C173,[1]Sheet1!$B:$B,[1]Sheet1!CC:CC)</f>
        <v>0</v>
      </c>
      <c r="DD173" s="211">
        <f>_xlfn.XLOOKUP($C173,[1]Sheet1!$B:$B,[1]Sheet1!CD:CD)</f>
        <v>0</v>
      </c>
      <c r="DE173" s="211">
        <f>_xlfn.XLOOKUP($C173,[1]Sheet1!$B:$B,[1]Sheet1!CE:CE)</f>
        <v>0</v>
      </c>
      <c r="DF173" s="211">
        <f>_xlfn.XLOOKUP($C173,[1]Sheet1!$B:$B,[1]Sheet1!CF:CF)</f>
        <v>0</v>
      </c>
      <c r="DG173" s="163" t="str">
        <f>_xlfn.XLOOKUP(C173,[2]Sheet1!$B:$B,[2]Sheet1!$N:$N)</f>
        <v>N</v>
      </c>
      <c r="DH173" s="163">
        <f>_xlfn.XLOOKUP(C173,[2]Sheet1!$B:$B,[2]Sheet1!$R:$R)</f>
        <v>0</v>
      </c>
      <c r="DI173" s="163" t="str">
        <f>_xlfn.XLOOKUP(C173,[2]Sheet1!$B:$B,[2]Sheet1!$AN:$AN)</f>
        <v>N</v>
      </c>
      <c r="DJ173" s="163" t="str">
        <f>_xlfn.XLOOKUP(C173,[2]Sheet1!$B:$B,[2]Sheet1!$W:$W)</f>
        <v>N</v>
      </c>
      <c r="DK173" s="163">
        <f>_xlfn.XLOOKUP(C173,[2]Sheet1!$B:$B,[2]Sheet1!$AF:$AF)</f>
        <v>0</v>
      </c>
      <c r="DL173" s="163">
        <f>_xlfn.XLOOKUP(C173,[2]Sheet1!$B:$B,[2]Sheet1!$AW:$AW)</f>
        <v>0</v>
      </c>
      <c r="DM173" s="166" t="str">
        <f t="shared" si="100"/>
        <v>N</v>
      </c>
      <c r="DN173" s="166" t="str">
        <f t="shared" si="101"/>
        <v/>
      </c>
      <c r="DO173" s="166" t="str">
        <f t="shared" si="102"/>
        <v>Y</v>
      </c>
      <c r="DP173" s="166" t="str">
        <f t="shared" si="103"/>
        <v>N</v>
      </c>
      <c r="DQ173" s="180" t="str">
        <f t="shared" si="104"/>
        <v>Yes</v>
      </c>
      <c r="DR173" s="180"/>
    </row>
    <row r="174" spans="1:122" s="89" customFormat="1" ht="16.5" hidden="1" customHeight="1">
      <c r="A174" s="89">
        <v>171</v>
      </c>
      <c r="B174" s="89">
        <v>165</v>
      </c>
      <c r="C174" s="90" t="s">
        <v>734</v>
      </c>
      <c r="D174" s="89" t="s">
        <v>7161</v>
      </c>
      <c r="E174" s="89" t="s">
        <v>7160</v>
      </c>
      <c r="F174" s="89" t="s">
        <v>2331</v>
      </c>
      <c r="G174" s="89" t="s">
        <v>3181</v>
      </c>
      <c r="H174" s="91" t="s">
        <v>735</v>
      </c>
      <c r="I174" s="89" t="s">
        <v>736</v>
      </c>
      <c r="J174" s="89">
        <v>-0.29599999999999999</v>
      </c>
      <c r="K174" s="89" t="s">
        <v>737</v>
      </c>
      <c r="L174" s="89">
        <v>43998</v>
      </c>
      <c r="M174" s="90">
        <v>12</v>
      </c>
      <c r="N174" s="88" t="s">
        <v>689</v>
      </c>
      <c r="O174" s="88" t="s">
        <v>7588</v>
      </c>
      <c r="P174" s="92" t="s">
        <v>7588</v>
      </c>
      <c r="Q174" s="73" t="s">
        <v>689</v>
      </c>
      <c r="R174" s="73" t="s">
        <v>689</v>
      </c>
      <c r="S174" s="88" t="s">
        <v>7588</v>
      </c>
      <c r="T174" s="88" t="s">
        <v>7588</v>
      </c>
      <c r="U174" s="215" t="s">
        <v>7588</v>
      </c>
      <c r="V174" s="88" t="s">
        <v>7588</v>
      </c>
      <c r="W174" s="88" t="s">
        <v>7588</v>
      </c>
      <c r="X174" s="220" t="s">
        <v>7588</v>
      </c>
      <c r="Y174" s="73" t="s">
        <v>7588</v>
      </c>
      <c r="Z174" s="88" t="s">
        <v>7588</v>
      </c>
      <c r="AA174" s="92" t="s">
        <v>7588</v>
      </c>
      <c r="AB174" s="88"/>
      <c r="AC174" s="88" t="s">
        <v>7588</v>
      </c>
      <c r="AD174" s="92" t="s">
        <v>7588</v>
      </c>
      <c r="AE174" s="73" t="s">
        <v>7588</v>
      </c>
      <c r="AF174" s="73" t="s">
        <v>689</v>
      </c>
      <c r="AG174" s="88" t="s">
        <v>266</v>
      </c>
      <c r="AH174" s="88" t="s">
        <v>266</v>
      </c>
      <c r="AI174" s="88" t="s">
        <v>738</v>
      </c>
      <c r="AJ174" s="88" t="s">
        <v>691</v>
      </c>
      <c r="AK174" s="93" t="s">
        <v>7588</v>
      </c>
      <c r="AL174" s="88" t="s">
        <v>7588</v>
      </c>
      <c r="AN174" s="90"/>
      <c r="AO174" s="24" t="s">
        <v>870</v>
      </c>
      <c r="AP174" s="88" t="s">
        <v>86</v>
      </c>
      <c r="AQ174" s="89" t="s">
        <v>691</v>
      </c>
      <c r="AR174" s="89" t="s">
        <v>7588</v>
      </c>
      <c r="AS174" s="89">
        <v>2060</v>
      </c>
      <c r="AU174" s="90"/>
      <c r="AV174" s="24" t="s">
        <v>267</v>
      </c>
      <c r="AW174" s="199" t="s">
        <v>7588</v>
      </c>
      <c r="AX174" s="89" t="s">
        <v>7588</v>
      </c>
      <c r="AY174" s="89" t="s">
        <v>689</v>
      </c>
      <c r="AZ174" s="89" t="s">
        <v>7588</v>
      </c>
      <c r="BA174" s="89">
        <v>2060</v>
      </c>
      <c r="BB174" s="96" t="s">
        <v>739</v>
      </c>
      <c r="BC174" s="90" t="s">
        <v>740</v>
      </c>
      <c r="BE174" s="95"/>
      <c r="BF174" s="90"/>
      <c r="BG174" s="24">
        <f t="shared" si="72"/>
        <v>0</v>
      </c>
      <c r="BH174" s="24">
        <f t="shared" si="73"/>
        <v>0</v>
      </c>
      <c r="BI174" s="24">
        <f t="shared" si="74"/>
        <v>0</v>
      </c>
      <c r="BJ174" s="24">
        <f t="shared" si="75"/>
        <v>0</v>
      </c>
      <c r="BK174" s="24">
        <f t="shared" si="76"/>
        <v>0</v>
      </c>
      <c r="BL174" s="24">
        <f t="shared" si="77"/>
        <v>0</v>
      </c>
      <c r="BM174" s="24">
        <f t="shared" si="78"/>
        <v>0</v>
      </c>
      <c r="BN174" s="24">
        <f t="shared" si="79"/>
        <v>0</v>
      </c>
      <c r="BO174" s="24">
        <f t="shared" si="80"/>
        <v>0</v>
      </c>
      <c r="BP174" s="24">
        <f t="shared" si="81"/>
        <v>0</v>
      </c>
      <c r="BQ174" s="24">
        <f t="shared" si="82"/>
        <v>0</v>
      </c>
      <c r="BR174" s="24">
        <f t="shared" si="83"/>
        <v>0</v>
      </c>
      <c r="BS174" s="24">
        <f t="shared" si="84"/>
        <v>0</v>
      </c>
      <c r="BT174" s="24">
        <f t="shared" si="85"/>
        <v>1</v>
      </c>
      <c r="BU174" s="24">
        <f t="shared" si="86"/>
        <v>0</v>
      </c>
      <c r="BV174" s="24">
        <f t="shared" si="87"/>
        <v>0</v>
      </c>
      <c r="BW174" s="24">
        <f t="shared" si="88"/>
        <v>0</v>
      </c>
      <c r="BX174" s="24">
        <f t="shared" si="89"/>
        <v>0</v>
      </c>
      <c r="BY174" s="24">
        <f t="shared" si="90"/>
        <v>0</v>
      </c>
      <c r="BZ174" s="24">
        <f t="shared" si="91"/>
        <v>0</v>
      </c>
      <c r="CA174" s="24">
        <f t="shared" si="92"/>
        <v>1</v>
      </c>
      <c r="CB174" s="24">
        <f t="shared" si="93"/>
        <v>1</v>
      </c>
      <c r="CC174" s="24">
        <f t="shared" si="94"/>
        <v>0</v>
      </c>
      <c r="CD174" s="24">
        <f t="shared" si="95"/>
        <v>0</v>
      </c>
      <c r="CE174" s="24">
        <f t="shared" si="96"/>
        <v>0</v>
      </c>
      <c r="CF174" s="24">
        <f t="shared" si="97"/>
        <v>0</v>
      </c>
      <c r="CG174" s="24">
        <f>MAX(BJ174,BN174,BX174,CB174)</f>
        <v>1</v>
      </c>
      <c r="CH174" s="24">
        <f t="shared" si="98"/>
        <v>0</v>
      </c>
      <c r="CI174" s="24">
        <f t="shared" si="99"/>
        <v>1</v>
      </c>
      <c r="CJ174" s="211">
        <f>_xlfn.XLOOKUP($C174,[1]Sheet1!$B:$B,[1]Sheet1!BJ:BJ)</f>
        <v>0</v>
      </c>
      <c r="CK174" s="211">
        <f>_xlfn.XLOOKUP($C174,[1]Sheet1!$B:$B,[1]Sheet1!BK:BK)</f>
        <v>0</v>
      </c>
      <c r="CL174" s="211">
        <f>_xlfn.XLOOKUP($C174,[1]Sheet1!$B:$B,[1]Sheet1!BL:BL)</f>
        <v>0</v>
      </c>
      <c r="CM174" s="211">
        <f>_xlfn.XLOOKUP($C174,[1]Sheet1!$B:$B,[1]Sheet1!BM:BM)</f>
        <v>0</v>
      </c>
      <c r="CN174" s="211">
        <f>_xlfn.XLOOKUP($C174,[1]Sheet1!$B:$B,[1]Sheet1!BN:BN)</f>
        <v>0</v>
      </c>
      <c r="CO174" s="211">
        <f>_xlfn.XLOOKUP($C174,[1]Sheet1!$B:$B,[1]Sheet1!BO:BO)</f>
        <v>0</v>
      </c>
      <c r="CP174" s="211">
        <f>_xlfn.XLOOKUP($C174,[1]Sheet1!$B:$B,[1]Sheet1!BP:BP)</f>
        <v>0</v>
      </c>
      <c r="CQ174" s="211">
        <f>_xlfn.XLOOKUP($C174,[1]Sheet1!$B:$B,[1]Sheet1!BQ:BQ)</f>
        <v>0</v>
      </c>
      <c r="CR174" s="211">
        <f>_xlfn.XLOOKUP($C174,[1]Sheet1!$B:$B,[1]Sheet1!BR:BR)</f>
        <v>0</v>
      </c>
      <c r="CS174" s="211">
        <f>_xlfn.XLOOKUP($C174,[1]Sheet1!$B:$B,[1]Sheet1!BS:BS)</f>
        <v>0</v>
      </c>
      <c r="CT174" s="211">
        <f>_xlfn.XLOOKUP($C174,[1]Sheet1!$B:$B,[1]Sheet1!BT:BT)</f>
        <v>0</v>
      </c>
      <c r="CU174" s="211">
        <f>_xlfn.XLOOKUP($C174,[1]Sheet1!$B:$B,[1]Sheet1!BU:BU)</f>
        <v>0</v>
      </c>
      <c r="CV174" s="211">
        <f>_xlfn.XLOOKUP($C174,[1]Sheet1!$B:$B,[1]Sheet1!BV:BV)</f>
        <v>0</v>
      </c>
      <c r="CW174" s="211">
        <f>_xlfn.XLOOKUP($C174,[1]Sheet1!$B:$B,[1]Sheet1!BW:BW)</f>
        <v>0</v>
      </c>
      <c r="CX174" s="211">
        <f>_xlfn.XLOOKUP($C174,[1]Sheet1!$B:$B,[1]Sheet1!BX:BX)</f>
        <v>0</v>
      </c>
      <c r="CY174" s="211">
        <f>_xlfn.XLOOKUP($C174,[1]Sheet1!$B:$B,[1]Sheet1!BY:BY)</f>
        <v>0</v>
      </c>
      <c r="CZ174" s="211">
        <f>_xlfn.XLOOKUP($C174,[1]Sheet1!$B:$B,[1]Sheet1!BZ:BZ)</f>
        <v>0</v>
      </c>
      <c r="DA174" s="211">
        <f>_xlfn.XLOOKUP($C174,[1]Sheet1!$B:$B,[1]Sheet1!CA:CA)</f>
        <v>0</v>
      </c>
      <c r="DB174" s="211">
        <f>_xlfn.XLOOKUP($C174,[1]Sheet1!$B:$B,[1]Sheet1!CB:CB)</f>
        <v>0</v>
      </c>
      <c r="DC174" s="211">
        <f>_xlfn.XLOOKUP($C174,[1]Sheet1!$B:$B,[1]Sheet1!CC:CC)</f>
        <v>0</v>
      </c>
      <c r="DD174" s="211">
        <f>_xlfn.XLOOKUP($C174,[1]Sheet1!$B:$B,[1]Sheet1!CD:CD)</f>
        <v>0</v>
      </c>
      <c r="DE174" s="211">
        <f>_xlfn.XLOOKUP($C174,[1]Sheet1!$B:$B,[1]Sheet1!CE:CE)</f>
        <v>0</v>
      </c>
      <c r="DF174" s="211">
        <f>_xlfn.XLOOKUP($C174,[1]Sheet1!$B:$B,[1]Sheet1!CF:CF)</f>
        <v>0</v>
      </c>
      <c r="DG174" s="163" t="str">
        <f>_xlfn.XLOOKUP(C174,[2]Sheet1!$B:$B,[2]Sheet1!$N:$N)</f>
        <v>N</v>
      </c>
      <c r="DH174" s="163">
        <f>_xlfn.XLOOKUP(C174,[2]Sheet1!$B:$B,[2]Sheet1!$R:$R)</f>
        <v>0</v>
      </c>
      <c r="DI174" s="163" t="str">
        <f>_xlfn.XLOOKUP(C174,[2]Sheet1!$B:$B,[2]Sheet1!$AN:$AN)</f>
        <v>G</v>
      </c>
      <c r="DJ174" s="163" t="str">
        <f>_xlfn.XLOOKUP(C174,[2]Sheet1!$B:$B,[2]Sheet1!$W:$W)</f>
        <v>N</v>
      </c>
      <c r="DK174" s="163">
        <f>_xlfn.XLOOKUP(C174,[2]Sheet1!$B:$B,[2]Sheet1!$AF:$AF)</f>
        <v>0</v>
      </c>
      <c r="DL174" s="163" t="str">
        <f>_xlfn.XLOOKUP(C174,[2]Sheet1!$B:$B,[2]Sheet1!$AW:$AW)</f>
        <v>U</v>
      </c>
      <c r="DM174" s="166" t="str">
        <f t="shared" si="100"/>
        <v>N</v>
      </c>
      <c r="DN174" s="166" t="str">
        <f t="shared" si="101"/>
        <v/>
      </c>
      <c r="DO174" s="166" t="str">
        <f t="shared" si="102"/>
        <v>Y</v>
      </c>
      <c r="DP174" s="166" t="str">
        <f t="shared" si="103"/>
        <v>N</v>
      </c>
      <c r="DQ174" s="180" t="str">
        <f t="shared" si="104"/>
        <v>Not Specified</v>
      </c>
      <c r="DR174" s="180"/>
    </row>
    <row r="175" spans="1:122" s="143" customFormat="1" ht="16.5" hidden="1" customHeight="1">
      <c r="A175" s="89">
        <v>172</v>
      </c>
      <c r="B175" s="89">
        <v>79</v>
      </c>
      <c r="C175" s="90" t="s">
        <v>772</v>
      </c>
      <c r="D175" s="89" t="s">
        <v>7159</v>
      </c>
      <c r="E175" s="89" t="s">
        <v>7155</v>
      </c>
      <c r="F175" s="89" t="s">
        <v>2428</v>
      </c>
      <c r="G175" s="89" t="s">
        <v>3136</v>
      </c>
      <c r="H175" s="91" t="s">
        <v>773</v>
      </c>
      <c r="I175" s="89" t="s">
        <v>774</v>
      </c>
      <c r="J175" s="89">
        <v>-0.95299999999999996</v>
      </c>
      <c r="K175" s="89" t="s">
        <v>775</v>
      </c>
      <c r="L175" s="89">
        <v>7464</v>
      </c>
      <c r="M175" s="90">
        <v>7</v>
      </c>
      <c r="N175" s="88" t="s">
        <v>689</v>
      </c>
      <c r="O175" s="88" t="s">
        <v>7588</v>
      </c>
      <c r="P175" s="92" t="s">
        <v>7588</v>
      </c>
      <c r="Q175" s="73" t="s">
        <v>689</v>
      </c>
      <c r="R175" s="73" t="s">
        <v>689</v>
      </c>
      <c r="S175" s="88" t="s">
        <v>7588</v>
      </c>
      <c r="T175" s="88" t="s">
        <v>7588</v>
      </c>
      <c r="U175" s="215" t="s">
        <v>7588</v>
      </c>
      <c r="V175" s="88" t="s">
        <v>7588</v>
      </c>
      <c r="W175" s="88" t="s">
        <v>7588</v>
      </c>
      <c r="X175" s="220" t="s">
        <v>7588</v>
      </c>
      <c r="Y175" s="73" t="s">
        <v>7588</v>
      </c>
      <c r="Z175" s="88" t="s">
        <v>7588</v>
      </c>
      <c r="AA175" s="92" t="s">
        <v>7588</v>
      </c>
      <c r="AB175" s="88"/>
      <c r="AC175" s="88" t="s">
        <v>7588</v>
      </c>
      <c r="AD175" s="92" t="s">
        <v>7588</v>
      </c>
      <c r="AE175" s="73" t="s">
        <v>7588</v>
      </c>
      <c r="AF175" s="73" t="s">
        <v>689</v>
      </c>
      <c r="AG175" s="88" t="s">
        <v>266</v>
      </c>
      <c r="AH175" s="88" t="s">
        <v>266</v>
      </c>
      <c r="AI175" s="88" t="s">
        <v>738</v>
      </c>
      <c r="AJ175" s="88" t="s">
        <v>691</v>
      </c>
      <c r="AK175" s="97" t="s">
        <v>776</v>
      </c>
      <c r="AL175" s="88">
        <v>2040</v>
      </c>
      <c r="AM175" s="94" t="s">
        <v>777</v>
      </c>
      <c r="AN175" s="97" t="s">
        <v>778</v>
      </c>
      <c r="AO175" s="24" t="s">
        <v>7588</v>
      </c>
      <c r="AP175" s="88" t="s">
        <v>689</v>
      </c>
      <c r="AQ175" s="89" t="s">
        <v>7588</v>
      </c>
      <c r="AR175" s="89" t="s">
        <v>7588</v>
      </c>
      <c r="AS175" s="89" t="s">
        <v>7588</v>
      </c>
      <c r="AT175" s="89"/>
      <c r="AU175" s="90"/>
      <c r="AV175" s="89" t="s">
        <v>7588</v>
      </c>
      <c r="AW175" s="199" t="s">
        <v>7588</v>
      </c>
      <c r="AX175" s="89" t="s">
        <v>7588</v>
      </c>
      <c r="AY175" s="89" t="s">
        <v>689</v>
      </c>
      <c r="AZ175" s="89" t="s">
        <v>7588</v>
      </c>
      <c r="BA175" s="89" t="s">
        <v>7588</v>
      </c>
      <c r="BB175" s="89"/>
      <c r="BC175" s="90"/>
      <c r="BD175" s="89"/>
      <c r="BE175" s="95"/>
      <c r="BF175" s="90"/>
      <c r="BG175" s="24">
        <f t="shared" si="72"/>
        <v>0</v>
      </c>
      <c r="BH175" s="24">
        <f t="shared" si="73"/>
        <v>0</v>
      </c>
      <c r="BI175" s="24">
        <f t="shared" si="74"/>
        <v>0</v>
      </c>
      <c r="BJ175" s="24">
        <f t="shared" si="75"/>
        <v>0</v>
      </c>
      <c r="BK175" s="24">
        <f t="shared" si="76"/>
        <v>0</v>
      </c>
      <c r="BL175" s="24">
        <f t="shared" si="77"/>
        <v>0</v>
      </c>
      <c r="BM175" s="24">
        <f t="shared" si="78"/>
        <v>0</v>
      </c>
      <c r="BN175" s="24">
        <f t="shared" si="79"/>
        <v>0</v>
      </c>
      <c r="BO175" s="24">
        <f t="shared" si="80"/>
        <v>0</v>
      </c>
      <c r="BP175" s="24">
        <f t="shared" si="81"/>
        <v>0</v>
      </c>
      <c r="BQ175" s="24">
        <f t="shared" si="82"/>
        <v>0</v>
      </c>
      <c r="BR175" s="24">
        <f t="shared" si="83"/>
        <v>0</v>
      </c>
      <c r="BS175" s="24">
        <f t="shared" si="84"/>
        <v>0</v>
      </c>
      <c r="BT175" s="24">
        <f t="shared" si="85"/>
        <v>0</v>
      </c>
      <c r="BU175" s="24">
        <f t="shared" si="86"/>
        <v>0</v>
      </c>
      <c r="BV175" s="24">
        <f t="shared" si="87"/>
        <v>0</v>
      </c>
      <c r="BW175" s="24">
        <f t="shared" si="88"/>
        <v>0</v>
      </c>
      <c r="BX175" s="24">
        <f t="shared" si="89"/>
        <v>0</v>
      </c>
      <c r="BY175" s="24">
        <f t="shared" si="90"/>
        <v>0</v>
      </c>
      <c r="BZ175" s="24">
        <f t="shared" si="91"/>
        <v>0</v>
      </c>
      <c r="CA175" s="24">
        <f t="shared" si="92"/>
        <v>0</v>
      </c>
      <c r="CB175" s="24">
        <f t="shared" si="93"/>
        <v>0</v>
      </c>
      <c r="CC175" s="24">
        <f t="shared" si="94"/>
        <v>0</v>
      </c>
      <c r="CD175" s="24">
        <f t="shared" si="95"/>
        <v>0</v>
      </c>
      <c r="CE175" s="24">
        <f t="shared" si="96"/>
        <v>0</v>
      </c>
      <c r="CF175" s="24">
        <f t="shared" si="97"/>
        <v>0</v>
      </c>
      <c r="CG175" s="24">
        <f>MAX(BJ175,BN175,BX175,CB175)</f>
        <v>0</v>
      </c>
      <c r="CH175" s="24">
        <f t="shared" si="98"/>
        <v>0</v>
      </c>
      <c r="CI175" s="24">
        <f t="shared" si="99"/>
        <v>0</v>
      </c>
      <c r="CJ175" s="211">
        <f>_xlfn.XLOOKUP($C175,[1]Sheet1!$B:$B,[1]Sheet1!BJ:BJ)</f>
        <v>0</v>
      </c>
      <c r="CK175" s="211">
        <f>_xlfn.XLOOKUP($C175,[1]Sheet1!$B:$B,[1]Sheet1!BK:BK)</f>
        <v>0</v>
      </c>
      <c r="CL175" s="211">
        <f>_xlfn.XLOOKUP($C175,[1]Sheet1!$B:$B,[1]Sheet1!BL:BL)</f>
        <v>1</v>
      </c>
      <c r="CM175" s="211">
        <f>_xlfn.XLOOKUP($C175,[1]Sheet1!$B:$B,[1]Sheet1!BM:BM)</f>
        <v>1</v>
      </c>
      <c r="CN175" s="211">
        <f>_xlfn.XLOOKUP($C175,[1]Sheet1!$B:$B,[1]Sheet1!BN:BN)</f>
        <v>0</v>
      </c>
      <c r="CO175" s="211">
        <f>_xlfn.XLOOKUP($C175,[1]Sheet1!$B:$B,[1]Sheet1!BO:BO)</f>
        <v>0</v>
      </c>
      <c r="CP175" s="211">
        <f>_xlfn.XLOOKUP($C175,[1]Sheet1!$B:$B,[1]Sheet1!BP:BP)</f>
        <v>0</v>
      </c>
      <c r="CQ175" s="211">
        <f>_xlfn.XLOOKUP($C175,[1]Sheet1!$B:$B,[1]Sheet1!BQ:BQ)</f>
        <v>0</v>
      </c>
      <c r="CR175" s="211">
        <f>_xlfn.XLOOKUP($C175,[1]Sheet1!$B:$B,[1]Sheet1!BR:BR)</f>
        <v>0</v>
      </c>
      <c r="CS175" s="211">
        <f>_xlfn.XLOOKUP($C175,[1]Sheet1!$B:$B,[1]Sheet1!BS:BS)</f>
        <v>0</v>
      </c>
      <c r="CT175" s="211">
        <f>_xlfn.XLOOKUP($C175,[1]Sheet1!$B:$B,[1]Sheet1!BT:BT)</f>
        <v>0</v>
      </c>
      <c r="CU175" s="211">
        <f>_xlfn.XLOOKUP($C175,[1]Sheet1!$B:$B,[1]Sheet1!BU:BU)</f>
        <v>0</v>
      </c>
      <c r="CV175" s="211">
        <f>_xlfn.XLOOKUP($C175,[1]Sheet1!$B:$B,[1]Sheet1!BV:BV)</f>
        <v>0</v>
      </c>
      <c r="CW175" s="211">
        <f>_xlfn.XLOOKUP($C175,[1]Sheet1!$B:$B,[1]Sheet1!BW:BW)</f>
        <v>0</v>
      </c>
      <c r="CX175" s="211">
        <f>_xlfn.XLOOKUP($C175,[1]Sheet1!$B:$B,[1]Sheet1!BX:BX)</f>
        <v>0</v>
      </c>
      <c r="CY175" s="211">
        <f>_xlfn.XLOOKUP($C175,[1]Sheet1!$B:$B,[1]Sheet1!BY:BY)</f>
        <v>0</v>
      </c>
      <c r="CZ175" s="211">
        <f>_xlfn.XLOOKUP($C175,[1]Sheet1!$B:$B,[1]Sheet1!BZ:BZ)</f>
        <v>1</v>
      </c>
      <c r="DA175" s="211">
        <f>_xlfn.XLOOKUP($C175,[1]Sheet1!$B:$B,[1]Sheet1!CA:CA)</f>
        <v>0</v>
      </c>
      <c r="DB175" s="211">
        <f>_xlfn.XLOOKUP($C175,[1]Sheet1!$B:$B,[1]Sheet1!CB:CB)</f>
        <v>1</v>
      </c>
      <c r="DC175" s="211">
        <f>_xlfn.XLOOKUP($C175,[1]Sheet1!$B:$B,[1]Sheet1!CC:CC)</f>
        <v>1</v>
      </c>
      <c r="DD175" s="211">
        <f>_xlfn.XLOOKUP($C175,[1]Sheet1!$B:$B,[1]Sheet1!CD:CD)</f>
        <v>0</v>
      </c>
      <c r="DE175" s="211">
        <f>_xlfn.XLOOKUP($C175,[1]Sheet1!$B:$B,[1]Sheet1!CE:CE)</f>
        <v>1</v>
      </c>
      <c r="DF175" s="211">
        <f>_xlfn.XLOOKUP($C175,[1]Sheet1!$B:$B,[1]Sheet1!CF:CF)</f>
        <v>0</v>
      </c>
      <c r="DG175" s="163" t="str">
        <f>_xlfn.XLOOKUP(C175,[2]Sheet1!$B:$B,[2]Sheet1!$N:$N)</f>
        <v>N</v>
      </c>
      <c r="DH175" s="163">
        <f>_xlfn.XLOOKUP(C175,[2]Sheet1!$B:$B,[2]Sheet1!$R:$R)</f>
        <v>0</v>
      </c>
      <c r="DI175" s="163" t="str">
        <f>_xlfn.XLOOKUP(C175,[2]Sheet1!$B:$B,[2]Sheet1!$AN:$AN)</f>
        <v>N</v>
      </c>
      <c r="DJ175" s="163" t="str">
        <f>_xlfn.XLOOKUP(C175,[2]Sheet1!$B:$B,[2]Sheet1!$W:$W)</f>
        <v>C, V</v>
      </c>
      <c r="DK175" s="163" t="str">
        <f>_xlfn.XLOOKUP(C175,[2]Sheet1!$B:$B,[2]Sheet1!$AF:$AF)</f>
        <v>Y</v>
      </c>
      <c r="DL175" s="163">
        <f>_xlfn.XLOOKUP(C175,[2]Sheet1!$B:$B,[2]Sheet1!$AW:$AW)</f>
        <v>0</v>
      </c>
      <c r="DM175" s="166" t="str">
        <f t="shared" si="100"/>
        <v>N</v>
      </c>
      <c r="DN175" s="166" t="str">
        <f t="shared" si="101"/>
        <v/>
      </c>
      <c r="DO175" s="166" t="str">
        <f t="shared" si="102"/>
        <v>N</v>
      </c>
      <c r="DP175" s="166" t="str">
        <f t="shared" si="103"/>
        <v>N</v>
      </c>
      <c r="DQ175" s="180" t="str">
        <f t="shared" si="104"/>
        <v/>
      </c>
      <c r="DR175" s="180"/>
    </row>
    <row r="176" spans="1:122" s="143" customFormat="1" ht="16.5" hidden="1" customHeight="1">
      <c r="A176" s="24">
        <v>173</v>
      </c>
      <c r="B176" s="24">
        <v>146</v>
      </c>
      <c r="C176" s="26" t="s">
        <v>779</v>
      </c>
      <c r="D176" s="24" t="s">
        <v>7200</v>
      </c>
      <c r="E176" s="24" t="s">
        <v>7169</v>
      </c>
      <c r="F176" s="24" t="s">
        <v>2540</v>
      </c>
      <c r="G176" s="24" t="s">
        <v>3181</v>
      </c>
      <c r="H176" s="30" t="s">
        <v>780</v>
      </c>
      <c r="I176" s="24" t="s">
        <v>781</v>
      </c>
      <c r="J176" s="24">
        <v>0.308</v>
      </c>
      <c r="K176" s="24" t="s">
        <v>782</v>
      </c>
      <c r="L176" s="24">
        <v>218718</v>
      </c>
      <c r="M176" s="26">
        <v>29</v>
      </c>
      <c r="N176" s="73" t="s">
        <v>689</v>
      </c>
      <c r="O176" s="73" t="s">
        <v>7588</v>
      </c>
      <c r="P176" s="74" t="s">
        <v>7588</v>
      </c>
      <c r="Q176" s="73" t="s">
        <v>86</v>
      </c>
      <c r="R176" s="73" t="s">
        <v>86</v>
      </c>
      <c r="S176" s="73" t="s">
        <v>3067</v>
      </c>
      <c r="T176" s="73" t="s">
        <v>7588</v>
      </c>
      <c r="U176" s="213">
        <v>2030</v>
      </c>
      <c r="V176" s="73" t="s">
        <v>7588</v>
      </c>
      <c r="W176" s="73" t="s">
        <v>7588</v>
      </c>
      <c r="X176" s="218" t="s">
        <v>7588</v>
      </c>
      <c r="Y176" s="73" t="s">
        <v>7588</v>
      </c>
      <c r="Z176" s="73" t="s">
        <v>7588</v>
      </c>
      <c r="AA176" s="74" t="s">
        <v>7588</v>
      </c>
      <c r="AB176" s="73"/>
      <c r="AC176" s="73" t="s">
        <v>675</v>
      </c>
      <c r="AD176" s="74" t="s">
        <v>5</v>
      </c>
      <c r="AE176" s="73" t="s">
        <v>870</v>
      </c>
      <c r="AF176" s="73" t="s">
        <v>86</v>
      </c>
      <c r="AG176" s="73" t="s">
        <v>266</v>
      </c>
      <c r="AH176" s="73" t="s">
        <v>266</v>
      </c>
      <c r="AI176" s="73" t="s">
        <v>269</v>
      </c>
      <c r="AJ176" s="73" t="s">
        <v>691</v>
      </c>
      <c r="AK176" s="81" t="s">
        <v>4624</v>
      </c>
      <c r="AL176" s="73">
        <v>2050</v>
      </c>
      <c r="AM176" s="24"/>
      <c r="AN176" s="26"/>
      <c r="AO176" s="24" t="s">
        <v>7588</v>
      </c>
      <c r="AP176" s="73" t="s">
        <v>689</v>
      </c>
      <c r="AQ176" s="24" t="s">
        <v>7588</v>
      </c>
      <c r="AR176" s="24" t="s">
        <v>7588</v>
      </c>
      <c r="AS176" s="24" t="s">
        <v>7588</v>
      </c>
      <c r="AT176" s="24"/>
      <c r="AU176" s="26"/>
      <c r="AV176" s="24" t="s">
        <v>267</v>
      </c>
      <c r="AW176" s="22" t="s">
        <v>267</v>
      </c>
      <c r="AX176" s="24" t="s">
        <v>269</v>
      </c>
      <c r="AY176" s="24" t="s">
        <v>689</v>
      </c>
      <c r="AZ176" s="24" t="s">
        <v>7588</v>
      </c>
      <c r="BA176" s="24" t="s">
        <v>7588</v>
      </c>
      <c r="BB176" s="24"/>
      <c r="BC176" s="26"/>
      <c r="BD176" s="24"/>
      <c r="BE176" s="29"/>
      <c r="BF176" s="26"/>
      <c r="BG176" s="24">
        <f t="shared" si="72"/>
        <v>0</v>
      </c>
      <c r="BH176" s="24">
        <f t="shared" si="73"/>
        <v>0</v>
      </c>
      <c r="BI176" s="24">
        <f t="shared" si="74"/>
        <v>0</v>
      </c>
      <c r="BJ176" s="24">
        <f t="shared" si="75"/>
        <v>0</v>
      </c>
      <c r="BK176" s="24">
        <f t="shared" si="76"/>
        <v>0</v>
      </c>
      <c r="BL176" s="24">
        <f t="shared" si="77"/>
        <v>1</v>
      </c>
      <c r="BM176" s="24">
        <f t="shared" si="78"/>
        <v>0</v>
      </c>
      <c r="BN176" s="24">
        <f t="shared" si="79"/>
        <v>1</v>
      </c>
      <c r="BO176" s="24">
        <f t="shared" si="80"/>
        <v>0</v>
      </c>
      <c r="BP176" s="24">
        <f t="shared" si="81"/>
        <v>0</v>
      </c>
      <c r="BQ176" s="24">
        <f t="shared" si="82"/>
        <v>0</v>
      </c>
      <c r="BR176" s="24">
        <f t="shared" si="83"/>
        <v>0</v>
      </c>
      <c r="BS176" s="24">
        <f t="shared" si="84"/>
        <v>0</v>
      </c>
      <c r="BT176" s="24">
        <f t="shared" si="85"/>
        <v>0</v>
      </c>
      <c r="BU176" s="24">
        <f t="shared" si="86"/>
        <v>0</v>
      </c>
      <c r="BV176" s="24">
        <f t="shared" si="87"/>
        <v>0</v>
      </c>
      <c r="BW176" s="24">
        <f t="shared" si="88"/>
        <v>1</v>
      </c>
      <c r="BX176" s="24">
        <f t="shared" si="89"/>
        <v>1</v>
      </c>
      <c r="BY176" s="24">
        <f t="shared" si="90"/>
        <v>0</v>
      </c>
      <c r="BZ176" s="24">
        <f t="shared" si="91"/>
        <v>0</v>
      </c>
      <c r="CA176" s="24">
        <f t="shared" si="92"/>
        <v>0</v>
      </c>
      <c r="CB176" s="24">
        <f t="shared" si="93"/>
        <v>0</v>
      </c>
      <c r="CC176" s="24">
        <f t="shared" si="94"/>
        <v>0</v>
      </c>
      <c r="CD176" s="24">
        <f t="shared" si="95"/>
        <v>0</v>
      </c>
      <c r="CE176" s="24">
        <f t="shared" si="96"/>
        <v>0</v>
      </c>
      <c r="CF176" s="24">
        <f t="shared" si="97"/>
        <v>0</v>
      </c>
      <c r="CG176" s="24">
        <f>MAX(BJ176,BN176,BX176,CB176)</f>
        <v>1</v>
      </c>
      <c r="CH176" s="24">
        <f t="shared" si="98"/>
        <v>0</v>
      </c>
      <c r="CI176" s="24">
        <f t="shared" si="99"/>
        <v>1</v>
      </c>
      <c r="CJ176" s="211">
        <f>_xlfn.XLOOKUP($C176,[1]Sheet1!$B:$B,[1]Sheet1!BJ:BJ)</f>
        <v>0</v>
      </c>
      <c r="CK176" s="211">
        <f>_xlfn.XLOOKUP($C176,[1]Sheet1!$B:$B,[1]Sheet1!BK:BK)</f>
        <v>0</v>
      </c>
      <c r="CL176" s="211">
        <f>_xlfn.XLOOKUP($C176,[1]Sheet1!$B:$B,[1]Sheet1!BL:BL)</f>
        <v>1</v>
      </c>
      <c r="CM176" s="211">
        <f>_xlfn.XLOOKUP($C176,[1]Sheet1!$B:$B,[1]Sheet1!BM:BM)</f>
        <v>1</v>
      </c>
      <c r="CN176" s="211">
        <f>_xlfn.XLOOKUP($C176,[1]Sheet1!$B:$B,[1]Sheet1!BN:BN)</f>
        <v>0</v>
      </c>
      <c r="CO176" s="211">
        <f>_xlfn.XLOOKUP($C176,[1]Sheet1!$B:$B,[1]Sheet1!BO:BO)</f>
        <v>0</v>
      </c>
      <c r="CP176" s="211">
        <f>_xlfn.XLOOKUP($C176,[1]Sheet1!$B:$B,[1]Sheet1!BP:BP)</f>
        <v>0</v>
      </c>
      <c r="CQ176" s="211">
        <f>_xlfn.XLOOKUP($C176,[1]Sheet1!$B:$B,[1]Sheet1!BQ:BQ)</f>
        <v>0</v>
      </c>
      <c r="CR176" s="211">
        <f>_xlfn.XLOOKUP($C176,[1]Sheet1!$B:$B,[1]Sheet1!BR:BR)</f>
        <v>0</v>
      </c>
      <c r="CS176" s="211">
        <f>_xlfn.XLOOKUP($C176,[1]Sheet1!$B:$B,[1]Sheet1!BS:BS)</f>
        <v>0</v>
      </c>
      <c r="CT176" s="211">
        <f>_xlfn.XLOOKUP($C176,[1]Sheet1!$B:$B,[1]Sheet1!BT:BT)</f>
        <v>0</v>
      </c>
      <c r="CU176" s="211">
        <f>_xlfn.XLOOKUP($C176,[1]Sheet1!$B:$B,[1]Sheet1!BU:BU)</f>
        <v>0</v>
      </c>
      <c r="CV176" s="211">
        <f>_xlfn.XLOOKUP($C176,[1]Sheet1!$B:$B,[1]Sheet1!BV:BV)</f>
        <v>0</v>
      </c>
      <c r="CW176" s="211">
        <f>_xlfn.XLOOKUP($C176,[1]Sheet1!$B:$B,[1]Sheet1!BW:BW)</f>
        <v>0</v>
      </c>
      <c r="CX176" s="211">
        <f>_xlfn.XLOOKUP($C176,[1]Sheet1!$B:$B,[1]Sheet1!BX:BX)</f>
        <v>0</v>
      </c>
      <c r="CY176" s="211">
        <f>_xlfn.XLOOKUP($C176,[1]Sheet1!$B:$B,[1]Sheet1!BY:BY)</f>
        <v>0</v>
      </c>
      <c r="CZ176" s="211">
        <f>_xlfn.XLOOKUP($C176,[1]Sheet1!$B:$B,[1]Sheet1!BZ:BZ)</f>
        <v>1</v>
      </c>
      <c r="DA176" s="211">
        <f>_xlfn.XLOOKUP($C176,[1]Sheet1!$B:$B,[1]Sheet1!CA:CA)</f>
        <v>0</v>
      </c>
      <c r="DB176" s="211">
        <f>_xlfn.XLOOKUP($C176,[1]Sheet1!$B:$B,[1]Sheet1!CB:CB)</f>
        <v>1</v>
      </c>
      <c r="DC176" s="211">
        <f>_xlfn.XLOOKUP($C176,[1]Sheet1!$B:$B,[1]Sheet1!CC:CC)</f>
        <v>0</v>
      </c>
      <c r="DD176" s="211">
        <f>_xlfn.XLOOKUP($C176,[1]Sheet1!$B:$B,[1]Sheet1!CD:CD)</f>
        <v>0</v>
      </c>
      <c r="DE176" s="211">
        <f>_xlfn.XLOOKUP($C176,[1]Sheet1!$B:$B,[1]Sheet1!CE:CE)</f>
        <v>1</v>
      </c>
      <c r="DF176" s="211">
        <f>_xlfn.XLOOKUP($C176,[1]Sheet1!$B:$B,[1]Sheet1!CF:CF)</f>
        <v>0</v>
      </c>
      <c r="DG176" s="163" t="str">
        <f>_xlfn.XLOOKUP(C176,[2]Sheet1!$B:$B,[2]Sheet1!$N:$N)</f>
        <v>N</v>
      </c>
      <c r="DH176" s="163">
        <f>_xlfn.XLOOKUP(C176,[2]Sheet1!$B:$B,[2]Sheet1!$R:$R)</f>
        <v>0</v>
      </c>
      <c r="DI176" s="163" t="str">
        <f>_xlfn.XLOOKUP(C176,[2]Sheet1!$B:$B,[2]Sheet1!$AN:$AN)</f>
        <v>N</v>
      </c>
      <c r="DJ176" s="163" t="str">
        <f>_xlfn.XLOOKUP(C176,[2]Sheet1!$B:$B,[2]Sheet1!$W:$W)</f>
        <v>C</v>
      </c>
      <c r="DK176" s="163" t="str">
        <f>_xlfn.XLOOKUP(C176,[2]Sheet1!$B:$B,[2]Sheet1!$AF:$AF)</f>
        <v>U</v>
      </c>
      <c r="DL176" s="163">
        <f>_xlfn.XLOOKUP(C176,[2]Sheet1!$B:$B,[2]Sheet1!$AW:$AW)</f>
        <v>0</v>
      </c>
      <c r="DM176" s="166" t="str">
        <f t="shared" si="100"/>
        <v>Y</v>
      </c>
      <c r="DN176" s="166" t="str">
        <f t="shared" si="101"/>
        <v/>
      </c>
      <c r="DO176" s="166" t="str">
        <f t="shared" si="102"/>
        <v>N</v>
      </c>
      <c r="DP176" s="166" t="str">
        <f t="shared" si="103"/>
        <v>Y</v>
      </c>
      <c r="DQ176" s="180" t="str">
        <f t="shared" si="104"/>
        <v>Not Specified</v>
      </c>
      <c r="DR176" s="180"/>
    </row>
    <row r="177" spans="1:122" s="143" customFormat="1" ht="16.5" hidden="1" customHeight="1">
      <c r="A177" s="24">
        <v>174</v>
      </c>
      <c r="B177" s="24">
        <v>183</v>
      </c>
      <c r="C177" s="26" t="s">
        <v>153</v>
      </c>
      <c r="D177" s="24" t="s">
        <v>4633</v>
      </c>
      <c r="E177" s="24" t="s">
        <v>7191</v>
      </c>
      <c r="F177" s="24" t="s">
        <v>2336</v>
      </c>
      <c r="G177" s="24" t="s">
        <v>3136</v>
      </c>
      <c r="H177" s="30" t="s">
        <v>154</v>
      </c>
      <c r="I177" s="24" t="s">
        <v>155</v>
      </c>
      <c r="J177" s="24">
        <v>0.11700000000000001</v>
      </c>
      <c r="K177" s="24" t="s">
        <v>156</v>
      </c>
      <c r="L177" s="24">
        <v>156921</v>
      </c>
      <c r="M177" s="26">
        <v>31</v>
      </c>
      <c r="N177" s="73" t="s">
        <v>689</v>
      </c>
      <c r="O177" s="73" t="s">
        <v>7588</v>
      </c>
      <c r="P177" s="74" t="s">
        <v>7588</v>
      </c>
      <c r="Q177" s="73" t="s">
        <v>86</v>
      </c>
      <c r="R177" s="73" t="s">
        <v>86</v>
      </c>
      <c r="S177" s="73" t="s">
        <v>673</v>
      </c>
      <c r="T177" s="73" t="s">
        <v>2984</v>
      </c>
      <c r="U177" s="213">
        <v>2035</v>
      </c>
      <c r="V177" s="73" t="s">
        <v>7588</v>
      </c>
      <c r="W177" s="73" t="s">
        <v>7588</v>
      </c>
      <c r="X177" s="218" t="s">
        <v>7588</v>
      </c>
      <c r="Y177" s="73" t="s">
        <v>7588</v>
      </c>
      <c r="Z177" s="73" t="s">
        <v>7588</v>
      </c>
      <c r="AA177" s="74" t="s">
        <v>7588</v>
      </c>
      <c r="AB177" s="73"/>
      <c r="AC177" s="73" t="s">
        <v>2995</v>
      </c>
      <c r="AD177" s="74" t="s">
        <v>7140</v>
      </c>
      <c r="AE177" s="73" t="s">
        <v>7588</v>
      </c>
      <c r="AF177" s="73" t="s">
        <v>689</v>
      </c>
      <c r="AG177" s="73" t="s">
        <v>266</v>
      </c>
      <c r="AH177" s="73" t="s">
        <v>266</v>
      </c>
      <c r="AI177" s="73" t="s">
        <v>269</v>
      </c>
      <c r="AJ177" s="73" t="s">
        <v>691</v>
      </c>
      <c r="AK177" s="81" t="s">
        <v>7588</v>
      </c>
      <c r="AL177" s="73" t="s">
        <v>7588</v>
      </c>
      <c r="AN177" s="26"/>
      <c r="AO177" s="24" t="s">
        <v>7588</v>
      </c>
      <c r="AP177" s="73" t="s">
        <v>689</v>
      </c>
      <c r="AQ177" s="24" t="s">
        <v>7588</v>
      </c>
      <c r="AR177" s="24" t="s">
        <v>7588</v>
      </c>
      <c r="AS177" s="24" t="s">
        <v>7588</v>
      </c>
      <c r="AT177" s="24"/>
      <c r="AU177" s="26"/>
      <c r="AV177" s="24" t="s">
        <v>266</v>
      </c>
      <c r="AW177" s="22" t="s">
        <v>267</v>
      </c>
      <c r="AX177" s="24" t="s">
        <v>269</v>
      </c>
      <c r="AY177" s="24" t="s">
        <v>86</v>
      </c>
      <c r="AZ177" s="24" t="s">
        <v>4635</v>
      </c>
      <c r="BA177" s="24">
        <v>2030</v>
      </c>
      <c r="BB177" s="24"/>
      <c r="BC177" s="26"/>
      <c r="BD177" s="24"/>
      <c r="BE177" s="29"/>
      <c r="BF177" s="26"/>
      <c r="BG177" s="24">
        <f t="shared" si="72"/>
        <v>0</v>
      </c>
      <c r="BH177" s="24">
        <f t="shared" si="73"/>
        <v>0</v>
      </c>
      <c r="BI177" s="24">
        <f t="shared" si="74"/>
        <v>0</v>
      </c>
      <c r="BJ177" s="24">
        <f t="shared" si="75"/>
        <v>0</v>
      </c>
      <c r="BK177" s="24">
        <f t="shared" si="76"/>
        <v>0</v>
      </c>
      <c r="BL177" s="24">
        <f t="shared" si="77"/>
        <v>0</v>
      </c>
      <c r="BM177" s="24">
        <f t="shared" si="78"/>
        <v>1</v>
      </c>
      <c r="BN177" s="24">
        <f t="shared" si="79"/>
        <v>1</v>
      </c>
      <c r="BO177" s="24">
        <f t="shared" si="80"/>
        <v>0</v>
      </c>
      <c r="BP177" s="24">
        <f t="shared" si="81"/>
        <v>0</v>
      </c>
      <c r="BQ177" s="24">
        <f t="shared" si="82"/>
        <v>0</v>
      </c>
      <c r="BR177" s="24">
        <f t="shared" si="83"/>
        <v>0</v>
      </c>
      <c r="BS177" s="24">
        <f t="shared" si="84"/>
        <v>0</v>
      </c>
      <c r="BT177" s="24">
        <f t="shared" si="85"/>
        <v>0</v>
      </c>
      <c r="BU177" s="24">
        <f t="shared" si="86"/>
        <v>0</v>
      </c>
      <c r="BV177" s="24">
        <f t="shared" si="87"/>
        <v>0</v>
      </c>
      <c r="BW177" s="24">
        <f t="shared" si="88"/>
        <v>0</v>
      </c>
      <c r="BX177" s="24">
        <f t="shared" si="89"/>
        <v>0</v>
      </c>
      <c r="BY177" s="24">
        <f t="shared" si="90"/>
        <v>0</v>
      </c>
      <c r="BZ177" s="24">
        <f t="shared" si="91"/>
        <v>0</v>
      </c>
      <c r="CA177" s="24">
        <f t="shared" si="92"/>
        <v>0</v>
      </c>
      <c r="CB177" s="24">
        <f t="shared" si="93"/>
        <v>0</v>
      </c>
      <c r="CC177" s="24">
        <f t="shared" si="94"/>
        <v>0</v>
      </c>
      <c r="CD177" s="24">
        <f t="shared" si="95"/>
        <v>1</v>
      </c>
      <c r="CE177" s="24">
        <f t="shared" si="96"/>
        <v>0</v>
      </c>
      <c r="CF177" s="24">
        <f t="shared" si="97"/>
        <v>1</v>
      </c>
      <c r="CG177" s="24">
        <f>MAX(BJ177,BN177,BX177,CB177)</f>
        <v>1</v>
      </c>
      <c r="CH177" s="24">
        <f t="shared" si="98"/>
        <v>0</v>
      </c>
      <c r="CI177" s="24">
        <f t="shared" si="99"/>
        <v>0</v>
      </c>
      <c r="CJ177" s="211">
        <f>_xlfn.XLOOKUP($C177,[1]Sheet1!$B:$B,[1]Sheet1!BJ:BJ)</f>
        <v>0</v>
      </c>
      <c r="CK177" s="211">
        <f>_xlfn.XLOOKUP($C177,[1]Sheet1!$B:$B,[1]Sheet1!BK:BK)</f>
        <v>0</v>
      </c>
      <c r="CL177" s="211">
        <f>_xlfn.XLOOKUP($C177,[1]Sheet1!$B:$B,[1]Sheet1!BL:BL)</f>
        <v>0</v>
      </c>
      <c r="CM177" s="211">
        <f>_xlfn.XLOOKUP($C177,[1]Sheet1!$B:$B,[1]Sheet1!BM:BM)</f>
        <v>0</v>
      </c>
      <c r="CN177" s="211">
        <f>_xlfn.XLOOKUP($C177,[1]Sheet1!$B:$B,[1]Sheet1!BN:BN)</f>
        <v>0</v>
      </c>
      <c r="CO177" s="211">
        <f>_xlfn.XLOOKUP($C177,[1]Sheet1!$B:$B,[1]Sheet1!BO:BO)</f>
        <v>0</v>
      </c>
      <c r="CP177" s="211">
        <f>_xlfn.XLOOKUP($C177,[1]Sheet1!$B:$B,[1]Sheet1!BP:BP)</f>
        <v>1</v>
      </c>
      <c r="CQ177" s="211">
        <f>_xlfn.XLOOKUP($C177,[1]Sheet1!$B:$B,[1]Sheet1!BQ:BQ)</f>
        <v>1</v>
      </c>
      <c r="CR177" s="211">
        <f>_xlfn.XLOOKUP($C177,[1]Sheet1!$B:$B,[1]Sheet1!BR:BR)</f>
        <v>0</v>
      </c>
      <c r="CS177" s="211">
        <f>_xlfn.XLOOKUP($C177,[1]Sheet1!$B:$B,[1]Sheet1!BS:BS)</f>
        <v>1</v>
      </c>
      <c r="CT177" s="211">
        <f>_xlfn.XLOOKUP($C177,[1]Sheet1!$B:$B,[1]Sheet1!BT:BT)</f>
        <v>0</v>
      </c>
      <c r="CU177" s="211">
        <f>_xlfn.XLOOKUP($C177,[1]Sheet1!$B:$B,[1]Sheet1!BU:BU)</f>
        <v>1</v>
      </c>
      <c r="CV177" s="211">
        <f>_xlfn.XLOOKUP($C177,[1]Sheet1!$B:$B,[1]Sheet1!BV:BV)</f>
        <v>0</v>
      </c>
      <c r="CW177" s="211">
        <f>_xlfn.XLOOKUP($C177,[1]Sheet1!$B:$B,[1]Sheet1!BW:BW)</f>
        <v>0</v>
      </c>
      <c r="CX177" s="211">
        <f>_xlfn.XLOOKUP($C177,[1]Sheet1!$B:$B,[1]Sheet1!BX:BX)</f>
        <v>0</v>
      </c>
      <c r="CY177" s="211">
        <f>_xlfn.XLOOKUP($C177,[1]Sheet1!$B:$B,[1]Sheet1!BY:BY)</f>
        <v>0</v>
      </c>
      <c r="CZ177" s="211">
        <f>_xlfn.XLOOKUP($C177,[1]Sheet1!$B:$B,[1]Sheet1!BZ:BZ)</f>
        <v>1</v>
      </c>
      <c r="DA177" s="211">
        <f>_xlfn.XLOOKUP($C177,[1]Sheet1!$B:$B,[1]Sheet1!CA:CA)</f>
        <v>0</v>
      </c>
      <c r="DB177" s="211">
        <f>_xlfn.XLOOKUP($C177,[1]Sheet1!$B:$B,[1]Sheet1!CB:CB)</f>
        <v>1</v>
      </c>
      <c r="DC177" s="211">
        <f>_xlfn.XLOOKUP($C177,[1]Sheet1!$B:$B,[1]Sheet1!CC:CC)</f>
        <v>1</v>
      </c>
      <c r="DD177" s="211">
        <f>_xlfn.XLOOKUP($C177,[1]Sheet1!$B:$B,[1]Sheet1!CD:CD)</f>
        <v>0</v>
      </c>
      <c r="DE177" s="211">
        <f>_xlfn.XLOOKUP($C177,[1]Sheet1!$B:$B,[1]Sheet1!CE:CE)</f>
        <v>1</v>
      </c>
      <c r="DF177" s="211">
        <f>_xlfn.XLOOKUP($C177,[1]Sheet1!$B:$B,[1]Sheet1!CF:CF)</f>
        <v>0</v>
      </c>
      <c r="DG177" s="163" t="str">
        <f>_xlfn.XLOOKUP(C177,[2]Sheet1!$B:$B,[2]Sheet1!$N:$N)</f>
        <v>Y</v>
      </c>
      <c r="DH177" s="163" t="str">
        <f>_xlfn.XLOOKUP(C177,[2]Sheet1!$B:$B,[2]Sheet1!$R:$R)</f>
        <v>No</v>
      </c>
      <c r="DI177" s="163" t="str">
        <f>_xlfn.XLOOKUP(C177,[2]Sheet1!$B:$B,[2]Sheet1!$AN:$AN)</f>
        <v>C</v>
      </c>
      <c r="DJ177" s="163" t="str">
        <f>_xlfn.XLOOKUP(C177,[2]Sheet1!$B:$B,[2]Sheet1!$W:$W)</f>
        <v>N</v>
      </c>
      <c r="DK177" s="163">
        <f>_xlfn.XLOOKUP(C177,[2]Sheet1!$B:$B,[2]Sheet1!$AF:$AF)</f>
        <v>0</v>
      </c>
      <c r="DL177" s="163" t="str">
        <f>_xlfn.XLOOKUP(C177,[2]Sheet1!$B:$B,[2]Sheet1!$AW:$AW)</f>
        <v>Y</v>
      </c>
      <c r="DM177" s="166" t="str">
        <f t="shared" si="100"/>
        <v>Y</v>
      </c>
      <c r="DN177" s="166" t="str">
        <f t="shared" si="101"/>
        <v/>
      </c>
      <c r="DO177" s="166" t="str">
        <f t="shared" si="102"/>
        <v>N</v>
      </c>
      <c r="DP177" s="166" t="str">
        <f t="shared" si="103"/>
        <v>N</v>
      </c>
      <c r="DQ177" s="180" t="str">
        <f t="shared" si="104"/>
        <v>Yes</v>
      </c>
      <c r="DR177" s="180"/>
    </row>
    <row r="178" spans="1:122" s="143" customFormat="1" ht="16.5" hidden="1" customHeight="1">
      <c r="A178" s="143">
        <v>175</v>
      </c>
      <c r="B178" s="143">
        <v>195</v>
      </c>
      <c r="C178" s="144" t="s">
        <v>208</v>
      </c>
      <c r="D178" s="24" t="s">
        <v>7224</v>
      </c>
      <c r="E178" s="24" t="s">
        <v>7169</v>
      </c>
      <c r="F178" s="24" t="s">
        <v>7286</v>
      </c>
      <c r="G178" s="24" t="s">
        <v>2990</v>
      </c>
      <c r="H178" s="30" t="s">
        <v>209</v>
      </c>
      <c r="I178" s="24" t="s">
        <v>210</v>
      </c>
      <c r="J178" s="24">
        <v>0.21</v>
      </c>
      <c r="K178" s="24" t="s">
        <v>211</v>
      </c>
      <c r="L178" s="24">
        <v>75100</v>
      </c>
      <c r="M178" s="26">
        <v>31</v>
      </c>
      <c r="N178" s="145" t="s">
        <v>86</v>
      </c>
      <c r="O178" s="145">
        <v>2020</v>
      </c>
      <c r="P178" s="146">
        <v>2025</v>
      </c>
      <c r="Q178" s="73" t="s">
        <v>86</v>
      </c>
      <c r="R178" s="73" t="s">
        <v>86</v>
      </c>
      <c r="S178" s="145" t="s">
        <v>673</v>
      </c>
      <c r="T178" s="145" t="s">
        <v>2984</v>
      </c>
      <c r="U178" s="214">
        <v>2033</v>
      </c>
      <c r="V178" s="145" t="s">
        <v>673</v>
      </c>
      <c r="W178" s="145" t="s">
        <v>2984</v>
      </c>
      <c r="X178" s="219">
        <v>2050</v>
      </c>
      <c r="Y178" s="73" t="s">
        <v>86</v>
      </c>
      <c r="Z178" s="145" t="s">
        <v>673</v>
      </c>
      <c r="AA178" s="146">
        <v>2050</v>
      </c>
      <c r="AB178" s="145"/>
      <c r="AC178" s="145" t="s">
        <v>417</v>
      </c>
      <c r="AD178" s="146" t="s">
        <v>6</v>
      </c>
      <c r="AE178" s="73" t="s">
        <v>7588</v>
      </c>
      <c r="AF178" s="73" t="s">
        <v>689</v>
      </c>
      <c r="AG178" s="145" t="s">
        <v>266</v>
      </c>
      <c r="AH178" s="145" t="s">
        <v>266</v>
      </c>
      <c r="AI178" s="145" t="s">
        <v>738</v>
      </c>
      <c r="AJ178" s="145" t="s">
        <v>691</v>
      </c>
      <c r="AK178" s="147" t="s">
        <v>7588</v>
      </c>
      <c r="AL178" s="145" t="s">
        <v>7588</v>
      </c>
      <c r="AM178" s="24"/>
      <c r="AN178" s="144"/>
      <c r="AO178" s="24" t="s">
        <v>870</v>
      </c>
      <c r="AP178" s="145" t="s">
        <v>86</v>
      </c>
      <c r="AQ178" s="143" t="s">
        <v>691</v>
      </c>
      <c r="AR178" s="143" t="s">
        <v>4648</v>
      </c>
      <c r="AS178" s="143">
        <v>2035</v>
      </c>
      <c r="AU178" s="144"/>
      <c r="AV178" s="143" t="s">
        <v>266</v>
      </c>
      <c r="AW178" s="198" t="s">
        <v>267</v>
      </c>
      <c r="AX178" s="143" t="s">
        <v>269</v>
      </c>
      <c r="AY178" s="143" t="s">
        <v>689</v>
      </c>
      <c r="AZ178" s="143" t="s">
        <v>7588</v>
      </c>
      <c r="BA178" s="143" t="s">
        <v>7588</v>
      </c>
      <c r="BC178" s="144"/>
      <c r="BE178" s="148"/>
      <c r="BF178" s="144"/>
      <c r="BG178" s="24">
        <f t="shared" si="72"/>
        <v>0</v>
      </c>
      <c r="BH178" s="24">
        <f t="shared" si="73"/>
        <v>1</v>
      </c>
      <c r="BI178" s="24">
        <f t="shared" si="74"/>
        <v>0</v>
      </c>
      <c r="BJ178" s="24">
        <f t="shared" si="75"/>
        <v>1</v>
      </c>
      <c r="BK178" s="24">
        <f t="shared" si="76"/>
        <v>0</v>
      </c>
      <c r="BL178" s="24">
        <f t="shared" si="77"/>
        <v>0</v>
      </c>
      <c r="BM178" s="24">
        <f t="shared" si="78"/>
        <v>1</v>
      </c>
      <c r="BN178" s="24">
        <f t="shared" si="79"/>
        <v>1</v>
      </c>
      <c r="BO178" s="24">
        <f t="shared" si="80"/>
        <v>0</v>
      </c>
      <c r="BP178" s="24">
        <f t="shared" si="81"/>
        <v>0</v>
      </c>
      <c r="BQ178" s="24">
        <f t="shared" si="82"/>
        <v>1</v>
      </c>
      <c r="BR178" s="24">
        <f t="shared" si="83"/>
        <v>0</v>
      </c>
      <c r="BS178" s="24">
        <f t="shared" si="84"/>
        <v>0</v>
      </c>
      <c r="BT178" s="24">
        <f t="shared" si="85"/>
        <v>1</v>
      </c>
      <c r="BU178" s="24">
        <f t="shared" si="86"/>
        <v>0</v>
      </c>
      <c r="BV178" s="24">
        <f t="shared" si="87"/>
        <v>0</v>
      </c>
      <c r="BW178" s="24">
        <f t="shared" si="88"/>
        <v>0</v>
      </c>
      <c r="BX178" s="24">
        <f t="shared" si="89"/>
        <v>0</v>
      </c>
      <c r="BY178" s="24">
        <f t="shared" si="90"/>
        <v>0</v>
      </c>
      <c r="BZ178" s="24">
        <f t="shared" si="91"/>
        <v>0</v>
      </c>
      <c r="CA178" s="24">
        <f t="shared" si="92"/>
        <v>1</v>
      </c>
      <c r="CB178" s="24">
        <f t="shared" si="93"/>
        <v>1</v>
      </c>
      <c r="CC178" s="24">
        <f t="shared" si="94"/>
        <v>0</v>
      </c>
      <c r="CD178" s="24">
        <f t="shared" si="95"/>
        <v>0</v>
      </c>
      <c r="CE178" s="24">
        <f t="shared" si="96"/>
        <v>0</v>
      </c>
      <c r="CF178" s="24">
        <f t="shared" si="97"/>
        <v>1</v>
      </c>
      <c r="CG178" s="24">
        <f>MAX($BJ178,$BN178,$BX178,$CB178)</f>
        <v>1</v>
      </c>
      <c r="CH178" s="24">
        <f t="shared" si="98"/>
        <v>0</v>
      </c>
      <c r="CI178" s="24">
        <f t="shared" si="99"/>
        <v>0</v>
      </c>
      <c r="CJ178" s="211">
        <f>_xlfn.XLOOKUP($C178,[1]Sheet1!$B:$B,[1]Sheet1!BJ:BJ)</f>
        <v>1</v>
      </c>
      <c r="CK178" s="211">
        <f>_xlfn.XLOOKUP($C178,[1]Sheet1!$B:$B,[1]Sheet1!BK:BK)</f>
        <v>0</v>
      </c>
      <c r="CL178" s="211">
        <f>_xlfn.XLOOKUP($C178,[1]Sheet1!$B:$B,[1]Sheet1!BL:BL)</f>
        <v>0</v>
      </c>
      <c r="CM178" s="211">
        <f>_xlfn.XLOOKUP($C178,[1]Sheet1!$B:$B,[1]Sheet1!BM:BM)</f>
        <v>1</v>
      </c>
      <c r="CN178" s="211">
        <f>_xlfn.XLOOKUP($C178,[1]Sheet1!$B:$B,[1]Sheet1!BN:BN)</f>
        <v>0</v>
      </c>
      <c r="CO178" s="211">
        <f>_xlfn.XLOOKUP($C178,[1]Sheet1!$B:$B,[1]Sheet1!BO:BO)</f>
        <v>0</v>
      </c>
      <c r="CP178" s="211">
        <f>_xlfn.XLOOKUP($C178,[1]Sheet1!$B:$B,[1]Sheet1!BP:BP)</f>
        <v>1</v>
      </c>
      <c r="CQ178" s="211">
        <f>_xlfn.XLOOKUP($C178,[1]Sheet1!$B:$B,[1]Sheet1!BQ:BQ)</f>
        <v>1</v>
      </c>
      <c r="CR178" s="211">
        <f>_xlfn.XLOOKUP($C178,[1]Sheet1!$B:$B,[1]Sheet1!BR:BR)</f>
        <v>0</v>
      </c>
      <c r="CS178" s="211">
        <f>_xlfn.XLOOKUP($C178,[1]Sheet1!$B:$B,[1]Sheet1!BS:BS)</f>
        <v>1</v>
      </c>
      <c r="CT178" s="211">
        <f>_xlfn.XLOOKUP($C178,[1]Sheet1!$B:$B,[1]Sheet1!BT:BT)</f>
        <v>0</v>
      </c>
      <c r="CU178" s="211">
        <f>_xlfn.XLOOKUP($C178,[1]Sheet1!$B:$B,[1]Sheet1!BU:BU)</f>
        <v>1</v>
      </c>
      <c r="CV178" s="211">
        <f>_xlfn.XLOOKUP($C178,[1]Sheet1!$B:$B,[1]Sheet1!BV:BV)</f>
        <v>0</v>
      </c>
      <c r="CW178" s="211">
        <f>_xlfn.XLOOKUP($C178,[1]Sheet1!$B:$B,[1]Sheet1!BW:BW)</f>
        <v>1</v>
      </c>
      <c r="CX178" s="211">
        <f>_xlfn.XLOOKUP($C178,[1]Sheet1!$B:$B,[1]Sheet1!BX:BX)</f>
        <v>0</v>
      </c>
      <c r="CY178" s="211">
        <f>_xlfn.XLOOKUP($C178,[1]Sheet1!$B:$B,[1]Sheet1!BY:BY)</f>
        <v>1</v>
      </c>
      <c r="CZ178" s="211">
        <f>_xlfn.XLOOKUP($C178,[1]Sheet1!$B:$B,[1]Sheet1!BZ:BZ)</f>
        <v>1</v>
      </c>
      <c r="DA178" s="211">
        <f>_xlfn.XLOOKUP($C178,[1]Sheet1!$B:$B,[1]Sheet1!CA:CA)</f>
        <v>1</v>
      </c>
      <c r="DB178" s="211">
        <f>_xlfn.XLOOKUP($C178,[1]Sheet1!$B:$B,[1]Sheet1!CB:CB)</f>
        <v>1</v>
      </c>
      <c r="DC178" s="211">
        <f>_xlfn.XLOOKUP($C178,[1]Sheet1!$B:$B,[1]Sheet1!CC:CC)</f>
        <v>1</v>
      </c>
      <c r="DD178" s="211">
        <f>_xlfn.XLOOKUP($C178,[1]Sheet1!$B:$B,[1]Sheet1!CD:CD)</f>
        <v>0</v>
      </c>
      <c r="DE178" s="211">
        <f>_xlfn.XLOOKUP($C178,[1]Sheet1!$B:$B,[1]Sheet1!CE:CE)</f>
        <v>1</v>
      </c>
      <c r="DF178" s="211">
        <f>_xlfn.XLOOKUP($C178,[1]Sheet1!$B:$B,[1]Sheet1!CF:CF)</f>
        <v>1</v>
      </c>
      <c r="DG178" s="163" t="str">
        <f>_xlfn.XLOOKUP(C178,[2]Sheet1!$B:$B,[2]Sheet1!$N:$N)</f>
        <v>N</v>
      </c>
      <c r="DH178" s="163" t="str">
        <f>_xlfn.XLOOKUP(C178,[2]Sheet1!$B:$B,[2]Sheet1!$R:$R)</f>
        <v>No</v>
      </c>
      <c r="DI178" s="163" t="str">
        <f>_xlfn.XLOOKUP(C178,[2]Sheet1!$B:$B,[2]Sheet1!$AN:$AN)</f>
        <v>V</v>
      </c>
      <c r="DJ178" s="163" t="str">
        <f>_xlfn.XLOOKUP(C178,[2]Sheet1!$B:$B,[2]Sheet1!$W:$W)</f>
        <v>C</v>
      </c>
      <c r="DK178" s="163" t="str">
        <f>_xlfn.XLOOKUP(C178,[2]Sheet1!$B:$B,[2]Sheet1!$AF:$AF)</f>
        <v>Y</v>
      </c>
      <c r="DL178" s="163" t="str">
        <f>_xlfn.XLOOKUP(C178,[2]Sheet1!$B:$B,[2]Sheet1!$AW:$AW)</f>
        <v>U</v>
      </c>
      <c r="DM178" s="166" t="str">
        <f t="shared" si="100"/>
        <v>Y</v>
      </c>
      <c r="DN178" s="166" t="str">
        <f t="shared" si="101"/>
        <v>Targets set</v>
      </c>
      <c r="DO178" s="166" t="str">
        <f t="shared" si="102"/>
        <v>Y</v>
      </c>
      <c r="DP178" s="166" t="str">
        <f t="shared" si="103"/>
        <v>N</v>
      </c>
      <c r="DQ178" s="180" t="str">
        <f t="shared" si="104"/>
        <v>Yes</v>
      </c>
      <c r="DR178" s="180"/>
    </row>
    <row r="179" spans="1:122" s="143" customFormat="1" ht="16.5" hidden="1" customHeight="1">
      <c r="A179" s="24">
        <v>176</v>
      </c>
      <c r="B179" s="24">
        <v>132</v>
      </c>
      <c r="C179" s="26" t="s">
        <v>783</v>
      </c>
      <c r="D179" s="24" t="s">
        <v>7161</v>
      </c>
      <c r="E179" s="24" t="s">
        <v>7160</v>
      </c>
      <c r="F179" s="24" t="s">
        <v>7264</v>
      </c>
      <c r="G179" s="24" t="s">
        <v>3136</v>
      </c>
      <c r="H179" s="30" t="s">
        <v>784</v>
      </c>
      <c r="I179" s="24" t="s">
        <v>785</v>
      </c>
      <c r="J179" s="24">
        <v>-0.92500000000000004</v>
      </c>
      <c r="K179" s="24" t="s">
        <v>786</v>
      </c>
      <c r="L179" s="24">
        <v>67809</v>
      </c>
      <c r="M179" s="26">
        <v>17</v>
      </c>
      <c r="N179" s="73" t="s">
        <v>689</v>
      </c>
      <c r="O179" s="73" t="s">
        <v>7588</v>
      </c>
      <c r="P179" s="74" t="s">
        <v>7588</v>
      </c>
      <c r="Q179" s="73" t="s">
        <v>689</v>
      </c>
      <c r="R179" s="73" t="s">
        <v>689</v>
      </c>
      <c r="S179" s="73" t="s">
        <v>7588</v>
      </c>
      <c r="T179" s="73" t="s">
        <v>7588</v>
      </c>
      <c r="U179" s="213" t="s">
        <v>7588</v>
      </c>
      <c r="V179" s="73" t="s">
        <v>7588</v>
      </c>
      <c r="W179" s="73" t="s">
        <v>7588</v>
      </c>
      <c r="X179" s="218" t="s">
        <v>7588</v>
      </c>
      <c r="Y179" s="73" t="s">
        <v>7588</v>
      </c>
      <c r="Z179" s="73" t="s">
        <v>7588</v>
      </c>
      <c r="AA179" s="74" t="s">
        <v>7588</v>
      </c>
      <c r="AB179" s="73"/>
      <c r="AC179" s="73" t="s">
        <v>417</v>
      </c>
      <c r="AD179" s="74" t="s">
        <v>6</v>
      </c>
      <c r="AE179" s="73" t="s">
        <v>7588</v>
      </c>
      <c r="AF179" s="73" t="s">
        <v>689</v>
      </c>
      <c r="AG179" s="73" t="s">
        <v>266</v>
      </c>
      <c r="AH179" s="73" t="s">
        <v>266</v>
      </c>
      <c r="AI179" s="73" t="s">
        <v>266</v>
      </c>
      <c r="AJ179" s="73" t="s">
        <v>2283</v>
      </c>
      <c r="AK179" s="81" t="s">
        <v>7588</v>
      </c>
      <c r="AL179" s="73" t="s">
        <v>7588</v>
      </c>
      <c r="AM179" s="24"/>
      <c r="AN179" s="26"/>
      <c r="AO179" s="24" t="s">
        <v>7346</v>
      </c>
      <c r="AP179" s="73" t="s">
        <v>86</v>
      </c>
      <c r="AQ179" s="24" t="s">
        <v>2283</v>
      </c>
      <c r="AR179" s="24" t="s">
        <v>4657</v>
      </c>
      <c r="AS179" s="24">
        <v>2050</v>
      </c>
      <c r="AT179" s="24"/>
      <c r="AU179" s="26"/>
      <c r="AV179" s="24" t="s">
        <v>267</v>
      </c>
      <c r="AW179" s="22" t="s">
        <v>3271</v>
      </c>
      <c r="AX179" s="24" t="s">
        <v>269</v>
      </c>
      <c r="AY179" s="24" t="s">
        <v>689</v>
      </c>
      <c r="AZ179" s="24" t="s">
        <v>7588</v>
      </c>
      <c r="BA179" s="24" t="s">
        <v>7588</v>
      </c>
      <c r="BB179" s="24"/>
      <c r="BC179" s="26"/>
      <c r="BD179" s="24"/>
      <c r="BE179" s="29"/>
      <c r="BF179" s="26"/>
      <c r="BG179" s="24">
        <f t="shared" si="72"/>
        <v>0</v>
      </c>
      <c r="BH179" s="24">
        <f t="shared" si="73"/>
        <v>0</v>
      </c>
      <c r="BI179" s="24">
        <f t="shared" si="74"/>
        <v>0</v>
      </c>
      <c r="BJ179" s="24">
        <f t="shared" si="75"/>
        <v>0</v>
      </c>
      <c r="BK179" s="24">
        <f t="shared" si="76"/>
        <v>0</v>
      </c>
      <c r="BL179" s="24">
        <f t="shared" si="77"/>
        <v>0</v>
      </c>
      <c r="BM179" s="24">
        <f t="shared" si="78"/>
        <v>0</v>
      </c>
      <c r="BN179" s="24">
        <f t="shared" si="79"/>
        <v>0</v>
      </c>
      <c r="BO179" s="24">
        <f t="shared" si="80"/>
        <v>0</v>
      </c>
      <c r="BP179" s="24">
        <f t="shared" si="81"/>
        <v>0</v>
      </c>
      <c r="BQ179" s="24">
        <f t="shared" si="82"/>
        <v>0</v>
      </c>
      <c r="BR179" s="24">
        <f t="shared" si="83"/>
        <v>0</v>
      </c>
      <c r="BS179" s="24">
        <f t="shared" si="84"/>
        <v>0</v>
      </c>
      <c r="BT179" s="24">
        <f t="shared" si="85"/>
        <v>1</v>
      </c>
      <c r="BU179" s="24">
        <f t="shared" si="86"/>
        <v>0</v>
      </c>
      <c r="BV179" s="24">
        <f t="shared" si="87"/>
        <v>0</v>
      </c>
      <c r="BW179" s="24">
        <f t="shared" si="88"/>
        <v>0</v>
      </c>
      <c r="BX179" s="24">
        <f t="shared" si="89"/>
        <v>0</v>
      </c>
      <c r="BY179" s="24">
        <f t="shared" si="90"/>
        <v>0</v>
      </c>
      <c r="BZ179" s="24">
        <f t="shared" si="91"/>
        <v>0</v>
      </c>
      <c r="CA179" s="24">
        <f t="shared" si="92"/>
        <v>1</v>
      </c>
      <c r="CB179" s="24">
        <f t="shared" si="93"/>
        <v>1</v>
      </c>
      <c r="CC179" s="24">
        <f t="shared" si="94"/>
        <v>0</v>
      </c>
      <c r="CD179" s="24">
        <f t="shared" si="95"/>
        <v>0</v>
      </c>
      <c r="CE179" s="24">
        <f t="shared" si="96"/>
        <v>0</v>
      </c>
      <c r="CF179" s="24">
        <f t="shared" si="97"/>
        <v>0</v>
      </c>
      <c r="CG179" s="24">
        <f>MAX(BJ179,BN179,BX179,CB179)</f>
        <v>1</v>
      </c>
      <c r="CH179" s="24">
        <f t="shared" si="98"/>
        <v>0</v>
      </c>
      <c r="CI179" s="24">
        <f t="shared" si="99"/>
        <v>1</v>
      </c>
      <c r="CJ179" s="211">
        <f>_xlfn.XLOOKUP($C179,[1]Sheet1!$B:$B,[1]Sheet1!BJ:BJ)</f>
        <v>0</v>
      </c>
      <c r="CK179" s="211">
        <f>_xlfn.XLOOKUP($C179,[1]Sheet1!$B:$B,[1]Sheet1!BK:BK)</f>
        <v>0</v>
      </c>
      <c r="CL179" s="211">
        <f>_xlfn.XLOOKUP($C179,[1]Sheet1!$B:$B,[1]Sheet1!BL:BL)</f>
        <v>0</v>
      </c>
      <c r="CM179" s="211">
        <f>_xlfn.XLOOKUP($C179,[1]Sheet1!$B:$B,[1]Sheet1!BM:BM)</f>
        <v>0</v>
      </c>
      <c r="CN179" s="211">
        <f>_xlfn.XLOOKUP($C179,[1]Sheet1!$B:$B,[1]Sheet1!BN:BN)</f>
        <v>0</v>
      </c>
      <c r="CO179" s="211">
        <f>_xlfn.XLOOKUP($C179,[1]Sheet1!$B:$B,[1]Sheet1!BO:BO)</f>
        <v>0</v>
      </c>
      <c r="CP179" s="211">
        <f>_xlfn.XLOOKUP($C179,[1]Sheet1!$B:$B,[1]Sheet1!BP:BP)</f>
        <v>1</v>
      </c>
      <c r="CQ179" s="211">
        <f>_xlfn.XLOOKUP($C179,[1]Sheet1!$B:$B,[1]Sheet1!BQ:BQ)</f>
        <v>1</v>
      </c>
      <c r="CR179" s="211">
        <f>_xlfn.XLOOKUP($C179,[1]Sheet1!$B:$B,[1]Sheet1!BR:BR)</f>
        <v>0</v>
      </c>
      <c r="CS179" s="211">
        <f>_xlfn.XLOOKUP($C179,[1]Sheet1!$B:$B,[1]Sheet1!BS:BS)</f>
        <v>0</v>
      </c>
      <c r="CT179" s="211">
        <f>_xlfn.XLOOKUP($C179,[1]Sheet1!$B:$B,[1]Sheet1!BT:BT)</f>
        <v>0</v>
      </c>
      <c r="CU179" s="211">
        <f>_xlfn.XLOOKUP($C179,[1]Sheet1!$B:$B,[1]Sheet1!BU:BU)</f>
        <v>0</v>
      </c>
      <c r="CV179" s="211">
        <f>_xlfn.XLOOKUP($C179,[1]Sheet1!$B:$B,[1]Sheet1!BV:BV)</f>
        <v>0</v>
      </c>
      <c r="CW179" s="211">
        <f>_xlfn.XLOOKUP($C179,[1]Sheet1!$B:$B,[1]Sheet1!BW:BW)</f>
        <v>0</v>
      </c>
      <c r="CX179" s="211">
        <f>_xlfn.XLOOKUP($C179,[1]Sheet1!$B:$B,[1]Sheet1!BX:BX)</f>
        <v>0</v>
      </c>
      <c r="CY179" s="211">
        <f>_xlfn.XLOOKUP($C179,[1]Sheet1!$B:$B,[1]Sheet1!BY:BY)</f>
        <v>0</v>
      </c>
      <c r="CZ179" s="211">
        <f>_xlfn.XLOOKUP($C179,[1]Sheet1!$B:$B,[1]Sheet1!BZ:BZ)</f>
        <v>1</v>
      </c>
      <c r="DA179" s="211">
        <f>_xlfn.XLOOKUP($C179,[1]Sheet1!$B:$B,[1]Sheet1!CA:CA)</f>
        <v>0</v>
      </c>
      <c r="DB179" s="211">
        <f>_xlfn.XLOOKUP($C179,[1]Sheet1!$B:$B,[1]Sheet1!CB:CB)</f>
        <v>1</v>
      </c>
      <c r="DC179" s="211">
        <f>_xlfn.XLOOKUP($C179,[1]Sheet1!$B:$B,[1]Sheet1!CC:CC)</f>
        <v>0</v>
      </c>
      <c r="DD179" s="211">
        <f>_xlfn.XLOOKUP($C179,[1]Sheet1!$B:$B,[1]Sheet1!CD:CD)</f>
        <v>0</v>
      </c>
      <c r="DE179" s="211">
        <f>_xlfn.XLOOKUP($C179,[1]Sheet1!$B:$B,[1]Sheet1!CE:CE)</f>
        <v>1</v>
      </c>
      <c r="DF179" s="211">
        <f>_xlfn.XLOOKUP($C179,[1]Sheet1!$B:$B,[1]Sheet1!CF:CF)</f>
        <v>0</v>
      </c>
      <c r="DG179" s="163" t="str">
        <f>_xlfn.XLOOKUP(C179,[2]Sheet1!$B:$B,[2]Sheet1!$N:$N)</f>
        <v>N</v>
      </c>
      <c r="DH179" s="163">
        <f>_xlfn.XLOOKUP(C179,[2]Sheet1!$B:$B,[2]Sheet1!$R:$R)</f>
        <v>0</v>
      </c>
      <c r="DI179" s="163" t="str">
        <f>_xlfn.XLOOKUP(C179,[2]Sheet1!$B:$B,[2]Sheet1!$AN:$AN)</f>
        <v>V</v>
      </c>
      <c r="DJ179" s="163" t="str">
        <f>_xlfn.XLOOKUP(C179,[2]Sheet1!$B:$B,[2]Sheet1!$W:$W)</f>
        <v>I</v>
      </c>
      <c r="DK179" s="163">
        <f>_xlfn.XLOOKUP(C179,[2]Sheet1!$B:$B,[2]Sheet1!$AF:$AF)</f>
        <v>0</v>
      </c>
      <c r="DL179" s="163" t="str">
        <f>_xlfn.XLOOKUP(C179,[2]Sheet1!$B:$B,[2]Sheet1!$AW:$AW)</f>
        <v>U</v>
      </c>
      <c r="DM179" s="166" t="str">
        <f t="shared" si="100"/>
        <v>N</v>
      </c>
      <c r="DN179" s="166" t="str">
        <f t="shared" si="101"/>
        <v/>
      </c>
      <c r="DO179" s="166" t="str">
        <f t="shared" si="102"/>
        <v>Y</v>
      </c>
      <c r="DP179" s="166" t="str">
        <f t="shared" si="103"/>
        <v>N</v>
      </c>
      <c r="DQ179" s="180" t="str">
        <f t="shared" si="104"/>
        <v>Not Specified</v>
      </c>
      <c r="DR179" s="180"/>
    </row>
    <row r="180" spans="1:122" s="143" customFormat="1" ht="16.5" hidden="1" customHeight="1">
      <c r="A180" s="24">
        <v>177</v>
      </c>
      <c r="B180" s="24">
        <v>205</v>
      </c>
      <c r="C180" s="26" t="s">
        <v>756</v>
      </c>
      <c r="D180" s="24" t="s">
        <v>7190</v>
      </c>
      <c r="E180" s="24" t="s">
        <v>7169</v>
      </c>
      <c r="F180" s="24" t="s">
        <v>2428</v>
      </c>
      <c r="G180" s="24" t="s">
        <v>3136</v>
      </c>
      <c r="H180" s="30" t="s">
        <v>757</v>
      </c>
      <c r="I180" s="24" t="s">
        <v>758</v>
      </c>
      <c r="J180" s="24">
        <v>-0.314</v>
      </c>
      <c r="K180" s="24" t="s">
        <v>759</v>
      </c>
      <c r="L180" s="24">
        <v>89753</v>
      </c>
      <c r="M180" s="26">
        <v>31</v>
      </c>
      <c r="N180" s="73" t="s">
        <v>86</v>
      </c>
      <c r="O180" s="73">
        <v>2022</v>
      </c>
      <c r="P180" s="74">
        <v>2025</v>
      </c>
      <c r="Q180" s="73" t="s">
        <v>689</v>
      </c>
      <c r="R180" s="73" t="s">
        <v>689</v>
      </c>
      <c r="S180" s="73" t="s">
        <v>7588</v>
      </c>
      <c r="T180" s="73" t="s">
        <v>7588</v>
      </c>
      <c r="U180" s="213" t="s">
        <v>7588</v>
      </c>
      <c r="V180" s="73" t="s">
        <v>7588</v>
      </c>
      <c r="W180" s="73" t="s">
        <v>7588</v>
      </c>
      <c r="X180" s="218" t="s">
        <v>7588</v>
      </c>
      <c r="Y180" s="73" t="s">
        <v>7588</v>
      </c>
      <c r="Z180" s="73" t="s">
        <v>7588</v>
      </c>
      <c r="AA180" s="74" t="s">
        <v>7588</v>
      </c>
      <c r="AB180" s="73"/>
      <c r="AC180" s="73" t="s">
        <v>417</v>
      </c>
      <c r="AD180" s="74" t="s">
        <v>6</v>
      </c>
      <c r="AE180" s="73" t="s">
        <v>7588</v>
      </c>
      <c r="AF180" s="73" t="s">
        <v>689</v>
      </c>
      <c r="AG180" s="73" t="s">
        <v>266</v>
      </c>
      <c r="AH180" s="73" t="s">
        <v>266</v>
      </c>
      <c r="AI180" s="73" t="s">
        <v>266</v>
      </c>
      <c r="AJ180" s="73" t="s">
        <v>2283</v>
      </c>
      <c r="AK180" s="81" t="s">
        <v>7588</v>
      </c>
      <c r="AL180" s="73" t="s">
        <v>7588</v>
      </c>
      <c r="AM180" s="24"/>
      <c r="AN180" s="26"/>
      <c r="AO180" s="24" t="s">
        <v>7346</v>
      </c>
      <c r="AP180" s="73" t="s">
        <v>86</v>
      </c>
      <c r="AQ180" s="24" t="s">
        <v>2283</v>
      </c>
      <c r="AR180" s="24" t="s">
        <v>4666</v>
      </c>
      <c r="AS180" s="24">
        <v>2050</v>
      </c>
      <c r="AT180" s="24"/>
      <c r="AU180" s="26"/>
      <c r="AV180" s="24" t="s">
        <v>266</v>
      </c>
      <c r="AW180" s="22" t="s">
        <v>267</v>
      </c>
      <c r="AX180" s="24" t="s">
        <v>269</v>
      </c>
      <c r="AY180" s="24" t="s">
        <v>689</v>
      </c>
      <c r="AZ180" s="24" t="s">
        <v>7588</v>
      </c>
      <c r="BA180" s="24" t="s">
        <v>7588</v>
      </c>
      <c r="BB180" s="24"/>
      <c r="BC180" s="26"/>
      <c r="BD180" s="24"/>
      <c r="BE180" s="29"/>
      <c r="BF180" s="26"/>
      <c r="BG180" s="24">
        <f t="shared" si="72"/>
        <v>0</v>
      </c>
      <c r="BH180" s="24">
        <f t="shared" si="73"/>
        <v>1</v>
      </c>
      <c r="BI180" s="24">
        <f t="shared" si="74"/>
        <v>0</v>
      </c>
      <c r="BJ180" s="24">
        <f t="shared" si="75"/>
        <v>1</v>
      </c>
      <c r="BK180" s="24">
        <f t="shared" si="76"/>
        <v>0</v>
      </c>
      <c r="BL180" s="24">
        <f t="shared" si="77"/>
        <v>0</v>
      </c>
      <c r="BM180" s="24">
        <f t="shared" si="78"/>
        <v>0</v>
      </c>
      <c r="BN180" s="24">
        <f t="shared" si="79"/>
        <v>0</v>
      </c>
      <c r="BO180" s="24">
        <f t="shared" si="80"/>
        <v>0</v>
      </c>
      <c r="BP180" s="24">
        <f t="shared" si="81"/>
        <v>0</v>
      </c>
      <c r="BQ180" s="24">
        <f t="shared" si="82"/>
        <v>0</v>
      </c>
      <c r="BR180" s="24">
        <f t="shared" si="83"/>
        <v>0</v>
      </c>
      <c r="BS180" s="24">
        <f t="shared" si="84"/>
        <v>0</v>
      </c>
      <c r="BT180" s="24">
        <f t="shared" si="85"/>
        <v>1</v>
      </c>
      <c r="BU180" s="24">
        <f t="shared" si="86"/>
        <v>0</v>
      </c>
      <c r="BV180" s="24">
        <f t="shared" si="87"/>
        <v>0</v>
      </c>
      <c r="BW180" s="24">
        <f t="shared" si="88"/>
        <v>0</v>
      </c>
      <c r="BX180" s="24">
        <f t="shared" si="89"/>
        <v>0</v>
      </c>
      <c r="BY180" s="24">
        <f t="shared" si="90"/>
        <v>0</v>
      </c>
      <c r="BZ180" s="24">
        <f t="shared" si="91"/>
        <v>0</v>
      </c>
      <c r="CA180" s="24">
        <f t="shared" si="92"/>
        <v>1</v>
      </c>
      <c r="CB180" s="24">
        <f t="shared" si="93"/>
        <v>1</v>
      </c>
      <c r="CC180" s="24">
        <f t="shared" si="94"/>
        <v>0</v>
      </c>
      <c r="CD180" s="24">
        <f t="shared" si="95"/>
        <v>0</v>
      </c>
      <c r="CE180" s="24">
        <f t="shared" si="96"/>
        <v>0</v>
      </c>
      <c r="CF180" s="24">
        <f t="shared" si="97"/>
        <v>1</v>
      </c>
      <c r="CG180" s="24">
        <f>MAX($BJ180,$BN180,$BX180,$CB180)</f>
        <v>1</v>
      </c>
      <c r="CH180" s="24">
        <f t="shared" si="98"/>
        <v>0</v>
      </c>
      <c r="CI180" s="24">
        <f t="shared" si="99"/>
        <v>0</v>
      </c>
      <c r="CJ180" s="211">
        <f>_xlfn.XLOOKUP($C180,[1]Sheet1!$B:$B,[1]Sheet1!BJ:BJ)</f>
        <v>0</v>
      </c>
      <c r="CK180" s="211">
        <f>_xlfn.XLOOKUP($C180,[1]Sheet1!$B:$B,[1]Sheet1!BK:BK)</f>
        <v>0</v>
      </c>
      <c r="CL180" s="211">
        <f>_xlfn.XLOOKUP($C180,[1]Sheet1!$B:$B,[1]Sheet1!BL:BL)</f>
        <v>0</v>
      </c>
      <c r="CM180" s="211">
        <f>_xlfn.XLOOKUP($C180,[1]Sheet1!$B:$B,[1]Sheet1!BM:BM)</f>
        <v>0</v>
      </c>
      <c r="CN180" s="211">
        <f>_xlfn.XLOOKUP($C180,[1]Sheet1!$B:$B,[1]Sheet1!BN:BN)</f>
        <v>0</v>
      </c>
      <c r="CO180" s="211">
        <f>_xlfn.XLOOKUP($C180,[1]Sheet1!$B:$B,[1]Sheet1!BO:BO)</f>
        <v>0</v>
      </c>
      <c r="CP180" s="211">
        <f>_xlfn.XLOOKUP($C180,[1]Sheet1!$B:$B,[1]Sheet1!BP:BP)</f>
        <v>1</v>
      </c>
      <c r="CQ180" s="211">
        <f>_xlfn.XLOOKUP($C180,[1]Sheet1!$B:$B,[1]Sheet1!BQ:BQ)</f>
        <v>1</v>
      </c>
      <c r="CR180" s="211">
        <f>_xlfn.XLOOKUP($C180,[1]Sheet1!$B:$B,[1]Sheet1!BR:BR)</f>
        <v>0</v>
      </c>
      <c r="CS180" s="211">
        <f>_xlfn.XLOOKUP($C180,[1]Sheet1!$B:$B,[1]Sheet1!BS:BS)</f>
        <v>0</v>
      </c>
      <c r="CT180" s="211">
        <f>_xlfn.XLOOKUP($C180,[1]Sheet1!$B:$B,[1]Sheet1!BT:BT)</f>
        <v>0</v>
      </c>
      <c r="CU180" s="211">
        <f>_xlfn.XLOOKUP($C180,[1]Sheet1!$B:$B,[1]Sheet1!BU:BU)</f>
        <v>0</v>
      </c>
      <c r="CV180" s="211">
        <f>_xlfn.XLOOKUP($C180,[1]Sheet1!$B:$B,[1]Sheet1!BV:BV)</f>
        <v>0</v>
      </c>
      <c r="CW180" s="211">
        <f>_xlfn.XLOOKUP($C180,[1]Sheet1!$B:$B,[1]Sheet1!BW:BW)</f>
        <v>1</v>
      </c>
      <c r="CX180" s="211">
        <f>_xlfn.XLOOKUP($C180,[1]Sheet1!$B:$B,[1]Sheet1!BX:BX)</f>
        <v>0</v>
      </c>
      <c r="CY180" s="211">
        <f>_xlfn.XLOOKUP($C180,[1]Sheet1!$B:$B,[1]Sheet1!BY:BY)</f>
        <v>1</v>
      </c>
      <c r="CZ180" s="211">
        <f>_xlfn.XLOOKUP($C180,[1]Sheet1!$B:$B,[1]Sheet1!BZ:BZ)</f>
        <v>1</v>
      </c>
      <c r="DA180" s="211">
        <f>_xlfn.XLOOKUP($C180,[1]Sheet1!$B:$B,[1]Sheet1!CA:CA)</f>
        <v>0</v>
      </c>
      <c r="DB180" s="211">
        <f>_xlfn.XLOOKUP($C180,[1]Sheet1!$B:$B,[1]Sheet1!CB:CB)</f>
        <v>1</v>
      </c>
      <c r="DC180" s="211">
        <f>_xlfn.XLOOKUP($C180,[1]Sheet1!$B:$B,[1]Sheet1!CC:CC)</f>
        <v>1</v>
      </c>
      <c r="DD180" s="211">
        <f>_xlfn.XLOOKUP($C180,[1]Sheet1!$B:$B,[1]Sheet1!CD:CD)</f>
        <v>0</v>
      </c>
      <c r="DE180" s="211">
        <f>_xlfn.XLOOKUP($C180,[1]Sheet1!$B:$B,[1]Sheet1!CE:CE)</f>
        <v>1</v>
      </c>
      <c r="DF180" s="211">
        <f>_xlfn.XLOOKUP($C180,[1]Sheet1!$B:$B,[1]Sheet1!CF:CF)</f>
        <v>0</v>
      </c>
      <c r="DG180" s="163" t="str">
        <f>_xlfn.XLOOKUP(C180,[2]Sheet1!$B:$B,[2]Sheet1!$N:$N)</f>
        <v>N</v>
      </c>
      <c r="DH180" s="163">
        <f>_xlfn.XLOOKUP(C180,[2]Sheet1!$B:$B,[2]Sheet1!$R:$R)</f>
        <v>0</v>
      </c>
      <c r="DI180" s="163" t="str">
        <f>_xlfn.XLOOKUP(C180,[2]Sheet1!$B:$B,[2]Sheet1!$AN:$AN)</f>
        <v>C</v>
      </c>
      <c r="DJ180" s="163" t="str">
        <f>_xlfn.XLOOKUP(C180,[2]Sheet1!$B:$B,[2]Sheet1!$W:$W)</f>
        <v>N</v>
      </c>
      <c r="DK180" s="163">
        <f>_xlfn.XLOOKUP(C180,[2]Sheet1!$B:$B,[2]Sheet1!$AF:$AF)</f>
        <v>0</v>
      </c>
      <c r="DL180" s="163" t="str">
        <f>_xlfn.XLOOKUP(C180,[2]Sheet1!$B:$B,[2]Sheet1!$AW:$AW)</f>
        <v>Y</v>
      </c>
      <c r="DM180" s="166" t="str">
        <f t="shared" si="100"/>
        <v>N</v>
      </c>
      <c r="DN180" s="166" t="str">
        <f t="shared" si="101"/>
        <v/>
      </c>
      <c r="DO180" s="166" t="str">
        <f t="shared" si="102"/>
        <v>Y</v>
      </c>
      <c r="DP180" s="166" t="str">
        <f t="shared" si="103"/>
        <v>N</v>
      </c>
      <c r="DQ180" s="180" t="str">
        <f t="shared" si="104"/>
        <v>Yes</v>
      </c>
      <c r="DR180" s="180"/>
    </row>
    <row r="181" spans="1:122" s="143" customFormat="1" ht="16.5" hidden="1" customHeight="1">
      <c r="A181" s="24">
        <v>178</v>
      </c>
      <c r="B181" s="24">
        <v>170</v>
      </c>
      <c r="C181" s="26" t="s">
        <v>787</v>
      </c>
      <c r="D181" s="24" t="s">
        <v>7158</v>
      </c>
      <c r="E181" s="24" t="s">
        <v>7157</v>
      </c>
      <c r="F181" s="24" t="s">
        <v>2277</v>
      </c>
      <c r="G181" s="24" t="s">
        <v>3181</v>
      </c>
      <c r="H181" s="30" t="s">
        <v>788</v>
      </c>
      <c r="I181" s="24" t="s">
        <v>789</v>
      </c>
      <c r="J181" s="24">
        <v>0.22</v>
      </c>
      <c r="K181" s="24" t="s">
        <v>790</v>
      </c>
      <c r="L181" s="24">
        <v>140860</v>
      </c>
      <c r="M181" s="26">
        <v>11</v>
      </c>
      <c r="N181" s="73" t="s">
        <v>689</v>
      </c>
      <c r="O181" s="73" t="s">
        <v>7588</v>
      </c>
      <c r="P181" s="74" t="s">
        <v>7588</v>
      </c>
      <c r="Q181" s="73" t="s">
        <v>689</v>
      </c>
      <c r="R181" s="73" t="s">
        <v>689</v>
      </c>
      <c r="S181" s="73" t="s">
        <v>7588</v>
      </c>
      <c r="T181" s="73" t="s">
        <v>7588</v>
      </c>
      <c r="U181" s="213" t="s">
        <v>7588</v>
      </c>
      <c r="V181" s="73" t="s">
        <v>7588</v>
      </c>
      <c r="W181" s="73" t="s">
        <v>7588</v>
      </c>
      <c r="X181" s="218" t="s">
        <v>7588</v>
      </c>
      <c r="Y181" s="73" t="s">
        <v>7588</v>
      </c>
      <c r="Z181" s="73" t="s">
        <v>7588</v>
      </c>
      <c r="AA181" s="74" t="s">
        <v>7588</v>
      </c>
      <c r="AB181" s="73"/>
      <c r="AC181" s="73" t="s">
        <v>675</v>
      </c>
      <c r="AD181" s="74" t="s">
        <v>5</v>
      </c>
      <c r="AE181" s="73" t="s">
        <v>7588</v>
      </c>
      <c r="AF181" s="73" t="s">
        <v>86</v>
      </c>
      <c r="AG181" s="73" t="s">
        <v>267</v>
      </c>
      <c r="AH181" s="73" t="s">
        <v>267</v>
      </c>
      <c r="AI181" s="73" t="s">
        <v>267</v>
      </c>
      <c r="AJ181" s="73" t="s">
        <v>7588</v>
      </c>
      <c r="AK181" s="81" t="s">
        <v>4674</v>
      </c>
      <c r="AL181" s="73">
        <v>2060</v>
      </c>
      <c r="AM181" s="24"/>
      <c r="AN181" s="26"/>
      <c r="AO181" s="24" t="s">
        <v>7588</v>
      </c>
      <c r="AP181" s="73" t="s">
        <v>689</v>
      </c>
      <c r="AQ181" s="24" t="s">
        <v>7588</v>
      </c>
      <c r="AR181" s="24" t="s">
        <v>7588</v>
      </c>
      <c r="AS181" s="24" t="s">
        <v>7588</v>
      </c>
      <c r="AT181" s="24"/>
      <c r="AU181" s="26"/>
      <c r="AV181" s="24" t="s">
        <v>267</v>
      </c>
      <c r="AW181" s="22" t="s">
        <v>267</v>
      </c>
      <c r="AX181" s="24" t="s">
        <v>7588</v>
      </c>
      <c r="AY181" s="24" t="s">
        <v>689</v>
      </c>
      <c r="AZ181" s="24" t="s">
        <v>7588</v>
      </c>
      <c r="BA181" s="24" t="s">
        <v>7588</v>
      </c>
      <c r="BB181" s="24"/>
      <c r="BC181" s="26"/>
      <c r="BD181" s="24"/>
      <c r="BE181" s="29"/>
      <c r="BF181" s="26"/>
      <c r="BG181" s="24">
        <f t="shared" si="72"/>
        <v>0</v>
      </c>
      <c r="BH181" s="24">
        <f t="shared" si="73"/>
        <v>0</v>
      </c>
      <c r="BI181" s="24">
        <f t="shared" si="74"/>
        <v>0</v>
      </c>
      <c r="BJ181" s="24">
        <f t="shared" si="75"/>
        <v>0</v>
      </c>
      <c r="BK181" s="24">
        <f t="shared" si="76"/>
        <v>0</v>
      </c>
      <c r="BL181" s="24">
        <f t="shared" si="77"/>
        <v>0</v>
      </c>
      <c r="BM181" s="24">
        <f t="shared" si="78"/>
        <v>0</v>
      </c>
      <c r="BN181" s="24">
        <f t="shared" si="79"/>
        <v>0</v>
      </c>
      <c r="BO181" s="24">
        <f t="shared" si="80"/>
        <v>0</v>
      </c>
      <c r="BP181" s="24">
        <f t="shared" si="81"/>
        <v>0</v>
      </c>
      <c r="BQ181" s="24">
        <f t="shared" si="82"/>
        <v>0</v>
      </c>
      <c r="BR181" s="24">
        <f t="shared" si="83"/>
        <v>0</v>
      </c>
      <c r="BS181" s="24">
        <f t="shared" si="84"/>
        <v>0</v>
      </c>
      <c r="BT181" s="24">
        <f t="shared" si="85"/>
        <v>0</v>
      </c>
      <c r="BU181" s="24">
        <f t="shared" si="86"/>
        <v>0</v>
      </c>
      <c r="BV181" s="24">
        <f t="shared" si="87"/>
        <v>0</v>
      </c>
      <c r="BW181" s="24">
        <f t="shared" si="88"/>
        <v>1</v>
      </c>
      <c r="BX181" s="24">
        <f t="shared" si="89"/>
        <v>1</v>
      </c>
      <c r="BY181" s="24">
        <f t="shared" si="90"/>
        <v>0</v>
      </c>
      <c r="BZ181" s="24">
        <f t="shared" si="91"/>
        <v>0</v>
      </c>
      <c r="CA181" s="24">
        <f t="shared" si="92"/>
        <v>0</v>
      </c>
      <c r="CB181" s="24">
        <f t="shared" si="93"/>
        <v>0</v>
      </c>
      <c r="CC181" s="24">
        <f t="shared" si="94"/>
        <v>0</v>
      </c>
      <c r="CD181" s="24">
        <f t="shared" si="95"/>
        <v>0</v>
      </c>
      <c r="CE181" s="24">
        <f t="shared" si="96"/>
        <v>0</v>
      </c>
      <c r="CF181" s="24">
        <f t="shared" si="97"/>
        <v>0</v>
      </c>
      <c r="CG181" s="24">
        <f>MAX(BJ181,BN181,BX181,CB181)</f>
        <v>1</v>
      </c>
      <c r="CH181" s="24">
        <f t="shared" si="98"/>
        <v>0</v>
      </c>
      <c r="CI181" s="24">
        <f t="shared" si="99"/>
        <v>1</v>
      </c>
      <c r="CJ181" s="211">
        <f>_xlfn.XLOOKUP($C181,[1]Sheet1!$B:$B,[1]Sheet1!BJ:BJ)</f>
        <v>0</v>
      </c>
      <c r="CK181" s="211">
        <f>_xlfn.XLOOKUP($C181,[1]Sheet1!$B:$B,[1]Sheet1!BK:BK)</f>
        <v>0</v>
      </c>
      <c r="CL181" s="211">
        <f>_xlfn.XLOOKUP($C181,[1]Sheet1!$B:$B,[1]Sheet1!BL:BL)</f>
        <v>0</v>
      </c>
      <c r="CM181" s="211">
        <f>_xlfn.XLOOKUP($C181,[1]Sheet1!$B:$B,[1]Sheet1!BM:BM)</f>
        <v>0</v>
      </c>
      <c r="CN181" s="211">
        <f>_xlfn.XLOOKUP($C181,[1]Sheet1!$B:$B,[1]Sheet1!BN:BN)</f>
        <v>0</v>
      </c>
      <c r="CO181" s="211">
        <f>_xlfn.XLOOKUP($C181,[1]Sheet1!$B:$B,[1]Sheet1!BO:BO)</f>
        <v>0</v>
      </c>
      <c r="CP181" s="211">
        <f>_xlfn.XLOOKUP($C181,[1]Sheet1!$B:$B,[1]Sheet1!BP:BP)</f>
        <v>0</v>
      </c>
      <c r="CQ181" s="211">
        <f>_xlfn.XLOOKUP($C181,[1]Sheet1!$B:$B,[1]Sheet1!BQ:BQ)</f>
        <v>0</v>
      </c>
      <c r="CR181" s="211">
        <f>_xlfn.XLOOKUP($C181,[1]Sheet1!$B:$B,[1]Sheet1!BR:BR)</f>
        <v>0</v>
      </c>
      <c r="CS181" s="211">
        <f>_xlfn.XLOOKUP($C181,[1]Sheet1!$B:$B,[1]Sheet1!BS:BS)</f>
        <v>0</v>
      </c>
      <c r="CT181" s="211">
        <f>_xlfn.XLOOKUP($C181,[1]Sheet1!$B:$B,[1]Sheet1!BT:BT)</f>
        <v>0</v>
      </c>
      <c r="CU181" s="211">
        <f>_xlfn.XLOOKUP($C181,[1]Sheet1!$B:$B,[1]Sheet1!BU:BU)</f>
        <v>0</v>
      </c>
      <c r="CV181" s="211">
        <f>_xlfn.XLOOKUP($C181,[1]Sheet1!$B:$B,[1]Sheet1!BV:BV)</f>
        <v>0</v>
      </c>
      <c r="CW181" s="211">
        <f>_xlfn.XLOOKUP($C181,[1]Sheet1!$B:$B,[1]Sheet1!BW:BW)</f>
        <v>0</v>
      </c>
      <c r="CX181" s="211">
        <f>_xlfn.XLOOKUP($C181,[1]Sheet1!$B:$B,[1]Sheet1!BX:BX)</f>
        <v>0</v>
      </c>
      <c r="CY181" s="211">
        <f>_xlfn.XLOOKUP($C181,[1]Sheet1!$B:$B,[1]Sheet1!BY:BY)</f>
        <v>0</v>
      </c>
      <c r="CZ181" s="211">
        <f>_xlfn.XLOOKUP($C181,[1]Sheet1!$B:$B,[1]Sheet1!BZ:BZ)</f>
        <v>0</v>
      </c>
      <c r="DA181" s="211">
        <f>_xlfn.XLOOKUP($C181,[1]Sheet1!$B:$B,[1]Sheet1!CA:CA)</f>
        <v>0</v>
      </c>
      <c r="DB181" s="211">
        <f>_xlfn.XLOOKUP($C181,[1]Sheet1!$B:$B,[1]Sheet1!CB:CB)</f>
        <v>0</v>
      </c>
      <c r="DC181" s="211">
        <f>_xlfn.XLOOKUP($C181,[1]Sheet1!$B:$B,[1]Sheet1!CC:CC)</f>
        <v>0</v>
      </c>
      <c r="DD181" s="211">
        <f>_xlfn.XLOOKUP($C181,[1]Sheet1!$B:$B,[1]Sheet1!CD:CD)</f>
        <v>0</v>
      </c>
      <c r="DE181" s="211">
        <f>_xlfn.XLOOKUP($C181,[1]Sheet1!$B:$B,[1]Sheet1!CE:CE)</f>
        <v>0</v>
      </c>
      <c r="DF181" s="211">
        <f>_xlfn.XLOOKUP($C181,[1]Sheet1!$B:$B,[1]Sheet1!CF:CF)</f>
        <v>0</v>
      </c>
      <c r="DG181" s="163" t="str">
        <f>_xlfn.XLOOKUP(C181,[2]Sheet1!$B:$B,[2]Sheet1!$N:$N)</f>
        <v>N</v>
      </c>
      <c r="DH181" s="163">
        <f>_xlfn.XLOOKUP(C181,[2]Sheet1!$B:$B,[2]Sheet1!$R:$R)</f>
        <v>0</v>
      </c>
      <c r="DI181" s="163" t="str">
        <f>_xlfn.XLOOKUP(C181,[2]Sheet1!$B:$B,[2]Sheet1!$AN:$AN)</f>
        <v>N</v>
      </c>
      <c r="DJ181" s="163" t="str">
        <f>_xlfn.XLOOKUP(C181,[2]Sheet1!$B:$B,[2]Sheet1!$W:$W)</f>
        <v>N</v>
      </c>
      <c r="DK181" s="163">
        <f>_xlfn.XLOOKUP(C181,[2]Sheet1!$B:$B,[2]Sheet1!$AF:$AF)</f>
        <v>0</v>
      </c>
      <c r="DL181" s="163">
        <f>_xlfn.XLOOKUP(C181,[2]Sheet1!$B:$B,[2]Sheet1!$AW:$AW)</f>
        <v>0</v>
      </c>
      <c r="DM181" s="166" t="str">
        <f t="shared" si="100"/>
        <v>N</v>
      </c>
      <c r="DN181" s="166" t="str">
        <f t="shared" si="101"/>
        <v/>
      </c>
      <c r="DO181" s="166" t="str">
        <f t="shared" si="102"/>
        <v>N</v>
      </c>
      <c r="DP181" s="166" t="str">
        <f t="shared" si="103"/>
        <v>Y</v>
      </c>
      <c r="DQ181" s="180" t="str">
        <f t="shared" si="104"/>
        <v>Not Specified</v>
      </c>
      <c r="DR181" s="180"/>
    </row>
    <row r="182" spans="1:122" s="143" customFormat="1" ht="16.5" hidden="1" customHeight="1">
      <c r="A182" s="24">
        <v>179</v>
      </c>
      <c r="B182" s="24">
        <v>204</v>
      </c>
      <c r="C182" s="26" t="s">
        <v>1250</v>
      </c>
      <c r="D182" s="143" t="s">
        <v>7190</v>
      </c>
      <c r="E182" s="143" t="s">
        <v>7169</v>
      </c>
      <c r="F182" s="143" t="s">
        <v>7287</v>
      </c>
      <c r="G182" s="143" t="s">
        <v>3136</v>
      </c>
      <c r="H182" s="167" t="s">
        <v>1251</v>
      </c>
      <c r="I182" s="143" t="s">
        <v>1252</v>
      </c>
      <c r="J182" s="143">
        <v>-0.16800000000000001</v>
      </c>
      <c r="K182" s="143" t="s">
        <v>1253</v>
      </c>
      <c r="L182" s="143">
        <v>61228</v>
      </c>
      <c r="M182" s="144">
        <v>30</v>
      </c>
      <c r="N182" s="73" t="s">
        <v>86</v>
      </c>
      <c r="O182" s="73">
        <v>2019</v>
      </c>
      <c r="P182" s="74">
        <v>2020</v>
      </c>
      <c r="Q182" s="73" t="s">
        <v>689</v>
      </c>
      <c r="R182" s="73" t="s">
        <v>689</v>
      </c>
      <c r="S182" s="73" t="s">
        <v>7588</v>
      </c>
      <c r="T182" s="73" t="s">
        <v>7588</v>
      </c>
      <c r="U182" s="213" t="s">
        <v>7588</v>
      </c>
      <c r="V182" s="73" t="s">
        <v>7588</v>
      </c>
      <c r="W182" s="73" t="s">
        <v>7588</v>
      </c>
      <c r="X182" s="218" t="s">
        <v>7588</v>
      </c>
      <c r="Y182" s="73" t="s">
        <v>7588</v>
      </c>
      <c r="Z182" s="73" t="s">
        <v>7588</v>
      </c>
      <c r="AA182" s="74" t="s">
        <v>7588</v>
      </c>
      <c r="AB182" s="73"/>
      <c r="AC182" s="73" t="s">
        <v>417</v>
      </c>
      <c r="AD182" s="74" t="s">
        <v>6</v>
      </c>
      <c r="AE182" s="73" t="s">
        <v>7588</v>
      </c>
      <c r="AF182" s="73" t="s">
        <v>689</v>
      </c>
      <c r="AG182" s="73" t="s">
        <v>266</v>
      </c>
      <c r="AH182" s="73" t="s">
        <v>266</v>
      </c>
      <c r="AI182" s="73" t="s">
        <v>266</v>
      </c>
      <c r="AJ182" s="73" t="s">
        <v>2283</v>
      </c>
      <c r="AK182" s="81" t="s">
        <v>7588</v>
      </c>
      <c r="AL182" s="73" t="s">
        <v>7588</v>
      </c>
      <c r="AM182" s="24"/>
      <c r="AN182" s="26"/>
      <c r="AO182" s="24" t="s">
        <v>7346</v>
      </c>
      <c r="AP182" s="73" t="s">
        <v>86</v>
      </c>
      <c r="AQ182" s="24" t="s">
        <v>2283</v>
      </c>
      <c r="AR182" s="24" t="s">
        <v>4680</v>
      </c>
      <c r="AS182" s="24">
        <v>2050</v>
      </c>
      <c r="AT182" s="24"/>
      <c r="AU182" s="26"/>
      <c r="AV182" s="24" t="s">
        <v>266</v>
      </c>
      <c r="AW182" s="22" t="s">
        <v>267</v>
      </c>
      <c r="AX182" s="24" t="s">
        <v>269</v>
      </c>
      <c r="AY182" s="24" t="s">
        <v>689</v>
      </c>
      <c r="AZ182" s="24" t="s">
        <v>7588</v>
      </c>
      <c r="BA182" s="24" t="s">
        <v>7588</v>
      </c>
      <c r="BB182" s="24"/>
      <c r="BC182" s="26"/>
      <c r="BD182" s="24"/>
      <c r="BE182" s="29"/>
      <c r="BF182" s="26"/>
      <c r="BG182" s="24">
        <f t="shared" si="72"/>
        <v>1</v>
      </c>
      <c r="BH182" s="24">
        <f t="shared" si="73"/>
        <v>0</v>
      </c>
      <c r="BI182" s="24">
        <f t="shared" si="74"/>
        <v>0</v>
      </c>
      <c r="BJ182" s="24">
        <f t="shared" si="75"/>
        <v>1</v>
      </c>
      <c r="BK182" s="24">
        <f t="shared" si="76"/>
        <v>0</v>
      </c>
      <c r="BL182" s="24">
        <f t="shared" si="77"/>
        <v>0</v>
      </c>
      <c r="BM182" s="24">
        <f t="shared" si="78"/>
        <v>0</v>
      </c>
      <c r="BN182" s="24">
        <f t="shared" si="79"/>
        <v>0</v>
      </c>
      <c r="BO182" s="24">
        <f t="shared" si="80"/>
        <v>0</v>
      </c>
      <c r="BP182" s="24">
        <f t="shared" si="81"/>
        <v>0</v>
      </c>
      <c r="BQ182" s="24">
        <f t="shared" si="82"/>
        <v>0</v>
      </c>
      <c r="BR182" s="24">
        <f t="shared" si="83"/>
        <v>0</v>
      </c>
      <c r="BS182" s="24">
        <f t="shared" si="84"/>
        <v>0</v>
      </c>
      <c r="BT182" s="24">
        <f t="shared" si="85"/>
        <v>1</v>
      </c>
      <c r="BU182" s="24">
        <f t="shared" si="86"/>
        <v>0</v>
      </c>
      <c r="BV182" s="24">
        <f t="shared" si="87"/>
        <v>0</v>
      </c>
      <c r="BW182" s="24">
        <f t="shared" si="88"/>
        <v>0</v>
      </c>
      <c r="BX182" s="24">
        <f t="shared" si="89"/>
        <v>0</v>
      </c>
      <c r="BY182" s="24">
        <f t="shared" si="90"/>
        <v>0</v>
      </c>
      <c r="BZ182" s="24">
        <f t="shared" si="91"/>
        <v>0</v>
      </c>
      <c r="CA182" s="24">
        <f t="shared" si="92"/>
        <v>1</v>
      </c>
      <c r="CB182" s="24">
        <f t="shared" si="93"/>
        <v>1</v>
      </c>
      <c r="CC182" s="24">
        <f t="shared" si="94"/>
        <v>0</v>
      </c>
      <c r="CD182" s="24">
        <f t="shared" si="95"/>
        <v>0</v>
      </c>
      <c r="CE182" s="24">
        <f t="shared" si="96"/>
        <v>0</v>
      </c>
      <c r="CF182" s="24">
        <f t="shared" si="97"/>
        <v>1</v>
      </c>
      <c r="CG182" s="24">
        <f>MAX($BJ182,$BN182,$BX182,$CB182)</f>
        <v>1</v>
      </c>
      <c r="CH182" s="24">
        <f t="shared" si="98"/>
        <v>0</v>
      </c>
      <c r="CI182" s="24">
        <f t="shared" si="99"/>
        <v>0</v>
      </c>
      <c r="CJ182" s="211">
        <f>_xlfn.XLOOKUP($C182,[1]Sheet1!$B:$B,[1]Sheet1!BJ:BJ)</f>
        <v>0</v>
      </c>
      <c r="CK182" s="211">
        <f>_xlfn.XLOOKUP($C182,[1]Sheet1!$B:$B,[1]Sheet1!BK:BK)</f>
        <v>0</v>
      </c>
      <c r="CL182" s="211">
        <f>_xlfn.XLOOKUP($C182,[1]Sheet1!$B:$B,[1]Sheet1!BL:BL)</f>
        <v>0</v>
      </c>
      <c r="CM182" s="211">
        <f>_xlfn.XLOOKUP($C182,[1]Sheet1!$B:$B,[1]Sheet1!BM:BM)</f>
        <v>0</v>
      </c>
      <c r="CN182" s="211">
        <f>_xlfn.XLOOKUP($C182,[1]Sheet1!$B:$B,[1]Sheet1!BN:BN)</f>
        <v>0</v>
      </c>
      <c r="CO182" s="211">
        <f>_xlfn.XLOOKUP($C182,[1]Sheet1!$B:$B,[1]Sheet1!BO:BO)</f>
        <v>1</v>
      </c>
      <c r="CP182" s="211">
        <f>_xlfn.XLOOKUP($C182,[1]Sheet1!$B:$B,[1]Sheet1!BP:BP)</f>
        <v>0</v>
      </c>
      <c r="CQ182" s="211">
        <f>_xlfn.XLOOKUP($C182,[1]Sheet1!$B:$B,[1]Sheet1!BQ:BQ)</f>
        <v>1</v>
      </c>
      <c r="CR182" s="211">
        <f>_xlfn.XLOOKUP($C182,[1]Sheet1!$B:$B,[1]Sheet1!BR:BR)</f>
        <v>0</v>
      </c>
      <c r="CS182" s="211">
        <f>_xlfn.XLOOKUP($C182,[1]Sheet1!$B:$B,[1]Sheet1!BS:BS)</f>
        <v>0</v>
      </c>
      <c r="CT182" s="211">
        <f>_xlfn.XLOOKUP($C182,[1]Sheet1!$B:$B,[1]Sheet1!BT:BT)</f>
        <v>0</v>
      </c>
      <c r="CU182" s="211">
        <f>_xlfn.XLOOKUP($C182,[1]Sheet1!$B:$B,[1]Sheet1!BU:BU)</f>
        <v>0</v>
      </c>
      <c r="CV182" s="211">
        <f>_xlfn.XLOOKUP($C182,[1]Sheet1!$B:$B,[1]Sheet1!BV:BV)</f>
        <v>1</v>
      </c>
      <c r="CW182" s="211">
        <f>_xlfn.XLOOKUP($C182,[1]Sheet1!$B:$B,[1]Sheet1!BW:BW)</f>
        <v>0</v>
      </c>
      <c r="CX182" s="211">
        <f>_xlfn.XLOOKUP($C182,[1]Sheet1!$B:$B,[1]Sheet1!BX:BX)</f>
        <v>0</v>
      </c>
      <c r="CY182" s="211">
        <f>_xlfn.XLOOKUP($C182,[1]Sheet1!$B:$B,[1]Sheet1!BY:BY)</f>
        <v>1</v>
      </c>
      <c r="CZ182" s="211">
        <f>_xlfn.XLOOKUP($C182,[1]Sheet1!$B:$B,[1]Sheet1!BZ:BZ)</f>
        <v>1</v>
      </c>
      <c r="DA182" s="211">
        <f>_xlfn.XLOOKUP($C182,[1]Sheet1!$B:$B,[1]Sheet1!CA:CA)</f>
        <v>1</v>
      </c>
      <c r="DB182" s="211">
        <f>_xlfn.XLOOKUP($C182,[1]Sheet1!$B:$B,[1]Sheet1!CB:CB)</f>
        <v>1</v>
      </c>
      <c r="DC182" s="211">
        <f>_xlfn.XLOOKUP($C182,[1]Sheet1!$B:$B,[1]Sheet1!CC:CC)</f>
        <v>1</v>
      </c>
      <c r="DD182" s="211">
        <f>_xlfn.XLOOKUP($C182,[1]Sheet1!$B:$B,[1]Sheet1!CD:CD)</f>
        <v>0</v>
      </c>
      <c r="DE182" s="211">
        <f>_xlfn.XLOOKUP($C182,[1]Sheet1!$B:$B,[1]Sheet1!CE:CE)</f>
        <v>1</v>
      </c>
      <c r="DF182" s="211">
        <f>_xlfn.XLOOKUP($C182,[1]Sheet1!$B:$B,[1]Sheet1!CF:CF)</f>
        <v>1</v>
      </c>
      <c r="DG182" s="163" t="str">
        <f>_xlfn.XLOOKUP(C182,[2]Sheet1!$B:$B,[2]Sheet1!$N:$N)</f>
        <v>N</v>
      </c>
      <c r="DH182" s="163">
        <f>_xlfn.XLOOKUP(C182,[2]Sheet1!$B:$B,[2]Sheet1!$R:$R)</f>
        <v>0</v>
      </c>
      <c r="DI182" s="163" t="str">
        <f>_xlfn.XLOOKUP(C182,[2]Sheet1!$B:$B,[2]Sheet1!$AN:$AN)</f>
        <v>C, F</v>
      </c>
      <c r="DJ182" s="163" t="str">
        <f>_xlfn.XLOOKUP(C182,[2]Sheet1!$B:$B,[2]Sheet1!$W:$W)</f>
        <v>N</v>
      </c>
      <c r="DK182" s="163" t="str">
        <f>_xlfn.XLOOKUP(C182,[2]Sheet1!$B:$B,[2]Sheet1!$AF:$AF)</f>
        <v>N</v>
      </c>
      <c r="DL182" s="163" t="str">
        <f>_xlfn.XLOOKUP(C182,[2]Sheet1!$B:$B,[2]Sheet1!$AW:$AW)</f>
        <v>Y</v>
      </c>
      <c r="DM182" s="166" t="str">
        <f t="shared" si="100"/>
        <v>N</v>
      </c>
      <c r="DN182" s="166" t="str">
        <f t="shared" si="101"/>
        <v/>
      </c>
      <c r="DO182" s="166" t="str">
        <f t="shared" si="102"/>
        <v>Y</v>
      </c>
      <c r="DP182" s="166" t="str">
        <f t="shared" si="103"/>
        <v>N</v>
      </c>
      <c r="DQ182" s="180" t="str">
        <f t="shared" si="104"/>
        <v>Yes</v>
      </c>
      <c r="DR182" s="180"/>
    </row>
    <row r="183" spans="1:122" s="24" customFormat="1" ht="16.5" hidden="1" customHeight="1">
      <c r="A183" s="143">
        <v>180</v>
      </c>
      <c r="B183" s="143">
        <v>153</v>
      </c>
      <c r="C183" s="144" t="s">
        <v>827</v>
      </c>
      <c r="D183" s="143" t="s">
        <v>7161</v>
      </c>
      <c r="E183" s="143" t="s">
        <v>7160</v>
      </c>
      <c r="F183" s="143" t="s">
        <v>2540</v>
      </c>
      <c r="G183" s="143" t="s">
        <v>3181</v>
      </c>
      <c r="H183" s="167" t="s">
        <v>828</v>
      </c>
      <c r="I183" s="143" t="s">
        <v>829</v>
      </c>
      <c r="J183" s="143">
        <v>-0.25600000000000001</v>
      </c>
      <c r="K183" s="143" t="s">
        <v>830</v>
      </c>
      <c r="L183" s="143">
        <v>40256</v>
      </c>
      <c r="M183" s="144">
        <v>31</v>
      </c>
      <c r="N183" s="145" t="s">
        <v>689</v>
      </c>
      <c r="O183" s="145" t="s">
        <v>7588</v>
      </c>
      <c r="P183" s="146" t="s">
        <v>7588</v>
      </c>
      <c r="Q183" s="73" t="s">
        <v>689</v>
      </c>
      <c r="R183" s="73" t="s">
        <v>689</v>
      </c>
      <c r="S183" s="145" t="s">
        <v>7588</v>
      </c>
      <c r="T183" s="145" t="s">
        <v>7588</v>
      </c>
      <c r="U183" s="214" t="s">
        <v>7588</v>
      </c>
      <c r="V183" s="145" t="s">
        <v>7588</v>
      </c>
      <c r="W183" s="145" t="s">
        <v>7588</v>
      </c>
      <c r="X183" s="219" t="s">
        <v>7588</v>
      </c>
      <c r="Y183" s="73" t="s">
        <v>7588</v>
      </c>
      <c r="Z183" s="145" t="s">
        <v>7588</v>
      </c>
      <c r="AA183" s="146" t="s">
        <v>7588</v>
      </c>
      <c r="AB183" s="145"/>
      <c r="AC183" s="145" t="s">
        <v>675</v>
      </c>
      <c r="AD183" s="146" t="s">
        <v>5</v>
      </c>
      <c r="AE183" s="73" t="s">
        <v>7346</v>
      </c>
      <c r="AF183" s="73" t="s">
        <v>86</v>
      </c>
      <c r="AG183" s="145" t="s">
        <v>266</v>
      </c>
      <c r="AH183" s="145" t="s">
        <v>266</v>
      </c>
      <c r="AI183" s="145" t="s">
        <v>266</v>
      </c>
      <c r="AJ183" s="145" t="s">
        <v>2283</v>
      </c>
      <c r="AK183" s="147" t="s">
        <v>4690</v>
      </c>
      <c r="AL183" s="145">
        <v>2050</v>
      </c>
      <c r="AM183" s="143"/>
      <c r="AN183" s="144"/>
      <c r="AO183" s="24" t="s">
        <v>7588</v>
      </c>
      <c r="AP183" s="145" t="s">
        <v>689</v>
      </c>
      <c r="AQ183" s="143" t="s">
        <v>7588</v>
      </c>
      <c r="AR183" s="143" t="s">
        <v>7588</v>
      </c>
      <c r="AS183" s="143" t="s">
        <v>7588</v>
      </c>
      <c r="AT183" s="143"/>
      <c r="AU183" s="144"/>
      <c r="AV183" s="143" t="s">
        <v>266</v>
      </c>
      <c r="AW183" s="198" t="s">
        <v>418</v>
      </c>
      <c r="AX183" s="143" t="s">
        <v>269</v>
      </c>
      <c r="AY183" s="143" t="s">
        <v>689</v>
      </c>
      <c r="AZ183" s="143" t="s">
        <v>7588</v>
      </c>
      <c r="BA183" s="143" t="s">
        <v>7588</v>
      </c>
      <c r="BB183" s="143"/>
      <c r="BC183" s="144"/>
      <c r="BD183" s="143"/>
      <c r="BE183" s="148"/>
      <c r="BF183" s="144"/>
      <c r="BG183" s="24">
        <f t="shared" si="72"/>
        <v>0</v>
      </c>
      <c r="BH183" s="24">
        <f t="shared" si="73"/>
        <v>0</v>
      </c>
      <c r="BI183" s="24">
        <f t="shared" si="74"/>
        <v>0</v>
      </c>
      <c r="BJ183" s="24">
        <f t="shared" si="75"/>
        <v>0</v>
      </c>
      <c r="BK183" s="24">
        <f t="shared" si="76"/>
        <v>0</v>
      </c>
      <c r="BL183" s="24">
        <f t="shared" si="77"/>
        <v>0</v>
      </c>
      <c r="BM183" s="24">
        <f t="shared" si="78"/>
        <v>0</v>
      </c>
      <c r="BN183" s="24">
        <f t="shared" si="79"/>
        <v>0</v>
      </c>
      <c r="BO183" s="24">
        <f t="shared" si="80"/>
        <v>0</v>
      </c>
      <c r="BP183" s="24">
        <f t="shared" si="81"/>
        <v>0</v>
      </c>
      <c r="BQ183" s="24">
        <f t="shared" si="82"/>
        <v>0</v>
      </c>
      <c r="BR183" s="24">
        <f t="shared" si="83"/>
        <v>0</v>
      </c>
      <c r="BS183" s="24">
        <f t="shared" si="84"/>
        <v>0</v>
      </c>
      <c r="BT183" s="24">
        <f t="shared" si="85"/>
        <v>0</v>
      </c>
      <c r="BU183" s="24">
        <f t="shared" si="86"/>
        <v>0</v>
      </c>
      <c r="BV183" s="24">
        <f t="shared" si="87"/>
        <v>0</v>
      </c>
      <c r="BW183" s="24">
        <f t="shared" si="88"/>
        <v>1</v>
      </c>
      <c r="BX183" s="24">
        <f t="shared" si="89"/>
        <v>1</v>
      </c>
      <c r="BY183" s="24">
        <f t="shared" si="90"/>
        <v>0</v>
      </c>
      <c r="BZ183" s="24">
        <f t="shared" si="91"/>
        <v>0</v>
      </c>
      <c r="CA183" s="24">
        <f t="shared" si="92"/>
        <v>0</v>
      </c>
      <c r="CB183" s="24">
        <f t="shared" si="93"/>
        <v>0</v>
      </c>
      <c r="CC183" s="24">
        <f t="shared" si="94"/>
        <v>0</v>
      </c>
      <c r="CD183" s="24">
        <f t="shared" si="95"/>
        <v>0</v>
      </c>
      <c r="CE183" s="24">
        <f t="shared" si="96"/>
        <v>0</v>
      </c>
      <c r="CF183" s="24">
        <f t="shared" si="97"/>
        <v>1</v>
      </c>
      <c r="CG183" s="24">
        <f>MAX(BJ183,BN183,BX183,CB183)</f>
        <v>1</v>
      </c>
      <c r="CH183" s="24">
        <f t="shared" si="98"/>
        <v>0</v>
      </c>
      <c r="CI183" s="24">
        <f t="shared" si="99"/>
        <v>0</v>
      </c>
      <c r="CJ183" s="211">
        <f>_xlfn.XLOOKUP($C183,[1]Sheet1!$B:$B,[1]Sheet1!BJ:BJ)</f>
        <v>0</v>
      </c>
      <c r="CK183" s="211">
        <f>_xlfn.XLOOKUP($C183,[1]Sheet1!$B:$B,[1]Sheet1!BK:BK)</f>
        <v>0</v>
      </c>
      <c r="CL183" s="211">
        <f>_xlfn.XLOOKUP($C183,[1]Sheet1!$B:$B,[1]Sheet1!BL:BL)</f>
        <v>1</v>
      </c>
      <c r="CM183" s="211">
        <f>_xlfn.XLOOKUP($C183,[1]Sheet1!$B:$B,[1]Sheet1!BM:BM)</f>
        <v>1</v>
      </c>
      <c r="CN183" s="211">
        <f>_xlfn.XLOOKUP($C183,[1]Sheet1!$B:$B,[1]Sheet1!BN:BN)</f>
        <v>0</v>
      </c>
      <c r="CO183" s="211">
        <f>_xlfn.XLOOKUP($C183,[1]Sheet1!$B:$B,[1]Sheet1!BO:BO)</f>
        <v>0</v>
      </c>
      <c r="CP183" s="211">
        <f>_xlfn.XLOOKUP($C183,[1]Sheet1!$B:$B,[1]Sheet1!BP:BP)</f>
        <v>0</v>
      </c>
      <c r="CQ183" s="211">
        <f>_xlfn.XLOOKUP($C183,[1]Sheet1!$B:$B,[1]Sheet1!BQ:BQ)</f>
        <v>0</v>
      </c>
      <c r="CR183" s="211">
        <f>_xlfn.XLOOKUP($C183,[1]Sheet1!$B:$B,[1]Sheet1!BR:BR)</f>
        <v>0</v>
      </c>
      <c r="CS183" s="211">
        <f>_xlfn.XLOOKUP($C183,[1]Sheet1!$B:$B,[1]Sheet1!BS:BS)</f>
        <v>0</v>
      </c>
      <c r="CT183" s="211">
        <f>_xlfn.XLOOKUP($C183,[1]Sheet1!$B:$B,[1]Sheet1!BT:BT)</f>
        <v>0</v>
      </c>
      <c r="CU183" s="211">
        <f>_xlfn.XLOOKUP($C183,[1]Sheet1!$B:$B,[1]Sheet1!BU:BU)</f>
        <v>0</v>
      </c>
      <c r="CV183" s="211">
        <f>_xlfn.XLOOKUP($C183,[1]Sheet1!$B:$B,[1]Sheet1!BV:BV)</f>
        <v>0</v>
      </c>
      <c r="CW183" s="211">
        <f>_xlfn.XLOOKUP($C183,[1]Sheet1!$B:$B,[1]Sheet1!BW:BW)</f>
        <v>0</v>
      </c>
      <c r="CX183" s="211">
        <f>_xlfn.XLOOKUP($C183,[1]Sheet1!$B:$B,[1]Sheet1!BX:BX)</f>
        <v>0</v>
      </c>
      <c r="CY183" s="211">
        <f>_xlfn.XLOOKUP($C183,[1]Sheet1!$B:$B,[1]Sheet1!BY:BY)</f>
        <v>0</v>
      </c>
      <c r="CZ183" s="211">
        <f>_xlfn.XLOOKUP($C183,[1]Sheet1!$B:$B,[1]Sheet1!BZ:BZ)</f>
        <v>1</v>
      </c>
      <c r="DA183" s="211">
        <f>_xlfn.XLOOKUP($C183,[1]Sheet1!$B:$B,[1]Sheet1!CA:CA)</f>
        <v>0</v>
      </c>
      <c r="DB183" s="211">
        <f>_xlfn.XLOOKUP($C183,[1]Sheet1!$B:$B,[1]Sheet1!CB:CB)</f>
        <v>1</v>
      </c>
      <c r="DC183" s="211">
        <f>_xlfn.XLOOKUP($C183,[1]Sheet1!$B:$B,[1]Sheet1!CC:CC)</f>
        <v>1</v>
      </c>
      <c r="DD183" s="211">
        <f>_xlfn.XLOOKUP($C183,[1]Sheet1!$B:$B,[1]Sheet1!CD:CD)</f>
        <v>0</v>
      </c>
      <c r="DE183" s="211">
        <f>_xlfn.XLOOKUP($C183,[1]Sheet1!$B:$B,[1]Sheet1!CE:CE)</f>
        <v>1</v>
      </c>
      <c r="DF183" s="211">
        <f>_xlfn.XLOOKUP($C183,[1]Sheet1!$B:$B,[1]Sheet1!CF:CF)</f>
        <v>0</v>
      </c>
      <c r="DG183" s="163" t="str">
        <f>_xlfn.XLOOKUP(C183,[2]Sheet1!$B:$B,[2]Sheet1!$N:$N)</f>
        <v>N</v>
      </c>
      <c r="DH183" s="163">
        <f>_xlfn.XLOOKUP(C183,[2]Sheet1!$B:$B,[2]Sheet1!$R:$R)</f>
        <v>0</v>
      </c>
      <c r="DI183" s="163" t="str">
        <f>_xlfn.XLOOKUP(C183,[2]Sheet1!$B:$B,[2]Sheet1!$AN:$AN)</f>
        <v>I</v>
      </c>
      <c r="DJ183" s="163" t="str">
        <f>_xlfn.XLOOKUP(C183,[2]Sheet1!$B:$B,[2]Sheet1!$W:$W)</f>
        <v>C, V</v>
      </c>
      <c r="DK183" s="163" t="str">
        <f>_xlfn.XLOOKUP(C183,[2]Sheet1!$B:$B,[2]Sheet1!$AF:$AF)</f>
        <v>Y</v>
      </c>
      <c r="DL183" s="163">
        <f>_xlfn.XLOOKUP(C183,[2]Sheet1!$B:$B,[2]Sheet1!$AW:$AW)</f>
        <v>0</v>
      </c>
      <c r="DM183" s="166" t="str">
        <f t="shared" si="100"/>
        <v>N</v>
      </c>
      <c r="DN183" s="166" t="str">
        <f t="shared" si="101"/>
        <v/>
      </c>
      <c r="DO183" s="166" t="str">
        <f t="shared" si="102"/>
        <v>N</v>
      </c>
      <c r="DP183" s="166" t="str">
        <f t="shared" si="103"/>
        <v>Y</v>
      </c>
      <c r="DQ183" s="180" t="str">
        <f t="shared" si="104"/>
        <v>Yes</v>
      </c>
      <c r="DR183" s="180"/>
    </row>
    <row r="184" spans="1:122" s="24" customFormat="1" ht="16.5" hidden="1" customHeight="1">
      <c r="A184" s="24">
        <v>181</v>
      </c>
      <c r="B184" s="24">
        <v>180</v>
      </c>
      <c r="C184" s="26" t="s">
        <v>1500</v>
      </c>
      <c r="D184" s="24" t="s">
        <v>7158</v>
      </c>
      <c r="E184" s="24" t="s">
        <v>7157</v>
      </c>
      <c r="F184" s="24" t="s">
        <v>5538</v>
      </c>
      <c r="G184" s="24" t="s">
        <v>3181</v>
      </c>
      <c r="H184" s="30" t="s">
        <v>1501</v>
      </c>
      <c r="I184" s="24" t="s">
        <v>1502</v>
      </c>
      <c r="J184" s="24">
        <v>-0.28000000000000003</v>
      </c>
      <c r="K184" s="24" t="s">
        <v>1503</v>
      </c>
      <c r="L184" s="24">
        <v>35795</v>
      </c>
      <c r="M184" s="26">
        <v>19</v>
      </c>
      <c r="N184" s="73" t="s">
        <v>689</v>
      </c>
      <c r="O184" s="73" t="s">
        <v>7588</v>
      </c>
      <c r="P184" s="74" t="s">
        <v>7588</v>
      </c>
      <c r="Q184" s="73" t="s">
        <v>689</v>
      </c>
      <c r="R184" s="73" t="s">
        <v>689</v>
      </c>
      <c r="S184" s="73" t="s">
        <v>7588</v>
      </c>
      <c r="T184" s="73" t="s">
        <v>7588</v>
      </c>
      <c r="U184" s="213" t="s">
        <v>7588</v>
      </c>
      <c r="V184" s="73" t="s">
        <v>7588</v>
      </c>
      <c r="W184" s="73" t="s">
        <v>7588</v>
      </c>
      <c r="X184" s="218" t="s">
        <v>7588</v>
      </c>
      <c r="Y184" s="73" t="s">
        <v>7588</v>
      </c>
      <c r="Z184" s="73" t="s">
        <v>7588</v>
      </c>
      <c r="AA184" s="74" t="s">
        <v>7588</v>
      </c>
      <c r="AB184" s="73"/>
      <c r="AC184" s="73" t="s">
        <v>417</v>
      </c>
      <c r="AD184" s="74" t="s">
        <v>6</v>
      </c>
      <c r="AE184" s="73" t="s">
        <v>7588</v>
      </c>
      <c r="AF184" s="73" t="s">
        <v>689</v>
      </c>
      <c r="AG184" s="73" t="s">
        <v>266</v>
      </c>
      <c r="AH184" s="73" t="s">
        <v>266</v>
      </c>
      <c r="AI184" s="73" t="s">
        <v>269</v>
      </c>
      <c r="AJ184" s="73" t="s">
        <v>691</v>
      </c>
      <c r="AK184" s="81" t="s">
        <v>7588</v>
      </c>
      <c r="AL184" s="73" t="s">
        <v>7588</v>
      </c>
      <c r="AN184" s="26"/>
      <c r="AO184" s="24" t="s">
        <v>870</v>
      </c>
      <c r="AP184" s="73" t="s">
        <v>86</v>
      </c>
      <c r="AQ184" s="24" t="s">
        <v>691</v>
      </c>
      <c r="AR184" s="24" t="s">
        <v>4698</v>
      </c>
      <c r="AS184" s="24">
        <v>2038</v>
      </c>
      <c r="AU184" s="26"/>
      <c r="AV184" s="24" t="s">
        <v>266</v>
      </c>
      <c r="AW184" s="22" t="s">
        <v>880</v>
      </c>
      <c r="AX184" s="24" t="s">
        <v>269</v>
      </c>
      <c r="AY184" s="24" t="s">
        <v>689</v>
      </c>
      <c r="AZ184" s="24" t="s">
        <v>7588</v>
      </c>
      <c r="BA184" s="24" t="s">
        <v>7588</v>
      </c>
      <c r="BC184" s="26"/>
      <c r="BE184" s="29"/>
      <c r="BF184" s="26"/>
      <c r="BG184" s="24">
        <f t="shared" si="72"/>
        <v>0</v>
      </c>
      <c r="BH184" s="24">
        <f t="shared" si="73"/>
        <v>0</v>
      </c>
      <c r="BI184" s="24">
        <f t="shared" si="74"/>
        <v>0</v>
      </c>
      <c r="BJ184" s="24">
        <f t="shared" si="75"/>
        <v>0</v>
      </c>
      <c r="BK184" s="24">
        <f t="shared" si="76"/>
        <v>0</v>
      </c>
      <c r="BL184" s="24">
        <f t="shared" si="77"/>
        <v>0</v>
      </c>
      <c r="BM184" s="24">
        <f t="shared" si="78"/>
        <v>0</v>
      </c>
      <c r="BN184" s="24">
        <f t="shared" si="79"/>
        <v>0</v>
      </c>
      <c r="BO184" s="24">
        <f t="shared" si="80"/>
        <v>0</v>
      </c>
      <c r="BP184" s="24">
        <f t="shared" si="81"/>
        <v>0</v>
      </c>
      <c r="BQ184" s="24">
        <f t="shared" si="82"/>
        <v>0</v>
      </c>
      <c r="BR184" s="24">
        <f t="shared" si="83"/>
        <v>0</v>
      </c>
      <c r="BS184" s="24">
        <f t="shared" si="84"/>
        <v>0</v>
      </c>
      <c r="BT184" s="24">
        <f t="shared" si="85"/>
        <v>1</v>
      </c>
      <c r="BU184" s="24">
        <f t="shared" si="86"/>
        <v>0</v>
      </c>
      <c r="BV184" s="24">
        <f t="shared" si="87"/>
        <v>0</v>
      </c>
      <c r="BW184" s="24">
        <f t="shared" si="88"/>
        <v>0</v>
      </c>
      <c r="BX184" s="24">
        <f t="shared" si="89"/>
        <v>0</v>
      </c>
      <c r="BY184" s="24">
        <f t="shared" si="90"/>
        <v>0</v>
      </c>
      <c r="BZ184" s="24">
        <f t="shared" si="91"/>
        <v>0</v>
      </c>
      <c r="CA184" s="24">
        <f t="shared" si="92"/>
        <v>1</v>
      </c>
      <c r="CB184" s="24">
        <f t="shared" si="93"/>
        <v>1</v>
      </c>
      <c r="CC184" s="24">
        <f t="shared" si="94"/>
        <v>0</v>
      </c>
      <c r="CD184" s="24">
        <f t="shared" si="95"/>
        <v>0</v>
      </c>
      <c r="CE184" s="24">
        <f t="shared" si="96"/>
        <v>0</v>
      </c>
      <c r="CF184" s="24">
        <f t="shared" si="97"/>
        <v>1</v>
      </c>
      <c r="CG184" s="24">
        <f>MAX(BJ184,BN184,BX184,CB184)</f>
        <v>1</v>
      </c>
      <c r="CH184" s="24">
        <f t="shared" si="98"/>
        <v>0</v>
      </c>
      <c r="CI184" s="24">
        <f t="shared" si="99"/>
        <v>0</v>
      </c>
      <c r="CJ184" s="211">
        <f>_xlfn.XLOOKUP($C184,[1]Sheet1!$B:$B,[1]Sheet1!BJ:BJ)</f>
        <v>0</v>
      </c>
      <c r="CK184" s="211">
        <f>_xlfn.XLOOKUP($C184,[1]Sheet1!$B:$B,[1]Sheet1!BK:BK)</f>
        <v>0</v>
      </c>
      <c r="CL184" s="211">
        <f>_xlfn.XLOOKUP($C184,[1]Sheet1!$B:$B,[1]Sheet1!BL:BL)</f>
        <v>0</v>
      </c>
      <c r="CM184" s="211">
        <f>_xlfn.XLOOKUP($C184,[1]Sheet1!$B:$B,[1]Sheet1!BM:BM)</f>
        <v>0</v>
      </c>
      <c r="CN184" s="211">
        <f>_xlfn.XLOOKUP($C184,[1]Sheet1!$B:$B,[1]Sheet1!BN:BN)</f>
        <v>0</v>
      </c>
      <c r="CO184" s="211">
        <f>_xlfn.XLOOKUP($C184,[1]Sheet1!$B:$B,[1]Sheet1!BO:BO)</f>
        <v>0</v>
      </c>
      <c r="CP184" s="211">
        <f>_xlfn.XLOOKUP($C184,[1]Sheet1!$B:$B,[1]Sheet1!BP:BP)</f>
        <v>0</v>
      </c>
      <c r="CQ184" s="211">
        <f>_xlfn.XLOOKUP($C184,[1]Sheet1!$B:$B,[1]Sheet1!BQ:BQ)</f>
        <v>0</v>
      </c>
      <c r="CR184" s="211">
        <f>_xlfn.XLOOKUP($C184,[1]Sheet1!$B:$B,[1]Sheet1!BR:BR)</f>
        <v>0</v>
      </c>
      <c r="CS184" s="211">
        <f>_xlfn.XLOOKUP($C184,[1]Sheet1!$B:$B,[1]Sheet1!BS:BS)</f>
        <v>0</v>
      </c>
      <c r="CT184" s="211">
        <f>_xlfn.XLOOKUP($C184,[1]Sheet1!$B:$B,[1]Sheet1!BT:BT)</f>
        <v>0</v>
      </c>
      <c r="CU184" s="211">
        <f>_xlfn.XLOOKUP($C184,[1]Sheet1!$B:$B,[1]Sheet1!BU:BU)</f>
        <v>0</v>
      </c>
      <c r="CV184" s="211">
        <f>_xlfn.XLOOKUP($C184,[1]Sheet1!$B:$B,[1]Sheet1!BV:BV)</f>
        <v>0</v>
      </c>
      <c r="CW184" s="211">
        <f>_xlfn.XLOOKUP($C184,[1]Sheet1!$B:$B,[1]Sheet1!BW:BW)</f>
        <v>0</v>
      </c>
      <c r="CX184" s="211">
        <f>_xlfn.XLOOKUP($C184,[1]Sheet1!$B:$B,[1]Sheet1!BX:BX)</f>
        <v>0</v>
      </c>
      <c r="CY184" s="211">
        <f>_xlfn.XLOOKUP($C184,[1]Sheet1!$B:$B,[1]Sheet1!BY:BY)</f>
        <v>0</v>
      </c>
      <c r="CZ184" s="211">
        <f>_xlfn.XLOOKUP($C184,[1]Sheet1!$B:$B,[1]Sheet1!BZ:BZ)</f>
        <v>0</v>
      </c>
      <c r="DA184" s="211">
        <f>_xlfn.XLOOKUP($C184,[1]Sheet1!$B:$B,[1]Sheet1!CA:CA)</f>
        <v>0</v>
      </c>
      <c r="DB184" s="211">
        <f>_xlfn.XLOOKUP($C184,[1]Sheet1!$B:$B,[1]Sheet1!CB:CB)</f>
        <v>0</v>
      </c>
      <c r="DC184" s="211">
        <f>_xlfn.XLOOKUP($C184,[1]Sheet1!$B:$B,[1]Sheet1!CC:CC)</f>
        <v>0</v>
      </c>
      <c r="DD184" s="211">
        <f>_xlfn.XLOOKUP($C184,[1]Sheet1!$B:$B,[1]Sheet1!CD:CD)</f>
        <v>0</v>
      </c>
      <c r="DE184" s="211">
        <f>_xlfn.XLOOKUP($C184,[1]Sheet1!$B:$B,[1]Sheet1!CE:CE)</f>
        <v>0</v>
      </c>
      <c r="DF184" s="211">
        <f>_xlfn.XLOOKUP($C184,[1]Sheet1!$B:$B,[1]Sheet1!CF:CF)</f>
        <v>0</v>
      </c>
      <c r="DG184" s="163" t="str">
        <f>_xlfn.XLOOKUP(C184,[2]Sheet1!$B:$B,[2]Sheet1!$N:$N)</f>
        <v>N</v>
      </c>
      <c r="DH184" s="163">
        <f>_xlfn.XLOOKUP(C184,[2]Sheet1!$B:$B,[2]Sheet1!$R:$R)</f>
        <v>0</v>
      </c>
      <c r="DI184" s="163" t="str">
        <f>_xlfn.XLOOKUP(C184,[2]Sheet1!$B:$B,[2]Sheet1!$AN:$AN)</f>
        <v>N</v>
      </c>
      <c r="DJ184" s="163" t="str">
        <f>_xlfn.XLOOKUP(C184,[2]Sheet1!$B:$B,[2]Sheet1!$W:$W)</f>
        <v>N</v>
      </c>
      <c r="DK184" s="163">
        <f>_xlfn.XLOOKUP(C184,[2]Sheet1!$B:$B,[2]Sheet1!$AF:$AF)</f>
        <v>0</v>
      </c>
      <c r="DL184" s="163">
        <f>_xlfn.XLOOKUP(C184,[2]Sheet1!$B:$B,[2]Sheet1!$AW:$AW)</f>
        <v>0</v>
      </c>
      <c r="DM184" s="166" t="str">
        <f t="shared" si="100"/>
        <v>N</v>
      </c>
      <c r="DN184" s="166" t="str">
        <f t="shared" si="101"/>
        <v/>
      </c>
      <c r="DO184" s="166" t="str">
        <f t="shared" si="102"/>
        <v>Y</v>
      </c>
      <c r="DP184" s="166" t="str">
        <f t="shared" si="103"/>
        <v>N</v>
      </c>
      <c r="DQ184" s="180" t="str">
        <f t="shared" si="104"/>
        <v>Yes</v>
      </c>
      <c r="DR184" s="180"/>
    </row>
    <row r="185" spans="1:122" s="143" customFormat="1" ht="16.5" hidden="1" customHeight="1">
      <c r="A185" s="24">
        <v>182</v>
      </c>
      <c r="B185" s="24">
        <v>169</v>
      </c>
      <c r="C185" s="26" t="s">
        <v>799</v>
      </c>
      <c r="D185" s="143" t="s">
        <v>7161</v>
      </c>
      <c r="E185" s="143" t="s">
        <v>7160</v>
      </c>
      <c r="F185" s="143" t="s">
        <v>2299</v>
      </c>
      <c r="G185" s="143" t="s">
        <v>3136</v>
      </c>
      <c r="H185" s="167" t="s">
        <v>800</v>
      </c>
      <c r="I185" s="143" t="s">
        <v>801</v>
      </c>
      <c r="J185" s="143">
        <v>-0.32500000000000001</v>
      </c>
      <c r="K185" s="143" t="s">
        <v>802</v>
      </c>
      <c r="L185" s="143">
        <v>104736</v>
      </c>
      <c r="M185" s="144">
        <v>25</v>
      </c>
      <c r="N185" s="73" t="s">
        <v>689</v>
      </c>
      <c r="O185" s="73" t="s">
        <v>7588</v>
      </c>
      <c r="P185" s="74" t="s">
        <v>7588</v>
      </c>
      <c r="Q185" s="73" t="s">
        <v>689</v>
      </c>
      <c r="R185" s="73" t="s">
        <v>689</v>
      </c>
      <c r="S185" s="73" t="s">
        <v>7588</v>
      </c>
      <c r="T185" s="73" t="s">
        <v>7588</v>
      </c>
      <c r="U185" s="213" t="s">
        <v>7588</v>
      </c>
      <c r="V185" s="73" t="s">
        <v>7588</v>
      </c>
      <c r="W185" s="73" t="s">
        <v>7588</v>
      </c>
      <c r="X185" s="218" t="s">
        <v>7588</v>
      </c>
      <c r="Y185" s="73" t="s">
        <v>7588</v>
      </c>
      <c r="Z185" s="73" t="s">
        <v>7588</v>
      </c>
      <c r="AA185" s="74" t="s">
        <v>7588</v>
      </c>
      <c r="AB185" s="73"/>
      <c r="AC185" s="73" t="s">
        <v>2995</v>
      </c>
      <c r="AD185" s="74" t="s">
        <v>7140</v>
      </c>
      <c r="AE185" s="73" t="s">
        <v>7588</v>
      </c>
      <c r="AF185" s="73" t="s">
        <v>689</v>
      </c>
      <c r="AG185" s="73" t="s">
        <v>266</v>
      </c>
      <c r="AH185" s="73" t="s">
        <v>266</v>
      </c>
      <c r="AI185" s="73" t="s">
        <v>269</v>
      </c>
      <c r="AJ185" s="73" t="s">
        <v>691</v>
      </c>
      <c r="AK185" s="81" t="s">
        <v>7588</v>
      </c>
      <c r="AL185" s="73" t="s">
        <v>7588</v>
      </c>
      <c r="AM185" s="24"/>
      <c r="AN185" s="26"/>
      <c r="AO185" s="24" t="s">
        <v>7588</v>
      </c>
      <c r="AP185" s="73" t="s">
        <v>689</v>
      </c>
      <c r="AQ185" s="24" t="s">
        <v>7588</v>
      </c>
      <c r="AR185" s="24" t="s">
        <v>7588</v>
      </c>
      <c r="AS185" s="24" t="s">
        <v>7588</v>
      </c>
      <c r="AT185" s="24"/>
      <c r="AU185" s="26"/>
      <c r="AV185" s="24" t="s">
        <v>267</v>
      </c>
      <c r="AW185" s="22" t="s">
        <v>3271</v>
      </c>
      <c r="AX185" s="24" t="s">
        <v>269</v>
      </c>
      <c r="AY185" s="24" t="s">
        <v>86</v>
      </c>
      <c r="AZ185" s="24" t="s">
        <v>4707</v>
      </c>
      <c r="BA185" s="24">
        <v>2030</v>
      </c>
      <c r="BB185" s="24"/>
      <c r="BC185" s="26"/>
      <c r="BD185" s="24"/>
      <c r="BE185" s="29"/>
      <c r="BF185" s="26"/>
      <c r="BG185" s="24">
        <f t="shared" si="72"/>
        <v>0</v>
      </c>
      <c r="BH185" s="24">
        <f t="shared" si="73"/>
        <v>0</v>
      </c>
      <c r="BI185" s="24">
        <f t="shared" si="74"/>
        <v>0</v>
      </c>
      <c r="BJ185" s="24">
        <f t="shared" si="75"/>
        <v>0</v>
      </c>
      <c r="BK185" s="24">
        <f t="shared" si="76"/>
        <v>0</v>
      </c>
      <c r="BL185" s="24">
        <f t="shared" si="77"/>
        <v>0</v>
      </c>
      <c r="BM185" s="24">
        <f t="shared" si="78"/>
        <v>0</v>
      </c>
      <c r="BN185" s="24">
        <f t="shared" si="79"/>
        <v>0</v>
      </c>
      <c r="BO185" s="24">
        <f t="shared" si="80"/>
        <v>0</v>
      </c>
      <c r="BP185" s="24">
        <f t="shared" si="81"/>
        <v>0</v>
      </c>
      <c r="BQ185" s="24">
        <f t="shared" si="82"/>
        <v>0</v>
      </c>
      <c r="BR185" s="24">
        <f t="shared" si="83"/>
        <v>0</v>
      </c>
      <c r="BS185" s="24">
        <f t="shared" si="84"/>
        <v>0</v>
      </c>
      <c r="BT185" s="24">
        <f t="shared" si="85"/>
        <v>0</v>
      </c>
      <c r="BU185" s="24">
        <f t="shared" si="86"/>
        <v>0</v>
      </c>
      <c r="BV185" s="24">
        <f t="shared" si="87"/>
        <v>0</v>
      </c>
      <c r="BW185" s="24">
        <f t="shared" si="88"/>
        <v>0</v>
      </c>
      <c r="BX185" s="24">
        <f t="shared" si="89"/>
        <v>0</v>
      </c>
      <c r="BY185" s="24">
        <f t="shared" si="90"/>
        <v>0</v>
      </c>
      <c r="BZ185" s="24">
        <f t="shared" si="91"/>
        <v>0</v>
      </c>
      <c r="CA185" s="24">
        <f t="shared" si="92"/>
        <v>0</v>
      </c>
      <c r="CB185" s="24">
        <f t="shared" si="93"/>
        <v>0</v>
      </c>
      <c r="CC185" s="24">
        <f t="shared" si="94"/>
        <v>0</v>
      </c>
      <c r="CD185" s="24">
        <f t="shared" si="95"/>
        <v>1</v>
      </c>
      <c r="CE185" s="24">
        <f t="shared" si="96"/>
        <v>0</v>
      </c>
      <c r="CF185" s="24">
        <f t="shared" si="97"/>
        <v>0</v>
      </c>
      <c r="CG185" s="24">
        <f>MAX(BJ185,BN185,BX185,CB185)</f>
        <v>0</v>
      </c>
      <c r="CH185" s="24">
        <f t="shared" si="98"/>
        <v>0</v>
      </c>
      <c r="CI185" s="24">
        <f t="shared" si="99"/>
        <v>1</v>
      </c>
      <c r="CJ185" s="211">
        <f>_xlfn.XLOOKUP($C185,[1]Sheet1!$B:$B,[1]Sheet1!BJ:BJ)</f>
        <v>0</v>
      </c>
      <c r="CK185" s="211">
        <f>_xlfn.XLOOKUP($C185,[1]Sheet1!$B:$B,[1]Sheet1!BK:BK)</f>
        <v>0</v>
      </c>
      <c r="CL185" s="211">
        <f>_xlfn.XLOOKUP($C185,[1]Sheet1!$B:$B,[1]Sheet1!BL:BL)</f>
        <v>0</v>
      </c>
      <c r="CM185" s="211">
        <f>_xlfn.XLOOKUP($C185,[1]Sheet1!$B:$B,[1]Sheet1!BM:BM)</f>
        <v>0</v>
      </c>
      <c r="CN185" s="211">
        <f>_xlfn.XLOOKUP($C185,[1]Sheet1!$B:$B,[1]Sheet1!BN:BN)</f>
        <v>0</v>
      </c>
      <c r="CO185" s="211">
        <f>_xlfn.XLOOKUP($C185,[1]Sheet1!$B:$B,[1]Sheet1!BO:BO)</f>
        <v>0</v>
      </c>
      <c r="CP185" s="211">
        <f>_xlfn.XLOOKUP($C185,[1]Sheet1!$B:$B,[1]Sheet1!BP:BP)</f>
        <v>1</v>
      </c>
      <c r="CQ185" s="211">
        <f>_xlfn.XLOOKUP($C185,[1]Sheet1!$B:$B,[1]Sheet1!BQ:BQ)</f>
        <v>1</v>
      </c>
      <c r="CR185" s="211">
        <f>_xlfn.XLOOKUP($C185,[1]Sheet1!$B:$B,[1]Sheet1!BR:BR)</f>
        <v>0</v>
      </c>
      <c r="CS185" s="211">
        <f>_xlfn.XLOOKUP($C185,[1]Sheet1!$B:$B,[1]Sheet1!BS:BS)</f>
        <v>0</v>
      </c>
      <c r="CT185" s="211">
        <f>_xlfn.XLOOKUP($C185,[1]Sheet1!$B:$B,[1]Sheet1!BT:BT)</f>
        <v>0</v>
      </c>
      <c r="CU185" s="211">
        <f>_xlfn.XLOOKUP($C185,[1]Sheet1!$B:$B,[1]Sheet1!BU:BU)</f>
        <v>0</v>
      </c>
      <c r="CV185" s="211">
        <f>_xlfn.XLOOKUP($C185,[1]Sheet1!$B:$B,[1]Sheet1!BV:BV)</f>
        <v>0</v>
      </c>
      <c r="CW185" s="211">
        <f>_xlfn.XLOOKUP($C185,[1]Sheet1!$B:$B,[1]Sheet1!BW:BW)</f>
        <v>0</v>
      </c>
      <c r="CX185" s="211">
        <f>_xlfn.XLOOKUP($C185,[1]Sheet1!$B:$B,[1]Sheet1!BX:BX)</f>
        <v>0</v>
      </c>
      <c r="CY185" s="211">
        <f>_xlfn.XLOOKUP($C185,[1]Sheet1!$B:$B,[1]Sheet1!BY:BY)</f>
        <v>0</v>
      </c>
      <c r="CZ185" s="211">
        <f>_xlfn.XLOOKUP($C185,[1]Sheet1!$B:$B,[1]Sheet1!BZ:BZ)</f>
        <v>1</v>
      </c>
      <c r="DA185" s="211">
        <f>_xlfn.XLOOKUP($C185,[1]Sheet1!$B:$B,[1]Sheet1!CA:CA)</f>
        <v>0</v>
      </c>
      <c r="DB185" s="211">
        <f>_xlfn.XLOOKUP($C185,[1]Sheet1!$B:$B,[1]Sheet1!CB:CB)</f>
        <v>1</v>
      </c>
      <c r="DC185" s="211">
        <f>_xlfn.XLOOKUP($C185,[1]Sheet1!$B:$B,[1]Sheet1!CC:CC)</f>
        <v>0</v>
      </c>
      <c r="DD185" s="211">
        <f>_xlfn.XLOOKUP($C185,[1]Sheet1!$B:$B,[1]Sheet1!CD:CD)</f>
        <v>0</v>
      </c>
      <c r="DE185" s="211">
        <f>_xlfn.XLOOKUP($C185,[1]Sheet1!$B:$B,[1]Sheet1!CE:CE)</f>
        <v>1</v>
      </c>
      <c r="DF185" s="211">
        <f>_xlfn.XLOOKUP($C185,[1]Sheet1!$B:$B,[1]Sheet1!CF:CF)</f>
        <v>0</v>
      </c>
      <c r="DG185" s="163" t="str">
        <f>_xlfn.XLOOKUP(C185,[2]Sheet1!$B:$B,[2]Sheet1!$N:$N)</f>
        <v>N</v>
      </c>
      <c r="DH185" s="163">
        <f>_xlfn.XLOOKUP(C185,[2]Sheet1!$B:$B,[2]Sheet1!$R:$R)</f>
        <v>0</v>
      </c>
      <c r="DI185" s="163" t="str">
        <f>_xlfn.XLOOKUP(C185,[2]Sheet1!$B:$B,[2]Sheet1!$AN:$AN)</f>
        <v>C</v>
      </c>
      <c r="DJ185" s="163" t="str">
        <f>_xlfn.XLOOKUP(C185,[2]Sheet1!$B:$B,[2]Sheet1!$W:$W)</f>
        <v>N</v>
      </c>
      <c r="DK185" s="163" t="str">
        <f>_xlfn.XLOOKUP(C185,[2]Sheet1!$B:$B,[2]Sheet1!$AF:$AF)</f>
        <v>N</v>
      </c>
      <c r="DL185" s="163" t="str">
        <f>_xlfn.XLOOKUP(C185,[2]Sheet1!$B:$B,[2]Sheet1!$AW:$AW)</f>
        <v>U</v>
      </c>
      <c r="DM185" s="166" t="str">
        <f t="shared" si="100"/>
        <v>N</v>
      </c>
      <c r="DN185" s="166" t="str">
        <f t="shared" si="101"/>
        <v/>
      </c>
      <c r="DO185" s="166" t="str">
        <f t="shared" si="102"/>
        <v>N</v>
      </c>
      <c r="DP185" s="166" t="str">
        <f t="shared" si="103"/>
        <v>N</v>
      </c>
      <c r="DQ185" s="180" t="str">
        <f t="shared" si="104"/>
        <v>Not Specified</v>
      </c>
      <c r="DR185" s="180"/>
    </row>
    <row r="186" spans="1:122" s="143" customFormat="1" ht="16.5" hidden="1" customHeight="1">
      <c r="A186" s="24">
        <v>183</v>
      </c>
      <c r="B186" s="24">
        <v>144</v>
      </c>
      <c r="C186" s="26" t="s">
        <v>811</v>
      </c>
      <c r="D186" s="24" t="s">
        <v>7225</v>
      </c>
      <c r="E186" s="24" t="s">
        <v>7169</v>
      </c>
      <c r="F186" s="24" t="s">
        <v>2540</v>
      </c>
      <c r="G186" s="24" t="s">
        <v>3181</v>
      </c>
      <c r="H186" s="30" t="s">
        <v>812</v>
      </c>
      <c r="I186" s="24" t="s">
        <v>813</v>
      </c>
      <c r="J186" s="24">
        <v>1E-3</v>
      </c>
      <c r="K186" s="24" t="s">
        <v>814</v>
      </c>
      <c r="L186" s="24">
        <v>170711</v>
      </c>
      <c r="M186" s="26">
        <v>31</v>
      </c>
      <c r="N186" s="73" t="s">
        <v>86</v>
      </c>
      <c r="O186" s="73">
        <v>2024</v>
      </c>
      <c r="P186" s="74">
        <v>2040</v>
      </c>
      <c r="Q186" s="73" t="s">
        <v>689</v>
      </c>
      <c r="R186" s="73" t="s">
        <v>689</v>
      </c>
      <c r="S186" s="73" t="s">
        <v>7588</v>
      </c>
      <c r="T186" s="73" t="s">
        <v>7588</v>
      </c>
      <c r="U186" s="213" t="s">
        <v>7588</v>
      </c>
      <c r="V186" s="73" t="s">
        <v>7588</v>
      </c>
      <c r="W186" s="73" t="s">
        <v>7588</v>
      </c>
      <c r="X186" s="218" t="s">
        <v>7588</v>
      </c>
      <c r="Y186" s="73" t="s">
        <v>7588</v>
      </c>
      <c r="Z186" s="73" t="s">
        <v>7588</v>
      </c>
      <c r="AA186" s="74" t="s">
        <v>7588</v>
      </c>
      <c r="AB186" s="73"/>
      <c r="AC186" s="73" t="s">
        <v>417</v>
      </c>
      <c r="AD186" s="74" t="s">
        <v>6</v>
      </c>
      <c r="AE186" s="73" t="s">
        <v>7588</v>
      </c>
      <c r="AF186" s="73" t="s">
        <v>689</v>
      </c>
      <c r="AG186" s="73" t="s">
        <v>266</v>
      </c>
      <c r="AH186" s="73" t="s">
        <v>266</v>
      </c>
      <c r="AI186" s="73" t="s">
        <v>266</v>
      </c>
      <c r="AJ186" s="73" t="s">
        <v>2283</v>
      </c>
      <c r="AK186" s="81" t="s">
        <v>7588</v>
      </c>
      <c r="AL186" s="73" t="s">
        <v>7588</v>
      </c>
      <c r="AM186" s="24"/>
      <c r="AN186" s="26"/>
      <c r="AO186" s="24" t="s">
        <v>7346</v>
      </c>
      <c r="AP186" s="73" t="s">
        <v>86</v>
      </c>
      <c r="AQ186" s="24" t="s">
        <v>2283</v>
      </c>
      <c r="AR186" s="24" t="s">
        <v>4714</v>
      </c>
      <c r="AS186" s="24">
        <v>2050</v>
      </c>
      <c r="AT186" s="24"/>
      <c r="AU186" s="26"/>
      <c r="AV186" s="24" t="s">
        <v>267</v>
      </c>
      <c r="AW186" s="22" t="s">
        <v>3019</v>
      </c>
      <c r="AX186" s="24" t="s">
        <v>269</v>
      </c>
      <c r="AY186" s="24" t="s">
        <v>689</v>
      </c>
      <c r="AZ186" s="24" t="s">
        <v>7588</v>
      </c>
      <c r="BA186" s="24" t="s">
        <v>7588</v>
      </c>
      <c r="BB186" s="24"/>
      <c r="BC186" s="26"/>
      <c r="BD186" s="24"/>
      <c r="BE186" s="29"/>
      <c r="BF186" s="26"/>
      <c r="BG186" s="24">
        <f t="shared" si="72"/>
        <v>0</v>
      </c>
      <c r="BH186" s="24">
        <f t="shared" si="73"/>
        <v>0</v>
      </c>
      <c r="BI186" s="24">
        <f t="shared" si="74"/>
        <v>1</v>
      </c>
      <c r="BJ186" s="24">
        <f t="shared" si="75"/>
        <v>1</v>
      </c>
      <c r="BK186" s="24">
        <f t="shared" si="76"/>
        <v>0</v>
      </c>
      <c r="BL186" s="24">
        <f t="shared" si="77"/>
        <v>0</v>
      </c>
      <c r="BM186" s="24">
        <f t="shared" si="78"/>
        <v>0</v>
      </c>
      <c r="BN186" s="24">
        <f t="shared" si="79"/>
        <v>0</v>
      </c>
      <c r="BO186" s="24">
        <f t="shared" si="80"/>
        <v>0</v>
      </c>
      <c r="BP186" s="24">
        <f t="shared" si="81"/>
        <v>0</v>
      </c>
      <c r="BQ186" s="24">
        <f t="shared" si="82"/>
        <v>0</v>
      </c>
      <c r="BR186" s="24">
        <f t="shared" si="83"/>
        <v>0</v>
      </c>
      <c r="BS186" s="24">
        <f t="shared" si="84"/>
        <v>0</v>
      </c>
      <c r="BT186" s="24">
        <f t="shared" si="85"/>
        <v>1</v>
      </c>
      <c r="BU186" s="24">
        <f t="shared" si="86"/>
        <v>0</v>
      </c>
      <c r="BV186" s="24">
        <f t="shared" si="87"/>
        <v>0</v>
      </c>
      <c r="BW186" s="24">
        <f t="shared" si="88"/>
        <v>0</v>
      </c>
      <c r="BX186" s="24">
        <f t="shared" si="89"/>
        <v>0</v>
      </c>
      <c r="BY186" s="24">
        <f t="shared" si="90"/>
        <v>0</v>
      </c>
      <c r="BZ186" s="24">
        <f t="shared" si="91"/>
        <v>0</v>
      </c>
      <c r="CA186" s="24">
        <f t="shared" si="92"/>
        <v>1</v>
      </c>
      <c r="CB186" s="24">
        <f t="shared" si="93"/>
        <v>1</v>
      </c>
      <c r="CC186" s="24">
        <f t="shared" si="94"/>
        <v>0</v>
      </c>
      <c r="CD186" s="24">
        <f t="shared" si="95"/>
        <v>0</v>
      </c>
      <c r="CE186" s="24">
        <f t="shared" si="96"/>
        <v>0</v>
      </c>
      <c r="CF186" s="24">
        <f t="shared" si="97"/>
        <v>0</v>
      </c>
      <c r="CG186" s="24">
        <f>MAX(BJ186,BN186,BX186,CB186)</f>
        <v>1</v>
      </c>
      <c r="CH186" s="24">
        <f t="shared" si="98"/>
        <v>0</v>
      </c>
      <c r="CI186" s="24">
        <f t="shared" si="99"/>
        <v>1</v>
      </c>
      <c r="CJ186" s="211">
        <f>_xlfn.XLOOKUP($C186,[1]Sheet1!$B:$B,[1]Sheet1!BJ:BJ)</f>
        <v>0</v>
      </c>
      <c r="CK186" s="211">
        <f>_xlfn.XLOOKUP($C186,[1]Sheet1!$B:$B,[1]Sheet1!BK:BK)</f>
        <v>0</v>
      </c>
      <c r="CL186" s="211">
        <f>_xlfn.XLOOKUP($C186,[1]Sheet1!$B:$B,[1]Sheet1!BL:BL)</f>
        <v>0</v>
      </c>
      <c r="CM186" s="211">
        <f>_xlfn.XLOOKUP($C186,[1]Sheet1!$B:$B,[1]Sheet1!BM:BM)</f>
        <v>0</v>
      </c>
      <c r="CN186" s="211">
        <f>_xlfn.XLOOKUP($C186,[1]Sheet1!$B:$B,[1]Sheet1!BN:BN)</f>
        <v>0</v>
      </c>
      <c r="CO186" s="211">
        <f>_xlfn.XLOOKUP($C186,[1]Sheet1!$B:$B,[1]Sheet1!BO:BO)</f>
        <v>0</v>
      </c>
      <c r="CP186" s="211">
        <f>_xlfn.XLOOKUP($C186,[1]Sheet1!$B:$B,[1]Sheet1!BP:BP)</f>
        <v>1</v>
      </c>
      <c r="CQ186" s="211">
        <f>_xlfn.XLOOKUP($C186,[1]Sheet1!$B:$B,[1]Sheet1!BQ:BQ)</f>
        <v>1</v>
      </c>
      <c r="CR186" s="211">
        <f>_xlfn.XLOOKUP($C186,[1]Sheet1!$B:$B,[1]Sheet1!BR:BR)</f>
        <v>0</v>
      </c>
      <c r="CS186" s="211">
        <f>_xlfn.XLOOKUP($C186,[1]Sheet1!$B:$B,[1]Sheet1!BS:BS)</f>
        <v>0</v>
      </c>
      <c r="CT186" s="211">
        <f>_xlfn.XLOOKUP($C186,[1]Sheet1!$B:$B,[1]Sheet1!BT:BT)</f>
        <v>0</v>
      </c>
      <c r="CU186" s="211">
        <f>_xlfn.XLOOKUP($C186,[1]Sheet1!$B:$B,[1]Sheet1!BU:BU)</f>
        <v>0</v>
      </c>
      <c r="CV186" s="211">
        <f>_xlfn.XLOOKUP($C186,[1]Sheet1!$B:$B,[1]Sheet1!BV:BV)</f>
        <v>0</v>
      </c>
      <c r="CW186" s="211">
        <f>_xlfn.XLOOKUP($C186,[1]Sheet1!$B:$B,[1]Sheet1!BW:BW)</f>
        <v>0</v>
      </c>
      <c r="CX186" s="211">
        <f>_xlfn.XLOOKUP($C186,[1]Sheet1!$B:$B,[1]Sheet1!BX:BX)</f>
        <v>1</v>
      </c>
      <c r="CY186" s="211">
        <f>_xlfn.XLOOKUP($C186,[1]Sheet1!$B:$B,[1]Sheet1!BY:BY)</f>
        <v>1</v>
      </c>
      <c r="CZ186" s="211">
        <f>_xlfn.XLOOKUP($C186,[1]Sheet1!$B:$B,[1]Sheet1!BZ:BZ)</f>
        <v>1</v>
      </c>
      <c r="DA186" s="211">
        <f>_xlfn.XLOOKUP($C186,[1]Sheet1!$B:$B,[1]Sheet1!CA:CA)</f>
        <v>0</v>
      </c>
      <c r="DB186" s="211">
        <f>_xlfn.XLOOKUP($C186,[1]Sheet1!$B:$B,[1]Sheet1!CB:CB)</f>
        <v>1</v>
      </c>
      <c r="DC186" s="211">
        <f>_xlfn.XLOOKUP($C186,[1]Sheet1!$B:$B,[1]Sheet1!CC:CC)</f>
        <v>0</v>
      </c>
      <c r="DD186" s="211">
        <f>_xlfn.XLOOKUP($C186,[1]Sheet1!$B:$B,[1]Sheet1!CD:CD)</f>
        <v>0</v>
      </c>
      <c r="DE186" s="211">
        <f>_xlfn.XLOOKUP($C186,[1]Sheet1!$B:$B,[1]Sheet1!CE:CE)</f>
        <v>1</v>
      </c>
      <c r="DF186" s="211">
        <f>_xlfn.XLOOKUP($C186,[1]Sheet1!$B:$B,[1]Sheet1!CF:CF)</f>
        <v>0</v>
      </c>
      <c r="DG186" s="163" t="str">
        <f>_xlfn.XLOOKUP(C186,[2]Sheet1!$B:$B,[2]Sheet1!$N:$N)</f>
        <v>N</v>
      </c>
      <c r="DH186" s="163">
        <f>_xlfn.XLOOKUP(C186,[2]Sheet1!$B:$B,[2]Sheet1!$R:$R)</f>
        <v>0</v>
      </c>
      <c r="DI186" s="163" t="str">
        <f>_xlfn.XLOOKUP(C186,[2]Sheet1!$B:$B,[2]Sheet1!$AN:$AN)</f>
        <v>C</v>
      </c>
      <c r="DJ186" s="163" t="str">
        <f>_xlfn.XLOOKUP(C186,[2]Sheet1!$B:$B,[2]Sheet1!$W:$W)</f>
        <v>N</v>
      </c>
      <c r="DK186" s="163">
        <f>_xlfn.XLOOKUP(C186,[2]Sheet1!$B:$B,[2]Sheet1!$AF:$AF)</f>
        <v>0</v>
      </c>
      <c r="DL186" s="163" t="str">
        <f>_xlfn.XLOOKUP(C186,[2]Sheet1!$B:$B,[2]Sheet1!$AW:$AW)</f>
        <v>U</v>
      </c>
      <c r="DM186" s="166" t="str">
        <f t="shared" si="100"/>
        <v>N</v>
      </c>
      <c r="DN186" s="166" t="str">
        <f t="shared" si="101"/>
        <v/>
      </c>
      <c r="DO186" s="166" t="str">
        <f t="shared" si="102"/>
        <v>Y</v>
      </c>
      <c r="DP186" s="166" t="str">
        <f t="shared" si="103"/>
        <v>N</v>
      </c>
      <c r="DQ186" s="180" t="str">
        <f t="shared" si="104"/>
        <v>Not Specified</v>
      </c>
      <c r="DR186" s="180"/>
    </row>
    <row r="187" spans="1:122" s="143" customFormat="1" ht="16.5" hidden="1" customHeight="1">
      <c r="A187" s="24">
        <v>184</v>
      </c>
      <c r="B187" s="24">
        <v>228</v>
      </c>
      <c r="C187" s="26" t="s">
        <v>815</v>
      </c>
      <c r="D187" s="24" t="s">
        <v>7190</v>
      </c>
      <c r="E187" s="24" t="s">
        <v>7169</v>
      </c>
      <c r="F187" s="24" t="s">
        <v>2336</v>
      </c>
      <c r="G187" s="24" t="s">
        <v>3136</v>
      </c>
      <c r="H187" s="30" t="s">
        <v>816</v>
      </c>
      <c r="I187" s="24" t="s">
        <v>817</v>
      </c>
      <c r="J187" s="24">
        <v>0.28899999999999998</v>
      </c>
      <c r="K187" s="24" t="s">
        <v>818</v>
      </c>
      <c r="L187" s="24">
        <v>61121</v>
      </c>
      <c r="M187" s="26">
        <v>31</v>
      </c>
      <c r="N187" s="73" t="s">
        <v>86</v>
      </c>
      <c r="O187" s="73">
        <v>2015</v>
      </c>
      <c r="P187" s="74">
        <v>2020</v>
      </c>
      <c r="Q187" s="73" t="s">
        <v>86</v>
      </c>
      <c r="R187" s="73" t="s">
        <v>86</v>
      </c>
      <c r="S187" s="73" t="s">
        <v>673</v>
      </c>
      <c r="T187" s="73" t="s">
        <v>2984</v>
      </c>
      <c r="U187" s="213">
        <v>2025</v>
      </c>
      <c r="V187" s="73" t="s">
        <v>7588</v>
      </c>
      <c r="W187" s="73" t="s">
        <v>7588</v>
      </c>
      <c r="X187" s="218" t="s">
        <v>7588</v>
      </c>
      <c r="Y187" s="73" t="s">
        <v>7588</v>
      </c>
      <c r="Z187" s="73" t="s">
        <v>7588</v>
      </c>
      <c r="AA187" s="74" t="s">
        <v>7588</v>
      </c>
      <c r="AB187" s="73"/>
      <c r="AC187" s="73" t="s">
        <v>417</v>
      </c>
      <c r="AD187" s="74" t="s">
        <v>6</v>
      </c>
      <c r="AE187" s="73" t="s">
        <v>7588</v>
      </c>
      <c r="AF187" s="73" t="s">
        <v>689</v>
      </c>
      <c r="AG187" s="73" t="s">
        <v>266</v>
      </c>
      <c r="AH187" s="73" t="s">
        <v>266</v>
      </c>
      <c r="AI187" s="73" t="s">
        <v>738</v>
      </c>
      <c r="AJ187" s="73" t="s">
        <v>691</v>
      </c>
      <c r="AK187" s="81" t="s">
        <v>7588</v>
      </c>
      <c r="AL187" s="73" t="s">
        <v>7588</v>
      </c>
      <c r="AM187" s="24"/>
      <c r="AN187" s="26"/>
      <c r="AO187" s="24" t="s">
        <v>870</v>
      </c>
      <c r="AP187" s="73" t="s">
        <v>86</v>
      </c>
      <c r="AQ187" s="24" t="s">
        <v>691</v>
      </c>
      <c r="AR187" s="24" t="s">
        <v>4726</v>
      </c>
      <c r="AS187" s="24">
        <v>2050</v>
      </c>
      <c r="AT187" s="24"/>
      <c r="AU187" s="26"/>
      <c r="AV187" s="24" t="s">
        <v>267</v>
      </c>
      <c r="AW187" s="22" t="s">
        <v>269</v>
      </c>
      <c r="AX187" s="24" t="s">
        <v>269</v>
      </c>
      <c r="AY187" s="24" t="s">
        <v>689</v>
      </c>
      <c r="AZ187" s="24" t="s">
        <v>7588</v>
      </c>
      <c r="BA187" s="24" t="s">
        <v>7588</v>
      </c>
      <c r="BB187" s="24"/>
      <c r="BC187" s="26"/>
      <c r="BD187" s="24"/>
      <c r="BE187" s="29"/>
      <c r="BF187" s="26"/>
      <c r="BG187" s="24">
        <f t="shared" si="72"/>
        <v>1</v>
      </c>
      <c r="BH187" s="24">
        <f t="shared" si="73"/>
        <v>0</v>
      </c>
      <c r="BI187" s="24">
        <f t="shared" si="74"/>
        <v>0</v>
      </c>
      <c r="BJ187" s="24">
        <f t="shared" si="75"/>
        <v>1</v>
      </c>
      <c r="BK187" s="24">
        <f t="shared" si="76"/>
        <v>0</v>
      </c>
      <c r="BL187" s="24">
        <f t="shared" si="77"/>
        <v>1</v>
      </c>
      <c r="BM187" s="24">
        <f t="shared" si="78"/>
        <v>0</v>
      </c>
      <c r="BN187" s="24">
        <f t="shared" si="79"/>
        <v>1</v>
      </c>
      <c r="BO187" s="24">
        <f t="shared" si="80"/>
        <v>0</v>
      </c>
      <c r="BP187" s="24">
        <f t="shared" si="81"/>
        <v>0</v>
      </c>
      <c r="BQ187" s="24">
        <f t="shared" si="82"/>
        <v>0</v>
      </c>
      <c r="BR187" s="24">
        <f t="shared" si="83"/>
        <v>0</v>
      </c>
      <c r="BS187" s="24">
        <f t="shared" si="84"/>
        <v>0</v>
      </c>
      <c r="BT187" s="24">
        <f t="shared" si="85"/>
        <v>1</v>
      </c>
      <c r="BU187" s="24">
        <f t="shared" si="86"/>
        <v>0</v>
      </c>
      <c r="BV187" s="24">
        <f t="shared" si="87"/>
        <v>0</v>
      </c>
      <c r="BW187" s="24">
        <f t="shared" si="88"/>
        <v>0</v>
      </c>
      <c r="BX187" s="24">
        <f t="shared" si="89"/>
        <v>0</v>
      </c>
      <c r="BY187" s="24">
        <f t="shared" si="90"/>
        <v>0</v>
      </c>
      <c r="BZ187" s="24">
        <f t="shared" si="91"/>
        <v>0</v>
      </c>
      <c r="CA187" s="24">
        <f t="shared" si="92"/>
        <v>1</v>
      </c>
      <c r="CB187" s="24">
        <f t="shared" si="93"/>
        <v>1</v>
      </c>
      <c r="CC187" s="24">
        <f t="shared" si="94"/>
        <v>0</v>
      </c>
      <c r="CD187" s="24">
        <f t="shared" si="95"/>
        <v>0</v>
      </c>
      <c r="CE187" s="24">
        <f t="shared" si="96"/>
        <v>0</v>
      </c>
      <c r="CF187" s="24">
        <f t="shared" si="97"/>
        <v>0</v>
      </c>
      <c r="CG187" s="24">
        <f>MAX($BJ187,$BN187,$BX187,$CB187)</f>
        <v>1</v>
      </c>
      <c r="CH187" s="24">
        <f t="shared" si="98"/>
        <v>0</v>
      </c>
      <c r="CI187" s="24">
        <f t="shared" si="99"/>
        <v>1</v>
      </c>
      <c r="CJ187" s="211">
        <f>_xlfn.XLOOKUP($C187,[1]Sheet1!$B:$B,[1]Sheet1!BJ:BJ)</f>
        <v>1</v>
      </c>
      <c r="CK187" s="211">
        <f>_xlfn.XLOOKUP($C187,[1]Sheet1!$B:$B,[1]Sheet1!BK:BK)</f>
        <v>0</v>
      </c>
      <c r="CL187" s="211">
        <f>_xlfn.XLOOKUP($C187,[1]Sheet1!$B:$B,[1]Sheet1!BL:BL)</f>
        <v>0</v>
      </c>
      <c r="CM187" s="211">
        <f>_xlfn.XLOOKUP($C187,[1]Sheet1!$B:$B,[1]Sheet1!BM:BM)</f>
        <v>1</v>
      </c>
      <c r="CN187" s="211">
        <f>_xlfn.XLOOKUP($C187,[1]Sheet1!$B:$B,[1]Sheet1!BN:BN)</f>
        <v>0</v>
      </c>
      <c r="CO187" s="211">
        <f>_xlfn.XLOOKUP($C187,[1]Sheet1!$B:$B,[1]Sheet1!BO:BO)</f>
        <v>0</v>
      </c>
      <c r="CP187" s="211">
        <f>_xlfn.XLOOKUP($C187,[1]Sheet1!$B:$B,[1]Sheet1!BP:BP)</f>
        <v>1</v>
      </c>
      <c r="CQ187" s="211">
        <f>_xlfn.XLOOKUP($C187,[1]Sheet1!$B:$B,[1]Sheet1!BQ:BQ)</f>
        <v>1</v>
      </c>
      <c r="CR187" s="211">
        <f>_xlfn.XLOOKUP($C187,[1]Sheet1!$B:$B,[1]Sheet1!BR:BR)</f>
        <v>0</v>
      </c>
      <c r="CS187" s="211">
        <f>_xlfn.XLOOKUP($C187,[1]Sheet1!$B:$B,[1]Sheet1!BS:BS)</f>
        <v>1</v>
      </c>
      <c r="CT187" s="211">
        <f>_xlfn.XLOOKUP($C187,[1]Sheet1!$B:$B,[1]Sheet1!BT:BT)</f>
        <v>0</v>
      </c>
      <c r="CU187" s="211">
        <f>_xlfn.XLOOKUP($C187,[1]Sheet1!$B:$B,[1]Sheet1!BU:BU)</f>
        <v>1</v>
      </c>
      <c r="CV187" s="211">
        <f>_xlfn.XLOOKUP($C187,[1]Sheet1!$B:$B,[1]Sheet1!BV:BV)</f>
        <v>1</v>
      </c>
      <c r="CW187" s="211">
        <f>_xlfn.XLOOKUP($C187,[1]Sheet1!$B:$B,[1]Sheet1!BW:BW)</f>
        <v>0</v>
      </c>
      <c r="CX187" s="211">
        <f>_xlfn.XLOOKUP($C187,[1]Sheet1!$B:$B,[1]Sheet1!BX:BX)</f>
        <v>0</v>
      </c>
      <c r="CY187" s="211">
        <f>_xlfn.XLOOKUP($C187,[1]Sheet1!$B:$B,[1]Sheet1!BY:BY)</f>
        <v>1</v>
      </c>
      <c r="CZ187" s="211">
        <f>_xlfn.XLOOKUP($C187,[1]Sheet1!$B:$B,[1]Sheet1!BZ:BZ)</f>
        <v>1</v>
      </c>
      <c r="DA187" s="211">
        <f>_xlfn.XLOOKUP($C187,[1]Sheet1!$B:$B,[1]Sheet1!CA:CA)</f>
        <v>1</v>
      </c>
      <c r="DB187" s="211">
        <f>_xlfn.XLOOKUP($C187,[1]Sheet1!$B:$B,[1]Sheet1!CB:CB)</f>
        <v>1</v>
      </c>
      <c r="DC187" s="211">
        <f>_xlfn.XLOOKUP($C187,[1]Sheet1!$B:$B,[1]Sheet1!CC:CC)</f>
        <v>1</v>
      </c>
      <c r="DD187" s="211">
        <f>_xlfn.XLOOKUP($C187,[1]Sheet1!$B:$B,[1]Sheet1!CD:CD)</f>
        <v>0</v>
      </c>
      <c r="DE187" s="211">
        <f>_xlfn.XLOOKUP($C187,[1]Sheet1!$B:$B,[1]Sheet1!CE:CE)</f>
        <v>1</v>
      </c>
      <c r="DF187" s="211">
        <f>_xlfn.XLOOKUP($C187,[1]Sheet1!$B:$B,[1]Sheet1!CF:CF)</f>
        <v>1</v>
      </c>
      <c r="DG187" s="163" t="str">
        <f>_xlfn.XLOOKUP(C187,[2]Sheet1!$B:$B,[2]Sheet1!$N:$N)</f>
        <v>N</v>
      </c>
      <c r="DH187" s="163" t="str">
        <f>_xlfn.XLOOKUP(C187,[2]Sheet1!$B:$B,[2]Sheet1!$R:$R)</f>
        <v>No</v>
      </c>
      <c r="DI187" s="163" t="str">
        <f>_xlfn.XLOOKUP(C187,[2]Sheet1!$B:$B,[2]Sheet1!$AN:$AN)</f>
        <v>C +  F</v>
      </c>
      <c r="DJ187" s="163" t="str">
        <f>_xlfn.XLOOKUP(C187,[2]Sheet1!$B:$B,[2]Sheet1!$W:$W)</f>
        <v>C</v>
      </c>
      <c r="DK187" s="163" t="str">
        <f>_xlfn.XLOOKUP(C187,[2]Sheet1!$B:$B,[2]Sheet1!$AF:$AF)</f>
        <v>Y</v>
      </c>
      <c r="DL187" s="163" t="str">
        <f>_xlfn.XLOOKUP(C187,[2]Sheet1!$B:$B,[2]Sheet1!$AW:$AW)</f>
        <v>Y</v>
      </c>
      <c r="DM187" s="166" t="str">
        <f t="shared" si="100"/>
        <v>Y</v>
      </c>
      <c r="DN187" s="166" t="str">
        <f t="shared" si="101"/>
        <v/>
      </c>
      <c r="DO187" s="166" t="str">
        <f t="shared" si="102"/>
        <v>Y</v>
      </c>
      <c r="DP187" s="166" t="str">
        <f t="shared" si="103"/>
        <v>N</v>
      </c>
      <c r="DQ187" s="180" t="str">
        <f t="shared" si="104"/>
        <v>Not Specified</v>
      </c>
      <c r="DR187" s="180"/>
    </row>
    <row r="188" spans="1:122" s="143" customFormat="1" ht="16.5" hidden="1" customHeight="1">
      <c r="A188" s="24">
        <v>185</v>
      </c>
      <c r="B188" s="24">
        <v>212</v>
      </c>
      <c r="C188" s="24" t="s">
        <v>302</v>
      </c>
      <c r="D188" s="24" t="s">
        <v>7183</v>
      </c>
      <c r="E188" s="24" t="s">
        <v>7169</v>
      </c>
      <c r="F188" s="24" t="s">
        <v>7287</v>
      </c>
      <c r="G188" s="24" t="s">
        <v>3136</v>
      </c>
      <c r="H188" s="30" t="s">
        <v>303</v>
      </c>
      <c r="I188" s="24" t="s">
        <v>304</v>
      </c>
      <c r="J188" s="24">
        <v>0.23300000000000001</v>
      </c>
      <c r="K188" s="24" t="s">
        <v>305</v>
      </c>
      <c r="L188" s="24">
        <v>93000</v>
      </c>
      <c r="M188" s="26">
        <v>31</v>
      </c>
      <c r="N188" s="73" t="s">
        <v>86</v>
      </c>
      <c r="O188" s="73">
        <v>2019</v>
      </c>
      <c r="P188" s="74">
        <v>2025</v>
      </c>
      <c r="Q188" s="73" t="s">
        <v>689</v>
      </c>
      <c r="R188" s="73" t="s">
        <v>689</v>
      </c>
      <c r="S188" s="73" t="s">
        <v>7588</v>
      </c>
      <c r="T188" s="73" t="s">
        <v>7588</v>
      </c>
      <c r="U188" s="213" t="s">
        <v>7588</v>
      </c>
      <c r="V188" s="73" t="s">
        <v>7588</v>
      </c>
      <c r="W188" s="73" t="s">
        <v>7588</v>
      </c>
      <c r="X188" s="218" t="s">
        <v>7588</v>
      </c>
      <c r="Y188" s="73" t="s">
        <v>7588</v>
      </c>
      <c r="Z188" s="73" t="s">
        <v>7588</v>
      </c>
      <c r="AA188" s="74" t="s">
        <v>7588</v>
      </c>
      <c r="AB188" s="73"/>
      <c r="AC188" s="73" t="s">
        <v>417</v>
      </c>
      <c r="AD188" s="74" t="s">
        <v>6</v>
      </c>
      <c r="AE188" s="73" t="s">
        <v>7588</v>
      </c>
      <c r="AF188" s="73" t="s">
        <v>689</v>
      </c>
      <c r="AG188" s="73" t="s">
        <v>266</v>
      </c>
      <c r="AH188" s="73" t="s">
        <v>266</v>
      </c>
      <c r="AI188" s="73" t="s">
        <v>738</v>
      </c>
      <c r="AJ188" s="73" t="s">
        <v>691</v>
      </c>
      <c r="AK188" s="81" t="s">
        <v>7588</v>
      </c>
      <c r="AL188" s="73" t="s">
        <v>7588</v>
      </c>
      <c r="AM188" s="24"/>
      <c r="AN188" s="26"/>
      <c r="AO188" s="24" t="s">
        <v>870</v>
      </c>
      <c r="AP188" s="73" t="s">
        <v>86</v>
      </c>
      <c r="AQ188" s="24" t="s">
        <v>691</v>
      </c>
      <c r="AR188" s="24" t="s">
        <v>4733</v>
      </c>
      <c r="AS188" s="24">
        <v>2050</v>
      </c>
      <c r="AT188" s="24"/>
      <c r="AU188" s="26"/>
      <c r="AV188" s="24" t="s">
        <v>266</v>
      </c>
      <c r="AW188" s="22" t="s">
        <v>880</v>
      </c>
      <c r="AX188" s="24" t="s">
        <v>7588</v>
      </c>
      <c r="AY188" s="24" t="s">
        <v>689</v>
      </c>
      <c r="AZ188" s="24" t="s">
        <v>7588</v>
      </c>
      <c r="BA188" s="24" t="s">
        <v>7588</v>
      </c>
      <c r="BB188" s="24"/>
      <c r="BC188" s="26"/>
      <c r="BD188" s="24"/>
      <c r="BE188" s="29"/>
      <c r="BF188" s="26"/>
      <c r="BG188" s="24">
        <f t="shared" si="72"/>
        <v>0</v>
      </c>
      <c r="BH188" s="24">
        <f t="shared" si="73"/>
        <v>1</v>
      </c>
      <c r="BI188" s="24">
        <f t="shared" si="74"/>
        <v>0</v>
      </c>
      <c r="BJ188" s="24">
        <f t="shared" si="75"/>
        <v>1</v>
      </c>
      <c r="BK188" s="24">
        <f t="shared" si="76"/>
        <v>0</v>
      </c>
      <c r="BL188" s="24">
        <f t="shared" si="77"/>
        <v>0</v>
      </c>
      <c r="BM188" s="24">
        <f t="shared" si="78"/>
        <v>0</v>
      </c>
      <c r="BN188" s="24">
        <f t="shared" si="79"/>
        <v>0</v>
      </c>
      <c r="BO188" s="24">
        <f t="shared" si="80"/>
        <v>0</v>
      </c>
      <c r="BP188" s="24">
        <f t="shared" si="81"/>
        <v>0</v>
      </c>
      <c r="BQ188" s="24">
        <f t="shared" si="82"/>
        <v>0</v>
      </c>
      <c r="BR188" s="24">
        <f t="shared" si="83"/>
        <v>0</v>
      </c>
      <c r="BS188" s="24">
        <f t="shared" si="84"/>
        <v>0</v>
      </c>
      <c r="BT188" s="24">
        <f t="shared" si="85"/>
        <v>1</v>
      </c>
      <c r="BU188" s="24">
        <f t="shared" si="86"/>
        <v>0</v>
      </c>
      <c r="BV188" s="24">
        <f t="shared" si="87"/>
        <v>0</v>
      </c>
      <c r="BW188" s="24">
        <f t="shared" si="88"/>
        <v>0</v>
      </c>
      <c r="BX188" s="24">
        <f t="shared" si="89"/>
        <v>0</v>
      </c>
      <c r="BY188" s="24">
        <f t="shared" si="90"/>
        <v>0</v>
      </c>
      <c r="BZ188" s="24">
        <f t="shared" si="91"/>
        <v>0</v>
      </c>
      <c r="CA188" s="24">
        <f t="shared" si="92"/>
        <v>1</v>
      </c>
      <c r="CB188" s="24">
        <f t="shared" si="93"/>
        <v>1</v>
      </c>
      <c r="CC188" s="24">
        <f t="shared" si="94"/>
        <v>0</v>
      </c>
      <c r="CD188" s="24">
        <f t="shared" si="95"/>
        <v>0</v>
      </c>
      <c r="CE188" s="24">
        <f t="shared" si="96"/>
        <v>0</v>
      </c>
      <c r="CF188" s="24">
        <f t="shared" si="97"/>
        <v>1</v>
      </c>
      <c r="CG188" s="24">
        <f>MAX($BJ188,$BN188,$BX188,$CB188)</f>
        <v>1</v>
      </c>
      <c r="CH188" s="24">
        <f t="shared" si="98"/>
        <v>0</v>
      </c>
      <c r="CI188" s="24">
        <f t="shared" si="99"/>
        <v>0</v>
      </c>
      <c r="CJ188" s="211">
        <f>_xlfn.XLOOKUP($C188,[1]Sheet1!$B:$B,[1]Sheet1!BJ:BJ)</f>
        <v>0</v>
      </c>
      <c r="CK188" s="211">
        <f>_xlfn.XLOOKUP($C188,[1]Sheet1!$B:$B,[1]Sheet1!BK:BK)</f>
        <v>0</v>
      </c>
      <c r="CL188" s="211">
        <f>_xlfn.XLOOKUP($C188,[1]Sheet1!$B:$B,[1]Sheet1!BL:BL)</f>
        <v>0</v>
      </c>
      <c r="CM188" s="211">
        <f>_xlfn.XLOOKUP($C188,[1]Sheet1!$B:$B,[1]Sheet1!BM:BM)</f>
        <v>0</v>
      </c>
      <c r="CN188" s="211">
        <f>_xlfn.XLOOKUP($C188,[1]Sheet1!$B:$B,[1]Sheet1!BN:BN)</f>
        <v>0</v>
      </c>
      <c r="CO188" s="211">
        <f>_xlfn.XLOOKUP($C188,[1]Sheet1!$B:$B,[1]Sheet1!BO:BO)</f>
        <v>0</v>
      </c>
      <c r="CP188" s="211">
        <f>_xlfn.XLOOKUP($C188,[1]Sheet1!$B:$B,[1]Sheet1!BP:BP)</f>
        <v>1</v>
      </c>
      <c r="CQ188" s="211">
        <f>_xlfn.XLOOKUP($C188,[1]Sheet1!$B:$B,[1]Sheet1!BQ:BQ)</f>
        <v>1</v>
      </c>
      <c r="CR188" s="211">
        <f>_xlfn.XLOOKUP($C188,[1]Sheet1!$B:$B,[1]Sheet1!BR:BR)</f>
        <v>0</v>
      </c>
      <c r="CS188" s="211">
        <f>_xlfn.XLOOKUP($C188,[1]Sheet1!$B:$B,[1]Sheet1!BS:BS)</f>
        <v>0</v>
      </c>
      <c r="CT188" s="211">
        <f>_xlfn.XLOOKUP($C188,[1]Sheet1!$B:$B,[1]Sheet1!BT:BT)</f>
        <v>0</v>
      </c>
      <c r="CU188" s="211">
        <f>_xlfn.XLOOKUP($C188,[1]Sheet1!$B:$B,[1]Sheet1!BU:BU)</f>
        <v>0</v>
      </c>
      <c r="CV188" s="211">
        <f>_xlfn.XLOOKUP($C188,[1]Sheet1!$B:$B,[1]Sheet1!BV:BV)</f>
        <v>0</v>
      </c>
      <c r="CW188" s="211">
        <f>_xlfn.XLOOKUP($C188,[1]Sheet1!$B:$B,[1]Sheet1!BW:BW)</f>
        <v>1</v>
      </c>
      <c r="CX188" s="211">
        <f>_xlfn.XLOOKUP($C188,[1]Sheet1!$B:$B,[1]Sheet1!BX:BX)</f>
        <v>0</v>
      </c>
      <c r="CY188" s="211">
        <f>_xlfn.XLOOKUP($C188,[1]Sheet1!$B:$B,[1]Sheet1!BY:BY)</f>
        <v>1</v>
      </c>
      <c r="CZ188" s="211">
        <f>_xlfn.XLOOKUP($C188,[1]Sheet1!$B:$B,[1]Sheet1!BZ:BZ)</f>
        <v>1</v>
      </c>
      <c r="DA188" s="211">
        <f>_xlfn.XLOOKUP($C188,[1]Sheet1!$B:$B,[1]Sheet1!CA:CA)</f>
        <v>0</v>
      </c>
      <c r="DB188" s="211">
        <f>_xlfn.XLOOKUP($C188,[1]Sheet1!$B:$B,[1]Sheet1!CB:CB)</f>
        <v>1</v>
      </c>
      <c r="DC188" s="211">
        <f>_xlfn.XLOOKUP($C188,[1]Sheet1!$B:$B,[1]Sheet1!CC:CC)</f>
        <v>0</v>
      </c>
      <c r="DD188" s="211">
        <f>_xlfn.XLOOKUP($C188,[1]Sheet1!$B:$B,[1]Sheet1!CD:CD)</f>
        <v>0</v>
      </c>
      <c r="DE188" s="211">
        <f>_xlfn.XLOOKUP($C188,[1]Sheet1!$B:$B,[1]Sheet1!CE:CE)</f>
        <v>1</v>
      </c>
      <c r="DF188" s="211">
        <f>_xlfn.XLOOKUP($C188,[1]Sheet1!$B:$B,[1]Sheet1!CF:CF)</f>
        <v>0</v>
      </c>
      <c r="DG188" s="163" t="str">
        <f>_xlfn.XLOOKUP(C188,[2]Sheet1!$B:$B,[2]Sheet1!$N:$N)</f>
        <v>N</v>
      </c>
      <c r="DH188" s="163">
        <f>_xlfn.XLOOKUP(C188,[2]Sheet1!$B:$B,[2]Sheet1!$R:$R)</f>
        <v>0</v>
      </c>
      <c r="DI188" s="163" t="str">
        <f>_xlfn.XLOOKUP(C188,[2]Sheet1!$B:$B,[2]Sheet1!$AN:$AN)</f>
        <v>V</v>
      </c>
      <c r="DJ188" s="163" t="str">
        <f>_xlfn.XLOOKUP(C188,[2]Sheet1!$B:$B,[2]Sheet1!$W:$W)</f>
        <v>N</v>
      </c>
      <c r="DK188" s="163">
        <f>_xlfn.XLOOKUP(C188,[2]Sheet1!$B:$B,[2]Sheet1!$AF:$AF)</f>
        <v>0</v>
      </c>
      <c r="DL188" s="163" t="str">
        <f>_xlfn.XLOOKUP(C188,[2]Sheet1!$B:$B,[2]Sheet1!$AW:$AW)</f>
        <v>U</v>
      </c>
      <c r="DM188" s="166" t="str">
        <f t="shared" si="100"/>
        <v>N</v>
      </c>
      <c r="DN188" s="166" t="str">
        <f t="shared" si="101"/>
        <v/>
      </c>
      <c r="DO188" s="166" t="str">
        <f t="shared" si="102"/>
        <v>Y</v>
      </c>
      <c r="DP188" s="166" t="str">
        <f t="shared" si="103"/>
        <v>N</v>
      </c>
      <c r="DQ188" s="180" t="str">
        <f t="shared" si="104"/>
        <v>Yes</v>
      </c>
      <c r="DR188" s="180"/>
    </row>
    <row r="189" spans="1:122" s="143" customFormat="1" ht="16.5" hidden="1" customHeight="1">
      <c r="A189" s="24">
        <v>186</v>
      </c>
      <c r="B189" s="24">
        <v>193</v>
      </c>
      <c r="C189" s="26" t="s">
        <v>835</v>
      </c>
      <c r="D189" s="143" t="s">
        <v>4633</v>
      </c>
      <c r="E189" s="143" t="s">
        <v>7191</v>
      </c>
      <c r="F189" s="143" t="s">
        <v>7286</v>
      </c>
      <c r="G189" s="143" t="s">
        <v>2990</v>
      </c>
      <c r="H189" s="167" t="s">
        <v>836</v>
      </c>
      <c r="I189" s="143" t="s">
        <v>837</v>
      </c>
      <c r="J189" s="143">
        <v>-0.22900000000000001</v>
      </c>
      <c r="K189" s="143" t="s">
        <v>838</v>
      </c>
      <c r="L189" s="143">
        <v>121000</v>
      </c>
      <c r="M189" s="144">
        <v>31</v>
      </c>
      <c r="N189" s="73" t="s">
        <v>689</v>
      </c>
      <c r="O189" s="73" t="s">
        <v>7588</v>
      </c>
      <c r="P189" s="74" t="s">
        <v>7588</v>
      </c>
      <c r="Q189" s="73" t="s">
        <v>689</v>
      </c>
      <c r="R189" s="73" t="s">
        <v>689</v>
      </c>
      <c r="S189" s="73" t="s">
        <v>7588</v>
      </c>
      <c r="T189" s="73" t="s">
        <v>7588</v>
      </c>
      <c r="U189" s="213" t="s">
        <v>7588</v>
      </c>
      <c r="V189" s="73" t="s">
        <v>7588</v>
      </c>
      <c r="W189" s="73" t="s">
        <v>7588</v>
      </c>
      <c r="X189" s="218" t="s">
        <v>7588</v>
      </c>
      <c r="Y189" s="73" t="s">
        <v>7588</v>
      </c>
      <c r="Z189" s="73" t="s">
        <v>7588</v>
      </c>
      <c r="AA189" s="74" t="s">
        <v>7588</v>
      </c>
      <c r="AB189" s="73"/>
      <c r="AC189" s="73" t="s">
        <v>2995</v>
      </c>
      <c r="AD189" s="74" t="s">
        <v>7140</v>
      </c>
      <c r="AE189" s="73" t="s">
        <v>7588</v>
      </c>
      <c r="AF189" s="73" t="s">
        <v>689</v>
      </c>
      <c r="AG189" s="73" t="s">
        <v>266</v>
      </c>
      <c r="AH189" s="73" t="s">
        <v>266</v>
      </c>
      <c r="AI189" s="73" t="s">
        <v>269</v>
      </c>
      <c r="AJ189" s="73" t="s">
        <v>691</v>
      </c>
      <c r="AK189" s="81" t="s">
        <v>7588</v>
      </c>
      <c r="AL189" s="73" t="s">
        <v>7588</v>
      </c>
      <c r="AM189" s="24"/>
      <c r="AN189" s="26"/>
      <c r="AO189" s="24" t="s">
        <v>7588</v>
      </c>
      <c r="AP189" s="73" t="s">
        <v>689</v>
      </c>
      <c r="AQ189" s="24" t="s">
        <v>7588</v>
      </c>
      <c r="AR189" s="24" t="s">
        <v>7588</v>
      </c>
      <c r="AS189" s="24" t="s">
        <v>7588</v>
      </c>
      <c r="AT189" s="24"/>
      <c r="AU189" s="26"/>
      <c r="AV189" s="24" t="s">
        <v>267</v>
      </c>
      <c r="AW189" s="22" t="s">
        <v>267</v>
      </c>
      <c r="AX189" s="24" t="s">
        <v>269</v>
      </c>
      <c r="AY189" s="24" t="s">
        <v>86</v>
      </c>
      <c r="AZ189" s="24" t="s">
        <v>4741</v>
      </c>
      <c r="BA189" s="24">
        <v>2030</v>
      </c>
      <c r="BB189" s="24"/>
      <c r="BC189" s="26"/>
      <c r="BD189" s="24"/>
      <c r="BE189" s="29"/>
      <c r="BF189" s="26"/>
      <c r="BG189" s="24">
        <f t="shared" si="72"/>
        <v>0</v>
      </c>
      <c r="BH189" s="24">
        <f t="shared" si="73"/>
        <v>0</v>
      </c>
      <c r="BI189" s="24">
        <f t="shared" si="74"/>
        <v>0</v>
      </c>
      <c r="BJ189" s="24">
        <f t="shared" si="75"/>
        <v>0</v>
      </c>
      <c r="BK189" s="24">
        <f t="shared" si="76"/>
        <v>0</v>
      </c>
      <c r="BL189" s="24">
        <f t="shared" si="77"/>
        <v>0</v>
      </c>
      <c r="BM189" s="24">
        <f t="shared" si="78"/>
        <v>0</v>
      </c>
      <c r="BN189" s="24">
        <f t="shared" si="79"/>
        <v>0</v>
      </c>
      <c r="BO189" s="24">
        <f t="shared" si="80"/>
        <v>0</v>
      </c>
      <c r="BP189" s="24">
        <f t="shared" si="81"/>
        <v>0</v>
      </c>
      <c r="BQ189" s="24">
        <f t="shared" si="82"/>
        <v>0</v>
      </c>
      <c r="BR189" s="24">
        <f t="shared" si="83"/>
        <v>0</v>
      </c>
      <c r="BS189" s="24">
        <f t="shared" si="84"/>
        <v>0</v>
      </c>
      <c r="BT189" s="24">
        <f t="shared" si="85"/>
        <v>0</v>
      </c>
      <c r="BU189" s="24">
        <f t="shared" si="86"/>
        <v>0</v>
      </c>
      <c r="BV189" s="24">
        <f t="shared" si="87"/>
        <v>0</v>
      </c>
      <c r="BW189" s="24">
        <f t="shared" si="88"/>
        <v>0</v>
      </c>
      <c r="BX189" s="24">
        <f t="shared" si="89"/>
        <v>0</v>
      </c>
      <c r="BY189" s="24">
        <f t="shared" si="90"/>
        <v>0</v>
      </c>
      <c r="BZ189" s="24">
        <f t="shared" si="91"/>
        <v>0</v>
      </c>
      <c r="CA189" s="24">
        <f t="shared" si="92"/>
        <v>0</v>
      </c>
      <c r="CB189" s="24">
        <f t="shared" si="93"/>
        <v>0</v>
      </c>
      <c r="CC189" s="24">
        <f t="shared" si="94"/>
        <v>0</v>
      </c>
      <c r="CD189" s="24">
        <f t="shared" si="95"/>
        <v>1</v>
      </c>
      <c r="CE189" s="24">
        <f t="shared" si="96"/>
        <v>0</v>
      </c>
      <c r="CF189" s="24">
        <f t="shared" si="97"/>
        <v>0</v>
      </c>
      <c r="CG189" s="24">
        <f>MAX(BJ189,BN189,BX189,CB189)</f>
        <v>0</v>
      </c>
      <c r="CH189" s="24">
        <f t="shared" si="98"/>
        <v>0</v>
      </c>
      <c r="CI189" s="24">
        <f t="shared" si="99"/>
        <v>1</v>
      </c>
      <c r="CJ189" s="211">
        <f>_xlfn.XLOOKUP($C189,[1]Sheet1!$B:$B,[1]Sheet1!BJ:BJ)</f>
        <v>0</v>
      </c>
      <c r="CK189" s="211">
        <f>_xlfn.XLOOKUP($C189,[1]Sheet1!$B:$B,[1]Sheet1!BK:BK)</f>
        <v>0</v>
      </c>
      <c r="CL189" s="211">
        <f>_xlfn.XLOOKUP($C189,[1]Sheet1!$B:$B,[1]Sheet1!BL:BL)</f>
        <v>0</v>
      </c>
      <c r="CM189" s="211">
        <f>_xlfn.XLOOKUP($C189,[1]Sheet1!$B:$B,[1]Sheet1!BM:BM)</f>
        <v>0</v>
      </c>
      <c r="CN189" s="211">
        <f>_xlfn.XLOOKUP($C189,[1]Sheet1!$B:$B,[1]Sheet1!BN:BN)</f>
        <v>0</v>
      </c>
      <c r="CO189" s="211">
        <f>_xlfn.XLOOKUP($C189,[1]Sheet1!$B:$B,[1]Sheet1!BO:BO)</f>
        <v>0</v>
      </c>
      <c r="CP189" s="211">
        <f>_xlfn.XLOOKUP($C189,[1]Sheet1!$B:$B,[1]Sheet1!BP:BP)</f>
        <v>0</v>
      </c>
      <c r="CQ189" s="211">
        <f>_xlfn.XLOOKUP($C189,[1]Sheet1!$B:$B,[1]Sheet1!BQ:BQ)</f>
        <v>0</v>
      </c>
      <c r="CR189" s="211">
        <f>_xlfn.XLOOKUP($C189,[1]Sheet1!$B:$B,[1]Sheet1!BR:BR)</f>
        <v>0</v>
      </c>
      <c r="CS189" s="211">
        <f>_xlfn.XLOOKUP($C189,[1]Sheet1!$B:$B,[1]Sheet1!BS:BS)</f>
        <v>0</v>
      </c>
      <c r="CT189" s="211">
        <f>_xlfn.XLOOKUP($C189,[1]Sheet1!$B:$B,[1]Sheet1!BT:BT)</f>
        <v>0</v>
      </c>
      <c r="CU189" s="211">
        <f>_xlfn.XLOOKUP($C189,[1]Sheet1!$B:$B,[1]Sheet1!BU:BU)</f>
        <v>0</v>
      </c>
      <c r="CV189" s="211">
        <f>_xlfn.XLOOKUP($C189,[1]Sheet1!$B:$B,[1]Sheet1!BV:BV)</f>
        <v>0</v>
      </c>
      <c r="CW189" s="211">
        <f>_xlfn.XLOOKUP($C189,[1]Sheet1!$B:$B,[1]Sheet1!BW:BW)</f>
        <v>0</v>
      </c>
      <c r="CX189" s="211">
        <f>_xlfn.XLOOKUP($C189,[1]Sheet1!$B:$B,[1]Sheet1!BX:BX)</f>
        <v>0</v>
      </c>
      <c r="CY189" s="211">
        <f>_xlfn.XLOOKUP($C189,[1]Sheet1!$B:$B,[1]Sheet1!BY:BY)</f>
        <v>0</v>
      </c>
      <c r="CZ189" s="211">
        <f>_xlfn.XLOOKUP($C189,[1]Sheet1!$B:$B,[1]Sheet1!BZ:BZ)</f>
        <v>0</v>
      </c>
      <c r="DA189" s="211">
        <f>_xlfn.XLOOKUP($C189,[1]Sheet1!$B:$B,[1]Sheet1!CA:CA)</f>
        <v>0</v>
      </c>
      <c r="DB189" s="211">
        <f>_xlfn.XLOOKUP($C189,[1]Sheet1!$B:$B,[1]Sheet1!CB:CB)</f>
        <v>0</v>
      </c>
      <c r="DC189" s="211">
        <f>_xlfn.XLOOKUP($C189,[1]Sheet1!$B:$B,[1]Sheet1!CC:CC)</f>
        <v>0</v>
      </c>
      <c r="DD189" s="211">
        <f>_xlfn.XLOOKUP($C189,[1]Sheet1!$B:$B,[1]Sheet1!CD:CD)</f>
        <v>0</v>
      </c>
      <c r="DE189" s="211">
        <f>_xlfn.XLOOKUP($C189,[1]Sheet1!$B:$B,[1]Sheet1!CE:CE)</f>
        <v>0</v>
      </c>
      <c r="DF189" s="211">
        <f>_xlfn.XLOOKUP($C189,[1]Sheet1!$B:$B,[1]Sheet1!CF:CF)</f>
        <v>0</v>
      </c>
      <c r="DG189" s="163" t="str">
        <f>_xlfn.XLOOKUP(C189,[2]Sheet1!$B:$B,[2]Sheet1!$N:$N)</f>
        <v>N</v>
      </c>
      <c r="DH189" s="163">
        <f>_xlfn.XLOOKUP(C189,[2]Sheet1!$B:$B,[2]Sheet1!$R:$R)</f>
        <v>0</v>
      </c>
      <c r="DI189" s="163" t="str">
        <f>_xlfn.XLOOKUP(C189,[2]Sheet1!$B:$B,[2]Sheet1!$AN:$AN)</f>
        <v>N</v>
      </c>
      <c r="DJ189" s="163" t="str">
        <f>_xlfn.XLOOKUP(C189,[2]Sheet1!$B:$B,[2]Sheet1!$W:$W)</f>
        <v>N</v>
      </c>
      <c r="DK189" s="163">
        <f>_xlfn.XLOOKUP(C189,[2]Sheet1!$B:$B,[2]Sheet1!$AF:$AF)</f>
        <v>0</v>
      </c>
      <c r="DL189" s="163">
        <f>_xlfn.XLOOKUP(C189,[2]Sheet1!$B:$B,[2]Sheet1!$AW:$AW)</f>
        <v>0</v>
      </c>
      <c r="DM189" s="166" t="str">
        <f t="shared" si="100"/>
        <v>N</v>
      </c>
      <c r="DN189" s="166" t="str">
        <f t="shared" si="101"/>
        <v/>
      </c>
      <c r="DO189" s="166" t="str">
        <f t="shared" si="102"/>
        <v>N</v>
      </c>
      <c r="DP189" s="166" t="str">
        <f t="shared" si="103"/>
        <v>N</v>
      </c>
      <c r="DQ189" s="180" t="str">
        <f t="shared" si="104"/>
        <v>Not Specified</v>
      </c>
      <c r="DR189" s="180"/>
    </row>
    <row r="190" spans="1:122" s="143" customFormat="1" ht="16.5" hidden="1" customHeight="1">
      <c r="A190" s="24">
        <v>187</v>
      </c>
      <c r="B190" s="24">
        <v>202</v>
      </c>
      <c r="C190" s="26" t="s">
        <v>1358</v>
      </c>
      <c r="D190" s="24" t="s">
        <v>7226</v>
      </c>
      <c r="E190" s="24" t="s">
        <v>7169</v>
      </c>
      <c r="F190" s="24" t="s">
        <v>7286</v>
      </c>
      <c r="G190" s="24" t="s">
        <v>2990</v>
      </c>
      <c r="H190" s="30" t="s">
        <v>1359</v>
      </c>
      <c r="I190" s="24" t="s">
        <v>1360</v>
      </c>
      <c r="J190" s="24">
        <v>1.8049999999999999</v>
      </c>
      <c r="K190" s="24" t="s">
        <v>1361</v>
      </c>
      <c r="L190" s="24">
        <v>45000</v>
      </c>
      <c r="M190" s="26">
        <v>31</v>
      </c>
      <c r="N190" s="73" t="s">
        <v>689</v>
      </c>
      <c r="O190" s="73" t="s">
        <v>7588</v>
      </c>
      <c r="P190" s="74" t="s">
        <v>7588</v>
      </c>
      <c r="Q190" s="73" t="s">
        <v>86</v>
      </c>
      <c r="R190" s="73" t="s">
        <v>86</v>
      </c>
      <c r="S190" s="73" t="s">
        <v>3067</v>
      </c>
      <c r="T190" s="73" t="s">
        <v>7588</v>
      </c>
      <c r="U190" s="213">
        <v>2030</v>
      </c>
      <c r="V190" s="73" t="s">
        <v>7588</v>
      </c>
      <c r="W190" s="73" t="s">
        <v>7588</v>
      </c>
      <c r="X190" s="218" t="s">
        <v>7588</v>
      </c>
      <c r="Y190" s="73" t="s">
        <v>7588</v>
      </c>
      <c r="Z190" s="73" t="s">
        <v>7588</v>
      </c>
      <c r="AA190" s="74" t="s">
        <v>7588</v>
      </c>
      <c r="AB190" s="73"/>
      <c r="AC190" s="73" t="s">
        <v>417</v>
      </c>
      <c r="AD190" s="74" t="s">
        <v>6</v>
      </c>
      <c r="AE190" s="73" t="s">
        <v>7588</v>
      </c>
      <c r="AF190" s="73" t="s">
        <v>689</v>
      </c>
      <c r="AG190" s="73" t="s">
        <v>266</v>
      </c>
      <c r="AH190" s="73" t="s">
        <v>266</v>
      </c>
      <c r="AI190" s="73" t="s">
        <v>738</v>
      </c>
      <c r="AJ190" s="73" t="s">
        <v>691</v>
      </c>
      <c r="AK190" s="81" t="s">
        <v>7588</v>
      </c>
      <c r="AL190" s="73" t="s">
        <v>7588</v>
      </c>
      <c r="AM190" s="24"/>
      <c r="AN190" s="26"/>
      <c r="AO190" s="24" t="s">
        <v>870</v>
      </c>
      <c r="AP190" s="73" t="s">
        <v>86</v>
      </c>
      <c r="AQ190" s="24" t="s">
        <v>691</v>
      </c>
      <c r="AR190" s="24" t="s">
        <v>4750</v>
      </c>
      <c r="AS190" s="24">
        <v>2050</v>
      </c>
      <c r="AT190" s="24"/>
      <c r="AU190" s="26"/>
      <c r="AV190" s="24" t="s">
        <v>266</v>
      </c>
      <c r="AW190" s="22" t="s">
        <v>267</v>
      </c>
      <c r="AX190" s="24" t="s">
        <v>266</v>
      </c>
      <c r="AY190" s="24" t="s">
        <v>689</v>
      </c>
      <c r="AZ190" s="24" t="s">
        <v>7588</v>
      </c>
      <c r="BA190" s="24" t="s">
        <v>7588</v>
      </c>
      <c r="BB190" s="24"/>
      <c r="BC190" s="26"/>
      <c r="BD190" s="24"/>
      <c r="BE190" s="29"/>
      <c r="BF190" s="26"/>
      <c r="BG190" s="24">
        <f t="shared" si="72"/>
        <v>0</v>
      </c>
      <c r="BH190" s="24">
        <f t="shared" si="73"/>
        <v>0</v>
      </c>
      <c r="BI190" s="24">
        <f t="shared" si="74"/>
        <v>0</v>
      </c>
      <c r="BJ190" s="24">
        <f t="shared" si="75"/>
        <v>0</v>
      </c>
      <c r="BK190" s="24">
        <f t="shared" si="76"/>
        <v>0</v>
      </c>
      <c r="BL190" s="24">
        <f t="shared" si="77"/>
        <v>1</v>
      </c>
      <c r="BM190" s="24">
        <f t="shared" si="78"/>
        <v>0</v>
      </c>
      <c r="BN190" s="24">
        <f t="shared" si="79"/>
        <v>1</v>
      </c>
      <c r="BO190" s="24">
        <f t="shared" si="80"/>
        <v>0</v>
      </c>
      <c r="BP190" s="24">
        <f t="shared" si="81"/>
        <v>0</v>
      </c>
      <c r="BQ190" s="24">
        <f t="shared" si="82"/>
        <v>0</v>
      </c>
      <c r="BR190" s="24">
        <f t="shared" si="83"/>
        <v>0</v>
      </c>
      <c r="BS190" s="24">
        <f t="shared" si="84"/>
        <v>0</v>
      </c>
      <c r="BT190" s="24">
        <f t="shared" si="85"/>
        <v>1</v>
      </c>
      <c r="BU190" s="24">
        <f t="shared" si="86"/>
        <v>0</v>
      </c>
      <c r="BV190" s="24">
        <f t="shared" si="87"/>
        <v>0</v>
      </c>
      <c r="BW190" s="24">
        <f t="shared" si="88"/>
        <v>0</v>
      </c>
      <c r="BX190" s="24">
        <f t="shared" si="89"/>
        <v>0</v>
      </c>
      <c r="BY190" s="24">
        <f t="shared" si="90"/>
        <v>0</v>
      </c>
      <c r="BZ190" s="24">
        <f t="shared" si="91"/>
        <v>0</v>
      </c>
      <c r="CA190" s="24">
        <f t="shared" si="92"/>
        <v>1</v>
      </c>
      <c r="CB190" s="24">
        <f t="shared" si="93"/>
        <v>1</v>
      </c>
      <c r="CC190" s="24">
        <f t="shared" si="94"/>
        <v>0</v>
      </c>
      <c r="CD190" s="24">
        <f t="shared" si="95"/>
        <v>0</v>
      </c>
      <c r="CE190" s="24">
        <f t="shared" si="96"/>
        <v>0</v>
      </c>
      <c r="CF190" s="24">
        <f t="shared" si="97"/>
        <v>1</v>
      </c>
      <c r="CG190" s="24">
        <f>MAX(BJ190,BN190,BX190,CB190)</f>
        <v>1</v>
      </c>
      <c r="CH190" s="24">
        <f t="shared" si="98"/>
        <v>0</v>
      </c>
      <c r="CI190" s="24">
        <f t="shared" si="99"/>
        <v>0</v>
      </c>
      <c r="CJ190" s="211">
        <f>_xlfn.XLOOKUP($C190,[1]Sheet1!$B:$B,[1]Sheet1!BJ:BJ)</f>
        <v>1</v>
      </c>
      <c r="CK190" s="211">
        <f>_xlfn.XLOOKUP($C190,[1]Sheet1!$B:$B,[1]Sheet1!BK:BK)</f>
        <v>0</v>
      </c>
      <c r="CL190" s="211">
        <f>_xlfn.XLOOKUP($C190,[1]Sheet1!$B:$B,[1]Sheet1!BL:BL)</f>
        <v>0</v>
      </c>
      <c r="CM190" s="211">
        <f>_xlfn.XLOOKUP($C190,[1]Sheet1!$B:$B,[1]Sheet1!BM:BM)</f>
        <v>1</v>
      </c>
      <c r="CN190" s="211">
        <f>_xlfn.XLOOKUP($C190,[1]Sheet1!$B:$B,[1]Sheet1!BN:BN)</f>
        <v>0</v>
      </c>
      <c r="CO190" s="211">
        <f>_xlfn.XLOOKUP($C190,[1]Sheet1!$B:$B,[1]Sheet1!BO:BO)</f>
        <v>0</v>
      </c>
      <c r="CP190" s="211">
        <f>_xlfn.XLOOKUP($C190,[1]Sheet1!$B:$B,[1]Sheet1!BP:BP)</f>
        <v>1</v>
      </c>
      <c r="CQ190" s="211">
        <f>_xlfn.XLOOKUP($C190,[1]Sheet1!$B:$B,[1]Sheet1!BQ:BQ)</f>
        <v>1</v>
      </c>
      <c r="CR190" s="211">
        <f>_xlfn.XLOOKUP($C190,[1]Sheet1!$B:$B,[1]Sheet1!BR:BR)</f>
        <v>0</v>
      </c>
      <c r="CS190" s="211">
        <f>_xlfn.XLOOKUP($C190,[1]Sheet1!$B:$B,[1]Sheet1!BS:BS)</f>
        <v>1</v>
      </c>
      <c r="CT190" s="211">
        <f>_xlfn.XLOOKUP($C190,[1]Sheet1!$B:$B,[1]Sheet1!BT:BT)</f>
        <v>0</v>
      </c>
      <c r="CU190" s="211">
        <f>_xlfn.XLOOKUP($C190,[1]Sheet1!$B:$B,[1]Sheet1!BU:BU)</f>
        <v>1</v>
      </c>
      <c r="CV190" s="211">
        <f>_xlfn.XLOOKUP($C190,[1]Sheet1!$B:$B,[1]Sheet1!BV:BV)</f>
        <v>0</v>
      </c>
      <c r="CW190" s="211">
        <f>_xlfn.XLOOKUP($C190,[1]Sheet1!$B:$B,[1]Sheet1!BW:BW)</f>
        <v>0</v>
      </c>
      <c r="CX190" s="211">
        <f>_xlfn.XLOOKUP($C190,[1]Sheet1!$B:$B,[1]Sheet1!BX:BX)</f>
        <v>0</v>
      </c>
      <c r="CY190" s="211">
        <f>_xlfn.XLOOKUP($C190,[1]Sheet1!$B:$B,[1]Sheet1!BY:BY)</f>
        <v>0</v>
      </c>
      <c r="CZ190" s="211">
        <f>_xlfn.XLOOKUP($C190,[1]Sheet1!$B:$B,[1]Sheet1!BZ:BZ)</f>
        <v>1</v>
      </c>
      <c r="DA190" s="211">
        <f>_xlfn.XLOOKUP($C190,[1]Sheet1!$B:$B,[1]Sheet1!CA:CA)</f>
        <v>1</v>
      </c>
      <c r="DB190" s="211">
        <f>_xlfn.XLOOKUP($C190,[1]Sheet1!$B:$B,[1]Sheet1!CB:CB)</f>
        <v>1</v>
      </c>
      <c r="DC190" s="211">
        <f>_xlfn.XLOOKUP($C190,[1]Sheet1!$B:$B,[1]Sheet1!CC:CC)</f>
        <v>1</v>
      </c>
      <c r="DD190" s="211">
        <f>_xlfn.XLOOKUP($C190,[1]Sheet1!$B:$B,[1]Sheet1!CD:CD)</f>
        <v>0</v>
      </c>
      <c r="DE190" s="211">
        <f>_xlfn.XLOOKUP($C190,[1]Sheet1!$B:$B,[1]Sheet1!CE:CE)</f>
        <v>1</v>
      </c>
      <c r="DF190" s="211">
        <f>_xlfn.XLOOKUP($C190,[1]Sheet1!$B:$B,[1]Sheet1!CF:CF)</f>
        <v>1</v>
      </c>
      <c r="DG190" s="163" t="str">
        <f>_xlfn.XLOOKUP(C190,[2]Sheet1!$B:$B,[2]Sheet1!$N:$N)</f>
        <v>N</v>
      </c>
      <c r="DH190" s="163" t="str">
        <f>_xlfn.XLOOKUP(C190,[2]Sheet1!$B:$B,[2]Sheet1!$R:$R)</f>
        <v>No</v>
      </c>
      <c r="DI190" s="163" t="str">
        <f>_xlfn.XLOOKUP(C190,[2]Sheet1!$B:$B,[2]Sheet1!$AN:$AN)</f>
        <v>C + F</v>
      </c>
      <c r="DJ190" s="163" t="str">
        <f>_xlfn.XLOOKUP(C190,[2]Sheet1!$B:$B,[2]Sheet1!$W:$W)</f>
        <v>C</v>
      </c>
      <c r="DK190" s="163" t="str">
        <f>_xlfn.XLOOKUP(C190,[2]Sheet1!$B:$B,[2]Sheet1!$AF:$AF)</f>
        <v>Y</v>
      </c>
      <c r="DL190" s="163" t="str">
        <f>_xlfn.XLOOKUP(C190,[2]Sheet1!$B:$B,[2]Sheet1!$AW:$AW)</f>
        <v>Y</v>
      </c>
      <c r="DM190" s="166" t="str">
        <f t="shared" si="100"/>
        <v>Y</v>
      </c>
      <c r="DN190" s="166" t="str">
        <f t="shared" si="101"/>
        <v/>
      </c>
      <c r="DO190" s="166" t="str">
        <f t="shared" si="102"/>
        <v>Y</v>
      </c>
      <c r="DP190" s="166" t="str">
        <f t="shared" si="103"/>
        <v>N</v>
      </c>
      <c r="DQ190" s="180" t="str">
        <f t="shared" si="104"/>
        <v>Yes</v>
      </c>
      <c r="DR190" s="180"/>
    </row>
    <row r="191" spans="1:122" s="143" customFormat="1" ht="16.5" hidden="1" customHeight="1">
      <c r="A191" s="24">
        <v>188</v>
      </c>
      <c r="B191" s="24">
        <v>197</v>
      </c>
      <c r="C191" s="26" t="s">
        <v>1684</v>
      </c>
      <c r="D191" s="143" t="s">
        <v>7216</v>
      </c>
      <c r="E191" s="143" t="s">
        <v>7165</v>
      </c>
      <c r="F191" s="143" t="s">
        <v>3982</v>
      </c>
      <c r="G191" s="143" t="s">
        <v>3136</v>
      </c>
      <c r="H191" s="167" t="s">
        <v>1685</v>
      </c>
      <c r="I191" s="143" t="s">
        <v>1686</v>
      </c>
      <c r="J191" s="143">
        <v>-0.26600000000000001</v>
      </c>
      <c r="K191" s="143" t="s">
        <v>1687</v>
      </c>
      <c r="L191" s="143">
        <v>103249</v>
      </c>
      <c r="M191" s="144">
        <v>31</v>
      </c>
      <c r="N191" s="73" t="s">
        <v>689</v>
      </c>
      <c r="O191" s="73" t="s">
        <v>7588</v>
      </c>
      <c r="P191" s="74" t="s">
        <v>7588</v>
      </c>
      <c r="Q191" s="73" t="s">
        <v>86</v>
      </c>
      <c r="R191" s="73" t="s">
        <v>86</v>
      </c>
      <c r="S191" s="73" t="s">
        <v>673</v>
      </c>
      <c r="T191" s="73" t="s">
        <v>2984</v>
      </c>
      <c r="U191" s="213">
        <v>2029</v>
      </c>
      <c r="V191" s="73" t="s">
        <v>673</v>
      </c>
      <c r="W191" s="73" t="s">
        <v>2984</v>
      </c>
      <c r="X191" s="218">
        <v>2045</v>
      </c>
      <c r="Y191" s="73" t="s">
        <v>86</v>
      </c>
      <c r="Z191" s="73" t="s">
        <v>673</v>
      </c>
      <c r="AA191" s="74">
        <v>2045</v>
      </c>
      <c r="AB191" s="73"/>
      <c r="AC191" s="73" t="s">
        <v>2991</v>
      </c>
      <c r="AD191" s="74" t="s">
        <v>6</v>
      </c>
      <c r="AE191" s="73" t="s">
        <v>7588</v>
      </c>
      <c r="AF191" s="73" t="s">
        <v>689</v>
      </c>
      <c r="AG191" s="73" t="s">
        <v>266</v>
      </c>
      <c r="AH191" s="73" t="s">
        <v>266</v>
      </c>
      <c r="AI191" s="73" t="s">
        <v>738</v>
      </c>
      <c r="AJ191" s="73" t="s">
        <v>691</v>
      </c>
      <c r="AK191" s="81" t="s">
        <v>7588</v>
      </c>
      <c r="AL191" s="73" t="s">
        <v>7588</v>
      </c>
      <c r="AM191" s="24"/>
      <c r="AN191" s="26"/>
      <c r="AO191" s="24" t="s">
        <v>870</v>
      </c>
      <c r="AP191" s="73" t="s">
        <v>86</v>
      </c>
      <c r="AQ191" s="24" t="s">
        <v>691</v>
      </c>
      <c r="AR191" s="24" t="s">
        <v>4761</v>
      </c>
      <c r="AS191" s="24">
        <v>2050</v>
      </c>
      <c r="AT191" s="24"/>
      <c r="AU191" s="26"/>
      <c r="AV191" s="24" t="s">
        <v>267</v>
      </c>
      <c r="AW191" s="22" t="s">
        <v>3271</v>
      </c>
      <c r="AX191" s="24" t="s">
        <v>269</v>
      </c>
      <c r="AY191" s="24" t="s">
        <v>689</v>
      </c>
      <c r="AZ191" s="24" t="s">
        <v>7588</v>
      </c>
      <c r="BA191" s="24" t="s">
        <v>7588</v>
      </c>
      <c r="BB191" s="24"/>
      <c r="BC191" s="26"/>
      <c r="BD191" s="24"/>
      <c r="BE191" s="29"/>
      <c r="BF191" s="26"/>
      <c r="BG191" s="24">
        <f t="shared" si="72"/>
        <v>0</v>
      </c>
      <c r="BH191" s="24">
        <f t="shared" si="73"/>
        <v>0</v>
      </c>
      <c r="BI191" s="24">
        <f t="shared" si="74"/>
        <v>0</v>
      </c>
      <c r="BJ191" s="24">
        <f t="shared" si="75"/>
        <v>0</v>
      </c>
      <c r="BK191" s="24">
        <f t="shared" si="76"/>
        <v>0</v>
      </c>
      <c r="BL191" s="24">
        <f t="shared" si="77"/>
        <v>1</v>
      </c>
      <c r="BM191" s="24">
        <f t="shared" si="78"/>
        <v>0</v>
      </c>
      <c r="BN191" s="24">
        <f t="shared" si="79"/>
        <v>1</v>
      </c>
      <c r="BO191" s="24">
        <f t="shared" si="80"/>
        <v>0</v>
      </c>
      <c r="BP191" s="24">
        <f t="shared" si="81"/>
        <v>0</v>
      </c>
      <c r="BQ191" s="24">
        <f t="shared" si="82"/>
        <v>1</v>
      </c>
      <c r="BR191" s="24">
        <f t="shared" si="83"/>
        <v>0</v>
      </c>
      <c r="BS191" s="24">
        <f t="shared" si="84"/>
        <v>0</v>
      </c>
      <c r="BT191" s="24">
        <f t="shared" si="85"/>
        <v>1</v>
      </c>
      <c r="BU191" s="24">
        <f t="shared" si="86"/>
        <v>0</v>
      </c>
      <c r="BV191" s="24">
        <f t="shared" si="87"/>
        <v>0</v>
      </c>
      <c r="BW191" s="24">
        <f t="shared" si="88"/>
        <v>0</v>
      </c>
      <c r="BX191" s="24">
        <f t="shared" si="89"/>
        <v>0</v>
      </c>
      <c r="BY191" s="24">
        <f t="shared" si="90"/>
        <v>0</v>
      </c>
      <c r="BZ191" s="24">
        <f t="shared" si="91"/>
        <v>0</v>
      </c>
      <c r="CA191" s="24">
        <f t="shared" si="92"/>
        <v>1</v>
      </c>
      <c r="CB191" s="24">
        <f t="shared" si="93"/>
        <v>1</v>
      </c>
      <c r="CC191" s="24">
        <f t="shared" si="94"/>
        <v>0</v>
      </c>
      <c r="CD191" s="24">
        <f t="shared" si="95"/>
        <v>0</v>
      </c>
      <c r="CE191" s="24">
        <f t="shared" si="96"/>
        <v>0</v>
      </c>
      <c r="CF191" s="24">
        <f t="shared" si="97"/>
        <v>0</v>
      </c>
      <c r="CG191" s="24">
        <f>MAX($BJ191,$BN191,$BX191,$CB191)</f>
        <v>1</v>
      </c>
      <c r="CH191" s="24">
        <f t="shared" si="98"/>
        <v>0</v>
      </c>
      <c r="CI191" s="24">
        <f t="shared" si="99"/>
        <v>1</v>
      </c>
      <c r="CJ191" s="211">
        <f>_xlfn.XLOOKUP($C191,[1]Sheet1!$B:$B,[1]Sheet1!BJ:BJ)</f>
        <v>0</v>
      </c>
      <c r="CK191" s="211">
        <f>_xlfn.XLOOKUP($C191,[1]Sheet1!$B:$B,[1]Sheet1!BK:BK)</f>
        <v>0</v>
      </c>
      <c r="CL191" s="211">
        <f>_xlfn.XLOOKUP($C191,[1]Sheet1!$B:$B,[1]Sheet1!BL:BL)</f>
        <v>0</v>
      </c>
      <c r="CM191" s="211">
        <f>_xlfn.XLOOKUP($C191,[1]Sheet1!$B:$B,[1]Sheet1!BM:BM)</f>
        <v>0</v>
      </c>
      <c r="CN191" s="211">
        <f>_xlfn.XLOOKUP($C191,[1]Sheet1!$B:$B,[1]Sheet1!BN:BN)</f>
        <v>0</v>
      </c>
      <c r="CO191" s="211">
        <f>_xlfn.XLOOKUP($C191,[1]Sheet1!$B:$B,[1]Sheet1!BO:BO)</f>
        <v>0</v>
      </c>
      <c r="CP191" s="211">
        <f>_xlfn.XLOOKUP($C191,[1]Sheet1!$B:$B,[1]Sheet1!BP:BP)</f>
        <v>1</v>
      </c>
      <c r="CQ191" s="211">
        <f>_xlfn.XLOOKUP($C191,[1]Sheet1!$B:$B,[1]Sheet1!BQ:BQ)</f>
        <v>1</v>
      </c>
      <c r="CR191" s="211">
        <f>_xlfn.XLOOKUP($C191,[1]Sheet1!$B:$B,[1]Sheet1!BR:BR)</f>
        <v>0</v>
      </c>
      <c r="CS191" s="211">
        <f>_xlfn.XLOOKUP($C191,[1]Sheet1!$B:$B,[1]Sheet1!BS:BS)</f>
        <v>0</v>
      </c>
      <c r="CT191" s="211">
        <f>_xlfn.XLOOKUP($C191,[1]Sheet1!$B:$B,[1]Sheet1!BT:BT)</f>
        <v>0</v>
      </c>
      <c r="CU191" s="211">
        <f>_xlfn.XLOOKUP($C191,[1]Sheet1!$B:$B,[1]Sheet1!BU:BU)</f>
        <v>0</v>
      </c>
      <c r="CV191" s="211">
        <f>_xlfn.XLOOKUP($C191,[1]Sheet1!$B:$B,[1]Sheet1!BV:BV)</f>
        <v>0</v>
      </c>
      <c r="CW191" s="211">
        <f>_xlfn.XLOOKUP($C191,[1]Sheet1!$B:$B,[1]Sheet1!BW:BW)</f>
        <v>0</v>
      </c>
      <c r="CX191" s="211">
        <f>_xlfn.XLOOKUP($C191,[1]Sheet1!$B:$B,[1]Sheet1!BX:BX)</f>
        <v>0</v>
      </c>
      <c r="CY191" s="211">
        <f>_xlfn.XLOOKUP($C191,[1]Sheet1!$B:$B,[1]Sheet1!BY:BY)</f>
        <v>0</v>
      </c>
      <c r="CZ191" s="211">
        <f>_xlfn.XLOOKUP($C191,[1]Sheet1!$B:$B,[1]Sheet1!BZ:BZ)</f>
        <v>1</v>
      </c>
      <c r="DA191" s="211">
        <f>_xlfn.XLOOKUP($C191,[1]Sheet1!$B:$B,[1]Sheet1!CA:CA)</f>
        <v>0</v>
      </c>
      <c r="DB191" s="211">
        <f>_xlfn.XLOOKUP($C191,[1]Sheet1!$B:$B,[1]Sheet1!CB:CB)</f>
        <v>1</v>
      </c>
      <c r="DC191" s="211">
        <f>_xlfn.XLOOKUP($C191,[1]Sheet1!$B:$B,[1]Sheet1!CC:CC)</f>
        <v>0</v>
      </c>
      <c r="DD191" s="211">
        <f>_xlfn.XLOOKUP($C191,[1]Sheet1!$B:$B,[1]Sheet1!CD:CD)</f>
        <v>1</v>
      </c>
      <c r="DE191" s="211">
        <f>_xlfn.XLOOKUP($C191,[1]Sheet1!$B:$B,[1]Sheet1!CE:CE)</f>
        <v>1</v>
      </c>
      <c r="DF191" s="211">
        <f>_xlfn.XLOOKUP($C191,[1]Sheet1!$B:$B,[1]Sheet1!CF:CF)</f>
        <v>0</v>
      </c>
      <c r="DG191" s="163" t="str">
        <f>_xlfn.XLOOKUP(C191,[2]Sheet1!$B:$B,[2]Sheet1!$N:$N)</f>
        <v>N</v>
      </c>
      <c r="DH191" s="163">
        <f>_xlfn.XLOOKUP(C191,[2]Sheet1!$B:$B,[2]Sheet1!$R:$R)</f>
        <v>0</v>
      </c>
      <c r="DI191" s="163" t="str">
        <f>_xlfn.XLOOKUP(C191,[2]Sheet1!$B:$B,[2]Sheet1!$AN:$AN)</f>
        <v>C</v>
      </c>
      <c r="DJ191" s="163" t="str">
        <f>_xlfn.XLOOKUP(C191,[2]Sheet1!$B:$B,[2]Sheet1!$W:$W)</f>
        <v>N</v>
      </c>
      <c r="DK191" s="163">
        <f>_xlfn.XLOOKUP(C191,[2]Sheet1!$B:$B,[2]Sheet1!$AF:$AF)</f>
        <v>0</v>
      </c>
      <c r="DL191" s="163" t="str">
        <f>_xlfn.XLOOKUP(C191,[2]Sheet1!$B:$B,[2]Sheet1!$AW:$AW)</f>
        <v>N</v>
      </c>
      <c r="DM191" s="166" t="str">
        <f t="shared" si="100"/>
        <v>Y</v>
      </c>
      <c r="DN191" s="166" t="str">
        <f t="shared" si="101"/>
        <v>Targets set</v>
      </c>
      <c r="DO191" s="166" t="str">
        <f t="shared" si="102"/>
        <v>Y</v>
      </c>
      <c r="DP191" s="166" t="str">
        <f t="shared" si="103"/>
        <v>N</v>
      </c>
      <c r="DQ191" s="180" t="str">
        <f t="shared" si="104"/>
        <v>Not Specified</v>
      </c>
      <c r="DR191" s="180"/>
    </row>
    <row r="192" spans="1:122" s="143" customFormat="1" ht="16.5" hidden="1" customHeight="1">
      <c r="A192" s="24">
        <v>189</v>
      </c>
      <c r="B192" s="24">
        <v>207</v>
      </c>
      <c r="C192" s="26" t="s">
        <v>847</v>
      </c>
      <c r="D192" s="24" t="s">
        <v>7227</v>
      </c>
      <c r="E192" s="24" t="s">
        <v>7165</v>
      </c>
      <c r="F192" s="24" t="s">
        <v>7286</v>
      </c>
      <c r="G192" s="24" t="s">
        <v>2990</v>
      </c>
      <c r="H192" s="30" t="s">
        <v>848</v>
      </c>
      <c r="I192" s="24" t="s">
        <v>849</v>
      </c>
      <c r="J192" s="24">
        <v>9.9000000000000005E-2</v>
      </c>
      <c r="K192" s="24" t="s">
        <v>850</v>
      </c>
      <c r="L192" s="24">
        <v>271000</v>
      </c>
      <c r="M192" s="26">
        <v>31</v>
      </c>
      <c r="N192" s="73" t="s">
        <v>689</v>
      </c>
      <c r="O192" s="73" t="s">
        <v>7588</v>
      </c>
      <c r="P192" s="74" t="s">
        <v>7588</v>
      </c>
      <c r="Q192" s="73" t="s">
        <v>689</v>
      </c>
      <c r="R192" s="73" t="s">
        <v>689</v>
      </c>
      <c r="S192" s="73" t="s">
        <v>7588</v>
      </c>
      <c r="T192" s="73" t="s">
        <v>7588</v>
      </c>
      <c r="U192" s="213" t="s">
        <v>7588</v>
      </c>
      <c r="V192" s="73" t="s">
        <v>7588</v>
      </c>
      <c r="W192" s="73" t="s">
        <v>7588</v>
      </c>
      <c r="X192" s="218" t="s">
        <v>7588</v>
      </c>
      <c r="Y192" s="73" t="s">
        <v>7588</v>
      </c>
      <c r="Z192" s="73" t="s">
        <v>7588</v>
      </c>
      <c r="AA192" s="74" t="s">
        <v>7588</v>
      </c>
      <c r="AB192" s="73"/>
      <c r="AC192" s="73" t="s">
        <v>3013</v>
      </c>
      <c r="AD192" s="74" t="s">
        <v>7139</v>
      </c>
      <c r="AE192" s="73" t="s">
        <v>7588</v>
      </c>
      <c r="AF192" s="73" t="s">
        <v>689</v>
      </c>
      <c r="AG192" s="73" t="s">
        <v>267</v>
      </c>
      <c r="AH192" s="73" t="s">
        <v>267</v>
      </c>
      <c r="AI192" s="73" t="s">
        <v>267</v>
      </c>
      <c r="AJ192" s="73" t="s">
        <v>7588</v>
      </c>
      <c r="AK192" s="81" t="s">
        <v>7588</v>
      </c>
      <c r="AL192" s="73" t="s">
        <v>7588</v>
      </c>
      <c r="AM192" s="24"/>
      <c r="AN192" s="26"/>
      <c r="AO192" s="24" t="s">
        <v>7588</v>
      </c>
      <c r="AP192" s="73" t="s">
        <v>689</v>
      </c>
      <c r="AQ192" s="24" t="s">
        <v>7588</v>
      </c>
      <c r="AR192" s="24" t="s">
        <v>7588</v>
      </c>
      <c r="AS192" s="24" t="s">
        <v>7588</v>
      </c>
      <c r="AT192" s="24"/>
      <c r="AU192" s="26"/>
      <c r="AV192" s="24" t="s">
        <v>267</v>
      </c>
      <c r="AW192" s="22" t="s">
        <v>267</v>
      </c>
      <c r="AX192" s="24" t="s">
        <v>269</v>
      </c>
      <c r="AY192" s="24" t="s">
        <v>86</v>
      </c>
      <c r="AZ192" t="s">
        <v>851</v>
      </c>
      <c r="BA192">
        <v>2030</v>
      </c>
      <c r="BB192" s="28" t="s">
        <v>852</v>
      </c>
      <c r="BC192" s="26"/>
      <c r="BD192" s="24"/>
      <c r="BE192" s="29"/>
      <c r="BF192" s="26"/>
      <c r="BG192" s="24">
        <f t="shared" si="72"/>
        <v>0</v>
      </c>
      <c r="BH192" s="24">
        <f t="shared" si="73"/>
        <v>0</v>
      </c>
      <c r="BI192" s="24">
        <f t="shared" si="74"/>
        <v>0</v>
      </c>
      <c r="BJ192" s="24">
        <f t="shared" si="75"/>
        <v>0</v>
      </c>
      <c r="BK192" s="24">
        <f t="shared" si="76"/>
        <v>0</v>
      </c>
      <c r="BL192" s="24">
        <f t="shared" si="77"/>
        <v>0</v>
      </c>
      <c r="BM192" s="24">
        <f t="shared" si="78"/>
        <v>0</v>
      </c>
      <c r="BN192" s="24">
        <f t="shared" si="79"/>
        <v>0</v>
      </c>
      <c r="BO192" s="24">
        <f t="shared" si="80"/>
        <v>0</v>
      </c>
      <c r="BP192" s="24">
        <f t="shared" si="81"/>
        <v>0</v>
      </c>
      <c r="BQ192" s="24">
        <f t="shared" si="82"/>
        <v>0</v>
      </c>
      <c r="BR192" s="24">
        <f t="shared" si="83"/>
        <v>0</v>
      </c>
      <c r="BS192" s="24">
        <f t="shared" si="84"/>
        <v>0</v>
      </c>
      <c r="BT192" s="24">
        <f t="shared" si="85"/>
        <v>0</v>
      </c>
      <c r="BU192" s="24">
        <f t="shared" si="86"/>
        <v>0</v>
      </c>
      <c r="BV192" s="24">
        <f t="shared" si="87"/>
        <v>0</v>
      </c>
      <c r="BW192" s="24">
        <f t="shared" si="88"/>
        <v>0</v>
      </c>
      <c r="BX192" s="24">
        <f t="shared" si="89"/>
        <v>0</v>
      </c>
      <c r="BY192" s="24">
        <f t="shared" si="90"/>
        <v>0</v>
      </c>
      <c r="BZ192" s="24">
        <f t="shared" si="91"/>
        <v>0</v>
      </c>
      <c r="CA192" s="24">
        <f t="shared" si="92"/>
        <v>0</v>
      </c>
      <c r="CB192" s="24">
        <f t="shared" si="93"/>
        <v>0</v>
      </c>
      <c r="CC192" s="24">
        <f t="shared" si="94"/>
        <v>0</v>
      </c>
      <c r="CD192" s="24">
        <f t="shared" si="95"/>
        <v>1</v>
      </c>
      <c r="CE192" s="24">
        <f t="shared" si="96"/>
        <v>0</v>
      </c>
      <c r="CF192" s="24">
        <f t="shared" si="97"/>
        <v>0</v>
      </c>
      <c r="CG192" s="24">
        <f t="shared" ref="CG192:CG197" si="106">MAX(BJ192,BN192,BX192,CB192)</f>
        <v>0</v>
      </c>
      <c r="CH192" s="24">
        <f t="shared" si="98"/>
        <v>0</v>
      </c>
      <c r="CI192" s="24">
        <f t="shared" si="99"/>
        <v>1</v>
      </c>
      <c r="CJ192" s="211">
        <f>_xlfn.XLOOKUP($C192,[1]Sheet1!$B:$B,[1]Sheet1!BJ:BJ)</f>
        <v>0</v>
      </c>
      <c r="CK192" s="211">
        <f>_xlfn.XLOOKUP($C192,[1]Sheet1!$B:$B,[1]Sheet1!BK:BK)</f>
        <v>0</v>
      </c>
      <c r="CL192" s="211">
        <f>_xlfn.XLOOKUP($C192,[1]Sheet1!$B:$B,[1]Sheet1!BL:BL)</f>
        <v>0</v>
      </c>
      <c r="CM192" s="211">
        <f>_xlfn.XLOOKUP($C192,[1]Sheet1!$B:$B,[1]Sheet1!BM:BM)</f>
        <v>0</v>
      </c>
      <c r="CN192" s="211">
        <f>_xlfn.XLOOKUP($C192,[1]Sheet1!$B:$B,[1]Sheet1!BN:BN)</f>
        <v>0</v>
      </c>
      <c r="CO192" s="211">
        <f>_xlfn.XLOOKUP($C192,[1]Sheet1!$B:$B,[1]Sheet1!BO:BO)</f>
        <v>0</v>
      </c>
      <c r="CP192" s="211">
        <f>_xlfn.XLOOKUP($C192,[1]Sheet1!$B:$B,[1]Sheet1!BP:BP)</f>
        <v>1</v>
      </c>
      <c r="CQ192" s="211">
        <f>_xlfn.XLOOKUP($C192,[1]Sheet1!$B:$B,[1]Sheet1!BQ:BQ)</f>
        <v>1</v>
      </c>
      <c r="CR192" s="211">
        <f>_xlfn.XLOOKUP($C192,[1]Sheet1!$B:$B,[1]Sheet1!BR:BR)</f>
        <v>0</v>
      </c>
      <c r="CS192" s="211">
        <f>_xlfn.XLOOKUP($C192,[1]Sheet1!$B:$B,[1]Sheet1!BS:BS)</f>
        <v>0</v>
      </c>
      <c r="CT192" s="211">
        <f>_xlfn.XLOOKUP($C192,[1]Sheet1!$B:$B,[1]Sheet1!BT:BT)</f>
        <v>0</v>
      </c>
      <c r="CU192" s="211">
        <f>_xlfn.XLOOKUP($C192,[1]Sheet1!$B:$B,[1]Sheet1!BU:BU)</f>
        <v>0</v>
      </c>
      <c r="CV192" s="211">
        <f>_xlfn.XLOOKUP($C192,[1]Sheet1!$B:$B,[1]Sheet1!BV:BV)</f>
        <v>0</v>
      </c>
      <c r="CW192" s="211">
        <f>_xlfn.XLOOKUP($C192,[1]Sheet1!$B:$B,[1]Sheet1!BW:BW)</f>
        <v>0</v>
      </c>
      <c r="CX192" s="211">
        <f>_xlfn.XLOOKUP($C192,[1]Sheet1!$B:$B,[1]Sheet1!BX:BX)</f>
        <v>0</v>
      </c>
      <c r="CY192" s="211">
        <f>_xlfn.XLOOKUP($C192,[1]Sheet1!$B:$B,[1]Sheet1!BY:BY)</f>
        <v>0</v>
      </c>
      <c r="CZ192" s="211">
        <f>_xlfn.XLOOKUP($C192,[1]Sheet1!$B:$B,[1]Sheet1!BZ:BZ)</f>
        <v>1</v>
      </c>
      <c r="DA192" s="211">
        <f>_xlfn.XLOOKUP($C192,[1]Sheet1!$B:$B,[1]Sheet1!CA:CA)</f>
        <v>0</v>
      </c>
      <c r="DB192" s="211">
        <f>_xlfn.XLOOKUP($C192,[1]Sheet1!$B:$B,[1]Sheet1!CB:CB)</f>
        <v>1</v>
      </c>
      <c r="DC192" s="211">
        <f>_xlfn.XLOOKUP($C192,[1]Sheet1!$B:$B,[1]Sheet1!CC:CC)</f>
        <v>0</v>
      </c>
      <c r="DD192" s="211">
        <f>_xlfn.XLOOKUP($C192,[1]Sheet1!$B:$B,[1]Sheet1!CD:CD)</f>
        <v>0</v>
      </c>
      <c r="DE192" s="211">
        <f>_xlfn.XLOOKUP($C192,[1]Sheet1!$B:$B,[1]Sheet1!CE:CE)</f>
        <v>1</v>
      </c>
      <c r="DF192" s="211">
        <f>_xlfn.XLOOKUP($C192,[1]Sheet1!$B:$B,[1]Sheet1!CF:CF)</f>
        <v>0</v>
      </c>
      <c r="DG192" s="163" t="str">
        <f>_xlfn.XLOOKUP(C192,[2]Sheet1!$B:$B,[2]Sheet1!$N:$N)</f>
        <v>N</v>
      </c>
      <c r="DH192" s="163">
        <f>_xlfn.XLOOKUP(C192,[2]Sheet1!$B:$B,[2]Sheet1!$R:$R)</f>
        <v>0</v>
      </c>
      <c r="DI192" s="163" t="str">
        <f>_xlfn.XLOOKUP(C192,[2]Sheet1!$B:$B,[2]Sheet1!$AN:$AN)</f>
        <v>C</v>
      </c>
      <c r="DJ192" s="163" t="str">
        <f>_xlfn.XLOOKUP(C192,[2]Sheet1!$B:$B,[2]Sheet1!$W:$W)</f>
        <v>N</v>
      </c>
      <c r="DK192" s="163">
        <f>_xlfn.XLOOKUP(C192,[2]Sheet1!$B:$B,[2]Sheet1!$AF:$AF)</f>
        <v>0</v>
      </c>
      <c r="DL192" s="163" t="str">
        <f>_xlfn.XLOOKUP(C192,[2]Sheet1!$B:$B,[2]Sheet1!$AW:$AW)</f>
        <v>U</v>
      </c>
      <c r="DM192" s="166" t="str">
        <f t="shared" si="100"/>
        <v>N</v>
      </c>
      <c r="DN192" s="166" t="str">
        <f t="shared" si="101"/>
        <v/>
      </c>
      <c r="DO192" s="166" t="str">
        <f t="shared" si="102"/>
        <v>N</v>
      </c>
      <c r="DP192" s="166" t="str">
        <f t="shared" si="103"/>
        <v>N</v>
      </c>
      <c r="DQ192" s="180" t="str">
        <f t="shared" si="104"/>
        <v>Not Specified</v>
      </c>
      <c r="DR192" s="180"/>
    </row>
    <row r="193" spans="1:122" s="143" customFormat="1" ht="16.5" hidden="1" customHeight="1">
      <c r="A193" s="24">
        <v>190</v>
      </c>
      <c r="B193" s="24">
        <v>172</v>
      </c>
      <c r="C193" s="26" t="s">
        <v>306</v>
      </c>
      <c r="D193" s="24" t="s">
        <v>6643</v>
      </c>
      <c r="E193" s="24" t="s">
        <v>6643</v>
      </c>
      <c r="F193" s="24" t="s">
        <v>2428</v>
      </c>
      <c r="G193" s="24" t="s">
        <v>3136</v>
      </c>
      <c r="H193" s="30" t="s">
        <v>307</v>
      </c>
      <c r="I193" s="24" t="s">
        <v>308</v>
      </c>
      <c r="J193" s="24">
        <v>4.7709999999999999</v>
      </c>
      <c r="K193" s="24" t="s">
        <v>309</v>
      </c>
      <c r="L193" s="24">
        <v>111822</v>
      </c>
      <c r="M193" s="26">
        <v>31</v>
      </c>
      <c r="N193" s="73" t="s">
        <v>689</v>
      </c>
      <c r="O193" s="73" t="s">
        <v>7588</v>
      </c>
      <c r="P193" s="74" t="s">
        <v>7588</v>
      </c>
      <c r="Q193" s="73" t="s">
        <v>689</v>
      </c>
      <c r="R193" s="73" t="s">
        <v>689</v>
      </c>
      <c r="S193" s="73" t="s">
        <v>7588</v>
      </c>
      <c r="T193" s="73" t="s">
        <v>7588</v>
      </c>
      <c r="U193" s="213" t="s">
        <v>7588</v>
      </c>
      <c r="V193" s="73" t="s">
        <v>7588</v>
      </c>
      <c r="W193" s="73" t="s">
        <v>7588</v>
      </c>
      <c r="X193" s="218" t="s">
        <v>7588</v>
      </c>
      <c r="Y193" s="73" t="s">
        <v>7588</v>
      </c>
      <c r="Z193" s="73" t="s">
        <v>7588</v>
      </c>
      <c r="AA193" s="74" t="s">
        <v>7588</v>
      </c>
      <c r="AB193" s="73"/>
      <c r="AC193" s="73" t="s">
        <v>417</v>
      </c>
      <c r="AD193" s="74" t="s">
        <v>6</v>
      </c>
      <c r="AE193" s="73" t="s">
        <v>7588</v>
      </c>
      <c r="AF193" s="73" t="s">
        <v>689</v>
      </c>
      <c r="AG193" s="73" t="s">
        <v>266</v>
      </c>
      <c r="AH193" s="73" t="s">
        <v>266</v>
      </c>
      <c r="AI193" s="73" t="s">
        <v>738</v>
      </c>
      <c r="AJ193" s="73" t="s">
        <v>691</v>
      </c>
      <c r="AK193" s="81" t="s">
        <v>7588</v>
      </c>
      <c r="AL193" s="73" t="s">
        <v>7588</v>
      </c>
      <c r="AM193" s="24"/>
      <c r="AN193" s="26"/>
      <c r="AO193" s="24" t="s">
        <v>870</v>
      </c>
      <c r="AP193" s="73" t="s">
        <v>86</v>
      </c>
      <c r="AQ193" s="24" t="s">
        <v>691</v>
      </c>
      <c r="AR193" s="24" t="s">
        <v>4774</v>
      </c>
      <c r="AS193" s="24">
        <v>2050</v>
      </c>
      <c r="AT193" s="24"/>
      <c r="AU193" s="26"/>
      <c r="AV193" s="24" t="s">
        <v>266</v>
      </c>
      <c r="AW193" s="22" t="s">
        <v>267</v>
      </c>
      <c r="AX193" s="24" t="s">
        <v>269</v>
      </c>
      <c r="AY193" s="24" t="s">
        <v>689</v>
      </c>
      <c r="AZ193" s="24" t="s">
        <v>7588</v>
      </c>
      <c r="BA193" s="24" t="s">
        <v>7588</v>
      </c>
      <c r="BB193" s="24"/>
      <c r="BC193" s="26"/>
      <c r="BD193" s="24"/>
      <c r="BE193" s="29"/>
      <c r="BF193" s="26"/>
      <c r="BG193" s="24">
        <f t="shared" si="72"/>
        <v>0</v>
      </c>
      <c r="BH193" s="24">
        <f t="shared" si="73"/>
        <v>0</v>
      </c>
      <c r="BI193" s="24">
        <f t="shared" si="74"/>
        <v>0</v>
      </c>
      <c r="BJ193" s="24">
        <f t="shared" si="75"/>
        <v>0</v>
      </c>
      <c r="BK193" s="24">
        <f t="shared" si="76"/>
        <v>0</v>
      </c>
      <c r="BL193" s="24">
        <f t="shared" si="77"/>
        <v>0</v>
      </c>
      <c r="BM193" s="24">
        <f t="shared" si="78"/>
        <v>0</v>
      </c>
      <c r="BN193" s="24">
        <f t="shared" si="79"/>
        <v>0</v>
      </c>
      <c r="BO193" s="24">
        <f t="shared" si="80"/>
        <v>0</v>
      </c>
      <c r="BP193" s="24">
        <f t="shared" si="81"/>
        <v>0</v>
      </c>
      <c r="BQ193" s="24">
        <f t="shared" si="82"/>
        <v>0</v>
      </c>
      <c r="BR193" s="24">
        <f t="shared" si="83"/>
        <v>0</v>
      </c>
      <c r="BS193" s="24">
        <f t="shared" si="84"/>
        <v>0</v>
      </c>
      <c r="BT193" s="24">
        <f t="shared" si="85"/>
        <v>1</v>
      </c>
      <c r="BU193" s="24">
        <f t="shared" si="86"/>
        <v>0</v>
      </c>
      <c r="BV193" s="24">
        <f t="shared" si="87"/>
        <v>0</v>
      </c>
      <c r="BW193" s="24">
        <f t="shared" si="88"/>
        <v>0</v>
      </c>
      <c r="BX193" s="24">
        <f t="shared" si="89"/>
        <v>0</v>
      </c>
      <c r="BY193" s="24">
        <f t="shared" si="90"/>
        <v>0</v>
      </c>
      <c r="BZ193" s="24">
        <f t="shared" si="91"/>
        <v>0</v>
      </c>
      <c r="CA193" s="24">
        <f t="shared" si="92"/>
        <v>1</v>
      </c>
      <c r="CB193" s="24">
        <f t="shared" si="93"/>
        <v>1</v>
      </c>
      <c r="CC193" s="24">
        <f t="shared" si="94"/>
        <v>0</v>
      </c>
      <c r="CD193" s="24">
        <f t="shared" si="95"/>
        <v>0</v>
      </c>
      <c r="CE193" s="24">
        <f t="shared" si="96"/>
        <v>0</v>
      </c>
      <c r="CF193" s="24">
        <f t="shared" si="97"/>
        <v>1</v>
      </c>
      <c r="CG193" s="24">
        <f t="shared" si="106"/>
        <v>1</v>
      </c>
      <c r="CH193" s="24">
        <f t="shared" si="98"/>
        <v>0</v>
      </c>
      <c r="CI193" s="24">
        <f t="shared" si="99"/>
        <v>0</v>
      </c>
      <c r="CJ193" s="211">
        <f>_xlfn.XLOOKUP($C193,[1]Sheet1!$B:$B,[1]Sheet1!BJ:BJ)</f>
        <v>0</v>
      </c>
      <c r="CK193" s="211">
        <f>_xlfn.XLOOKUP($C193,[1]Sheet1!$B:$B,[1]Sheet1!BK:BK)</f>
        <v>0</v>
      </c>
      <c r="CL193" s="211">
        <f>_xlfn.XLOOKUP($C193,[1]Sheet1!$B:$B,[1]Sheet1!BL:BL)</f>
        <v>0</v>
      </c>
      <c r="CM193" s="211">
        <f>_xlfn.XLOOKUP($C193,[1]Sheet1!$B:$B,[1]Sheet1!BM:BM)</f>
        <v>0</v>
      </c>
      <c r="CN193" s="211">
        <f>_xlfn.XLOOKUP($C193,[1]Sheet1!$B:$B,[1]Sheet1!BN:BN)</f>
        <v>0</v>
      </c>
      <c r="CO193" s="211">
        <f>_xlfn.XLOOKUP($C193,[1]Sheet1!$B:$B,[1]Sheet1!BO:BO)</f>
        <v>0</v>
      </c>
      <c r="CP193" s="211">
        <f>_xlfn.XLOOKUP($C193,[1]Sheet1!$B:$B,[1]Sheet1!BP:BP)</f>
        <v>1</v>
      </c>
      <c r="CQ193" s="211">
        <f>_xlfn.XLOOKUP($C193,[1]Sheet1!$B:$B,[1]Sheet1!BQ:BQ)</f>
        <v>1</v>
      </c>
      <c r="CR193" s="211">
        <f>_xlfn.XLOOKUP($C193,[1]Sheet1!$B:$B,[1]Sheet1!BR:BR)</f>
        <v>0</v>
      </c>
      <c r="CS193" s="211">
        <f>_xlfn.XLOOKUP($C193,[1]Sheet1!$B:$B,[1]Sheet1!BS:BS)</f>
        <v>0</v>
      </c>
      <c r="CT193" s="211">
        <f>_xlfn.XLOOKUP($C193,[1]Sheet1!$B:$B,[1]Sheet1!BT:BT)</f>
        <v>0</v>
      </c>
      <c r="CU193" s="211">
        <f>_xlfn.XLOOKUP($C193,[1]Sheet1!$B:$B,[1]Sheet1!BU:BU)</f>
        <v>0</v>
      </c>
      <c r="CV193" s="211">
        <f>_xlfn.XLOOKUP($C193,[1]Sheet1!$B:$B,[1]Sheet1!BV:BV)</f>
        <v>0</v>
      </c>
      <c r="CW193" s="211">
        <f>_xlfn.XLOOKUP($C193,[1]Sheet1!$B:$B,[1]Sheet1!BW:BW)</f>
        <v>0</v>
      </c>
      <c r="CX193" s="211">
        <f>_xlfn.XLOOKUP($C193,[1]Sheet1!$B:$B,[1]Sheet1!BX:BX)</f>
        <v>0</v>
      </c>
      <c r="CY193" s="211">
        <f>_xlfn.XLOOKUP($C193,[1]Sheet1!$B:$B,[1]Sheet1!BY:BY)</f>
        <v>0</v>
      </c>
      <c r="CZ193" s="211">
        <f>_xlfn.XLOOKUP($C193,[1]Sheet1!$B:$B,[1]Sheet1!BZ:BZ)</f>
        <v>1</v>
      </c>
      <c r="DA193" s="211">
        <f>_xlfn.XLOOKUP($C193,[1]Sheet1!$B:$B,[1]Sheet1!CA:CA)</f>
        <v>0</v>
      </c>
      <c r="DB193" s="211">
        <f>_xlfn.XLOOKUP($C193,[1]Sheet1!$B:$B,[1]Sheet1!CB:CB)</f>
        <v>1</v>
      </c>
      <c r="DC193" s="211">
        <f>_xlfn.XLOOKUP($C193,[1]Sheet1!$B:$B,[1]Sheet1!CC:CC)</f>
        <v>1</v>
      </c>
      <c r="DD193" s="211">
        <f>_xlfn.XLOOKUP($C193,[1]Sheet1!$B:$B,[1]Sheet1!CD:CD)</f>
        <v>0</v>
      </c>
      <c r="DE193" s="211">
        <f>_xlfn.XLOOKUP($C193,[1]Sheet1!$B:$B,[1]Sheet1!CE:CE)</f>
        <v>1</v>
      </c>
      <c r="DF193" s="211">
        <f>_xlfn.XLOOKUP($C193,[1]Sheet1!$B:$B,[1]Sheet1!CF:CF)</f>
        <v>0</v>
      </c>
      <c r="DG193" s="163" t="str">
        <f>_xlfn.XLOOKUP(C193,[2]Sheet1!$B:$B,[2]Sheet1!$N:$N)</f>
        <v>N</v>
      </c>
      <c r="DH193" s="163">
        <f>_xlfn.XLOOKUP(C193,[2]Sheet1!$B:$B,[2]Sheet1!$R:$R)</f>
        <v>0</v>
      </c>
      <c r="DI193" s="163" t="str">
        <f>_xlfn.XLOOKUP(C193,[2]Sheet1!$B:$B,[2]Sheet1!$AN:$AN)</f>
        <v>C</v>
      </c>
      <c r="DJ193" s="163" t="str">
        <f>_xlfn.XLOOKUP(C193,[2]Sheet1!$B:$B,[2]Sheet1!$W:$W)</f>
        <v>N</v>
      </c>
      <c r="DK193" s="163">
        <f>_xlfn.XLOOKUP(C193,[2]Sheet1!$B:$B,[2]Sheet1!$AF:$AF)</f>
        <v>0</v>
      </c>
      <c r="DL193" s="163" t="str">
        <f>_xlfn.XLOOKUP(C193,[2]Sheet1!$B:$B,[2]Sheet1!$AW:$AW)</f>
        <v>Y</v>
      </c>
      <c r="DM193" s="166" t="str">
        <f t="shared" si="100"/>
        <v>N</v>
      </c>
      <c r="DN193" s="166" t="str">
        <f t="shared" si="101"/>
        <v/>
      </c>
      <c r="DO193" s="166" t="str">
        <f t="shared" si="102"/>
        <v>Y</v>
      </c>
      <c r="DP193" s="166" t="str">
        <f t="shared" si="103"/>
        <v>N</v>
      </c>
      <c r="DQ193" s="180" t="str">
        <f t="shared" si="104"/>
        <v>Yes</v>
      </c>
      <c r="DR193" s="180"/>
    </row>
    <row r="194" spans="1:122" s="143" customFormat="1" ht="16.5" hidden="1" customHeight="1">
      <c r="A194" s="24">
        <v>191</v>
      </c>
      <c r="B194" s="24">
        <v>194</v>
      </c>
      <c r="C194" s="26" t="s">
        <v>861</v>
      </c>
      <c r="D194" s="24" t="s">
        <v>7159</v>
      </c>
      <c r="E194" s="24" t="s">
        <v>7155</v>
      </c>
      <c r="F194" s="24" t="s">
        <v>7272</v>
      </c>
      <c r="G194" s="24" t="s">
        <v>3136</v>
      </c>
      <c r="H194" s="30" t="s">
        <v>862</v>
      </c>
      <c r="I194" s="24" t="s">
        <v>863</v>
      </c>
      <c r="J194" s="24">
        <v>-0.98699999999999999</v>
      </c>
      <c r="K194" s="24" t="s">
        <v>864</v>
      </c>
      <c r="L194" s="24">
        <v>130760</v>
      </c>
      <c r="M194" s="26">
        <v>24</v>
      </c>
      <c r="N194" s="73" t="s">
        <v>689</v>
      </c>
      <c r="O194" s="73" t="s">
        <v>7588</v>
      </c>
      <c r="P194" s="74" t="s">
        <v>7588</v>
      </c>
      <c r="Q194" s="73" t="s">
        <v>689</v>
      </c>
      <c r="R194" s="73" t="s">
        <v>689</v>
      </c>
      <c r="S194" s="73" t="s">
        <v>7588</v>
      </c>
      <c r="T194" s="73" t="s">
        <v>7588</v>
      </c>
      <c r="U194" s="213" t="s">
        <v>7588</v>
      </c>
      <c r="V194" s="73" t="s">
        <v>7588</v>
      </c>
      <c r="W194" s="73" t="s">
        <v>7588</v>
      </c>
      <c r="X194" s="218" t="s">
        <v>7588</v>
      </c>
      <c r="Y194" s="73" t="s">
        <v>7588</v>
      </c>
      <c r="Z194" s="73" t="s">
        <v>7588</v>
      </c>
      <c r="AA194" s="74" t="s">
        <v>7588</v>
      </c>
      <c r="AB194" s="73"/>
      <c r="AC194" s="73" t="s">
        <v>675</v>
      </c>
      <c r="AD194" s="74" t="s">
        <v>5</v>
      </c>
      <c r="AE194" s="73" t="s">
        <v>870</v>
      </c>
      <c r="AF194" s="73" t="s">
        <v>86</v>
      </c>
      <c r="AG194" s="73" t="s">
        <v>266</v>
      </c>
      <c r="AH194" s="73" t="s">
        <v>266</v>
      </c>
      <c r="AI194" s="73" t="s">
        <v>269</v>
      </c>
      <c r="AJ194" s="73" t="s">
        <v>691</v>
      </c>
      <c r="AK194" s="81" t="s">
        <v>4784</v>
      </c>
      <c r="AL194" s="73">
        <v>2050</v>
      </c>
      <c r="AM194" s="24"/>
      <c r="AN194" s="26"/>
      <c r="AO194" s="24" t="s">
        <v>7588</v>
      </c>
      <c r="AP194" s="73" t="s">
        <v>689</v>
      </c>
      <c r="AQ194" s="24" t="s">
        <v>7588</v>
      </c>
      <c r="AR194" s="24" t="s">
        <v>7588</v>
      </c>
      <c r="AS194" s="24" t="s">
        <v>7588</v>
      </c>
      <c r="AT194" s="24"/>
      <c r="AU194" s="26"/>
      <c r="AV194" s="24" t="s">
        <v>267</v>
      </c>
      <c r="AW194" s="22" t="s">
        <v>267</v>
      </c>
      <c r="AX194" s="24" t="s">
        <v>269</v>
      </c>
      <c r="AY194" s="24" t="s">
        <v>689</v>
      </c>
      <c r="AZ194" s="24" t="s">
        <v>7588</v>
      </c>
      <c r="BA194" s="24" t="s">
        <v>7588</v>
      </c>
      <c r="BB194" s="24"/>
      <c r="BC194" s="26"/>
      <c r="BD194" s="24"/>
      <c r="BE194" s="29"/>
      <c r="BF194" s="26"/>
      <c r="BG194" s="24">
        <f t="shared" si="72"/>
        <v>0</v>
      </c>
      <c r="BH194" s="24">
        <f t="shared" si="73"/>
        <v>0</v>
      </c>
      <c r="BI194" s="24">
        <f t="shared" si="74"/>
        <v>0</v>
      </c>
      <c r="BJ194" s="24">
        <f t="shared" si="75"/>
        <v>0</v>
      </c>
      <c r="BK194" s="24">
        <f t="shared" si="76"/>
        <v>0</v>
      </c>
      <c r="BL194" s="24">
        <f t="shared" si="77"/>
        <v>0</v>
      </c>
      <c r="BM194" s="24">
        <f t="shared" si="78"/>
        <v>0</v>
      </c>
      <c r="BN194" s="24">
        <f t="shared" si="79"/>
        <v>0</v>
      </c>
      <c r="BO194" s="24">
        <f t="shared" si="80"/>
        <v>0</v>
      </c>
      <c r="BP194" s="24">
        <f t="shared" si="81"/>
        <v>0</v>
      </c>
      <c r="BQ194" s="24">
        <f t="shared" si="82"/>
        <v>0</v>
      </c>
      <c r="BR194" s="24">
        <f t="shared" si="83"/>
        <v>0</v>
      </c>
      <c r="BS194" s="24">
        <f t="shared" si="84"/>
        <v>0</v>
      </c>
      <c r="BT194" s="24">
        <f t="shared" si="85"/>
        <v>0</v>
      </c>
      <c r="BU194" s="24">
        <f t="shared" si="86"/>
        <v>0</v>
      </c>
      <c r="BV194" s="24">
        <f t="shared" si="87"/>
        <v>0</v>
      </c>
      <c r="BW194" s="24">
        <f t="shared" si="88"/>
        <v>1</v>
      </c>
      <c r="BX194" s="24">
        <f t="shared" si="89"/>
        <v>1</v>
      </c>
      <c r="BY194" s="24">
        <f t="shared" si="90"/>
        <v>0</v>
      </c>
      <c r="BZ194" s="24">
        <f t="shared" si="91"/>
        <v>0</v>
      </c>
      <c r="CA194" s="24">
        <f t="shared" si="92"/>
        <v>0</v>
      </c>
      <c r="CB194" s="24">
        <f t="shared" si="93"/>
        <v>0</v>
      </c>
      <c r="CC194" s="24">
        <f t="shared" si="94"/>
        <v>0</v>
      </c>
      <c r="CD194" s="24">
        <f t="shared" si="95"/>
        <v>0</v>
      </c>
      <c r="CE194" s="24">
        <f t="shared" si="96"/>
        <v>0</v>
      </c>
      <c r="CF194" s="24">
        <f t="shared" si="97"/>
        <v>0</v>
      </c>
      <c r="CG194" s="24">
        <f t="shared" si="106"/>
        <v>1</v>
      </c>
      <c r="CH194" s="24">
        <f t="shared" si="98"/>
        <v>0</v>
      </c>
      <c r="CI194" s="24">
        <f t="shared" si="99"/>
        <v>1</v>
      </c>
      <c r="CJ194" s="211">
        <f>_xlfn.XLOOKUP($C194,[1]Sheet1!$B:$B,[1]Sheet1!BJ:BJ)</f>
        <v>0</v>
      </c>
      <c r="CK194" s="211">
        <f>_xlfn.XLOOKUP($C194,[1]Sheet1!$B:$B,[1]Sheet1!BK:BK)</f>
        <v>0</v>
      </c>
      <c r="CL194" s="211">
        <f>_xlfn.XLOOKUP($C194,[1]Sheet1!$B:$B,[1]Sheet1!BL:BL)</f>
        <v>1</v>
      </c>
      <c r="CM194" s="211">
        <f>_xlfn.XLOOKUP($C194,[1]Sheet1!$B:$B,[1]Sheet1!BM:BM)</f>
        <v>1</v>
      </c>
      <c r="CN194" s="211">
        <f>_xlfn.XLOOKUP($C194,[1]Sheet1!$B:$B,[1]Sheet1!BN:BN)</f>
        <v>0</v>
      </c>
      <c r="CO194" s="211">
        <f>_xlfn.XLOOKUP($C194,[1]Sheet1!$B:$B,[1]Sheet1!BO:BO)</f>
        <v>0</v>
      </c>
      <c r="CP194" s="211">
        <f>_xlfn.XLOOKUP($C194,[1]Sheet1!$B:$B,[1]Sheet1!BP:BP)</f>
        <v>0</v>
      </c>
      <c r="CQ194" s="211">
        <f>_xlfn.XLOOKUP($C194,[1]Sheet1!$B:$B,[1]Sheet1!BQ:BQ)</f>
        <v>0</v>
      </c>
      <c r="CR194" s="211">
        <f>_xlfn.XLOOKUP($C194,[1]Sheet1!$B:$B,[1]Sheet1!BR:BR)</f>
        <v>0</v>
      </c>
      <c r="CS194" s="211">
        <f>_xlfn.XLOOKUP($C194,[1]Sheet1!$B:$B,[1]Sheet1!BS:BS)</f>
        <v>0</v>
      </c>
      <c r="CT194" s="211">
        <f>_xlfn.XLOOKUP($C194,[1]Sheet1!$B:$B,[1]Sheet1!BT:BT)</f>
        <v>0</v>
      </c>
      <c r="CU194" s="211">
        <f>_xlfn.XLOOKUP($C194,[1]Sheet1!$B:$B,[1]Sheet1!BU:BU)</f>
        <v>0</v>
      </c>
      <c r="CV194" s="211">
        <f>_xlfn.XLOOKUP($C194,[1]Sheet1!$B:$B,[1]Sheet1!BV:BV)</f>
        <v>0</v>
      </c>
      <c r="CW194" s="211">
        <f>_xlfn.XLOOKUP($C194,[1]Sheet1!$B:$B,[1]Sheet1!BW:BW)</f>
        <v>0</v>
      </c>
      <c r="CX194" s="211">
        <f>_xlfn.XLOOKUP($C194,[1]Sheet1!$B:$B,[1]Sheet1!BX:BX)</f>
        <v>0</v>
      </c>
      <c r="CY194" s="211">
        <f>_xlfn.XLOOKUP($C194,[1]Sheet1!$B:$B,[1]Sheet1!BY:BY)</f>
        <v>0</v>
      </c>
      <c r="CZ194" s="211">
        <f>_xlfn.XLOOKUP($C194,[1]Sheet1!$B:$B,[1]Sheet1!BZ:BZ)</f>
        <v>1</v>
      </c>
      <c r="DA194" s="211">
        <f>_xlfn.XLOOKUP($C194,[1]Sheet1!$B:$B,[1]Sheet1!CA:CA)</f>
        <v>0</v>
      </c>
      <c r="DB194" s="211">
        <f>_xlfn.XLOOKUP($C194,[1]Sheet1!$B:$B,[1]Sheet1!CB:CB)</f>
        <v>1</v>
      </c>
      <c r="DC194" s="211">
        <f>_xlfn.XLOOKUP($C194,[1]Sheet1!$B:$B,[1]Sheet1!CC:CC)</f>
        <v>0</v>
      </c>
      <c r="DD194" s="211">
        <f>_xlfn.XLOOKUP($C194,[1]Sheet1!$B:$B,[1]Sheet1!CD:CD)</f>
        <v>0</v>
      </c>
      <c r="DE194" s="211">
        <f>_xlfn.XLOOKUP($C194,[1]Sheet1!$B:$B,[1]Sheet1!CE:CE)</f>
        <v>1</v>
      </c>
      <c r="DF194" s="211">
        <f>_xlfn.XLOOKUP($C194,[1]Sheet1!$B:$B,[1]Sheet1!CF:CF)</f>
        <v>0</v>
      </c>
      <c r="DG194" s="163" t="str">
        <f>_xlfn.XLOOKUP(C194,[2]Sheet1!$B:$B,[2]Sheet1!$N:$N)</f>
        <v>N</v>
      </c>
      <c r="DH194" s="163">
        <f>_xlfn.XLOOKUP(C194,[2]Sheet1!$B:$B,[2]Sheet1!$R:$R)</f>
        <v>0</v>
      </c>
      <c r="DI194" s="163" t="str">
        <f>_xlfn.XLOOKUP(C194,[2]Sheet1!$B:$B,[2]Sheet1!$AN:$AN)</f>
        <v>N</v>
      </c>
      <c r="DJ194" s="163" t="str">
        <f>_xlfn.XLOOKUP(C194,[2]Sheet1!$B:$B,[2]Sheet1!$W:$W)</f>
        <v>C</v>
      </c>
      <c r="DK194" s="163" t="str">
        <f>_xlfn.XLOOKUP(C194,[2]Sheet1!$B:$B,[2]Sheet1!$AF:$AF)</f>
        <v>U</v>
      </c>
      <c r="DL194" s="163">
        <f>_xlfn.XLOOKUP(C194,[2]Sheet1!$B:$B,[2]Sheet1!$AW:$AW)</f>
        <v>0</v>
      </c>
      <c r="DM194" s="166" t="str">
        <f t="shared" si="100"/>
        <v>N</v>
      </c>
      <c r="DN194" s="166" t="str">
        <f t="shared" si="101"/>
        <v/>
      </c>
      <c r="DO194" s="166" t="str">
        <f t="shared" si="102"/>
        <v>N</v>
      </c>
      <c r="DP194" s="166" t="str">
        <f t="shared" si="103"/>
        <v>Y</v>
      </c>
      <c r="DQ194" s="180" t="str">
        <f t="shared" si="104"/>
        <v>Not Specified</v>
      </c>
      <c r="DR194" s="180"/>
    </row>
    <row r="195" spans="1:122" s="143" customFormat="1" ht="16.5" hidden="1" customHeight="1">
      <c r="A195" s="24">
        <v>192</v>
      </c>
      <c r="B195" s="24">
        <v>266</v>
      </c>
      <c r="C195" s="26" t="s">
        <v>865</v>
      </c>
      <c r="D195" s="24" t="s">
        <v>7226</v>
      </c>
      <c r="E195" s="24" t="s">
        <v>7169</v>
      </c>
      <c r="F195" s="24" t="s">
        <v>7286</v>
      </c>
      <c r="G195" s="24" t="s">
        <v>2990</v>
      </c>
      <c r="H195" s="30" t="s">
        <v>866</v>
      </c>
      <c r="I195" s="24" t="s">
        <v>867</v>
      </c>
      <c r="J195" s="24">
        <v>9.6000000000000002E-2</v>
      </c>
      <c r="K195" s="24" t="s">
        <v>868</v>
      </c>
      <c r="L195" s="24">
        <v>37936</v>
      </c>
      <c r="M195" s="26">
        <v>31</v>
      </c>
      <c r="N195" s="73" t="s">
        <v>689</v>
      </c>
      <c r="O195" s="73" t="s">
        <v>7588</v>
      </c>
      <c r="P195" s="74" t="s">
        <v>7588</v>
      </c>
      <c r="Q195" s="73" t="s">
        <v>86</v>
      </c>
      <c r="R195" s="73" t="s">
        <v>689</v>
      </c>
      <c r="S195" s="73" t="s">
        <v>1421</v>
      </c>
      <c r="T195" s="73" t="s">
        <v>7588</v>
      </c>
      <c r="U195" s="213" t="s">
        <v>7588</v>
      </c>
      <c r="V195" s="73" t="s">
        <v>7588</v>
      </c>
      <c r="W195" s="73" t="s">
        <v>7588</v>
      </c>
      <c r="X195" s="218" t="s">
        <v>7588</v>
      </c>
      <c r="Y195" s="73" t="s">
        <v>7588</v>
      </c>
      <c r="Z195" s="73" t="s">
        <v>7588</v>
      </c>
      <c r="AA195" s="74" t="s">
        <v>7588</v>
      </c>
      <c r="AB195" s="73"/>
      <c r="AC195" s="73" t="s">
        <v>7588</v>
      </c>
      <c r="AD195" s="74" t="s">
        <v>7588</v>
      </c>
      <c r="AE195" s="73" t="s">
        <v>7588</v>
      </c>
      <c r="AF195" s="73" t="s">
        <v>689</v>
      </c>
      <c r="AG195" s="73" t="s">
        <v>7588</v>
      </c>
      <c r="AH195" s="73" t="s">
        <v>7588</v>
      </c>
      <c r="AI195" s="73" t="s">
        <v>7588</v>
      </c>
      <c r="AJ195" s="73" t="s">
        <v>691</v>
      </c>
      <c r="AK195" t="s">
        <v>869</v>
      </c>
      <c r="AL195" s="73">
        <v>2040</v>
      </c>
      <c r="AM195" s="24"/>
      <c r="AN195" s="26"/>
      <c r="AO195" s="24" t="s">
        <v>870</v>
      </c>
      <c r="AP195" s="73" t="s">
        <v>86</v>
      </c>
      <c r="AQ195" s="24" t="s">
        <v>691</v>
      </c>
      <c r="AR195" t="s">
        <v>869</v>
      </c>
      <c r="AS195" s="24">
        <v>2050</v>
      </c>
      <c r="AT195" s="28" t="s">
        <v>871</v>
      </c>
      <c r="AU195" s="26"/>
      <c r="AV195" s="24" t="s">
        <v>267</v>
      </c>
      <c r="AW195" s="22" t="s">
        <v>86</v>
      </c>
      <c r="AX195" s="24" t="s">
        <v>7588</v>
      </c>
      <c r="AY195" s="24" t="s">
        <v>689</v>
      </c>
      <c r="AZ195" s="24" t="s">
        <v>7588</v>
      </c>
      <c r="BA195" s="24" t="s">
        <v>7588</v>
      </c>
      <c r="BB195" s="24"/>
      <c r="BC195" s="26"/>
      <c r="BD195" s="24"/>
      <c r="BE195" s="29"/>
      <c r="BF195" s="26"/>
      <c r="BG195" s="24">
        <f t="shared" si="72"/>
        <v>0</v>
      </c>
      <c r="BH195" s="24">
        <f t="shared" si="73"/>
        <v>0</v>
      </c>
      <c r="BI195" s="24">
        <f t="shared" si="74"/>
        <v>0</v>
      </c>
      <c r="BJ195" s="24">
        <f t="shared" si="75"/>
        <v>0</v>
      </c>
      <c r="BK195" s="24">
        <f t="shared" si="76"/>
        <v>0</v>
      </c>
      <c r="BL195" s="24">
        <f t="shared" si="77"/>
        <v>0</v>
      </c>
      <c r="BM195" s="24">
        <f t="shared" si="78"/>
        <v>0</v>
      </c>
      <c r="BN195" s="24">
        <f t="shared" si="79"/>
        <v>0</v>
      </c>
      <c r="BO195" s="24">
        <f t="shared" si="80"/>
        <v>0</v>
      </c>
      <c r="BP195" s="24">
        <f t="shared" si="81"/>
        <v>0</v>
      </c>
      <c r="BQ195" s="24">
        <f t="shared" si="82"/>
        <v>0</v>
      </c>
      <c r="BR195" s="24">
        <f t="shared" si="83"/>
        <v>0</v>
      </c>
      <c r="BS195" s="24">
        <f t="shared" si="84"/>
        <v>0</v>
      </c>
      <c r="BT195" s="24">
        <f t="shared" si="85"/>
        <v>1</v>
      </c>
      <c r="BU195" s="24">
        <f t="shared" si="86"/>
        <v>0</v>
      </c>
      <c r="BV195" s="24">
        <f t="shared" si="87"/>
        <v>0</v>
      </c>
      <c r="BW195" s="24">
        <f t="shared" si="88"/>
        <v>0</v>
      </c>
      <c r="BX195" s="24">
        <f t="shared" si="89"/>
        <v>0</v>
      </c>
      <c r="BY195" s="24">
        <f t="shared" si="90"/>
        <v>0</v>
      </c>
      <c r="BZ195" s="24">
        <f t="shared" si="91"/>
        <v>0</v>
      </c>
      <c r="CA195" s="24">
        <f t="shared" si="92"/>
        <v>1</v>
      </c>
      <c r="CB195" s="24">
        <f t="shared" si="93"/>
        <v>1</v>
      </c>
      <c r="CC195" s="24">
        <f t="shared" si="94"/>
        <v>0</v>
      </c>
      <c r="CD195" s="24">
        <f t="shared" si="95"/>
        <v>0</v>
      </c>
      <c r="CE195" s="24">
        <f t="shared" si="96"/>
        <v>0</v>
      </c>
      <c r="CF195" s="24">
        <f t="shared" si="97"/>
        <v>0</v>
      </c>
      <c r="CG195" s="24">
        <f t="shared" si="106"/>
        <v>1</v>
      </c>
      <c r="CH195" s="24">
        <f t="shared" si="98"/>
        <v>0</v>
      </c>
      <c r="CI195" s="24">
        <f t="shared" si="99"/>
        <v>1</v>
      </c>
      <c r="CJ195" s="211">
        <f>_xlfn.XLOOKUP($C195,[1]Sheet1!$B:$B,[1]Sheet1!BJ:BJ)</f>
        <v>0</v>
      </c>
      <c r="CK195" s="211">
        <f>_xlfn.XLOOKUP($C195,[1]Sheet1!$B:$B,[1]Sheet1!BK:BK)</f>
        <v>0</v>
      </c>
      <c r="CL195" s="211">
        <f>_xlfn.XLOOKUP($C195,[1]Sheet1!$B:$B,[1]Sheet1!BL:BL)</f>
        <v>1</v>
      </c>
      <c r="CM195" s="211">
        <f>_xlfn.XLOOKUP($C195,[1]Sheet1!$B:$B,[1]Sheet1!BM:BM)</f>
        <v>1</v>
      </c>
      <c r="CN195" s="211">
        <f>_xlfn.XLOOKUP($C195,[1]Sheet1!$B:$B,[1]Sheet1!BN:BN)</f>
        <v>0</v>
      </c>
      <c r="CO195" s="211">
        <f>_xlfn.XLOOKUP($C195,[1]Sheet1!$B:$B,[1]Sheet1!BO:BO)</f>
        <v>0</v>
      </c>
      <c r="CP195" s="211">
        <f>_xlfn.XLOOKUP($C195,[1]Sheet1!$B:$B,[1]Sheet1!BP:BP)</f>
        <v>1</v>
      </c>
      <c r="CQ195" s="211">
        <f>_xlfn.XLOOKUP($C195,[1]Sheet1!$B:$B,[1]Sheet1!BQ:BQ)</f>
        <v>1</v>
      </c>
      <c r="CR195" s="211">
        <f>_xlfn.XLOOKUP($C195,[1]Sheet1!$B:$B,[1]Sheet1!BR:BR)</f>
        <v>0</v>
      </c>
      <c r="CS195" s="211">
        <f>_xlfn.XLOOKUP($C195,[1]Sheet1!$B:$B,[1]Sheet1!BS:BS)</f>
        <v>0</v>
      </c>
      <c r="CT195" s="211">
        <f>_xlfn.XLOOKUP($C195,[1]Sheet1!$B:$B,[1]Sheet1!BT:BT)</f>
        <v>0</v>
      </c>
      <c r="CU195" s="211">
        <f>_xlfn.XLOOKUP($C195,[1]Sheet1!$B:$B,[1]Sheet1!BU:BU)</f>
        <v>0</v>
      </c>
      <c r="CV195" s="211">
        <f>_xlfn.XLOOKUP($C195,[1]Sheet1!$B:$B,[1]Sheet1!BV:BV)</f>
        <v>0</v>
      </c>
      <c r="CW195" s="211">
        <f>_xlfn.XLOOKUP($C195,[1]Sheet1!$B:$B,[1]Sheet1!BW:BW)</f>
        <v>0</v>
      </c>
      <c r="CX195" s="211">
        <f>_xlfn.XLOOKUP($C195,[1]Sheet1!$B:$B,[1]Sheet1!BX:BX)</f>
        <v>0</v>
      </c>
      <c r="CY195" s="211">
        <f>_xlfn.XLOOKUP($C195,[1]Sheet1!$B:$B,[1]Sheet1!BY:BY)</f>
        <v>0</v>
      </c>
      <c r="CZ195" s="211">
        <f>_xlfn.XLOOKUP($C195,[1]Sheet1!$B:$B,[1]Sheet1!BZ:BZ)</f>
        <v>1</v>
      </c>
      <c r="DA195" s="211">
        <f>_xlfn.XLOOKUP($C195,[1]Sheet1!$B:$B,[1]Sheet1!CA:CA)</f>
        <v>0</v>
      </c>
      <c r="DB195" s="211">
        <f>_xlfn.XLOOKUP($C195,[1]Sheet1!$B:$B,[1]Sheet1!CB:CB)</f>
        <v>1</v>
      </c>
      <c r="DC195" s="211">
        <f>_xlfn.XLOOKUP($C195,[1]Sheet1!$B:$B,[1]Sheet1!CC:CC)</f>
        <v>1</v>
      </c>
      <c r="DD195" s="211">
        <f>_xlfn.XLOOKUP($C195,[1]Sheet1!$B:$B,[1]Sheet1!CD:CD)</f>
        <v>0</v>
      </c>
      <c r="DE195" s="211">
        <f>_xlfn.XLOOKUP($C195,[1]Sheet1!$B:$B,[1]Sheet1!CE:CE)</f>
        <v>1</v>
      </c>
      <c r="DF195" s="211">
        <f>_xlfn.XLOOKUP($C195,[1]Sheet1!$B:$B,[1]Sheet1!CF:CF)</f>
        <v>0</v>
      </c>
      <c r="DG195" s="163" t="str">
        <f>_xlfn.XLOOKUP(C195,[2]Sheet1!$B:$B,[2]Sheet1!$N:$N)</f>
        <v>N</v>
      </c>
      <c r="DH195" s="163">
        <f>_xlfn.XLOOKUP(C195,[2]Sheet1!$B:$B,[2]Sheet1!$R:$R)</f>
        <v>0</v>
      </c>
      <c r="DI195" s="163" t="str">
        <f>_xlfn.XLOOKUP(C195,[2]Sheet1!$B:$B,[2]Sheet1!$AN:$AN)</f>
        <v>V</v>
      </c>
      <c r="DJ195" s="163" t="str">
        <f>_xlfn.XLOOKUP(C195,[2]Sheet1!$B:$B,[2]Sheet1!$W:$W)</f>
        <v>C</v>
      </c>
      <c r="DK195" s="163" t="str">
        <f>_xlfn.XLOOKUP(C195,[2]Sheet1!$B:$B,[2]Sheet1!$AF:$AF)</f>
        <v>Y</v>
      </c>
      <c r="DL195" s="163" t="str">
        <f>_xlfn.XLOOKUP(C195,[2]Sheet1!$B:$B,[2]Sheet1!$AW:$AW)</f>
        <v>U</v>
      </c>
      <c r="DM195" s="166" t="str">
        <f t="shared" si="100"/>
        <v>Y</v>
      </c>
      <c r="DN195" s="166" t="str">
        <f t="shared" si="101"/>
        <v/>
      </c>
      <c r="DO195" s="166" t="str">
        <f t="shared" si="102"/>
        <v>Y</v>
      </c>
      <c r="DP195" s="166" t="str">
        <f t="shared" si="103"/>
        <v>N</v>
      </c>
      <c r="DQ195" s="180" t="str">
        <f t="shared" si="104"/>
        <v>Not Specified</v>
      </c>
      <c r="DR195" s="180"/>
    </row>
    <row r="196" spans="1:122" s="143" customFormat="1" ht="16.5" hidden="1" customHeight="1">
      <c r="A196" s="24">
        <v>193</v>
      </c>
      <c r="B196" s="24">
        <v>179</v>
      </c>
      <c r="C196" s="26" t="s">
        <v>872</v>
      </c>
      <c r="D196" s="24" t="s">
        <v>7190</v>
      </c>
      <c r="E196" s="24" t="s">
        <v>7169</v>
      </c>
      <c r="F196" s="24" t="s">
        <v>2277</v>
      </c>
      <c r="G196" s="24" t="s">
        <v>3181</v>
      </c>
      <c r="H196" s="30" t="s">
        <v>873</v>
      </c>
      <c r="I196" s="24" t="s">
        <v>874</v>
      </c>
      <c r="J196" s="24">
        <v>-4.0000000000000001E-3</v>
      </c>
      <c r="K196" s="24" t="s">
        <v>875</v>
      </c>
      <c r="L196" s="24">
        <v>117201</v>
      </c>
      <c r="M196" s="26">
        <v>14</v>
      </c>
      <c r="N196" s="73" t="s">
        <v>689</v>
      </c>
      <c r="O196" s="73" t="s">
        <v>7588</v>
      </c>
      <c r="P196" s="74" t="s">
        <v>7588</v>
      </c>
      <c r="Q196" s="73" t="s">
        <v>689</v>
      </c>
      <c r="R196" s="73" t="s">
        <v>689</v>
      </c>
      <c r="S196" s="73" t="s">
        <v>7588</v>
      </c>
      <c r="T196" s="73" t="s">
        <v>7588</v>
      </c>
      <c r="U196" s="213" t="s">
        <v>7588</v>
      </c>
      <c r="V196" s="73" t="s">
        <v>7588</v>
      </c>
      <c r="W196" s="73" t="s">
        <v>7588</v>
      </c>
      <c r="X196" s="218" t="s">
        <v>7588</v>
      </c>
      <c r="Y196" s="73" t="s">
        <v>7588</v>
      </c>
      <c r="Z196" s="73" t="s">
        <v>7588</v>
      </c>
      <c r="AA196" s="74" t="s">
        <v>7588</v>
      </c>
      <c r="AB196" s="73"/>
      <c r="AC196" s="73" t="s">
        <v>675</v>
      </c>
      <c r="AD196" s="74" t="s">
        <v>5</v>
      </c>
      <c r="AE196" s="73" t="s">
        <v>7346</v>
      </c>
      <c r="AF196" s="73" t="s">
        <v>86</v>
      </c>
      <c r="AG196" s="73" t="s">
        <v>266</v>
      </c>
      <c r="AH196" s="73" t="s">
        <v>266</v>
      </c>
      <c r="AI196" s="73" t="s">
        <v>266</v>
      </c>
      <c r="AJ196" s="73" t="s">
        <v>2283</v>
      </c>
      <c r="AK196" s="81" t="s">
        <v>4794</v>
      </c>
      <c r="AL196" s="73">
        <v>2060</v>
      </c>
      <c r="AM196" s="24"/>
      <c r="AN196" s="26"/>
      <c r="AO196" s="24" t="s">
        <v>7588</v>
      </c>
      <c r="AP196" s="73" t="s">
        <v>689</v>
      </c>
      <c r="AQ196" s="24" t="s">
        <v>7588</v>
      </c>
      <c r="AR196" s="24" t="s">
        <v>7588</v>
      </c>
      <c r="AS196" s="24" t="s">
        <v>7588</v>
      </c>
      <c r="AT196" s="24"/>
      <c r="AU196" s="26"/>
      <c r="AV196" s="24" t="s">
        <v>267</v>
      </c>
      <c r="AW196" s="22" t="s">
        <v>3019</v>
      </c>
      <c r="AX196" s="24" t="s">
        <v>269</v>
      </c>
      <c r="AY196" s="24" t="s">
        <v>689</v>
      </c>
      <c r="AZ196" s="24" t="s">
        <v>7588</v>
      </c>
      <c r="BA196" s="24" t="s">
        <v>7588</v>
      </c>
      <c r="BB196" s="24"/>
      <c r="BC196" s="26"/>
      <c r="BD196" s="24"/>
      <c r="BE196" s="29"/>
      <c r="BF196" s="26"/>
      <c r="BG196" s="24">
        <f t="shared" ref="BG196:BG259" si="107">IF(AND($N196="Y",$P196&lt;=2024),1,0)</f>
        <v>0</v>
      </c>
      <c r="BH196" s="24">
        <f t="shared" ref="BH196:BH259" si="108">IF(AND($N196="Y",AND($P196&gt;2024,$P196&lt;=2030)),1,0)</f>
        <v>0</v>
      </c>
      <c r="BI196" s="24">
        <f t="shared" ref="BI196:BI259" si="109">IF(AND($N196="Y",$P196&gt;2030),1,0)</f>
        <v>0</v>
      </c>
      <c r="BJ196" s="24">
        <f t="shared" ref="BJ196:BJ259" si="110">MAX(BG196:BI196)</f>
        <v>0</v>
      </c>
      <c r="BK196" s="24">
        <f t="shared" ref="BK196:BK259" si="111">IF(AND($R196="Y",$U196&lt;=2024),1,0)</f>
        <v>0</v>
      </c>
      <c r="BL196" s="24">
        <f t="shared" ref="BL196:BL259" si="112">IF(AND($R196="Y",AND($U196&gt;2024,$U196&lt;=2030)),1,0)</f>
        <v>0</v>
      </c>
      <c r="BM196" s="24">
        <f t="shared" ref="BM196:BM259" si="113">IF(AND($R196="Y",$U196&gt;2030),1,0)</f>
        <v>0</v>
      </c>
      <c r="BN196" s="24">
        <f t="shared" ref="BN196:BN259" si="114">MAX(BK196:BM196)</f>
        <v>0</v>
      </c>
      <c r="BO196" s="24">
        <f t="shared" ref="BO196:BO259" si="115">IF(AND($Y196="Y",$AA196&lt;=2024),1,0)</f>
        <v>0</v>
      </c>
      <c r="BP196" s="24">
        <f t="shared" ref="BP196:BP259" si="116">IF(AND($Y196="Y",AND($AA196&gt;2024,$AA196&lt;=2030)),1,0)</f>
        <v>0</v>
      </c>
      <c r="BQ196" s="24">
        <f t="shared" ref="BQ196:BQ259" si="117">IF(AND($Y196="Y",$AA196&gt;2030),1,0)</f>
        <v>0</v>
      </c>
      <c r="BR196" s="24">
        <f t="shared" ref="BR196:BR259" si="118">IF(AND($AP196="Y",$AS196&lt;=2024),1,0)</f>
        <v>0</v>
      </c>
      <c r="BS196" s="24">
        <f t="shared" ref="BS196:BS259" si="119">IF(AND($AP196="Y",AND($AS196&gt;2024,$AS196&lt;=2030)),1,0)</f>
        <v>0</v>
      </c>
      <c r="BT196" s="24">
        <f t="shared" ref="BT196:BT259" si="120">IF(AND($AP196="Y",$AS196&gt;2030),1,0)</f>
        <v>0</v>
      </c>
      <c r="BU196" s="24">
        <f t="shared" ref="BU196:BU259" si="121">IF(AND($AF196="Y",$AL196&lt;=2024),1,0)</f>
        <v>0</v>
      </c>
      <c r="BV196" s="24">
        <f t="shared" ref="BV196:BV259" si="122">IF(AND($AF196="Y",AND($AL196&gt;2024, $AL196&lt;=2030)),1,0)</f>
        <v>0</v>
      </c>
      <c r="BW196" s="24">
        <f t="shared" ref="BW196:BW259" si="123">IF(AND($AF196="Y",$AL196&gt;2030),1,0)</f>
        <v>1</v>
      </c>
      <c r="BX196" s="24">
        <f t="shared" ref="BX196:BX259" si="124">MAX(BU196:BW196)</f>
        <v>1</v>
      </c>
      <c r="BY196" s="24">
        <f t="shared" ref="BY196:BY259" si="125">MAX($BO196,$BR196)</f>
        <v>0</v>
      </c>
      <c r="BZ196" s="24">
        <f t="shared" ref="BZ196:BZ259" si="126">MAX($BP196,$BS196)</f>
        <v>0</v>
      </c>
      <c r="CA196" s="24">
        <f t="shared" ref="CA196:CA259" si="127">MAX($BQ196,$BT196)</f>
        <v>0</v>
      </c>
      <c r="CB196" s="24">
        <f t="shared" ref="CB196:CB259" si="128">MAX(BY196:CA196)</f>
        <v>0</v>
      </c>
      <c r="CC196" s="24">
        <f t="shared" ref="CC196:CC259" si="129">IF(AND($AY196="Y",$BA196&lt;=2024),1,0)</f>
        <v>0</v>
      </c>
      <c r="CD196" s="24">
        <f t="shared" ref="CD196:CD259" si="130">IF(AND($AY196="Y",AND($BA196&gt;2024,$BA196&lt;=2030)),1,0)</f>
        <v>0</v>
      </c>
      <c r="CE196" s="24">
        <f t="shared" ref="CE196:CE259" si="131">IF(AND($AY196="Y",$BA196&gt;2030),1,0)</f>
        <v>0</v>
      </c>
      <c r="CF196" s="24">
        <f t="shared" ref="CF196:CF259" si="132">IF($AV196="Yes",1,0)</f>
        <v>0</v>
      </c>
      <c r="CG196" s="24">
        <f t="shared" si="106"/>
        <v>1</v>
      </c>
      <c r="CH196" s="24">
        <f t="shared" ref="CH196:CH259" si="133">IF($AV196="No",1,0)</f>
        <v>0</v>
      </c>
      <c r="CI196" s="24">
        <f t="shared" ref="CI196:CI259" si="134">IF($AV196="Not Specified",1,0)</f>
        <v>1</v>
      </c>
      <c r="CJ196" s="211">
        <f>_xlfn.XLOOKUP($C196,[1]Sheet1!$B:$B,[1]Sheet1!BJ:BJ)</f>
        <v>0</v>
      </c>
      <c r="CK196" s="211">
        <f>_xlfn.XLOOKUP($C196,[1]Sheet1!$B:$B,[1]Sheet1!BK:BK)</f>
        <v>0</v>
      </c>
      <c r="CL196" s="211">
        <f>_xlfn.XLOOKUP($C196,[1]Sheet1!$B:$B,[1]Sheet1!BL:BL)</f>
        <v>0</v>
      </c>
      <c r="CM196" s="211">
        <f>_xlfn.XLOOKUP($C196,[1]Sheet1!$B:$B,[1]Sheet1!BM:BM)</f>
        <v>0</v>
      </c>
      <c r="CN196" s="211">
        <f>_xlfn.XLOOKUP($C196,[1]Sheet1!$B:$B,[1]Sheet1!BN:BN)</f>
        <v>0</v>
      </c>
      <c r="CO196" s="211">
        <f>_xlfn.XLOOKUP($C196,[1]Sheet1!$B:$B,[1]Sheet1!BO:BO)</f>
        <v>0</v>
      </c>
      <c r="CP196" s="211">
        <f>_xlfn.XLOOKUP($C196,[1]Sheet1!$B:$B,[1]Sheet1!BP:BP)</f>
        <v>0</v>
      </c>
      <c r="CQ196" s="211">
        <f>_xlfn.XLOOKUP($C196,[1]Sheet1!$B:$B,[1]Sheet1!BQ:BQ)</f>
        <v>0</v>
      </c>
      <c r="CR196" s="211">
        <f>_xlfn.XLOOKUP($C196,[1]Sheet1!$B:$B,[1]Sheet1!BR:BR)</f>
        <v>0</v>
      </c>
      <c r="CS196" s="211">
        <f>_xlfn.XLOOKUP($C196,[1]Sheet1!$B:$B,[1]Sheet1!BS:BS)</f>
        <v>0</v>
      </c>
      <c r="CT196" s="211">
        <f>_xlfn.XLOOKUP($C196,[1]Sheet1!$B:$B,[1]Sheet1!BT:BT)</f>
        <v>0</v>
      </c>
      <c r="CU196" s="211">
        <f>_xlfn.XLOOKUP($C196,[1]Sheet1!$B:$B,[1]Sheet1!BU:BU)</f>
        <v>0</v>
      </c>
      <c r="CV196" s="211">
        <f>_xlfn.XLOOKUP($C196,[1]Sheet1!$B:$B,[1]Sheet1!BV:BV)</f>
        <v>0</v>
      </c>
      <c r="CW196" s="211">
        <f>_xlfn.XLOOKUP($C196,[1]Sheet1!$B:$B,[1]Sheet1!BW:BW)</f>
        <v>0</v>
      </c>
      <c r="CX196" s="211">
        <f>_xlfn.XLOOKUP($C196,[1]Sheet1!$B:$B,[1]Sheet1!BX:BX)</f>
        <v>0</v>
      </c>
      <c r="CY196" s="211">
        <f>_xlfn.XLOOKUP($C196,[1]Sheet1!$B:$B,[1]Sheet1!BY:BY)</f>
        <v>0</v>
      </c>
      <c r="CZ196" s="211">
        <f>_xlfn.XLOOKUP($C196,[1]Sheet1!$B:$B,[1]Sheet1!BZ:BZ)</f>
        <v>0</v>
      </c>
      <c r="DA196" s="211">
        <f>_xlfn.XLOOKUP($C196,[1]Sheet1!$B:$B,[1]Sheet1!CA:CA)</f>
        <v>0</v>
      </c>
      <c r="DB196" s="211">
        <f>_xlfn.XLOOKUP($C196,[1]Sheet1!$B:$B,[1]Sheet1!CB:CB)</f>
        <v>0</v>
      </c>
      <c r="DC196" s="211">
        <f>_xlfn.XLOOKUP($C196,[1]Sheet1!$B:$B,[1]Sheet1!CC:CC)</f>
        <v>0</v>
      </c>
      <c r="DD196" s="211">
        <f>_xlfn.XLOOKUP($C196,[1]Sheet1!$B:$B,[1]Sheet1!CD:CD)</f>
        <v>0</v>
      </c>
      <c r="DE196" s="211">
        <f>_xlfn.XLOOKUP($C196,[1]Sheet1!$B:$B,[1]Sheet1!CE:CE)</f>
        <v>0</v>
      </c>
      <c r="DF196" s="211">
        <f>_xlfn.XLOOKUP($C196,[1]Sheet1!$B:$B,[1]Sheet1!CF:CF)</f>
        <v>0</v>
      </c>
      <c r="DG196" s="163" t="str">
        <f>_xlfn.XLOOKUP(C196,[2]Sheet1!$B:$B,[2]Sheet1!$N:$N)</f>
        <v>N</v>
      </c>
      <c r="DH196" s="163">
        <f>_xlfn.XLOOKUP(C196,[2]Sheet1!$B:$B,[2]Sheet1!$R:$R)</f>
        <v>0</v>
      </c>
      <c r="DI196" s="163" t="str">
        <f>_xlfn.XLOOKUP(C196,[2]Sheet1!$B:$B,[2]Sheet1!$AN:$AN)</f>
        <v>N</v>
      </c>
      <c r="DJ196" s="163" t="str">
        <f>_xlfn.XLOOKUP(C196,[2]Sheet1!$B:$B,[2]Sheet1!$W:$W)</f>
        <v>G</v>
      </c>
      <c r="DK196" s="163" t="str">
        <f>_xlfn.XLOOKUP(C196,[2]Sheet1!$B:$B,[2]Sheet1!$AF:$AF)</f>
        <v>U</v>
      </c>
      <c r="DL196" s="163">
        <f>_xlfn.XLOOKUP(C196,[2]Sheet1!$B:$B,[2]Sheet1!$AW:$AW)</f>
        <v>0</v>
      </c>
      <c r="DM196" s="166" t="str">
        <f t="shared" ref="DM196:DM259" si="135">Q196</f>
        <v>N</v>
      </c>
      <c r="DN196" s="166" t="str">
        <f t="shared" ref="DN196:DN259" si="136">Z196</f>
        <v/>
      </c>
      <c r="DO196" s="166" t="str">
        <f t="shared" ref="DO196:DO259" si="137">AP196</f>
        <v>N</v>
      </c>
      <c r="DP196" s="166" t="str">
        <f t="shared" ref="DP196:DP259" si="138">AF196</f>
        <v>Y</v>
      </c>
      <c r="DQ196" s="180" t="str">
        <f t="shared" ref="DQ196:DQ259" si="139">AV196</f>
        <v>Not Specified</v>
      </c>
      <c r="DR196" s="180"/>
    </row>
    <row r="197" spans="1:122" s="143" customFormat="1" ht="16.5" hidden="1" customHeight="1">
      <c r="A197" s="89">
        <v>194</v>
      </c>
      <c r="B197" s="89">
        <v>167</v>
      </c>
      <c r="C197" s="90" t="s">
        <v>876</v>
      </c>
      <c r="D197" s="89" t="s">
        <v>7159</v>
      </c>
      <c r="E197" s="89" t="s">
        <v>7155</v>
      </c>
      <c r="F197" s="89" t="s">
        <v>7283</v>
      </c>
      <c r="G197" s="89" t="s">
        <v>3181</v>
      </c>
      <c r="H197" s="91" t="s">
        <v>877</v>
      </c>
      <c r="I197" s="89" t="s">
        <v>878</v>
      </c>
      <c r="J197" s="89">
        <v>-0.34200000000000003</v>
      </c>
      <c r="K197" s="89" t="s">
        <v>879</v>
      </c>
      <c r="L197" s="89">
        <v>52157</v>
      </c>
      <c r="M197" s="90">
        <v>29</v>
      </c>
      <c r="N197" s="88" t="s">
        <v>689</v>
      </c>
      <c r="O197" s="88" t="s">
        <v>7588</v>
      </c>
      <c r="P197" s="92" t="s">
        <v>7588</v>
      </c>
      <c r="Q197" s="73" t="s">
        <v>689</v>
      </c>
      <c r="R197" s="73" t="s">
        <v>689</v>
      </c>
      <c r="S197" s="88" t="s">
        <v>7588</v>
      </c>
      <c r="T197" s="88" t="s">
        <v>7588</v>
      </c>
      <c r="U197" s="215" t="s">
        <v>7588</v>
      </c>
      <c r="V197" s="88" t="s">
        <v>7588</v>
      </c>
      <c r="W197" s="88" t="s">
        <v>7588</v>
      </c>
      <c r="X197" s="220" t="s">
        <v>7588</v>
      </c>
      <c r="Y197" s="73" t="s">
        <v>7588</v>
      </c>
      <c r="Z197" s="88" t="s">
        <v>7588</v>
      </c>
      <c r="AA197" s="92" t="s">
        <v>7588</v>
      </c>
      <c r="AB197" s="88"/>
      <c r="AC197" s="88" t="s">
        <v>6</v>
      </c>
      <c r="AD197" s="92" t="s">
        <v>6</v>
      </c>
      <c r="AE197" s="73" t="s">
        <v>7588</v>
      </c>
      <c r="AF197" s="73" t="s">
        <v>689</v>
      </c>
      <c r="AG197" s="88" t="s">
        <v>266</v>
      </c>
      <c r="AH197" s="88" t="s">
        <v>266</v>
      </c>
      <c r="AI197" s="88" t="s">
        <v>269</v>
      </c>
      <c r="AJ197" s="88" t="s">
        <v>691</v>
      </c>
      <c r="AK197" s="93" t="s">
        <v>7588</v>
      </c>
      <c r="AL197" s="88" t="s">
        <v>7588</v>
      </c>
      <c r="AM197" s="89"/>
      <c r="AN197" s="90"/>
      <c r="AO197" s="24" t="s">
        <v>870</v>
      </c>
      <c r="AP197" s="88" t="s">
        <v>86</v>
      </c>
      <c r="AQ197" s="89" t="s">
        <v>691</v>
      </c>
      <c r="AR197" s="89" t="s">
        <v>7588</v>
      </c>
      <c r="AS197" s="89">
        <v>2050</v>
      </c>
      <c r="AT197" s="89"/>
      <c r="AU197" s="90"/>
      <c r="AV197" s="89" t="s">
        <v>267</v>
      </c>
      <c r="AW197" s="199" t="s">
        <v>880</v>
      </c>
      <c r="AX197" s="89" t="s">
        <v>269</v>
      </c>
      <c r="AY197" s="89" t="s">
        <v>689</v>
      </c>
      <c r="AZ197" s="89" t="s">
        <v>7588</v>
      </c>
      <c r="BA197" s="89" t="s">
        <v>7588</v>
      </c>
      <c r="BB197" s="89"/>
      <c r="BC197" s="90"/>
      <c r="BD197" s="89"/>
      <c r="BE197" s="95"/>
      <c r="BF197" s="90"/>
      <c r="BG197" s="24">
        <f t="shared" si="107"/>
        <v>0</v>
      </c>
      <c r="BH197" s="24">
        <f t="shared" si="108"/>
        <v>0</v>
      </c>
      <c r="BI197" s="24">
        <f t="shared" si="109"/>
        <v>0</v>
      </c>
      <c r="BJ197" s="24">
        <f t="shared" si="110"/>
        <v>0</v>
      </c>
      <c r="BK197" s="24">
        <f t="shared" si="111"/>
        <v>0</v>
      </c>
      <c r="BL197" s="24">
        <f t="shared" si="112"/>
        <v>0</v>
      </c>
      <c r="BM197" s="24">
        <f t="shared" si="113"/>
        <v>0</v>
      </c>
      <c r="BN197" s="24">
        <f t="shared" si="114"/>
        <v>0</v>
      </c>
      <c r="BO197" s="24">
        <f t="shared" si="115"/>
        <v>0</v>
      </c>
      <c r="BP197" s="24">
        <f t="shared" si="116"/>
        <v>0</v>
      </c>
      <c r="BQ197" s="24">
        <f t="shared" si="117"/>
        <v>0</v>
      </c>
      <c r="BR197" s="24">
        <f t="shared" si="118"/>
        <v>0</v>
      </c>
      <c r="BS197" s="24">
        <f t="shared" si="119"/>
        <v>0</v>
      </c>
      <c r="BT197" s="24">
        <f t="shared" si="120"/>
        <v>1</v>
      </c>
      <c r="BU197" s="24">
        <f t="shared" si="121"/>
        <v>0</v>
      </c>
      <c r="BV197" s="24">
        <f t="shared" si="122"/>
        <v>0</v>
      </c>
      <c r="BW197" s="24">
        <f t="shared" si="123"/>
        <v>0</v>
      </c>
      <c r="BX197" s="24">
        <f t="shared" si="124"/>
        <v>0</v>
      </c>
      <c r="BY197" s="24">
        <f t="shared" si="125"/>
        <v>0</v>
      </c>
      <c r="BZ197" s="24">
        <f t="shared" si="126"/>
        <v>0</v>
      </c>
      <c r="CA197" s="24">
        <f t="shared" si="127"/>
        <v>1</v>
      </c>
      <c r="CB197" s="24">
        <f t="shared" si="128"/>
        <v>1</v>
      </c>
      <c r="CC197" s="24">
        <f t="shared" si="129"/>
        <v>0</v>
      </c>
      <c r="CD197" s="24">
        <f t="shared" si="130"/>
        <v>0</v>
      </c>
      <c r="CE197" s="24">
        <f t="shared" si="131"/>
        <v>0</v>
      </c>
      <c r="CF197" s="24">
        <f t="shared" si="132"/>
        <v>0</v>
      </c>
      <c r="CG197" s="24">
        <f t="shared" si="106"/>
        <v>1</v>
      </c>
      <c r="CH197" s="24">
        <f t="shared" si="133"/>
        <v>0</v>
      </c>
      <c r="CI197" s="24">
        <f t="shared" si="134"/>
        <v>1</v>
      </c>
      <c r="CJ197" s="211">
        <f>_xlfn.XLOOKUP($C197,[1]Sheet1!$B:$B,[1]Sheet1!BJ:BJ)</f>
        <v>0</v>
      </c>
      <c r="CK197" s="211">
        <f>_xlfn.XLOOKUP($C197,[1]Sheet1!$B:$B,[1]Sheet1!BK:BK)</f>
        <v>0</v>
      </c>
      <c r="CL197" s="211">
        <f>_xlfn.XLOOKUP($C197,[1]Sheet1!$B:$B,[1]Sheet1!BL:BL)</f>
        <v>0</v>
      </c>
      <c r="CM197" s="211">
        <f>_xlfn.XLOOKUP($C197,[1]Sheet1!$B:$B,[1]Sheet1!BM:BM)</f>
        <v>0</v>
      </c>
      <c r="CN197" s="211">
        <f>_xlfn.XLOOKUP($C197,[1]Sheet1!$B:$B,[1]Sheet1!BN:BN)</f>
        <v>0</v>
      </c>
      <c r="CO197" s="211">
        <f>_xlfn.XLOOKUP($C197,[1]Sheet1!$B:$B,[1]Sheet1!BO:BO)</f>
        <v>0</v>
      </c>
      <c r="CP197" s="211">
        <f>_xlfn.XLOOKUP($C197,[1]Sheet1!$B:$B,[1]Sheet1!BP:BP)</f>
        <v>1</v>
      </c>
      <c r="CQ197" s="211">
        <f>_xlfn.XLOOKUP($C197,[1]Sheet1!$B:$B,[1]Sheet1!BQ:BQ)</f>
        <v>1</v>
      </c>
      <c r="CR197" s="211">
        <f>_xlfn.XLOOKUP($C197,[1]Sheet1!$B:$B,[1]Sheet1!BR:BR)</f>
        <v>0</v>
      </c>
      <c r="CS197" s="211">
        <f>_xlfn.XLOOKUP($C197,[1]Sheet1!$B:$B,[1]Sheet1!BS:BS)</f>
        <v>0</v>
      </c>
      <c r="CT197" s="211">
        <f>_xlfn.XLOOKUP($C197,[1]Sheet1!$B:$B,[1]Sheet1!BT:BT)</f>
        <v>0</v>
      </c>
      <c r="CU197" s="211">
        <f>_xlfn.XLOOKUP($C197,[1]Sheet1!$B:$B,[1]Sheet1!BU:BU)</f>
        <v>0</v>
      </c>
      <c r="CV197" s="211">
        <f>_xlfn.XLOOKUP($C197,[1]Sheet1!$B:$B,[1]Sheet1!BV:BV)</f>
        <v>0</v>
      </c>
      <c r="CW197" s="211">
        <f>_xlfn.XLOOKUP($C197,[1]Sheet1!$B:$B,[1]Sheet1!BW:BW)</f>
        <v>0</v>
      </c>
      <c r="CX197" s="211">
        <f>_xlfn.XLOOKUP($C197,[1]Sheet1!$B:$B,[1]Sheet1!BX:BX)</f>
        <v>0</v>
      </c>
      <c r="CY197" s="211">
        <f>_xlfn.XLOOKUP($C197,[1]Sheet1!$B:$B,[1]Sheet1!BY:BY)</f>
        <v>0</v>
      </c>
      <c r="CZ197" s="211">
        <f>_xlfn.XLOOKUP($C197,[1]Sheet1!$B:$B,[1]Sheet1!BZ:BZ)</f>
        <v>1</v>
      </c>
      <c r="DA197" s="211">
        <f>_xlfn.XLOOKUP($C197,[1]Sheet1!$B:$B,[1]Sheet1!CA:CA)</f>
        <v>0</v>
      </c>
      <c r="DB197" s="211">
        <f>_xlfn.XLOOKUP($C197,[1]Sheet1!$B:$B,[1]Sheet1!CB:CB)</f>
        <v>1</v>
      </c>
      <c r="DC197" s="211">
        <f>_xlfn.XLOOKUP($C197,[1]Sheet1!$B:$B,[1]Sheet1!CC:CC)</f>
        <v>0</v>
      </c>
      <c r="DD197" s="211">
        <f>_xlfn.XLOOKUP($C197,[1]Sheet1!$B:$B,[1]Sheet1!CD:CD)</f>
        <v>0</v>
      </c>
      <c r="DE197" s="211">
        <f>_xlfn.XLOOKUP($C197,[1]Sheet1!$B:$B,[1]Sheet1!CE:CE)</f>
        <v>1</v>
      </c>
      <c r="DF197" s="211">
        <f>_xlfn.XLOOKUP($C197,[1]Sheet1!$B:$B,[1]Sheet1!CF:CF)</f>
        <v>0</v>
      </c>
      <c r="DG197" s="163" t="str">
        <f>_xlfn.XLOOKUP(C197,[2]Sheet1!$B:$B,[2]Sheet1!$N:$N)</f>
        <v>N</v>
      </c>
      <c r="DH197" s="163">
        <f>_xlfn.XLOOKUP(C197,[2]Sheet1!$B:$B,[2]Sheet1!$R:$R)</f>
        <v>0</v>
      </c>
      <c r="DI197" s="163" t="str">
        <f>_xlfn.XLOOKUP(C197,[2]Sheet1!$B:$B,[2]Sheet1!$AN:$AN)</f>
        <v>C</v>
      </c>
      <c r="DJ197" s="163" t="str">
        <f>_xlfn.XLOOKUP(C197,[2]Sheet1!$B:$B,[2]Sheet1!$W:$W)</f>
        <v>N</v>
      </c>
      <c r="DK197" s="163">
        <f>_xlfn.XLOOKUP(C197,[2]Sheet1!$B:$B,[2]Sheet1!$AF:$AF)</f>
        <v>0</v>
      </c>
      <c r="DL197" s="163" t="str">
        <f>_xlfn.XLOOKUP(C197,[2]Sheet1!$B:$B,[2]Sheet1!$AW:$AW)</f>
        <v>U</v>
      </c>
      <c r="DM197" s="166" t="str">
        <f t="shared" si="135"/>
        <v>N</v>
      </c>
      <c r="DN197" s="166" t="str">
        <f t="shared" si="136"/>
        <v/>
      </c>
      <c r="DO197" s="166" t="str">
        <f t="shared" si="137"/>
        <v>Y</v>
      </c>
      <c r="DP197" s="166" t="str">
        <f t="shared" si="138"/>
        <v>N</v>
      </c>
      <c r="DQ197" s="180" t="str">
        <f t="shared" si="139"/>
        <v>Not Specified</v>
      </c>
      <c r="DR197" s="180"/>
    </row>
    <row r="198" spans="1:122" s="143" customFormat="1" ht="16.5" hidden="1" customHeight="1">
      <c r="A198" s="24">
        <v>195</v>
      </c>
      <c r="B198" s="24">
        <v>177</v>
      </c>
      <c r="C198" s="26" t="s">
        <v>885</v>
      </c>
      <c r="D198" s="24" t="s">
        <v>7201</v>
      </c>
      <c r="E198" s="24" t="s">
        <v>3005</v>
      </c>
      <c r="F198" s="24" t="s">
        <v>2602</v>
      </c>
      <c r="G198" s="24" t="s">
        <v>2990</v>
      </c>
      <c r="H198" s="30" t="s">
        <v>886</v>
      </c>
      <c r="I198" s="24" t="s">
        <v>887</v>
      </c>
      <c r="J198" s="24">
        <v>-0.11700000000000001</v>
      </c>
      <c r="K198" s="24" t="s">
        <v>888</v>
      </c>
      <c r="L198" s="24">
        <v>149000</v>
      </c>
      <c r="M198" s="26">
        <v>12</v>
      </c>
      <c r="N198" s="73" t="s">
        <v>689</v>
      </c>
      <c r="O198" s="73" t="s">
        <v>7588</v>
      </c>
      <c r="P198" s="74" t="s">
        <v>7588</v>
      </c>
      <c r="Q198" s="73" t="s">
        <v>689</v>
      </c>
      <c r="R198" s="73" t="s">
        <v>689</v>
      </c>
      <c r="S198" s="73" t="s">
        <v>7588</v>
      </c>
      <c r="T198" s="73" t="s">
        <v>7588</v>
      </c>
      <c r="U198" s="213" t="s">
        <v>7588</v>
      </c>
      <c r="V198" s="73" t="s">
        <v>7588</v>
      </c>
      <c r="W198" s="73" t="s">
        <v>7588</v>
      </c>
      <c r="X198" s="218" t="s">
        <v>7588</v>
      </c>
      <c r="Y198" s="73" t="s">
        <v>7588</v>
      </c>
      <c r="Z198" s="73" t="s">
        <v>7588</v>
      </c>
      <c r="AA198" s="74" t="s">
        <v>7588</v>
      </c>
      <c r="AB198" s="73"/>
      <c r="AC198" s="73" t="s">
        <v>675</v>
      </c>
      <c r="AD198" s="74" t="s">
        <v>5</v>
      </c>
      <c r="AE198" s="73" t="s">
        <v>870</v>
      </c>
      <c r="AF198" s="73" t="s">
        <v>86</v>
      </c>
      <c r="AG198" s="73" t="s">
        <v>266</v>
      </c>
      <c r="AH198" s="73" t="s">
        <v>266</v>
      </c>
      <c r="AI198" s="73" t="s">
        <v>269</v>
      </c>
      <c r="AJ198" s="73" t="s">
        <v>691</v>
      </c>
      <c r="AK198" s="81" t="s">
        <v>4802</v>
      </c>
      <c r="AL198" s="73">
        <v>2030</v>
      </c>
      <c r="AM198" s="24"/>
      <c r="AN198" s="26"/>
      <c r="AO198" s="24" t="s">
        <v>7588</v>
      </c>
      <c r="AP198" s="73" t="s">
        <v>689</v>
      </c>
      <c r="AQ198" s="160" t="s">
        <v>382</v>
      </c>
      <c r="AR198"/>
      <c r="AS198" s="24" t="s">
        <v>7588</v>
      </c>
      <c r="AT198" s="24"/>
      <c r="AU198" s="26"/>
      <c r="AV198" s="24" t="s">
        <v>267</v>
      </c>
      <c r="AW198" s="22" t="s">
        <v>3271</v>
      </c>
      <c r="AX198" s="24" t="s">
        <v>269</v>
      </c>
      <c r="AY198" s="24" t="s">
        <v>689</v>
      </c>
      <c r="AZ198" s="24" t="s">
        <v>7588</v>
      </c>
      <c r="BA198" s="24" t="s">
        <v>7588</v>
      </c>
      <c r="BB198" s="24"/>
      <c r="BC198" s="26"/>
      <c r="BD198" s="24"/>
      <c r="BE198" s="29"/>
      <c r="BF198" s="26"/>
      <c r="BG198" s="24">
        <f t="shared" si="107"/>
        <v>0</v>
      </c>
      <c r="BH198" s="24">
        <f t="shared" si="108"/>
        <v>0</v>
      </c>
      <c r="BI198" s="24">
        <f t="shared" si="109"/>
        <v>0</v>
      </c>
      <c r="BJ198" s="24">
        <f t="shared" si="110"/>
        <v>0</v>
      </c>
      <c r="BK198" s="24">
        <f t="shared" si="111"/>
        <v>0</v>
      </c>
      <c r="BL198" s="24">
        <f t="shared" si="112"/>
        <v>0</v>
      </c>
      <c r="BM198" s="24">
        <f t="shared" si="113"/>
        <v>0</v>
      </c>
      <c r="BN198" s="24">
        <f t="shared" si="114"/>
        <v>0</v>
      </c>
      <c r="BO198" s="24">
        <f t="shared" si="115"/>
        <v>0</v>
      </c>
      <c r="BP198" s="24">
        <f t="shared" si="116"/>
        <v>0</v>
      </c>
      <c r="BQ198" s="24">
        <f t="shared" si="117"/>
        <v>0</v>
      </c>
      <c r="BR198" s="24">
        <f t="shared" si="118"/>
        <v>0</v>
      </c>
      <c r="BS198" s="24">
        <f t="shared" si="119"/>
        <v>0</v>
      </c>
      <c r="BT198" s="24">
        <f t="shared" si="120"/>
        <v>0</v>
      </c>
      <c r="BU198" s="24">
        <f t="shared" si="121"/>
        <v>0</v>
      </c>
      <c r="BV198" s="24">
        <f t="shared" si="122"/>
        <v>1</v>
      </c>
      <c r="BW198" s="24">
        <f t="shared" si="123"/>
        <v>0</v>
      </c>
      <c r="BX198" s="24">
        <f t="shared" si="124"/>
        <v>1</v>
      </c>
      <c r="BY198" s="24">
        <f t="shared" si="125"/>
        <v>0</v>
      </c>
      <c r="BZ198" s="24">
        <f t="shared" si="126"/>
        <v>0</v>
      </c>
      <c r="CA198" s="24">
        <f t="shared" si="127"/>
        <v>0</v>
      </c>
      <c r="CB198" s="24">
        <f t="shared" si="128"/>
        <v>0</v>
      </c>
      <c r="CC198" s="24">
        <f t="shared" si="129"/>
        <v>0</v>
      </c>
      <c r="CD198" s="24">
        <f t="shared" si="130"/>
        <v>0</v>
      </c>
      <c r="CE198" s="24">
        <f t="shared" si="131"/>
        <v>0</v>
      </c>
      <c r="CF198" s="24">
        <f t="shared" si="132"/>
        <v>0</v>
      </c>
      <c r="CG198" s="24">
        <f>MAX($BJ198,$BN198,$BX198,$CB198)</f>
        <v>1</v>
      </c>
      <c r="CH198" s="24">
        <f t="shared" si="133"/>
        <v>0</v>
      </c>
      <c r="CI198" s="24">
        <f t="shared" si="134"/>
        <v>1</v>
      </c>
      <c r="CJ198" s="211">
        <f>_xlfn.XLOOKUP($C198,[1]Sheet1!$B:$B,[1]Sheet1!BJ:BJ)</f>
        <v>0</v>
      </c>
      <c r="CK198" s="211">
        <f>_xlfn.XLOOKUP($C198,[1]Sheet1!$B:$B,[1]Sheet1!BK:BK)</f>
        <v>1</v>
      </c>
      <c r="CL198" s="211">
        <f>_xlfn.XLOOKUP($C198,[1]Sheet1!$B:$B,[1]Sheet1!BL:BL)</f>
        <v>0</v>
      </c>
      <c r="CM198" s="211">
        <f>_xlfn.XLOOKUP($C198,[1]Sheet1!$B:$B,[1]Sheet1!BM:BM)</f>
        <v>1</v>
      </c>
      <c r="CN198" s="211">
        <f>_xlfn.XLOOKUP($C198,[1]Sheet1!$B:$B,[1]Sheet1!BN:BN)</f>
        <v>0</v>
      </c>
      <c r="CO198" s="211">
        <f>_xlfn.XLOOKUP($C198,[1]Sheet1!$B:$B,[1]Sheet1!BO:BO)</f>
        <v>0</v>
      </c>
      <c r="CP198" s="211">
        <f>_xlfn.XLOOKUP($C198,[1]Sheet1!$B:$B,[1]Sheet1!BP:BP)</f>
        <v>0</v>
      </c>
      <c r="CQ198" s="211">
        <f>_xlfn.XLOOKUP($C198,[1]Sheet1!$B:$B,[1]Sheet1!BQ:BQ)</f>
        <v>0</v>
      </c>
      <c r="CR198" s="211">
        <f>_xlfn.XLOOKUP($C198,[1]Sheet1!$B:$B,[1]Sheet1!BR:BR)</f>
        <v>0</v>
      </c>
      <c r="CS198" s="211">
        <f>_xlfn.XLOOKUP($C198,[1]Sheet1!$B:$B,[1]Sheet1!BS:BS)</f>
        <v>0</v>
      </c>
      <c r="CT198" s="211">
        <f>_xlfn.XLOOKUP($C198,[1]Sheet1!$B:$B,[1]Sheet1!BT:BT)</f>
        <v>0</v>
      </c>
      <c r="CU198" s="211">
        <f>_xlfn.XLOOKUP($C198,[1]Sheet1!$B:$B,[1]Sheet1!BU:BU)</f>
        <v>0</v>
      </c>
      <c r="CV198" s="211">
        <f>_xlfn.XLOOKUP($C198,[1]Sheet1!$B:$B,[1]Sheet1!BV:BV)</f>
        <v>0</v>
      </c>
      <c r="CW198" s="211">
        <f>_xlfn.XLOOKUP($C198,[1]Sheet1!$B:$B,[1]Sheet1!BW:BW)</f>
        <v>0</v>
      </c>
      <c r="CX198" s="211">
        <f>_xlfn.XLOOKUP($C198,[1]Sheet1!$B:$B,[1]Sheet1!BX:BX)</f>
        <v>0</v>
      </c>
      <c r="CY198" s="211">
        <f>_xlfn.XLOOKUP($C198,[1]Sheet1!$B:$B,[1]Sheet1!BY:BY)</f>
        <v>0</v>
      </c>
      <c r="CZ198" s="211">
        <f>_xlfn.XLOOKUP($C198,[1]Sheet1!$B:$B,[1]Sheet1!BZ:BZ)</f>
        <v>1</v>
      </c>
      <c r="DA198" s="211">
        <f>_xlfn.XLOOKUP($C198,[1]Sheet1!$B:$B,[1]Sheet1!CA:CA)</f>
        <v>1</v>
      </c>
      <c r="DB198" s="211">
        <f>_xlfn.XLOOKUP($C198,[1]Sheet1!$B:$B,[1]Sheet1!CB:CB)</f>
        <v>1</v>
      </c>
      <c r="DC198" s="211">
        <f>_xlfn.XLOOKUP($C198,[1]Sheet1!$B:$B,[1]Sheet1!CC:CC)</f>
        <v>1</v>
      </c>
      <c r="DD198" s="211">
        <f>_xlfn.XLOOKUP($C198,[1]Sheet1!$B:$B,[1]Sheet1!CD:CD)</f>
        <v>0</v>
      </c>
      <c r="DE198" s="211">
        <f>_xlfn.XLOOKUP($C198,[1]Sheet1!$B:$B,[1]Sheet1!CE:CE)</f>
        <v>1</v>
      </c>
      <c r="DF198" s="211">
        <f>_xlfn.XLOOKUP($C198,[1]Sheet1!$B:$B,[1]Sheet1!CF:CF)</f>
        <v>0</v>
      </c>
      <c r="DG198" s="163" t="str">
        <f>_xlfn.XLOOKUP(C198,[2]Sheet1!$B:$B,[2]Sheet1!$N:$N)</f>
        <v>N</v>
      </c>
      <c r="DH198" s="163">
        <f>_xlfn.XLOOKUP(C198,[2]Sheet1!$B:$B,[2]Sheet1!$R:$R)</f>
        <v>0</v>
      </c>
      <c r="DI198" s="163" t="str">
        <f>_xlfn.XLOOKUP(C198,[2]Sheet1!$B:$B,[2]Sheet1!$AN:$AN)</f>
        <v>N</v>
      </c>
      <c r="DJ198" s="163" t="str">
        <f>_xlfn.XLOOKUP(C198,[2]Sheet1!$B:$B,[2]Sheet1!$W:$W)</f>
        <v>C</v>
      </c>
      <c r="DK198" s="163" t="str">
        <f>_xlfn.XLOOKUP(C198,[2]Sheet1!$B:$B,[2]Sheet1!$AF:$AF)</f>
        <v>Y</v>
      </c>
      <c r="DL198" s="163">
        <f>_xlfn.XLOOKUP(C198,[2]Sheet1!$B:$B,[2]Sheet1!$AW:$AW)</f>
        <v>0</v>
      </c>
      <c r="DM198" s="166" t="str">
        <f t="shared" si="135"/>
        <v>N</v>
      </c>
      <c r="DN198" s="166" t="str">
        <f t="shared" si="136"/>
        <v/>
      </c>
      <c r="DO198" s="166" t="str">
        <f t="shared" si="137"/>
        <v>N</v>
      </c>
      <c r="DP198" s="166" t="str">
        <f t="shared" si="138"/>
        <v>Y</v>
      </c>
      <c r="DQ198" s="180" t="str">
        <f t="shared" si="139"/>
        <v>Not Specified</v>
      </c>
      <c r="DR198" s="180"/>
    </row>
    <row r="199" spans="1:122" s="143" customFormat="1" ht="16.5" hidden="1" customHeight="1">
      <c r="A199" s="24">
        <v>196</v>
      </c>
      <c r="B199" s="24">
        <v>248</v>
      </c>
      <c r="C199" s="26" t="s">
        <v>1214</v>
      </c>
      <c r="D199" s="24" t="s">
        <v>7167</v>
      </c>
      <c r="E199" s="24" t="s">
        <v>7163</v>
      </c>
      <c r="F199" s="24" t="s">
        <v>2277</v>
      </c>
      <c r="G199" s="24" t="s">
        <v>3181</v>
      </c>
      <c r="H199" s="30" t="s">
        <v>1215</v>
      </c>
      <c r="I199" s="24" t="s">
        <v>1216</v>
      </c>
      <c r="J199" s="24">
        <v>0.37</v>
      </c>
      <c r="K199" s="24" t="s">
        <v>1217</v>
      </c>
      <c r="L199" s="24">
        <v>72000</v>
      </c>
      <c r="M199" s="26">
        <v>16</v>
      </c>
      <c r="N199" s="73" t="s">
        <v>689</v>
      </c>
      <c r="O199" s="73" t="s">
        <v>7588</v>
      </c>
      <c r="P199" s="74" t="s">
        <v>7588</v>
      </c>
      <c r="Q199" s="73" t="s">
        <v>86</v>
      </c>
      <c r="R199" s="73" t="s">
        <v>86</v>
      </c>
      <c r="S199" s="73" t="s">
        <v>673</v>
      </c>
      <c r="T199" s="73" t="s">
        <v>2984</v>
      </c>
      <c r="U199" s="214">
        <v>2030</v>
      </c>
      <c r="V199" s="73" t="s">
        <v>673</v>
      </c>
      <c r="W199" s="73" t="s">
        <v>2984</v>
      </c>
      <c r="X199" s="218">
        <v>2050</v>
      </c>
      <c r="Y199" s="73" t="s">
        <v>86</v>
      </c>
      <c r="Z199" s="73" t="s">
        <v>673</v>
      </c>
      <c r="AA199" s="74">
        <v>2050</v>
      </c>
      <c r="AB199" s="73"/>
      <c r="AC199" s="73" t="s">
        <v>417</v>
      </c>
      <c r="AD199" s="74" t="s">
        <v>6</v>
      </c>
      <c r="AE199" s="73" t="s">
        <v>7588</v>
      </c>
      <c r="AF199" s="73" t="s">
        <v>689</v>
      </c>
      <c r="AG199" s="73" t="s">
        <v>266</v>
      </c>
      <c r="AH199" s="73" t="s">
        <v>266</v>
      </c>
      <c r="AI199" s="73" t="s">
        <v>266</v>
      </c>
      <c r="AJ199" s="73" t="s">
        <v>2283</v>
      </c>
      <c r="AK199" s="81" t="s">
        <v>7588</v>
      </c>
      <c r="AL199" s="73" t="s">
        <v>7588</v>
      </c>
      <c r="AM199" s="24"/>
      <c r="AN199" s="26"/>
      <c r="AO199" s="24" t="s">
        <v>7346</v>
      </c>
      <c r="AP199" s="73" t="s">
        <v>86</v>
      </c>
      <c r="AQ199" s="24" t="s">
        <v>2283</v>
      </c>
      <c r="AR199" s="24" t="s">
        <v>4814</v>
      </c>
      <c r="AS199" s="24">
        <v>2050</v>
      </c>
      <c r="AT199" s="24"/>
      <c r="AU199" s="26"/>
      <c r="AV199" s="24" t="s">
        <v>267</v>
      </c>
      <c r="AW199" s="22" t="s">
        <v>267</v>
      </c>
      <c r="AX199" s="24" t="s">
        <v>269</v>
      </c>
      <c r="AY199" s="24" t="s">
        <v>689</v>
      </c>
      <c r="AZ199" s="24" t="s">
        <v>7588</v>
      </c>
      <c r="BA199" s="24" t="s">
        <v>7588</v>
      </c>
      <c r="BB199" s="24"/>
      <c r="BC199" s="26"/>
      <c r="BD199" s="24"/>
      <c r="BE199" s="29"/>
      <c r="BF199" s="26"/>
      <c r="BG199" s="24">
        <f t="shared" si="107"/>
        <v>0</v>
      </c>
      <c r="BH199" s="24">
        <f t="shared" si="108"/>
        <v>0</v>
      </c>
      <c r="BI199" s="24">
        <f t="shared" si="109"/>
        <v>0</v>
      </c>
      <c r="BJ199" s="24">
        <f t="shared" si="110"/>
        <v>0</v>
      </c>
      <c r="BK199" s="24">
        <f t="shared" si="111"/>
        <v>0</v>
      </c>
      <c r="BL199" s="24">
        <f t="shared" si="112"/>
        <v>1</v>
      </c>
      <c r="BM199" s="24">
        <f t="shared" si="113"/>
        <v>0</v>
      </c>
      <c r="BN199" s="24">
        <f t="shared" si="114"/>
        <v>1</v>
      </c>
      <c r="BO199" s="24">
        <f t="shared" si="115"/>
        <v>0</v>
      </c>
      <c r="BP199" s="24">
        <f t="shared" si="116"/>
        <v>0</v>
      </c>
      <c r="BQ199" s="24">
        <f t="shared" si="117"/>
        <v>1</v>
      </c>
      <c r="BR199" s="24">
        <f t="shared" si="118"/>
        <v>0</v>
      </c>
      <c r="BS199" s="24">
        <f t="shared" si="119"/>
        <v>0</v>
      </c>
      <c r="BT199" s="24">
        <f t="shared" si="120"/>
        <v>1</v>
      </c>
      <c r="BU199" s="24">
        <f t="shared" si="121"/>
        <v>0</v>
      </c>
      <c r="BV199" s="24">
        <f t="shared" si="122"/>
        <v>0</v>
      </c>
      <c r="BW199" s="24">
        <f t="shared" si="123"/>
        <v>0</v>
      </c>
      <c r="BX199" s="24">
        <f t="shared" si="124"/>
        <v>0</v>
      </c>
      <c r="BY199" s="24">
        <f t="shared" si="125"/>
        <v>0</v>
      </c>
      <c r="BZ199" s="24">
        <f t="shared" si="126"/>
        <v>0</v>
      </c>
      <c r="CA199" s="24">
        <f t="shared" si="127"/>
        <v>1</v>
      </c>
      <c r="CB199" s="24">
        <f t="shared" si="128"/>
        <v>1</v>
      </c>
      <c r="CC199" s="24">
        <f t="shared" si="129"/>
        <v>0</v>
      </c>
      <c r="CD199" s="24">
        <f t="shared" si="130"/>
        <v>0</v>
      </c>
      <c r="CE199" s="24">
        <f t="shared" si="131"/>
        <v>0</v>
      </c>
      <c r="CF199" s="24">
        <f t="shared" si="132"/>
        <v>0</v>
      </c>
      <c r="CG199" s="24">
        <f>MAX(BJ199,BN199,BX199,CB199)</f>
        <v>1</v>
      </c>
      <c r="CH199" s="24">
        <f t="shared" si="133"/>
        <v>0</v>
      </c>
      <c r="CI199" s="24">
        <f t="shared" si="134"/>
        <v>1</v>
      </c>
      <c r="CJ199" s="211">
        <f>_xlfn.XLOOKUP($C199,[1]Sheet1!$B:$B,[1]Sheet1!BJ:BJ)</f>
        <v>0</v>
      </c>
      <c r="CK199" s="211">
        <f>_xlfn.XLOOKUP($C199,[1]Sheet1!$B:$B,[1]Sheet1!BK:BK)</f>
        <v>0</v>
      </c>
      <c r="CL199" s="211">
        <f>_xlfn.XLOOKUP($C199,[1]Sheet1!$B:$B,[1]Sheet1!BL:BL)</f>
        <v>0</v>
      </c>
      <c r="CM199" s="211">
        <f>_xlfn.XLOOKUP($C199,[1]Sheet1!$B:$B,[1]Sheet1!BM:BM)</f>
        <v>0</v>
      </c>
      <c r="CN199" s="211">
        <f>_xlfn.XLOOKUP($C199,[1]Sheet1!$B:$B,[1]Sheet1!BN:BN)</f>
        <v>0</v>
      </c>
      <c r="CO199" s="211">
        <f>_xlfn.XLOOKUP($C199,[1]Sheet1!$B:$B,[1]Sheet1!BO:BO)</f>
        <v>0</v>
      </c>
      <c r="CP199" s="211">
        <f>_xlfn.XLOOKUP($C199,[1]Sheet1!$B:$B,[1]Sheet1!BP:BP)</f>
        <v>1</v>
      </c>
      <c r="CQ199" s="211">
        <f>_xlfn.XLOOKUP($C199,[1]Sheet1!$B:$B,[1]Sheet1!BQ:BQ)</f>
        <v>1</v>
      </c>
      <c r="CR199" s="211">
        <f>_xlfn.XLOOKUP($C199,[1]Sheet1!$B:$B,[1]Sheet1!BR:BR)</f>
        <v>0</v>
      </c>
      <c r="CS199" s="211">
        <f>_xlfn.XLOOKUP($C199,[1]Sheet1!$B:$B,[1]Sheet1!BS:BS)</f>
        <v>1</v>
      </c>
      <c r="CT199" s="211">
        <f>_xlfn.XLOOKUP($C199,[1]Sheet1!$B:$B,[1]Sheet1!BT:BT)</f>
        <v>0</v>
      </c>
      <c r="CU199" s="211">
        <f>_xlfn.XLOOKUP($C199,[1]Sheet1!$B:$B,[1]Sheet1!BU:BU)</f>
        <v>1</v>
      </c>
      <c r="CV199" s="211">
        <f>_xlfn.XLOOKUP($C199,[1]Sheet1!$B:$B,[1]Sheet1!BV:BV)</f>
        <v>0</v>
      </c>
      <c r="CW199" s="211">
        <f>_xlfn.XLOOKUP($C199,[1]Sheet1!$B:$B,[1]Sheet1!BW:BW)</f>
        <v>0</v>
      </c>
      <c r="CX199" s="211">
        <f>_xlfn.XLOOKUP($C199,[1]Sheet1!$B:$B,[1]Sheet1!BX:BX)</f>
        <v>0</v>
      </c>
      <c r="CY199" s="211">
        <f>_xlfn.XLOOKUP($C199,[1]Sheet1!$B:$B,[1]Sheet1!BY:BY)</f>
        <v>0</v>
      </c>
      <c r="CZ199" s="211">
        <f>_xlfn.XLOOKUP($C199,[1]Sheet1!$B:$B,[1]Sheet1!BZ:BZ)</f>
        <v>1</v>
      </c>
      <c r="DA199" s="211">
        <f>_xlfn.XLOOKUP($C199,[1]Sheet1!$B:$B,[1]Sheet1!CA:CA)</f>
        <v>0</v>
      </c>
      <c r="DB199" s="211">
        <f>_xlfn.XLOOKUP($C199,[1]Sheet1!$B:$B,[1]Sheet1!CB:CB)</f>
        <v>1</v>
      </c>
      <c r="DC199" s="211">
        <f>_xlfn.XLOOKUP($C199,[1]Sheet1!$B:$B,[1]Sheet1!CC:CC)</f>
        <v>1</v>
      </c>
      <c r="DD199" s="211">
        <f>_xlfn.XLOOKUP($C199,[1]Sheet1!$B:$B,[1]Sheet1!CD:CD)</f>
        <v>0</v>
      </c>
      <c r="DE199" s="211">
        <f>_xlfn.XLOOKUP($C199,[1]Sheet1!$B:$B,[1]Sheet1!CE:CE)</f>
        <v>1</v>
      </c>
      <c r="DF199" s="211">
        <f>_xlfn.XLOOKUP($C199,[1]Sheet1!$B:$B,[1]Sheet1!CF:CF)</f>
        <v>0</v>
      </c>
      <c r="DG199" s="163" t="str">
        <f>_xlfn.XLOOKUP(C199,[2]Sheet1!$B:$B,[2]Sheet1!$N:$N)</f>
        <v>Y</v>
      </c>
      <c r="DH199" s="163" t="str">
        <f>_xlfn.XLOOKUP(C199,[2]Sheet1!$B:$B,[2]Sheet1!$R:$R)</f>
        <v>Yes</v>
      </c>
      <c r="DI199" s="163" t="str">
        <f>_xlfn.XLOOKUP(C199,[2]Sheet1!$B:$B,[2]Sheet1!$AN:$AN)</f>
        <v>V</v>
      </c>
      <c r="DJ199" s="163" t="str">
        <f>_xlfn.XLOOKUP(C199,[2]Sheet1!$B:$B,[2]Sheet1!$W:$W)</f>
        <v>N</v>
      </c>
      <c r="DK199" s="163">
        <f>_xlfn.XLOOKUP(C199,[2]Sheet1!$B:$B,[2]Sheet1!$AF:$AF)</f>
        <v>0</v>
      </c>
      <c r="DL199" s="163" t="str">
        <f>_xlfn.XLOOKUP(C199,[2]Sheet1!$B:$B,[2]Sheet1!$AW:$AW)</f>
        <v>Y</v>
      </c>
      <c r="DM199" s="166" t="str">
        <f t="shared" si="135"/>
        <v>Y</v>
      </c>
      <c r="DN199" s="166" t="str">
        <f t="shared" si="136"/>
        <v>Targets set</v>
      </c>
      <c r="DO199" s="166" t="str">
        <f t="shared" si="137"/>
        <v>Y</v>
      </c>
      <c r="DP199" s="166" t="str">
        <f t="shared" si="138"/>
        <v>N</v>
      </c>
      <c r="DQ199" s="180" t="str">
        <f t="shared" si="139"/>
        <v>Not Specified</v>
      </c>
      <c r="DR199" s="180"/>
    </row>
    <row r="200" spans="1:122" s="143" customFormat="1" ht="16.5" hidden="1" customHeight="1">
      <c r="A200" s="24">
        <v>197</v>
      </c>
      <c r="B200" s="24">
        <v>201</v>
      </c>
      <c r="C200" s="26" t="s">
        <v>1197</v>
      </c>
      <c r="D200" s="24" t="s">
        <v>7156</v>
      </c>
      <c r="E200" s="24" t="s">
        <v>7155</v>
      </c>
      <c r="F200" s="24" t="s">
        <v>7281</v>
      </c>
      <c r="G200" s="24" t="s">
        <v>3181</v>
      </c>
      <c r="H200" s="30" t="s">
        <v>1198</v>
      </c>
      <c r="I200" s="24" t="s">
        <v>1199</v>
      </c>
      <c r="J200" s="24">
        <v>0</v>
      </c>
      <c r="K200" s="24" t="s">
        <v>1200</v>
      </c>
      <c r="L200" s="24">
        <v>48440</v>
      </c>
      <c r="M200" s="26">
        <v>31</v>
      </c>
      <c r="N200" s="73" t="s">
        <v>689</v>
      </c>
      <c r="O200" s="73" t="s">
        <v>7588</v>
      </c>
      <c r="P200" s="74" t="s">
        <v>7588</v>
      </c>
      <c r="Q200" s="73" t="s">
        <v>689</v>
      </c>
      <c r="R200" s="73" t="s">
        <v>689</v>
      </c>
      <c r="S200" s="73" t="s">
        <v>7588</v>
      </c>
      <c r="T200" s="73" t="s">
        <v>7588</v>
      </c>
      <c r="U200" s="213" t="s">
        <v>7588</v>
      </c>
      <c r="V200" s="73" t="s">
        <v>7588</v>
      </c>
      <c r="W200" s="73" t="s">
        <v>7588</v>
      </c>
      <c r="X200" s="218" t="s">
        <v>7588</v>
      </c>
      <c r="Y200" s="73" t="s">
        <v>7588</v>
      </c>
      <c r="Z200" s="73" t="s">
        <v>7588</v>
      </c>
      <c r="AA200" s="74" t="s">
        <v>7588</v>
      </c>
      <c r="AB200" s="73"/>
      <c r="AC200" s="73" t="s">
        <v>675</v>
      </c>
      <c r="AD200" s="74" t="s">
        <v>5</v>
      </c>
      <c r="AE200" s="73" t="s">
        <v>7346</v>
      </c>
      <c r="AF200" s="73" t="s">
        <v>86</v>
      </c>
      <c r="AG200" s="73" t="s">
        <v>266</v>
      </c>
      <c r="AH200" s="73" t="s">
        <v>266</v>
      </c>
      <c r="AI200" s="73" t="s">
        <v>266</v>
      </c>
      <c r="AJ200" s="73" t="s">
        <v>2283</v>
      </c>
      <c r="AK200" s="81" t="s">
        <v>4821</v>
      </c>
      <c r="AL200" s="73">
        <v>2050</v>
      </c>
      <c r="AM200" s="24"/>
      <c r="AN200" s="26"/>
      <c r="AO200" s="24" t="s">
        <v>7588</v>
      </c>
      <c r="AP200" s="73" t="s">
        <v>689</v>
      </c>
      <c r="AQ200" s="24" t="s">
        <v>7588</v>
      </c>
      <c r="AR200" s="24" t="s">
        <v>7588</v>
      </c>
      <c r="AS200" s="24" t="s">
        <v>7588</v>
      </c>
      <c r="AT200" s="24"/>
      <c r="AU200" s="26"/>
      <c r="AV200" s="24" t="s">
        <v>266</v>
      </c>
      <c r="AW200" s="22" t="s">
        <v>3019</v>
      </c>
      <c r="AX200" s="24" t="s">
        <v>269</v>
      </c>
      <c r="AY200" s="24" t="s">
        <v>689</v>
      </c>
      <c r="AZ200" s="24" t="s">
        <v>7588</v>
      </c>
      <c r="BA200" s="24" t="s">
        <v>7588</v>
      </c>
      <c r="BB200" s="24"/>
      <c r="BC200" s="26"/>
      <c r="BD200" s="24"/>
      <c r="BE200" s="29"/>
      <c r="BF200" s="26"/>
      <c r="BG200" s="24">
        <f t="shared" si="107"/>
        <v>0</v>
      </c>
      <c r="BH200" s="24">
        <f t="shared" si="108"/>
        <v>0</v>
      </c>
      <c r="BI200" s="24">
        <f t="shared" si="109"/>
        <v>0</v>
      </c>
      <c r="BJ200" s="24">
        <f t="shared" si="110"/>
        <v>0</v>
      </c>
      <c r="BK200" s="24">
        <f t="shared" si="111"/>
        <v>0</v>
      </c>
      <c r="BL200" s="24">
        <f t="shared" si="112"/>
        <v>0</v>
      </c>
      <c r="BM200" s="24">
        <f t="shared" si="113"/>
        <v>0</v>
      </c>
      <c r="BN200" s="24">
        <f t="shared" si="114"/>
        <v>0</v>
      </c>
      <c r="BO200" s="24">
        <f t="shared" si="115"/>
        <v>0</v>
      </c>
      <c r="BP200" s="24">
        <f t="shared" si="116"/>
        <v>0</v>
      </c>
      <c r="BQ200" s="24">
        <f t="shared" si="117"/>
        <v>0</v>
      </c>
      <c r="BR200" s="24">
        <f t="shared" si="118"/>
        <v>0</v>
      </c>
      <c r="BS200" s="24">
        <f t="shared" si="119"/>
        <v>0</v>
      </c>
      <c r="BT200" s="24">
        <f t="shared" si="120"/>
        <v>0</v>
      </c>
      <c r="BU200" s="24">
        <f t="shared" si="121"/>
        <v>0</v>
      </c>
      <c r="BV200" s="24">
        <f t="shared" si="122"/>
        <v>0</v>
      </c>
      <c r="BW200" s="24">
        <f t="shared" si="123"/>
        <v>1</v>
      </c>
      <c r="BX200" s="24">
        <f t="shared" si="124"/>
        <v>1</v>
      </c>
      <c r="BY200" s="24">
        <f t="shared" si="125"/>
        <v>0</v>
      </c>
      <c r="BZ200" s="24">
        <f t="shared" si="126"/>
        <v>0</v>
      </c>
      <c r="CA200" s="24">
        <f t="shared" si="127"/>
        <v>0</v>
      </c>
      <c r="CB200" s="24">
        <f t="shared" si="128"/>
        <v>0</v>
      </c>
      <c r="CC200" s="24">
        <f t="shared" si="129"/>
        <v>0</v>
      </c>
      <c r="CD200" s="24">
        <f t="shared" si="130"/>
        <v>0</v>
      </c>
      <c r="CE200" s="24">
        <f t="shared" si="131"/>
        <v>0</v>
      </c>
      <c r="CF200" s="24">
        <f t="shared" si="132"/>
        <v>1</v>
      </c>
      <c r="CG200" s="24">
        <f>MAX(BJ200,BN200,BX200,CB200)</f>
        <v>1</v>
      </c>
      <c r="CH200" s="24">
        <f t="shared" si="133"/>
        <v>0</v>
      </c>
      <c r="CI200" s="24">
        <f t="shared" si="134"/>
        <v>0</v>
      </c>
      <c r="CJ200" s="211">
        <f>_xlfn.XLOOKUP($C200,[1]Sheet1!$B:$B,[1]Sheet1!BJ:BJ)</f>
        <v>0</v>
      </c>
      <c r="CK200" s="211">
        <f>_xlfn.XLOOKUP($C200,[1]Sheet1!$B:$B,[1]Sheet1!BK:BK)</f>
        <v>0</v>
      </c>
      <c r="CL200" s="211">
        <f>_xlfn.XLOOKUP($C200,[1]Sheet1!$B:$B,[1]Sheet1!BL:BL)</f>
        <v>0</v>
      </c>
      <c r="CM200" s="211">
        <f>_xlfn.XLOOKUP($C200,[1]Sheet1!$B:$B,[1]Sheet1!BM:BM)</f>
        <v>0</v>
      </c>
      <c r="CN200" s="211">
        <f>_xlfn.XLOOKUP($C200,[1]Sheet1!$B:$B,[1]Sheet1!BN:BN)</f>
        <v>0</v>
      </c>
      <c r="CO200" s="211">
        <f>_xlfn.XLOOKUP($C200,[1]Sheet1!$B:$B,[1]Sheet1!BO:BO)</f>
        <v>0</v>
      </c>
      <c r="CP200" s="211">
        <f>_xlfn.XLOOKUP($C200,[1]Sheet1!$B:$B,[1]Sheet1!BP:BP)</f>
        <v>0</v>
      </c>
      <c r="CQ200" s="211">
        <f>_xlfn.XLOOKUP($C200,[1]Sheet1!$B:$B,[1]Sheet1!BQ:BQ)</f>
        <v>0</v>
      </c>
      <c r="CR200" s="211">
        <f>_xlfn.XLOOKUP($C200,[1]Sheet1!$B:$B,[1]Sheet1!BR:BR)</f>
        <v>0</v>
      </c>
      <c r="CS200" s="211">
        <f>_xlfn.XLOOKUP($C200,[1]Sheet1!$B:$B,[1]Sheet1!BS:BS)</f>
        <v>0</v>
      </c>
      <c r="CT200" s="211">
        <f>_xlfn.XLOOKUP($C200,[1]Sheet1!$B:$B,[1]Sheet1!BT:BT)</f>
        <v>0</v>
      </c>
      <c r="CU200" s="211">
        <f>_xlfn.XLOOKUP($C200,[1]Sheet1!$B:$B,[1]Sheet1!BU:BU)</f>
        <v>0</v>
      </c>
      <c r="CV200" s="211">
        <f>_xlfn.XLOOKUP($C200,[1]Sheet1!$B:$B,[1]Sheet1!BV:BV)</f>
        <v>0</v>
      </c>
      <c r="CW200" s="211">
        <f>_xlfn.XLOOKUP($C200,[1]Sheet1!$B:$B,[1]Sheet1!BW:BW)</f>
        <v>0</v>
      </c>
      <c r="CX200" s="211">
        <f>_xlfn.XLOOKUP($C200,[1]Sheet1!$B:$B,[1]Sheet1!BX:BX)</f>
        <v>0</v>
      </c>
      <c r="CY200" s="211">
        <f>_xlfn.XLOOKUP($C200,[1]Sheet1!$B:$B,[1]Sheet1!BY:BY)</f>
        <v>0</v>
      </c>
      <c r="CZ200" s="211">
        <f>_xlfn.XLOOKUP($C200,[1]Sheet1!$B:$B,[1]Sheet1!BZ:BZ)</f>
        <v>0</v>
      </c>
      <c r="DA200" s="211">
        <f>_xlfn.XLOOKUP($C200,[1]Sheet1!$B:$B,[1]Sheet1!CA:CA)</f>
        <v>0</v>
      </c>
      <c r="DB200" s="211">
        <f>_xlfn.XLOOKUP($C200,[1]Sheet1!$B:$B,[1]Sheet1!CB:CB)</f>
        <v>0</v>
      </c>
      <c r="DC200" s="211">
        <f>_xlfn.XLOOKUP($C200,[1]Sheet1!$B:$B,[1]Sheet1!CC:CC)</f>
        <v>0</v>
      </c>
      <c r="DD200" s="211">
        <f>_xlfn.XLOOKUP($C200,[1]Sheet1!$B:$B,[1]Sheet1!CD:CD)</f>
        <v>0</v>
      </c>
      <c r="DE200" s="211">
        <f>_xlfn.XLOOKUP($C200,[1]Sheet1!$B:$B,[1]Sheet1!CE:CE)</f>
        <v>0</v>
      </c>
      <c r="DF200" s="211">
        <f>_xlfn.XLOOKUP($C200,[1]Sheet1!$B:$B,[1]Sheet1!CF:CF)</f>
        <v>0</v>
      </c>
      <c r="DG200" s="163" t="str">
        <f>_xlfn.XLOOKUP(C200,[2]Sheet1!$B:$B,[2]Sheet1!$N:$N)</f>
        <v>N</v>
      </c>
      <c r="DH200" s="163">
        <f>_xlfn.XLOOKUP(C200,[2]Sheet1!$B:$B,[2]Sheet1!$R:$R)</f>
        <v>0</v>
      </c>
      <c r="DI200" s="163" t="str">
        <f>_xlfn.XLOOKUP(C200,[2]Sheet1!$B:$B,[2]Sheet1!$AN:$AN)</f>
        <v>I</v>
      </c>
      <c r="DJ200" s="163" t="str">
        <f>_xlfn.XLOOKUP(C200,[2]Sheet1!$B:$B,[2]Sheet1!$W:$W)</f>
        <v>G</v>
      </c>
      <c r="DK200" s="163" t="str">
        <f>_xlfn.XLOOKUP(C200,[2]Sheet1!$B:$B,[2]Sheet1!$AF:$AF)</f>
        <v>U</v>
      </c>
      <c r="DL200" s="163">
        <f>_xlfn.XLOOKUP(C200,[2]Sheet1!$B:$B,[2]Sheet1!$AW:$AW)</f>
        <v>0</v>
      </c>
      <c r="DM200" s="166" t="str">
        <f t="shared" si="135"/>
        <v>N</v>
      </c>
      <c r="DN200" s="166" t="str">
        <f t="shared" si="136"/>
        <v/>
      </c>
      <c r="DO200" s="166" t="str">
        <f t="shared" si="137"/>
        <v>N</v>
      </c>
      <c r="DP200" s="166" t="str">
        <f t="shared" si="138"/>
        <v>Y</v>
      </c>
      <c r="DQ200" s="180" t="str">
        <f t="shared" si="139"/>
        <v>Yes</v>
      </c>
      <c r="DR200" s="180"/>
    </row>
    <row r="201" spans="1:122" s="143" customFormat="1" ht="16.5" hidden="1" customHeight="1">
      <c r="A201" s="24">
        <v>198</v>
      </c>
      <c r="B201" s="24">
        <v>184</v>
      </c>
      <c r="C201" s="26" t="s">
        <v>2042</v>
      </c>
      <c r="D201" s="24" t="s">
        <v>7187</v>
      </c>
      <c r="E201" s="24" t="s">
        <v>7169</v>
      </c>
      <c r="F201" s="24" t="s">
        <v>2540</v>
      </c>
      <c r="G201" s="24" t="s">
        <v>3181</v>
      </c>
      <c r="H201" s="30" t="s">
        <v>2043</v>
      </c>
      <c r="I201" s="24" t="s">
        <v>2044</v>
      </c>
      <c r="J201" s="24">
        <v>3.6999999999999998E-2</v>
      </c>
      <c r="K201" s="24" t="s">
        <v>2045</v>
      </c>
      <c r="L201" s="24">
        <v>69111</v>
      </c>
      <c r="M201" s="26">
        <v>17</v>
      </c>
      <c r="N201" s="73" t="s">
        <v>689</v>
      </c>
      <c r="O201" s="73" t="s">
        <v>7588</v>
      </c>
      <c r="P201" s="74" t="s">
        <v>7588</v>
      </c>
      <c r="Q201" s="73" t="s">
        <v>86</v>
      </c>
      <c r="R201" s="73" t="s">
        <v>86</v>
      </c>
      <c r="S201" s="73" t="s">
        <v>673</v>
      </c>
      <c r="T201" s="73" t="s">
        <v>2984</v>
      </c>
      <c r="U201" s="213">
        <v>2030</v>
      </c>
      <c r="V201" s="73" t="s">
        <v>673</v>
      </c>
      <c r="W201" s="73" t="s">
        <v>2984</v>
      </c>
      <c r="X201" s="218">
        <v>2050</v>
      </c>
      <c r="Y201" s="73" t="s">
        <v>86</v>
      </c>
      <c r="Z201" s="73" t="s">
        <v>673</v>
      </c>
      <c r="AA201" s="74">
        <v>2050</v>
      </c>
      <c r="AB201" s="73"/>
      <c r="AC201" s="73" t="s">
        <v>417</v>
      </c>
      <c r="AD201" s="74" t="s">
        <v>6</v>
      </c>
      <c r="AE201" s="73" t="s">
        <v>7588</v>
      </c>
      <c r="AF201" s="73" t="s">
        <v>689</v>
      </c>
      <c r="AG201" s="73" t="s">
        <v>266</v>
      </c>
      <c r="AH201" s="73" t="s">
        <v>266</v>
      </c>
      <c r="AI201" s="73" t="s">
        <v>266</v>
      </c>
      <c r="AJ201" s="73" t="s">
        <v>2283</v>
      </c>
      <c r="AK201" s="81" t="s">
        <v>7588</v>
      </c>
      <c r="AL201" s="73" t="s">
        <v>7588</v>
      </c>
      <c r="AM201" s="24"/>
      <c r="AN201" s="26"/>
      <c r="AO201" s="24" t="s">
        <v>7346</v>
      </c>
      <c r="AP201" s="73" t="s">
        <v>86</v>
      </c>
      <c r="AQ201" s="24" t="s">
        <v>2283</v>
      </c>
      <c r="AR201" s="24" t="s">
        <v>4834</v>
      </c>
      <c r="AS201" s="24">
        <v>2050</v>
      </c>
      <c r="AT201" s="24"/>
      <c r="AU201" s="26"/>
      <c r="AV201" s="24" t="s">
        <v>267</v>
      </c>
      <c r="AW201" s="22" t="s">
        <v>267</v>
      </c>
      <c r="AX201" s="24" t="s">
        <v>269</v>
      </c>
      <c r="AY201" s="24" t="s">
        <v>689</v>
      </c>
      <c r="AZ201" s="24" t="s">
        <v>7588</v>
      </c>
      <c r="BA201" s="24" t="s">
        <v>7588</v>
      </c>
      <c r="BB201" s="24"/>
      <c r="BC201" s="26"/>
      <c r="BD201" s="24"/>
      <c r="BE201" s="29"/>
      <c r="BF201" s="26"/>
      <c r="BG201" s="24">
        <f t="shared" si="107"/>
        <v>0</v>
      </c>
      <c r="BH201" s="24">
        <f t="shared" si="108"/>
        <v>0</v>
      </c>
      <c r="BI201" s="24">
        <f t="shared" si="109"/>
        <v>0</v>
      </c>
      <c r="BJ201" s="24">
        <f t="shared" si="110"/>
        <v>0</v>
      </c>
      <c r="BK201" s="24">
        <f t="shared" si="111"/>
        <v>0</v>
      </c>
      <c r="BL201" s="24">
        <f t="shared" si="112"/>
        <v>1</v>
      </c>
      <c r="BM201" s="24">
        <f t="shared" si="113"/>
        <v>0</v>
      </c>
      <c r="BN201" s="24">
        <f t="shared" si="114"/>
        <v>1</v>
      </c>
      <c r="BO201" s="24">
        <f t="shared" si="115"/>
        <v>0</v>
      </c>
      <c r="BP201" s="24">
        <f t="shared" si="116"/>
        <v>0</v>
      </c>
      <c r="BQ201" s="24">
        <f t="shared" si="117"/>
        <v>1</v>
      </c>
      <c r="BR201" s="24">
        <f t="shared" si="118"/>
        <v>0</v>
      </c>
      <c r="BS201" s="24">
        <f t="shared" si="119"/>
        <v>0</v>
      </c>
      <c r="BT201" s="24">
        <f t="shared" si="120"/>
        <v>1</v>
      </c>
      <c r="BU201" s="24">
        <f t="shared" si="121"/>
        <v>0</v>
      </c>
      <c r="BV201" s="24">
        <f t="shared" si="122"/>
        <v>0</v>
      </c>
      <c r="BW201" s="24">
        <f t="shared" si="123"/>
        <v>0</v>
      </c>
      <c r="BX201" s="24">
        <f t="shared" si="124"/>
        <v>0</v>
      </c>
      <c r="BY201" s="24">
        <f t="shared" si="125"/>
        <v>0</v>
      </c>
      <c r="BZ201" s="24">
        <f t="shared" si="126"/>
        <v>0</v>
      </c>
      <c r="CA201" s="24">
        <f t="shared" si="127"/>
        <v>1</v>
      </c>
      <c r="CB201" s="24">
        <f t="shared" si="128"/>
        <v>1</v>
      </c>
      <c r="CC201" s="24">
        <f t="shared" si="129"/>
        <v>0</v>
      </c>
      <c r="CD201" s="24">
        <f t="shared" si="130"/>
        <v>0</v>
      </c>
      <c r="CE201" s="24">
        <f t="shared" si="131"/>
        <v>0</v>
      </c>
      <c r="CF201" s="24">
        <f t="shared" si="132"/>
        <v>0</v>
      </c>
      <c r="CG201" s="24">
        <f>MAX($BJ201,$BN201,$BX201,$CB201)</f>
        <v>1</v>
      </c>
      <c r="CH201" s="24">
        <f t="shared" si="133"/>
        <v>0</v>
      </c>
      <c r="CI201" s="24">
        <f t="shared" si="134"/>
        <v>1</v>
      </c>
      <c r="CJ201" s="211">
        <f>_xlfn.XLOOKUP($C201,[1]Sheet1!$B:$B,[1]Sheet1!BJ:BJ)</f>
        <v>0</v>
      </c>
      <c r="CK201" s="211">
        <f>_xlfn.XLOOKUP($C201,[1]Sheet1!$B:$B,[1]Sheet1!BK:BK)</f>
        <v>0</v>
      </c>
      <c r="CL201" s="211">
        <f>_xlfn.XLOOKUP($C201,[1]Sheet1!$B:$B,[1]Sheet1!BL:BL)</f>
        <v>0</v>
      </c>
      <c r="CM201" s="211">
        <f>_xlfn.XLOOKUP($C201,[1]Sheet1!$B:$B,[1]Sheet1!BM:BM)</f>
        <v>0</v>
      </c>
      <c r="CN201" s="211">
        <f>_xlfn.XLOOKUP($C201,[1]Sheet1!$B:$B,[1]Sheet1!BN:BN)</f>
        <v>0</v>
      </c>
      <c r="CO201" s="211">
        <f>_xlfn.XLOOKUP($C201,[1]Sheet1!$B:$B,[1]Sheet1!BO:BO)</f>
        <v>0</v>
      </c>
      <c r="CP201" s="211">
        <f>_xlfn.XLOOKUP($C201,[1]Sheet1!$B:$B,[1]Sheet1!BP:BP)</f>
        <v>1</v>
      </c>
      <c r="CQ201" s="211">
        <f>_xlfn.XLOOKUP($C201,[1]Sheet1!$B:$B,[1]Sheet1!BQ:BQ)</f>
        <v>1</v>
      </c>
      <c r="CR201" s="211">
        <f>_xlfn.XLOOKUP($C201,[1]Sheet1!$B:$B,[1]Sheet1!BR:BR)</f>
        <v>0</v>
      </c>
      <c r="CS201" s="211">
        <f>_xlfn.XLOOKUP($C201,[1]Sheet1!$B:$B,[1]Sheet1!BS:BS)</f>
        <v>1</v>
      </c>
      <c r="CT201" s="211">
        <f>_xlfn.XLOOKUP($C201,[1]Sheet1!$B:$B,[1]Sheet1!BT:BT)</f>
        <v>0</v>
      </c>
      <c r="CU201" s="211">
        <f>_xlfn.XLOOKUP($C201,[1]Sheet1!$B:$B,[1]Sheet1!BU:BU)</f>
        <v>1</v>
      </c>
      <c r="CV201" s="211">
        <f>_xlfn.XLOOKUP($C201,[1]Sheet1!$B:$B,[1]Sheet1!BV:BV)</f>
        <v>0</v>
      </c>
      <c r="CW201" s="211">
        <f>_xlfn.XLOOKUP($C201,[1]Sheet1!$B:$B,[1]Sheet1!BW:BW)</f>
        <v>0</v>
      </c>
      <c r="CX201" s="211">
        <f>_xlfn.XLOOKUP($C201,[1]Sheet1!$B:$B,[1]Sheet1!BX:BX)</f>
        <v>0</v>
      </c>
      <c r="CY201" s="211">
        <f>_xlfn.XLOOKUP($C201,[1]Sheet1!$B:$B,[1]Sheet1!BY:BY)</f>
        <v>0</v>
      </c>
      <c r="CZ201" s="211">
        <f>_xlfn.XLOOKUP($C201,[1]Sheet1!$B:$B,[1]Sheet1!BZ:BZ)</f>
        <v>1</v>
      </c>
      <c r="DA201" s="211">
        <f>_xlfn.XLOOKUP($C201,[1]Sheet1!$B:$B,[1]Sheet1!CA:CA)</f>
        <v>0</v>
      </c>
      <c r="DB201" s="211">
        <f>_xlfn.XLOOKUP($C201,[1]Sheet1!$B:$B,[1]Sheet1!CB:CB)</f>
        <v>1</v>
      </c>
      <c r="DC201" s="211">
        <f>_xlfn.XLOOKUP($C201,[1]Sheet1!$B:$B,[1]Sheet1!CC:CC)</f>
        <v>1</v>
      </c>
      <c r="DD201" s="211">
        <f>_xlfn.XLOOKUP($C201,[1]Sheet1!$B:$B,[1]Sheet1!CD:CD)</f>
        <v>0</v>
      </c>
      <c r="DE201" s="211">
        <f>_xlfn.XLOOKUP($C201,[1]Sheet1!$B:$B,[1]Sheet1!CE:CE)</f>
        <v>1</v>
      </c>
      <c r="DF201" s="211">
        <f>_xlfn.XLOOKUP($C201,[1]Sheet1!$B:$B,[1]Sheet1!CF:CF)</f>
        <v>0</v>
      </c>
      <c r="DG201" s="163" t="str">
        <f>_xlfn.XLOOKUP(C201,[2]Sheet1!$B:$B,[2]Sheet1!$N:$N)</f>
        <v>N</v>
      </c>
      <c r="DH201" s="163" t="str">
        <f>_xlfn.XLOOKUP(C201,[2]Sheet1!$B:$B,[2]Sheet1!$R:$R)</f>
        <v>No</v>
      </c>
      <c r="DI201" s="163" t="str">
        <f>_xlfn.XLOOKUP(C201,[2]Sheet1!$B:$B,[2]Sheet1!$AN:$AN)</f>
        <v>C</v>
      </c>
      <c r="DJ201" s="163" t="str">
        <f>_xlfn.XLOOKUP(C201,[2]Sheet1!$B:$B,[2]Sheet1!$W:$W)</f>
        <v>I</v>
      </c>
      <c r="DK201" s="163">
        <f>_xlfn.XLOOKUP(C201,[2]Sheet1!$B:$B,[2]Sheet1!$AF:$AF)</f>
        <v>0</v>
      </c>
      <c r="DL201" s="163" t="str">
        <f>_xlfn.XLOOKUP(C201,[2]Sheet1!$B:$B,[2]Sheet1!$AW:$AW)</f>
        <v>R</v>
      </c>
      <c r="DM201" s="166" t="str">
        <f t="shared" si="135"/>
        <v>Y</v>
      </c>
      <c r="DN201" s="166" t="str">
        <f t="shared" si="136"/>
        <v>Targets set</v>
      </c>
      <c r="DO201" s="166" t="str">
        <f t="shared" si="137"/>
        <v>Y</v>
      </c>
      <c r="DP201" s="166" t="str">
        <f t="shared" si="138"/>
        <v>N</v>
      </c>
      <c r="DQ201" s="180" t="str">
        <f t="shared" si="139"/>
        <v>Not Specified</v>
      </c>
      <c r="DR201" s="180"/>
    </row>
    <row r="202" spans="1:122" s="89" customFormat="1" ht="16.5" hidden="1" customHeight="1">
      <c r="A202" s="89">
        <v>199</v>
      </c>
      <c r="B202" s="89">
        <v>173</v>
      </c>
      <c r="C202" s="90" t="s">
        <v>897</v>
      </c>
      <c r="D202" s="89" t="s">
        <v>7193</v>
      </c>
      <c r="E202" s="89" t="s">
        <v>7193</v>
      </c>
      <c r="F202" s="89" t="s">
        <v>2277</v>
      </c>
      <c r="G202" s="89" t="s">
        <v>3181</v>
      </c>
      <c r="H202" s="91" t="s">
        <v>898</v>
      </c>
      <c r="I202" s="89" t="s">
        <v>899</v>
      </c>
      <c r="J202" s="89">
        <v>-0.441</v>
      </c>
      <c r="K202" s="89" t="s">
        <v>900</v>
      </c>
      <c r="L202" s="89">
        <v>95918</v>
      </c>
      <c r="M202" s="90">
        <v>11</v>
      </c>
      <c r="N202" s="88" t="s">
        <v>689</v>
      </c>
      <c r="O202" s="88" t="s">
        <v>7588</v>
      </c>
      <c r="P202" s="92" t="s">
        <v>7588</v>
      </c>
      <c r="Q202" s="73" t="s">
        <v>689</v>
      </c>
      <c r="R202" s="73" t="s">
        <v>689</v>
      </c>
      <c r="S202" s="88" t="s">
        <v>7588</v>
      </c>
      <c r="T202" s="88" t="s">
        <v>7588</v>
      </c>
      <c r="U202" s="215" t="s">
        <v>7588</v>
      </c>
      <c r="V202" s="88" t="s">
        <v>7588</v>
      </c>
      <c r="W202" s="88" t="s">
        <v>7588</v>
      </c>
      <c r="X202" s="220" t="s">
        <v>7588</v>
      </c>
      <c r="Y202" s="73" t="s">
        <v>7588</v>
      </c>
      <c r="Z202" s="88" t="s">
        <v>7588</v>
      </c>
      <c r="AA202" s="92" t="s">
        <v>7588</v>
      </c>
      <c r="AB202" s="88"/>
      <c r="AC202" s="88" t="s">
        <v>7588</v>
      </c>
      <c r="AD202" s="92" t="s">
        <v>7588</v>
      </c>
      <c r="AE202" s="88" t="s">
        <v>85</v>
      </c>
      <c r="AF202" s="73" t="s">
        <v>689</v>
      </c>
      <c r="AG202" s="88" t="s">
        <v>7588</v>
      </c>
      <c r="AH202" s="88" t="s">
        <v>7588</v>
      </c>
      <c r="AI202" s="88" t="s">
        <v>7588</v>
      </c>
      <c r="AJ202" s="88" t="s">
        <v>7588</v>
      </c>
      <c r="AK202" s="93" t="s">
        <v>7588</v>
      </c>
      <c r="AL202" s="88">
        <v>2060</v>
      </c>
      <c r="AM202" s="173" t="s">
        <v>901</v>
      </c>
      <c r="AN202" s="183" t="s">
        <v>902</v>
      </c>
      <c r="AO202" s="24" t="s">
        <v>7588</v>
      </c>
      <c r="AP202" s="88" t="s">
        <v>689</v>
      </c>
      <c r="AQ202" s="89" t="s">
        <v>7588</v>
      </c>
      <c r="AR202" s="89" t="s">
        <v>7588</v>
      </c>
      <c r="AS202" s="89" t="s">
        <v>7588</v>
      </c>
      <c r="AU202" s="90"/>
      <c r="AV202" s="89" t="s">
        <v>7588</v>
      </c>
      <c r="AW202" s="199" t="s">
        <v>7588</v>
      </c>
      <c r="AX202" s="89" t="s">
        <v>7588</v>
      </c>
      <c r="AY202" s="89" t="s">
        <v>689</v>
      </c>
      <c r="AZ202" s="89" t="s">
        <v>7588</v>
      </c>
      <c r="BA202" s="89" t="s">
        <v>7588</v>
      </c>
      <c r="BC202" s="90"/>
      <c r="BE202" s="95"/>
      <c r="BF202" s="90"/>
      <c r="BG202" s="24">
        <f t="shared" si="107"/>
        <v>0</v>
      </c>
      <c r="BH202" s="24">
        <f t="shared" si="108"/>
        <v>0</v>
      </c>
      <c r="BI202" s="24">
        <f t="shared" si="109"/>
        <v>0</v>
      </c>
      <c r="BJ202" s="24">
        <f t="shared" si="110"/>
        <v>0</v>
      </c>
      <c r="BK202" s="24">
        <f t="shared" si="111"/>
        <v>0</v>
      </c>
      <c r="BL202" s="24">
        <f t="shared" si="112"/>
        <v>0</v>
      </c>
      <c r="BM202" s="24">
        <f t="shared" si="113"/>
        <v>0</v>
      </c>
      <c r="BN202" s="24">
        <f t="shared" si="114"/>
        <v>0</v>
      </c>
      <c r="BO202" s="24">
        <f t="shared" si="115"/>
        <v>0</v>
      </c>
      <c r="BP202" s="24">
        <f t="shared" si="116"/>
        <v>0</v>
      </c>
      <c r="BQ202" s="24">
        <f t="shared" si="117"/>
        <v>0</v>
      </c>
      <c r="BR202" s="24">
        <f t="shared" si="118"/>
        <v>0</v>
      </c>
      <c r="BS202" s="24">
        <f t="shared" si="119"/>
        <v>0</v>
      </c>
      <c r="BT202" s="24">
        <f t="shared" si="120"/>
        <v>0</v>
      </c>
      <c r="BU202" s="24">
        <f t="shared" si="121"/>
        <v>0</v>
      </c>
      <c r="BV202" s="24">
        <f t="shared" si="122"/>
        <v>0</v>
      </c>
      <c r="BW202" s="24">
        <f t="shared" si="123"/>
        <v>0</v>
      </c>
      <c r="BX202" s="24">
        <f t="shared" si="124"/>
        <v>0</v>
      </c>
      <c r="BY202" s="24">
        <f t="shared" si="125"/>
        <v>0</v>
      </c>
      <c r="BZ202" s="24">
        <f t="shared" si="126"/>
        <v>0</v>
      </c>
      <c r="CA202" s="24">
        <f t="shared" si="127"/>
        <v>0</v>
      </c>
      <c r="CB202" s="24">
        <f t="shared" si="128"/>
        <v>0</v>
      </c>
      <c r="CC202" s="24">
        <f t="shared" si="129"/>
        <v>0</v>
      </c>
      <c r="CD202" s="24">
        <f t="shared" si="130"/>
        <v>0</v>
      </c>
      <c r="CE202" s="24">
        <f t="shared" si="131"/>
        <v>0</v>
      </c>
      <c r="CF202" s="24">
        <f t="shared" si="132"/>
        <v>0</v>
      </c>
      <c r="CG202" s="24">
        <f t="shared" ref="CG202:CG209" si="140">MAX(BJ202,BN202,BX202,CB202)</f>
        <v>0</v>
      </c>
      <c r="CH202" s="24">
        <f t="shared" si="133"/>
        <v>0</v>
      </c>
      <c r="CI202" s="24">
        <f t="shared" si="134"/>
        <v>0</v>
      </c>
      <c r="CJ202" s="211">
        <f>_xlfn.XLOOKUP($C202,[1]Sheet1!$B:$B,[1]Sheet1!BJ:BJ)</f>
        <v>0</v>
      </c>
      <c r="CK202" s="211">
        <f>_xlfn.XLOOKUP($C202,[1]Sheet1!$B:$B,[1]Sheet1!BK:BK)</f>
        <v>0</v>
      </c>
      <c r="CL202" s="211">
        <f>_xlfn.XLOOKUP($C202,[1]Sheet1!$B:$B,[1]Sheet1!BL:BL)</f>
        <v>0</v>
      </c>
      <c r="CM202" s="211">
        <f>_xlfn.XLOOKUP($C202,[1]Sheet1!$B:$B,[1]Sheet1!BM:BM)</f>
        <v>0</v>
      </c>
      <c r="CN202" s="211">
        <f>_xlfn.XLOOKUP($C202,[1]Sheet1!$B:$B,[1]Sheet1!BN:BN)</f>
        <v>0</v>
      </c>
      <c r="CO202" s="211">
        <f>_xlfn.XLOOKUP($C202,[1]Sheet1!$B:$B,[1]Sheet1!BO:BO)</f>
        <v>0</v>
      </c>
      <c r="CP202" s="211">
        <f>_xlfn.XLOOKUP($C202,[1]Sheet1!$B:$B,[1]Sheet1!BP:BP)</f>
        <v>0</v>
      </c>
      <c r="CQ202" s="211">
        <f>_xlfn.XLOOKUP($C202,[1]Sheet1!$B:$B,[1]Sheet1!BQ:BQ)</f>
        <v>0</v>
      </c>
      <c r="CR202" s="211">
        <f>_xlfn.XLOOKUP($C202,[1]Sheet1!$B:$B,[1]Sheet1!BR:BR)</f>
        <v>0</v>
      </c>
      <c r="CS202" s="211">
        <f>_xlfn.XLOOKUP($C202,[1]Sheet1!$B:$B,[1]Sheet1!BS:BS)</f>
        <v>0</v>
      </c>
      <c r="CT202" s="211">
        <f>_xlfn.XLOOKUP($C202,[1]Sheet1!$B:$B,[1]Sheet1!BT:BT)</f>
        <v>0</v>
      </c>
      <c r="CU202" s="211">
        <f>_xlfn.XLOOKUP($C202,[1]Sheet1!$B:$B,[1]Sheet1!BU:BU)</f>
        <v>0</v>
      </c>
      <c r="CV202" s="211">
        <f>_xlfn.XLOOKUP($C202,[1]Sheet1!$B:$B,[1]Sheet1!BV:BV)</f>
        <v>0</v>
      </c>
      <c r="CW202" s="211">
        <f>_xlfn.XLOOKUP($C202,[1]Sheet1!$B:$B,[1]Sheet1!BW:BW)</f>
        <v>0</v>
      </c>
      <c r="CX202" s="211">
        <f>_xlfn.XLOOKUP($C202,[1]Sheet1!$B:$B,[1]Sheet1!BX:BX)</f>
        <v>0</v>
      </c>
      <c r="CY202" s="211">
        <f>_xlfn.XLOOKUP($C202,[1]Sheet1!$B:$B,[1]Sheet1!BY:BY)</f>
        <v>0</v>
      </c>
      <c r="CZ202" s="211">
        <f>_xlfn.XLOOKUP($C202,[1]Sheet1!$B:$B,[1]Sheet1!BZ:BZ)</f>
        <v>0</v>
      </c>
      <c r="DA202" s="211">
        <f>_xlfn.XLOOKUP($C202,[1]Sheet1!$B:$B,[1]Sheet1!CA:CA)</f>
        <v>0</v>
      </c>
      <c r="DB202" s="211">
        <f>_xlfn.XLOOKUP($C202,[1]Sheet1!$B:$B,[1]Sheet1!CB:CB)</f>
        <v>0</v>
      </c>
      <c r="DC202" s="211">
        <f>_xlfn.XLOOKUP($C202,[1]Sheet1!$B:$B,[1]Sheet1!CC:CC)</f>
        <v>0</v>
      </c>
      <c r="DD202" s="211">
        <f>_xlfn.XLOOKUP($C202,[1]Sheet1!$B:$B,[1]Sheet1!CD:CD)</f>
        <v>0</v>
      </c>
      <c r="DE202" s="211">
        <f>_xlfn.XLOOKUP($C202,[1]Sheet1!$B:$B,[1]Sheet1!CE:CE)</f>
        <v>0</v>
      </c>
      <c r="DF202" s="211">
        <f>_xlfn.XLOOKUP($C202,[1]Sheet1!$B:$B,[1]Sheet1!CF:CF)</f>
        <v>0</v>
      </c>
      <c r="DG202" s="163" t="str">
        <f>_xlfn.XLOOKUP(C202,[2]Sheet1!$B:$B,[2]Sheet1!$N:$N)</f>
        <v>N</v>
      </c>
      <c r="DH202" s="163">
        <f>_xlfn.XLOOKUP(C202,[2]Sheet1!$B:$B,[2]Sheet1!$R:$R)</f>
        <v>0</v>
      </c>
      <c r="DI202" s="163" t="str">
        <f>_xlfn.XLOOKUP(C202,[2]Sheet1!$B:$B,[2]Sheet1!$AN:$AN)</f>
        <v>N</v>
      </c>
      <c r="DJ202" s="163" t="str">
        <f>_xlfn.XLOOKUP(C202,[2]Sheet1!$B:$B,[2]Sheet1!$W:$W)</f>
        <v>G</v>
      </c>
      <c r="DK202" s="163" t="str">
        <f>_xlfn.XLOOKUP(C202,[2]Sheet1!$B:$B,[2]Sheet1!$AF:$AF)</f>
        <v>U</v>
      </c>
      <c r="DL202" s="163">
        <f>_xlfn.XLOOKUP(C202,[2]Sheet1!$B:$B,[2]Sheet1!$AW:$AW)</f>
        <v>0</v>
      </c>
      <c r="DM202" s="166" t="str">
        <f t="shared" si="135"/>
        <v>N</v>
      </c>
      <c r="DN202" s="166" t="str">
        <f t="shared" si="136"/>
        <v/>
      </c>
      <c r="DO202" s="166" t="str">
        <f t="shared" si="137"/>
        <v>N</v>
      </c>
      <c r="DP202" s="166" t="str">
        <f t="shared" si="138"/>
        <v>N</v>
      </c>
      <c r="DQ202" s="180" t="str">
        <f t="shared" si="139"/>
        <v/>
      </c>
      <c r="DR202" s="180"/>
    </row>
    <row r="203" spans="1:122" s="24" customFormat="1" ht="16.5" hidden="1" customHeight="1">
      <c r="A203" s="24">
        <v>200</v>
      </c>
      <c r="B203" s="24">
        <v>198</v>
      </c>
      <c r="C203" s="26" t="s">
        <v>2189</v>
      </c>
      <c r="D203" s="24" t="s">
        <v>7218</v>
      </c>
      <c r="E203" s="24" t="s">
        <v>7189</v>
      </c>
      <c r="F203" s="24" t="s">
        <v>4845</v>
      </c>
      <c r="G203" s="24" t="s">
        <v>3181</v>
      </c>
      <c r="H203" s="30" t="s">
        <v>2190</v>
      </c>
      <c r="I203" s="24" t="s">
        <v>2191</v>
      </c>
      <c r="J203" s="24">
        <v>-0.23300000000000001</v>
      </c>
      <c r="K203" s="24" t="s">
        <v>2192</v>
      </c>
      <c r="L203" s="24">
        <v>100000</v>
      </c>
      <c r="M203" s="26">
        <v>17</v>
      </c>
      <c r="N203" s="73" t="s">
        <v>689</v>
      </c>
      <c r="O203" s="73" t="s">
        <v>7588</v>
      </c>
      <c r="P203" s="74" t="s">
        <v>7588</v>
      </c>
      <c r="Q203" s="73" t="s">
        <v>86</v>
      </c>
      <c r="R203" s="73" t="s">
        <v>86</v>
      </c>
      <c r="S203" s="73" t="s">
        <v>673</v>
      </c>
      <c r="T203" s="73" t="s">
        <v>2984</v>
      </c>
      <c r="U203" s="213">
        <v>2032</v>
      </c>
      <c r="V203" s="73" t="s">
        <v>673</v>
      </c>
      <c r="W203" s="73" t="s">
        <v>2984</v>
      </c>
      <c r="X203" s="218">
        <v>2050</v>
      </c>
      <c r="Y203" s="73" t="s">
        <v>86</v>
      </c>
      <c r="Z203" s="73" t="s">
        <v>673</v>
      </c>
      <c r="AA203" s="74">
        <v>2050</v>
      </c>
      <c r="AB203" s="73"/>
      <c r="AC203" s="73" t="s">
        <v>417</v>
      </c>
      <c r="AD203" s="74" t="s">
        <v>6</v>
      </c>
      <c r="AE203" s="73" t="s">
        <v>7588</v>
      </c>
      <c r="AF203" s="73" t="s">
        <v>689</v>
      </c>
      <c r="AG203" s="73" t="s">
        <v>266</v>
      </c>
      <c r="AH203" s="73" t="s">
        <v>266</v>
      </c>
      <c r="AI203" s="73" t="s">
        <v>266</v>
      </c>
      <c r="AJ203" s="73" t="s">
        <v>2283</v>
      </c>
      <c r="AK203" s="81" t="s">
        <v>7588</v>
      </c>
      <c r="AL203" s="73" t="s">
        <v>7588</v>
      </c>
      <c r="AN203" s="26"/>
      <c r="AO203" s="24" t="s">
        <v>7346</v>
      </c>
      <c r="AP203" s="73" t="s">
        <v>86</v>
      </c>
      <c r="AQ203" s="24" t="s">
        <v>2283</v>
      </c>
      <c r="AR203" s="24" t="s">
        <v>4847</v>
      </c>
      <c r="AS203" s="24">
        <v>2050</v>
      </c>
      <c r="AU203" s="26"/>
      <c r="AV203" s="24" t="s">
        <v>269</v>
      </c>
      <c r="AW203" s="22" t="s">
        <v>418</v>
      </c>
      <c r="AX203" s="24" t="s">
        <v>269</v>
      </c>
      <c r="AY203" s="24" t="s">
        <v>689</v>
      </c>
      <c r="AZ203" s="24" t="s">
        <v>7588</v>
      </c>
      <c r="BA203" s="24" t="s">
        <v>7588</v>
      </c>
      <c r="BC203" s="26"/>
      <c r="BE203" s="29"/>
      <c r="BF203" s="26"/>
      <c r="BG203" s="24">
        <f t="shared" si="107"/>
        <v>0</v>
      </c>
      <c r="BH203" s="24">
        <f t="shared" si="108"/>
        <v>0</v>
      </c>
      <c r="BI203" s="24">
        <f t="shared" si="109"/>
        <v>0</v>
      </c>
      <c r="BJ203" s="24">
        <f t="shared" si="110"/>
        <v>0</v>
      </c>
      <c r="BK203" s="24">
        <f t="shared" si="111"/>
        <v>0</v>
      </c>
      <c r="BL203" s="24">
        <f t="shared" si="112"/>
        <v>0</v>
      </c>
      <c r="BM203" s="24">
        <f t="shared" si="113"/>
        <v>1</v>
      </c>
      <c r="BN203" s="24">
        <f t="shared" si="114"/>
        <v>1</v>
      </c>
      <c r="BO203" s="24">
        <f t="shared" si="115"/>
        <v>0</v>
      </c>
      <c r="BP203" s="24">
        <f t="shared" si="116"/>
        <v>0</v>
      </c>
      <c r="BQ203" s="24">
        <f t="shared" si="117"/>
        <v>1</v>
      </c>
      <c r="BR203" s="24">
        <f t="shared" si="118"/>
        <v>0</v>
      </c>
      <c r="BS203" s="24">
        <f t="shared" si="119"/>
        <v>0</v>
      </c>
      <c r="BT203" s="24">
        <f t="shared" si="120"/>
        <v>1</v>
      </c>
      <c r="BU203" s="24">
        <f t="shared" si="121"/>
        <v>0</v>
      </c>
      <c r="BV203" s="24">
        <f t="shared" si="122"/>
        <v>0</v>
      </c>
      <c r="BW203" s="24">
        <f t="shared" si="123"/>
        <v>0</v>
      </c>
      <c r="BX203" s="24">
        <f t="shared" si="124"/>
        <v>0</v>
      </c>
      <c r="BY203" s="24">
        <f t="shared" si="125"/>
        <v>0</v>
      </c>
      <c r="BZ203" s="24">
        <f t="shared" si="126"/>
        <v>0</v>
      </c>
      <c r="CA203" s="24">
        <f t="shared" si="127"/>
        <v>1</v>
      </c>
      <c r="CB203" s="24">
        <f t="shared" si="128"/>
        <v>1</v>
      </c>
      <c r="CC203" s="24">
        <f t="shared" si="129"/>
        <v>0</v>
      </c>
      <c r="CD203" s="24">
        <f t="shared" si="130"/>
        <v>0</v>
      </c>
      <c r="CE203" s="24">
        <f t="shared" si="131"/>
        <v>0</v>
      </c>
      <c r="CF203" s="24">
        <f t="shared" si="132"/>
        <v>0</v>
      </c>
      <c r="CG203" s="24">
        <f t="shared" si="140"/>
        <v>1</v>
      </c>
      <c r="CH203" s="24">
        <f t="shared" si="133"/>
        <v>1</v>
      </c>
      <c r="CI203" s="24">
        <f t="shared" si="134"/>
        <v>0</v>
      </c>
      <c r="CJ203" s="211">
        <f>_xlfn.XLOOKUP($C203,[1]Sheet1!$B:$B,[1]Sheet1!BJ:BJ)</f>
        <v>0</v>
      </c>
      <c r="CK203" s="211">
        <f>_xlfn.XLOOKUP($C203,[1]Sheet1!$B:$B,[1]Sheet1!BK:BK)</f>
        <v>0</v>
      </c>
      <c r="CL203" s="211">
        <f>_xlfn.XLOOKUP($C203,[1]Sheet1!$B:$B,[1]Sheet1!BL:BL)</f>
        <v>0</v>
      </c>
      <c r="CM203" s="211">
        <f>_xlfn.XLOOKUP($C203,[1]Sheet1!$B:$B,[1]Sheet1!BM:BM)</f>
        <v>0</v>
      </c>
      <c r="CN203" s="211">
        <f>_xlfn.XLOOKUP($C203,[1]Sheet1!$B:$B,[1]Sheet1!BN:BN)</f>
        <v>0</v>
      </c>
      <c r="CO203" s="211">
        <f>_xlfn.XLOOKUP($C203,[1]Sheet1!$B:$B,[1]Sheet1!BO:BO)</f>
        <v>0</v>
      </c>
      <c r="CP203" s="211">
        <f>_xlfn.XLOOKUP($C203,[1]Sheet1!$B:$B,[1]Sheet1!BP:BP)</f>
        <v>0</v>
      </c>
      <c r="CQ203" s="211">
        <f>_xlfn.XLOOKUP($C203,[1]Sheet1!$B:$B,[1]Sheet1!BQ:BQ)</f>
        <v>0</v>
      </c>
      <c r="CR203" s="211">
        <f>_xlfn.XLOOKUP($C203,[1]Sheet1!$B:$B,[1]Sheet1!BR:BR)</f>
        <v>0</v>
      </c>
      <c r="CS203" s="211">
        <f>_xlfn.XLOOKUP($C203,[1]Sheet1!$B:$B,[1]Sheet1!BS:BS)</f>
        <v>1</v>
      </c>
      <c r="CT203" s="211">
        <f>_xlfn.XLOOKUP($C203,[1]Sheet1!$B:$B,[1]Sheet1!BT:BT)</f>
        <v>0</v>
      </c>
      <c r="CU203" s="211">
        <f>_xlfn.XLOOKUP($C203,[1]Sheet1!$B:$B,[1]Sheet1!BU:BU)</f>
        <v>1</v>
      </c>
      <c r="CV203" s="211">
        <f>_xlfn.XLOOKUP($C203,[1]Sheet1!$B:$B,[1]Sheet1!BV:BV)</f>
        <v>0</v>
      </c>
      <c r="CW203" s="211">
        <f>_xlfn.XLOOKUP($C203,[1]Sheet1!$B:$B,[1]Sheet1!BW:BW)</f>
        <v>0</v>
      </c>
      <c r="CX203" s="211">
        <f>_xlfn.XLOOKUP($C203,[1]Sheet1!$B:$B,[1]Sheet1!BX:BX)</f>
        <v>0</v>
      </c>
      <c r="CY203" s="211">
        <f>_xlfn.XLOOKUP($C203,[1]Sheet1!$B:$B,[1]Sheet1!BY:BY)</f>
        <v>0</v>
      </c>
      <c r="CZ203" s="211">
        <f>_xlfn.XLOOKUP($C203,[1]Sheet1!$B:$B,[1]Sheet1!BZ:BZ)</f>
        <v>0</v>
      </c>
      <c r="DA203" s="211">
        <f>_xlfn.XLOOKUP($C203,[1]Sheet1!$B:$B,[1]Sheet1!CA:CA)</f>
        <v>0</v>
      </c>
      <c r="DB203" s="211">
        <f>_xlfn.XLOOKUP($C203,[1]Sheet1!$B:$B,[1]Sheet1!CB:CB)</f>
        <v>0</v>
      </c>
      <c r="DC203" s="211">
        <f>_xlfn.XLOOKUP($C203,[1]Sheet1!$B:$B,[1]Sheet1!CC:CC)</f>
        <v>0</v>
      </c>
      <c r="DD203" s="211">
        <f>_xlfn.XLOOKUP($C203,[1]Sheet1!$B:$B,[1]Sheet1!CD:CD)</f>
        <v>0</v>
      </c>
      <c r="DE203" s="211">
        <f>_xlfn.XLOOKUP($C203,[1]Sheet1!$B:$B,[1]Sheet1!CE:CE)</f>
        <v>1</v>
      </c>
      <c r="DF203" s="211">
        <f>_xlfn.XLOOKUP($C203,[1]Sheet1!$B:$B,[1]Sheet1!CF:CF)</f>
        <v>0</v>
      </c>
      <c r="DG203" s="163" t="str">
        <f>_xlfn.XLOOKUP(C203,[2]Sheet1!$B:$B,[2]Sheet1!$N:$N)</f>
        <v>N</v>
      </c>
      <c r="DH203" s="163" t="str">
        <f>_xlfn.XLOOKUP(C203,[2]Sheet1!$B:$B,[2]Sheet1!$R:$R)</f>
        <v>Yes</v>
      </c>
      <c r="DI203" s="163" t="str">
        <f>_xlfn.XLOOKUP(C203,[2]Sheet1!$B:$B,[2]Sheet1!$AN:$AN)</f>
        <v>N</v>
      </c>
      <c r="DJ203" s="163" t="str">
        <f>_xlfn.XLOOKUP(C203,[2]Sheet1!$B:$B,[2]Sheet1!$W:$W)</f>
        <v>N</v>
      </c>
      <c r="DK203" s="163">
        <f>_xlfn.XLOOKUP(C203,[2]Sheet1!$B:$B,[2]Sheet1!$AF:$AF)</f>
        <v>0</v>
      </c>
      <c r="DL203" s="163">
        <f>_xlfn.XLOOKUP(C203,[2]Sheet1!$B:$B,[2]Sheet1!$AW:$AW)</f>
        <v>0</v>
      </c>
      <c r="DM203" s="166" t="str">
        <f t="shared" si="135"/>
        <v>Y</v>
      </c>
      <c r="DN203" s="166" t="str">
        <f t="shared" si="136"/>
        <v>Targets set</v>
      </c>
      <c r="DO203" s="166" t="str">
        <f t="shared" si="137"/>
        <v>Y</v>
      </c>
      <c r="DP203" s="166" t="str">
        <f t="shared" si="138"/>
        <v>N</v>
      </c>
      <c r="DQ203" s="180" t="str">
        <f t="shared" si="139"/>
        <v>No</v>
      </c>
      <c r="DR203" s="180"/>
    </row>
    <row r="204" spans="1:122" s="89" customFormat="1" ht="16.5" hidden="1" customHeight="1">
      <c r="A204" s="89">
        <v>201</v>
      </c>
      <c r="B204" s="89">
        <v>192</v>
      </c>
      <c r="C204" s="90" t="s">
        <v>912</v>
      </c>
      <c r="D204" s="89" t="s">
        <v>7196</v>
      </c>
      <c r="E204" s="89" t="s">
        <v>7172</v>
      </c>
      <c r="F204" s="89" t="s">
        <v>2277</v>
      </c>
      <c r="G204" s="89" t="s">
        <v>3181</v>
      </c>
      <c r="H204" s="91" t="s">
        <v>913</v>
      </c>
      <c r="I204" s="89" t="s">
        <v>914</v>
      </c>
      <c r="J204" s="89">
        <v>-0.73199999999999998</v>
      </c>
      <c r="K204" s="89" t="s">
        <v>915</v>
      </c>
      <c r="L204" s="89">
        <v>97000</v>
      </c>
      <c r="M204" s="90">
        <v>13</v>
      </c>
      <c r="N204" s="88" t="s">
        <v>689</v>
      </c>
      <c r="O204" s="88" t="s">
        <v>7588</v>
      </c>
      <c r="P204" s="92" t="s">
        <v>7588</v>
      </c>
      <c r="Q204" s="73" t="s">
        <v>689</v>
      </c>
      <c r="R204" s="73" t="s">
        <v>689</v>
      </c>
      <c r="S204" s="88" t="s">
        <v>7588</v>
      </c>
      <c r="T204" s="88" t="s">
        <v>7588</v>
      </c>
      <c r="U204" s="215" t="s">
        <v>7588</v>
      </c>
      <c r="V204" s="88" t="s">
        <v>7588</v>
      </c>
      <c r="W204" s="88" t="s">
        <v>7588</v>
      </c>
      <c r="X204" s="220" t="s">
        <v>7588</v>
      </c>
      <c r="Y204" s="73" t="s">
        <v>7588</v>
      </c>
      <c r="Z204" s="88" t="s">
        <v>7588</v>
      </c>
      <c r="AA204" s="92" t="s">
        <v>7588</v>
      </c>
      <c r="AB204" s="88"/>
      <c r="AC204" s="88" t="s">
        <v>7588</v>
      </c>
      <c r="AD204" s="92" t="s">
        <v>7588</v>
      </c>
      <c r="AE204" s="73" t="s">
        <v>7588</v>
      </c>
      <c r="AF204" s="73" t="s">
        <v>689</v>
      </c>
      <c r="AG204" s="88" t="s">
        <v>266</v>
      </c>
      <c r="AH204" s="88" t="s">
        <v>266</v>
      </c>
      <c r="AI204" s="88" t="s">
        <v>7588</v>
      </c>
      <c r="AJ204" s="88" t="s">
        <v>691</v>
      </c>
      <c r="AK204" s="93" t="s">
        <v>916</v>
      </c>
      <c r="AL204" s="88">
        <v>2050</v>
      </c>
      <c r="AM204" s="89" t="s">
        <v>917</v>
      </c>
      <c r="AN204" s="90"/>
      <c r="AO204" s="24" t="s">
        <v>7588</v>
      </c>
      <c r="AP204" s="88" t="s">
        <v>689</v>
      </c>
      <c r="AQ204" s="89" t="s">
        <v>7588</v>
      </c>
      <c r="AR204" s="89" t="s">
        <v>7588</v>
      </c>
      <c r="AS204" s="89" t="s">
        <v>7588</v>
      </c>
      <c r="AU204" s="90"/>
      <c r="AV204" s="89" t="s">
        <v>7588</v>
      </c>
      <c r="AW204" s="199" t="s">
        <v>7588</v>
      </c>
      <c r="AX204" s="89" t="s">
        <v>7588</v>
      </c>
      <c r="AY204" s="89" t="s">
        <v>689</v>
      </c>
      <c r="AZ204" s="89" t="s">
        <v>7588</v>
      </c>
      <c r="BA204" s="89" t="s">
        <v>7588</v>
      </c>
      <c r="BC204" s="90"/>
      <c r="BE204" s="95"/>
      <c r="BF204" s="90"/>
      <c r="BG204" s="24">
        <f t="shared" si="107"/>
        <v>0</v>
      </c>
      <c r="BH204" s="24">
        <f t="shared" si="108"/>
        <v>0</v>
      </c>
      <c r="BI204" s="24">
        <f t="shared" si="109"/>
        <v>0</v>
      </c>
      <c r="BJ204" s="24">
        <f t="shared" si="110"/>
        <v>0</v>
      </c>
      <c r="BK204" s="24">
        <f t="shared" si="111"/>
        <v>0</v>
      </c>
      <c r="BL204" s="24">
        <f t="shared" si="112"/>
        <v>0</v>
      </c>
      <c r="BM204" s="24">
        <f t="shared" si="113"/>
        <v>0</v>
      </c>
      <c r="BN204" s="24">
        <f t="shared" si="114"/>
        <v>0</v>
      </c>
      <c r="BO204" s="24">
        <f t="shared" si="115"/>
        <v>0</v>
      </c>
      <c r="BP204" s="24">
        <f t="shared" si="116"/>
        <v>0</v>
      </c>
      <c r="BQ204" s="24">
        <f t="shared" si="117"/>
        <v>0</v>
      </c>
      <c r="BR204" s="24">
        <f t="shared" si="118"/>
        <v>0</v>
      </c>
      <c r="BS204" s="24">
        <f t="shared" si="119"/>
        <v>0</v>
      </c>
      <c r="BT204" s="24">
        <f t="shared" si="120"/>
        <v>0</v>
      </c>
      <c r="BU204" s="24">
        <f t="shared" si="121"/>
        <v>0</v>
      </c>
      <c r="BV204" s="24">
        <f t="shared" si="122"/>
        <v>0</v>
      </c>
      <c r="BW204" s="24">
        <f t="shared" si="123"/>
        <v>0</v>
      </c>
      <c r="BX204" s="24">
        <f t="shared" si="124"/>
        <v>0</v>
      </c>
      <c r="BY204" s="24">
        <f t="shared" si="125"/>
        <v>0</v>
      </c>
      <c r="BZ204" s="24">
        <f t="shared" si="126"/>
        <v>0</v>
      </c>
      <c r="CA204" s="24">
        <f t="shared" si="127"/>
        <v>0</v>
      </c>
      <c r="CB204" s="24">
        <f t="shared" si="128"/>
        <v>0</v>
      </c>
      <c r="CC204" s="24">
        <f t="shared" si="129"/>
        <v>0</v>
      </c>
      <c r="CD204" s="24">
        <f t="shared" si="130"/>
        <v>0</v>
      </c>
      <c r="CE204" s="24">
        <f t="shared" si="131"/>
        <v>0</v>
      </c>
      <c r="CF204" s="24">
        <f t="shared" si="132"/>
        <v>0</v>
      </c>
      <c r="CG204" s="24">
        <f t="shared" si="140"/>
        <v>0</v>
      </c>
      <c r="CH204" s="24">
        <f t="shared" si="133"/>
        <v>0</v>
      </c>
      <c r="CI204" s="24">
        <f t="shared" si="134"/>
        <v>0</v>
      </c>
      <c r="CJ204" s="211">
        <f>_xlfn.XLOOKUP($C204,[1]Sheet1!$B:$B,[1]Sheet1!BJ:BJ)</f>
        <v>0</v>
      </c>
      <c r="CK204" s="211">
        <f>_xlfn.XLOOKUP($C204,[1]Sheet1!$B:$B,[1]Sheet1!BK:BK)</f>
        <v>0</v>
      </c>
      <c r="CL204" s="211">
        <f>_xlfn.XLOOKUP($C204,[1]Sheet1!$B:$B,[1]Sheet1!BL:BL)</f>
        <v>0</v>
      </c>
      <c r="CM204" s="211">
        <f>_xlfn.XLOOKUP($C204,[1]Sheet1!$B:$B,[1]Sheet1!BM:BM)</f>
        <v>0</v>
      </c>
      <c r="CN204" s="211">
        <f>_xlfn.XLOOKUP($C204,[1]Sheet1!$B:$B,[1]Sheet1!BN:BN)</f>
        <v>0</v>
      </c>
      <c r="CO204" s="211">
        <f>_xlfn.XLOOKUP($C204,[1]Sheet1!$B:$B,[1]Sheet1!BO:BO)</f>
        <v>0</v>
      </c>
      <c r="CP204" s="211">
        <f>_xlfn.XLOOKUP($C204,[1]Sheet1!$B:$B,[1]Sheet1!BP:BP)</f>
        <v>0</v>
      </c>
      <c r="CQ204" s="211">
        <f>_xlfn.XLOOKUP($C204,[1]Sheet1!$B:$B,[1]Sheet1!BQ:BQ)</f>
        <v>0</v>
      </c>
      <c r="CR204" s="211">
        <f>_xlfn.XLOOKUP($C204,[1]Sheet1!$B:$B,[1]Sheet1!BR:BR)</f>
        <v>0</v>
      </c>
      <c r="CS204" s="211">
        <f>_xlfn.XLOOKUP($C204,[1]Sheet1!$B:$B,[1]Sheet1!BS:BS)</f>
        <v>0</v>
      </c>
      <c r="CT204" s="211">
        <f>_xlfn.XLOOKUP($C204,[1]Sheet1!$B:$B,[1]Sheet1!BT:BT)</f>
        <v>0</v>
      </c>
      <c r="CU204" s="211">
        <f>_xlfn.XLOOKUP($C204,[1]Sheet1!$B:$B,[1]Sheet1!BU:BU)</f>
        <v>0</v>
      </c>
      <c r="CV204" s="211">
        <f>_xlfn.XLOOKUP($C204,[1]Sheet1!$B:$B,[1]Sheet1!BV:BV)</f>
        <v>0</v>
      </c>
      <c r="CW204" s="211">
        <f>_xlfn.XLOOKUP($C204,[1]Sheet1!$B:$B,[1]Sheet1!BW:BW)</f>
        <v>0</v>
      </c>
      <c r="CX204" s="211">
        <f>_xlfn.XLOOKUP($C204,[1]Sheet1!$B:$B,[1]Sheet1!BX:BX)</f>
        <v>0</v>
      </c>
      <c r="CY204" s="211">
        <f>_xlfn.XLOOKUP($C204,[1]Sheet1!$B:$B,[1]Sheet1!BY:BY)</f>
        <v>0</v>
      </c>
      <c r="CZ204" s="211">
        <f>_xlfn.XLOOKUP($C204,[1]Sheet1!$B:$B,[1]Sheet1!BZ:BZ)</f>
        <v>0</v>
      </c>
      <c r="DA204" s="211">
        <f>_xlfn.XLOOKUP($C204,[1]Sheet1!$B:$B,[1]Sheet1!CA:CA)</f>
        <v>0</v>
      </c>
      <c r="DB204" s="211">
        <f>_xlfn.XLOOKUP($C204,[1]Sheet1!$B:$B,[1]Sheet1!CB:CB)</f>
        <v>0</v>
      </c>
      <c r="DC204" s="211">
        <f>_xlfn.XLOOKUP($C204,[1]Sheet1!$B:$B,[1]Sheet1!CC:CC)</f>
        <v>0</v>
      </c>
      <c r="DD204" s="211">
        <f>_xlfn.XLOOKUP($C204,[1]Sheet1!$B:$B,[1]Sheet1!CD:CD)</f>
        <v>0</v>
      </c>
      <c r="DE204" s="211">
        <f>_xlfn.XLOOKUP($C204,[1]Sheet1!$B:$B,[1]Sheet1!CE:CE)</f>
        <v>0</v>
      </c>
      <c r="DF204" s="211">
        <f>_xlfn.XLOOKUP($C204,[1]Sheet1!$B:$B,[1]Sheet1!CF:CF)</f>
        <v>0</v>
      </c>
      <c r="DG204" s="163" t="str">
        <f>_xlfn.XLOOKUP(C204,[2]Sheet1!$B:$B,[2]Sheet1!$N:$N)</f>
        <v>N</v>
      </c>
      <c r="DH204" s="163">
        <f>_xlfn.XLOOKUP(C204,[2]Sheet1!$B:$B,[2]Sheet1!$R:$R)</f>
        <v>0</v>
      </c>
      <c r="DI204" s="163" t="str">
        <f>_xlfn.XLOOKUP(C204,[2]Sheet1!$B:$B,[2]Sheet1!$AN:$AN)</f>
        <v>N</v>
      </c>
      <c r="DJ204" s="163" t="str">
        <f>_xlfn.XLOOKUP(C204,[2]Sheet1!$B:$B,[2]Sheet1!$W:$W)</f>
        <v>N</v>
      </c>
      <c r="DK204" s="163">
        <f>_xlfn.XLOOKUP(C204,[2]Sheet1!$B:$B,[2]Sheet1!$AF:$AF)</f>
        <v>0</v>
      </c>
      <c r="DL204" s="163">
        <f>_xlfn.XLOOKUP(C204,[2]Sheet1!$B:$B,[2]Sheet1!$AW:$AW)</f>
        <v>0</v>
      </c>
      <c r="DM204" s="166" t="str">
        <f t="shared" si="135"/>
        <v>N</v>
      </c>
      <c r="DN204" s="166" t="str">
        <f t="shared" si="136"/>
        <v/>
      </c>
      <c r="DO204" s="166" t="str">
        <f t="shared" si="137"/>
        <v>N</v>
      </c>
      <c r="DP204" s="166" t="str">
        <f t="shared" si="138"/>
        <v>N</v>
      </c>
      <c r="DQ204" s="180" t="str">
        <f t="shared" si="139"/>
        <v/>
      </c>
      <c r="DR204" s="180"/>
    </row>
    <row r="205" spans="1:122" s="24" customFormat="1" ht="16.5" hidden="1" customHeight="1">
      <c r="A205" s="24">
        <v>202</v>
      </c>
      <c r="B205" s="24">
        <v>215</v>
      </c>
      <c r="C205" s="26" t="s">
        <v>1424</v>
      </c>
      <c r="D205" s="24" t="s">
        <v>7173</v>
      </c>
      <c r="E205" s="24" t="s">
        <v>7169</v>
      </c>
      <c r="F205" s="24" t="s">
        <v>2428</v>
      </c>
      <c r="G205" s="24" t="s">
        <v>3136</v>
      </c>
      <c r="H205" s="30" t="s">
        <v>1425</v>
      </c>
      <c r="I205" s="24" t="s">
        <v>1426</v>
      </c>
      <c r="J205" s="24">
        <v>0.23499999999999999</v>
      </c>
      <c r="K205" s="24" t="s">
        <v>1427</v>
      </c>
      <c r="L205" s="24">
        <v>43584</v>
      </c>
      <c r="M205" s="26">
        <v>31</v>
      </c>
      <c r="N205" s="73" t="s">
        <v>689</v>
      </c>
      <c r="O205" s="73" t="s">
        <v>7588</v>
      </c>
      <c r="P205" s="74" t="s">
        <v>7588</v>
      </c>
      <c r="Q205" s="73" t="s">
        <v>689</v>
      </c>
      <c r="R205" s="73" t="s">
        <v>689</v>
      </c>
      <c r="S205" s="73" t="s">
        <v>7588</v>
      </c>
      <c r="T205" s="73" t="s">
        <v>7588</v>
      </c>
      <c r="U205" s="213" t="s">
        <v>7588</v>
      </c>
      <c r="V205" s="73" t="s">
        <v>7588</v>
      </c>
      <c r="W205" s="73" t="s">
        <v>7588</v>
      </c>
      <c r="X205" s="218" t="s">
        <v>7588</v>
      </c>
      <c r="Y205" s="73" t="s">
        <v>7588</v>
      </c>
      <c r="Z205" s="73" t="s">
        <v>7588</v>
      </c>
      <c r="AA205" s="74" t="s">
        <v>7588</v>
      </c>
      <c r="AB205" s="73"/>
      <c r="AC205" s="73" t="s">
        <v>417</v>
      </c>
      <c r="AD205" s="74" t="s">
        <v>6</v>
      </c>
      <c r="AE205" s="73" t="s">
        <v>7588</v>
      </c>
      <c r="AF205" s="73" t="s">
        <v>689</v>
      </c>
      <c r="AG205" s="73" t="s">
        <v>266</v>
      </c>
      <c r="AH205" s="73" t="s">
        <v>266</v>
      </c>
      <c r="AI205" s="73" t="s">
        <v>266</v>
      </c>
      <c r="AJ205" s="73" t="s">
        <v>2283</v>
      </c>
      <c r="AK205" s="81" t="s">
        <v>7588</v>
      </c>
      <c r="AL205" s="73" t="s">
        <v>7588</v>
      </c>
      <c r="AN205" s="26"/>
      <c r="AO205" s="24" t="s">
        <v>7346</v>
      </c>
      <c r="AP205" s="73" t="s">
        <v>86</v>
      </c>
      <c r="AQ205" s="24" t="s">
        <v>2283</v>
      </c>
      <c r="AR205" s="24" t="s">
        <v>4857</v>
      </c>
      <c r="AS205" s="24">
        <v>2050</v>
      </c>
      <c r="AU205" s="26"/>
      <c r="AV205" s="24" t="s">
        <v>266</v>
      </c>
      <c r="AW205" s="22" t="s">
        <v>267</v>
      </c>
      <c r="AX205" s="24" t="s">
        <v>269</v>
      </c>
      <c r="AY205" s="24" t="s">
        <v>689</v>
      </c>
      <c r="AZ205" s="24" t="s">
        <v>7588</v>
      </c>
      <c r="BA205" s="24" t="s">
        <v>7588</v>
      </c>
      <c r="BC205" s="26"/>
      <c r="BE205" s="29"/>
      <c r="BF205" s="26"/>
      <c r="BG205" s="24">
        <f t="shared" si="107"/>
        <v>0</v>
      </c>
      <c r="BH205" s="24">
        <f t="shared" si="108"/>
        <v>0</v>
      </c>
      <c r="BI205" s="24">
        <f t="shared" si="109"/>
        <v>0</v>
      </c>
      <c r="BJ205" s="24">
        <f t="shared" si="110"/>
        <v>0</v>
      </c>
      <c r="BK205" s="24">
        <f t="shared" si="111"/>
        <v>0</v>
      </c>
      <c r="BL205" s="24">
        <f t="shared" si="112"/>
        <v>0</v>
      </c>
      <c r="BM205" s="24">
        <f t="shared" si="113"/>
        <v>0</v>
      </c>
      <c r="BN205" s="24">
        <f t="shared" si="114"/>
        <v>0</v>
      </c>
      <c r="BO205" s="24">
        <f t="shared" si="115"/>
        <v>0</v>
      </c>
      <c r="BP205" s="24">
        <f t="shared" si="116"/>
        <v>0</v>
      </c>
      <c r="BQ205" s="24">
        <f t="shared" si="117"/>
        <v>0</v>
      </c>
      <c r="BR205" s="24">
        <f t="shared" si="118"/>
        <v>0</v>
      </c>
      <c r="BS205" s="24">
        <f t="shared" si="119"/>
        <v>0</v>
      </c>
      <c r="BT205" s="24">
        <f t="shared" si="120"/>
        <v>1</v>
      </c>
      <c r="BU205" s="24">
        <f t="shared" si="121"/>
        <v>0</v>
      </c>
      <c r="BV205" s="24">
        <f t="shared" si="122"/>
        <v>0</v>
      </c>
      <c r="BW205" s="24">
        <f t="shared" si="123"/>
        <v>0</v>
      </c>
      <c r="BX205" s="24">
        <f t="shared" si="124"/>
        <v>0</v>
      </c>
      <c r="BY205" s="24">
        <f t="shared" si="125"/>
        <v>0</v>
      </c>
      <c r="BZ205" s="24">
        <f t="shared" si="126"/>
        <v>0</v>
      </c>
      <c r="CA205" s="24">
        <f t="shared" si="127"/>
        <v>1</v>
      </c>
      <c r="CB205" s="24">
        <f t="shared" si="128"/>
        <v>1</v>
      </c>
      <c r="CC205" s="24">
        <f t="shared" si="129"/>
        <v>0</v>
      </c>
      <c r="CD205" s="24">
        <f t="shared" si="130"/>
        <v>0</v>
      </c>
      <c r="CE205" s="24">
        <f t="shared" si="131"/>
        <v>0</v>
      </c>
      <c r="CF205" s="24">
        <f t="shared" si="132"/>
        <v>1</v>
      </c>
      <c r="CG205" s="24">
        <f t="shared" si="140"/>
        <v>1</v>
      </c>
      <c r="CH205" s="24">
        <f t="shared" si="133"/>
        <v>0</v>
      </c>
      <c r="CI205" s="24">
        <f t="shared" si="134"/>
        <v>0</v>
      </c>
      <c r="CJ205" s="211">
        <f>_xlfn.XLOOKUP($C205,[1]Sheet1!$B:$B,[1]Sheet1!BJ:BJ)</f>
        <v>1</v>
      </c>
      <c r="CK205" s="211">
        <f>_xlfn.XLOOKUP($C205,[1]Sheet1!$B:$B,[1]Sheet1!BK:BK)</f>
        <v>0</v>
      </c>
      <c r="CL205" s="211">
        <f>_xlfn.XLOOKUP($C205,[1]Sheet1!$B:$B,[1]Sheet1!BL:BL)</f>
        <v>0</v>
      </c>
      <c r="CM205" s="211">
        <f>_xlfn.XLOOKUP($C205,[1]Sheet1!$B:$B,[1]Sheet1!BM:BM)</f>
        <v>1</v>
      </c>
      <c r="CN205" s="211">
        <f>_xlfn.XLOOKUP($C205,[1]Sheet1!$B:$B,[1]Sheet1!BN:BN)</f>
        <v>0</v>
      </c>
      <c r="CO205" s="211">
        <f>_xlfn.XLOOKUP($C205,[1]Sheet1!$B:$B,[1]Sheet1!BO:BO)</f>
        <v>1</v>
      </c>
      <c r="CP205" s="211">
        <f>_xlfn.XLOOKUP($C205,[1]Sheet1!$B:$B,[1]Sheet1!BP:BP)</f>
        <v>0</v>
      </c>
      <c r="CQ205" s="211">
        <f>_xlfn.XLOOKUP($C205,[1]Sheet1!$B:$B,[1]Sheet1!BQ:BQ)</f>
        <v>1</v>
      </c>
      <c r="CR205" s="211">
        <f>_xlfn.XLOOKUP($C205,[1]Sheet1!$B:$B,[1]Sheet1!BR:BR)</f>
        <v>0</v>
      </c>
      <c r="CS205" s="211">
        <f>_xlfn.XLOOKUP($C205,[1]Sheet1!$B:$B,[1]Sheet1!BS:BS)</f>
        <v>0</v>
      </c>
      <c r="CT205" s="211">
        <f>_xlfn.XLOOKUP($C205,[1]Sheet1!$B:$B,[1]Sheet1!BT:BT)</f>
        <v>0</v>
      </c>
      <c r="CU205" s="211">
        <f>_xlfn.XLOOKUP($C205,[1]Sheet1!$B:$B,[1]Sheet1!BU:BU)</f>
        <v>0</v>
      </c>
      <c r="CV205" s="211">
        <f>_xlfn.XLOOKUP($C205,[1]Sheet1!$B:$B,[1]Sheet1!BV:BV)</f>
        <v>0</v>
      </c>
      <c r="CW205" s="211">
        <f>_xlfn.XLOOKUP($C205,[1]Sheet1!$B:$B,[1]Sheet1!BW:BW)</f>
        <v>0</v>
      </c>
      <c r="CX205" s="211">
        <f>_xlfn.XLOOKUP($C205,[1]Sheet1!$B:$B,[1]Sheet1!BX:BX)</f>
        <v>0</v>
      </c>
      <c r="CY205" s="211">
        <f>_xlfn.XLOOKUP($C205,[1]Sheet1!$B:$B,[1]Sheet1!BY:BY)</f>
        <v>0</v>
      </c>
      <c r="CZ205" s="211">
        <f>_xlfn.XLOOKUP($C205,[1]Sheet1!$B:$B,[1]Sheet1!BZ:BZ)</f>
        <v>1</v>
      </c>
      <c r="DA205" s="211">
        <f>_xlfn.XLOOKUP($C205,[1]Sheet1!$B:$B,[1]Sheet1!CA:CA)</f>
        <v>1</v>
      </c>
      <c r="DB205" s="211">
        <f>_xlfn.XLOOKUP($C205,[1]Sheet1!$B:$B,[1]Sheet1!CB:CB)</f>
        <v>1</v>
      </c>
      <c r="DC205" s="211">
        <f>_xlfn.XLOOKUP($C205,[1]Sheet1!$B:$B,[1]Sheet1!CC:CC)</f>
        <v>1</v>
      </c>
      <c r="DD205" s="211">
        <f>_xlfn.XLOOKUP($C205,[1]Sheet1!$B:$B,[1]Sheet1!CD:CD)</f>
        <v>0</v>
      </c>
      <c r="DE205" s="211">
        <f>_xlfn.XLOOKUP($C205,[1]Sheet1!$B:$B,[1]Sheet1!CE:CE)</f>
        <v>1</v>
      </c>
      <c r="DF205" s="211">
        <f>_xlfn.XLOOKUP($C205,[1]Sheet1!$B:$B,[1]Sheet1!CF:CF)</f>
        <v>1</v>
      </c>
      <c r="DG205" s="163" t="str">
        <f>_xlfn.XLOOKUP(C205,[2]Sheet1!$B:$B,[2]Sheet1!$N:$N)</f>
        <v>N</v>
      </c>
      <c r="DH205" s="163">
        <f>_xlfn.XLOOKUP(C205,[2]Sheet1!$B:$B,[2]Sheet1!$R:$R)</f>
        <v>0</v>
      </c>
      <c r="DI205" s="163" t="str">
        <f>_xlfn.XLOOKUP(C205,[2]Sheet1!$B:$B,[2]Sheet1!$AN:$AN)</f>
        <v>C, F</v>
      </c>
      <c r="DJ205" s="163" t="str">
        <f>_xlfn.XLOOKUP(C205,[2]Sheet1!$B:$B,[2]Sheet1!$W:$W)</f>
        <v>C</v>
      </c>
      <c r="DK205" s="163" t="str">
        <f>_xlfn.XLOOKUP(C205,[2]Sheet1!$B:$B,[2]Sheet1!$AF:$AF)</f>
        <v>Y</v>
      </c>
      <c r="DL205" s="163" t="str">
        <f>_xlfn.XLOOKUP(C205,[2]Sheet1!$B:$B,[2]Sheet1!$AW:$AW)</f>
        <v>Y</v>
      </c>
      <c r="DM205" s="166" t="str">
        <f t="shared" si="135"/>
        <v>N</v>
      </c>
      <c r="DN205" s="166" t="str">
        <f t="shared" si="136"/>
        <v/>
      </c>
      <c r="DO205" s="166" t="str">
        <f t="shared" si="137"/>
        <v>Y</v>
      </c>
      <c r="DP205" s="166" t="str">
        <f t="shared" si="138"/>
        <v>N</v>
      </c>
      <c r="DQ205" s="180" t="str">
        <f t="shared" si="139"/>
        <v>Yes</v>
      </c>
      <c r="DR205" s="180"/>
    </row>
    <row r="206" spans="1:122" s="24" customFormat="1" ht="16.5" hidden="1" customHeight="1">
      <c r="A206" s="24">
        <v>203</v>
      </c>
      <c r="B206" s="24">
        <v>214</v>
      </c>
      <c r="C206" s="26" t="s">
        <v>922</v>
      </c>
      <c r="D206" s="24" t="s">
        <v>7206</v>
      </c>
      <c r="E206" s="24" t="s">
        <v>7157</v>
      </c>
      <c r="F206" s="24" t="s">
        <v>2277</v>
      </c>
      <c r="G206" s="24" t="s">
        <v>3181</v>
      </c>
      <c r="H206" s="30" t="s">
        <v>923</v>
      </c>
      <c r="I206" s="24" t="s">
        <v>924</v>
      </c>
      <c r="J206" s="24">
        <v>0.51400000000000001</v>
      </c>
      <c r="K206" s="24" t="s">
        <v>925</v>
      </c>
      <c r="L206" s="24">
        <v>122340</v>
      </c>
      <c r="M206" s="26">
        <v>18</v>
      </c>
      <c r="N206" s="73" t="s">
        <v>689</v>
      </c>
      <c r="O206" s="73" t="s">
        <v>7588</v>
      </c>
      <c r="P206" s="74" t="s">
        <v>7588</v>
      </c>
      <c r="Q206" s="73" t="s">
        <v>689</v>
      </c>
      <c r="R206" s="73" t="s">
        <v>689</v>
      </c>
      <c r="S206" s="73" t="s">
        <v>7588</v>
      </c>
      <c r="T206" s="73" t="s">
        <v>7588</v>
      </c>
      <c r="U206" s="213" t="s">
        <v>7588</v>
      </c>
      <c r="V206" s="73" t="s">
        <v>7588</v>
      </c>
      <c r="W206" s="73" t="s">
        <v>7588</v>
      </c>
      <c r="X206" s="218" t="s">
        <v>7588</v>
      </c>
      <c r="Y206" s="73" t="s">
        <v>7588</v>
      </c>
      <c r="Z206" s="73" t="s">
        <v>7588</v>
      </c>
      <c r="AA206" s="74" t="s">
        <v>7588</v>
      </c>
      <c r="AB206" s="73"/>
      <c r="AC206" s="73" t="s">
        <v>675</v>
      </c>
      <c r="AD206" s="74" t="s">
        <v>5</v>
      </c>
      <c r="AE206" s="73" t="s">
        <v>85</v>
      </c>
      <c r="AF206" s="73" t="s">
        <v>689</v>
      </c>
      <c r="AG206" s="73" t="s">
        <v>267</v>
      </c>
      <c r="AH206" s="73" t="s">
        <v>267</v>
      </c>
      <c r="AI206" s="73" t="s">
        <v>267</v>
      </c>
      <c r="AJ206" s="73" t="s">
        <v>7588</v>
      </c>
      <c r="AK206" s="81" t="s">
        <v>7588</v>
      </c>
      <c r="AL206" s="73" t="s">
        <v>7588</v>
      </c>
      <c r="AN206" s="26"/>
      <c r="AO206" s="24" t="s">
        <v>7588</v>
      </c>
      <c r="AP206" s="73" t="s">
        <v>689</v>
      </c>
      <c r="AQ206" s="24" t="s">
        <v>7588</v>
      </c>
      <c r="AR206" s="24" t="s">
        <v>7588</v>
      </c>
      <c r="AS206" s="24" t="s">
        <v>7588</v>
      </c>
      <c r="AU206" s="26"/>
      <c r="AV206" s="24" t="s">
        <v>267</v>
      </c>
      <c r="AW206" s="22" t="s">
        <v>267</v>
      </c>
      <c r="AX206" s="24" t="s">
        <v>269</v>
      </c>
      <c r="AY206" s="24" t="s">
        <v>689</v>
      </c>
      <c r="AZ206" s="24" t="s">
        <v>7588</v>
      </c>
      <c r="BA206" s="24" t="s">
        <v>7588</v>
      </c>
      <c r="BC206" s="26"/>
      <c r="BE206" s="29"/>
      <c r="BF206" s="26"/>
      <c r="BG206" s="24">
        <f t="shared" si="107"/>
        <v>0</v>
      </c>
      <c r="BH206" s="24">
        <f t="shared" si="108"/>
        <v>0</v>
      </c>
      <c r="BI206" s="24">
        <f t="shared" si="109"/>
        <v>0</v>
      </c>
      <c r="BJ206" s="24">
        <f t="shared" si="110"/>
        <v>0</v>
      </c>
      <c r="BK206" s="24">
        <f t="shared" si="111"/>
        <v>0</v>
      </c>
      <c r="BL206" s="24">
        <f t="shared" si="112"/>
        <v>0</v>
      </c>
      <c r="BM206" s="24">
        <f t="shared" si="113"/>
        <v>0</v>
      </c>
      <c r="BN206" s="24">
        <f t="shared" si="114"/>
        <v>0</v>
      </c>
      <c r="BO206" s="24">
        <f t="shared" si="115"/>
        <v>0</v>
      </c>
      <c r="BP206" s="24">
        <f t="shared" si="116"/>
        <v>0</v>
      </c>
      <c r="BQ206" s="24">
        <f t="shared" si="117"/>
        <v>0</v>
      </c>
      <c r="BR206" s="24">
        <f t="shared" si="118"/>
        <v>0</v>
      </c>
      <c r="BS206" s="24">
        <f t="shared" si="119"/>
        <v>0</v>
      </c>
      <c r="BT206" s="24">
        <f t="shared" si="120"/>
        <v>0</v>
      </c>
      <c r="BU206" s="24">
        <f t="shared" si="121"/>
        <v>0</v>
      </c>
      <c r="BV206" s="24">
        <f t="shared" si="122"/>
        <v>0</v>
      </c>
      <c r="BW206" s="24">
        <f t="shared" si="123"/>
        <v>0</v>
      </c>
      <c r="BX206" s="24">
        <f t="shared" si="124"/>
        <v>0</v>
      </c>
      <c r="BY206" s="24">
        <f t="shared" si="125"/>
        <v>0</v>
      </c>
      <c r="BZ206" s="24">
        <f t="shared" si="126"/>
        <v>0</v>
      </c>
      <c r="CA206" s="24">
        <f t="shared" si="127"/>
        <v>0</v>
      </c>
      <c r="CB206" s="24">
        <f t="shared" si="128"/>
        <v>0</v>
      </c>
      <c r="CC206" s="24">
        <f t="shared" si="129"/>
        <v>0</v>
      </c>
      <c r="CD206" s="24">
        <f t="shared" si="130"/>
        <v>0</v>
      </c>
      <c r="CE206" s="24">
        <f t="shared" si="131"/>
        <v>0</v>
      </c>
      <c r="CF206" s="24">
        <f t="shared" si="132"/>
        <v>0</v>
      </c>
      <c r="CG206" s="24">
        <f t="shared" si="140"/>
        <v>0</v>
      </c>
      <c r="CH206" s="24">
        <f t="shared" si="133"/>
        <v>0</v>
      </c>
      <c r="CI206" s="24">
        <f t="shared" si="134"/>
        <v>1</v>
      </c>
      <c r="CJ206" s="211">
        <f>_xlfn.XLOOKUP($C206,[1]Sheet1!$B:$B,[1]Sheet1!BJ:BJ)</f>
        <v>0</v>
      </c>
      <c r="CK206" s="211">
        <f>_xlfn.XLOOKUP($C206,[1]Sheet1!$B:$B,[1]Sheet1!BK:BK)</f>
        <v>0</v>
      </c>
      <c r="CL206" s="211">
        <f>_xlfn.XLOOKUP($C206,[1]Sheet1!$B:$B,[1]Sheet1!BL:BL)</f>
        <v>0</v>
      </c>
      <c r="CM206" s="211">
        <f>_xlfn.XLOOKUP($C206,[1]Sheet1!$B:$B,[1]Sheet1!BM:BM)</f>
        <v>0</v>
      </c>
      <c r="CN206" s="211">
        <f>_xlfn.XLOOKUP($C206,[1]Sheet1!$B:$B,[1]Sheet1!BN:BN)</f>
        <v>0</v>
      </c>
      <c r="CO206" s="211">
        <f>_xlfn.XLOOKUP($C206,[1]Sheet1!$B:$B,[1]Sheet1!BO:BO)</f>
        <v>0</v>
      </c>
      <c r="CP206" s="211">
        <f>_xlfn.XLOOKUP($C206,[1]Sheet1!$B:$B,[1]Sheet1!BP:BP)</f>
        <v>0</v>
      </c>
      <c r="CQ206" s="211">
        <f>_xlfn.XLOOKUP($C206,[1]Sheet1!$B:$B,[1]Sheet1!BQ:BQ)</f>
        <v>0</v>
      </c>
      <c r="CR206" s="211">
        <f>_xlfn.XLOOKUP($C206,[1]Sheet1!$B:$B,[1]Sheet1!BR:BR)</f>
        <v>0</v>
      </c>
      <c r="CS206" s="211">
        <f>_xlfn.XLOOKUP($C206,[1]Sheet1!$B:$B,[1]Sheet1!BS:BS)</f>
        <v>0</v>
      </c>
      <c r="CT206" s="211">
        <f>_xlfn.XLOOKUP($C206,[1]Sheet1!$B:$B,[1]Sheet1!BT:BT)</f>
        <v>0</v>
      </c>
      <c r="CU206" s="211">
        <f>_xlfn.XLOOKUP($C206,[1]Sheet1!$B:$B,[1]Sheet1!BU:BU)</f>
        <v>0</v>
      </c>
      <c r="CV206" s="211">
        <f>_xlfn.XLOOKUP($C206,[1]Sheet1!$B:$B,[1]Sheet1!BV:BV)</f>
        <v>0</v>
      </c>
      <c r="CW206" s="211">
        <f>_xlfn.XLOOKUP($C206,[1]Sheet1!$B:$B,[1]Sheet1!BW:BW)</f>
        <v>0</v>
      </c>
      <c r="CX206" s="211">
        <f>_xlfn.XLOOKUP($C206,[1]Sheet1!$B:$B,[1]Sheet1!BX:BX)</f>
        <v>0</v>
      </c>
      <c r="CY206" s="211">
        <f>_xlfn.XLOOKUP($C206,[1]Sheet1!$B:$B,[1]Sheet1!BY:BY)</f>
        <v>0</v>
      </c>
      <c r="CZ206" s="211">
        <f>_xlfn.XLOOKUP($C206,[1]Sheet1!$B:$B,[1]Sheet1!BZ:BZ)</f>
        <v>0</v>
      </c>
      <c r="DA206" s="211">
        <f>_xlfn.XLOOKUP($C206,[1]Sheet1!$B:$B,[1]Sheet1!CA:CA)</f>
        <v>0</v>
      </c>
      <c r="DB206" s="211">
        <f>_xlfn.XLOOKUP($C206,[1]Sheet1!$B:$B,[1]Sheet1!CB:CB)</f>
        <v>0</v>
      </c>
      <c r="DC206" s="211">
        <f>_xlfn.XLOOKUP($C206,[1]Sheet1!$B:$B,[1]Sheet1!CC:CC)</f>
        <v>0</v>
      </c>
      <c r="DD206" s="211">
        <f>_xlfn.XLOOKUP($C206,[1]Sheet1!$B:$B,[1]Sheet1!CD:CD)</f>
        <v>0</v>
      </c>
      <c r="DE206" s="211">
        <f>_xlfn.XLOOKUP($C206,[1]Sheet1!$B:$B,[1]Sheet1!CE:CE)</f>
        <v>0</v>
      </c>
      <c r="DF206" s="211">
        <f>_xlfn.XLOOKUP($C206,[1]Sheet1!$B:$B,[1]Sheet1!CF:CF)</f>
        <v>0</v>
      </c>
      <c r="DG206" s="163" t="str">
        <f>_xlfn.XLOOKUP(C206,[2]Sheet1!$B:$B,[2]Sheet1!$N:$N)</f>
        <v>N</v>
      </c>
      <c r="DH206" s="163">
        <f>_xlfn.XLOOKUP(C206,[2]Sheet1!$B:$B,[2]Sheet1!$R:$R)</f>
        <v>0</v>
      </c>
      <c r="DI206" s="163" t="str">
        <f>_xlfn.XLOOKUP(C206,[2]Sheet1!$B:$B,[2]Sheet1!$AN:$AN)</f>
        <v>N</v>
      </c>
      <c r="DJ206" s="163" t="str">
        <f>_xlfn.XLOOKUP(C206,[2]Sheet1!$B:$B,[2]Sheet1!$W:$W)</f>
        <v>G</v>
      </c>
      <c r="DK206" s="163" t="str">
        <f>_xlfn.XLOOKUP(C206,[2]Sheet1!$B:$B,[2]Sheet1!$AF:$AF)</f>
        <v>U</v>
      </c>
      <c r="DL206" s="163">
        <f>_xlfn.XLOOKUP(C206,[2]Sheet1!$B:$B,[2]Sheet1!$AW:$AW)</f>
        <v>0</v>
      </c>
      <c r="DM206" s="166" t="str">
        <f t="shared" si="135"/>
        <v>N</v>
      </c>
      <c r="DN206" s="166" t="str">
        <f t="shared" si="136"/>
        <v/>
      </c>
      <c r="DO206" s="166" t="str">
        <f t="shared" si="137"/>
        <v>N</v>
      </c>
      <c r="DP206" s="166" t="str">
        <f t="shared" si="138"/>
        <v>N</v>
      </c>
      <c r="DQ206" s="180" t="str">
        <f t="shared" si="139"/>
        <v>Not Specified</v>
      </c>
      <c r="DR206" s="180"/>
    </row>
    <row r="207" spans="1:122" s="24" customFormat="1" ht="16.5" hidden="1" customHeight="1">
      <c r="A207" s="24">
        <v>204</v>
      </c>
      <c r="B207" s="24">
        <v>208</v>
      </c>
      <c r="C207" s="26" t="s">
        <v>1924</v>
      </c>
      <c r="D207" s="24" t="s">
        <v>7183</v>
      </c>
      <c r="E207" s="24" t="s">
        <v>7169</v>
      </c>
      <c r="F207" s="24" t="s">
        <v>2540</v>
      </c>
      <c r="G207" s="24" t="s">
        <v>3181</v>
      </c>
      <c r="H207" s="30" t="s">
        <v>1925</v>
      </c>
      <c r="I207" s="24" t="s">
        <v>1926</v>
      </c>
      <c r="J207" s="24">
        <v>0.16</v>
      </c>
      <c r="K207" s="24" t="s">
        <v>1927</v>
      </c>
      <c r="L207" s="24">
        <v>127930</v>
      </c>
      <c r="M207" s="26">
        <v>31</v>
      </c>
      <c r="N207" s="73" t="s">
        <v>689</v>
      </c>
      <c r="O207" s="73" t="s">
        <v>7588</v>
      </c>
      <c r="P207" s="74" t="s">
        <v>7588</v>
      </c>
      <c r="Q207" s="73" t="s">
        <v>689</v>
      </c>
      <c r="R207" s="73" t="s">
        <v>689</v>
      </c>
      <c r="S207" s="73" t="s">
        <v>7588</v>
      </c>
      <c r="T207" s="73" t="s">
        <v>7588</v>
      </c>
      <c r="U207" s="213" t="s">
        <v>7588</v>
      </c>
      <c r="V207" s="73" t="s">
        <v>7588</v>
      </c>
      <c r="W207" s="73" t="s">
        <v>7588</v>
      </c>
      <c r="X207" s="218" t="s">
        <v>7588</v>
      </c>
      <c r="Y207" s="73" t="s">
        <v>7588</v>
      </c>
      <c r="Z207" s="73" t="s">
        <v>7588</v>
      </c>
      <c r="AA207" s="74" t="s">
        <v>7588</v>
      </c>
      <c r="AB207" s="73"/>
      <c r="AC207" s="73" t="s">
        <v>417</v>
      </c>
      <c r="AD207" s="74" t="s">
        <v>6</v>
      </c>
      <c r="AE207" s="73" t="s">
        <v>7588</v>
      </c>
      <c r="AF207" s="73" t="s">
        <v>689</v>
      </c>
      <c r="AG207" s="73" t="s">
        <v>266</v>
      </c>
      <c r="AH207" s="73" t="s">
        <v>266</v>
      </c>
      <c r="AI207" s="73" t="s">
        <v>266</v>
      </c>
      <c r="AJ207" s="73" t="s">
        <v>2283</v>
      </c>
      <c r="AK207" s="81" t="s">
        <v>7588</v>
      </c>
      <c r="AL207" s="73" t="s">
        <v>7588</v>
      </c>
      <c r="AN207" s="26"/>
      <c r="AO207" s="24" t="s">
        <v>7346</v>
      </c>
      <c r="AP207" s="73" t="s">
        <v>86</v>
      </c>
      <c r="AQ207" s="24" t="s">
        <v>2283</v>
      </c>
      <c r="AR207" s="24" t="s">
        <v>4872</v>
      </c>
      <c r="AS207" s="24">
        <v>2050</v>
      </c>
      <c r="AU207" s="26"/>
      <c r="AV207" s="24" t="s">
        <v>266</v>
      </c>
      <c r="AW207" s="22" t="s">
        <v>418</v>
      </c>
      <c r="AX207" s="24" t="s">
        <v>269</v>
      </c>
      <c r="AY207" s="24" t="s">
        <v>689</v>
      </c>
      <c r="AZ207" s="24" t="s">
        <v>7588</v>
      </c>
      <c r="BA207" s="24" t="s">
        <v>7588</v>
      </c>
      <c r="BC207" s="26"/>
      <c r="BE207" s="29"/>
      <c r="BF207" s="26"/>
      <c r="BG207" s="24">
        <f t="shared" si="107"/>
        <v>0</v>
      </c>
      <c r="BH207" s="24">
        <f t="shared" si="108"/>
        <v>0</v>
      </c>
      <c r="BI207" s="24">
        <f t="shared" si="109"/>
        <v>0</v>
      </c>
      <c r="BJ207" s="24">
        <f t="shared" si="110"/>
        <v>0</v>
      </c>
      <c r="BK207" s="24">
        <f t="shared" si="111"/>
        <v>0</v>
      </c>
      <c r="BL207" s="24">
        <f t="shared" si="112"/>
        <v>0</v>
      </c>
      <c r="BM207" s="24">
        <f t="shared" si="113"/>
        <v>0</v>
      </c>
      <c r="BN207" s="24">
        <f t="shared" si="114"/>
        <v>0</v>
      </c>
      <c r="BO207" s="24">
        <f t="shared" si="115"/>
        <v>0</v>
      </c>
      <c r="BP207" s="24">
        <f t="shared" si="116"/>
        <v>0</v>
      </c>
      <c r="BQ207" s="24">
        <f t="shared" si="117"/>
        <v>0</v>
      </c>
      <c r="BR207" s="24">
        <f t="shared" si="118"/>
        <v>0</v>
      </c>
      <c r="BS207" s="24">
        <f t="shared" si="119"/>
        <v>0</v>
      </c>
      <c r="BT207" s="24">
        <f t="shared" si="120"/>
        <v>1</v>
      </c>
      <c r="BU207" s="24">
        <f t="shared" si="121"/>
        <v>0</v>
      </c>
      <c r="BV207" s="24">
        <f t="shared" si="122"/>
        <v>0</v>
      </c>
      <c r="BW207" s="24">
        <f t="shared" si="123"/>
        <v>0</v>
      </c>
      <c r="BX207" s="24">
        <f t="shared" si="124"/>
        <v>0</v>
      </c>
      <c r="BY207" s="24">
        <f t="shared" si="125"/>
        <v>0</v>
      </c>
      <c r="BZ207" s="24">
        <f t="shared" si="126"/>
        <v>0</v>
      </c>
      <c r="CA207" s="24">
        <f t="shared" si="127"/>
        <v>1</v>
      </c>
      <c r="CB207" s="24">
        <f t="shared" si="128"/>
        <v>1</v>
      </c>
      <c r="CC207" s="24">
        <f t="shared" si="129"/>
        <v>0</v>
      </c>
      <c r="CD207" s="24">
        <f t="shared" si="130"/>
        <v>0</v>
      </c>
      <c r="CE207" s="24">
        <f t="shared" si="131"/>
        <v>0</v>
      </c>
      <c r="CF207" s="24">
        <f t="shared" si="132"/>
        <v>1</v>
      </c>
      <c r="CG207" s="24">
        <f t="shared" si="140"/>
        <v>1</v>
      </c>
      <c r="CH207" s="24">
        <f t="shared" si="133"/>
        <v>0</v>
      </c>
      <c r="CI207" s="24">
        <f t="shared" si="134"/>
        <v>0</v>
      </c>
      <c r="CJ207" s="211">
        <f>_xlfn.XLOOKUP($C207,[1]Sheet1!$B:$B,[1]Sheet1!BJ:BJ)</f>
        <v>0</v>
      </c>
      <c r="CK207" s="211">
        <f>_xlfn.XLOOKUP($C207,[1]Sheet1!$B:$B,[1]Sheet1!BK:BK)</f>
        <v>0</v>
      </c>
      <c r="CL207" s="211">
        <f>_xlfn.XLOOKUP($C207,[1]Sheet1!$B:$B,[1]Sheet1!BL:BL)</f>
        <v>0</v>
      </c>
      <c r="CM207" s="211">
        <f>_xlfn.XLOOKUP($C207,[1]Sheet1!$B:$B,[1]Sheet1!BM:BM)</f>
        <v>0</v>
      </c>
      <c r="CN207" s="211">
        <f>_xlfn.XLOOKUP($C207,[1]Sheet1!$B:$B,[1]Sheet1!BN:BN)</f>
        <v>0</v>
      </c>
      <c r="CO207" s="211">
        <f>_xlfn.XLOOKUP($C207,[1]Sheet1!$B:$B,[1]Sheet1!BO:BO)</f>
        <v>1</v>
      </c>
      <c r="CP207" s="211">
        <f>_xlfn.XLOOKUP($C207,[1]Sheet1!$B:$B,[1]Sheet1!BP:BP)</f>
        <v>0</v>
      </c>
      <c r="CQ207" s="211">
        <f>_xlfn.XLOOKUP($C207,[1]Sheet1!$B:$B,[1]Sheet1!BQ:BQ)</f>
        <v>1</v>
      </c>
      <c r="CR207" s="211">
        <f>_xlfn.XLOOKUP($C207,[1]Sheet1!$B:$B,[1]Sheet1!BR:BR)</f>
        <v>0</v>
      </c>
      <c r="CS207" s="211">
        <f>_xlfn.XLOOKUP($C207,[1]Sheet1!$B:$B,[1]Sheet1!BS:BS)</f>
        <v>0</v>
      </c>
      <c r="CT207" s="211">
        <f>_xlfn.XLOOKUP($C207,[1]Sheet1!$B:$B,[1]Sheet1!BT:BT)</f>
        <v>0</v>
      </c>
      <c r="CU207" s="211">
        <f>_xlfn.XLOOKUP($C207,[1]Sheet1!$B:$B,[1]Sheet1!BU:BU)</f>
        <v>0</v>
      </c>
      <c r="CV207" s="211">
        <f>_xlfn.XLOOKUP($C207,[1]Sheet1!$B:$B,[1]Sheet1!BV:BV)</f>
        <v>0</v>
      </c>
      <c r="CW207" s="211">
        <f>_xlfn.XLOOKUP($C207,[1]Sheet1!$B:$B,[1]Sheet1!BW:BW)</f>
        <v>0</v>
      </c>
      <c r="CX207" s="211">
        <f>_xlfn.XLOOKUP($C207,[1]Sheet1!$B:$B,[1]Sheet1!BX:BX)</f>
        <v>0</v>
      </c>
      <c r="CY207" s="211">
        <f>_xlfn.XLOOKUP($C207,[1]Sheet1!$B:$B,[1]Sheet1!BY:BY)</f>
        <v>0</v>
      </c>
      <c r="CZ207" s="211">
        <f>_xlfn.XLOOKUP($C207,[1]Sheet1!$B:$B,[1]Sheet1!BZ:BZ)</f>
        <v>1</v>
      </c>
      <c r="DA207" s="211">
        <f>_xlfn.XLOOKUP($C207,[1]Sheet1!$B:$B,[1]Sheet1!CA:CA)</f>
        <v>1</v>
      </c>
      <c r="DB207" s="211">
        <f>_xlfn.XLOOKUP($C207,[1]Sheet1!$B:$B,[1]Sheet1!CB:CB)</f>
        <v>1</v>
      </c>
      <c r="DC207" s="211">
        <f>_xlfn.XLOOKUP($C207,[1]Sheet1!$B:$B,[1]Sheet1!CC:CC)</f>
        <v>1</v>
      </c>
      <c r="DD207" s="211">
        <f>_xlfn.XLOOKUP($C207,[1]Sheet1!$B:$B,[1]Sheet1!CD:CD)</f>
        <v>0</v>
      </c>
      <c r="DE207" s="211">
        <f>_xlfn.XLOOKUP($C207,[1]Sheet1!$B:$B,[1]Sheet1!CE:CE)</f>
        <v>1</v>
      </c>
      <c r="DF207" s="211">
        <f>_xlfn.XLOOKUP($C207,[1]Sheet1!$B:$B,[1]Sheet1!CF:CF)</f>
        <v>0</v>
      </c>
      <c r="DG207" s="163" t="str">
        <f>_xlfn.XLOOKUP(C207,[2]Sheet1!$B:$B,[2]Sheet1!$N:$N)</f>
        <v>N</v>
      </c>
      <c r="DH207" s="163">
        <f>_xlfn.XLOOKUP(C207,[2]Sheet1!$B:$B,[2]Sheet1!$R:$R)</f>
        <v>0</v>
      </c>
      <c r="DI207" s="163" t="str">
        <f>_xlfn.XLOOKUP(C207,[2]Sheet1!$B:$B,[2]Sheet1!$AN:$AN)</f>
        <v>C, F</v>
      </c>
      <c r="DJ207" s="163" t="str">
        <f>_xlfn.XLOOKUP(C207,[2]Sheet1!$B:$B,[2]Sheet1!$W:$W)</f>
        <v>N</v>
      </c>
      <c r="DK207" s="163">
        <f>_xlfn.XLOOKUP(C207,[2]Sheet1!$B:$B,[2]Sheet1!$AF:$AF)</f>
        <v>0</v>
      </c>
      <c r="DL207" s="163" t="str">
        <f>_xlfn.XLOOKUP(C207,[2]Sheet1!$B:$B,[2]Sheet1!$AW:$AW)</f>
        <v>Y</v>
      </c>
      <c r="DM207" s="166" t="str">
        <f t="shared" si="135"/>
        <v>N</v>
      </c>
      <c r="DN207" s="166" t="str">
        <f t="shared" si="136"/>
        <v/>
      </c>
      <c r="DO207" s="166" t="str">
        <f t="shared" si="137"/>
        <v>Y</v>
      </c>
      <c r="DP207" s="166" t="str">
        <f t="shared" si="138"/>
        <v>N</v>
      </c>
      <c r="DQ207" s="180" t="str">
        <f t="shared" si="139"/>
        <v>Yes</v>
      </c>
      <c r="DR207" s="180"/>
    </row>
    <row r="208" spans="1:122" s="24" customFormat="1" ht="16.5" hidden="1" customHeight="1">
      <c r="A208" s="24">
        <v>205</v>
      </c>
      <c r="B208" s="24">
        <v>189</v>
      </c>
      <c r="C208" s="26" t="s">
        <v>1120</v>
      </c>
      <c r="D208" s="24" t="s">
        <v>7190</v>
      </c>
      <c r="E208" s="24" t="s">
        <v>7169</v>
      </c>
      <c r="F208" s="24" t="s">
        <v>2800</v>
      </c>
      <c r="G208" s="24" t="s">
        <v>7255</v>
      </c>
      <c r="H208" s="30" t="s">
        <v>1121</v>
      </c>
      <c r="I208" s="24" t="s">
        <v>1122</v>
      </c>
      <c r="J208" s="24">
        <v>0.15</v>
      </c>
      <c r="K208" s="24" t="s">
        <v>1123</v>
      </c>
      <c r="L208" s="24">
        <v>96219</v>
      </c>
      <c r="M208" s="26">
        <v>12</v>
      </c>
      <c r="N208" s="73" t="s">
        <v>689</v>
      </c>
      <c r="O208" s="73" t="s">
        <v>7588</v>
      </c>
      <c r="P208" s="74" t="s">
        <v>7588</v>
      </c>
      <c r="Q208" s="73" t="s">
        <v>689</v>
      </c>
      <c r="R208" s="73" t="s">
        <v>689</v>
      </c>
      <c r="S208" s="73" t="s">
        <v>7588</v>
      </c>
      <c r="T208" s="73" t="s">
        <v>7588</v>
      </c>
      <c r="U208" s="213" t="s">
        <v>7588</v>
      </c>
      <c r="V208" s="73" t="s">
        <v>7588</v>
      </c>
      <c r="W208" s="73" t="s">
        <v>7588</v>
      </c>
      <c r="X208" s="218" t="s">
        <v>7588</v>
      </c>
      <c r="Y208" s="73" t="s">
        <v>7588</v>
      </c>
      <c r="Z208" s="73" t="s">
        <v>7588</v>
      </c>
      <c r="AA208" s="74" t="s">
        <v>7588</v>
      </c>
      <c r="AB208" s="73"/>
      <c r="AC208" s="73" t="s">
        <v>417</v>
      </c>
      <c r="AD208" s="74" t="s">
        <v>6</v>
      </c>
      <c r="AE208" s="73" t="s">
        <v>7588</v>
      </c>
      <c r="AF208" s="73" t="s">
        <v>689</v>
      </c>
      <c r="AG208" s="73" t="s">
        <v>266</v>
      </c>
      <c r="AH208" s="73" t="s">
        <v>266</v>
      </c>
      <c r="AI208" s="73" t="s">
        <v>267</v>
      </c>
      <c r="AJ208" s="73" t="s">
        <v>691</v>
      </c>
      <c r="AK208" s="81" t="s">
        <v>7588</v>
      </c>
      <c r="AL208" s="73" t="s">
        <v>7588</v>
      </c>
      <c r="AN208" s="26"/>
      <c r="AO208" s="24" t="s">
        <v>870</v>
      </c>
      <c r="AP208" s="73" t="s">
        <v>86</v>
      </c>
      <c r="AQ208" s="24" t="s">
        <v>691</v>
      </c>
      <c r="AR208" s="24" t="s">
        <v>4880</v>
      </c>
      <c r="AS208" s="24">
        <v>2050</v>
      </c>
      <c r="AU208" s="26"/>
      <c r="AV208" s="24" t="s">
        <v>266</v>
      </c>
      <c r="AW208" s="22" t="s">
        <v>3271</v>
      </c>
      <c r="AX208" s="24" t="s">
        <v>266</v>
      </c>
      <c r="AY208" s="24" t="s">
        <v>689</v>
      </c>
      <c r="AZ208" s="24" t="s">
        <v>7588</v>
      </c>
      <c r="BA208" s="24" t="s">
        <v>7588</v>
      </c>
      <c r="BC208" s="26"/>
      <c r="BE208" s="29"/>
      <c r="BF208" s="26"/>
      <c r="BG208" s="24">
        <f t="shared" si="107"/>
        <v>0</v>
      </c>
      <c r="BH208" s="24">
        <f t="shared" si="108"/>
        <v>0</v>
      </c>
      <c r="BI208" s="24">
        <f t="shared" si="109"/>
        <v>0</v>
      </c>
      <c r="BJ208" s="24">
        <f t="shared" si="110"/>
        <v>0</v>
      </c>
      <c r="BK208" s="24">
        <f t="shared" si="111"/>
        <v>0</v>
      </c>
      <c r="BL208" s="24">
        <f t="shared" si="112"/>
        <v>0</v>
      </c>
      <c r="BM208" s="24">
        <f t="shared" si="113"/>
        <v>0</v>
      </c>
      <c r="BN208" s="24">
        <f t="shared" si="114"/>
        <v>0</v>
      </c>
      <c r="BO208" s="24">
        <f t="shared" si="115"/>
        <v>0</v>
      </c>
      <c r="BP208" s="24">
        <f t="shared" si="116"/>
        <v>0</v>
      </c>
      <c r="BQ208" s="24">
        <f t="shared" si="117"/>
        <v>0</v>
      </c>
      <c r="BR208" s="24">
        <f t="shared" si="118"/>
        <v>0</v>
      </c>
      <c r="BS208" s="24">
        <f t="shared" si="119"/>
        <v>0</v>
      </c>
      <c r="BT208" s="24">
        <f t="shared" si="120"/>
        <v>1</v>
      </c>
      <c r="BU208" s="24">
        <f t="shared" si="121"/>
        <v>0</v>
      </c>
      <c r="BV208" s="24">
        <f t="shared" si="122"/>
        <v>0</v>
      </c>
      <c r="BW208" s="24">
        <f t="shared" si="123"/>
        <v>0</v>
      </c>
      <c r="BX208" s="24">
        <f t="shared" si="124"/>
        <v>0</v>
      </c>
      <c r="BY208" s="24">
        <f t="shared" si="125"/>
        <v>0</v>
      </c>
      <c r="BZ208" s="24">
        <f t="shared" si="126"/>
        <v>0</v>
      </c>
      <c r="CA208" s="24">
        <f t="shared" si="127"/>
        <v>1</v>
      </c>
      <c r="CB208" s="24">
        <f t="shared" si="128"/>
        <v>1</v>
      </c>
      <c r="CC208" s="24">
        <f t="shared" si="129"/>
        <v>0</v>
      </c>
      <c r="CD208" s="24">
        <f t="shared" si="130"/>
        <v>0</v>
      </c>
      <c r="CE208" s="24">
        <f t="shared" si="131"/>
        <v>0</v>
      </c>
      <c r="CF208" s="24">
        <f t="shared" si="132"/>
        <v>1</v>
      </c>
      <c r="CG208" s="24">
        <f t="shared" si="140"/>
        <v>1</v>
      </c>
      <c r="CH208" s="24">
        <f t="shared" si="133"/>
        <v>0</v>
      </c>
      <c r="CI208" s="24">
        <f t="shared" si="134"/>
        <v>0</v>
      </c>
      <c r="CJ208" s="211">
        <f>_xlfn.XLOOKUP($C208,[1]Sheet1!$B:$B,[1]Sheet1!BJ:BJ)</f>
        <v>0</v>
      </c>
      <c r="CK208" s="211">
        <f>_xlfn.XLOOKUP($C208,[1]Sheet1!$B:$B,[1]Sheet1!BK:BK)</f>
        <v>0</v>
      </c>
      <c r="CL208" s="211">
        <f>_xlfn.XLOOKUP($C208,[1]Sheet1!$B:$B,[1]Sheet1!BL:BL)</f>
        <v>0</v>
      </c>
      <c r="CM208" s="211">
        <f>_xlfn.XLOOKUP($C208,[1]Sheet1!$B:$B,[1]Sheet1!BM:BM)</f>
        <v>0</v>
      </c>
      <c r="CN208" s="211">
        <f>_xlfn.XLOOKUP($C208,[1]Sheet1!$B:$B,[1]Sheet1!BN:BN)</f>
        <v>0</v>
      </c>
      <c r="CO208" s="211">
        <f>_xlfn.XLOOKUP($C208,[1]Sheet1!$B:$B,[1]Sheet1!BO:BO)</f>
        <v>0</v>
      </c>
      <c r="CP208" s="211">
        <f>_xlfn.XLOOKUP($C208,[1]Sheet1!$B:$B,[1]Sheet1!BP:BP)</f>
        <v>1</v>
      </c>
      <c r="CQ208" s="211">
        <f>_xlfn.XLOOKUP($C208,[1]Sheet1!$B:$B,[1]Sheet1!BQ:BQ)</f>
        <v>1</v>
      </c>
      <c r="CR208" s="211">
        <f>_xlfn.XLOOKUP($C208,[1]Sheet1!$B:$B,[1]Sheet1!BR:BR)</f>
        <v>0</v>
      </c>
      <c r="CS208" s="211">
        <f>_xlfn.XLOOKUP($C208,[1]Sheet1!$B:$B,[1]Sheet1!BS:BS)</f>
        <v>0</v>
      </c>
      <c r="CT208" s="211">
        <f>_xlfn.XLOOKUP($C208,[1]Sheet1!$B:$B,[1]Sheet1!BT:BT)</f>
        <v>0</v>
      </c>
      <c r="CU208" s="211">
        <f>_xlfn.XLOOKUP($C208,[1]Sheet1!$B:$B,[1]Sheet1!BU:BU)</f>
        <v>0</v>
      </c>
      <c r="CV208" s="211">
        <f>_xlfn.XLOOKUP($C208,[1]Sheet1!$B:$B,[1]Sheet1!BV:BV)</f>
        <v>0</v>
      </c>
      <c r="CW208" s="211">
        <f>_xlfn.XLOOKUP($C208,[1]Sheet1!$B:$B,[1]Sheet1!BW:BW)</f>
        <v>0</v>
      </c>
      <c r="CX208" s="211">
        <f>_xlfn.XLOOKUP($C208,[1]Sheet1!$B:$B,[1]Sheet1!BX:BX)</f>
        <v>0</v>
      </c>
      <c r="CY208" s="211">
        <f>_xlfn.XLOOKUP($C208,[1]Sheet1!$B:$B,[1]Sheet1!BY:BY)</f>
        <v>0</v>
      </c>
      <c r="CZ208" s="211">
        <f>_xlfn.XLOOKUP($C208,[1]Sheet1!$B:$B,[1]Sheet1!BZ:BZ)</f>
        <v>1</v>
      </c>
      <c r="DA208" s="211">
        <f>_xlfn.XLOOKUP($C208,[1]Sheet1!$B:$B,[1]Sheet1!CA:CA)</f>
        <v>0</v>
      </c>
      <c r="DB208" s="211">
        <f>_xlfn.XLOOKUP($C208,[1]Sheet1!$B:$B,[1]Sheet1!CB:CB)</f>
        <v>1</v>
      </c>
      <c r="DC208" s="211">
        <f>_xlfn.XLOOKUP($C208,[1]Sheet1!$B:$B,[1]Sheet1!CC:CC)</f>
        <v>1</v>
      </c>
      <c r="DD208" s="211">
        <f>_xlfn.XLOOKUP($C208,[1]Sheet1!$B:$B,[1]Sheet1!CD:CD)</f>
        <v>0</v>
      </c>
      <c r="DE208" s="211">
        <f>_xlfn.XLOOKUP($C208,[1]Sheet1!$B:$B,[1]Sheet1!CE:CE)</f>
        <v>1</v>
      </c>
      <c r="DF208" s="211">
        <f>_xlfn.XLOOKUP($C208,[1]Sheet1!$B:$B,[1]Sheet1!CF:CF)</f>
        <v>0</v>
      </c>
      <c r="DG208" s="163" t="str">
        <f>_xlfn.XLOOKUP(C208,[2]Sheet1!$B:$B,[2]Sheet1!$N:$N)</f>
        <v>N</v>
      </c>
      <c r="DH208" s="163">
        <f>_xlfn.XLOOKUP(C208,[2]Sheet1!$B:$B,[2]Sheet1!$R:$R)</f>
        <v>0</v>
      </c>
      <c r="DI208" s="163" t="str">
        <f>_xlfn.XLOOKUP(C208,[2]Sheet1!$B:$B,[2]Sheet1!$AN:$AN)</f>
        <v>I</v>
      </c>
      <c r="DJ208" s="163" t="str">
        <f>_xlfn.XLOOKUP(C208,[2]Sheet1!$B:$B,[2]Sheet1!$W:$W)</f>
        <v>V</v>
      </c>
      <c r="DK208" s="163" t="str">
        <f>_xlfn.XLOOKUP(C208,[2]Sheet1!$B:$B,[2]Sheet1!$AF:$AF)</f>
        <v>Y</v>
      </c>
      <c r="DL208" s="163">
        <f>_xlfn.XLOOKUP(C208,[2]Sheet1!$B:$B,[2]Sheet1!$AW:$AW)</f>
        <v>0</v>
      </c>
      <c r="DM208" s="166" t="str">
        <f t="shared" si="135"/>
        <v>N</v>
      </c>
      <c r="DN208" s="166" t="str">
        <f t="shared" si="136"/>
        <v/>
      </c>
      <c r="DO208" s="166" t="str">
        <f t="shared" si="137"/>
        <v>Y</v>
      </c>
      <c r="DP208" s="166" t="str">
        <f t="shared" si="138"/>
        <v>N</v>
      </c>
      <c r="DQ208" s="180" t="str">
        <f t="shared" si="139"/>
        <v>Yes</v>
      </c>
      <c r="DR208" s="180"/>
    </row>
    <row r="209" spans="1:122" s="24" customFormat="1" ht="16.5" hidden="1" customHeight="1">
      <c r="A209" s="24">
        <v>206</v>
      </c>
      <c r="B209" s="24">
        <v>159</v>
      </c>
      <c r="C209" s="26" t="s">
        <v>342</v>
      </c>
      <c r="D209" s="24" t="s">
        <v>4633</v>
      </c>
      <c r="E209" s="24" t="s">
        <v>7191</v>
      </c>
      <c r="F209" s="24" t="s">
        <v>7286</v>
      </c>
      <c r="G209" s="24" t="s">
        <v>2990</v>
      </c>
      <c r="H209" s="30" t="s">
        <v>343</v>
      </c>
      <c r="I209" s="24" t="s">
        <v>344</v>
      </c>
      <c r="J209" s="24">
        <v>0</v>
      </c>
      <c r="K209" s="24" t="s">
        <v>345</v>
      </c>
      <c r="L209" s="24">
        <v>172000</v>
      </c>
      <c r="M209" s="26">
        <v>31</v>
      </c>
      <c r="N209" s="73" t="s">
        <v>689</v>
      </c>
      <c r="O209" s="73" t="s">
        <v>7588</v>
      </c>
      <c r="P209" s="74" t="s">
        <v>7588</v>
      </c>
      <c r="Q209" s="73" t="s">
        <v>689</v>
      </c>
      <c r="R209" s="73" t="s">
        <v>689</v>
      </c>
      <c r="S209" s="73" t="s">
        <v>7588</v>
      </c>
      <c r="T209" s="73" t="s">
        <v>7588</v>
      </c>
      <c r="U209" s="213" t="s">
        <v>7588</v>
      </c>
      <c r="V209" s="73" t="s">
        <v>7588</v>
      </c>
      <c r="W209" s="73" t="s">
        <v>7588</v>
      </c>
      <c r="X209" s="218" t="s">
        <v>7588</v>
      </c>
      <c r="Y209" s="73" t="s">
        <v>7588</v>
      </c>
      <c r="Z209" s="73" t="s">
        <v>7588</v>
      </c>
      <c r="AA209" s="74" t="s">
        <v>7588</v>
      </c>
      <c r="AB209" s="73"/>
      <c r="AC209" s="73" t="s">
        <v>2995</v>
      </c>
      <c r="AD209" s="74" t="s">
        <v>7140</v>
      </c>
      <c r="AE209" s="73" t="s">
        <v>7588</v>
      </c>
      <c r="AF209" s="73" t="s">
        <v>689</v>
      </c>
      <c r="AG209" s="73" t="s">
        <v>266</v>
      </c>
      <c r="AH209" s="73" t="s">
        <v>266</v>
      </c>
      <c r="AI209" s="73" t="s">
        <v>267</v>
      </c>
      <c r="AJ209" s="73" t="s">
        <v>691</v>
      </c>
      <c r="AK209" s="81" t="s">
        <v>7588</v>
      </c>
      <c r="AL209" s="73" t="s">
        <v>7588</v>
      </c>
      <c r="AN209" s="26"/>
      <c r="AO209" s="24" t="s">
        <v>7588</v>
      </c>
      <c r="AP209" s="73" t="s">
        <v>689</v>
      </c>
      <c r="AQ209" s="24" t="s">
        <v>7588</v>
      </c>
      <c r="AR209" s="24" t="s">
        <v>7588</v>
      </c>
      <c r="AS209" s="24" t="s">
        <v>7588</v>
      </c>
      <c r="AU209" s="26"/>
      <c r="AV209" s="24" t="s">
        <v>266</v>
      </c>
      <c r="AW209" s="22" t="s">
        <v>3019</v>
      </c>
      <c r="AX209" s="24" t="s">
        <v>269</v>
      </c>
      <c r="AY209" s="24" t="s">
        <v>86</v>
      </c>
      <c r="AZ209" s="24" t="s">
        <v>4888</v>
      </c>
      <c r="BA209" s="24">
        <v>2030</v>
      </c>
      <c r="BC209" s="26"/>
      <c r="BE209" s="29"/>
      <c r="BF209" s="26"/>
      <c r="BG209" s="24">
        <f t="shared" si="107"/>
        <v>0</v>
      </c>
      <c r="BH209" s="24">
        <f t="shared" si="108"/>
        <v>0</v>
      </c>
      <c r="BI209" s="24">
        <f t="shared" si="109"/>
        <v>0</v>
      </c>
      <c r="BJ209" s="24">
        <f t="shared" si="110"/>
        <v>0</v>
      </c>
      <c r="BK209" s="24">
        <f t="shared" si="111"/>
        <v>0</v>
      </c>
      <c r="BL209" s="24">
        <f t="shared" si="112"/>
        <v>0</v>
      </c>
      <c r="BM209" s="24">
        <f t="shared" si="113"/>
        <v>0</v>
      </c>
      <c r="BN209" s="24">
        <f t="shared" si="114"/>
        <v>0</v>
      </c>
      <c r="BO209" s="24">
        <f t="shared" si="115"/>
        <v>0</v>
      </c>
      <c r="BP209" s="24">
        <f t="shared" si="116"/>
        <v>0</v>
      </c>
      <c r="BQ209" s="24">
        <f t="shared" si="117"/>
        <v>0</v>
      </c>
      <c r="BR209" s="24">
        <f t="shared" si="118"/>
        <v>0</v>
      </c>
      <c r="BS209" s="24">
        <f t="shared" si="119"/>
        <v>0</v>
      </c>
      <c r="BT209" s="24">
        <f t="shared" si="120"/>
        <v>0</v>
      </c>
      <c r="BU209" s="24">
        <f t="shared" si="121"/>
        <v>0</v>
      </c>
      <c r="BV209" s="24">
        <f t="shared" si="122"/>
        <v>0</v>
      </c>
      <c r="BW209" s="24">
        <f t="shared" si="123"/>
        <v>0</v>
      </c>
      <c r="BX209" s="24">
        <f t="shared" si="124"/>
        <v>0</v>
      </c>
      <c r="BY209" s="24">
        <f t="shared" si="125"/>
        <v>0</v>
      </c>
      <c r="BZ209" s="24">
        <f t="shared" si="126"/>
        <v>0</v>
      </c>
      <c r="CA209" s="24">
        <f t="shared" si="127"/>
        <v>0</v>
      </c>
      <c r="CB209" s="24">
        <f t="shared" si="128"/>
        <v>0</v>
      </c>
      <c r="CC209" s="24">
        <f t="shared" si="129"/>
        <v>0</v>
      </c>
      <c r="CD209" s="24">
        <f t="shared" si="130"/>
        <v>1</v>
      </c>
      <c r="CE209" s="24">
        <f t="shared" si="131"/>
        <v>0</v>
      </c>
      <c r="CF209" s="24">
        <f t="shared" si="132"/>
        <v>1</v>
      </c>
      <c r="CG209" s="24">
        <f t="shared" si="140"/>
        <v>0</v>
      </c>
      <c r="CH209" s="24">
        <f t="shared" si="133"/>
        <v>0</v>
      </c>
      <c r="CI209" s="24">
        <f t="shared" si="134"/>
        <v>0</v>
      </c>
      <c r="CJ209" s="211">
        <f>_xlfn.XLOOKUP($C209,[1]Sheet1!$B:$B,[1]Sheet1!BJ:BJ)</f>
        <v>1</v>
      </c>
      <c r="CK209" s="211">
        <f>_xlfn.XLOOKUP($C209,[1]Sheet1!$B:$B,[1]Sheet1!BK:BK)</f>
        <v>0</v>
      </c>
      <c r="CL209" s="211">
        <f>_xlfn.XLOOKUP($C209,[1]Sheet1!$B:$B,[1]Sheet1!BL:BL)</f>
        <v>0</v>
      </c>
      <c r="CM209" s="211">
        <f>_xlfn.XLOOKUP($C209,[1]Sheet1!$B:$B,[1]Sheet1!BM:BM)</f>
        <v>1</v>
      </c>
      <c r="CN209" s="211">
        <f>_xlfn.XLOOKUP($C209,[1]Sheet1!$B:$B,[1]Sheet1!BN:BN)</f>
        <v>0</v>
      </c>
      <c r="CO209" s="211">
        <f>_xlfn.XLOOKUP($C209,[1]Sheet1!$B:$B,[1]Sheet1!BO:BO)</f>
        <v>0</v>
      </c>
      <c r="CP209" s="211">
        <f>_xlfn.XLOOKUP($C209,[1]Sheet1!$B:$B,[1]Sheet1!BP:BP)</f>
        <v>0</v>
      </c>
      <c r="CQ209" s="211">
        <f>_xlfn.XLOOKUP($C209,[1]Sheet1!$B:$B,[1]Sheet1!BQ:BQ)</f>
        <v>0</v>
      </c>
      <c r="CR209" s="211">
        <f>_xlfn.XLOOKUP($C209,[1]Sheet1!$B:$B,[1]Sheet1!BR:BR)</f>
        <v>0</v>
      </c>
      <c r="CS209" s="211">
        <f>_xlfn.XLOOKUP($C209,[1]Sheet1!$B:$B,[1]Sheet1!BS:BS)</f>
        <v>0</v>
      </c>
      <c r="CT209" s="211">
        <f>_xlfn.XLOOKUP($C209,[1]Sheet1!$B:$B,[1]Sheet1!BT:BT)</f>
        <v>0</v>
      </c>
      <c r="CU209" s="211">
        <f>_xlfn.XLOOKUP($C209,[1]Sheet1!$B:$B,[1]Sheet1!BU:BU)</f>
        <v>0</v>
      </c>
      <c r="CV209" s="211">
        <f>_xlfn.XLOOKUP($C209,[1]Sheet1!$B:$B,[1]Sheet1!BV:BV)</f>
        <v>0</v>
      </c>
      <c r="CW209" s="211">
        <f>_xlfn.XLOOKUP($C209,[1]Sheet1!$B:$B,[1]Sheet1!BW:BW)</f>
        <v>0</v>
      </c>
      <c r="CX209" s="211">
        <f>_xlfn.XLOOKUP($C209,[1]Sheet1!$B:$B,[1]Sheet1!BX:BX)</f>
        <v>0</v>
      </c>
      <c r="CY209" s="211">
        <f>_xlfn.XLOOKUP($C209,[1]Sheet1!$B:$B,[1]Sheet1!BY:BY)</f>
        <v>0</v>
      </c>
      <c r="CZ209" s="211">
        <f>_xlfn.XLOOKUP($C209,[1]Sheet1!$B:$B,[1]Sheet1!BZ:BZ)</f>
        <v>1</v>
      </c>
      <c r="DA209" s="211">
        <f>_xlfn.XLOOKUP($C209,[1]Sheet1!$B:$B,[1]Sheet1!CA:CA)</f>
        <v>1</v>
      </c>
      <c r="DB209" s="211">
        <f>_xlfn.XLOOKUP($C209,[1]Sheet1!$B:$B,[1]Sheet1!CB:CB)</f>
        <v>1</v>
      </c>
      <c r="DC209" s="211">
        <f>_xlfn.XLOOKUP($C209,[1]Sheet1!$B:$B,[1]Sheet1!CC:CC)</f>
        <v>1</v>
      </c>
      <c r="DD209" s="211">
        <f>_xlfn.XLOOKUP($C209,[1]Sheet1!$B:$B,[1]Sheet1!CD:CD)</f>
        <v>0</v>
      </c>
      <c r="DE209" s="211">
        <f>_xlfn.XLOOKUP($C209,[1]Sheet1!$B:$B,[1]Sheet1!CE:CE)</f>
        <v>1</v>
      </c>
      <c r="DF209" s="211">
        <f>_xlfn.XLOOKUP($C209,[1]Sheet1!$B:$B,[1]Sheet1!CF:CF)</f>
        <v>1</v>
      </c>
      <c r="DG209" s="163" t="str">
        <f>_xlfn.XLOOKUP(C209,[2]Sheet1!$B:$B,[2]Sheet1!$N:$N)</f>
        <v>N</v>
      </c>
      <c r="DH209" s="163">
        <f>_xlfn.XLOOKUP(C209,[2]Sheet1!$B:$B,[2]Sheet1!$R:$R)</f>
        <v>0</v>
      </c>
      <c r="DI209" s="163" t="str">
        <f>_xlfn.XLOOKUP(C209,[2]Sheet1!$B:$B,[2]Sheet1!$AN:$AN)</f>
        <v>N</v>
      </c>
      <c r="DJ209" s="163" t="str">
        <f>_xlfn.XLOOKUP(C209,[2]Sheet1!$B:$B,[2]Sheet1!$W:$W)</f>
        <v>C</v>
      </c>
      <c r="DK209" s="163" t="str">
        <f>_xlfn.XLOOKUP(C209,[2]Sheet1!$B:$B,[2]Sheet1!$AF:$AF)</f>
        <v>Y</v>
      </c>
      <c r="DL209" s="163">
        <f>_xlfn.XLOOKUP(C209,[2]Sheet1!$B:$B,[2]Sheet1!$AW:$AW)</f>
        <v>0</v>
      </c>
      <c r="DM209" s="166" t="str">
        <f t="shared" si="135"/>
        <v>N</v>
      </c>
      <c r="DN209" s="166" t="str">
        <f t="shared" si="136"/>
        <v/>
      </c>
      <c r="DO209" s="166" t="str">
        <f t="shared" si="137"/>
        <v>N</v>
      </c>
      <c r="DP209" s="166" t="str">
        <f t="shared" si="138"/>
        <v>N</v>
      </c>
      <c r="DQ209" s="180" t="str">
        <f t="shared" si="139"/>
        <v>Yes</v>
      </c>
      <c r="DR209" s="180"/>
    </row>
    <row r="210" spans="1:122" s="24" customFormat="1" ht="16.5" hidden="1" customHeight="1">
      <c r="A210" s="143">
        <v>207</v>
      </c>
      <c r="B210" s="143">
        <v>203</v>
      </c>
      <c r="C210" s="144" t="s">
        <v>926</v>
      </c>
      <c r="D210" s="143" t="s">
        <v>7168</v>
      </c>
      <c r="E210" s="143" t="s">
        <v>3005</v>
      </c>
      <c r="F210" s="143" t="s">
        <v>2540</v>
      </c>
      <c r="G210" s="143" t="s">
        <v>3181</v>
      </c>
      <c r="H210" s="167" t="s">
        <v>927</v>
      </c>
      <c r="I210" s="143" t="s">
        <v>928</v>
      </c>
      <c r="J210" s="143">
        <v>-0.39500000000000002</v>
      </c>
      <c r="K210" s="143" t="s">
        <v>929</v>
      </c>
      <c r="L210" s="143">
        <v>392001</v>
      </c>
      <c r="M210" s="144">
        <v>31</v>
      </c>
      <c r="N210" s="145" t="s">
        <v>86</v>
      </c>
      <c r="O210" s="145">
        <v>2018</v>
      </c>
      <c r="P210" s="146">
        <v>2030</v>
      </c>
      <c r="Q210" s="145" t="s">
        <v>86</v>
      </c>
      <c r="R210" s="73" t="s">
        <v>86</v>
      </c>
      <c r="S210" s="145" t="s">
        <v>673</v>
      </c>
      <c r="T210" s="145" t="s">
        <v>2984</v>
      </c>
      <c r="U210" s="214">
        <v>2030</v>
      </c>
      <c r="V210" s="145" t="s">
        <v>7588</v>
      </c>
      <c r="W210" s="145" t="s">
        <v>7588</v>
      </c>
      <c r="X210" s="219" t="s">
        <v>7588</v>
      </c>
      <c r="Y210" s="73" t="s">
        <v>689</v>
      </c>
      <c r="Z210" s="145" t="s">
        <v>1421</v>
      </c>
      <c r="AA210" s="146" t="s">
        <v>7588</v>
      </c>
      <c r="AB210" s="145"/>
      <c r="AC210" s="145" t="s">
        <v>2991</v>
      </c>
      <c r="AD210" s="146" t="s">
        <v>6</v>
      </c>
      <c r="AE210" s="73" t="s">
        <v>7588</v>
      </c>
      <c r="AF210" s="73" t="s">
        <v>689</v>
      </c>
      <c r="AG210" s="145" t="s">
        <v>266</v>
      </c>
      <c r="AH210" s="145" t="s">
        <v>266</v>
      </c>
      <c r="AI210" s="145" t="s">
        <v>266</v>
      </c>
      <c r="AJ210" s="145" t="s">
        <v>2283</v>
      </c>
      <c r="AK210" s="147" t="s">
        <v>7588</v>
      </c>
      <c r="AL210" s="145" t="s">
        <v>7588</v>
      </c>
      <c r="AM210" s="31"/>
      <c r="AN210" s="144"/>
      <c r="AO210" s="24" t="s">
        <v>7346</v>
      </c>
      <c r="AP210" s="145" t="s">
        <v>86</v>
      </c>
      <c r="AQ210" s="143" t="s">
        <v>2283</v>
      </c>
      <c r="AR210" s="143" t="s">
        <v>4899</v>
      </c>
      <c r="AS210" s="143">
        <v>2040</v>
      </c>
      <c r="AT210" s="143"/>
      <c r="AU210" s="144"/>
      <c r="AV210" s="143" t="s">
        <v>267</v>
      </c>
      <c r="AW210" s="198" t="s">
        <v>267</v>
      </c>
      <c r="AX210" s="143" t="s">
        <v>269</v>
      </c>
      <c r="AY210" s="143" t="s">
        <v>689</v>
      </c>
      <c r="AZ210" s="143" t="s">
        <v>7588</v>
      </c>
      <c r="BA210" s="143" t="s">
        <v>7588</v>
      </c>
      <c r="BB210" s="143"/>
      <c r="BC210" s="144"/>
      <c r="BD210" s="143"/>
      <c r="BE210" s="148"/>
      <c r="BF210" s="144"/>
      <c r="BG210" s="24">
        <f t="shared" si="107"/>
        <v>0</v>
      </c>
      <c r="BH210" s="24">
        <f t="shared" si="108"/>
        <v>1</v>
      </c>
      <c r="BI210" s="24">
        <f t="shared" si="109"/>
        <v>0</v>
      </c>
      <c r="BJ210" s="24">
        <f t="shared" si="110"/>
        <v>1</v>
      </c>
      <c r="BK210" s="24">
        <f t="shared" si="111"/>
        <v>0</v>
      </c>
      <c r="BL210" s="24">
        <f t="shared" si="112"/>
        <v>1</v>
      </c>
      <c r="BM210" s="24">
        <f t="shared" si="113"/>
        <v>0</v>
      </c>
      <c r="BN210" s="24">
        <f t="shared" si="114"/>
        <v>1</v>
      </c>
      <c r="BO210" s="24">
        <f t="shared" si="115"/>
        <v>0</v>
      </c>
      <c r="BP210" s="24">
        <f t="shared" si="116"/>
        <v>0</v>
      </c>
      <c r="BQ210" s="24">
        <f t="shared" si="117"/>
        <v>0</v>
      </c>
      <c r="BR210" s="24">
        <f t="shared" si="118"/>
        <v>0</v>
      </c>
      <c r="BS210" s="24">
        <f t="shared" si="119"/>
        <v>0</v>
      </c>
      <c r="BT210" s="24">
        <f t="shared" si="120"/>
        <v>1</v>
      </c>
      <c r="BU210" s="24">
        <f t="shared" si="121"/>
        <v>0</v>
      </c>
      <c r="BV210" s="24">
        <f t="shared" si="122"/>
        <v>0</v>
      </c>
      <c r="BW210" s="24">
        <f t="shared" si="123"/>
        <v>0</v>
      </c>
      <c r="BX210" s="24">
        <f t="shared" si="124"/>
        <v>0</v>
      </c>
      <c r="BY210" s="24">
        <f t="shared" si="125"/>
        <v>0</v>
      </c>
      <c r="BZ210" s="24">
        <f t="shared" si="126"/>
        <v>0</v>
      </c>
      <c r="CA210" s="24">
        <f t="shared" si="127"/>
        <v>1</v>
      </c>
      <c r="CB210" s="24">
        <f t="shared" si="128"/>
        <v>1</v>
      </c>
      <c r="CC210" s="24">
        <f t="shared" si="129"/>
        <v>0</v>
      </c>
      <c r="CD210" s="24">
        <f t="shared" si="130"/>
        <v>0</v>
      </c>
      <c r="CE210" s="24">
        <f t="shared" si="131"/>
        <v>0</v>
      </c>
      <c r="CF210" s="24">
        <f t="shared" si="132"/>
        <v>0</v>
      </c>
      <c r="CG210" s="24">
        <f>MAX($BJ210,$BN210,$BX210,$CB210)</f>
        <v>1</v>
      </c>
      <c r="CH210" s="24">
        <f t="shared" si="133"/>
        <v>0</v>
      </c>
      <c r="CI210" s="24">
        <f t="shared" si="134"/>
        <v>1</v>
      </c>
      <c r="CJ210" s="211">
        <f>_xlfn.XLOOKUP($C210,[1]Sheet1!$B:$B,[1]Sheet1!BJ:BJ)</f>
        <v>0</v>
      </c>
      <c r="CK210" s="211">
        <f>_xlfn.XLOOKUP($C210,[1]Sheet1!$B:$B,[1]Sheet1!BK:BK)</f>
        <v>0</v>
      </c>
      <c r="CL210" s="211">
        <f>_xlfn.XLOOKUP($C210,[1]Sheet1!$B:$B,[1]Sheet1!BL:BL)</f>
        <v>0</v>
      </c>
      <c r="CM210" s="211">
        <f>_xlfn.XLOOKUP($C210,[1]Sheet1!$B:$B,[1]Sheet1!BM:BM)</f>
        <v>0</v>
      </c>
      <c r="CN210" s="211">
        <f>_xlfn.XLOOKUP($C210,[1]Sheet1!$B:$B,[1]Sheet1!BN:BN)</f>
        <v>0</v>
      </c>
      <c r="CO210" s="211">
        <f>_xlfn.XLOOKUP($C210,[1]Sheet1!$B:$B,[1]Sheet1!BO:BO)</f>
        <v>0</v>
      </c>
      <c r="CP210" s="211">
        <f>_xlfn.XLOOKUP($C210,[1]Sheet1!$B:$B,[1]Sheet1!BP:BP)</f>
        <v>1</v>
      </c>
      <c r="CQ210" s="211">
        <f>_xlfn.XLOOKUP($C210,[1]Sheet1!$B:$B,[1]Sheet1!BQ:BQ)</f>
        <v>1</v>
      </c>
      <c r="CR210" s="211">
        <f>_xlfn.XLOOKUP($C210,[1]Sheet1!$B:$B,[1]Sheet1!BR:BR)</f>
        <v>0</v>
      </c>
      <c r="CS210" s="211">
        <f>_xlfn.XLOOKUP($C210,[1]Sheet1!$B:$B,[1]Sheet1!BS:BS)</f>
        <v>1</v>
      </c>
      <c r="CT210" s="211">
        <f>_xlfn.XLOOKUP($C210,[1]Sheet1!$B:$B,[1]Sheet1!BT:BT)</f>
        <v>0</v>
      </c>
      <c r="CU210" s="211">
        <f>_xlfn.XLOOKUP($C210,[1]Sheet1!$B:$B,[1]Sheet1!BU:BU)</f>
        <v>1</v>
      </c>
      <c r="CV210" s="211">
        <f>_xlfn.XLOOKUP($C210,[1]Sheet1!$B:$B,[1]Sheet1!BV:BV)</f>
        <v>0</v>
      </c>
      <c r="CW210" s="211">
        <f>_xlfn.XLOOKUP($C210,[1]Sheet1!$B:$B,[1]Sheet1!BW:BW)</f>
        <v>1</v>
      </c>
      <c r="CX210" s="211">
        <f>_xlfn.XLOOKUP($C210,[1]Sheet1!$B:$B,[1]Sheet1!BX:BX)</f>
        <v>0</v>
      </c>
      <c r="CY210" s="211">
        <f>_xlfn.XLOOKUP($C210,[1]Sheet1!$B:$B,[1]Sheet1!BY:BY)</f>
        <v>1</v>
      </c>
      <c r="CZ210" s="211">
        <f>_xlfn.XLOOKUP($C210,[1]Sheet1!$B:$B,[1]Sheet1!BZ:BZ)</f>
        <v>1</v>
      </c>
      <c r="DA210" s="211">
        <f>_xlfn.XLOOKUP($C210,[1]Sheet1!$B:$B,[1]Sheet1!CA:CA)</f>
        <v>0</v>
      </c>
      <c r="DB210" s="211">
        <f>_xlfn.XLOOKUP($C210,[1]Sheet1!$B:$B,[1]Sheet1!CB:CB)</f>
        <v>1</v>
      </c>
      <c r="DC210" s="211">
        <f>_xlfn.XLOOKUP($C210,[1]Sheet1!$B:$B,[1]Sheet1!CC:CC)</f>
        <v>1</v>
      </c>
      <c r="DD210" s="211">
        <f>_xlfn.XLOOKUP($C210,[1]Sheet1!$B:$B,[1]Sheet1!CD:CD)</f>
        <v>0</v>
      </c>
      <c r="DE210" s="211">
        <f>_xlfn.XLOOKUP($C210,[1]Sheet1!$B:$B,[1]Sheet1!CE:CE)</f>
        <v>1</v>
      </c>
      <c r="DF210" s="211">
        <f>_xlfn.XLOOKUP($C210,[1]Sheet1!$B:$B,[1]Sheet1!CF:CF)</f>
        <v>0</v>
      </c>
      <c r="DG210" s="163" t="str">
        <f>_xlfn.XLOOKUP(C210,[2]Sheet1!$B:$B,[2]Sheet1!$N:$N)</f>
        <v>Y</v>
      </c>
      <c r="DH210" s="163" t="str">
        <f>_xlfn.XLOOKUP(C210,[2]Sheet1!$B:$B,[2]Sheet1!$R:$R)</f>
        <v>Yes</v>
      </c>
      <c r="DI210" s="163" t="str">
        <f>_xlfn.XLOOKUP(C210,[2]Sheet1!$B:$B,[2]Sheet1!$AN:$AN)</f>
        <v>C</v>
      </c>
      <c r="DJ210" s="163" t="str">
        <f>_xlfn.XLOOKUP(C210,[2]Sheet1!$B:$B,[2]Sheet1!$W:$W)</f>
        <v>N</v>
      </c>
      <c r="DK210" s="163">
        <f>_xlfn.XLOOKUP(C210,[2]Sheet1!$B:$B,[2]Sheet1!$AF:$AF)</f>
        <v>0</v>
      </c>
      <c r="DL210" s="163" t="str">
        <f>_xlfn.XLOOKUP(C210,[2]Sheet1!$B:$B,[2]Sheet1!$AW:$AW)</f>
        <v>Y</v>
      </c>
      <c r="DM210" s="166" t="str">
        <f t="shared" si="135"/>
        <v>Y</v>
      </c>
      <c r="DN210" s="166" t="str">
        <f t="shared" si="136"/>
        <v>Commitment removed</v>
      </c>
      <c r="DO210" s="166" t="str">
        <f t="shared" si="137"/>
        <v>Y</v>
      </c>
      <c r="DP210" s="166" t="str">
        <f t="shared" si="138"/>
        <v>N</v>
      </c>
      <c r="DQ210" s="180" t="str">
        <f t="shared" si="139"/>
        <v>Not Specified</v>
      </c>
      <c r="DR210" s="180"/>
    </row>
    <row r="211" spans="1:122" s="89" customFormat="1" ht="16.5" hidden="1" customHeight="1">
      <c r="A211" s="89">
        <v>208</v>
      </c>
      <c r="B211" s="89">
        <v>142</v>
      </c>
      <c r="C211" s="90" t="s">
        <v>930</v>
      </c>
      <c r="D211" s="89" t="s">
        <v>7187</v>
      </c>
      <c r="E211" s="89" t="s">
        <v>7169</v>
      </c>
      <c r="F211" s="89" t="s">
        <v>2277</v>
      </c>
      <c r="G211" s="89" t="s">
        <v>3181</v>
      </c>
      <c r="H211" s="91" t="s">
        <v>931</v>
      </c>
      <c r="I211" s="89" t="s">
        <v>932</v>
      </c>
      <c r="J211" s="89">
        <v>-0.89700000000000002</v>
      </c>
      <c r="K211" s="89" t="s">
        <v>933</v>
      </c>
      <c r="L211" s="89">
        <v>37066</v>
      </c>
      <c r="M211" s="90">
        <v>9</v>
      </c>
      <c r="N211" s="88" t="s">
        <v>689</v>
      </c>
      <c r="O211" s="88" t="s">
        <v>7588</v>
      </c>
      <c r="P211" s="92" t="s">
        <v>7588</v>
      </c>
      <c r="Q211" s="73" t="s">
        <v>689</v>
      </c>
      <c r="R211" s="73" t="s">
        <v>689</v>
      </c>
      <c r="S211" s="88" t="s">
        <v>7588</v>
      </c>
      <c r="T211" s="88" t="s">
        <v>7588</v>
      </c>
      <c r="U211" s="215" t="s">
        <v>7588</v>
      </c>
      <c r="V211" s="88" t="s">
        <v>7588</v>
      </c>
      <c r="W211" s="88" t="s">
        <v>7588</v>
      </c>
      <c r="X211" s="220" t="s">
        <v>7588</v>
      </c>
      <c r="Y211" s="73" t="s">
        <v>7588</v>
      </c>
      <c r="Z211" s="88" t="s">
        <v>7588</v>
      </c>
      <c r="AA211" s="92" t="s">
        <v>7588</v>
      </c>
      <c r="AB211" s="88"/>
      <c r="AC211" s="88" t="s">
        <v>7588</v>
      </c>
      <c r="AD211" s="92" t="s">
        <v>7588</v>
      </c>
      <c r="AE211" s="88" t="s">
        <v>85</v>
      </c>
      <c r="AF211" s="73" t="s">
        <v>689</v>
      </c>
      <c r="AG211" s="88" t="s">
        <v>7588</v>
      </c>
      <c r="AH211" s="88" t="s">
        <v>7588</v>
      </c>
      <c r="AI211" s="88" t="s">
        <v>7588</v>
      </c>
      <c r="AJ211" s="88" t="s">
        <v>7588</v>
      </c>
      <c r="AK211" s="93" t="s">
        <v>7588</v>
      </c>
      <c r="AL211" s="88">
        <v>2060</v>
      </c>
      <c r="AM211" s="94" t="s">
        <v>934</v>
      </c>
      <c r="AN211" s="90" t="s">
        <v>935</v>
      </c>
      <c r="AO211" s="24" t="s">
        <v>7588</v>
      </c>
      <c r="AP211" s="88" t="s">
        <v>689</v>
      </c>
      <c r="AQ211" s="89" t="s">
        <v>7588</v>
      </c>
      <c r="AR211" s="89" t="s">
        <v>7588</v>
      </c>
      <c r="AS211" s="89" t="s">
        <v>7588</v>
      </c>
      <c r="AU211" s="90"/>
      <c r="AV211" s="89" t="s">
        <v>7588</v>
      </c>
      <c r="AW211" s="199" t="s">
        <v>7588</v>
      </c>
      <c r="AX211" s="89" t="s">
        <v>7588</v>
      </c>
      <c r="AY211" s="89" t="s">
        <v>689</v>
      </c>
      <c r="AZ211" s="89" t="s">
        <v>7588</v>
      </c>
      <c r="BA211" s="89" t="s">
        <v>7588</v>
      </c>
      <c r="BC211" s="90"/>
      <c r="BE211" s="95"/>
      <c r="BF211" s="90"/>
      <c r="BG211" s="24">
        <f t="shared" si="107"/>
        <v>0</v>
      </c>
      <c r="BH211" s="24">
        <f t="shared" si="108"/>
        <v>0</v>
      </c>
      <c r="BI211" s="24">
        <f t="shared" si="109"/>
        <v>0</v>
      </c>
      <c r="BJ211" s="24">
        <f t="shared" si="110"/>
        <v>0</v>
      </c>
      <c r="BK211" s="24">
        <f t="shared" si="111"/>
        <v>0</v>
      </c>
      <c r="BL211" s="24">
        <f t="shared" si="112"/>
        <v>0</v>
      </c>
      <c r="BM211" s="24">
        <f t="shared" si="113"/>
        <v>0</v>
      </c>
      <c r="BN211" s="24">
        <f t="shared" si="114"/>
        <v>0</v>
      </c>
      <c r="BO211" s="24">
        <f t="shared" si="115"/>
        <v>0</v>
      </c>
      <c r="BP211" s="24">
        <f t="shared" si="116"/>
        <v>0</v>
      </c>
      <c r="BQ211" s="24">
        <f t="shared" si="117"/>
        <v>0</v>
      </c>
      <c r="BR211" s="24">
        <f t="shared" si="118"/>
        <v>0</v>
      </c>
      <c r="BS211" s="24">
        <f t="shared" si="119"/>
        <v>0</v>
      </c>
      <c r="BT211" s="24">
        <f t="shared" si="120"/>
        <v>0</v>
      </c>
      <c r="BU211" s="24">
        <f t="shared" si="121"/>
        <v>0</v>
      </c>
      <c r="BV211" s="24">
        <f t="shared" si="122"/>
        <v>0</v>
      </c>
      <c r="BW211" s="24">
        <f t="shared" si="123"/>
        <v>0</v>
      </c>
      <c r="BX211" s="24">
        <f t="shared" si="124"/>
        <v>0</v>
      </c>
      <c r="BY211" s="24">
        <f t="shared" si="125"/>
        <v>0</v>
      </c>
      <c r="BZ211" s="24">
        <f t="shared" si="126"/>
        <v>0</v>
      </c>
      <c r="CA211" s="24">
        <f t="shared" si="127"/>
        <v>0</v>
      </c>
      <c r="CB211" s="24">
        <f t="shared" si="128"/>
        <v>0</v>
      </c>
      <c r="CC211" s="24">
        <f t="shared" si="129"/>
        <v>0</v>
      </c>
      <c r="CD211" s="24">
        <f t="shared" si="130"/>
        <v>0</v>
      </c>
      <c r="CE211" s="24">
        <f t="shared" si="131"/>
        <v>0</v>
      </c>
      <c r="CF211" s="24">
        <f t="shared" si="132"/>
        <v>0</v>
      </c>
      <c r="CG211" s="24">
        <f>MAX(BJ211,BN211,BX211,CB211)</f>
        <v>0</v>
      </c>
      <c r="CH211" s="24">
        <f t="shared" si="133"/>
        <v>0</v>
      </c>
      <c r="CI211" s="24">
        <f t="shared" si="134"/>
        <v>0</v>
      </c>
      <c r="CJ211" s="211">
        <f>_xlfn.XLOOKUP($C211,[1]Sheet1!$B:$B,[1]Sheet1!BJ:BJ)</f>
        <v>0</v>
      </c>
      <c r="CK211" s="211">
        <f>_xlfn.XLOOKUP($C211,[1]Sheet1!$B:$B,[1]Sheet1!BK:BK)</f>
        <v>0</v>
      </c>
      <c r="CL211" s="211">
        <f>_xlfn.XLOOKUP($C211,[1]Sheet1!$B:$B,[1]Sheet1!BL:BL)</f>
        <v>0</v>
      </c>
      <c r="CM211" s="211">
        <f>_xlfn.XLOOKUP($C211,[1]Sheet1!$B:$B,[1]Sheet1!BM:BM)</f>
        <v>0</v>
      </c>
      <c r="CN211" s="211">
        <f>_xlfn.XLOOKUP($C211,[1]Sheet1!$B:$B,[1]Sheet1!BN:BN)</f>
        <v>0</v>
      </c>
      <c r="CO211" s="211">
        <f>_xlfn.XLOOKUP($C211,[1]Sheet1!$B:$B,[1]Sheet1!BO:BO)</f>
        <v>0</v>
      </c>
      <c r="CP211" s="211">
        <f>_xlfn.XLOOKUP($C211,[1]Sheet1!$B:$B,[1]Sheet1!BP:BP)</f>
        <v>0</v>
      </c>
      <c r="CQ211" s="211">
        <f>_xlfn.XLOOKUP($C211,[1]Sheet1!$B:$B,[1]Sheet1!BQ:BQ)</f>
        <v>0</v>
      </c>
      <c r="CR211" s="211">
        <f>_xlfn.XLOOKUP($C211,[1]Sheet1!$B:$B,[1]Sheet1!BR:BR)</f>
        <v>0</v>
      </c>
      <c r="CS211" s="211">
        <f>_xlfn.XLOOKUP($C211,[1]Sheet1!$B:$B,[1]Sheet1!BS:BS)</f>
        <v>0</v>
      </c>
      <c r="CT211" s="211">
        <f>_xlfn.XLOOKUP($C211,[1]Sheet1!$B:$B,[1]Sheet1!BT:BT)</f>
        <v>0</v>
      </c>
      <c r="CU211" s="211">
        <f>_xlfn.XLOOKUP($C211,[1]Sheet1!$B:$B,[1]Sheet1!BU:BU)</f>
        <v>0</v>
      </c>
      <c r="CV211" s="211">
        <f>_xlfn.XLOOKUP($C211,[1]Sheet1!$B:$B,[1]Sheet1!BV:BV)</f>
        <v>0</v>
      </c>
      <c r="CW211" s="211">
        <f>_xlfn.XLOOKUP($C211,[1]Sheet1!$B:$B,[1]Sheet1!BW:BW)</f>
        <v>0</v>
      </c>
      <c r="CX211" s="211">
        <f>_xlfn.XLOOKUP($C211,[1]Sheet1!$B:$B,[1]Sheet1!BX:BX)</f>
        <v>0</v>
      </c>
      <c r="CY211" s="211">
        <f>_xlfn.XLOOKUP($C211,[1]Sheet1!$B:$B,[1]Sheet1!BY:BY)</f>
        <v>0</v>
      </c>
      <c r="CZ211" s="211">
        <f>_xlfn.XLOOKUP($C211,[1]Sheet1!$B:$B,[1]Sheet1!BZ:BZ)</f>
        <v>0</v>
      </c>
      <c r="DA211" s="211">
        <f>_xlfn.XLOOKUP($C211,[1]Sheet1!$B:$B,[1]Sheet1!CA:CA)</f>
        <v>0</v>
      </c>
      <c r="DB211" s="211">
        <f>_xlfn.XLOOKUP($C211,[1]Sheet1!$B:$B,[1]Sheet1!CB:CB)</f>
        <v>0</v>
      </c>
      <c r="DC211" s="211">
        <f>_xlfn.XLOOKUP($C211,[1]Sheet1!$B:$B,[1]Sheet1!CC:CC)</f>
        <v>0</v>
      </c>
      <c r="DD211" s="211">
        <f>_xlfn.XLOOKUP($C211,[1]Sheet1!$B:$B,[1]Sheet1!CD:CD)</f>
        <v>0</v>
      </c>
      <c r="DE211" s="211">
        <f>_xlfn.XLOOKUP($C211,[1]Sheet1!$B:$B,[1]Sheet1!CE:CE)</f>
        <v>0</v>
      </c>
      <c r="DF211" s="211">
        <f>_xlfn.XLOOKUP($C211,[1]Sheet1!$B:$B,[1]Sheet1!CF:CF)</f>
        <v>0</v>
      </c>
      <c r="DG211" s="163" t="str">
        <f>_xlfn.XLOOKUP(C211,[2]Sheet1!$B:$B,[2]Sheet1!$N:$N)</f>
        <v>N</v>
      </c>
      <c r="DH211" s="163">
        <f>_xlfn.XLOOKUP(C211,[2]Sheet1!$B:$B,[2]Sheet1!$R:$R)</f>
        <v>0</v>
      </c>
      <c r="DI211" s="163" t="str">
        <f>_xlfn.XLOOKUP(C211,[2]Sheet1!$B:$B,[2]Sheet1!$AN:$AN)</f>
        <v>I</v>
      </c>
      <c r="DJ211" s="163" t="str">
        <f>_xlfn.XLOOKUP(C211,[2]Sheet1!$B:$B,[2]Sheet1!$W:$W)</f>
        <v>G</v>
      </c>
      <c r="DK211" s="163" t="str">
        <f>_xlfn.XLOOKUP(C211,[2]Sheet1!$B:$B,[2]Sheet1!$AF:$AF)</f>
        <v>U</v>
      </c>
      <c r="DL211" s="163">
        <f>_xlfn.XLOOKUP(C211,[2]Sheet1!$B:$B,[2]Sheet1!$AW:$AW)</f>
        <v>0</v>
      </c>
      <c r="DM211" s="166" t="str">
        <f t="shared" si="135"/>
        <v>N</v>
      </c>
      <c r="DN211" s="166" t="str">
        <f t="shared" si="136"/>
        <v/>
      </c>
      <c r="DO211" s="166" t="str">
        <f t="shared" si="137"/>
        <v>N</v>
      </c>
      <c r="DP211" s="166" t="str">
        <f t="shared" si="138"/>
        <v>N</v>
      </c>
      <c r="DQ211" s="180" t="str">
        <f t="shared" si="139"/>
        <v/>
      </c>
      <c r="DR211" s="180"/>
    </row>
    <row r="212" spans="1:122" s="24" customFormat="1" ht="16.5" hidden="1" customHeight="1">
      <c r="A212" s="24">
        <v>209</v>
      </c>
      <c r="B212" s="24">
        <v>224</v>
      </c>
      <c r="C212" s="26" t="s">
        <v>2260</v>
      </c>
      <c r="D212" s="24" t="s">
        <v>7173</v>
      </c>
      <c r="E212" s="24" t="s">
        <v>7169</v>
      </c>
      <c r="F212" s="24" t="s">
        <v>3982</v>
      </c>
      <c r="G212" s="24" t="s">
        <v>3136</v>
      </c>
      <c r="H212" s="30" t="s">
        <v>2261</v>
      </c>
      <c r="I212" s="24" t="s">
        <v>2262</v>
      </c>
      <c r="J212" s="24">
        <v>0.33600000000000002</v>
      </c>
      <c r="K212" s="24" t="s">
        <v>2263</v>
      </c>
      <c r="L212" s="24">
        <v>62393</v>
      </c>
      <c r="M212" s="26">
        <v>31</v>
      </c>
      <c r="N212" s="73" t="s">
        <v>86</v>
      </c>
      <c r="O212" s="73">
        <v>2019</v>
      </c>
      <c r="P212" s="74">
        <v>2022</v>
      </c>
      <c r="Q212" s="73" t="s">
        <v>86</v>
      </c>
      <c r="R212" s="73" t="s">
        <v>689</v>
      </c>
      <c r="S212" s="73" t="s">
        <v>1421</v>
      </c>
      <c r="T212" s="73" t="s">
        <v>7588</v>
      </c>
      <c r="U212" s="213" t="s">
        <v>7588</v>
      </c>
      <c r="V212" s="73" t="s">
        <v>7588</v>
      </c>
      <c r="W212" s="73" t="s">
        <v>7588</v>
      </c>
      <c r="X212" s="218" t="s">
        <v>7588</v>
      </c>
      <c r="Y212" s="73" t="s">
        <v>7588</v>
      </c>
      <c r="Z212" s="73" t="s">
        <v>7588</v>
      </c>
      <c r="AA212" s="74" t="s">
        <v>7588</v>
      </c>
      <c r="AB212" s="73"/>
      <c r="AC212" s="73" t="s">
        <v>417</v>
      </c>
      <c r="AD212" s="74" t="s">
        <v>6</v>
      </c>
      <c r="AE212" s="73" t="s">
        <v>7588</v>
      </c>
      <c r="AF212" s="73" t="s">
        <v>689</v>
      </c>
      <c r="AG212" s="73" t="s">
        <v>266</v>
      </c>
      <c r="AH212" s="73" t="s">
        <v>266</v>
      </c>
      <c r="AI212" s="73" t="s">
        <v>266</v>
      </c>
      <c r="AJ212" s="73" t="s">
        <v>2283</v>
      </c>
      <c r="AK212" s="81" t="s">
        <v>7588</v>
      </c>
      <c r="AL212" s="73" t="s">
        <v>7588</v>
      </c>
      <c r="AN212" s="26"/>
      <c r="AO212" s="24" t="s">
        <v>7346</v>
      </c>
      <c r="AP212" s="73" t="s">
        <v>86</v>
      </c>
      <c r="AQ212" s="24" t="s">
        <v>2283</v>
      </c>
      <c r="AR212" s="24" t="s">
        <v>4912</v>
      </c>
      <c r="AS212" s="24">
        <v>2050</v>
      </c>
      <c r="AU212" s="26"/>
      <c r="AV212" s="24" t="s">
        <v>266</v>
      </c>
      <c r="AW212" s="22" t="s">
        <v>267</v>
      </c>
      <c r="AX212" s="24" t="s">
        <v>269</v>
      </c>
      <c r="AY212" s="24" t="s">
        <v>689</v>
      </c>
      <c r="AZ212" s="24" t="s">
        <v>7588</v>
      </c>
      <c r="BA212" s="24" t="s">
        <v>7588</v>
      </c>
      <c r="BC212" s="26"/>
      <c r="BE212" s="29"/>
      <c r="BF212" s="26"/>
      <c r="BG212" s="24">
        <f t="shared" si="107"/>
        <v>1</v>
      </c>
      <c r="BH212" s="24">
        <f t="shared" si="108"/>
        <v>0</v>
      </c>
      <c r="BI212" s="24">
        <f t="shared" si="109"/>
        <v>0</v>
      </c>
      <c r="BJ212" s="24">
        <f t="shared" si="110"/>
        <v>1</v>
      </c>
      <c r="BK212" s="24">
        <f t="shared" si="111"/>
        <v>0</v>
      </c>
      <c r="BL212" s="24">
        <f t="shared" si="112"/>
        <v>0</v>
      </c>
      <c r="BM212" s="24">
        <f t="shared" si="113"/>
        <v>0</v>
      </c>
      <c r="BN212" s="24">
        <f t="shared" si="114"/>
        <v>0</v>
      </c>
      <c r="BO212" s="24">
        <f t="shared" si="115"/>
        <v>0</v>
      </c>
      <c r="BP212" s="24">
        <f t="shared" si="116"/>
        <v>0</v>
      </c>
      <c r="BQ212" s="24">
        <f t="shared" si="117"/>
        <v>0</v>
      </c>
      <c r="BR212" s="24">
        <f t="shared" si="118"/>
        <v>0</v>
      </c>
      <c r="BS212" s="24">
        <f t="shared" si="119"/>
        <v>0</v>
      </c>
      <c r="BT212" s="24">
        <f t="shared" si="120"/>
        <v>1</v>
      </c>
      <c r="BU212" s="24">
        <f t="shared" si="121"/>
        <v>0</v>
      </c>
      <c r="BV212" s="24">
        <f t="shared" si="122"/>
        <v>0</v>
      </c>
      <c r="BW212" s="24">
        <f t="shared" si="123"/>
        <v>0</v>
      </c>
      <c r="BX212" s="24">
        <f t="shared" si="124"/>
        <v>0</v>
      </c>
      <c r="BY212" s="24">
        <f t="shared" si="125"/>
        <v>0</v>
      </c>
      <c r="BZ212" s="24">
        <f t="shared" si="126"/>
        <v>0</v>
      </c>
      <c r="CA212" s="24">
        <f t="shared" si="127"/>
        <v>1</v>
      </c>
      <c r="CB212" s="24">
        <f t="shared" si="128"/>
        <v>1</v>
      </c>
      <c r="CC212" s="24">
        <f t="shared" si="129"/>
        <v>0</v>
      </c>
      <c r="CD212" s="24">
        <f t="shared" si="130"/>
        <v>0</v>
      </c>
      <c r="CE212" s="24">
        <f t="shared" si="131"/>
        <v>0</v>
      </c>
      <c r="CF212" s="24">
        <f t="shared" si="132"/>
        <v>1</v>
      </c>
      <c r="CG212" s="24">
        <f>MAX($BJ212,$BN212,$BX212,$CB212)</f>
        <v>1</v>
      </c>
      <c r="CH212" s="24">
        <f t="shared" si="133"/>
        <v>0</v>
      </c>
      <c r="CI212" s="24">
        <f t="shared" si="134"/>
        <v>0</v>
      </c>
      <c r="CJ212" s="211">
        <f>_xlfn.XLOOKUP($C212,[1]Sheet1!$B:$B,[1]Sheet1!BJ:BJ)</f>
        <v>1</v>
      </c>
      <c r="CK212" s="211">
        <f>_xlfn.XLOOKUP($C212,[1]Sheet1!$B:$B,[1]Sheet1!BK:BK)</f>
        <v>0</v>
      </c>
      <c r="CL212" s="211">
        <f>_xlfn.XLOOKUP($C212,[1]Sheet1!$B:$B,[1]Sheet1!BL:BL)</f>
        <v>0</v>
      </c>
      <c r="CM212" s="211">
        <f>_xlfn.XLOOKUP($C212,[1]Sheet1!$B:$B,[1]Sheet1!BM:BM)</f>
        <v>1</v>
      </c>
      <c r="CN212" s="211">
        <f>_xlfn.XLOOKUP($C212,[1]Sheet1!$B:$B,[1]Sheet1!BN:BN)</f>
        <v>0</v>
      </c>
      <c r="CO212" s="211">
        <f>_xlfn.XLOOKUP($C212,[1]Sheet1!$B:$B,[1]Sheet1!BO:BO)</f>
        <v>1</v>
      </c>
      <c r="CP212" s="211">
        <f>_xlfn.XLOOKUP($C212,[1]Sheet1!$B:$B,[1]Sheet1!BP:BP)</f>
        <v>0</v>
      </c>
      <c r="CQ212" s="211">
        <f>_xlfn.XLOOKUP($C212,[1]Sheet1!$B:$B,[1]Sheet1!BQ:BQ)</f>
        <v>1</v>
      </c>
      <c r="CR212" s="211">
        <f>_xlfn.XLOOKUP($C212,[1]Sheet1!$B:$B,[1]Sheet1!BR:BR)</f>
        <v>0</v>
      </c>
      <c r="CS212" s="211">
        <f>_xlfn.XLOOKUP($C212,[1]Sheet1!$B:$B,[1]Sheet1!BS:BS)</f>
        <v>1</v>
      </c>
      <c r="CT212" s="211">
        <f>_xlfn.XLOOKUP($C212,[1]Sheet1!$B:$B,[1]Sheet1!BT:BT)</f>
        <v>0</v>
      </c>
      <c r="CU212" s="211">
        <f>_xlfn.XLOOKUP($C212,[1]Sheet1!$B:$B,[1]Sheet1!BU:BU)</f>
        <v>1</v>
      </c>
      <c r="CV212" s="211">
        <f>_xlfn.XLOOKUP($C212,[1]Sheet1!$B:$B,[1]Sheet1!BV:BV)</f>
        <v>1</v>
      </c>
      <c r="CW212" s="211">
        <f>_xlfn.XLOOKUP($C212,[1]Sheet1!$B:$B,[1]Sheet1!BW:BW)</f>
        <v>0</v>
      </c>
      <c r="CX212" s="211">
        <f>_xlfn.XLOOKUP($C212,[1]Sheet1!$B:$B,[1]Sheet1!BX:BX)</f>
        <v>0</v>
      </c>
      <c r="CY212" s="211">
        <f>_xlfn.XLOOKUP($C212,[1]Sheet1!$B:$B,[1]Sheet1!BY:BY)</f>
        <v>1</v>
      </c>
      <c r="CZ212" s="211">
        <f>_xlfn.XLOOKUP($C212,[1]Sheet1!$B:$B,[1]Sheet1!BZ:BZ)</f>
        <v>1</v>
      </c>
      <c r="DA212" s="211">
        <f>_xlfn.XLOOKUP($C212,[1]Sheet1!$B:$B,[1]Sheet1!CA:CA)</f>
        <v>1</v>
      </c>
      <c r="DB212" s="211">
        <f>_xlfn.XLOOKUP($C212,[1]Sheet1!$B:$B,[1]Sheet1!CB:CB)</f>
        <v>1</v>
      </c>
      <c r="DC212" s="211">
        <f>_xlfn.XLOOKUP($C212,[1]Sheet1!$B:$B,[1]Sheet1!CC:CC)</f>
        <v>1</v>
      </c>
      <c r="DD212" s="211">
        <f>_xlfn.XLOOKUP($C212,[1]Sheet1!$B:$B,[1]Sheet1!CD:CD)</f>
        <v>0</v>
      </c>
      <c r="DE212" s="211">
        <f>_xlfn.XLOOKUP($C212,[1]Sheet1!$B:$B,[1]Sheet1!CE:CE)</f>
        <v>1</v>
      </c>
      <c r="DF212" s="211">
        <f>_xlfn.XLOOKUP($C212,[1]Sheet1!$B:$B,[1]Sheet1!CF:CF)</f>
        <v>1</v>
      </c>
      <c r="DG212" s="163" t="str">
        <f>_xlfn.XLOOKUP(C212,[2]Sheet1!$B:$B,[2]Sheet1!$N:$N)</f>
        <v>N</v>
      </c>
      <c r="DH212" s="163" t="str">
        <f>_xlfn.XLOOKUP(C212,[2]Sheet1!$B:$B,[2]Sheet1!$R:$R)</f>
        <v>No</v>
      </c>
      <c r="DI212" s="163" t="str">
        <f>_xlfn.XLOOKUP(C212,[2]Sheet1!$B:$B,[2]Sheet1!$AN:$AN)</f>
        <v>C, F</v>
      </c>
      <c r="DJ212" s="163" t="str">
        <f>_xlfn.XLOOKUP(C212,[2]Sheet1!$B:$B,[2]Sheet1!$W:$W)</f>
        <v>C</v>
      </c>
      <c r="DK212" s="163" t="str">
        <f>_xlfn.XLOOKUP(C212,[2]Sheet1!$B:$B,[2]Sheet1!$AF:$AF)</f>
        <v>Y</v>
      </c>
      <c r="DL212" s="163" t="str">
        <f>_xlfn.XLOOKUP(C212,[2]Sheet1!$B:$B,[2]Sheet1!$AW:$AW)</f>
        <v>U</v>
      </c>
      <c r="DM212" s="166" t="str">
        <f t="shared" si="135"/>
        <v>Y</v>
      </c>
      <c r="DN212" s="166" t="str">
        <f t="shared" si="136"/>
        <v/>
      </c>
      <c r="DO212" s="166" t="str">
        <f t="shared" si="137"/>
        <v>Y</v>
      </c>
      <c r="DP212" s="166" t="str">
        <f t="shared" si="138"/>
        <v>N</v>
      </c>
      <c r="DQ212" s="180" t="str">
        <f t="shared" si="139"/>
        <v>Yes</v>
      </c>
      <c r="DR212" s="180"/>
    </row>
    <row r="213" spans="1:122" s="24" customFormat="1" ht="16.5" hidden="1" customHeight="1">
      <c r="A213" s="24">
        <v>210</v>
      </c>
      <c r="B213" s="24">
        <v>210</v>
      </c>
      <c r="C213" s="26" t="s">
        <v>940</v>
      </c>
      <c r="D213" s="24" t="s">
        <v>7220</v>
      </c>
      <c r="E213" s="24" t="s">
        <v>7184</v>
      </c>
      <c r="F213" s="24" t="s">
        <v>7287</v>
      </c>
      <c r="G213" s="24" t="s">
        <v>3136</v>
      </c>
      <c r="H213" s="30" t="s">
        <v>941</v>
      </c>
      <c r="I213" s="24" t="s">
        <v>942</v>
      </c>
      <c r="J213" s="24">
        <v>-0.114</v>
      </c>
      <c r="K213" s="24" t="s">
        <v>943</v>
      </c>
      <c r="L213" s="24">
        <v>120040</v>
      </c>
      <c r="M213" s="26">
        <v>31</v>
      </c>
      <c r="N213" s="73" t="s">
        <v>86</v>
      </c>
      <c r="O213" s="73">
        <v>2015</v>
      </c>
      <c r="P213" s="74">
        <v>2030</v>
      </c>
      <c r="Q213" s="73" t="s">
        <v>86</v>
      </c>
      <c r="R213" s="73" t="s">
        <v>86</v>
      </c>
      <c r="S213" s="73" t="s">
        <v>673</v>
      </c>
      <c r="T213" s="73" t="s">
        <v>2984</v>
      </c>
      <c r="U213" s="214">
        <v>2030</v>
      </c>
      <c r="V213" s="73" t="s">
        <v>7588</v>
      </c>
      <c r="W213" s="73" t="s">
        <v>7588</v>
      </c>
      <c r="X213" s="218" t="s">
        <v>7588</v>
      </c>
      <c r="Y213" s="73" t="s">
        <v>689</v>
      </c>
      <c r="Z213" s="73" t="s">
        <v>1421</v>
      </c>
      <c r="AA213" s="74" t="s">
        <v>7588</v>
      </c>
      <c r="AB213" s="73"/>
      <c r="AC213" s="73" t="s">
        <v>417</v>
      </c>
      <c r="AD213" s="74" t="s">
        <v>6</v>
      </c>
      <c r="AE213" s="73" t="s">
        <v>7588</v>
      </c>
      <c r="AF213" s="73" t="s">
        <v>689</v>
      </c>
      <c r="AG213" s="73" t="s">
        <v>266</v>
      </c>
      <c r="AH213" s="73" t="s">
        <v>266</v>
      </c>
      <c r="AI213" s="73" t="s">
        <v>738</v>
      </c>
      <c r="AJ213" s="73" t="s">
        <v>691</v>
      </c>
      <c r="AK213" s="81" t="s">
        <v>7588</v>
      </c>
      <c r="AL213" s="73" t="s">
        <v>7588</v>
      </c>
      <c r="AN213" s="26"/>
      <c r="AO213" s="24" t="s">
        <v>870</v>
      </c>
      <c r="AP213" s="73" t="s">
        <v>86</v>
      </c>
      <c r="AQ213" s="24" t="s">
        <v>691</v>
      </c>
      <c r="AR213" s="24" t="s">
        <v>4925</v>
      </c>
      <c r="AS213" s="24">
        <v>2039</v>
      </c>
      <c r="AU213" s="26"/>
      <c r="AV213" s="24" t="s">
        <v>269</v>
      </c>
      <c r="AW213" s="22" t="s">
        <v>269</v>
      </c>
      <c r="AX213" s="24" t="s">
        <v>269</v>
      </c>
      <c r="AY213" s="24" t="s">
        <v>689</v>
      </c>
      <c r="AZ213" s="24" t="s">
        <v>7588</v>
      </c>
      <c r="BA213" s="24" t="s">
        <v>7588</v>
      </c>
      <c r="BC213" s="26"/>
      <c r="BE213" s="29"/>
      <c r="BF213" s="26"/>
      <c r="BG213" s="24">
        <f t="shared" si="107"/>
        <v>0</v>
      </c>
      <c r="BH213" s="24">
        <f t="shared" si="108"/>
        <v>1</v>
      </c>
      <c r="BI213" s="24">
        <f t="shared" si="109"/>
        <v>0</v>
      </c>
      <c r="BJ213" s="24">
        <f t="shared" si="110"/>
        <v>1</v>
      </c>
      <c r="BK213" s="24">
        <f t="shared" si="111"/>
        <v>0</v>
      </c>
      <c r="BL213" s="24">
        <f t="shared" si="112"/>
        <v>1</v>
      </c>
      <c r="BM213" s="24">
        <f t="shared" si="113"/>
        <v>0</v>
      </c>
      <c r="BN213" s="24">
        <f t="shared" si="114"/>
        <v>1</v>
      </c>
      <c r="BO213" s="24">
        <f t="shared" si="115"/>
        <v>0</v>
      </c>
      <c r="BP213" s="24">
        <f t="shared" si="116"/>
        <v>0</v>
      </c>
      <c r="BQ213" s="24">
        <f t="shared" si="117"/>
        <v>0</v>
      </c>
      <c r="BR213" s="24">
        <f t="shared" si="118"/>
        <v>0</v>
      </c>
      <c r="BS213" s="24">
        <f t="shared" si="119"/>
        <v>0</v>
      </c>
      <c r="BT213" s="24">
        <f t="shared" si="120"/>
        <v>1</v>
      </c>
      <c r="BU213" s="24">
        <f t="shared" si="121"/>
        <v>0</v>
      </c>
      <c r="BV213" s="24">
        <f t="shared" si="122"/>
        <v>0</v>
      </c>
      <c r="BW213" s="24">
        <f t="shared" si="123"/>
        <v>0</v>
      </c>
      <c r="BX213" s="24">
        <f t="shared" si="124"/>
        <v>0</v>
      </c>
      <c r="BY213" s="24">
        <f t="shared" si="125"/>
        <v>0</v>
      </c>
      <c r="BZ213" s="24">
        <f t="shared" si="126"/>
        <v>0</v>
      </c>
      <c r="CA213" s="24">
        <f t="shared" si="127"/>
        <v>1</v>
      </c>
      <c r="CB213" s="24">
        <f t="shared" si="128"/>
        <v>1</v>
      </c>
      <c r="CC213" s="24">
        <f t="shared" si="129"/>
        <v>0</v>
      </c>
      <c r="CD213" s="24">
        <f t="shared" si="130"/>
        <v>0</v>
      </c>
      <c r="CE213" s="24">
        <f t="shared" si="131"/>
        <v>0</v>
      </c>
      <c r="CF213" s="24">
        <f t="shared" si="132"/>
        <v>0</v>
      </c>
      <c r="CG213" s="24">
        <f>MAX($BJ213,$BN213,$BX213,$CB213)</f>
        <v>1</v>
      </c>
      <c r="CH213" s="24">
        <f t="shared" si="133"/>
        <v>1</v>
      </c>
      <c r="CI213" s="24">
        <f t="shared" si="134"/>
        <v>0</v>
      </c>
      <c r="CJ213" s="211">
        <f>_xlfn.XLOOKUP($C213,[1]Sheet1!$B:$B,[1]Sheet1!BJ:BJ)</f>
        <v>0</v>
      </c>
      <c r="CK213" s="211">
        <f>_xlfn.XLOOKUP($C213,[1]Sheet1!$B:$B,[1]Sheet1!BK:BK)</f>
        <v>0</v>
      </c>
      <c r="CL213" s="211">
        <f>_xlfn.XLOOKUP($C213,[1]Sheet1!$B:$B,[1]Sheet1!BL:BL)</f>
        <v>0</v>
      </c>
      <c r="CM213" s="211">
        <f>_xlfn.XLOOKUP($C213,[1]Sheet1!$B:$B,[1]Sheet1!BM:BM)</f>
        <v>0</v>
      </c>
      <c r="CN213" s="211">
        <f>_xlfn.XLOOKUP($C213,[1]Sheet1!$B:$B,[1]Sheet1!BN:BN)</f>
        <v>0</v>
      </c>
      <c r="CO213" s="211">
        <f>_xlfn.XLOOKUP($C213,[1]Sheet1!$B:$B,[1]Sheet1!BO:BO)</f>
        <v>0</v>
      </c>
      <c r="CP213" s="211">
        <f>_xlfn.XLOOKUP($C213,[1]Sheet1!$B:$B,[1]Sheet1!BP:BP)</f>
        <v>1</v>
      </c>
      <c r="CQ213" s="211">
        <f>_xlfn.XLOOKUP($C213,[1]Sheet1!$B:$B,[1]Sheet1!BQ:BQ)</f>
        <v>1</v>
      </c>
      <c r="CR213" s="211">
        <f>_xlfn.XLOOKUP($C213,[1]Sheet1!$B:$B,[1]Sheet1!BR:BR)</f>
        <v>0</v>
      </c>
      <c r="CS213" s="211">
        <f>_xlfn.XLOOKUP($C213,[1]Sheet1!$B:$B,[1]Sheet1!BS:BS)</f>
        <v>1</v>
      </c>
      <c r="CT213" s="211">
        <f>_xlfn.XLOOKUP($C213,[1]Sheet1!$B:$B,[1]Sheet1!BT:BT)</f>
        <v>0</v>
      </c>
      <c r="CU213" s="211">
        <f>_xlfn.XLOOKUP($C213,[1]Sheet1!$B:$B,[1]Sheet1!BU:BU)</f>
        <v>1</v>
      </c>
      <c r="CV213" s="211">
        <f>_xlfn.XLOOKUP($C213,[1]Sheet1!$B:$B,[1]Sheet1!BV:BV)</f>
        <v>0</v>
      </c>
      <c r="CW213" s="211">
        <f>_xlfn.XLOOKUP($C213,[1]Sheet1!$B:$B,[1]Sheet1!BW:BW)</f>
        <v>1</v>
      </c>
      <c r="CX213" s="211">
        <f>_xlfn.XLOOKUP($C213,[1]Sheet1!$B:$B,[1]Sheet1!BX:BX)</f>
        <v>0</v>
      </c>
      <c r="CY213" s="211">
        <f>_xlfn.XLOOKUP($C213,[1]Sheet1!$B:$B,[1]Sheet1!BY:BY)</f>
        <v>1</v>
      </c>
      <c r="CZ213" s="211">
        <f>_xlfn.XLOOKUP($C213,[1]Sheet1!$B:$B,[1]Sheet1!BZ:BZ)</f>
        <v>1</v>
      </c>
      <c r="DA213" s="211">
        <f>_xlfn.XLOOKUP($C213,[1]Sheet1!$B:$B,[1]Sheet1!CA:CA)</f>
        <v>0</v>
      </c>
      <c r="DB213" s="211">
        <f>_xlfn.XLOOKUP($C213,[1]Sheet1!$B:$B,[1]Sheet1!CB:CB)</f>
        <v>1</v>
      </c>
      <c r="DC213" s="211">
        <f>_xlfn.XLOOKUP($C213,[1]Sheet1!$B:$B,[1]Sheet1!CC:CC)</f>
        <v>0</v>
      </c>
      <c r="DD213" s="211">
        <f>_xlfn.XLOOKUP($C213,[1]Sheet1!$B:$B,[1]Sheet1!CD:CD)</f>
        <v>1</v>
      </c>
      <c r="DE213" s="211">
        <f>_xlfn.XLOOKUP($C213,[1]Sheet1!$B:$B,[1]Sheet1!CE:CE)</f>
        <v>1</v>
      </c>
      <c r="DF213" s="211">
        <f>_xlfn.XLOOKUP($C213,[1]Sheet1!$B:$B,[1]Sheet1!CF:CF)</f>
        <v>0</v>
      </c>
      <c r="DG213" s="163" t="str">
        <f>_xlfn.XLOOKUP(C213,[2]Sheet1!$B:$B,[2]Sheet1!$N:$N)</f>
        <v>Y</v>
      </c>
      <c r="DH213" s="163" t="str">
        <f>_xlfn.XLOOKUP(C213,[2]Sheet1!$B:$B,[2]Sheet1!$R:$R)</f>
        <v>No</v>
      </c>
      <c r="DI213" s="163" t="str">
        <f>_xlfn.XLOOKUP(C213,[2]Sheet1!$B:$B,[2]Sheet1!$AN:$AN)</f>
        <v>V</v>
      </c>
      <c r="DJ213" s="163" t="str">
        <f>_xlfn.XLOOKUP(C213,[2]Sheet1!$B:$B,[2]Sheet1!$W:$W)</f>
        <v>N</v>
      </c>
      <c r="DK213" s="163">
        <f>_xlfn.XLOOKUP(C213,[2]Sheet1!$B:$B,[2]Sheet1!$AF:$AF)</f>
        <v>0</v>
      </c>
      <c r="DL213" s="163" t="str">
        <f>_xlfn.XLOOKUP(C213,[2]Sheet1!$B:$B,[2]Sheet1!$AW:$AW)</f>
        <v>N</v>
      </c>
      <c r="DM213" s="166" t="str">
        <f t="shared" si="135"/>
        <v>Y</v>
      </c>
      <c r="DN213" s="166" t="str">
        <f t="shared" si="136"/>
        <v>Commitment removed</v>
      </c>
      <c r="DO213" s="166" t="str">
        <f t="shared" si="137"/>
        <v>Y</v>
      </c>
      <c r="DP213" s="166" t="str">
        <f t="shared" si="138"/>
        <v>N</v>
      </c>
      <c r="DQ213" s="180" t="str">
        <f t="shared" si="139"/>
        <v>No</v>
      </c>
      <c r="DR213" s="180"/>
    </row>
    <row r="214" spans="1:122" s="24" customFormat="1" ht="16.5" hidden="1" customHeight="1">
      <c r="A214" s="143">
        <v>211</v>
      </c>
      <c r="B214" s="143">
        <v>211</v>
      </c>
      <c r="C214" s="144" t="s">
        <v>128</v>
      </c>
      <c r="D214" s="24" t="s">
        <v>7228</v>
      </c>
      <c r="E214" s="24" t="s">
        <v>7163</v>
      </c>
      <c r="F214" s="24" t="s">
        <v>4934</v>
      </c>
      <c r="G214" s="24" t="s">
        <v>3136</v>
      </c>
      <c r="H214" s="30" t="s">
        <v>129</v>
      </c>
      <c r="I214" s="24" t="s">
        <v>130</v>
      </c>
      <c r="J214" s="24">
        <v>5.7000000000000002E-2</v>
      </c>
      <c r="K214" s="24" t="s">
        <v>131</v>
      </c>
      <c r="L214" s="24">
        <v>774303</v>
      </c>
      <c r="M214" s="26">
        <v>24</v>
      </c>
      <c r="N214" s="145" t="s">
        <v>86</v>
      </c>
      <c r="O214" s="145">
        <v>2019</v>
      </c>
      <c r="P214" s="146">
        <v>2023</v>
      </c>
      <c r="Q214" s="145" t="s">
        <v>86</v>
      </c>
      <c r="R214" s="73" t="s">
        <v>86</v>
      </c>
      <c r="S214" s="145" t="s">
        <v>673</v>
      </c>
      <c r="T214" s="145" t="s">
        <v>2984</v>
      </c>
      <c r="U214" s="214">
        <v>2030</v>
      </c>
      <c r="V214" s="145" t="s">
        <v>673</v>
      </c>
      <c r="W214" s="145" t="s">
        <v>2984</v>
      </c>
      <c r="X214" s="219">
        <v>2040</v>
      </c>
      <c r="Y214" s="73" t="s">
        <v>86</v>
      </c>
      <c r="Z214" s="145" t="s">
        <v>673</v>
      </c>
      <c r="AA214" s="146">
        <v>2040</v>
      </c>
      <c r="AB214" s="145"/>
      <c r="AC214" s="145" t="s">
        <v>417</v>
      </c>
      <c r="AD214" s="146" t="s">
        <v>6</v>
      </c>
      <c r="AE214" s="73" t="s">
        <v>7588</v>
      </c>
      <c r="AF214" s="73" t="s">
        <v>689</v>
      </c>
      <c r="AG214" s="145" t="s">
        <v>266</v>
      </c>
      <c r="AH214" s="145" t="s">
        <v>266</v>
      </c>
      <c r="AI214" s="145" t="s">
        <v>266</v>
      </c>
      <c r="AJ214" s="145" t="s">
        <v>2283</v>
      </c>
      <c r="AK214" s="147" t="s">
        <v>7588</v>
      </c>
      <c r="AL214" s="145" t="s">
        <v>7588</v>
      </c>
      <c r="AM214" s="31"/>
      <c r="AN214" s="144"/>
      <c r="AO214" s="24" t="s">
        <v>7346</v>
      </c>
      <c r="AP214" s="145" t="s">
        <v>86</v>
      </c>
      <c r="AQ214" s="143" t="s">
        <v>2283</v>
      </c>
      <c r="AR214" s="143" t="s">
        <v>4938</v>
      </c>
      <c r="AS214" s="143">
        <v>2025</v>
      </c>
      <c r="AT214" s="143"/>
      <c r="AU214" s="144"/>
      <c r="AV214" s="143" t="s">
        <v>267</v>
      </c>
      <c r="AW214" s="198" t="s">
        <v>3019</v>
      </c>
      <c r="AX214" s="143" t="s">
        <v>269</v>
      </c>
      <c r="AY214" s="143" t="s">
        <v>689</v>
      </c>
      <c r="AZ214" s="143" t="s">
        <v>7588</v>
      </c>
      <c r="BA214" s="143" t="s">
        <v>7588</v>
      </c>
      <c r="BB214" s="143"/>
      <c r="BC214" s="144"/>
      <c r="BD214" s="143"/>
      <c r="BE214" s="148"/>
      <c r="BF214" s="144"/>
      <c r="BG214" s="24">
        <f t="shared" si="107"/>
        <v>1</v>
      </c>
      <c r="BH214" s="24">
        <f t="shared" si="108"/>
        <v>0</v>
      </c>
      <c r="BI214" s="24">
        <f t="shared" si="109"/>
        <v>0</v>
      </c>
      <c r="BJ214" s="24">
        <f t="shared" si="110"/>
        <v>1</v>
      </c>
      <c r="BK214" s="24">
        <f t="shared" si="111"/>
        <v>0</v>
      </c>
      <c r="BL214" s="24">
        <f t="shared" si="112"/>
        <v>1</v>
      </c>
      <c r="BM214" s="24">
        <f t="shared" si="113"/>
        <v>0</v>
      </c>
      <c r="BN214" s="24">
        <f t="shared" si="114"/>
        <v>1</v>
      </c>
      <c r="BO214" s="24">
        <f t="shared" si="115"/>
        <v>0</v>
      </c>
      <c r="BP214" s="24">
        <f t="shared" si="116"/>
        <v>0</v>
      </c>
      <c r="BQ214" s="24">
        <f t="shared" si="117"/>
        <v>1</v>
      </c>
      <c r="BR214" s="24">
        <f t="shared" si="118"/>
        <v>0</v>
      </c>
      <c r="BS214" s="24">
        <f t="shared" si="119"/>
        <v>1</v>
      </c>
      <c r="BT214" s="24">
        <f t="shared" si="120"/>
        <v>0</v>
      </c>
      <c r="BU214" s="24">
        <f t="shared" si="121"/>
        <v>0</v>
      </c>
      <c r="BV214" s="24">
        <f t="shared" si="122"/>
        <v>0</v>
      </c>
      <c r="BW214" s="24">
        <f t="shared" si="123"/>
        <v>0</v>
      </c>
      <c r="BX214" s="24">
        <f t="shared" si="124"/>
        <v>0</v>
      </c>
      <c r="BY214" s="24">
        <f t="shared" si="125"/>
        <v>0</v>
      </c>
      <c r="BZ214" s="24">
        <f t="shared" si="126"/>
        <v>1</v>
      </c>
      <c r="CA214" s="24">
        <f t="shared" si="127"/>
        <v>1</v>
      </c>
      <c r="CB214" s="24">
        <f t="shared" si="128"/>
        <v>1</v>
      </c>
      <c r="CC214" s="24">
        <f t="shared" si="129"/>
        <v>0</v>
      </c>
      <c r="CD214" s="24">
        <f t="shared" si="130"/>
        <v>0</v>
      </c>
      <c r="CE214" s="24">
        <f t="shared" si="131"/>
        <v>0</v>
      </c>
      <c r="CF214" s="24">
        <f t="shared" si="132"/>
        <v>0</v>
      </c>
      <c r="CG214" s="24">
        <f>MAX($BJ214,$BN214,$BX214,$CB214)</f>
        <v>1</v>
      </c>
      <c r="CH214" s="24">
        <f t="shared" si="133"/>
        <v>0</v>
      </c>
      <c r="CI214" s="24">
        <f t="shared" si="134"/>
        <v>1</v>
      </c>
      <c r="CJ214" s="211">
        <f>_xlfn.XLOOKUP($C214,[1]Sheet1!$B:$B,[1]Sheet1!BJ:BJ)</f>
        <v>0</v>
      </c>
      <c r="CK214" s="211">
        <f>_xlfn.XLOOKUP($C214,[1]Sheet1!$B:$B,[1]Sheet1!BK:BK)</f>
        <v>0</v>
      </c>
      <c r="CL214" s="211">
        <f>_xlfn.XLOOKUP($C214,[1]Sheet1!$B:$B,[1]Sheet1!BL:BL)</f>
        <v>0</v>
      </c>
      <c r="CM214" s="211">
        <f>_xlfn.XLOOKUP($C214,[1]Sheet1!$B:$B,[1]Sheet1!BM:BM)</f>
        <v>0</v>
      </c>
      <c r="CN214" s="211">
        <f>_xlfn.XLOOKUP($C214,[1]Sheet1!$B:$B,[1]Sheet1!BN:BN)</f>
        <v>0</v>
      </c>
      <c r="CO214" s="211">
        <f>_xlfn.XLOOKUP($C214,[1]Sheet1!$B:$B,[1]Sheet1!BO:BO)</f>
        <v>0</v>
      </c>
      <c r="CP214" s="211">
        <f>_xlfn.XLOOKUP($C214,[1]Sheet1!$B:$B,[1]Sheet1!BP:BP)</f>
        <v>1</v>
      </c>
      <c r="CQ214" s="211">
        <f>_xlfn.XLOOKUP($C214,[1]Sheet1!$B:$B,[1]Sheet1!BQ:BQ)</f>
        <v>1</v>
      </c>
      <c r="CR214" s="211">
        <f>_xlfn.XLOOKUP($C214,[1]Sheet1!$B:$B,[1]Sheet1!BR:BR)</f>
        <v>0</v>
      </c>
      <c r="CS214" s="211">
        <f>_xlfn.XLOOKUP($C214,[1]Sheet1!$B:$B,[1]Sheet1!BS:BS)</f>
        <v>1</v>
      </c>
      <c r="CT214" s="211">
        <f>_xlfn.XLOOKUP($C214,[1]Sheet1!$B:$B,[1]Sheet1!BT:BT)</f>
        <v>0</v>
      </c>
      <c r="CU214" s="211">
        <f>_xlfn.XLOOKUP($C214,[1]Sheet1!$B:$B,[1]Sheet1!BU:BU)</f>
        <v>1</v>
      </c>
      <c r="CV214" s="211">
        <f>_xlfn.XLOOKUP($C214,[1]Sheet1!$B:$B,[1]Sheet1!BV:BV)</f>
        <v>1</v>
      </c>
      <c r="CW214" s="211">
        <f>_xlfn.XLOOKUP($C214,[1]Sheet1!$B:$B,[1]Sheet1!BW:BW)</f>
        <v>0</v>
      </c>
      <c r="CX214" s="211">
        <f>_xlfn.XLOOKUP($C214,[1]Sheet1!$B:$B,[1]Sheet1!BX:BX)</f>
        <v>0</v>
      </c>
      <c r="CY214" s="211">
        <f>_xlfn.XLOOKUP($C214,[1]Sheet1!$B:$B,[1]Sheet1!BY:BY)</f>
        <v>1</v>
      </c>
      <c r="CZ214" s="211">
        <f>_xlfn.XLOOKUP($C214,[1]Sheet1!$B:$B,[1]Sheet1!BZ:BZ)</f>
        <v>1</v>
      </c>
      <c r="DA214" s="211">
        <f>_xlfn.XLOOKUP($C214,[1]Sheet1!$B:$B,[1]Sheet1!CA:CA)</f>
        <v>1</v>
      </c>
      <c r="DB214" s="211">
        <f>_xlfn.XLOOKUP($C214,[1]Sheet1!$B:$B,[1]Sheet1!CB:CB)</f>
        <v>1</v>
      </c>
      <c r="DC214" s="211">
        <f>_xlfn.XLOOKUP($C214,[1]Sheet1!$B:$B,[1]Sheet1!CC:CC)</f>
        <v>1</v>
      </c>
      <c r="DD214" s="211">
        <f>_xlfn.XLOOKUP($C214,[1]Sheet1!$B:$B,[1]Sheet1!CD:CD)</f>
        <v>0</v>
      </c>
      <c r="DE214" s="211">
        <f>_xlfn.XLOOKUP($C214,[1]Sheet1!$B:$B,[1]Sheet1!CE:CE)</f>
        <v>1</v>
      </c>
      <c r="DF214" s="211">
        <f>_xlfn.XLOOKUP($C214,[1]Sheet1!$B:$B,[1]Sheet1!CF:CF)</f>
        <v>1</v>
      </c>
      <c r="DG214" s="163" t="str">
        <f>_xlfn.XLOOKUP(C214,[2]Sheet1!$B:$B,[2]Sheet1!$N:$N)</f>
        <v>Y</v>
      </c>
      <c r="DH214" s="163" t="str">
        <f>_xlfn.XLOOKUP(C214,[2]Sheet1!$B:$B,[2]Sheet1!$R:$R)</f>
        <v>Yes</v>
      </c>
      <c r="DI214" s="163" t="str">
        <f>_xlfn.XLOOKUP(C214,[2]Sheet1!$B:$B,[2]Sheet1!$AN:$AN)</f>
        <v>V</v>
      </c>
      <c r="DJ214" s="163" t="str">
        <f>_xlfn.XLOOKUP(C214,[2]Sheet1!$B:$B,[2]Sheet1!$W:$W)</f>
        <v>N</v>
      </c>
      <c r="DK214" s="163">
        <f>_xlfn.XLOOKUP(C214,[2]Sheet1!$B:$B,[2]Sheet1!$AF:$AF)</f>
        <v>0</v>
      </c>
      <c r="DL214" s="163" t="str">
        <f>_xlfn.XLOOKUP(C214,[2]Sheet1!$B:$B,[2]Sheet1!$AW:$AW)</f>
        <v>Y</v>
      </c>
      <c r="DM214" s="166" t="str">
        <f t="shared" si="135"/>
        <v>Y</v>
      </c>
      <c r="DN214" s="166" t="str">
        <f t="shared" si="136"/>
        <v>Targets set</v>
      </c>
      <c r="DO214" s="166" t="str">
        <f t="shared" si="137"/>
        <v>Y</v>
      </c>
      <c r="DP214" s="166" t="str">
        <f t="shared" si="138"/>
        <v>N</v>
      </c>
      <c r="DQ214" s="180" t="str">
        <f t="shared" si="139"/>
        <v>Not Specified</v>
      </c>
      <c r="DR214" s="180"/>
    </row>
    <row r="215" spans="1:122" s="89" customFormat="1" ht="16.5" hidden="1" customHeight="1">
      <c r="A215" s="89">
        <v>212</v>
      </c>
      <c r="B215" s="89">
        <v>267</v>
      </c>
      <c r="C215" s="90" t="s">
        <v>669</v>
      </c>
      <c r="D215" s="89" t="s">
        <v>7229</v>
      </c>
      <c r="E215" s="89" t="s">
        <v>7186</v>
      </c>
      <c r="F215" s="89" t="s">
        <v>2277</v>
      </c>
      <c r="G215" s="89" t="s">
        <v>3181</v>
      </c>
      <c r="H215" s="91" t="s">
        <v>670</v>
      </c>
      <c r="I215" s="89" t="s">
        <v>671</v>
      </c>
      <c r="J215" s="89">
        <v>0.63700000000000001</v>
      </c>
      <c r="K215" s="89" t="s">
        <v>672</v>
      </c>
      <c r="L215" s="89">
        <v>104487</v>
      </c>
      <c r="M215" s="90">
        <v>18</v>
      </c>
      <c r="N215" s="88" t="s">
        <v>689</v>
      </c>
      <c r="O215" s="88" t="s">
        <v>7588</v>
      </c>
      <c r="P215" s="92" t="s">
        <v>7588</v>
      </c>
      <c r="Q215" s="73" t="s">
        <v>86</v>
      </c>
      <c r="R215" s="73" t="s">
        <v>86</v>
      </c>
      <c r="S215" s="88" t="s">
        <v>673</v>
      </c>
      <c r="T215" s="88" t="s">
        <v>674</v>
      </c>
      <c r="U215" s="215">
        <v>2030</v>
      </c>
      <c r="V215" s="88" t="s">
        <v>673</v>
      </c>
      <c r="W215" s="88" t="s">
        <v>674</v>
      </c>
      <c r="X215" s="220">
        <v>2050</v>
      </c>
      <c r="Y215" s="73" t="s">
        <v>86</v>
      </c>
      <c r="Z215" s="88" t="s">
        <v>673</v>
      </c>
      <c r="AA215" s="92">
        <v>2050</v>
      </c>
      <c r="AB215" s="88"/>
      <c r="AC215" s="96" t="s">
        <v>675</v>
      </c>
      <c r="AD215" s="92" t="s">
        <v>5</v>
      </c>
      <c r="AE215" s="73" t="s">
        <v>7588</v>
      </c>
      <c r="AF215" s="73" t="s">
        <v>86</v>
      </c>
      <c r="AG215" s="88" t="s">
        <v>267</v>
      </c>
      <c r="AH215" s="88" t="s">
        <v>267</v>
      </c>
      <c r="AI215" s="88" t="s">
        <v>267</v>
      </c>
      <c r="AJ215" s="88" t="s">
        <v>7588</v>
      </c>
      <c r="AK215" s="96" t="s">
        <v>676</v>
      </c>
      <c r="AL215" s="88">
        <v>2060</v>
      </c>
      <c r="AN215" s="90"/>
      <c r="AO215" s="24" t="s">
        <v>7588</v>
      </c>
      <c r="AP215" s="88" t="s">
        <v>689</v>
      </c>
      <c r="AQ215" s="89" t="s">
        <v>7588</v>
      </c>
      <c r="AR215" s="89" t="s">
        <v>7588</v>
      </c>
      <c r="AS215" s="89" t="s">
        <v>7588</v>
      </c>
      <c r="AU215" s="90"/>
      <c r="AV215" s="89" t="s">
        <v>267</v>
      </c>
      <c r="AW215" s="199" t="s">
        <v>267</v>
      </c>
      <c r="AX215" s="89" t="s">
        <v>269</v>
      </c>
      <c r="AY215" s="89" t="s">
        <v>689</v>
      </c>
      <c r="AZ215" s="89" t="s">
        <v>7588</v>
      </c>
      <c r="BA215" s="89" t="s">
        <v>7588</v>
      </c>
      <c r="BC215" s="90"/>
      <c r="BE215" s="95"/>
      <c r="BF215" s="90"/>
      <c r="BG215" s="24">
        <f t="shared" si="107"/>
        <v>0</v>
      </c>
      <c r="BH215" s="24">
        <f t="shared" si="108"/>
        <v>0</v>
      </c>
      <c r="BI215" s="24">
        <f t="shared" si="109"/>
        <v>0</v>
      </c>
      <c r="BJ215" s="24">
        <f t="shared" si="110"/>
        <v>0</v>
      </c>
      <c r="BK215" s="24">
        <f t="shared" si="111"/>
        <v>0</v>
      </c>
      <c r="BL215" s="24">
        <f t="shared" si="112"/>
        <v>1</v>
      </c>
      <c r="BM215" s="24">
        <f t="shared" si="113"/>
        <v>0</v>
      </c>
      <c r="BN215" s="24">
        <f t="shared" si="114"/>
        <v>1</v>
      </c>
      <c r="BO215" s="24">
        <f t="shared" si="115"/>
        <v>0</v>
      </c>
      <c r="BP215" s="24">
        <f t="shared" si="116"/>
        <v>0</v>
      </c>
      <c r="BQ215" s="24">
        <f t="shared" si="117"/>
        <v>1</v>
      </c>
      <c r="BR215" s="24">
        <f t="shared" si="118"/>
        <v>0</v>
      </c>
      <c r="BS215" s="24">
        <f t="shared" si="119"/>
        <v>0</v>
      </c>
      <c r="BT215" s="24">
        <f t="shared" si="120"/>
        <v>0</v>
      </c>
      <c r="BU215" s="24">
        <f t="shared" si="121"/>
        <v>0</v>
      </c>
      <c r="BV215" s="24">
        <f t="shared" si="122"/>
        <v>0</v>
      </c>
      <c r="BW215" s="24">
        <f t="shared" si="123"/>
        <v>1</v>
      </c>
      <c r="BX215" s="24">
        <f t="shared" si="124"/>
        <v>1</v>
      </c>
      <c r="BY215" s="24">
        <f t="shared" si="125"/>
        <v>0</v>
      </c>
      <c r="BZ215" s="24">
        <f t="shared" si="126"/>
        <v>0</v>
      </c>
      <c r="CA215" s="24">
        <f t="shared" si="127"/>
        <v>1</v>
      </c>
      <c r="CB215" s="24">
        <f t="shared" si="128"/>
        <v>1</v>
      </c>
      <c r="CC215" s="24">
        <f t="shared" si="129"/>
        <v>0</v>
      </c>
      <c r="CD215" s="24">
        <f t="shared" si="130"/>
        <v>0</v>
      </c>
      <c r="CE215" s="24">
        <f t="shared" si="131"/>
        <v>0</v>
      </c>
      <c r="CF215" s="24">
        <f t="shared" si="132"/>
        <v>0</v>
      </c>
      <c r="CG215" s="24">
        <f>MAX($BJ215,$BN215,$BX215,$CB215)</f>
        <v>1</v>
      </c>
      <c r="CH215" s="24">
        <f t="shared" si="133"/>
        <v>0</v>
      </c>
      <c r="CI215" s="24">
        <f t="shared" si="134"/>
        <v>1</v>
      </c>
      <c r="CJ215" s="211">
        <f>_xlfn.XLOOKUP($C215,[1]Sheet1!$B:$B,[1]Sheet1!BJ:BJ)</f>
        <v>0</v>
      </c>
      <c r="CK215" s="211">
        <f>_xlfn.XLOOKUP($C215,[1]Sheet1!$B:$B,[1]Sheet1!BK:BK)</f>
        <v>0</v>
      </c>
      <c r="CL215" s="211">
        <f>_xlfn.XLOOKUP($C215,[1]Sheet1!$B:$B,[1]Sheet1!BL:BL)</f>
        <v>0</v>
      </c>
      <c r="CM215" s="211">
        <f>_xlfn.XLOOKUP($C215,[1]Sheet1!$B:$B,[1]Sheet1!BM:BM)</f>
        <v>1</v>
      </c>
      <c r="CN215" s="211">
        <f>_xlfn.XLOOKUP($C215,[1]Sheet1!$B:$B,[1]Sheet1!BN:BN)</f>
        <v>0</v>
      </c>
      <c r="CO215" s="211">
        <f>_xlfn.XLOOKUP($C215,[1]Sheet1!$B:$B,[1]Sheet1!BO:BO)</f>
        <v>0</v>
      </c>
      <c r="CP215" s="211">
        <f>_xlfn.XLOOKUP($C215,[1]Sheet1!$B:$B,[1]Sheet1!BP:BP)</f>
        <v>1</v>
      </c>
      <c r="CQ215" s="211">
        <f>_xlfn.XLOOKUP($C215,[1]Sheet1!$B:$B,[1]Sheet1!BQ:BQ)</f>
        <v>1</v>
      </c>
      <c r="CR215" s="211">
        <f>_xlfn.XLOOKUP($C215,[1]Sheet1!$B:$B,[1]Sheet1!BR:BR)</f>
        <v>0</v>
      </c>
      <c r="CS215" s="211">
        <f>_xlfn.XLOOKUP($C215,[1]Sheet1!$B:$B,[1]Sheet1!BS:BS)</f>
        <v>1</v>
      </c>
      <c r="CT215" s="211">
        <f>_xlfn.XLOOKUP($C215,[1]Sheet1!$B:$B,[1]Sheet1!BT:BT)</f>
        <v>0</v>
      </c>
      <c r="CU215" s="211">
        <f>_xlfn.XLOOKUP($C215,[1]Sheet1!$B:$B,[1]Sheet1!BU:BU)</f>
        <v>1</v>
      </c>
      <c r="CV215" s="211">
        <f>_xlfn.XLOOKUP($C215,[1]Sheet1!$B:$B,[1]Sheet1!BV:BV)</f>
        <v>0</v>
      </c>
      <c r="CW215" s="211">
        <f>_xlfn.XLOOKUP($C215,[1]Sheet1!$B:$B,[1]Sheet1!BW:BW)</f>
        <v>0</v>
      </c>
      <c r="CX215" s="211">
        <f>_xlfn.XLOOKUP($C215,[1]Sheet1!$B:$B,[1]Sheet1!BX:BX)</f>
        <v>0</v>
      </c>
      <c r="CY215" s="211">
        <f>_xlfn.XLOOKUP($C215,[1]Sheet1!$B:$B,[1]Sheet1!BY:BY)</f>
        <v>0</v>
      </c>
      <c r="CZ215" s="211">
        <f>_xlfn.XLOOKUP($C215,[1]Sheet1!$B:$B,[1]Sheet1!BZ:BZ)</f>
        <v>1</v>
      </c>
      <c r="DA215" s="211">
        <f>_xlfn.XLOOKUP($C215,[1]Sheet1!$B:$B,[1]Sheet1!CA:CA)</f>
        <v>0</v>
      </c>
      <c r="DB215" s="211">
        <f>_xlfn.XLOOKUP($C215,[1]Sheet1!$B:$B,[1]Sheet1!CB:CB)</f>
        <v>0</v>
      </c>
      <c r="DC215" s="211">
        <f>_xlfn.XLOOKUP($C215,[1]Sheet1!$B:$B,[1]Sheet1!CC:CC)</f>
        <v>0</v>
      </c>
      <c r="DD215" s="211">
        <f>_xlfn.XLOOKUP($C215,[1]Sheet1!$B:$B,[1]Sheet1!CD:CD)</f>
        <v>0</v>
      </c>
      <c r="DE215" s="211">
        <f>_xlfn.XLOOKUP($C215,[1]Sheet1!$B:$B,[1]Sheet1!CE:CE)</f>
        <v>1</v>
      </c>
      <c r="DF215" s="211">
        <f>_xlfn.XLOOKUP($C215,[1]Sheet1!$B:$B,[1]Sheet1!CF:CF)</f>
        <v>0</v>
      </c>
      <c r="DG215" s="163" t="str">
        <f>_xlfn.XLOOKUP(C215,[2]Sheet1!$B:$B,[2]Sheet1!$N:$N)</f>
        <v>Y</v>
      </c>
      <c r="DH215" s="163" t="str">
        <f>_xlfn.XLOOKUP(C215,[2]Sheet1!$B:$B,[2]Sheet1!$R:$R)</f>
        <v>Yes</v>
      </c>
      <c r="DI215" s="163" t="str">
        <f>_xlfn.XLOOKUP(C215,[2]Sheet1!$B:$B,[2]Sheet1!$AN:$AN)</f>
        <v>N</v>
      </c>
      <c r="DJ215" s="163" t="str">
        <f>_xlfn.XLOOKUP(C215,[2]Sheet1!$B:$B,[2]Sheet1!$W:$W)</f>
        <v>C</v>
      </c>
      <c r="DK215" s="163" t="str">
        <f>_xlfn.XLOOKUP(C215,[2]Sheet1!$B:$B,[2]Sheet1!$AF:$AF)</f>
        <v>U</v>
      </c>
      <c r="DL215" s="163">
        <f>_xlfn.XLOOKUP(C215,[2]Sheet1!$B:$B,[2]Sheet1!$AW:$AW)</f>
        <v>0</v>
      </c>
      <c r="DM215" s="166" t="str">
        <f t="shared" si="135"/>
        <v>Y</v>
      </c>
      <c r="DN215" s="166" t="str">
        <f t="shared" si="136"/>
        <v>Targets set</v>
      </c>
      <c r="DO215" s="166" t="str">
        <f t="shared" si="137"/>
        <v>N</v>
      </c>
      <c r="DP215" s="166" t="str">
        <f t="shared" si="138"/>
        <v>Y</v>
      </c>
      <c r="DQ215" s="180" t="str">
        <f t="shared" si="139"/>
        <v>Not Specified</v>
      </c>
      <c r="DR215" s="180"/>
    </row>
    <row r="216" spans="1:122" s="24" customFormat="1" ht="16.5" hidden="1" customHeight="1">
      <c r="A216" s="143">
        <v>213</v>
      </c>
      <c r="B216" s="143">
        <v>199</v>
      </c>
      <c r="C216" s="144" t="s">
        <v>944</v>
      </c>
      <c r="D216" s="143" t="s">
        <v>7230</v>
      </c>
      <c r="E216" s="143" t="s">
        <v>7175</v>
      </c>
      <c r="F216" s="143" t="s">
        <v>7286</v>
      </c>
      <c r="G216" s="143" t="s">
        <v>2990</v>
      </c>
      <c r="H216" s="167" t="s">
        <v>945</v>
      </c>
      <c r="I216" s="143" t="s">
        <v>946</v>
      </c>
      <c r="J216" s="143">
        <v>4.3999999999999997E-2</v>
      </c>
      <c r="K216" s="143" t="s">
        <v>947</v>
      </c>
      <c r="L216" s="143">
        <v>112900</v>
      </c>
      <c r="M216" s="144">
        <v>31</v>
      </c>
      <c r="N216" s="145" t="s">
        <v>689</v>
      </c>
      <c r="O216" s="145" t="s">
        <v>7588</v>
      </c>
      <c r="P216" s="146" t="s">
        <v>7588</v>
      </c>
      <c r="Q216" s="73" t="s">
        <v>689</v>
      </c>
      <c r="R216" s="73" t="s">
        <v>689</v>
      </c>
      <c r="S216" s="145" t="s">
        <v>7588</v>
      </c>
      <c r="T216" s="145" t="s">
        <v>7588</v>
      </c>
      <c r="U216" s="214" t="s">
        <v>7588</v>
      </c>
      <c r="V216" s="145" t="s">
        <v>7588</v>
      </c>
      <c r="W216" s="145" t="s">
        <v>7588</v>
      </c>
      <c r="X216" s="219" t="s">
        <v>7588</v>
      </c>
      <c r="Y216" s="73" t="s">
        <v>7588</v>
      </c>
      <c r="Z216" s="145" t="s">
        <v>7588</v>
      </c>
      <c r="AA216" s="146" t="s">
        <v>7588</v>
      </c>
      <c r="AB216" s="145"/>
      <c r="AC216" s="145" t="s">
        <v>2995</v>
      </c>
      <c r="AD216" s="146" t="s">
        <v>7140</v>
      </c>
      <c r="AE216" s="73" t="s">
        <v>7588</v>
      </c>
      <c r="AF216" s="73" t="s">
        <v>689</v>
      </c>
      <c r="AG216" s="145" t="s">
        <v>266</v>
      </c>
      <c r="AH216" s="145" t="s">
        <v>266</v>
      </c>
      <c r="AI216" s="145" t="s">
        <v>269</v>
      </c>
      <c r="AJ216" s="145" t="s">
        <v>691</v>
      </c>
      <c r="AK216" s="147" t="s">
        <v>7588</v>
      </c>
      <c r="AL216" s="145" t="s">
        <v>7588</v>
      </c>
      <c r="AN216" s="144"/>
      <c r="AO216" s="24" t="s">
        <v>7588</v>
      </c>
      <c r="AP216" s="145" t="s">
        <v>689</v>
      </c>
      <c r="AQ216" s="143" t="s">
        <v>7588</v>
      </c>
      <c r="AR216" s="143" t="s">
        <v>7588</v>
      </c>
      <c r="AS216" s="143" t="s">
        <v>7588</v>
      </c>
      <c r="AT216" s="143"/>
      <c r="AU216" s="144"/>
      <c r="AV216" s="143" t="s">
        <v>267</v>
      </c>
      <c r="AW216" s="198" t="s">
        <v>267</v>
      </c>
      <c r="AX216" s="143" t="s">
        <v>269</v>
      </c>
      <c r="AY216" s="143" t="s">
        <v>86</v>
      </c>
      <c r="AZ216" s="143" t="s">
        <v>4950</v>
      </c>
      <c r="BA216" s="143">
        <v>2030</v>
      </c>
      <c r="BB216" s="143"/>
      <c r="BC216" s="144"/>
      <c r="BD216" s="143"/>
      <c r="BE216" s="148"/>
      <c r="BF216" s="144"/>
      <c r="BG216" s="24">
        <f t="shared" si="107"/>
        <v>0</v>
      </c>
      <c r="BH216" s="24">
        <f t="shared" si="108"/>
        <v>0</v>
      </c>
      <c r="BI216" s="24">
        <f t="shared" si="109"/>
        <v>0</v>
      </c>
      <c r="BJ216" s="24">
        <f t="shared" si="110"/>
        <v>0</v>
      </c>
      <c r="BK216" s="24">
        <f t="shared" si="111"/>
        <v>0</v>
      </c>
      <c r="BL216" s="24">
        <f t="shared" si="112"/>
        <v>0</v>
      </c>
      <c r="BM216" s="24">
        <f t="shared" si="113"/>
        <v>0</v>
      </c>
      <c r="BN216" s="24">
        <f t="shared" si="114"/>
        <v>0</v>
      </c>
      <c r="BO216" s="24">
        <f t="shared" si="115"/>
        <v>0</v>
      </c>
      <c r="BP216" s="24">
        <f t="shared" si="116"/>
        <v>0</v>
      </c>
      <c r="BQ216" s="24">
        <f t="shared" si="117"/>
        <v>0</v>
      </c>
      <c r="BR216" s="24">
        <f t="shared" si="118"/>
        <v>0</v>
      </c>
      <c r="BS216" s="24">
        <f t="shared" si="119"/>
        <v>0</v>
      </c>
      <c r="BT216" s="24">
        <f t="shared" si="120"/>
        <v>0</v>
      </c>
      <c r="BU216" s="24">
        <f t="shared" si="121"/>
        <v>0</v>
      </c>
      <c r="BV216" s="24">
        <f t="shared" si="122"/>
        <v>0</v>
      </c>
      <c r="BW216" s="24">
        <f t="shared" si="123"/>
        <v>0</v>
      </c>
      <c r="BX216" s="24">
        <f t="shared" si="124"/>
        <v>0</v>
      </c>
      <c r="BY216" s="24">
        <f t="shared" si="125"/>
        <v>0</v>
      </c>
      <c r="BZ216" s="24">
        <f t="shared" si="126"/>
        <v>0</v>
      </c>
      <c r="CA216" s="24">
        <f t="shared" si="127"/>
        <v>0</v>
      </c>
      <c r="CB216" s="24">
        <f t="shared" si="128"/>
        <v>0</v>
      </c>
      <c r="CC216" s="24">
        <f t="shared" si="129"/>
        <v>0</v>
      </c>
      <c r="CD216" s="24">
        <f t="shared" si="130"/>
        <v>1</v>
      </c>
      <c r="CE216" s="24">
        <f t="shared" si="131"/>
        <v>0</v>
      </c>
      <c r="CF216" s="24">
        <f t="shared" si="132"/>
        <v>0</v>
      </c>
      <c r="CG216" s="24">
        <f>MAX(BJ216,BN216,BX216,CB216)</f>
        <v>0</v>
      </c>
      <c r="CH216" s="24">
        <f t="shared" si="133"/>
        <v>0</v>
      </c>
      <c r="CI216" s="24">
        <f t="shared" si="134"/>
        <v>1</v>
      </c>
      <c r="CJ216" s="211">
        <f>_xlfn.XLOOKUP($C216,[1]Sheet1!$B:$B,[1]Sheet1!BJ:BJ)</f>
        <v>0</v>
      </c>
      <c r="CK216" s="211">
        <f>_xlfn.XLOOKUP($C216,[1]Sheet1!$B:$B,[1]Sheet1!BK:BK)</f>
        <v>0</v>
      </c>
      <c r="CL216" s="211">
        <f>_xlfn.XLOOKUP($C216,[1]Sheet1!$B:$B,[1]Sheet1!BL:BL)</f>
        <v>0</v>
      </c>
      <c r="CM216" s="211">
        <f>_xlfn.XLOOKUP($C216,[1]Sheet1!$B:$B,[1]Sheet1!BM:BM)</f>
        <v>0</v>
      </c>
      <c r="CN216" s="211">
        <f>_xlfn.XLOOKUP($C216,[1]Sheet1!$B:$B,[1]Sheet1!BN:BN)</f>
        <v>0</v>
      </c>
      <c r="CO216" s="211">
        <f>_xlfn.XLOOKUP($C216,[1]Sheet1!$B:$B,[1]Sheet1!BO:BO)</f>
        <v>0</v>
      </c>
      <c r="CP216" s="211">
        <f>_xlfn.XLOOKUP($C216,[1]Sheet1!$B:$B,[1]Sheet1!BP:BP)</f>
        <v>0</v>
      </c>
      <c r="CQ216" s="211">
        <f>_xlfn.XLOOKUP($C216,[1]Sheet1!$B:$B,[1]Sheet1!BQ:BQ)</f>
        <v>0</v>
      </c>
      <c r="CR216" s="211">
        <f>_xlfn.XLOOKUP($C216,[1]Sheet1!$B:$B,[1]Sheet1!BR:BR)</f>
        <v>0</v>
      </c>
      <c r="CS216" s="211">
        <f>_xlfn.XLOOKUP($C216,[1]Sheet1!$B:$B,[1]Sheet1!BS:BS)</f>
        <v>0</v>
      </c>
      <c r="CT216" s="211">
        <f>_xlfn.XLOOKUP($C216,[1]Sheet1!$B:$B,[1]Sheet1!BT:BT)</f>
        <v>0</v>
      </c>
      <c r="CU216" s="211">
        <f>_xlfn.XLOOKUP($C216,[1]Sheet1!$B:$B,[1]Sheet1!BU:BU)</f>
        <v>0</v>
      </c>
      <c r="CV216" s="211">
        <f>_xlfn.XLOOKUP($C216,[1]Sheet1!$B:$B,[1]Sheet1!BV:BV)</f>
        <v>0</v>
      </c>
      <c r="CW216" s="211">
        <f>_xlfn.XLOOKUP($C216,[1]Sheet1!$B:$B,[1]Sheet1!BW:BW)</f>
        <v>0</v>
      </c>
      <c r="CX216" s="211">
        <f>_xlfn.XLOOKUP($C216,[1]Sheet1!$B:$B,[1]Sheet1!BX:BX)</f>
        <v>0</v>
      </c>
      <c r="CY216" s="211">
        <f>_xlfn.XLOOKUP($C216,[1]Sheet1!$B:$B,[1]Sheet1!BY:BY)</f>
        <v>0</v>
      </c>
      <c r="CZ216" s="211">
        <f>_xlfn.XLOOKUP($C216,[1]Sheet1!$B:$B,[1]Sheet1!BZ:BZ)</f>
        <v>0</v>
      </c>
      <c r="DA216" s="211">
        <f>_xlfn.XLOOKUP($C216,[1]Sheet1!$B:$B,[1]Sheet1!CA:CA)</f>
        <v>0</v>
      </c>
      <c r="DB216" s="211">
        <f>_xlfn.XLOOKUP($C216,[1]Sheet1!$B:$B,[1]Sheet1!CB:CB)</f>
        <v>0</v>
      </c>
      <c r="DC216" s="211">
        <f>_xlfn.XLOOKUP($C216,[1]Sheet1!$B:$B,[1]Sheet1!CC:CC)</f>
        <v>0</v>
      </c>
      <c r="DD216" s="211">
        <f>_xlfn.XLOOKUP($C216,[1]Sheet1!$B:$B,[1]Sheet1!CD:CD)</f>
        <v>0</v>
      </c>
      <c r="DE216" s="211">
        <f>_xlfn.XLOOKUP($C216,[1]Sheet1!$B:$B,[1]Sheet1!CE:CE)</f>
        <v>0</v>
      </c>
      <c r="DF216" s="211">
        <f>_xlfn.XLOOKUP($C216,[1]Sheet1!$B:$B,[1]Sheet1!CF:CF)</f>
        <v>0</v>
      </c>
      <c r="DG216" s="163" t="str">
        <f>_xlfn.XLOOKUP(C216,[2]Sheet1!$B:$B,[2]Sheet1!$N:$N)</f>
        <v>N</v>
      </c>
      <c r="DH216" s="163">
        <f>_xlfn.XLOOKUP(C216,[2]Sheet1!$B:$B,[2]Sheet1!$R:$R)</f>
        <v>0</v>
      </c>
      <c r="DI216" s="163" t="str">
        <f>_xlfn.XLOOKUP(C216,[2]Sheet1!$B:$B,[2]Sheet1!$AN:$AN)</f>
        <v>N</v>
      </c>
      <c r="DJ216" s="163" t="str">
        <f>_xlfn.XLOOKUP(C216,[2]Sheet1!$B:$B,[2]Sheet1!$W:$W)</f>
        <v>N</v>
      </c>
      <c r="DK216" s="163">
        <f>_xlfn.XLOOKUP(C216,[2]Sheet1!$B:$B,[2]Sheet1!$AF:$AF)</f>
        <v>0</v>
      </c>
      <c r="DL216" s="163">
        <f>_xlfn.XLOOKUP(C216,[2]Sheet1!$B:$B,[2]Sheet1!$AW:$AW)</f>
        <v>0</v>
      </c>
      <c r="DM216" s="166" t="str">
        <f t="shared" si="135"/>
        <v>N</v>
      </c>
      <c r="DN216" s="166" t="str">
        <f t="shared" si="136"/>
        <v/>
      </c>
      <c r="DO216" s="166" t="str">
        <f t="shared" si="137"/>
        <v>N</v>
      </c>
      <c r="DP216" s="166" t="str">
        <f t="shared" si="138"/>
        <v>N</v>
      </c>
      <c r="DQ216" s="180" t="str">
        <f t="shared" si="139"/>
        <v>Not Specified</v>
      </c>
      <c r="DR216" s="180"/>
    </row>
    <row r="217" spans="1:122" s="24" customFormat="1" ht="16.5" hidden="1" customHeight="1">
      <c r="A217" s="24">
        <v>214</v>
      </c>
      <c r="B217" s="24">
        <v>164</v>
      </c>
      <c r="C217" s="26" t="s">
        <v>948</v>
      </c>
      <c r="D217" s="24" t="s">
        <v>7200</v>
      </c>
      <c r="E217" s="24" t="s">
        <v>7169</v>
      </c>
      <c r="F217" s="24" t="s">
        <v>2540</v>
      </c>
      <c r="G217" s="24" t="s">
        <v>3181</v>
      </c>
      <c r="H217" s="30" t="s">
        <v>949</v>
      </c>
      <c r="I217" s="24" t="s">
        <v>950</v>
      </c>
      <c r="J217" s="24">
        <v>0.27</v>
      </c>
      <c r="K217" s="24" t="s">
        <v>951</v>
      </c>
      <c r="L217" s="24">
        <v>60814</v>
      </c>
      <c r="M217" s="26">
        <v>31</v>
      </c>
      <c r="N217" s="73" t="s">
        <v>689</v>
      </c>
      <c r="O217" s="73" t="s">
        <v>7588</v>
      </c>
      <c r="P217" s="74" t="s">
        <v>7588</v>
      </c>
      <c r="Q217" s="73" t="s">
        <v>689</v>
      </c>
      <c r="R217" s="73" t="s">
        <v>689</v>
      </c>
      <c r="S217" s="73" t="s">
        <v>7588</v>
      </c>
      <c r="T217" s="73" t="s">
        <v>7588</v>
      </c>
      <c r="U217" s="213" t="s">
        <v>7588</v>
      </c>
      <c r="V217" s="73" t="s">
        <v>7588</v>
      </c>
      <c r="W217" s="73" t="s">
        <v>7588</v>
      </c>
      <c r="X217" s="218" t="s">
        <v>7588</v>
      </c>
      <c r="Y217" s="73" t="s">
        <v>7588</v>
      </c>
      <c r="Z217" s="73" t="s">
        <v>7588</v>
      </c>
      <c r="AA217" s="74" t="s">
        <v>7588</v>
      </c>
      <c r="AB217" s="73"/>
      <c r="AC217" s="73" t="s">
        <v>417</v>
      </c>
      <c r="AD217" s="74" t="s">
        <v>6</v>
      </c>
      <c r="AE217" s="73" t="s">
        <v>7588</v>
      </c>
      <c r="AF217" s="73" t="s">
        <v>689</v>
      </c>
      <c r="AG217" s="73" t="s">
        <v>266</v>
      </c>
      <c r="AH217" s="73" t="s">
        <v>266</v>
      </c>
      <c r="AI217" s="73" t="s">
        <v>266</v>
      </c>
      <c r="AJ217" s="73" t="s">
        <v>2283</v>
      </c>
      <c r="AK217" s="81" t="s">
        <v>7588</v>
      </c>
      <c r="AL217" s="73" t="s">
        <v>7588</v>
      </c>
      <c r="AN217" s="26"/>
      <c r="AO217" s="24" t="s">
        <v>7346</v>
      </c>
      <c r="AP217" s="73" t="s">
        <v>86</v>
      </c>
      <c r="AQ217" s="24" t="s">
        <v>2283</v>
      </c>
      <c r="AR217" s="24" t="s">
        <v>4957</v>
      </c>
      <c r="AS217" s="24">
        <v>2050</v>
      </c>
      <c r="AU217" s="26"/>
      <c r="AV217" s="24" t="s">
        <v>267</v>
      </c>
      <c r="AW217" s="22" t="s">
        <v>267</v>
      </c>
      <c r="AX217" s="24" t="s">
        <v>269</v>
      </c>
      <c r="AY217" s="24" t="s">
        <v>689</v>
      </c>
      <c r="AZ217" s="24" t="s">
        <v>7588</v>
      </c>
      <c r="BA217" s="24" t="s">
        <v>7588</v>
      </c>
      <c r="BC217" s="26"/>
      <c r="BE217" s="29"/>
      <c r="BF217" s="26"/>
      <c r="BG217" s="24">
        <f t="shared" si="107"/>
        <v>0</v>
      </c>
      <c r="BH217" s="24">
        <f t="shared" si="108"/>
        <v>0</v>
      </c>
      <c r="BI217" s="24">
        <f t="shared" si="109"/>
        <v>0</v>
      </c>
      <c r="BJ217" s="24">
        <f t="shared" si="110"/>
        <v>0</v>
      </c>
      <c r="BK217" s="24">
        <f t="shared" si="111"/>
        <v>0</v>
      </c>
      <c r="BL217" s="24">
        <f t="shared" si="112"/>
        <v>0</v>
      </c>
      <c r="BM217" s="24">
        <f t="shared" si="113"/>
        <v>0</v>
      </c>
      <c r="BN217" s="24">
        <f t="shared" si="114"/>
        <v>0</v>
      </c>
      <c r="BO217" s="24">
        <f t="shared" si="115"/>
        <v>0</v>
      </c>
      <c r="BP217" s="24">
        <f t="shared" si="116"/>
        <v>0</v>
      </c>
      <c r="BQ217" s="24">
        <f t="shared" si="117"/>
        <v>0</v>
      </c>
      <c r="BR217" s="24">
        <f t="shared" si="118"/>
        <v>0</v>
      </c>
      <c r="BS217" s="24">
        <f t="shared" si="119"/>
        <v>0</v>
      </c>
      <c r="BT217" s="24">
        <f t="shared" si="120"/>
        <v>1</v>
      </c>
      <c r="BU217" s="24">
        <f t="shared" si="121"/>
        <v>0</v>
      </c>
      <c r="BV217" s="24">
        <f t="shared" si="122"/>
        <v>0</v>
      </c>
      <c r="BW217" s="24">
        <f t="shared" si="123"/>
        <v>0</v>
      </c>
      <c r="BX217" s="24">
        <f t="shared" si="124"/>
        <v>0</v>
      </c>
      <c r="BY217" s="24">
        <f t="shared" si="125"/>
        <v>0</v>
      </c>
      <c r="BZ217" s="24">
        <f t="shared" si="126"/>
        <v>0</v>
      </c>
      <c r="CA217" s="24">
        <f t="shared" si="127"/>
        <v>1</v>
      </c>
      <c r="CB217" s="24">
        <f t="shared" si="128"/>
        <v>1</v>
      </c>
      <c r="CC217" s="24">
        <f t="shared" si="129"/>
        <v>0</v>
      </c>
      <c r="CD217" s="24">
        <f t="shared" si="130"/>
        <v>0</v>
      </c>
      <c r="CE217" s="24">
        <f t="shared" si="131"/>
        <v>0</v>
      </c>
      <c r="CF217" s="24">
        <f t="shared" si="132"/>
        <v>0</v>
      </c>
      <c r="CG217" s="24">
        <f>MAX(BJ217,BN217,BX217,CB217)</f>
        <v>1</v>
      </c>
      <c r="CH217" s="24">
        <f t="shared" si="133"/>
        <v>0</v>
      </c>
      <c r="CI217" s="24">
        <f t="shared" si="134"/>
        <v>1</v>
      </c>
      <c r="CJ217" s="211">
        <f>_xlfn.XLOOKUP($C217,[1]Sheet1!$B:$B,[1]Sheet1!BJ:BJ)</f>
        <v>0</v>
      </c>
      <c r="CK217" s="211">
        <f>_xlfn.XLOOKUP($C217,[1]Sheet1!$B:$B,[1]Sheet1!BK:BK)</f>
        <v>0</v>
      </c>
      <c r="CL217" s="211">
        <f>_xlfn.XLOOKUP($C217,[1]Sheet1!$B:$B,[1]Sheet1!BL:BL)</f>
        <v>0</v>
      </c>
      <c r="CM217" s="211">
        <f>_xlfn.XLOOKUP($C217,[1]Sheet1!$B:$B,[1]Sheet1!BM:BM)</f>
        <v>0</v>
      </c>
      <c r="CN217" s="211">
        <f>_xlfn.XLOOKUP($C217,[1]Sheet1!$B:$B,[1]Sheet1!BN:BN)</f>
        <v>0</v>
      </c>
      <c r="CO217" s="211">
        <f>_xlfn.XLOOKUP($C217,[1]Sheet1!$B:$B,[1]Sheet1!BO:BO)</f>
        <v>0</v>
      </c>
      <c r="CP217" s="211">
        <f>_xlfn.XLOOKUP($C217,[1]Sheet1!$B:$B,[1]Sheet1!BP:BP)</f>
        <v>1</v>
      </c>
      <c r="CQ217" s="211">
        <f>_xlfn.XLOOKUP($C217,[1]Sheet1!$B:$B,[1]Sheet1!BQ:BQ)</f>
        <v>1</v>
      </c>
      <c r="CR217" s="211">
        <f>_xlfn.XLOOKUP($C217,[1]Sheet1!$B:$B,[1]Sheet1!BR:BR)</f>
        <v>0</v>
      </c>
      <c r="CS217" s="211">
        <f>_xlfn.XLOOKUP($C217,[1]Sheet1!$B:$B,[1]Sheet1!BS:BS)</f>
        <v>0</v>
      </c>
      <c r="CT217" s="211">
        <f>_xlfn.XLOOKUP($C217,[1]Sheet1!$B:$B,[1]Sheet1!BT:BT)</f>
        <v>0</v>
      </c>
      <c r="CU217" s="211">
        <f>_xlfn.XLOOKUP($C217,[1]Sheet1!$B:$B,[1]Sheet1!BU:BU)</f>
        <v>0</v>
      </c>
      <c r="CV217" s="211">
        <f>_xlfn.XLOOKUP($C217,[1]Sheet1!$B:$B,[1]Sheet1!BV:BV)</f>
        <v>0</v>
      </c>
      <c r="CW217" s="211">
        <f>_xlfn.XLOOKUP($C217,[1]Sheet1!$B:$B,[1]Sheet1!BW:BW)</f>
        <v>0</v>
      </c>
      <c r="CX217" s="211">
        <f>_xlfn.XLOOKUP($C217,[1]Sheet1!$B:$B,[1]Sheet1!BX:BX)</f>
        <v>0</v>
      </c>
      <c r="CY217" s="211">
        <f>_xlfn.XLOOKUP($C217,[1]Sheet1!$B:$B,[1]Sheet1!BY:BY)</f>
        <v>0</v>
      </c>
      <c r="CZ217" s="211">
        <f>_xlfn.XLOOKUP($C217,[1]Sheet1!$B:$B,[1]Sheet1!BZ:BZ)</f>
        <v>1</v>
      </c>
      <c r="DA217" s="211">
        <f>_xlfn.XLOOKUP($C217,[1]Sheet1!$B:$B,[1]Sheet1!CA:CA)</f>
        <v>0</v>
      </c>
      <c r="DB217" s="211">
        <f>_xlfn.XLOOKUP($C217,[1]Sheet1!$B:$B,[1]Sheet1!CB:CB)</f>
        <v>1</v>
      </c>
      <c r="DC217" s="211">
        <f>_xlfn.XLOOKUP($C217,[1]Sheet1!$B:$B,[1]Sheet1!CC:CC)</f>
        <v>0</v>
      </c>
      <c r="DD217" s="211">
        <f>_xlfn.XLOOKUP($C217,[1]Sheet1!$B:$B,[1]Sheet1!CD:CD)</f>
        <v>0</v>
      </c>
      <c r="DE217" s="211">
        <f>_xlfn.XLOOKUP($C217,[1]Sheet1!$B:$B,[1]Sheet1!CE:CE)</f>
        <v>1</v>
      </c>
      <c r="DF217" s="211">
        <f>_xlfn.XLOOKUP($C217,[1]Sheet1!$B:$B,[1]Sheet1!CF:CF)</f>
        <v>0</v>
      </c>
      <c r="DG217" s="163" t="str">
        <f>_xlfn.XLOOKUP(C217,[2]Sheet1!$B:$B,[2]Sheet1!$N:$N)</f>
        <v>N</v>
      </c>
      <c r="DH217" s="163">
        <f>_xlfn.XLOOKUP(C217,[2]Sheet1!$B:$B,[2]Sheet1!$R:$R)</f>
        <v>0</v>
      </c>
      <c r="DI217" s="163" t="str">
        <f>_xlfn.XLOOKUP(C217,[2]Sheet1!$B:$B,[2]Sheet1!$AN:$AN)</f>
        <v>V</v>
      </c>
      <c r="DJ217" s="163" t="str">
        <f>_xlfn.XLOOKUP(C217,[2]Sheet1!$B:$B,[2]Sheet1!$W:$W)</f>
        <v>I</v>
      </c>
      <c r="DK217" s="163">
        <f>_xlfn.XLOOKUP(C217,[2]Sheet1!$B:$B,[2]Sheet1!$AF:$AF)</f>
        <v>0</v>
      </c>
      <c r="DL217" s="163" t="str">
        <f>_xlfn.XLOOKUP(C217,[2]Sheet1!$B:$B,[2]Sheet1!$AW:$AW)</f>
        <v>U</v>
      </c>
      <c r="DM217" s="166" t="str">
        <f t="shared" si="135"/>
        <v>N</v>
      </c>
      <c r="DN217" s="166" t="str">
        <f t="shared" si="136"/>
        <v/>
      </c>
      <c r="DO217" s="166" t="str">
        <f t="shared" si="137"/>
        <v>Y</v>
      </c>
      <c r="DP217" s="166" t="str">
        <f t="shared" si="138"/>
        <v>N</v>
      </c>
      <c r="DQ217" s="180" t="str">
        <f t="shared" si="139"/>
        <v>Not Specified</v>
      </c>
      <c r="DR217" s="180"/>
    </row>
    <row r="218" spans="1:122" s="24" customFormat="1" ht="16.5" hidden="1" customHeight="1">
      <c r="A218" s="24">
        <v>215</v>
      </c>
      <c r="B218" s="24">
        <v>209</v>
      </c>
      <c r="C218" s="26" t="s">
        <v>1223</v>
      </c>
      <c r="D218" s="24" t="s">
        <v>7192</v>
      </c>
      <c r="E218" s="24" t="s">
        <v>7163</v>
      </c>
      <c r="F218" s="24" t="s">
        <v>7281</v>
      </c>
      <c r="G218" s="24" t="s">
        <v>3181</v>
      </c>
      <c r="H218" s="30" t="s">
        <v>1224</v>
      </c>
      <c r="I218" s="24" t="s">
        <v>1225</v>
      </c>
      <c r="J218" s="24">
        <v>-0.50600000000000001</v>
      </c>
      <c r="K218" s="24" t="s">
        <v>1226</v>
      </c>
      <c r="L218" s="24">
        <v>75000</v>
      </c>
      <c r="M218" s="26">
        <v>25</v>
      </c>
      <c r="N218" s="73" t="s">
        <v>86</v>
      </c>
      <c r="O218" s="73">
        <v>2023</v>
      </c>
      <c r="P218" s="74">
        <v>2050</v>
      </c>
      <c r="Q218" s="73" t="s">
        <v>86</v>
      </c>
      <c r="R218" s="73" t="s">
        <v>86</v>
      </c>
      <c r="S218" s="73" t="s">
        <v>673</v>
      </c>
      <c r="T218" s="73" t="s">
        <v>2984</v>
      </c>
      <c r="U218" s="213">
        <v>2030</v>
      </c>
      <c r="V218" s="73" t="s">
        <v>7588</v>
      </c>
      <c r="W218" s="73" t="s">
        <v>7588</v>
      </c>
      <c r="X218" s="218" t="s">
        <v>7588</v>
      </c>
      <c r="Y218" s="73" t="s">
        <v>7588</v>
      </c>
      <c r="Z218" s="73" t="s">
        <v>7588</v>
      </c>
      <c r="AA218" s="74" t="s">
        <v>7588</v>
      </c>
      <c r="AB218" s="73"/>
      <c r="AC218" s="73" t="s">
        <v>675</v>
      </c>
      <c r="AD218" s="74" t="s">
        <v>5</v>
      </c>
      <c r="AE218" s="73" t="s">
        <v>7346</v>
      </c>
      <c r="AF218" s="73" t="s">
        <v>86</v>
      </c>
      <c r="AG218" s="73" t="s">
        <v>266</v>
      </c>
      <c r="AH218" s="73" t="s">
        <v>266</v>
      </c>
      <c r="AI218" s="73" t="s">
        <v>266</v>
      </c>
      <c r="AJ218" s="73" t="s">
        <v>2283</v>
      </c>
      <c r="AK218" s="81" t="s">
        <v>4966</v>
      </c>
      <c r="AL218" s="73">
        <v>2030</v>
      </c>
      <c r="AN218" s="26"/>
      <c r="AO218" s="24" t="s">
        <v>7588</v>
      </c>
      <c r="AP218" s="73" t="s">
        <v>689</v>
      </c>
      <c r="AQ218" s="24" t="s">
        <v>7588</v>
      </c>
      <c r="AR218" s="24" t="s">
        <v>7588</v>
      </c>
      <c r="AS218" s="24" t="s">
        <v>7588</v>
      </c>
      <c r="AU218" s="26"/>
      <c r="AV218" s="24" t="s">
        <v>266</v>
      </c>
      <c r="AW218" s="22" t="s">
        <v>267</v>
      </c>
      <c r="AX218" s="24" t="s">
        <v>266</v>
      </c>
      <c r="AY218" s="24" t="s">
        <v>689</v>
      </c>
      <c r="AZ218" s="24" t="s">
        <v>7588</v>
      </c>
      <c r="BA218" s="24" t="s">
        <v>7588</v>
      </c>
      <c r="BC218" s="26"/>
      <c r="BE218" s="29"/>
      <c r="BF218" s="26"/>
      <c r="BG218" s="24">
        <f t="shared" si="107"/>
        <v>0</v>
      </c>
      <c r="BH218" s="24">
        <f t="shared" si="108"/>
        <v>0</v>
      </c>
      <c r="BI218" s="24">
        <f t="shared" si="109"/>
        <v>1</v>
      </c>
      <c r="BJ218" s="24">
        <f t="shared" si="110"/>
        <v>1</v>
      </c>
      <c r="BK218" s="24">
        <f t="shared" si="111"/>
        <v>0</v>
      </c>
      <c r="BL218" s="24">
        <f t="shared" si="112"/>
        <v>1</v>
      </c>
      <c r="BM218" s="24">
        <f t="shared" si="113"/>
        <v>0</v>
      </c>
      <c r="BN218" s="24">
        <f t="shared" si="114"/>
        <v>1</v>
      </c>
      <c r="BO218" s="24">
        <f t="shared" si="115"/>
        <v>0</v>
      </c>
      <c r="BP218" s="24">
        <f t="shared" si="116"/>
        <v>0</v>
      </c>
      <c r="BQ218" s="24">
        <f t="shared" si="117"/>
        <v>0</v>
      </c>
      <c r="BR218" s="24">
        <f t="shared" si="118"/>
        <v>0</v>
      </c>
      <c r="BS218" s="24">
        <f t="shared" si="119"/>
        <v>0</v>
      </c>
      <c r="BT218" s="24">
        <f t="shared" si="120"/>
        <v>0</v>
      </c>
      <c r="BU218" s="24">
        <f t="shared" si="121"/>
        <v>0</v>
      </c>
      <c r="BV218" s="24">
        <f t="shared" si="122"/>
        <v>1</v>
      </c>
      <c r="BW218" s="24">
        <f t="shared" si="123"/>
        <v>0</v>
      </c>
      <c r="BX218" s="24">
        <f t="shared" si="124"/>
        <v>1</v>
      </c>
      <c r="BY218" s="24">
        <f t="shared" si="125"/>
        <v>0</v>
      </c>
      <c r="BZ218" s="24">
        <f t="shared" si="126"/>
        <v>0</v>
      </c>
      <c r="CA218" s="24">
        <f t="shared" si="127"/>
        <v>0</v>
      </c>
      <c r="CB218" s="24">
        <f t="shared" si="128"/>
        <v>0</v>
      </c>
      <c r="CC218" s="24">
        <f t="shared" si="129"/>
        <v>0</v>
      </c>
      <c r="CD218" s="24">
        <f t="shared" si="130"/>
        <v>0</v>
      </c>
      <c r="CE218" s="24">
        <f t="shared" si="131"/>
        <v>0</v>
      </c>
      <c r="CF218" s="24">
        <f t="shared" si="132"/>
        <v>1</v>
      </c>
      <c r="CG218" s="24">
        <f>MAX($BJ218,$BN218,$BX218,$CB218)</f>
        <v>1</v>
      </c>
      <c r="CH218" s="24">
        <f t="shared" si="133"/>
        <v>0</v>
      </c>
      <c r="CI218" s="24">
        <f t="shared" si="134"/>
        <v>0</v>
      </c>
      <c r="CJ218" s="211">
        <f>_xlfn.XLOOKUP($C218,[1]Sheet1!$B:$B,[1]Sheet1!BJ:BJ)</f>
        <v>0</v>
      </c>
      <c r="CK218" s="211">
        <f>_xlfn.XLOOKUP($C218,[1]Sheet1!$B:$B,[1]Sheet1!BK:BK)</f>
        <v>1</v>
      </c>
      <c r="CL218" s="211">
        <f>_xlfn.XLOOKUP($C218,[1]Sheet1!$B:$B,[1]Sheet1!BL:BL)</f>
        <v>0</v>
      </c>
      <c r="CM218" s="211">
        <f>_xlfn.XLOOKUP($C218,[1]Sheet1!$B:$B,[1]Sheet1!BM:BM)</f>
        <v>1</v>
      </c>
      <c r="CN218" s="211">
        <f>_xlfn.XLOOKUP($C218,[1]Sheet1!$B:$B,[1]Sheet1!BN:BN)</f>
        <v>0</v>
      </c>
      <c r="CO218" s="211">
        <f>_xlfn.XLOOKUP($C218,[1]Sheet1!$B:$B,[1]Sheet1!BO:BO)</f>
        <v>0</v>
      </c>
      <c r="CP218" s="211">
        <f>_xlfn.XLOOKUP($C218,[1]Sheet1!$B:$B,[1]Sheet1!BP:BP)</f>
        <v>0</v>
      </c>
      <c r="CQ218" s="211">
        <f>_xlfn.XLOOKUP($C218,[1]Sheet1!$B:$B,[1]Sheet1!BQ:BQ)</f>
        <v>0</v>
      </c>
      <c r="CR218" s="211">
        <f>_xlfn.XLOOKUP($C218,[1]Sheet1!$B:$B,[1]Sheet1!BR:BR)</f>
        <v>0</v>
      </c>
      <c r="CS218" s="211">
        <f>_xlfn.XLOOKUP($C218,[1]Sheet1!$B:$B,[1]Sheet1!BS:BS)</f>
        <v>1</v>
      </c>
      <c r="CT218" s="211">
        <f>_xlfn.XLOOKUP($C218,[1]Sheet1!$B:$B,[1]Sheet1!BT:BT)</f>
        <v>0</v>
      </c>
      <c r="CU218" s="211">
        <f>_xlfn.XLOOKUP($C218,[1]Sheet1!$B:$B,[1]Sheet1!BU:BU)</f>
        <v>1</v>
      </c>
      <c r="CV218" s="211">
        <f>_xlfn.XLOOKUP($C218,[1]Sheet1!$B:$B,[1]Sheet1!BV:BV)</f>
        <v>0</v>
      </c>
      <c r="CW218" s="211">
        <f>_xlfn.XLOOKUP($C218,[1]Sheet1!$B:$B,[1]Sheet1!BW:BW)</f>
        <v>0</v>
      </c>
      <c r="CX218" s="211">
        <f>_xlfn.XLOOKUP($C218,[1]Sheet1!$B:$B,[1]Sheet1!BX:BX)</f>
        <v>1</v>
      </c>
      <c r="CY218" s="211">
        <f>_xlfn.XLOOKUP($C218,[1]Sheet1!$B:$B,[1]Sheet1!BY:BY)</f>
        <v>1</v>
      </c>
      <c r="CZ218" s="211">
        <f>_xlfn.XLOOKUP($C218,[1]Sheet1!$B:$B,[1]Sheet1!BZ:BZ)</f>
        <v>1</v>
      </c>
      <c r="DA218" s="211">
        <f>_xlfn.XLOOKUP($C218,[1]Sheet1!$B:$B,[1]Sheet1!CA:CA)</f>
        <v>1</v>
      </c>
      <c r="DB218" s="211">
        <f>_xlfn.XLOOKUP($C218,[1]Sheet1!$B:$B,[1]Sheet1!CB:CB)</f>
        <v>1</v>
      </c>
      <c r="DC218" s="211">
        <f>_xlfn.XLOOKUP($C218,[1]Sheet1!$B:$B,[1]Sheet1!CC:CC)</f>
        <v>1</v>
      </c>
      <c r="DD218" s="211">
        <f>_xlfn.XLOOKUP($C218,[1]Sheet1!$B:$B,[1]Sheet1!CD:CD)</f>
        <v>0</v>
      </c>
      <c r="DE218" s="211">
        <f>_xlfn.XLOOKUP($C218,[1]Sheet1!$B:$B,[1]Sheet1!CE:CE)</f>
        <v>1</v>
      </c>
      <c r="DF218" s="211">
        <f>_xlfn.XLOOKUP($C218,[1]Sheet1!$B:$B,[1]Sheet1!CF:CF)</f>
        <v>0</v>
      </c>
      <c r="DG218" s="163" t="str">
        <f>_xlfn.XLOOKUP(C218,[2]Sheet1!$B:$B,[2]Sheet1!$N:$N)</f>
        <v>Y</v>
      </c>
      <c r="DH218" s="163" t="str">
        <f>_xlfn.XLOOKUP(C218,[2]Sheet1!$B:$B,[2]Sheet1!$R:$R)</f>
        <v>No</v>
      </c>
      <c r="DI218" s="163" t="str">
        <f>_xlfn.XLOOKUP(C218,[2]Sheet1!$B:$B,[2]Sheet1!$AN:$AN)</f>
        <v>N</v>
      </c>
      <c r="DJ218" s="163" t="str">
        <f>_xlfn.XLOOKUP(C218,[2]Sheet1!$B:$B,[2]Sheet1!$W:$W)</f>
        <v>C</v>
      </c>
      <c r="DK218" s="163" t="str">
        <f>_xlfn.XLOOKUP(C218,[2]Sheet1!$B:$B,[2]Sheet1!$AF:$AF)</f>
        <v>Y</v>
      </c>
      <c r="DL218" s="163">
        <f>_xlfn.XLOOKUP(C218,[2]Sheet1!$B:$B,[2]Sheet1!$AW:$AW)</f>
        <v>0</v>
      </c>
      <c r="DM218" s="166" t="str">
        <f t="shared" si="135"/>
        <v>Y</v>
      </c>
      <c r="DN218" s="166" t="str">
        <f t="shared" si="136"/>
        <v/>
      </c>
      <c r="DO218" s="166" t="str">
        <f t="shared" si="137"/>
        <v>N</v>
      </c>
      <c r="DP218" s="166" t="str">
        <f t="shared" si="138"/>
        <v>Y</v>
      </c>
      <c r="DQ218" s="180" t="str">
        <f t="shared" si="139"/>
        <v>Yes</v>
      </c>
      <c r="DR218" s="180"/>
    </row>
    <row r="219" spans="1:122" s="24" customFormat="1" ht="16.5" hidden="1" customHeight="1">
      <c r="A219" s="24">
        <v>216</v>
      </c>
      <c r="B219" s="24">
        <v>196</v>
      </c>
      <c r="C219" s="26" t="s">
        <v>1016</v>
      </c>
      <c r="D219" s="24" t="s">
        <v>7194</v>
      </c>
      <c r="E219" s="24" t="s">
        <v>7163</v>
      </c>
      <c r="F219" s="24" t="s">
        <v>2540</v>
      </c>
      <c r="G219" s="24" t="s">
        <v>3181</v>
      </c>
      <c r="H219" s="30" t="s">
        <v>1017</v>
      </c>
      <c r="I219" s="24" t="s">
        <v>1018</v>
      </c>
      <c r="J219" s="24">
        <v>-0.01</v>
      </c>
      <c r="K219" s="24" t="s">
        <v>1019</v>
      </c>
      <c r="L219" s="24">
        <v>282743</v>
      </c>
      <c r="M219" s="26">
        <v>31</v>
      </c>
      <c r="N219" s="73" t="s">
        <v>689</v>
      </c>
      <c r="O219" s="73" t="s">
        <v>7588</v>
      </c>
      <c r="P219" s="74" t="s">
        <v>7588</v>
      </c>
      <c r="Q219" s="73" t="s">
        <v>86</v>
      </c>
      <c r="R219" s="73" t="s">
        <v>86</v>
      </c>
      <c r="S219" s="73" t="s">
        <v>673</v>
      </c>
      <c r="T219" s="73" t="s">
        <v>2984</v>
      </c>
      <c r="U219" s="214">
        <v>2030</v>
      </c>
      <c r="V219" s="73" t="s">
        <v>673</v>
      </c>
      <c r="W219" s="73" t="s">
        <v>2984</v>
      </c>
      <c r="X219" s="218">
        <v>2050</v>
      </c>
      <c r="Y219" s="73" t="s">
        <v>86</v>
      </c>
      <c r="Z219" s="73" t="s">
        <v>673</v>
      </c>
      <c r="AA219" s="74">
        <v>2050</v>
      </c>
      <c r="AB219" s="73"/>
      <c r="AC219" s="73" t="s">
        <v>675</v>
      </c>
      <c r="AD219" s="74" t="s">
        <v>5</v>
      </c>
      <c r="AE219" s="73" t="s">
        <v>7346</v>
      </c>
      <c r="AF219" s="73" t="s">
        <v>86</v>
      </c>
      <c r="AG219" s="73" t="s">
        <v>266</v>
      </c>
      <c r="AH219" s="73" t="s">
        <v>266</v>
      </c>
      <c r="AI219" s="73" t="s">
        <v>266</v>
      </c>
      <c r="AJ219" s="73" t="s">
        <v>2283</v>
      </c>
      <c r="AK219" s="81" t="s">
        <v>4979</v>
      </c>
      <c r="AL219" s="73">
        <v>2050</v>
      </c>
      <c r="AN219" s="26"/>
      <c r="AO219" s="24" t="s">
        <v>7588</v>
      </c>
      <c r="AP219" s="73" t="s">
        <v>689</v>
      </c>
      <c r="AQ219" s="24" t="s">
        <v>7588</v>
      </c>
      <c r="AR219" s="24" t="s">
        <v>7588</v>
      </c>
      <c r="AS219" s="24" t="s">
        <v>7588</v>
      </c>
      <c r="AU219" s="26"/>
      <c r="AV219" s="24" t="s">
        <v>267</v>
      </c>
      <c r="AW219" s="22" t="s">
        <v>267</v>
      </c>
      <c r="AX219" s="24" t="s">
        <v>269</v>
      </c>
      <c r="AY219" s="24" t="s">
        <v>689</v>
      </c>
      <c r="AZ219" s="24" t="s">
        <v>7588</v>
      </c>
      <c r="BA219" s="24" t="s">
        <v>7588</v>
      </c>
      <c r="BC219" s="26"/>
      <c r="BE219" s="29"/>
      <c r="BF219" s="26"/>
      <c r="BG219" s="24">
        <f t="shared" si="107"/>
        <v>0</v>
      </c>
      <c r="BH219" s="24">
        <f t="shared" si="108"/>
        <v>0</v>
      </c>
      <c r="BI219" s="24">
        <f t="shared" si="109"/>
        <v>0</v>
      </c>
      <c r="BJ219" s="24">
        <f t="shared" si="110"/>
        <v>0</v>
      </c>
      <c r="BK219" s="24">
        <f t="shared" si="111"/>
        <v>0</v>
      </c>
      <c r="BL219" s="24">
        <f t="shared" si="112"/>
        <v>1</v>
      </c>
      <c r="BM219" s="24">
        <f t="shared" si="113"/>
        <v>0</v>
      </c>
      <c r="BN219" s="24">
        <f t="shared" si="114"/>
        <v>1</v>
      </c>
      <c r="BO219" s="24">
        <f t="shared" si="115"/>
        <v>0</v>
      </c>
      <c r="BP219" s="24">
        <f t="shared" si="116"/>
        <v>0</v>
      </c>
      <c r="BQ219" s="24">
        <f t="shared" si="117"/>
        <v>1</v>
      </c>
      <c r="BR219" s="24">
        <f t="shared" si="118"/>
        <v>0</v>
      </c>
      <c r="BS219" s="24">
        <f t="shared" si="119"/>
        <v>0</v>
      </c>
      <c r="BT219" s="24">
        <f t="shared" si="120"/>
        <v>0</v>
      </c>
      <c r="BU219" s="24">
        <f t="shared" si="121"/>
        <v>0</v>
      </c>
      <c r="BV219" s="24">
        <f t="shared" si="122"/>
        <v>0</v>
      </c>
      <c r="BW219" s="24">
        <f t="shared" si="123"/>
        <v>1</v>
      </c>
      <c r="BX219" s="24">
        <f t="shared" si="124"/>
        <v>1</v>
      </c>
      <c r="BY219" s="24">
        <f t="shared" si="125"/>
        <v>0</v>
      </c>
      <c r="BZ219" s="24">
        <f t="shared" si="126"/>
        <v>0</v>
      </c>
      <c r="CA219" s="24">
        <f t="shared" si="127"/>
        <v>1</v>
      </c>
      <c r="CB219" s="24">
        <f t="shared" si="128"/>
        <v>1</v>
      </c>
      <c r="CC219" s="24">
        <f t="shared" si="129"/>
        <v>0</v>
      </c>
      <c r="CD219" s="24">
        <f t="shared" si="130"/>
        <v>0</v>
      </c>
      <c r="CE219" s="24">
        <f t="shared" si="131"/>
        <v>0</v>
      </c>
      <c r="CF219" s="24">
        <f t="shared" si="132"/>
        <v>0</v>
      </c>
      <c r="CG219" s="24">
        <f>MAX(BJ219,BN219,BX219,CB219)</f>
        <v>1</v>
      </c>
      <c r="CH219" s="24">
        <f t="shared" si="133"/>
        <v>0</v>
      </c>
      <c r="CI219" s="24">
        <f t="shared" si="134"/>
        <v>1</v>
      </c>
      <c r="CJ219" s="211">
        <f>_xlfn.XLOOKUP($C219,[1]Sheet1!$B:$B,[1]Sheet1!BJ:BJ)</f>
        <v>0</v>
      </c>
      <c r="CK219" s="211">
        <f>_xlfn.XLOOKUP($C219,[1]Sheet1!$B:$B,[1]Sheet1!BK:BK)</f>
        <v>1</v>
      </c>
      <c r="CL219" s="211">
        <f>_xlfn.XLOOKUP($C219,[1]Sheet1!$B:$B,[1]Sheet1!BL:BL)</f>
        <v>0</v>
      </c>
      <c r="CM219" s="211">
        <f>_xlfn.XLOOKUP($C219,[1]Sheet1!$B:$B,[1]Sheet1!BM:BM)</f>
        <v>1</v>
      </c>
      <c r="CN219" s="211">
        <f>_xlfn.XLOOKUP($C219,[1]Sheet1!$B:$B,[1]Sheet1!BN:BN)</f>
        <v>0</v>
      </c>
      <c r="CO219" s="211">
        <f>_xlfn.XLOOKUP($C219,[1]Sheet1!$B:$B,[1]Sheet1!BO:BO)</f>
        <v>0</v>
      </c>
      <c r="CP219" s="211">
        <f>_xlfn.XLOOKUP($C219,[1]Sheet1!$B:$B,[1]Sheet1!BP:BP)</f>
        <v>0</v>
      </c>
      <c r="CQ219" s="211">
        <f>_xlfn.XLOOKUP($C219,[1]Sheet1!$B:$B,[1]Sheet1!BQ:BQ)</f>
        <v>0</v>
      </c>
      <c r="CR219" s="211">
        <f>_xlfn.XLOOKUP($C219,[1]Sheet1!$B:$B,[1]Sheet1!BR:BR)</f>
        <v>0</v>
      </c>
      <c r="CS219" s="211">
        <f>_xlfn.XLOOKUP($C219,[1]Sheet1!$B:$B,[1]Sheet1!BS:BS)</f>
        <v>1</v>
      </c>
      <c r="CT219" s="211">
        <f>_xlfn.XLOOKUP($C219,[1]Sheet1!$B:$B,[1]Sheet1!BT:BT)</f>
        <v>0</v>
      </c>
      <c r="CU219" s="211">
        <f>_xlfn.XLOOKUP($C219,[1]Sheet1!$B:$B,[1]Sheet1!BU:BU)</f>
        <v>1</v>
      </c>
      <c r="CV219" s="211">
        <f>_xlfn.XLOOKUP($C219,[1]Sheet1!$B:$B,[1]Sheet1!BV:BV)</f>
        <v>0</v>
      </c>
      <c r="CW219" s="211">
        <f>_xlfn.XLOOKUP($C219,[1]Sheet1!$B:$B,[1]Sheet1!BW:BW)</f>
        <v>0</v>
      </c>
      <c r="CX219" s="211">
        <f>_xlfn.XLOOKUP($C219,[1]Sheet1!$B:$B,[1]Sheet1!BX:BX)</f>
        <v>0</v>
      </c>
      <c r="CY219" s="211">
        <f>_xlfn.XLOOKUP($C219,[1]Sheet1!$B:$B,[1]Sheet1!BY:BY)</f>
        <v>0</v>
      </c>
      <c r="CZ219" s="211">
        <f>_xlfn.XLOOKUP($C219,[1]Sheet1!$B:$B,[1]Sheet1!BZ:BZ)</f>
        <v>1</v>
      </c>
      <c r="DA219" s="211">
        <f>_xlfn.XLOOKUP($C219,[1]Sheet1!$B:$B,[1]Sheet1!CA:CA)</f>
        <v>1</v>
      </c>
      <c r="DB219" s="211">
        <f>_xlfn.XLOOKUP($C219,[1]Sheet1!$B:$B,[1]Sheet1!CB:CB)</f>
        <v>1</v>
      </c>
      <c r="DC219" s="211">
        <f>_xlfn.XLOOKUP($C219,[1]Sheet1!$B:$B,[1]Sheet1!CC:CC)</f>
        <v>1</v>
      </c>
      <c r="DD219" s="211">
        <f>_xlfn.XLOOKUP($C219,[1]Sheet1!$B:$B,[1]Sheet1!CD:CD)</f>
        <v>0</v>
      </c>
      <c r="DE219" s="211">
        <f>_xlfn.XLOOKUP($C219,[1]Sheet1!$B:$B,[1]Sheet1!CE:CE)</f>
        <v>1</v>
      </c>
      <c r="DF219" s="211">
        <f>_xlfn.XLOOKUP($C219,[1]Sheet1!$B:$B,[1]Sheet1!CF:CF)</f>
        <v>0</v>
      </c>
      <c r="DG219" s="163" t="str">
        <f>_xlfn.XLOOKUP(C219,[2]Sheet1!$B:$B,[2]Sheet1!$N:$N)</f>
        <v>Y</v>
      </c>
      <c r="DH219" s="163" t="str">
        <f>_xlfn.XLOOKUP(C219,[2]Sheet1!$B:$B,[2]Sheet1!$R:$R)</f>
        <v>Yes</v>
      </c>
      <c r="DI219" s="163" t="str">
        <f>_xlfn.XLOOKUP(C219,[2]Sheet1!$B:$B,[2]Sheet1!$AN:$AN)</f>
        <v>N</v>
      </c>
      <c r="DJ219" s="163" t="str">
        <f>_xlfn.XLOOKUP(C219,[2]Sheet1!$B:$B,[2]Sheet1!$W:$W)</f>
        <v>C, V</v>
      </c>
      <c r="DK219" s="163" t="str">
        <f>_xlfn.XLOOKUP(C219,[2]Sheet1!$B:$B,[2]Sheet1!$AF:$AF)</f>
        <v>Y</v>
      </c>
      <c r="DL219" s="163">
        <f>_xlfn.XLOOKUP(C219,[2]Sheet1!$B:$B,[2]Sheet1!$AW:$AW)</f>
        <v>0</v>
      </c>
      <c r="DM219" s="166" t="str">
        <f t="shared" si="135"/>
        <v>Y</v>
      </c>
      <c r="DN219" s="166" t="str">
        <f t="shared" si="136"/>
        <v>Targets set</v>
      </c>
      <c r="DO219" s="166" t="str">
        <f t="shared" si="137"/>
        <v>N</v>
      </c>
      <c r="DP219" s="166" t="str">
        <f t="shared" si="138"/>
        <v>Y</v>
      </c>
      <c r="DQ219" s="180" t="str">
        <f t="shared" si="139"/>
        <v>Not Specified</v>
      </c>
      <c r="DR219" s="180"/>
    </row>
    <row r="220" spans="1:122" s="24" customFormat="1" ht="16.5" hidden="1" customHeight="1">
      <c r="A220" s="24">
        <v>217</v>
      </c>
      <c r="B220" s="24">
        <v>229</v>
      </c>
      <c r="C220" s="26" t="s">
        <v>1350</v>
      </c>
      <c r="D220" s="24" t="s">
        <v>7216</v>
      </c>
      <c r="E220" s="24" t="s">
        <v>7165</v>
      </c>
      <c r="F220" s="24" t="s">
        <v>7286</v>
      </c>
      <c r="G220" s="24" t="s">
        <v>2990</v>
      </c>
      <c r="H220" s="30" t="s">
        <v>1351</v>
      </c>
      <c r="I220" s="24" t="s">
        <v>1352</v>
      </c>
      <c r="J220" s="24">
        <v>45.896000000000001</v>
      </c>
      <c r="K220" s="24" t="s">
        <v>1353</v>
      </c>
      <c r="L220" s="24">
        <v>74000</v>
      </c>
      <c r="M220" s="26">
        <v>31</v>
      </c>
      <c r="N220" s="73" t="s">
        <v>689</v>
      </c>
      <c r="O220" s="73" t="s">
        <v>7588</v>
      </c>
      <c r="P220" s="74" t="s">
        <v>7588</v>
      </c>
      <c r="Q220" s="73" t="s">
        <v>86</v>
      </c>
      <c r="R220" s="73" t="s">
        <v>86</v>
      </c>
      <c r="S220" s="73" t="s">
        <v>673</v>
      </c>
      <c r="T220" s="73" t="s">
        <v>3329</v>
      </c>
      <c r="U220" s="213">
        <v>2030</v>
      </c>
      <c r="V220" s="73" t="s">
        <v>673</v>
      </c>
      <c r="W220" s="73" t="s">
        <v>3329</v>
      </c>
      <c r="X220" s="218">
        <v>2045</v>
      </c>
      <c r="Y220" s="73" t="s">
        <v>86</v>
      </c>
      <c r="Z220" s="73" t="s">
        <v>673</v>
      </c>
      <c r="AA220" s="74">
        <v>2045</v>
      </c>
      <c r="AB220" s="73"/>
      <c r="AC220" s="73" t="s">
        <v>417</v>
      </c>
      <c r="AD220" s="74" t="s">
        <v>6</v>
      </c>
      <c r="AE220" s="73" t="s">
        <v>7588</v>
      </c>
      <c r="AF220" s="73" t="s">
        <v>689</v>
      </c>
      <c r="AG220" s="73" t="s">
        <v>266</v>
      </c>
      <c r="AH220" s="73" t="s">
        <v>266</v>
      </c>
      <c r="AI220" s="73" t="s">
        <v>266</v>
      </c>
      <c r="AJ220" s="73" t="s">
        <v>2283</v>
      </c>
      <c r="AK220" s="81" t="s">
        <v>7588</v>
      </c>
      <c r="AL220" s="73" t="s">
        <v>7588</v>
      </c>
      <c r="AN220" s="26"/>
      <c r="AO220" s="24" t="s">
        <v>7346</v>
      </c>
      <c r="AP220" s="73" t="s">
        <v>86</v>
      </c>
      <c r="AQ220" s="24" t="s">
        <v>2283</v>
      </c>
      <c r="AR220" s="24" t="s">
        <v>4990</v>
      </c>
      <c r="AS220" s="24">
        <v>2045</v>
      </c>
      <c r="AU220" s="26"/>
      <c r="AV220" s="24" t="s">
        <v>266</v>
      </c>
      <c r="AW220" s="22" t="s">
        <v>267</v>
      </c>
      <c r="AX220" s="24" t="s">
        <v>269</v>
      </c>
      <c r="AY220" s="24" t="s">
        <v>689</v>
      </c>
      <c r="AZ220" s="24" t="s">
        <v>7588</v>
      </c>
      <c r="BA220" s="24" t="s">
        <v>7588</v>
      </c>
      <c r="BC220" s="26"/>
      <c r="BE220" s="29"/>
      <c r="BF220" s="26"/>
      <c r="BG220" s="24">
        <f t="shared" si="107"/>
        <v>0</v>
      </c>
      <c r="BH220" s="24">
        <f t="shared" si="108"/>
        <v>0</v>
      </c>
      <c r="BI220" s="24">
        <f t="shared" si="109"/>
        <v>0</v>
      </c>
      <c r="BJ220" s="24">
        <f t="shared" si="110"/>
        <v>0</v>
      </c>
      <c r="BK220" s="24">
        <f t="shared" si="111"/>
        <v>0</v>
      </c>
      <c r="BL220" s="24">
        <f t="shared" si="112"/>
        <v>1</v>
      </c>
      <c r="BM220" s="24">
        <f t="shared" si="113"/>
        <v>0</v>
      </c>
      <c r="BN220" s="24">
        <f t="shared" si="114"/>
        <v>1</v>
      </c>
      <c r="BO220" s="24">
        <f t="shared" si="115"/>
        <v>0</v>
      </c>
      <c r="BP220" s="24">
        <f t="shared" si="116"/>
        <v>0</v>
      </c>
      <c r="BQ220" s="24">
        <f t="shared" si="117"/>
        <v>1</v>
      </c>
      <c r="BR220" s="24">
        <f t="shared" si="118"/>
        <v>0</v>
      </c>
      <c r="BS220" s="24">
        <f t="shared" si="119"/>
        <v>0</v>
      </c>
      <c r="BT220" s="24">
        <f t="shared" si="120"/>
        <v>1</v>
      </c>
      <c r="BU220" s="24">
        <f t="shared" si="121"/>
        <v>0</v>
      </c>
      <c r="BV220" s="24">
        <f t="shared" si="122"/>
        <v>0</v>
      </c>
      <c r="BW220" s="24">
        <f t="shared" si="123"/>
        <v>0</v>
      </c>
      <c r="BX220" s="24">
        <f t="shared" si="124"/>
        <v>0</v>
      </c>
      <c r="BY220" s="24">
        <f t="shared" si="125"/>
        <v>0</v>
      </c>
      <c r="BZ220" s="24">
        <f t="shared" si="126"/>
        <v>0</v>
      </c>
      <c r="CA220" s="24">
        <f t="shared" si="127"/>
        <v>1</v>
      </c>
      <c r="CB220" s="24">
        <f t="shared" si="128"/>
        <v>1</v>
      </c>
      <c r="CC220" s="24">
        <f t="shared" si="129"/>
        <v>0</v>
      </c>
      <c r="CD220" s="24">
        <f t="shared" si="130"/>
        <v>0</v>
      </c>
      <c r="CE220" s="24">
        <f t="shared" si="131"/>
        <v>0</v>
      </c>
      <c r="CF220" s="24">
        <f t="shared" si="132"/>
        <v>1</v>
      </c>
      <c r="CG220" s="24">
        <f>MAX($BJ220,$BN220,$BX220,$CB220)</f>
        <v>1</v>
      </c>
      <c r="CH220" s="24">
        <f t="shared" si="133"/>
        <v>0</v>
      </c>
      <c r="CI220" s="24">
        <f t="shared" si="134"/>
        <v>0</v>
      </c>
      <c r="CJ220" s="211">
        <f>_xlfn.XLOOKUP($C220,[1]Sheet1!$B:$B,[1]Sheet1!BJ:BJ)</f>
        <v>0</v>
      </c>
      <c r="CK220" s="211">
        <f>_xlfn.XLOOKUP($C220,[1]Sheet1!$B:$B,[1]Sheet1!BK:BK)</f>
        <v>1</v>
      </c>
      <c r="CL220" s="211">
        <f>_xlfn.XLOOKUP($C220,[1]Sheet1!$B:$B,[1]Sheet1!BL:BL)</f>
        <v>0</v>
      </c>
      <c r="CM220" s="211">
        <f>_xlfn.XLOOKUP($C220,[1]Sheet1!$B:$B,[1]Sheet1!BM:BM)</f>
        <v>1</v>
      </c>
      <c r="CN220" s="211">
        <f>_xlfn.XLOOKUP($C220,[1]Sheet1!$B:$B,[1]Sheet1!BN:BN)</f>
        <v>0</v>
      </c>
      <c r="CO220" s="211">
        <f>_xlfn.XLOOKUP($C220,[1]Sheet1!$B:$B,[1]Sheet1!BO:BO)</f>
        <v>0</v>
      </c>
      <c r="CP220" s="211">
        <f>_xlfn.XLOOKUP($C220,[1]Sheet1!$B:$B,[1]Sheet1!BP:BP)</f>
        <v>0</v>
      </c>
      <c r="CQ220" s="211">
        <f>_xlfn.XLOOKUP($C220,[1]Sheet1!$B:$B,[1]Sheet1!BQ:BQ)</f>
        <v>0</v>
      </c>
      <c r="CR220" s="211">
        <f>_xlfn.XLOOKUP($C220,[1]Sheet1!$B:$B,[1]Sheet1!BR:BR)</f>
        <v>0</v>
      </c>
      <c r="CS220" s="211">
        <f>_xlfn.XLOOKUP($C220,[1]Sheet1!$B:$B,[1]Sheet1!BS:BS)</f>
        <v>1</v>
      </c>
      <c r="CT220" s="211">
        <f>_xlfn.XLOOKUP($C220,[1]Sheet1!$B:$B,[1]Sheet1!BT:BT)</f>
        <v>0</v>
      </c>
      <c r="CU220" s="211">
        <f>_xlfn.XLOOKUP($C220,[1]Sheet1!$B:$B,[1]Sheet1!BU:BU)</f>
        <v>1</v>
      </c>
      <c r="CV220" s="211">
        <f>_xlfn.XLOOKUP($C220,[1]Sheet1!$B:$B,[1]Sheet1!BV:BV)</f>
        <v>0</v>
      </c>
      <c r="CW220" s="211">
        <f>_xlfn.XLOOKUP($C220,[1]Sheet1!$B:$B,[1]Sheet1!BW:BW)</f>
        <v>0</v>
      </c>
      <c r="CX220" s="211">
        <f>_xlfn.XLOOKUP($C220,[1]Sheet1!$B:$B,[1]Sheet1!BX:BX)</f>
        <v>0</v>
      </c>
      <c r="CY220" s="211">
        <f>_xlfn.XLOOKUP($C220,[1]Sheet1!$B:$B,[1]Sheet1!BY:BY)</f>
        <v>0</v>
      </c>
      <c r="CZ220" s="211">
        <f>_xlfn.XLOOKUP($C220,[1]Sheet1!$B:$B,[1]Sheet1!BZ:BZ)</f>
        <v>1</v>
      </c>
      <c r="DA220" s="211">
        <f>_xlfn.XLOOKUP($C220,[1]Sheet1!$B:$B,[1]Sheet1!CA:CA)</f>
        <v>1</v>
      </c>
      <c r="DB220" s="211">
        <f>_xlfn.XLOOKUP($C220,[1]Sheet1!$B:$B,[1]Sheet1!CB:CB)</f>
        <v>1</v>
      </c>
      <c r="DC220" s="211">
        <f>_xlfn.XLOOKUP($C220,[1]Sheet1!$B:$B,[1]Sheet1!CC:CC)</f>
        <v>1</v>
      </c>
      <c r="DD220" s="211">
        <f>_xlfn.XLOOKUP($C220,[1]Sheet1!$B:$B,[1]Sheet1!CD:CD)</f>
        <v>0</v>
      </c>
      <c r="DE220" s="211">
        <f>_xlfn.XLOOKUP($C220,[1]Sheet1!$B:$B,[1]Sheet1!CE:CE)</f>
        <v>1</v>
      </c>
      <c r="DF220" s="211">
        <f>_xlfn.XLOOKUP($C220,[1]Sheet1!$B:$B,[1]Sheet1!CF:CF)</f>
        <v>0</v>
      </c>
      <c r="DG220" s="163" t="str">
        <f>_xlfn.XLOOKUP(C220,[2]Sheet1!$B:$B,[2]Sheet1!$N:$N)</f>
        <v>Y</v>
      </c>
      <c r="DH220" s="163" t="str">
        <f>_xlfn.XLOOKUP(C220,[2]Sheet1!$B:$B,[2]Sheet1!$R:$R)</f>
        <v>Yes</v>
      </c>
      <c r="DI220" s="163" t="str">
        <f>_xlfn.XLOOKUP(C220,[2]Sheet1!$B:$B,[2]Sheet1!$AN:$AN)</f>
        <v>N</v>
      </c>
      <c r="DJ220" s="163" t="str">
        <f>_xlfn.XLOOKUP(C220,[2]Sheet1!$B:$B,[2]Sheet1!$W:$W)</f>
        <v>C, V</v>
      </c>
      <c r="DK220" s="163" t="str">
        <f>_xlfn.XLOOKUP(C220,[2]Sheet1!$B:$B,[2]Sheet1!$AF:$AF)</f>
        <v>Y</v>
      </c>
      <c r="DL220" s="163">
        <f>_xlfn.XLOOKUP(C220,[2]Sheet1!$B:$B,[2]Sheet1!$AW:$AW)</f>
        <v>0</v>
      </c>
      <c r="DM220" s="166" t="str">
        <f t="shared" si="135"/>
        <v>Y</v>
      </c>
      <c r="DN220" s="166" t="str">
        <f t="shared" si="136"/>
        <v>Targets set</v>
      </c>
      <c r="DO220" s="166" t="str">
        <f t="shared" si="137"/>
        <v>Y</v>
      </c>
      <c r="DP220" s="166" t="str">
        <f t="shared" si="138"/>
        <v>N</v>
      </c>
      <c r="DQ220" s="180" t="str">
        <f t="shared" si="139"/>
        <v>Yes</v>
      </c>
      <c r="DR220" s="180"/>
    </row>
    <row r="221" spans="1:122" s="24" customFormat="1" ht="16.5" hidden="1" customHeight="1">
      <c r="A221" s="24">
        <v>218</v>
      </c>
      <c r="B221" s="24">
        <v>244</v>
      </c>
      <c r="C221" s="26" t="s">
        <v>952</v>
      </c>
      <c r="D221" s="24" t="s">
        <v>7173</v>
      </c>
      <c r="E221" s="24" t="s">
        <v>7169</v>
      </c>
      <c r="F221" s="24" t="s">
        <v>7286</v>
      </c>
      <c r="G221" s="24" t="s">
        <v>2990</v>
      </c>
      <c r="H221" s="30" t="s">
        <v>953</v>
      </c>
      <c r="I221" s="24" t="s">
        <v>954</v>
      </c>
      <c r="J221" s="24">
        <v>0</v>
      </c>
      <c r="K221" s="24" t="s">
        <v>955</v>
      </c>
      <c r="L221" s="24">
        <v>55200</v>
      </c>
      <c r="M221" s="26">
        <v>30</v>
      </c>
      <c r="N221" s="73" t="s">
        <v>689</v>
      </c>
      <c r="O221" s="73" t="s">
        <v>7588</v>
      </c>
      <c r="P221" s="74" t="s">
        <v>7588</v>
      </c>
      <c r="Q221" s="73" t="s">
        <v>689</v>
      </c>
      <c r="R221" s="73" t="s">
        <v>689</v>
      </c>
      <c r="S221" s="73" t="s">
        <v>7588</v>
      </c>
      <c r="T221" s="73" t="s">
        <v>7588</v>
      </c>
      <c r="U221" s="213" t="s">
        <v>7588</v>
      </c>
      <c r="V221" s="73" t="s">
        <v>7588</v>
      </c>
      <c r="W221" s="73" t="s">
        <v>7588</v>
      </c>
      <c r="X221" s="218" t="s">
        <v>7588</v>
      </c>
      <c r="Y221" s="73" t="s">
        <v>7588</v>
      </c>
      <c r="Z221" s="73" t="s">
        <v>7588</v>
      </c>
      <c r="AA221" s="74" t="s">
        <v>7588</v>
      </c>
      <c r="AB221" s="73"/>
      <c r="AC221" s="73" t="s">
        <v>417</v>
      </c>
      <c r="AD221" s="74" t="s">
        <v>6</v>
      </c>
      <c r="AE221" s="73" t="s">
        <v>7588</v>
      </c>
      <c r="AF221" s="73" t="s">
        <v>689</v>
      </c>
      <c r="AG221" s="73" t="s">
        <v>266</v>
      </c>
      <c r="AH221" s="73" t="s">
        <v>266</v>
      </c>
      <c r="AI221" s="73" t="s">
        <v>269</v>
      </c>
      <c r="AJ221" s="73" t="s">
        <v>691</v>
      </c>
      <c r="AK221" s="81" t="s">
        <v>7588</v>
      </c>
      <c r="AL221" s="73" t="s">
        <v>7588</v>
      </c>
      <c r="AN221" s="26"/>
      <c r="AO221" s="24" t="s">
        <v>870</v>
      </c>
      <c r="AP221" s="73" t="s">
        <v>86</v>
      </c>
      <c r="AQ221" s="24" t="s">
        <v>691</v>
      </c>
      <c r="AR221" s="24" t="s">
        <v>4998</v>
      </c>
      <c r="AS221" s="24">
        <v>2030</v>
      </c>
      <c r="AU221" s="26"/>
      <c r="AV221" s="24" t="s">
        <v>267</v>
      </c>
      <c r="AW221" s="22" t="s">
        <v>267</v>
      </c>
      <c r="AX221" s="24" t="s">
        <v>269</v>
      </c>
      <c r="AY221" s="24" t="s">
        <v>689</v>
      </c>
      <c r="AZ221" s="24" t="s">
        <v>7588</v>
      </c>
      <c r="BA221" s="24" t="s">
        <v>7588</v>
      </c>
      <c r="BC221" s="26"/>
      <c r="BE221" s="29"/>
      <c r="BF221" s="26"/>
      <c r="BG221" s="24">
        <f t="shared" si="107"/>
        <v>0</v>
      </c>
      <c r="BH221" s="24">
        <f t="shared" si="108"/>
        <v>0</v>
      </c>
      <c r="BI221" s="24">
        <f t="shared" si="109"/>
        <v>0</v>
      </c>
      <c r="BJ221" s="24">
        <f t="shared" si="110"/>
        <v>0</v>
      </c>
      <c r="BK221" s="24">
        <f t="shared" si="111"/>
        <v>0</v>
      </c>
      <c r="BL221" s="24">
        <f t="shared" si="112"/>
        <v>0</v>
      </c>
      <c r="BM221" s="24">
        <f t="shared" si="113"/>
        <v>0</v>
      </c>
      <c r="BN221" s="24">
        <f t="shared" si="114"/>
        <v>0</v>
      </c>
      <c r="BO221" s="24">
        <f t="shared" si="115"/>
        <v>0</v>
      </c>
      <c r="BP221" s="24">
        <f t="shared" si="116"/>
        <v>0</v>
      </c>
      <c r="BQ221" s="24">
        <f t="shared" si="117"/>
        <v>0</v>
      </c>
      <c r="BR221" s="24">
        <f t="shared" si="118"/>
        <v>0</v>
      </c>
      <c r="BS221" s="24">
        <f t="shared" si="119"/>
        <v>1</v>
      </c>
      <c r="BT221" s="24">
        <f t="shared" si="120"/>
        <v>0</v>
      </c>
      <c r="BU221" s="24">
        <f t="shared" si="121"/>
        <v>0</v>
      </c>
      <c r="BV221" s="24">
        <f t="shared" si="122"/>
        <v>0</v>
      </c>
      <c r="BW221" s="24">
        <f t="shared" si="123"/>
        <v>0</v>
      </c>
      <c r="BX221" s="24">
        <f t="shared" si="124"/>
        <v>0</v>
      </c>
      <c r="BY221" s="24">
        <f t="shared" si="125"/>
        <v>0</v>
      </c>
      <c r="BZ221" s="24">
        <f t="shared" si="126"/>
        <v>1</v>
      </c>
      <c r="CA221" s="24">
        <f t="shared" si="127"/>
        <v>0</v>
      </c>
      <c r="CB221" s="24">
        <f t="shared" si="128"/>
        <v>1</v>
      </c>
      <c r="CC221" s="24">
        <f t="shared" si="129"/>
        <v>0</v>
      </c>
      <c r="CD221" s="24">
        <f t="shared" si="130"/>
        <v>0</v>
      </c>
      <c r="CE221" s="24">
        <f t="shared" si="131"/>
        <v>0</v>
      </c>
      <c r="CF221" s="24">
        <f t="shared" si="132"/>
        <v>0</v>
      </c>
      <c r="CG221" s="24">
        <f>MAX($BJ221,$BN221,$BX221,$CB221)</f>
        <v>1</v>
      </c>
      <c r="CH221" s="24">
        <f t="shared" si="133"/>
        <v>0</v>
      </c>
      <c r="CI221" s="24">
        <f t="shared" si="134"/>
        <v>1</v>
      </c>
      <c r="CJ221" s="211">
        <f>_xlfn.XLOOKUP($C221,[1]Sheet1!$B:$B,[1]Sheet1!BJ:BJ)</f>
        <v>0</v>
      </c>
      <c r="CK221" s="211">
        <f>_xlfn.XLOOKUP($C221,[1]Sheet1!$B:$B,[1]Sheet1!BK:BK)</f>
        <v>0</v>
      </c>
      <c r="CL221" s="211">
        <f>_xlfn.XLOOKUP($C221,[1]Sheet1!$B:$B,[1]Sheet1!BL:BL)</f>
        <v>0</v>
      </c>
      <c r="CM221" s="211">
        <f>_xlfn.XLOOKUP($C221,[1]Sheet1!$B:$B,[1]Sheet1!BM:BM)</f>
        <v>0</v>
      </c>
      <c r="CN221" s="211">
        <f>_xlfn.XLOOKUP($C221,[1]Sheet1!$B:$B,[1]Sheet1!BN:BN)</f>
        <v>0</v>
      </c>
      <c r="CO221" s="211">
        <f>_xlfn.XLOOKUP($C221,[1]Sheet1!$B:$B,[1]Sheet1!BO:BO)</f>
        <v>1</v>
      </c>
      <c r="CP221" s="211">
        <f>_xlfn.XLOOKUP($C221,[1]Sheet1!$B:$B,[1]Sheet1!BP:BP)</f>
        <v>0</v>
      </c>
      <c r="CQ221" s="211">
        <f>_xlfn.XLOOKUP($C221,[1]Sheet1!$B:$B,[1]Sheet1!BQ:BQ)</f>
        <v>1</v>
      </c>
      <c r="CR221" s="211">
        <f>_xlfn.XLOOKUP($C221,[1]Sheet1!$B:$B,[1]Sheet1!BR:BR)</f>
        <v>0</v>
      </c>
      <c r="CS221" s="211">
        <f>_xlfn.XLOOKUP($C221,[1]Sheet1!$B:$B,[1]Sheet1!BS:BS)</f>
        <v>0</v>
      </c>
      <c r="CT221" s="211">
        <f>_xlfn.XLOOKUP($C221,[1]Sheet1!$B:$B,[1]Sheet1!BT:BT)</f>
        <v>0</v>
      </c>
      <c r="CU221" s="211">
        <f>_xlfn.XLOOKUP($C221,[1]Sheet1!$B:$B,[1]Sheet1!BU:BU)</f>
        <v>0</v>
      </c>
      <c r="CV221" s="211">
        <f>_xlfn.XLOOKUP($C221,[1]Sheet1!$B:$B,[1]Sheet1!BV:BV)</f>
        <v>0</v>
      </c>
      <c r="CW221" s="211">
        <f>_xlfn.XLOOKUP($C221,[1]Sheet1!$B:$B,[1]Sheet1!BW:BW)</f>
        <v>0</v>
      </c>
      <c r="CX221" s="211">
        <f>_xlfn.XLOOKUP($C221,[1]Sheet1!$B:$B,[1]Sheet1!BX:BX)</f>
        <v>0</v>
      </c>
      <c r="CY221" s="211">
        <f>_xlfn.XLOOKUP($C221,[1]Sheet1!$B:$B,[1]Sheet1!BY:BY)</f>
        <v>0</v>
      </c>
      <c r="CZ221" s="211">
        <f>_xlfn.XLOOKUP($C221,[1]Sheet1!$B:$B,[1]Sheet1!BZ:BZ)</f>
        <v>1</v>
      </c>
      <c r="DA221" s="211">
        <f>_xlfn.XLOOKUP($C221,[1]Sheet1!$B:$B,[1]Sheet1!CA:CA)</f>
        <v>1</v>
      </c>
      <c r="DB221" s="211">
        <f>_xlfn.XLOOKUP($C221,[1]Sheet1!$B:$B,[1]Sheet1!CB:CB)</f>
        <v>1</v>
      </c>
      <c r="DC221" s="211">
        <f>_xlfn.XLOOKUP($C221,[1]Sheet1!$B:$B,[1]Sheet1!CC:CC)</f>
        <v>0</v>
      </c>
      <c r="DD221" s="211">
        <f>_xlfn.XLOOKUP($C221,[1]Sheet1!$B:$B,[1]Sheet1!CD:CD)</f>
        <v>0</v>
      </c>
      <c r="DE221" s="211">
        <f>_xlfn.XLOOKUP($C221,[1]Sheet1!$B:$B,[1]Sheet1!CE:CE)</f>
        <v>1</v>
      </c>
      <c r="DF221" s="211">
        <f>_xlfn.XLOOKUP($C221,[1]Sheet1!$B:$B,[1]Sheet1!CF:CF)</f>
        <v>0</v>
      </c>
      <c r="DG221" s="163" t="str">
        <f>_xlfn.XLOOKUP(C221,[2]Sheet1!$B:$B,[2]Sheet1!$N:$N)</f>
        <v>N</v>
      </c>
      <c r="DH221" s="163">
        <f>_xlfn.XLOOKUP(C221,[2]Sheet1!$B:$B,[2]Sheet1!$R:$R)</f>
        <v>0</v>
      </c>
      <c r="DI221" s="163" t="str">
        <f>_xlfn.XLOOKUP(C221,[2]Sheet1!$B:$B,[2]Sheet1!$AN:$AN)</f>
        <v>C</v>
      </c>
      <c r="DJ221" s="163" t="str">
        <f>_xlfn.XLOOKUP(C221,[2]Sheet1!$B:$B,[2]Sheet1!$W:$W)</f>
        <v>N</v>
      </c>
      <c r="DK221" s="163">
        <f>_xlfn.XLOOKUP(C221,[2]Sheet1!$B:$B,[2]Sheet1!$AF:$AF)</f>
        <v>0</v>
      </c>
      <c r="DL221" s="163" t="str">
        <f>_xlfn.XLOOKUP(C221,[2]Sheet1!$B:$B,[2]Sheet1!$AW:$AW)</f>
        <v>U</v>
      </c>
      <c r="DM221" s="166" t="str">
        <f t="shared" si="135"/>
        <v>N</v>
      </c>
      <c r="DN221" s="166" t="str">
        <f t="shared" si="136"/>
        <v/>
      </c>
      <c r="DO221" s="166" t="str">
        <f t="shared" si="137"/>
        <v>Y</v>
      </c>
      <c r="DP221" s="166" t="str">
        <f t="shared" si="138"/>
        <v>N</v>
      </c>
      <c r="DQ221" s="180" t="str">
        <f t="shared" si="139"/>
        <v>Not Specified</v>
      </c>
      <c r="DR221" s="180"/>
    </row>
    <row r="222" spans="1:122" s="24" customFormat="1" ht="16.5" hidden="1" customHeight="1">
      <c r="A222" s="24">
        <v>219</v>
      </c>
      <c r="B222" s="24">
        <v>236</v>
      </c>
      <c r="C222" s="26" t="s">
        <v>956</v>
      </c>
      <c r="D222" s="24" t="s">
        <v>7216</v>
      </c>
      <c r="E222" s="24" t="s">
        <v>7165</v>
      </c>
      <c r="F222" s="24" t="s">
        <v>7286</v>
      </c>
      <c r="G222" s="24" t="s">
        <v>2990</v>
      </c>
      <c r="H222" s="30" t="s">
        <v>957</v>
      </c>
      <c r="I222" s="24" t="s">
        <v>958</v>
      </c>
      <c r="J222" s="24">
        <v>2.79</v>
      </c>
      <c r="K222" s="24" t="s">
        <v>959</v>
      </c>
      <c r="L222" s="24">
        <v>81000</v>
      </c>
      <c r="M222" s="26">
        <v>31</v>
      </c>
      <c r="N222" s="73" t="s">
        <v>86</v>
      </c>
      <c r="O222" s="73">
        <v>2022</v>
      </c>
      <c r="P222" s="74">
        <v>2030</v>
      </c>
      <c r="Q222" s="73" t="s">
        <v>86</v>
      </c>
      <c r="R222" s="73" t="s">
        <v>86</v>
      </c>
      <c r="S222" s="73" t="s">
        <v>673</v>
      </c>
      <c r="T222" s="73" t="s">
        <v>2984</v>
      </c>
      <c r="U222" s="213">
        <v>2030</v>
      </c>
      <c r="V222" s="73" t="s">
        <v>7588</v>
      </c>
      <c r="W222" s="73" t="s">
        <v>7588</v>
      </c>
      <c r="X222" s="218" t="s">
        <v>7588</v>
      </c>
      <c r="Y222" s="73" t="s">
        <v>689</v>
      </c>
      <c r="Z222" s="73" t="s">
        <v>1421</v>
      </c>
      <c r="AA222" s="74" t="s">
        <v>7588</v>
      </c>
      <c r="AB222" s="73"/>
      <c r="AC222" s="73" t="s">
        <v>417</v>
      </c>
      <c r="AD222" s="74" t="s">
        <v>6</v>
      </c>
      <c r="AE222" s="73" t="s">
        <v>7588</v>
      </c>
      <c r="AF222" s="73" t="s">
        <v>689</v>
      </c>
      <c r="AG222" s="73" t="s">
        <v>266</v>
      </c>
      <c r="AH222" s="73" t="s">
        <v>266</v>
      </c>
      <c r="AI222" s="73" t="s">
        <v>738</v>
      </c>
      <c r="AJ222" s="73" t="s">
        <v>691</v>
      </c>
      <c r="AK222" s="81" t="s">
        <v>7588</v>
      </c>
      <c r="AL222" s="73" t="s">
        <v>7588</v>
      </c>
      <c r="AN222" s="26"/>
      <c r="AO222" s="24" t="s">
        <v>870</v>
      </c>
      <c r="AP222" s="73" t="s">
        <v>86</v>
      </c>
      <c r="AQ222" s="24" t="s">
        <v>691</v>
      </c>
      <c r="AR222" s="24" t="s">
        <v>5008</v>
      </c>
      <c r="AS222" s="24">
        <v>2040</v>
      </c>
      <c r="AU222" s="26"/>
      <c r="AV222" s="24" t="s">
        <v>267</v>
      </c>
      <c r="AW222" s="22" t="s">
        <v>267</v>
      </c>
      <c r="AX222" s="24" t="s">
        <v>269</v>
      </c>
      <c r="AY222" s="24" t="s">
        <v>689</v>
      </c>
      <c r="AZ222" s="24" t="s">
        <v>7588</v>
      </c>
      <c r="BA222" s="24" t="s">
        <v>7588</v>
      </c>
      <c r="BC222" s="26"/>
      <c r="BE222" s="29"/>
      <c r="BF222" s="26"/>
      <c r="BG222" s="24">
        <f t="shared" si="107"/>
        <v>0</v>
      </c>
      <c r="BH222" s="24">
        <f t="shared" si="108"/>
        <v>1</v>
      </c>
      <c r="BI222" s="24">
        <f t="shared" si="109"/>
        <v>0</v>
      </c>
      <c r="BJ222" s="24">
        <f t="shared" si="110"/>
        <v>1</v>
      </c>
      <c r="BK222" s="24">
        <f t="shared" si="111"/>
        <v>0</v>
      </c>
      <c r="BL222" s="24">
        <f t="shared" si="112"/>
        <v>1</v>
      </c>
      <c r="BM222" s="24">
        <f t="shared" si="113"/>
        <v>0</v>
      </c>
      <c r="BN222" s="24">
        <f t="shared" si="114"/>
        <v>1</v>
      </c>
      <c r="BO222" s="24">
        <f t="shared" si="115"/>
        <v>0</v>
      </c>
      <c r="BP222" s="24">
        <f t="shared" si="116"/>
        <v>0</v>
      </c>
      <c r="BQ222" s="24">
        <f t="shared" si="117"/>
        <v>0</v>
      </c>
      <c r="BR222" s="24">
        <f t="shared" si="118"/>
        <v>0</v>
      </c>
      <c r="BS222" s="24">
        <f t="shared" si="119"/>
        <v>0</v>
      </c>
      <c r="BT222" s="24">
        <f t="shared" si="120"/>
        <v>1</v>
      </c>
      <c r="BU222" s="24">
        <f t="shared" si="121"/>
        <v>0</v>
      </c>
      <c r="BV222" s="24">
        <f t="shared" si="122"/>
        <v>0</v>
      </c>
      <c r="BW222" s="24">
        <f t="shared" si="123"/>
        <v>0</v>
      </c>
      <c r="BX222" s="24">
        <f t="shared" si="124"/>
        <v>0</v>
      </c>
      <c r="BY222" s="24">
        <f t="shared" si="125"/>
        <v>0</v>
      </c>
      <c r="BZ222" s="24">
        <f t="shared" si="126"/>
        <v>0</v>
      </c>
      <c r="CA222" s="24">
        <f t="shared" si="127"/>
        <v>1</v>
      </c>
      <c r="CB222" s="24">
        <f t="shared" si="128"/>
        <v>1</v>
      </c>
      <c r="CC222" s="24">
        <f t="shared" si="129"/>
        <v>0</v>
      </c>
      <c r="CD222" s="24">
        <f t="shared" si="130"/>
        <v>0</v>
      </c>
      <c r="CE222" s="24">
        <f t="shared" si="131"/>
        <v>0</v>
      </c>
      <c r="CF222" s="24">
        <f t="shared" si="132"/>
        <v>0</v>
      </c>
      <c r="CG222" s="24">
        <f>MAX($BJ222,$BN222,$BX222,$CB222)</f>
        <v>1</v>
      </c>
      <c r="CH222" s="24">
        <f t="shared" si="133"/>
        <v>0</v>
      </c>
      <c r="CI222" s="24">
        <f t="shared" si="134"/>
        <v>1</v>
      </c>
      <c r="CJ222" s="211">
        <f>_xlfn.XLOOKUP($C222,[1]Sheet1!$B:$B,[1]Sheet1!BJ:BJ)</f>
        <v>0</v>
      </c>
      <c r="CK222" s="211">
        <f>_xlfn.XLOOKUP($C222,[1]Sheet1!$B:$B,[1]Sheet1!BK:BK)</f>
        <v>1</v>
      </c>
      <c r="CL222" s="211">
        <f>_xlfn.XLOOKUP($C222,[1]Sheet1!$B:$B,[1]Sheet1!BL:BL)</f>
        <v>0</v>
      </c>
      <c r="CM222" s="211">
        <f>_xlfn.XLOOKUP($C222,[1]Sheet1!$B:$B,[1]Sheet1!BM:BM)</f>
        <v>1</v>
      </c>
      <c r="CN222" s="211">
        <f>_xlfn.XLOOKUP($C222,[1]Sheet1!$B:$B,[1]Sheet1!BN:BN)</f>
        <v>0</v>
      </c>
      <c r="CO222" s="211">
        <f>_xlfn.XLOOKUP($C222,[1]Sheet1!$B:$B,[1]Sheet1!BO:BO)</f>
        <v>0</v>
      </c>
      <c r="CP222" s="211">
        <f>_xlfn.XLOOKUP($C222,[1]Sheet1!$B:$B,[1]Sheet1!BP:BP)</f>
        <v>1</v>
      </c>
      <c r="CQ222" s="211">
        <f>_xlfn.XLOOKUP($C222,[1]Sheet1!$B:$B,[1]Sheet1!BQ:BQ)</f>
        <v>1</v>
      </c>
      <c r="CR222" s="211">
        <f>_xlfn.XLOOKUP($C222,[1]Sheet1!$B:$B,[1]Sheet1!BR:BR)</f>
        <v>0</v>
      </c>
      <c r="CS222" s="211">
        <f>_xlfn.XLOOKUP($C222,[1]Sheet1!$B:$B,[1]Sheet1!BS:BS)</f>
        <v>1</v>
      </c>
      <c r="CT222" s="211">
        <f>_xlfn.XLOOKUP($C222,[1]Sheet1!$B:$B,[1]Sheet1!BT:BT)</f>
        <v>0</v>
      </c>
      <c r="CU222" s="211">
        <f>_xlfn.XLOOKUP($C222,[1]Sheet1!$B:$B,[1]Sheet1!BU:BU)</f>
        <v>1</v>
      </c>
      <c r="CV222" s="211">
        <f>_xlfn.XLOOKUP($C222,[1]Sheet1!$B:$B,[1]Sheet1!BV:BV)</f>
        <v>0</v>
      </c>
      <c r="CW222" s="211">
        <f>_xlfn.XLOOKUP($C222,[1]Sheet1!$B:$B,[1]Sheet1!BW:BW)</f>
        <v>1</v>
      </c>
      <c r="CX222" s="211">
        <f>_xlfn.XLOOKUP($C222,[1]Sheet1!$B:$B,[1]Sheet1!BX:BX)</f>
        <v>0</v>
      </c>
      <c r="CY222" s="211">
        <f>_xlfn.XLOOKUP($C222,[1]Sheet1!$B:$B,[1]Sheet1!BY:BY)</f>
        <v>1</v>
      </c>
      <c r="CZ222" s="211">
        <f>_xlfn.XLOOKUP($C222,[1]Sheet1!$B:$B,[1]Sheet1!BZ:BZ)</f>
        <v>1</v>
      </c>
      <c r="DA222" s="211">
        <f>_xlfn.XLOOKUP($C222,[1]Sheet1!$B:$B,[1]Sheet1!CA:CA)</f>
        <v>1</v>
      </c>
      <c r="DB222" s="211">
        <f>_xlfn.XLOOKUP($C222,[1]Sheet1!$B:$B,[1]Sheet1!CB:CB)</f>
        <v>1</v>
      </c>
      <c r="DC222" s="211">
        <f>_xlfn.XLOOKUP($C222,[1]Sheet1!$B:$B,[1]Sheet1!CC:CC)</f>
        <v>1</v>
      </c>
      <c r="DD222" s="211">
        <f>_xlfn.XLOOKUP($C222,[1]Sheet1!$B:$B,[1]Sheet1!CD:CD)</f>
        <v>0</v>
      </c>
      <c r="DE222" s="211">
        <f>_xlfn.XLOOKUP($C222,[1]Sheet1!$B:$B,[1]Sheet1!CE:CE)</f>
        <v>1</v>
      </c>
      <c r="DF222" s="211">
        <f>_xlfn.XLOOKUP($C222,[1]Sheet1!$B:$B,[1]Sheet1!CF:CF)</f>
        <v>0</v>
      </c>
      <c r="DG222" s="163" t="str">
        <f>_xlfn.XLOOKUP(C222,[2]Sheet1!$B:$B,[2]Sheet1!$N:$N)</f>
        <v>Y</v>
      </c>
      <c r="DH222" s="163" t="str">
        <f>_xlfn.XLOOKUP(C222,[2]Sheet1!$B:$B,[2]Sheet1!$R:$R)</f>
        <v>No</v>
      </c>
      <c r="DI222" s="163" t="str">
        <f>_xlfn.XLOOKUP(C222,[2]Sheet1!$B:$B,[2]Sheet1!$AN:$AN)</f>
        <v>C</v>
      </c>
      <c r="DJ222" s="163" t="str">
        <f>_xlfn.XLOOKUP(C222,[2]Sheet1!$B:$B,[2]Sheet1!$W:$W)</f>
        <v>C</v>
      </c>
      <c r="DK222" s="163" t="str">
        <f>_xlfn.XLOOKUP(C222,[2]Sheet1!$B:$B,[2]Sheet1!$AF:$AF)</f>
        <v>Y</v>
      </c>
      <c r="DL222" s="163" t="str">
        <f>_xlfn.XLOOKUP(C222,[2]Sheet1!$B:$B,[2]Sheet1!$AW:$AW)</f>
        <v>U</v>
      </c>
      <c r="DM222" s="166" t="str">
        <f t="shared" si="135"/>
        <v>Y</v>
      </c>
      <c r="DN222" s="166" t="str">
        <f t="shared" si="136"/>
        <v>Commitment removed</v>
      </c>
      <c r="DO222" s="166" t="str">
        <f t="shared" si="137"/>
        <v>Y</v>
      </c>
      <c r="DP222" s="166" t="str">
        <f t="shared" si="138"/>
        <v>N</v>
      </c>
      <c r="DQ222" s="180" t="str">
        <f t="shared" si="139"/>
        <v>Not Specified</v>
      </c>
      <c r="DR222" s="180"/>
    </row>
    <row r="223" spans="1:122" s="24" customFormat="1" ht="16.5" hidden="1" customHeight="1">
      <c r="A223" s="24">
        <v>220</v>
      </c>
      <c r="B223" s="24">
        <v>243</v>
      </c>
      <c r="C223" s="26" t="s">
        <v>960</v>
      </c>
      <c r="D223" s="24" t="s">
        <v>6643</v>
      </c>
      <c r="E223" s="24" t="s">
        <v>6643</v>
      </c>
      <c r="F223" s="24" t="s">
        <v>2277</v>
      </c>
      <c r="G223" s="24" t="s">
        <v>3181</v>
      </c>
      <c r="H223" s="30" t="s">
        <v>961</v>
      </c>
      <c r="I223" s="24" t="s">
        <v>962</v>
      </c>
      <c r="J223" s="24">
        <v>0.503</v>
      </c>
      <c r="K223" s="24" t="s">
        <v>963</v>
      </c>
      <c r="L223" s="24">
        <v>23099</v>
      </c>
      <c r="M223" s="26">
        <v>5</v>
      </c>
      <c r="N223" s="73" t="s">
        <v>689</v>
      </c>
      <c r="O223" s="73" t="s">
        <v>7588</v>
      </c>
      <c r="P223" s="74" t="s">
        <v>7588</v>
      </c>
      <c r="Q223" s="73" t="s">
        <v>689</v>
      </c>
      <c r="R223" s="73" t="s">
        <v>689</v>
      </c>
      <c r="S223" s="73" t="s">
        <v>7588</v>
      </c>
      <c r="T223" s="73" t="s">
        <v>7588</v>
      </c>
      <c r="U223" s="213" t="s">
        <v>7588</v>
      </c>
      <c r="V223" s="73" t="s">
        <v>7588</v>
      </c>
      <c r="W223" s="73" t="s">
        <v>7588</v>
      </c>
      <c r="X223" s="218" t="s">
        <v>7588</v>
      </c>
      <c r="Y223" s="73" t="s">
        <v>7588</v>
      </c>
      <c r="Z223" s="73" t="s">
        <v>7588</v>
      </c>
      <c r="AA223" s="74" t="s">
        <v>7588</v>
      </c>
      <c r="AB223" s="73"/>
      <c r="AC223" s="73" t="s">
        <v>7588</v>
      </c>
      <c r="AD223" s="74" t="s">
        <v>7588</v>
      </c>
      <c r="AE223" s="73" t="s">
        <v>85</v>
      </c>
      <c r="AF223" s="73" t="s">
        <v>689</v>
      </c>
      <c r="AG223" s="73" t="s">
        <v>266</v>
      </c>
      <c r="AH223" s="73" t="s">
        <v>266</v>
      </c>
      <c r="AI223" s="73" t="s">
        <v>7588</v>
      </c>
      <c r="AJ223" s="73" t="s">
        <v>691</v>
      </c>
      <c r="AK223" s="81" t="s">
        <v>467</v>
      </c>
      <c r="AL223" s="73">
        <v>2060</v>
      </c>
      <c r="AM223" s="28" t="s">
        <v>964</v>
      </c>
      <c r="AN223" s="26"/>
      <c r="AO223" s="24" t="s">
        <v>7588</v>
      </c>
      <c r="AP223" s="73" t="s">
        <v>689</v>
      </c>
      <c r="AQ223" s="24" t="s">
        <v>7588</v>
      </c>
      <c r="AR223" s="24" t="s">
        <v>7588</v>
      </c>
      <c r="AS223" s="24" t="s">
        <v>7588</v>
      </c>
      <c r="AU223" s="26"/>
      <c r="AV223" s="24" t="s">
        <v>7588</v>
      </c>
      <c r="AW223" s="22" t="s">
        <v>7588</v>
      </c>
      <c r="AX223" s="24" t="s">
        <v>7588</v>
      </c>
      <c r="AY223" s="24" t="s">
        <v>689</v>
      </c>
      <c r="AZ223" s="24" t="s">
        <v>7588</v>
      </c>
      <c r="BA223" s="24" t="s">
        <v>7588</v>
      </c>
      <c r="BC223" s="26"/>
      <c r="BE223" s="29"/>
      <c r="BF223" s="26"/>
      <c r="BG223" s="24">
        <f t="shared" si="107"/>
        <v>0</v>
      </c>
      <c r="BH223" s="24">
        <f t="shared" si="108"/>
        <v>0</v>
      </c>
      <c r="BI223" s="24">
        <f t="shared" si="109"/>
        <v>0</v>
      </c>
      <c r="BJ223" s="24">
        <f t="shared" si="110"/>
        <v>0</v>
      </c>
      <c r="BK223" s="24">
        <f t="shared" si="111"/>
        <v>0</v>
      </c>
      <c r="BL223" s="24">
        <f t="shared" si="112"/>
        <v>0</v>
      </c>
      <c r="BM223" s="24">
        <f t="shared" si="113"/>
        <v>0</v>
      </c>
      <c r="BN223" s="24">
        <f t="shared" si="114"/>
        <v>0</v>
      </c>
      <c r="BO223" s="24">
        <f t="shared" si="115"/>
        <v>0</v>
      </c>
      <c r="BP223" s="24">
        <f t="shared" si="116"/>
        <v>0</v>
      </c>
      <c r="BQ223" s="24">
        <f t="shared" si="117"/>
        <v>0</v>
      </c>
      <c r="BR223" s="24">
        <f t="shared" si="118"/>
        <v>0</v>
      </c>
      <c r="BS223" s="24">
        <f t="shared" si="119"/>
        <v>0</v>
      </c>
      <c r="BT223" s="24">
        <f t="shared" si="120"/>
        <v>0</v>
      </c>
      <c r="BU223" s="24">
        <f t="shared" si="121"/>
        <v>0</v>
      </c>
      <c r="BV223" s="24">
        <f t="shared" si="122"/>
        <v>0</v>
      </c>
      <c r="BW223" s="24">
        <f t="shared" si="123"/>
        <v>0</v>
      </c>
      <c r="BX223" s="24">
        <f t="shared" si="124"/>
        <v>0</v>
      </c>
      <c r="BY223" s="24">
        <f t="shared" si="125"/>
        <v>0</v>
      </c>
      <c r="BZ223" s="24">
        <f t="shared" si="126"/>
        <v>0</v>
      </c>
      <c r="CA223" s="24">
        <f t="shared" si="127"/>
        <v>0</v>
      </c>
      <c r="CB223" s="24">
        <f t="shared" si="128"/>
        <v>0</v>
      </c>
      <c r="CC223" s="24">
        <f t="shared" si="129"/>
        <v>0</v>
      </c>
      <c r="CD223" s="24">
        <f t="shared" si="130"/>
        <v>0</v>
      </c>
      <c r="CE223" s="24">
        <f t="shared" si="131"/>
        <v>0</v>
      </c>
      <c r="CF223" s="24">
        <f t="shared" si="132"/>
        <v>0</v>
      </c>
      <c r="CG223" s="24">
        <f>MAX(BJ223,BN223,BX223,CB223)</f>
        <v>0</v>
      </c>
      <c r="CH223" s="24">
        <f t="shared" si="133"/>
        <v>0</v>
      </c>
      <c r="CI223" s="24">
        <f t="shared" si="134"/>
        <v>0</v>
      </c>
      <c r="CJ223" s="211">
        <f>_xlfn.XLOOKUP($C223,[1]Sheet1!$B:$B,[1]Sheet1!BJ:BJ)</f>
        <v>0</v>
      </c>
      <c r="CK223" s="211">
        <f>_xlfn.XLOOKUP($C223,[1]Sheet1!$B:$B,[1]Sheet1!BK:BK)</f>
        <v>0</v>
      </c>
      <c r="CL223" s="211">
        <f>_xlfn.XLOOKUP($C223,[1]Sheet1!$B:$B,[1]Sheet1!BL:BL)</f>
        <v>0</v>
      </c>
      <c r="CM223" s="211">
        <f>_xlfn.XLOOKUP($C223,[1]Sheet1!$B:$B,[1]Sheet1!BM:BM)</f>
        <v>0</v>
      </c>
      <c r="CN223" s="211">
        <f>_xlfn.XLOOKUP($C223,[1]Sheet1!$B:$B,[1]Sheet1!BN:BN)</f>
        <v>0</v>
      </c>
      <c r="CO223" s="211">
        <f>_xlfn.XLOOKUP($C223,[1]Sheet1!$B:$B,[1]Sheet1!BO:BO)</f>
        <v>0</v>
      </c>
      <c r="CP223" s="211">
        <f>_xlfn.XLOOKUP($C223,[1]Sheet1!$B:$B,[1]Sheet1!BP:BP)</f>
        <v>0</v>
      </c>
      <c r="CQ223" s="211">
        <f>_xlfn.XLOOKUP($C223,[1]Sheet1!$B:$B,[1]Sheet1!BQ:BQ)</f>
        <v>0</v>
      </c>
      <c r="CR223" s="211">
        <f>_xlfn.XLOOKUP($C223,[1]Sheet1!$B:$B,[1]Sheet1!BR:BR)</f>
        <v>0</v>
      </c>
      <c r="CS223" s="211">
        <f>_xlfn.XLOOKUP($C223,[1]Sheet1!$B:$B,[1]Sheet1!BS:BS)</f>
        <v>0</v>
      </c>
      <c r="CT223" s="211">
        <f>_xlfn.XLOOKUP($C223,[1]Sheet1!$B:$B,[1]Sheet1!BT:BT)</f>
        <v>0</v>
      </c>
      <c r="CU223" s="211">
        <f>_xlfn.XLOOKUP($C223,[1]Sheet1!$B:$B,[1]Sheet1!BU:BU)</f>
        <v>0</v>
      </c>
      <c r="CV223" s="211">
        <f>_xlfn.XLOOKUP($C223,[1]Sheet1!$B:$B,[1]Sheet1!BV:BV)</f>
        <v>0</v>
      </c>
      <c r="CW223" s="211">
        <f>_xlfn.XLOOKUP($C223,[1]Sheet1!$B:$B,[1]Sheet1!BW:BW)</f>
        <v>0</v>
      </c>
      <c r="CX223" s="211">
        <f>_xlfn.XLOOKUP($C223,[1]Sheet1!$B:$B,[1]Sheet1!BX:BX)</f>
        <v>0</v>
      </c>
      <c r="CY223" s="211">
        <f>_xlfn.XLOOKUP($C223,[1]Sheet1!$B:$B,[1]Sheet1!BY:BY)</f>
        <v>0</v>
      </c>
      <c r="CZ223" s="211">
        <f>_xlfn.XLOOKUP($C223,[1]Sheet1!$B:$B,[1]Sheet1!BZ:BZ)</f>
        <v>0</v>
      </c>
      <c r="DA223" s="211">
        <f>_xlfn.XLOOKUP($C223,[1]Sheet1!$B:$B,[1]Sheet1!CA:CA)</f>
        <v>0</v>
      </c>
      <c r="DB223" s="211">
        <f>_xlfn.XLOOKUP($C223,[1]Sheet1!$B:$B,[1]Sheet1!CB:CB)</f>
        <v>0</v>
      </c>
      <c r="DC223" s="211">
        <f>_xlfn.XLOOKUP($C223,[1]Sheet1!$B:$B,[1]Sheet1!CC:CC)</f>
        <v>0</v>
      </c>
      <c r="DD223" s="211">
        <f>_xlfn.XLOOKUP($C223,[1]Sheet1!$B:$B,[1]Sheet1!CD:CD)</f>
        <v>0</v>
      </c>
      <c r="DE223" s="211">
        <f>_xlfn.XLOOKUP($C223,[1]Sheet1!$B:$B,[1]Sheet1!CE:CE)</f>
        <v>0</v>
      </c>
      <c r="DF223" s="211">
        <f>_xlfn.XLOOKUP($C223,[1]Sheet1!$B:$B,[1]Sheet1!CF:CF)</f>
        <v>0</v>
      </c>
      <c r="DG223" s="163" t="str">
        <f>_xlfn.XLOOKUP(C223,[2]Sheet1!$B:$B,[2]Sheet1!$N:$N)</f>
        <v>N</v>
      </c>
      <c r="DH223" s="163">
        <f>_xlfn.XLOOKUP(C223,[2]Sheet1!$B:$B,[2]Sheet1!$R:$R)</f>
        <v>0</v>
      </c>
      <c r="DI223" s="163" t="str">
        <f>_xlfn.XLOOKUP(C223,[2]Sheet1!$B:$B,[2]Sheet1!$AN:$AN)</f>
        <v>N</v>
      </c>
      <c r="DJ223" s="163" t="str">
        <f>_xlfn.XLOOKUP(C223,[2]Sheet1!$B:$B,[2]Sheet1!$W:$W)</f>
        <v>N</v>
      </c>
      <c r="DK223" s="163">
        <f>_xlfn.XLOOKUP(C223,[2]Sheet1!$B:$B,[2]Sheet1!$AF:$AF)</f>
        <v>0</v>
      </c>
      <c r="DL223" s="163">
        <f>_xlfn.XLOOKUP(C223,[2]Sheet1!$B:$B,[2]Sheet1!$AW:$AW)</f>
        <v>0</v>
      </c>
      <c r="DM223" s="166" t="str">
        <f t="shared" si="135"/>
        <v>N</v>
      </c>
      <c r="DN223" s="166" t="str">
        <f t="shared" si="136"/>
        <v/>
      </c>
      <c r="DO223" s="166" t="str">
        <f t="shared" si="137"/>
        <v>N</v>
      </c>
      <c r="DP223" s="166" t="str">
        <f t="shared" si="138"/>
        <v>N</v>
      </c>
      <c r="DQ223" s="180" t="str">
        <f t="shared" si="139"/>
        <v/>
      </c>
      <c r="DR223" s="180"/>
    </row>
    <row r="224" spans="1:122" s="24" customFormat="1" ht="16.5" hidden="1" customHeight="1">
      <c r="A224" s="24">
        <v>221</v>
      </c>
      <c r="B224" s="24">
        <v>219</v>
      </c>
      <c r="C224" s="26" t="s">
        <v>1069</v>
      </c>
      <c r="D224" s="24" t="s">
        <v>7228</v>
      </c>
      <c r="E224" s="24" t="s">
        <v>7163</v>
      </c>
      <c r="F224" s="24" t="s">
        <v>7286</v>
      </c>
      <c r="G224" s="24" t="s">
        <v>2990</v>
      </c>
      <c r="H224" s="30" t="s">
        <v>1070</v>
      </c>
      <c r="I224" s="24" t="s">
        <v>1071</v>
      </c>
      <c r="J224" s="24">
        <v>-0.19700000000000001</v>
      </c>
      <c r="K224" s="24" t="s">
        <v>1072</v>
      </c>
      <c r="L224" s="24">
        <v>284500</v>
      </c>
      <c r="M224" s="26">
        <v>31</v>
      </c>
      <c r="N224" s="73" t="s">
        <v>689</v>
      </c>
      <c r="O224" s="73" t="s">
        <v>7588</v>
      </c>
      <c r="P224" s="74" t="s">
        <v>7588</v>
      </c>
      <c r="Q224" s="73" t="s">
        <v>689</v>
      </c>
      <c r="R224" s="73" t="s">
        <v>689</v>
      </c>
      <c r="S224" s="73" t="s">
        <v>7588</v>
      </c>
      <c r="T224" s="73" t="s">
        <v>7588</v>
      </c>
      <c r="U224" s="213" t="s">
        <v>7588</v>
      </c>
      <c r="V224" s="73" t="s">
        <v>7588</v>
      </c>
      <c r="W224" s="73" t="s">
        <v>7588</v>
      </c>
      <c r="X224" s="218" t="s">
        <v>7588</v>
      </c>
      <c r="Y224" s="73" t="s">
        <v>7588</v>
      </c>
      <c r="Z224" s="73" t="s">
        <v>7588</v>
      </c>
      <c r="AA224" s="74" t="s">
        <v>7588</v>
      </c>
      <c r="AB224" s="73"/>
      <c r="AC224" s="73" t="s">
        <v>417</v>
      </c>
      <c r="AD224" s="74" t="s">
        <v>6</v>
      </c>
      <c r="AE224" s="73" t="s">
        <v>7588</v>
      </c>
      <c r="AF224" s="73" t="s">
        <v>689</v>
      </c>
      <c r="AG224" s="73" t="s">
        <v>266</v>
      </c>
      <c r="AH224" s="73" t="s">
        <v>266</v>
      </c>
      <c r="AI224" s="73" t="s">
        <v>738</v>
      </c>
      <c r="AJ224" s="73" t="s">
        <v>691</v>
      </c>
      <c r="AK224" s="81" t="s">
        <v>7588</v>
      </c>
      <c r="AL224" s="73" t="s">
        <v>7588</v>
      </c>
      <c r="AN224" s="26"/>
      <c r="AO224" s="24" t="s">
        <v>870</v>
      </c>
      <c r="AP224" s="73" t="s">
        <v>86</v>
      </c>
      <c r="AQ224" s="24" t="s">
        <v>691</v>
      </c>
      <c r="AR224" s="24" t="s">
        <v>5018</v>
      </c>
      <c r="AS224" s="24">
        <v>2030</v>
      </c>
      <c r="AU224" s="26"/>
      <c r="AV224" s="24" t="s">
        <v>266</v>
      </c>
      <c r="AW224" s="22" t="s">
        <v>880</v>
      </c>
      <c r="AX224" s="24" t="s">
        <v>266</v>
      </c>
      <c r="AY224" s="24" t="s">
        <v>689</v>
      </c>
      <c r="AZ224" s="24" t="s">
        <v>7588</v>
      </c>
      <c r="BA224" s="24" t="s">
        <v>7588</v>
      </c>
      <c r="BC224" s="26"/>
      <c r="BE224" s="29"/>
      <c r="BF224" s="26"/>
      <c r="BG224" s="24">
        <f t="shared" si="107"/>
        <v>0</v>
      </c>
      <c r="BH224" s="24">
        <f t="shared" si="108"/>
        <v>0</v>
      </c>
      <c r="BI224" s="24">
        <f t="shared" si="109"/>
        <v>0</v>
      </c>
      <c r="BJ224" s="24">
        <f t="shared" si="110"/>
        <v>0</v>
      </c>
      <c r="BK224" s="24">
        <f t="shared" si="111"/>
        <v>0</v>
      </c>
      <c r="BL224" s="24">
        <f t="shared" si="112"/>
        <v>0</v>
      </c>
      <c r="BM224" s="24">
        <f t="shared" si="113"/>
        <v>0</v>
      </c>
      <c r="BN224" s="24">
        <f t="shared" si="114"/>
        <v>0</v>
      </c>
      <c r="BO224" s="24">
        <f t="shared" si="115"/>
        <v>0</v>
      </c>
      <c r="BP224" s="24">
        <f t="shared" si="116"/>
        <v>0</v>
      </c>
      <c r="BQ224" s="24">
        <f t="shared" si="117"/>
        <v>0</v>
      </c>
      <c r="BR224" s="24">
        <f t="shared" si="118"/>
        <v>0</v>
      </c>
      <c r="BS224" s="24">
        <f t="shared" si="119"/>
        <v>1</v>
      </c>
      <c r="BT224" s="24">
        <f t="shared" si="120"/>
        <v>0</v>
      </c>
      <c r="BU224" s="24">
        <f t="shared" si="121"/>
        <v>0</v>
      </c>
      <c r="BV224" s="24">
        <f t="shared" si="122"/>
        <v>0</v>
      </c>
      <c r="BW224" s="24">
        <f t="shared" si="123"/>
        <v>0</v>
      </c>
      <c r="BX224" s="24">
        <f t="shared" si="124"/>
        <v>0</v>
      </c>
      <c r="BY224" s="24">
        <f t="shared" si="125"/>
        <v>0</v>
      </c>
      <c r="BZ224" s="24">
        <f t="shared" si="126"/>
        <v>1</v>
      </c>
      <c r="CA224" s="24">
        <f t="shared" si="127"/>
        <v>0</v>
      </c>
      <c r="CB224" s="24">
        <f t="shared" si="128"/>
        <v>1</v>
      </c>
      <c r="CC224" s="24">
        <f t="shared" si="129"/>
        <v>0</v>
      </c>
      <c r="CD224" s="24">
        <f t="shared" si="130"/>
        <v>0</v>
      </c>
      <c r="CE224" s="24">
        <f t="shared" si="131"/>
        <v>0</v>
      </c>
      <c r="CF224" s="24">
        <f t="shared" si="132"/>
        <v>1</v>
      </c>
      <c r="CG224" s="24">
        <f>MAX($BJ224,$BN224,$BX224,$CB224)</f>
        <v>1</v>
      </c>
      <c r="CH224" s="24">
        <f t="shared" si="133"/>
        <v>0</v>
      </c>
      <c r="CI224" s="24">
        <f t="shared" si="134"/>
        <v>0</v>
      </c>
      <c r="CJ224" s="211">
        <f>_xlfn.XLOOKUP($C224,[1]Sheet1!$B:$B,[1]Sheet1!BJ:BJ)</f>
        <v>0</v>
      </c>
      <c r="CK224" s="211">
        <f>_xlfn.XLOOKUP($C224,[1]Sheet1!$B:$B,[1]Sheet1!BK:BK)</f>
        <v>0</v>
      </c>
      <c r="CL224" s="211">
        <f>_xlfn.XLOOKUP($C224,[1]Sheet1!$B:$B,[1]Sheet1!BL:BL)</f>
        <v>0</v>
      </c>
      <c r="CM224" s="211">
        <f>_xlfn.XLOOKUP($C224,[1]Sheet1!$B:$B,[1]Sheet1!BM:BM)</f>
        <v>0</v>
      </c>
      <c r="CN224" s="211">
        <f>_xlfn.XLOOKUP($C224,[1]Sheet1!$B:$B,[1]Sheet1!BN:BN)</f>
        <v>0</v>
      </c>
      <c r="CO224" s="211">
        <f>_xlfn.XLOOKUP($C224,[1]Sheet1!$B:$B,[1]Sheet1!BO:BO)</f>
        <v>1</v>
      </c>
      <c r="CP224" s="211">
        <f>_xlfn.XLOOKUP($C224,[1]Sheet1!$B:$B,[1]Sheet1!BP:BP)</f>
        <v>0</v>
      </c>
      <c r="CQ224" s="211">
        <f>_xlfn.XLOOKUP($C224,[1]Sheet1!$B:$B,[1]Sheet1!BQ:BQ)</f>
        <v>1</v>
      </c>
      <c r="CR224" s="211">
        <f>_xlfn.XLOOKUP($C224,[1]Sheet1!$B:$B,[1]Sheet1!BR:BR)</f>
        <v>0</v>
      </c>
      <c r="CS224" s="211">
        <f>_xlfn.XLOOKUP($C224,[1]Sheet1!$B:$B,[1]Sheet1!BS:BS)</f>
        <v>0</v>
      </c>
      <c r="CT224" s="211">
        <f>_xlfn.XLOOKUP($C224,[1]Sheet1!$B:$B,[1]Sheet1!BT:BT)</f>
        <v>0</v>
      </c>
      <c r="CU224" s="211">
        <f>_xlfn.XLOOKUP($C224,[1]Sheet1!$B:$B,[1]Sheet1!BU:BU)</f>
        <v>0</v>
      </c>
      <c r="CV224" s="211">
        <f>_xlfn.XLOOKUP($C224,[1]Sheet1!$B:$B,[1]Sheet1!BV:BV)</f>
        <v>0</v>
      </c>
      <c r="CW224" s="211">
        <f>_xlfn.XLOOKUP($C224,[1]Sheet1!$B:$B,[1]Sheet1!BW:BW)</f>
        <v>0</v>
      </c>
      <c r="CX224" s="211">
        <f>_xlfn.XLOOKUP($C224,[1]Sheet1!$B:$B,[1]Sheet1!BX:BX)</f>
        <v>0</v>
      </c>
      <c r="CY224" s="211">
        <f>_xlfn.XLOOKUP($C224,[1]Sheet1!$B:$B,[1]Sheet1!BY:BY)</f>
        <v>0</v>
      </c>
      <c r="CZ224" s="211">
        <f>_xlfn.XLOOKUP($C224,[1]Sheet1!$B:$B,[1]Sheet1!BZ:BZ)</f>
        <v>1</v>
      </c>
      <c r="DA224" s="211">
        <f>_xlfn.XLOOKUP($C224,[1]Sheet1!$B:$B,[1]Sheet1!CA:CA)</f>
        <v>1</v>
      </c>
      <c r="DB224" s="211">
        <f>_xlfn.XLOOKUP($C224,[1]Sheet1!$B:$B,[1]Sheet1!CB:CB)</f>
        <v>1</v>
      </c>
      <c r="DC224" s="211">
        <f>_xlfn.XLOOKUP($C224,[1]Sheet1!$B:$B,[1]Sheet1!CC:CC)</f>
        <v>1</v>
      </c>
      <c r="DD224" s="211">
        <f>_xlfn.XLOOKUP($C224,[1]Sheet1!$B:$B,[1]Sheet1!CD:CD)</f>
        <v>0</v>
      </c>
      <c r="DE224" s="211">
        <f>_xlfn.XLOOKUP($C224,[1]Sheet1!$B:$B,[1]Sheet1!CE:CE)</f>
        <v>1</v>
      </c>
      <c r="DF224" s="211">
        <f>_xlfn.XLOOKUP($C224,[1]Sheet1!$B:$B,[1]Sheet1!CF:CF)</f>
        <v>0</v>
      </c>
      <c r="DG224" s="163" t="str">
        <f>_xlfn.XLOOKUP(C224,[2]Sheet1!$B:$B,[2]Sheet1!$N:$N)</f>
        <v>N</v>
      </c>
      <c r="DH224" s="163">
        <f>_xlfn.XLOOKUP(C224,[2]Sheet1!$B:$B,[2]Sheet1!$R:$R)</f>
        <v>0</v>
      </c>
      <c r="DI224" s="163" t="str">
        <f>_xlfn.XLOOKUP(C224,[2]Sheet1!$B:$B,[2]Sheet1!$AN:$AN)</f>
        <v>C</v>
      </c>
      <c r="DJ224" s="163" t="str">
        <f>_xlfn.XLOOKUP(C224,[2]Sheet1!$B:$B,[2]Sheet1!$W:$W)</f>
        <v>N</v>
      </c>
      <c r="DK224" s="163">
        <f>_xlfn.XLOOKUP(C224,[2]Sheet1!$B:$B,[2]Sheet1!$AF:$AF)</f>
        <v>0</v>
      </c>
      <c r="DL224" s="163" t="str">
        <f>_xlfn.XLOOKUP(C224,[2]Sheet1!$B:$B,[2]Sheet1!$AW:$AW)</f>
        <v>Y</v>
      </c>
      <c r="DM224" s="166" t="str">
        <f t="shared" si="135"/>
        <v>N</v>
      </c>
      <c r="DN224" s="166" t="str">
        <f t="shared" si="136"/>
        <v/>
      </c>
      <c r="DO224" s="166" t="str">
        <f t="shared" si="137"/>
        <v>Y</v>
      </c>
      <c r="DP224" s="166" t="str">
        <f t="shared" si="138"/>
        <v>N</v>
      </c>
      <c r="DQ224" s="180" t="str">
        <f t="shared" si="139"/>
        <v>Yes</v>
      </c>
      <c r="DR224" s="180"/>
    </row>
    <row r="225" spans="1:122" s="24" customFormat="1" ht="16.5" hidden="1" customHeight="1">
      <c r="A225" s="24">
        <v>222</v>
      </c>
      <c r="B225" s="24">
        <v>260</v>
      </c>
      <c r="C225" s="26" t="s">
        <v>965</v>
      </c>
      <c r="D225" s="24" t="s">
        <v>7226</v>
      </c>
      <c r="E225" s="24" t="s">
        <v>7169</v>
      </c>
      <c r="F225" s="24" t="s">
        <v>7286</v>
      </c>
      <c r="G225" s="24" t="s">
        <v>2990</v>
      </c>
      <c r="H225" s="30" t="s">
        <v>966</v>
      </c>
      <c r="I225" s="24" t="s">
        <v>967</v>
      </c>
      <c r="J225" s="24">
        <v>-0.68899999999999995</v>
      </c>
      <c r="K225" s="24" t="s">
        <v>968</v>
      </c>
      <c r="L225" s="24">
        <v>15131</v>
      </c>
      <c r="M225" s="26">
        <v>31</v>
      </c>
      <c r="N225" s="73" t="s">
        <v>689</v>
      </c>
      <c r="O225" s="73" t="s">
        <v>7588</v>
      </c>
      <c r="P225" s="74" t="s">
        <v>7588</v>
      </c>
      <c r="Q225" s="73" t="s">
        <v>689</v>
      </c>
      <c r="R225" s="73" t="s">
        <v>689</v>
      </c>
      <c r="S225" s="73" t="s">
        <v>7588</v>
      </c>
      <c r="T225" s="73" t="s">
        <v>7588</v>
      </c>
      <c r="U225" s="213" t="s">
        <v>7588</v>
      </c>
      <c r="V225" s="73" t="s">
        <v>7588</v>
      </c>
      <c r="W225" s="73" t="s">
        <v>7588</v>
      </c>
      <c r="X225" s="218" t="s">
        <v>7588</v>
      </c>
      <c r="Y225" s="73" t="s">
        <v>7588</v>
      </c>
      <c r="Z225" s="73" t="s">
        <v>7588</v>
      </c>
      <c r="AA225" s="74" t="s">
        <v>7588</v>
      </c>
      <c r="AB225" s="73"/>
      <c r="AC225" s="73" t="s">
        <v>2995</v>
      </c>
      <c r="AD225" s="74" t="s">
        <v>7140</v>
      </c>
      <c r="AE225" s="73" t="s">
        <v>7588</v>
      </c>
      <c r="AF225" s="73" t="s">
        <v>689</v>
      </c>
      <c r="AG225" s="73" t="s">
        <v>266</v>
      </c>
      <c r="AH225" s="73" t="s">
        <v>266</v>
      </c>
      <c r="AI225" s="73" t="s">
        <v>269</v>
      </c>
      <c r="AJ225" s="73" t="s">
        <v>691</v>
      </c>
      <c r="AK225" s="81" t="s">
        <v>7588</v>
      </c>
      <c r="AL225" s="73" t="s">
        <v>7588</v>
      </c>
      <c r="AN225" s="26"/>
      <c r="AO225" s="24" t="s">
        <v>7588</v>
      </c>
      <c r="AP225" s="73" t="s">
        <v>689</v>
      </c>
      <c r="AQ225" s="24" t="s">
        <v>7588</v>
      </c>
      <c r="AR225" s="24" t="s">
        <v>7588</v>
      </c>
      <c r="AS225" s="24" t="s">
        <v>7588</v>
      </c>
      <c r="AU225" s="26"/>
      <c r="AV225" s="24" t="s">
        <v>267</v>
      </c>
      <c r="AW225" s="22" t="s">
        <v>267</v>
      </c>
      <c r="AX225" s="24" t="s">
        <v>269</v>
      </c>
      <c r="AY225" s="24" t="s">
        <v>86</v>
      </c>
      <c r="AZ225" s="24" t="s">
        <v>5028</v>
      </c>
      <c r="BA225" s="24">
        <v>2030</v>
      </c>
      <c r="BC225" s="26"/>
      <c r="BE225" s="29"/>
      <c r="BF225" s="26"/>
      <c r="BG225" s="24">
        <f t="shared" si="107"/>
        <v>0</v>
      </c>
      <c r="BH225" s="24">
        <f t="shared" si="108"/>
        <v>0</v>
      </c>
      <c r="BI225" s="24">
        <f t="shared" si="109"/>
        <v>0</v>
      </c>
      <c r="BJ225" s="24">
        <f t="shared" si="110"/>
        <v>0</v>
      </c>
      <c r="BK225" s="24">
        <f t="shared" si="111"/>
        <v>0</v>
      </c>
      <c r="BL225" s="24">
        <f t="shared" si="112"/>
        <v>0</v>
      </c>
      <c r="BM225" s="24">
        <f t="shared" si="113"/>
        <v>0</v>
      </c>
      <c r="BN225" s="24">
        <f t="shared" si="114"/>
        <v>0</v>
      </c>
      <c r="BO225" s="24">
        <f t="shared" si="115"/>
        <v>0</v>
      </c>
      <c r="BP225" s="24">
        <f t="shared" si="116"/>
        <v>0</v>
      </c>
      <c r="BQ225" s="24">
        <f t="shared" si="117"/>
        <v>0</v>
      </c>
      <c r="BR225" s="24">
        <f t="shared" si="118"/>
        <v>0</v>
      </c>
      <c r="BS225" s="24">
        <f t="shared" si="119"/>
        <v>0</v>
      </c>
      <c r="BT225" s="24">
        <f t="shared" si="120"/>
        <v>0</v>
      </c>
      <c r="BU225" s="24">
        <f t="shared" si="121"/>
        <v>0</v>
      </c>
      <c r="BV225" s="24">
        <f t="shared" si="122"/>
        <v>0</v>
      </c>
      <c r="BW225" s="24">
        <f t="shared" si="123"/>
        <v>0</v>
      </c>
      <c r="BX225" s="24">
        <f t="shared" si="124"/>
        <v>0</v>
      </c>
      <c r="BY225" s="24">
        <f t="shared" si="125"/>
        <v>0</v>
      </c>
      <c r="BZ225" s="24">
        <f t="shared" si="126"/>
        <v>0</v>
      </c>
      <c r="CA225" s="24">
        <f t="shared" si="127"/>
        <v>0</v>
      </c>
      <c r="CB225" s="24">
        <f t="shared" si="128"/>
        <v>0</v>
      </c>
      <c r="CC225" s="24">
        <f t="shared" si="129"/>
        <v>0</v>
      </c>
      <c r="CD225" s="24">
        <f t="shared" si="130"/>
        <v>1</v>
      </c>
      <c r="CE225" s="24">
        <f t="shared" si="131"/>
        <v>0</v>
      </c>
      <c r="CF225" s="24">
        <f t="shared" si="132"/>
        <v>0</v>
      </c>
      <c r="CG225" s="24">
        <f t="shared" ref="CG225:CG231" si="141">MAX(BJ225,BN225,BX225,CB225)</f>
        <v>0</v>
      </c>
      <c r="CH225" s="24">
        <f t="shared" si="133"/>
        <v>0</v>
      </c>
      <c r="CI225" s="24">
        <f t="shared" si="134"/>
        <v>1</v>
      </c>
      <c r="CJ225" s="211">
        <f>_xlfn.XLOOKUP($C225,[1]Sheet1!$B:$B,[1]Sheet1!BJ:BJ)</f>
        <v>0</v>
      </c>
      <c r="CK225" s="211">
        <f>_xlfn.XLOOKUP($C225,[1]Sheet1!$B:$B,[1]Sheet1!BK:BK)</f>
        <v>0</v>
      </c>
      <c r="CL225" s="211">
        <f>_xlfn.XLOOKUP($C225,[1]Sheet1!$B:$B,[1]Sheet1!BL:BL)</f>
        <v>0</v>
      </c>
      <c r="CM225" s="211">
        <f>_xlfn.XLOOKUP($C225,[1]Sheet1!$B:$B,[1]Sheet1!BM:BM)</f>
        <v>0</v>
      </c>
      <c r="CN225" s="211">
        <f>_xlfn.XLOOKUP($C225,[1]Sheet1!$B:$B,[1]Sheet1!BN:BN)</f>
        <v>0</v>
      </c>
      <c r="CO225" s="211">
        <f>_xlfn.XLOOKUP($C225,[1]Sheet1!$B:$B,[1]Sheet1!BO:BO)</f>
        <v>0</v>
      </c>
      <c r="CP225" s="211">
        <f>_xlfn.XLOOKUP($C225,[1]Sheet1!$B:$B,[1]Sheet1!BP:BP)</f>
        <v>1</v>
      </c>
      <c r="CQ225" s="211">
        <f>_xlfn.XLOOKUP($C225,[1]Sheet1!$B:$B,[1]Sheet1!BQ:BQ)</f>
        <v>1</v>
      </c>
      <c r="CR225" s="211">
        <f>_xlfn.XLOOKUP($C225,[1]Sheet1!$B:$B,[1]Sheet1!BR:BR)</f>
        <v>0</v>
      </c>
      <c r="CS225" s="211">
        <f>_xlfn.XLOOKUP($C225,[1]Sheet1!$B:$B,[1]Sheet1!BS:BS)</f>
        <v>0</v>
      </c>
      <c r="CT225" s="211">
        <f>_xlfn.XLOOKUP($C225,[1]Sheet1!$B:$B,[1]Sheet1!BT:BT)</f>
        <v>0</v>
      </c>
      <c r="CU225" s="211">
        <f>_xlfn.XLOOKUP($C225,[1]Sheet1!$B:$B,[1]Sheet1!BU:BU)</f>
        <v>0</v>
      </c>
      <c r="CV225" s="211">
        <f>_xlfn.XLOOKUP($C225,[1]Sheet1!$B:$B,[1]Sheet1!BV:BV)</f>
        <v>0</v>
      </c>
      <c r="CW225" s="211">
        <f>_xlfn.XLOOKUP($C225,[1]Sheet1!$B:$B,[1]Sheet1!BW:BW)</f>
        <v>0</v>
      </c>
      <c r="CX225" s="211">
        <f>_xlfn.XLOOKUP($C225,[1]Sheet1!$B:$B,[1]Sheet1!BX:BX)</f>
        <v>0</v>
      </c>
      <c r="CY225" s="211">
        <f>_xlfn.XLOOKUP($C225,[1]Sheet1!$B:$B,[1]Sheet1!BY:BY)</f>
        <v>0</v>
      </c>
      <c r="CZ225" s="211">
        <f>_xlfn.XLOOKUP($C225,[1]Sheet1!$B:$B,[1]Sheet1!BZ:BZ)</f>
        <v>1</v>
      </c>
      <c r="DA225" s="211">
        <f>_xlfn.XLOOKUP($C225,[1]Sheet1!$B:$B,[1]Sheet1!CA:CA)</f>
        <v>0</v>
      </c>
      <c r="DB225" s="211">
        <f>_xlfn.XLOOKUP($C225,[1]Sheet1!$B:$B,[1]Sheet1!CB:CB)</f>
        <v>1</v>
      </c>
      <c r="DC225" s="211">
        <f>_xlfn.XLOOKUP($C225,[1]Sheet1!$B:$B,[1]Sheet1!CC:CC)</f>
        <v>1</v>
      </c>
      <c r="DD225" s="211">
        <f>_xlfn.XLOOKUP($C225,[1]Sheet1!$B:$B,[1]Sheet1!CD:CD)</f>
        <v>0</v>
      </c>
      <c r="DE225" s="211">
        <f>_xlfn.XLOOKUP($C225,[1]Sheet1!$B:$B,[1]Sheet1!CE:CE)</f>
        <v>1</v>
      </c>
      <c r="DF225" s="211">
        <f>_xlfn.XLOOKUP($C225,[1]Sheet1!$B:$B,[1]Sheet1!CF:CF)</f>
        <v>0</v>
      </c>
      <c r="DG225" s="163" t="str">
        <f>_xlfn.XLOOKUP(C225,[2]Sheet1!$B:$B,[2]Sheet1!$N:$N)</f>
        <v>N</v>
      </c>
      <c r="DH225" s="163">
        <f>_xlfn.XLOOKUP(C225,[2]Sheet1!$B:$B,[2]Sheet1!$R:$R)</f>
        <v>0</v>
      </c>
      <c r="DI225" s="163" t="str">
        <f>_xlfn.XLOOKUP(C225,[2]Sheet1!$B:$B,[2]Sheet1!$AN:$AN)</f>
        <v>C +  F</v>
      </c>
      <c r="DJ225" s="163" t="str">
        <f>_xlfn.XLOOKUP(C225,[2]Sheet1!$B:$B,[2]Sheet1!$W:$W)</f>
        <v>N</v>
      </c>
      <c r="DK225" s="163">
        <f>_xlfn.XLOOKUP(C225,[2]Sheet1!$B:$B,[2]Sheet1!$AF:$AF)</f>
        <v>0</v>
      </c>
      <c r="DL225" s="163" t="str">
        <f>_xlfn.XLOOKUP(C225,[2]Sheet1!$B:$B,[2]Sheet1!$AW:$AW)</f>
        <v>Y</v>
      </c>
      <c r="DM225" s="166" t="str">
        <f t="shared" si="135"/>
        <v>N</v>
      </c>
      <c r="DN225" s="166" t="str">
        <f t="shared" si="136"/>
        <v/>
      </c>
      <c r="DO225" s="166" t="str">
        <f t="shared" si="137"/>
        <v>N</v>
      </c>
      <c r="DP225" s="166" t="str">
        <f t="shared" si="138"/>
        <v>N</v>
      </c>
      <c r="DQ225" s="180" t="str">
        <f t="shared" si="139"/>
        <v>Not Specified</v>
      </c>
      <c r="DR225" s="180"/>
    </row>
    <row r="226" spans="1:122" s="24" customFormat="1" ht="16.25" hidden="1" customHeight="1">
      <c r="A226" s="143">
        <v>223</v>
      </c>
      <c r="B226" s="143">
        <v>190</v>
      </c>
      <c r="C226" s="144" t="s">
        <v>232</v>
      </c>
      <c r="D226" s="143" t="s">
        <v>7206</v>
      </c>
      <c r="E226" s="143" t="s">
        <v>7157</v>
      </c>
      <c r="F226" s="143" t="s">
        <v>5038</v>
      </c>
      <c r="G226" s="143" t="s">
        <v>3136</v>
      </c>
      <c r="H226" s="167" t="s">
        <v>233</v>
      </c>
      <c r="I226" s="143" t="s">
        <v>234</v>
      </c>
      <c r="J226" s="143">
        <v>0.45700000000000002</v>
      </c>
      <c r="K226" s="143" t="s">
        <v>235</v>
      </c>
      <c r="L226" s="143">
        <v>125416</v>
      </c>
      <c r="M226" s="144">
        <v>21</v>
      </c>
      <c r="N226" s="145" t="s">
        <v>689</v>
      </c>
      <c r="O226" s="145" t="s">
        <v>7588</v>
      </c>
      <c r="P226" s="146" t="s">
        <v>7588</v>
      </c>
      <c r="Q226" s="73" t="s">
        <v>86</v>
      </c>
      <c r="R226" s="73" t="s">
        <v>689</v>
      </c>
      <c r="S226" s="145" t="s">
        <v>1421</v>
      </c>
      <c r="T226" s="145" t="s">
        <v>7588</v>
      </c>
      <c r="U226" s="214" t="s">
        <v>7588</v>
      </c>
      <c r="V226" s="145" t="s">
        <v>7588</v>
      </c>
      <c r="W226" s="145" t="s">
        <v>7588</v>
      </c>
      <c r="X226" s="219" t="s">
        <v>7588</v>
      </c>
      <c r="Y226" s="73" t="s">
        <v>7588</v>
      </c>
      <c r="Z226" s="145" t="s">
        <v>7588</v>
      </c>
      <c r="AA226" s="146" t="s">
        <v>7588</v>
      </c>
      <c r="AB226" s="145"/>
      <c r="AC226" s="145" t="s">
        <v>417</v>
      </c>
      <c r="AD226" s="146" t="s">
        <v>6</v>
      </c>
      <c r="AE226" s="73" t="s">
        <v>7588</v>
      </c>
      <c r="AF226" s="73" t="s">
        <v>689</v>
      </c>
      <c r="AG226" s="145" t="s">
        <v>266</v>
      </c>
      <c r="AH226" s="145" t="s">
        <v>266</v>
      </c>
      <c r="AI226" s="145" t="s">
        <v>269</v>
      </c>
      <c r="AJ226" s="145" t="s">
        <v>691</v>
      </c>
      <c r="AK226" s="147" t="s">
        <v>7588</v>
      </c>
      <c r="AL226" s="145" t="s">
        <v>7588</v>
      </c>
      <c r="AN226" s="144"/>
      <c r="AO226" s="24" t="s">
        <v>870</v>
      </c>
      <c r="AP226" s="145" t="s">
        <v>86</v>
      </c>
      <c r="AQ226" s="143" t="s">
        <v>691</v>
      </c>
      <c r="AR226" s="143" t="s">
        <v>5041</v>
      </c>
      <c r="AS226" s="143">
        <v>2050</v>
      </c>
      <c r="AT226" s="143"/>
      <c r="AU226" s="144"/>
      <c r="AV226" s="143" t="s">
        <v>266</v>
      </c>
      <c r="AW226" s="198" t="s">
        <v>880</v>
      </c>
      <c r="AX226" s="143" t="s">
        <v>269</v>
      </c>
      <c r="AY226" s="143" t="s">
        <v>689</v>
      </c>
      <c r="AZ226" s="143" t="s">
        <v>7588</v>
      </c>
      <c r="BA226" s="143" t="s">
        <v>7588</v>
      </c>
      <c r="BB226" s="143"/>
      <c r="BC226" s="143"/>
      <c r="BD226" s="143"/>
      <c r="BE226" s="148"/>
      <c r="BF226" s="144"/>
      <c r="BG226" s="24">
        <f t="shared" si="107"/>
        <v>0</v>
      </c>
      <c r="BH226" s="24">
        <f t="shared" si="108"/>
        <v>0</v>
      </c>
      <c r="BI226" s="24">
        <f t="shared" si="109"/>
        <v>0</v>
      </c>
      <c r="BJ226" s="24">
        <f t="shared" si="110"/>
        <v>0</v>
      </c>
      <c r="BK226" s="24">
        <f t="shared" si="111"/>
        <v>0</v>
      </c>
      <c r="BL226" s="24">
        <f t="shared" si="112"/>
        <v>0</v>
      </c>
      <c r="BM226" s="24">
        <f t="shared" si="113"/>
        <v>0</v>
      </c>
      <c r="BN226" s="24">
        <f t="shared" si="114"/>
        <v>0</v>
      </c>
      <c r="BO226" s="24">
        <f t="shared" si="115"/>
        <v>0</v>
      </c>
      <c r="BP226" s="24">
        <f t="shared" si="116"/>
        <v>0</v>
      </c>
      <c r="BQ226" s="24">
        <f t="shared" si="117"/>
        <v>0</v>
      </c>
      <c r="BR226" s="24">
        <f t="shared" si="118"/>
        <v>0</v>
      </c>
      <c r="BS226" s="24">
        <f t="shared" si="119"/>
        <v>0</v>
      </c>
      <c r="BT226" s="24">
        <f t="shared" si="120"/>
        <v>1</v>
      </c>
      <c r="BU226" s="24">
        <f t="shared" si="121"/>
        <v>0</v>
      </c>
      <c r="BV226" s="24">
        <f t="shared" si="122"/>
        <v>0</v>
      </c>
      <c r="BW226" s="24">
        <f t="shared" si="123"/>
        <v>0</v>
      </c>
      <c r="BX226" s="24">
        <f t="shared" si="124"/>
        <v>0</v>
      </c>
      <c r="BY226" s="24">
        <f t="shared" si="125"/>
        <v>0</v>
      </c>
      <c r="BZ226" s="24">
        <f t="shared" si="126"/>
        <v>0</v>
      </c>
      <c r="CA226" s="24">
        <f t="shared" si="127"/>
        <v>1</v>
      </c>
      <c r="CB226" s="24">
        <f t="shared" si="128"/>
        <v>1</v>
      </c>
      <c r="CC226" s="24">
        <f t="shared" si="129"/>
        <v>0</v>
      </c>
      <c r="CD226" s="24">
        <f t="shared" si="130"/>
        <v>0</v>
      </c>
      <c r="CE226" s="24">
        <f t="shared" si="131"/>
        <v>0</v>
      </c>
      <c r="CF226" s="24">
        <f t="shared" si="132"/>
        <v>1</v>
      </c>
      <c r="CG226" s="24">
        <f t="shared" si="141"/>
        <v>1</v>
      </c>
      <c r="CH226" s="24">
        <f t="shared" si="133"/>
        <v>0</v>
      </c>
      <c r="CI226" s="24">
        <f t="shared" si="134"/>
        <v>0</v>
      </c>
      <c r="CJ226" s="211">
        <f>_xlfn.XLOOKUP($C226,[1]Sheet1!$B:$B,[1]Sheet1!BJ:BJ)</f>
        <v>0</v>
      </c>
      <c r="CK226" s="211">
        <f>_xlfn.XLOOKUP($C226,[1]Sheet1!$B:$B,[1]Sheet1!BK:BK)</f>
        <v>0</v>
      </c>
      <c r="CL226" s="211">
        <f>_xlfn.XLOOKUP($C226,[1]Sheet1!$B:$B,[1]Sheet1!BL:BL)</f>
        <v>1</v>
      </c>
      <c r="CM226" s="211">
        <f>_xlfn.XLOOKUP($C226,[1]Sheet1!$B:$B,[1]Sheet1!BM:BM)</f>
        <v>1</v>
      </c>
      <c r="CN226" s="211">
        <f>_xlfn.XLOOKUP($C226,[1]Sheet1!$B:$B,[1]Sheet1!BN:BN)</f>
        <v>0</v>
      </c>
      <c r="CO226" s="211">
        <f>_xlfn.XLOOKUP($C226,[1]Sheet1!$B:$B,[1]Sheet1!BO:BO)</f>
        <v>0</v>
      </c>
      <c r="CP226" s="211">
        <f>_xlfn.XLOOKUP($C226,[1]Sheet1!$B:$B,[1]Sheet1!BP:BP)</f>
        <v>1</v>
      </c>
      <c r="CQ226" s="211">
        <f>_xlfn.XLOOKUP($C226,[1]Sheet1!$B:$B,[1]Sheet1!BQ:BQ)</f>
        <v>1</v>
      </c>
      <c r="CR226" s="211">
        <f>_xlfn.XLOOKUP($C226,[1]Sheet1!$B:$B,[1]Sheet1!BR:BR)</f>
        <v>0</v>
      </c>
      <c r="CS226" s="211">
        <f>_xlfn.XLOOKUP($C226,[1]Sheet1!$B:$B,[1]Sheet1!BS:BS)</f>
        <v>0</v>
      </c>
      <c r="CT226" s="211">
        <f>_xlfn.XLOOKUP($C226,[1]Sheet1!$B:$B,[1]Sheet1!BT:BT)</f>
        <v>0</v>
      </c>
      <c r="CU226" s="211">
        <f>_xlfn.XLOOKUP($C226,[1]Sheet1!$B:$B,[1]Sheet1!BU:BU)</f>
        <v>0</v>
      </c>
      <c r="CV226" s="211">
        <f>_xlfn.XLOOKUP($C226,[1]Sheet1!$B:$B,[1]Sheet1!BV:BV)</f>
        <v>0</v>
      </c>
      <c r="CW226" s="211">
        <f>_xlfn.XLOOKUP($C226,[1]Sheet1!$B:$B,[1]Sheet1!BW:BW)</f>
        <v>0</v>
      </c>
      <c r="CX226" s="211">
        <f>_xlfn.XLOOKUP($C226,[1]Sheet1!$B:$B,[1]Sheet1!BX:BX)</f>
        <v>0</v>
      </c>
      <c r="CY226" s="211">
        <f>_xlfn.XLOOKUP($C226,[1]Sheet1!$B:$B,[1]Sheet1!BY:BY)</f>
        <v>0</v>
      </c>
      <c r="CZ226" s="211">
        <f>_xlfn.XLOOKUP($C226,[1]Sheet1!$B:$B,[1]Sheet1!BZ:BZ)</f>
        <v>1</v>
      </c>
      <c r="DA226" s="211">
        <f>_xlfn.XLOOKUP($C226,[1]Sheet1!$B:$B,[1]Sheet1!CA:CA)</f>
        <v>0</v>
      </c>
      <c r="DB226" s="211">
        <f>_xlfn.XLOOKUP($C226,[1]Sheet1!$B:$B,[1]Sheet1!CB:CB)</f>
        <v>1</v>
      </c>
      <c r="DC226" s="211">
        <f>_xlfn.XLOOKUP($C226,[1]Sheet1!$B:$B,[1]Sheet1!CC:CC)</f>
        <v>1</v>
      </c>
      <c r="DD226" s="211">
        <f>_xlfn.XLOOKUP($C226,[1]Sheet1!$B:$B,[1]Sheet1!CD:CD)</f>
        <v>0</v>
      </c>
      <c r="DE226" s="211">
        <f>_xlfn.XLOOKUP($C226,[1]Sheet1!$B:$B,[1]Sheet1!CE:CE)</f>
        <v>1</v>
      </c>
      <c r="DF226" s="211">
        <f>_xlfn.XLOOKUP($C226,[1]Sheet1!$B:$B,[1]Sheet1!CF:CF)</f>
        <v>0</v>
      </c>
      <c r="DG226" s="163" t="str">
        <f>_xlfn.XLOOKUP(C226,[2]Sheet1!$B:$B,[2]Sheet1!$N:$N)</f>
        <v>N</v>
      </c>
      <c r="DH226" s="163" t="str">
        <f>_xlfn.XLOOKUP(C226,[2]Sheet1!$B:$B,[2]Sheet1!$R:$R)</f>
        <v>No</v>
      </c>
      <c r="DI226" s="163" t="str">
        <f>_xlfn.XLOOKUP(C226,[2]Sheet1!$B:$B,[2]Sheet1!$AN:$AN)</f>
        <v>C</v>
      </c>
      <c r="DJ226" s="163" t="str">
        <f>_xlfn.XLOOKUP(C226,[2]Sheet1!$B:$B,[2]Sheet1!$W:$W)</f>
        <v>C</v>
      </c>
      <c r="DK226" s="163" t="str">
        <f>_xlfn.XLOOKUP(C226,[2]Sheet1!$B:$B,[2]Sheet1!$AF:$AF)</f>
        <v>Y</v>
      </c>
      <c r="DL226" s="163" t="str">
        <f>_xlfn.XLOOKUP(C226,[2]Sheet1!$B:$B,[2]Sheet1!$AW:$AW)</f>
        <v>Y</v>
      </c>
      <c r="DM226" s="166" t="str">
        <f t="shared" si="135"/>
        <v>Y</v>
      </c>
      <c r="DN226" s="166" t="str">
        <f t="shared" si="136"/>
        <v/>
      </c>
      <c r="DO226" s="166" t="str">
        <f t="shared" si="137"/>
        <v>Y</v>
      </c>
      <c r="DP226" s="166" t="str">
        <f t="shared" si="138"/>
        <v>N</v>
      </c>
      <c r="DQ226" s="180" t="str">
        <f t="shared" si="139"/>
        <v>Yes</v>
      </c>
      <c r="DR226" s="180"/>
    </row>
    <row r="227" spans="1:122" s="24" customFormat="1" ht="16.5" hidden="1" customHeight="1">
      <c r="A227" s="24">
        <v>224</v>
      </c>
      <c r="B227" s="24">
        <v>245</v>
      </c>
      <c r="C227" s="26" t="s">
        <v>241</v>
      </c>
      <c r="D227" s="143" t="s">
        <v>7200</v>
      </c>
      <c r="E227" s="143" t="s">
        <v>7169</v>
      </c>
      <c r="F227" s="143" t="s">
        <v>4420</v>
      </c>
      <c r="G227" s="143" t="s">
        <v>3136</v>
      </c>
      <c r="H227" s="167" t="s">
        <v>242</v>
      </c>
      <c r="I227" s="143" t="s">
        <v>243</v>
      </c>
      <c r="J227" s="143">
        <v>-6.0000000000000001E-3</v>
      </c>
      <c r="K227" s="143" t="s">
        <v>244</v>
      </c>
      <c r="L227" s="143">
        <v>86851</v>
      </c>
      <c r="M227" s="144">
        <v>31</v>
      </c>
      <c r="N227" s="73" t="s">
        <v>689</v>
      </c>
      <c r="O227" s="73" t="s">
        <v>7588</v>
      </c>
      <c r="P227" s="74" t="s">
        <v>7588</v>
      </c>
      <c r="Q227" s="73" t="s">
        <v>689</v>
      </c>
      <c r="R227" s="73" t="s">
        <v>689</v>
      </c>
      <c r="S227" s="73" t="s">
        <v>7588</v>
      </c>
      <c r="T227" s="73" t="s">
        <v>7588</v>
      </c>
      <c r="U227" s="213" t="s">
        <v>7588</v>
      </c>
      <c r="V227" s="73" t="s">
        <v>7588</v>
      </c>
      <c r="W227" s="73" t="s">
        <v>7588</v>
      </c>
      <c r="X227" s="218" t="s">
        <v>7588</v>
      </c>
      <c r="Y227" s="73" t="s">
        <v>7588</v>
      </c>
      <c r="Z227" s="73" t="s">
        <v>7588</v>
      </c>
      <c r="AA227" s="74" t="s">
        <v>7588</v>
      </c>
      <c r="AB227" s="73"/>
      <c r="AC227" s="73" t="s">
        <v>417</v>
      </c>
      <c r="AD227" s="74" t="s">
        <v>6</v>
      </c>
      <c r="AE227" s="73" t="s">
        <v>7588</v>
      </c>
      <c r="AF227" s="73" t="s">
        <v>689</v>
      </c>
      <c r="AG227" s="73" t="s">
        <v>267</v>
      </c>
      <c r="AH227" s="73" t="s">
        <v>267</v>
      </c>
      <c r="AI227" s="73" t="s">
        <v>267</v>
      </c>
      <c r="AJ227" s="73" t="s">
        <v>7588</v>
      </c>
      <c r="AK227" s="81" t="s">
        <v>7588</v>
      </c>
      <c r="AL227" s="73" t="s">
        <v>7588</v>
      </c>
      <c r="AN227" s="26"/>
      <c r="AO227" s="24" t="s">
        <v>7588</v>
      </c>
      <c r="AP227" s="73" t="s">
        <v>86</v>
      </c>
      <c r="AQ227" s="24" t="s">
        <v>7588</v>
      </c>
      <c r="AR227" s="24" t="s">
        <v>5049</v>
      </c>
      <c r="AS227" s="24">
        <v>2040</v>
      </c>
      <c r="AU227" s="26"/>
      <c r="AV227" s="24" t="s">
        <v>266</v>
      </c>
      <c r="AW227" s="22" t="s">
        <v>267</v>
      </c>
      <c r="AX227" s="24" t="s">
        <v>269</v>
      </c>
      <c r="AY227" s="24" t="s">
        <v>689</v>
      </c>
      <c r="AZ227" s="24" t="s">
        <v>7588</v>
      </c>
      <c r="BA227" s="24" t="s">
        <v>7588</v>
      </c>
      <c r="BC227" s="26"/>
      <c r="BE227" s="29"/>
      <c r="BF227" s="26"/>
      <c r="BG227" s="24">
        <f t="shared" si="107"/>
        <v>0</v>
      </c>
      <c r="BH227" s="24">
        <f t="shared" si="108"/>
        <v>0</v>
      </c>
      <c r="BI227" s="24">
        <f t="shared" si="109"/>
        <v>0</v>
      </c>
      <c r="BJ227" s="24">
        <f t="shared" si="110"/>
        <v>0</v>
      </c>
      <c r="BK227" s="24">
        <f t="shared" si="111"/>
        <v>0</v>
      </c>
      <c r="BL227" s="24">
        <f t="shared" si="112"/>
        <v>0</v>
      </c>
      <c r="BM227" s="24">
        <f t="shared" si="113"/>
        <v>0</v>
      </c>
      <c r="BN227" s="24">
        <f t="shared" si="114"/>
        <v>0</v>
      </c>
      <c r="BO227" s="24">
        <f t="shared" si="115"/>
        <v>0</v>
      </c>
      <c r="BP227" s="24">
        <f t="shared" si="116"/>
        <v>0</v>
      </c>
      <c r="BQ227" s="24">
        <f t="shared" si="117"/>
        <v>0</v>
      </c>
      <c r="BR227" s="24">
        <f t="shared" si="118"/>
        <v>0</v>
      </c>
      <c r="BS227" s="24">
        <f t="shared" si="119"/>
        <v>0</v>
      </c>
      <c r="BT227" s="24">
        <f t="shared" si="120"/>
        <v>1</v>
      </c>
      <c r="BU227" s="24">
        <f t="shared" si="121"/>
        <v>0</v>
      </c>
      <c r="BV227" s="24">
        <f t="shared" si="122"/>
        <v>0</v>
      </c>
      <c r="BW227" s="24">
        <f t="shared" si="123"/>
        <v>0</v>
      </c>
      <c r="BX227" s="24">
        <f t="shared" si="124"/>
        <v>0</v>
      </c>
      <c r="BY227" s="24">
        <f t="shared" si="125"/>
        <v>0</v>
      </c>
      <c r="BZ227" s="24">
        <f t="shared" si="126"/>
        <v>0</v>
      </c>
      <c r="CA227" s="24">
        <f t="shared" si="127"/>
        <v>1</v>
      </c>
      <c r="CB227" s="24">
        <f t="shared" si="128"/>
        <v>1</v>
      </c>
      <c r="CC227" s="24">
        <f t="shared" si="129"/>
        <v>0</v>
      </c>
      <c r="CD227" s="24">
        <f t="shared" si="130"/>
        <v>0</v>
      </c>
      <c r="CE227" s="24">
        <f t="shared" si="131"/>
        <v>0</v>
      </c>
      <c r="CF227" s="24">
        <f t="shared" si="132"/>
        <v>1</v>
      </c>
      <c r="CG227" s="24">
        <f t="shared" si="141"/>
        <v>1</v>
      </c>
      <c r="CH227" s="24">
        <f t="shared" si="133"/>
        <v>0</v>
      </c>
      <c r="CI227" s="24">
        <f t="shared" si="134"/>
        <v>0</v>
      </c>
      <c r="CJ227" s="211">
        <f>_xlfn.XLOOKUP($C227,[1]Sheet1!$B:$B,[1]Sheet1!BJ:BJ)</f>
        <v>0</v>
      </c>
      <c r="CK227" s="211">
        <f>_xlfn.XLOOKUP($C227,[1]Sheet1!$B:$B,[1]Sheet1!BK:BK)</f>
        <v>0</v>
      </c>
      <c r="CL227" s="211">
        <f>_xlfn.XLOOKUP($C227,[1]Sheet1!$B:$B,[1]Sheet1!BL:BL)</f>
        <v>0</v>
      </c>
      <c r="CM227" s="211">
        <f>_xlfn.XLOOKUP($C227,[1]Sheet1!$B:$B,[1]Sheet1!BM:BM)</f>
        <v>0</v>
      </c>
      <c r="CN227" s="211">
        <f>_xlfn.XLOOKUP($C227,[1]Sheet1!$B:$B,[1]Sheet1!BN:BN)</f>
        <v>0</v>
      </c>
      <c r="CO227" s="211">
        <f>_xlfn.XLOOKUP($C227,[1]Sheet1!$B:$B,[1]Sheet1!BO:BO)</f>
        <v>0</v>
      </c>
      <c r="CP227" s="211">
        <f>_xlfn.XLOOKUP($C227,[1]Sheet1!$B:$B,[1]Sheet1!BP:BP)</f>
        <v>1</v>
      </c>
      <c r="CQ227" s="211">
        <f>_xlfn.XLOOKUP($C227,[1]Sheet1!$B:$B,[1]Sheet1!BQ:BQ)</f>
        <v>1</v>
      </c>
      <c r="CR227" s="211">
        <f>_xlfn.XLOOKUP($C227,[1]Sheet1!$B:$B,[1]Sheet1!BR:BR)</f>
        <v>0</v>
      </c>
      <c r="CS227" s="211">
        <f>_xlfn.XLOOKUP($C227,[1]Sheet1!$B:$B,[1]Sheet1!BS:BS)</f>
        <v>0</v>
      </c>
      <c r="CT227" s="211">
        <f>_xlfn.XLOOKUP($C227,[1]Sheet1!$B:$B,[1]Sheet1!BT:BT)</f>
        <v>0</v>
      </c>
      <c r="CU227" s="211">
        <f>_xlfn.XLOOKUP($C227,[1]Sheet1!$B:$B,[1]Sheet1!BU:BU)</f>
        <v>0</v>
      </c>
      <c r="CV227" s="211">
        <f>_xlfn.XLOOKUP($C227,[1]Sheet1!$B:$B,[1]Sheet1!BV:BV)</f>
        <v>0</v>
      </c>
      <c r="CW227" s="211">
        <f>_xlfn.XLOOKUP($C227,[1]Sheet1!$B:$B,[1]Sheet1!BW:BW)</f>
        <v>0</v>
      </c>
      <c r="CX227" s="211">
        <f>_xlfn.XLOOKUP($C227,[1]Sheet1!$B:$B,[1]Sheet1!BX:BX)</f>
        <v>0</v>
      </c>
      <c r="CY227" s="211">
        <f>_xlfn.XLOOKUP($C227,[1]Sheet1!$B:$B,[1]Sheet1!BY:BY)</f>
        <v>0</v>
      </c>
      <c r="CZ227" s="211">
        <f>_xlfn.XLOOKUP($C227,[1]Sheet1!$B:$B,[1]Sheet1!BZ:BZ)</f>
        <v>1</v>
      </c>
      <c r="DA227" s="211">
        <f>_xlfn.XLOOKUP($C227,[1]Sheet1!$B:$B,[1]Sheet1!CA:CA)</f>
        <v>0</v>
      </c>
      <c r="DB227" s="211">
        <f>_xlfn.XLOOKUP($C227,[1]Sheet1!$B:$B,[1]Sheet1!CB:CB)</f>
        <v>1</v>
      </c>
      <c r="DC227" s="211">
        <f>_xlfn.XLOOKUP($C227,[1]Sheet1!$B:$B,[1]Sheet1!CC:CC)</f>
        <v>1</v>
      </c>
      <c r="DD227" s="211">
        <f>_xlfn.XLOOKUP($C227,[1]Sheet1!$B:$B,[1]Sheet1!CD:CD)</f>
        <v>0</v>
      </c>
      <c r="DE227" s="211">
        <f>_xlfn.XLOOKUP($C227,[1]Sheet1!$B:$B,[1]Sheet1!CE:CE)</f>
        <v>1</v>
      </c>
      <c r="DF227" s="211">
        <f>_xlfn.XLOOKUP($C227,[1]Sheet1!$B:$B,[1]Sheet1!CF:CF)</f>
        <v>0</v>
      </c>
      <c r="DG227" s="163" t="str">
        <f>_xlfn.XLOOKUP(C227,[2]Sheet1!$B:$B,[2]Sheet1!$N:$N)</f>
        <v>N</v>
      </c>
      <c r="DH227" s="163">
        <f>_xlfn.XLOOKUP(C227,[2]Sheet1!$B:$B,[2]Sheet1!$R:$R)</f>
        <v>0</v>
      </c>
      <c r="DI227" s="163" t="str">
        <f>_xlfn.XLOOKUP(C227,[2]Sheet1!$B:$B,[2]Sheet1!$AN:$AN)</f>
        <v>C, F</v>
      </c>
      <c r="DJ227" s="163" t="str">
        <f>_xlfn.XLOOKUP(C227,[2]Sheet1!$B:$B,[2]Sheet1!$W:$W)</f>
        <v>N</v>
      </c>
      <c r="DK227" s="163">
        <f>_xlfn.XLOOKUP(C227,[2]Sheet1!$B:$B,[2]Sheet1!$AF:$AF)</f>
        <v>0</v>
      </c>
      <c r="DL227" s="163" t="str">
        <f>_xlfn.XLOOKUP(C227,[2]Sheet1!$B:$B,[2]Sheet1!$AW:$AW)</f>
        <v>R</v>
      </c>
      <c r="DM227" s="166" t="str">
        <f t="shared" si="135"/>
        <v>N</v>
      </c>
      <c r="DN227" s="166" t="str">
        <f t="shared" si="136"/>
        <v/>
      </c>
      <c r="DO227" s="166" t="str">
        <f t="shared" si="137"/>
        <v>Y</v>
      </c>
      <c r="DP227" s="166" t="str">
        <f t="shared" si="138"/>
        <v>N</v>
      </c>
      <c r="DQ227" s="180" t="str">
        <f t="shared" si="139"/>
        <v>Yes</v>
      </c>
      <c r="DR227" s="180"/>
    </row>
    <row r="228" spans="1:122" s="24" customFormat="1" ht="16.5" hidden="1" customHeight="1">
      <c r="A228" s="24">
        <v>225</v>
      </c>
      <c r="B228" s="24">
        <v>237</v>
      </c>
      <c r="C228" s="26" t="s">
        <v>745</v>
      </c>
      <c r="D228" s="24" t="s">
        <v>7231</v>
      </c>
      <c r="E228" s="24" t="s">
        <v>7186</v>
      </c>
      <c r="F228" s="24" t="s">
        <v>7286</v>
      </c>
      <c r="G228" s="24" t="s">
        <v>2990</v>
      </c>
      <c r="H228" s="30" t="s">
        <v>746</v>
      </c>
      <c r="I228" s="24" t="s">
        <v>747</v>
      </c>
      <c r="J228" s="24">
        <v>-0.25</v>
      </c>
      <c r="K228" s="24" t="s">
        <v>723</v>
      </c>
      <c r="L228" s="24">
        <v>103000</v>
      </c>
      <c r="M228" s="26">
        <v>30</v>
      </c>
      <c r="N228" s="73" t="s">
        <v>689</v>
      </c>
      <c r="O228" s="73" t="s">
        <v>7588</v>
      </c>
      <c r="P228" s="74" t="s">
        <v>7588</v>
      </c>
      <c r="Q228" s="73" t="s">
        <v>86</v>
      </c>
      <c r="R228" s="73" t="s">
        <v>86</v>
      </c>
      <c r="S228" s="73" t="s">
        <v>673</v>
      </c>
      <c r="T228" s="73" t="s">
        <v>4121</v>
      </c>
      <c r="U228" s="213">
        <v>2035</v>
      </c>
      <c r="V228" s="73" t="s">
        <v>7588</v>
      </c>
      <c r="W228" s="73" t="s">
        <v>7588</v>
      </c>
      <c r="X228" s="218" t="s">
        <v>7588</v>
      </c>
      <c r="Y228" s="73" t="s">
        <v>689</v>
      </c>
      <c r="Z228" s="73" t="s">
        <v>3067</v>
      </c>
      <c r="AA228" s="74" t="s">
        <v>7588</v>
      </c>
      <c r="AB228" s="73"/>
      <c r="AC228" s="73" t="s">
        <v>417</v>
      </c>
      <c r="AD228" s="74" t="s">
        <v>6</v>
      </c>
      <c r="AE228" s="73" t="s">
        <v>7588</v>
      </c>
      <c r="AF228" s="73" t="s">
        <v>689</v>
      </c>
      <c r="AG228" s="73" t="s">
        <v>266</v>
      </c>
      <c r="AH228" s="73" t="s">
        <v>266</v>
      </c>
      <c r="AI228" s="73" t="s">
        <v>266</v>
      </c>
      <c r="AJ228" s="73" t="s">
        <v>2283</v>
      </c>
      <c r="AK228" s="81" t="s">
        <v>7588</v>
      </c>
      <c r="AL228" s="73" t="s">
        <v>7588</v>
      </c>
      <c r="AN228" s="26"/>
      <c r="AO228" s="24" t="s">
        <v>7346</v>
      </c>
      <c r="AP228" s="73" t="s">
        <v>86</v>
      </c>
      <c r="AQ228" s="24" t="s">
        <v>2283</v>
      </c>
      <c r="AR228" s="24" t="s">
        <v>5063</v>
      </c>
      <c r="AS228" s="24">
        <v>2050</v>
      </c>
      <c r="AU228" s="26"/>
      <c r="AV228" s="24" t="s">
        <v>267</v>
      </c>
      <c r="AW228" s="22" t="s">
        <v>3271</v>
      </c>
      <c r="AX228" s="24" t="s">
        <v>269</v>
      </c>
      <c r="AY228" s="24" t="s">
        <v>689</v>
      </c>
      <c r="AZ228" s="24" t="s">
        <v>7588</v>
      </c>
      <c r="BA228" s="24" t="s">
        <v>7588</v>
      </c>
      <c r="BC228" s="26"/>
      <c r="BE228" s="29"/>
      <c r="BF228" s="26"/>
      <c r="BG228" s="24">
        <f t="shared" si="107"/>
        <v>0</v>
      </c>
      <c r="BH228" s="24">
        <f t="shared" si="108"/>
        <v>0</v>
      </c>
      <c r="BI228" s="24">
        <f t="shared" si="109"/>
        <v>0</v>
      </c>
      <c r="BJ228" s="24">
        <f t="shared" si="110"/>
        <v>0</v>
      </c>
      <c r="BK228" s="24">
        <f t="shared" si="111"/>
        <v>0</v>
      </c>
      <c r="BL228" s="24">
        <f t="shared" si="112"/>
        <v>0</v>
      </c>
      <c r="BM228" s="24">
        <f t="shared" si="113"/>
        <v>1</v>
      </c>
      <c r="BN228" s="24">
        <f t="shared" si="114"/>
        <v>1</v>
      </c>
      <c r="BO228" s="24">
        <f t="shared" si="115"/>
        <v>0</v>
      </c>
      <c r="BP228" s="24">
        <f t="shared" si="116"/>
        <v>0</v>
      </c>
      <c r="BQ228" s="24">
        <f t="shared" si="117"/>
        <v>0</v>
      </c>
      <c r="BR228" s="24">
        <f t="shared" si="118"/>
        <v>0</v>
      </c>
      <c r="BS228" s="24">
        <f t="shared" si="119"/>
        <v>0</v>
      </c>
      <c r="BT228" s="24">
        <f t="shared" si="120"/>
        <v>1</v>
      </c>
      <c r="BU228" s="24">
        <f t="shared" si="121"/>
        <v>0</v>
      </c>
      <c r="BV228" s="24">
        <f t="shared" si="122"/>
        <v>0</v>
      </c>
      <c r="BW228" s="24">
        <f t="shared" si="123"/>
        <v>0</v>
      </c>
      <c r="BX228" s="24">
        <f t="shared" si="124"/>
        <v>0</v>
      </c>
      <c r="BY228" s="24">
        <f t="shared" si="125"/>
        <v>0</v>
      </c>
      <c r="BZ228" s="24">
        <f t="shared" si="126"/>
        <v>0</v>
      </c>
      <c r="CA228" s="24">
        <f t="shared" si="127"/>
        <v>1</v>
      </c>
      <c r="CB228" s="24">
        <f t="shared" si="128"/>
        <v>1</v>
      </c>
      <c r="CC228" s="24">
        <f t="shared" si="129"/>
        <v>0</v>
      </c>
      <c r="CD228" s="24">
        <f t="shared" si="130"/>
        <v>0</v>
      </c>
      <c r="CE228" s="24">
        <f t="shared" si="131"/>
        <v>0</v>
      </c>
      <c r="CF228" s="24">
        <f t="shared" si="132"/>
        <v>0</v>
      </c>
      <c r="CG228" s="24">
        <f t="shared" si="141"/>
        <v>1</v>
      </c>
      <c r="CH228" s="24">
        <f t="shared" si="133"/>
        <v>0</v>
      </c>
      <c r="CI228" s="24">
        <f t="shared" si="134"/>
        <v>1</v>
      </c>
      <c r="CJ228" s="211">
        <f>_xlfn.XLOOKUP($C228,[1]Sheet1!$B:$B,[1]Sheet1!BJ:BJ)</f>
        <v>1</v>
      </c>
      <c r="CK228" s="211">
        <f>_xlfn.XLOOKUP($C228,[1]Sheet1!$B:$B,[1]Sheet1!BK:BK)</f>
        <v>0</v>
      </c>
      <c r="CL228" s="211">
        <f>_xlfn.XLOOKUP($C228,[1]Sheet1!$B:$B,[1]Sheet1!BL:BL)</f>
        <v>0</v>
      </c>
      <c r="CM228" s="211">
        <f>_xlfn.XLOOKUP($C228,[1]Sheet1!$B:$B,[1]Sheet1!BM:BM)</f>
        <v>1</v>
      </c>
      <c r="CN228" s="211">
        <f>_xlfn.XLOOKUP($C228,[1]Sheet1!$B:$B,[1]Sheet1!BN:BN)</f>
        <v>0</v>
      </c>
      <c r="CO228" s="211">
        <f>_xlfn.XLOOKUP($C228,[1]Sheet1!$B:$B,[1]Sheet1!BO:BO)</f>
        <v>0</v>
      </c>
      <c r="CP228" s="211">
        <f>_xlfn.XLOOKUP($C228,[1]Sheet1!$B:$B,[1]Sheet1!BP:BP)</f>
        <v>1</v>
      </c>
      <c r="CQ228" s="211">
        <f>_xlfn.XLOOKUP($C228,[1]Sheet1!$B:$B,[1]Sheet1!BQ:BQ)</f>
        <v>1</v>
      </c>
      <c r="CR228" s="211">
        <f>_xlfn.XLOOKUP($C228,[1]Sheet1!$B:$B,[1]Sheet1!BR:BR)</f>
        <v>0</v>
      </c>
      <c r="CS228" s="211">
        <f>_xlfn.XLOOKUP($C228,[1]Sheet1!$B:$B,[1]Sheet1!BS:BS)</f>
        <v>0</v>
      </c>
      <c r="CT228" s="211">
        <f>_xlfn.XLOOKUP($C228,[1]Sheet1!$B:$B,[1]Sheet1!BT:BT)</f>
        <v>1</v>
      </c>
      <c r="CU228" s="211">
        <f>_xlfn.XLOOKUP($C228,[1]Sheet1!$B:$B,[1]Sheet1!BU:BU)</f>
        <v>1</v>
      </c>
      <c r="CV228" s="211">
        <f>_xlfn.XLOOKUP($C228,[1]Sheet1!$B:$B,[1]Sheet1!BV:BV)</f>
        <v>0</v>
      </c>
      <c r="CW228" s="211">
        <f>_xlfn.XLOOKUP($C228,[1]Sheet1!$B:$B,[1]Sheet1!BW:BW)</f>
        <v>0</v>
      </c>
      <c r="CX228" s="211">
        <f>_xlfn.XLOOKUP($C228,[1]Sheet1!$B:$B,[1]Sheet1!BX:BX)</f>
        <v>0</v>
      </c>
      <c r="CY228" s="211">
        <f>_xlfn.XLOOKUP($C228,[1]Sheet1!$B:$B,[1]Sheet1!BY:BY)</f>
        <v>0</v>
      </c>
      <c r="CZ228" s="211">
        <f>_xlfn.XLOOKUP($C228,[1]Sheet1!$B:$B,[1]Sheet1!BZ:BZ)</f>
        <v>1</v>
      </c>
      <c r="DA228" s="211">
        <f>_xlfn.XLOOKUP($C228,[1]Sheet1!$B:$B,[1]Sheet1!CA:CA)</f>
        <v>1</v>
      </c>
      <c r="DB228" s="211">
        <f>_xlfn.XLOOKUP($C228,[1]Sheet1!$B:$B,[1]Sheet1!CB:CB)</f>
        <v>1</v>
      </c>
      <c r="DC228" s="211">
        <f>_xlfn.XLOOKUP($C228,[1]Sheet1!$B:$B,[1]Sheet1!CC:CC)</f>
        <v>1</v>
      </c>
      <c r="DD228" s="211">
        <f>_xlfn.XLOOKUP($C228,[1]Sheet1!$B:$B,[1]Sheet1!CD:CD)</f>
        <v>0</v>
      </c>
      <c r="DE228" s="211">
        <f>_xlfn.XLOOKUP($C228,[1]Sheet1!$B:$B,[1]Sheet1!CE:CE)</f>
        <v>1</v>
      </c>
      <c r="DF228" s="211">
        <f>_xlfn.XLOOKUP($C228,[1]Sheet1!$B:$B,[1]Sheet1!CF:CF)</f>
        <v>1</v>
      </c>
      <c r="DG228" s="163" t="str">
        <f>_xlfn.XLOOKUP(C228,[2]Sheet1!$B:$B,[2]Sheet1!$N:$N)</f>
        <v>Y</v>
      </c>
      <c r="DH228" s="163" t="str">
        <f>_xlfn.XLOOKUP(C228,[2]Sheet1!$B:$B,[2]Sheet1!$R:$R)</f>
        <v>Yes</v>
      </c>
      <c r="DI228" s="163" t="str">
        <f>_xlfn.XLOOKUP(C228,[2]Sheet1!$B:$B,[2]Sheet1!$AN:$AN)</f>
        <v>C</v>
      </c>
      <c r="DJ228" s="163" t="str">
        <f>_xlfn.XLOOKUP(C228,[2]Sheet1!$B:$B,[2]Sheet1!$W:$W)</f>
        <v>C</v>
      </c>
      <c r="DK228" s="163" t="str">
        <f>_xlfn.XLOOKUP(C228,[2]Sheet1!$B:$B,[2]Sheet1!$AF:$AF)</f>
        <v>Y</v>
      </c>
      <c r="DL228" s="163" t="str">
        <f>_xlfn.XLOOKUP(C228,[2]Sheet1!$B:$B,[2]Sheet1!$AW:$AW)</f>
        <v>Y</v>
      </c>
      <c r="DM228" s="166" t="str">
        <f t="shared" si="135"/>
        <v>Y</v>
      </c>
      <c r="DN228" s="166" t="str">
        <f t="shared" si="136"/>
        <v>Committed</v>
      </c>
      <c r="DO228" s="166" t="str">
        <f t="shared" si="137"/>
        <v>Y</v>
      </c>
      <c r="DP228" s="166" t="str">
        <f t="shared" si="138"/>
        <v>N</v>
      </c>
      <c r="DQ228" s="180" t="str">
        <f t="shared" si="139"/>
        <v>Not Specified</v>
      </c>
      <c r="DR228" s="180"/>
    </row>
    <row r="229" spans="1:122" s="89" customFormat="1" ht="16.5" hidden="1" customHeight="1">
      <c r="A229" s="89">
        <v>226</v>
      </c>
      <c r="B229" s="89">
        <v>160</v>
      </c>
      <c r="C229" s="90" t="s">
        <v>969</v>
      </c>
      <c r="D229" s="89" t="s">
        <v>7232</v>
      </c>
      <c r="E229" s="89" t="s">
        <v>7191</v>
      </c>
      <c r="F229" s="89" t="s">
        <v>2277</v>
      </c>
      <c r="G229" s="89" t="s">
        <v>3181</v>
      </c>
      <c r="H229" s="91" t="s">
        <v>970</v>
      </c>
      <c r="I229" s="89" t="s">
        <v>971</v>
      </c>
      <c r="J229" s="89">
        <v>2.5999999999999999E-2</v>
      </c>
      <c r="K229" s="89" t="s">
        <v>972</v>
      </c>
      <c r="L229" s="89">
        <v>223575</v>
      </c>
      <c r="M229" s="90">
        <v>16</v>
      </c>
      <c r="N229" s="88" t="s">
        <v>689</v>
      </c>
      <c r="O229" s="88" t="s">
        <v>7588</v>
      </c>
      <c r="P229" s="92" t="s">
        <v>7588</v>
      </c>
      <c r="Q229" s="73" t="s">
        <v>689</v>
      </c>
      <c r="R229" s="73" t="s">
        <v>689</v>
      </c>
      <c r="S229" s="88" t="s">
        <v>7588</v>
      </c>
      <c r="T229" s="88" t="s">
        <v>7588</v>
      </c>
      <c r="U229" s="215" t="s">
        <v>7588</v>
      </c>
      <c r="V229" s="88" t="s">
        <v>7588</v>
      </c>
      <c r="W229" s="88" t="s">
        <v>7588</v>
      </c>
      <c r="X229" s="220" t="s">
        <v>7588</v>
      </c>
      <c r="Y229" s="73" t="s">
        <v>7588</v>
      </c>
      <c r="Z229" s="88" t="s">
        <v>7588</v>
      </c>
      <c r="AA229" s="92" t="s">
        <v>7588</v>
      </c>
      <c r="AB229" s="88"/>
      <c r="AC229" s="88" t="s">
        <v>7588</v>
      </c>
      <c r="AD229" s="92" t="s">
        <v>7588</v>
      </c>
      <c r="AE229" s="73" t="s">
        <v>7588</v>
      </c>
      <c r="AF229" s="73" t="s">
        <v>689</v>
      </c>
      <c r="AG229" s="88" t="s">
        <v>7588</v>
      </c>
      <c r="AH229" s="88" t="s">
        <v>7588</v>
      </c>
      <c r="AI229" s="88" t="s">
        <v>7588</v>
      </c>
      <c r="AJ229" s="88" t="s">
        <v>7588</v>
      </c>
      <c r="AK229" s="93" t="s">
        <v>7588</v>
      </c>
      <c r="AL229" s="88" t="s">
        <v>7588</v>
      </c>
      <c r="AM229" s="157" t="s">
        <v>973</v>
      </c>
      <c r="AN229" s="90" t="s">
        <v>519</v>
      </c>
      <c r="AO229" s="24" t="s">
        <v>7588</v>
      </c>
      <c r="AP229" s="88" t="s">
        <v>689</v>
      </c>
      <c r="AQ229" s="89" t="s">
        <v>7588</v>
      </c>
      <c r="AR229" s="89" t="s">
        <v>7588</v>
      </c>
      <c r="AS229" s="89" t="s">
        <v>7588</v>
      </c>
      <c r="AU229" s="90"/>
      <c r="AV229" s="89" t="s">
        <v>7588</v>
      </c>
      <c r="AW229" s="199" t="s">
        <v>7588</v>
      </c>
      <c r="AX229" s="89" t="s">
        <v>7588</v>
      </c>
      <c r="AY229" s="89" t="s">
        <v>689</v>
      </c>
      <c r="AZ229" s="89" t="s">
        <v>7588</v>
      </c>
      <c r="BA229" s="89" t="s">
        <v>7588</v>
      </c>
      <c r="BC229" s="90"/>
      <c r="BE229" s="95"/>
      <c r="BF229" s="90"/>
      <c r="BG229" s="24">
        <f t="shared" si="107"/>
        <v>0</v>
      </c>
      <c r="BH229" s="24">
        <f t="shared" si="108"/>
        <v>0</v>
      </c>
      <c r="BI229" s="24">
        <f t="shared" si="109"/>
        <v>0</v>
      </c>
      <c r="BJ229" s="24">
        <f t="shared" si="110"/>
        <v>0</v>
      </c>
      <c r="BK229" s="24">
        <f t="shared" si="111"/>
        <v>0</v>
      </c>
      <c r="BL229" s="24">
        <f t="shared" si="112"/>
        <v>0</v>
      </c>
      <c r="BM229" s="24">
        <f t="shared" si="113"/>
        <v>0</v>
      </c>
      <c r="BN229" s="24">
        <f t="shared" si="114"/>
        <v>0</v>
      </c>
      <c r="BO229" s="24">
        <f t="shared" si="115"/>
        <v>0</v>
      </c>
      <c r="BP229" s="24">
        <f t="shared" si="116"/>
        <v>0</v>
      </c>
      <c r="BQ229" s="24">
        <f t="shared" si="117"/>
        <v>0</v>
      </c>
      <c r="BR229" s="24">
        <f t="shared" si="118"/>
        <v>0</v>
      </c>
      <c r="BS229" s="24">
        <f t="shared" si="119"/>
        <v>0</v>
      </c>
      <c r="BT229" s="24">
        <f t="shared" si="120"/>
        <v>0</v>
      </c>
      <c r="BU229" s="24">
        <f t="shared" si="121"/>
        <v>0</v>
      </c>
      <c r="BV229" s="24">
        <f t="shared" si="122"/>
        <v>0</v>
      </c>
      <c r="BW229" s="24">
        <f t="shared" si="123"/>
        <v>0</v>
      </c>
      <c r="BX229" s="24">
        <f t="shared" si="124"/>
        <v>0</v>
      </c>
      <c r="BY229" s="24">
        <f t="shared" si="125"/>
        <v>0</v>
      </c>
      <c r="BZ229" s="24">
        <f t="shared" si="126"/>
        <v>0</v>
      </c>
      <c r="CA229" s="24">
        <f t="shared" si="127"/>
        <v>0</v>
      </c>
      <c r="CB229" s="24">
        <f t="shared" si="128"/>
        <v>0</v>
      </c>
      <c r="CC229" s="24">
        <f t="shared" si="129"/>
        <v>0</v>
      </c>
      <c r="CD229" s="24">
        <f t="shared" si="130"/>
        <v>0</v>
      </c>
      <c r="CE229" s="24">
        <f t="shared" si="131"/>
        <v>0</v>
      </c>
      <c r="CF229" s="24">
        <f t="shared" si="132"/>
        <v>0</v>
      </c>
      <c r="CG229" s="24">
        <f t="shared" si="141"/>
        <v>0</v>
      </c>
      <c r="CH229" s="24">
        <f t="shared" si="133"/>
        <v>0</v>
      </c>
      <c r="CI229" s="24">
        <f t="shared" si="134"/>
        <v>0</v>
      </c>
      <c r="CJ229" s="211">
        <f>_xlfn.XLOOKUP($C229,[1]Sheet1!$B:$B,[1]Sheet1!BJ:BJ)</f>
        <v>0</v>
      </c>
      <c r="CK229" s="211">
        <f>_xlfn.XLOOKUP($C229,[1]Sheet1!$B:$B,[1]Sheet1!BK:BK)</f>
        <v>0</v>
      </c>
      <c r="CL229" s="211">
        <f>_xlfn.XLOOKUP($C229,[1]Sheet1!$B:$B,[1]Sheet1!BL:BL)</f>
        <v>0</v>
      </c>
      <c r="CM229" s="211">
        <f>_xlfn.XLOOKUP($C229,[1]Sheet1!$B:$B,[1]Sheet1!BM:BM)</f>
        <v>0</v>
      </c>
      <c r="CN229" s="211">
        <f>_xlfn.XLOOKUP($C229,[1]Sheet1!$B:$B,[1]Sheet1!BN:BN)</f>
        <v>0</v>
      </c>
      <c r="CO229" s="211">
        <f>_xlfn.XLOOKUP($C229,[1]Sheet1!$B:$B,[1]Sheet1!BO:BO)</f>
        <v>0</v>
      </c>
      <c r="CP229" s="211">
        <f>_xlfn.XLOOKUP($C229,[1]Sheet1!$B:$B,[1]Sheet1!BP:BP)</f>
        <v>0</v>
      </c>
      <c r="CQ229" s="211">
        <f>_xlfn.XLOOKUP($C229,[1]Sheet1!$B:$B,[1]Sheet1!BQ:BQ)</f>
        <v>0</v>
      </c>
      <c r="CR229" s="211">
        <f>_xlfn.XLOOKUP($C229,[1]Sheet1!$B:$B,[1]Sheet1!BR:BR)</f>
        <v>0</v>
      </c>
      <c r="CS229" s="211">
        <f>_xlfn.XLOOKUP($C229,[1]Sheet1!$B:$B,[1]Sheet1!BS:BS)</f>
        <v>0</v>
      </c>
      <c r="CT229" s="211">
        <f>_xlfn.XLOOKUP($C229,[1]Sheet1!$B:$B,[1]Sheet1!BT:BT)</f>
        <v>0</v>
      </c>
      <c r="CU229" s="211">
        <f>_xlfn.XLOOKUP($C229,[1]Sheet1!$B:$B,[1]Sheet1!BU:BU)</f>
        <v>0</v>
      </c>
      <c r="CV229" s="211">
        <f>_xlfn.XLOOKUP($C229,[1]Sheet1!$B:$B,[1]Sheet1!BV:BV)</f>
        <v>0</v>
      </c>
      <c r="CW229" s="211">
        <f>_xlfn.XLOOKUP($C229,[1]Sheet1!$B:$B,[1]Sheet1!BW:BW)</f>
        <v>0</v>
      </c>
      <c r="CX229" s="211">
        <f>_xlfn.XLOOKUP($C229,[1]Sheet1!$B:$B,[1]Sheet1!BX:BX)</f>
        <v>0</v>
      </c>
      <c r="CY229" s="211">
        <f>_xlfn.XLOOKUP($C229,[1]Sheet1!$B:$B,[1]Sheet1!BY:BY)</f>
        <v>0</v>
      </c>
      <c r="CZ229" s="211">
        <f>_xlfn.XLOOKUP($C229,[1]Sheet1!$B:$B,[1]Sheet1!BZ:BZ)</f>
        <v>0</v>
      </c>
      <c r="DA229" s="211">
        <f>_xlfn.XLOOKUP($C229,[1]Sheet1!$B:$B,[1]Sheet1!CA:CA)</f>
        <v>0</v>
      </c>
      <c r="DB229" s="211">
        <f>_xlfn.XLOOKUP($C229,[1]Sheet1!$B:$B,[1]Sheet1!CB:CB)</f>
        <v>0</v>
      </c>
      <c r="DC229" s="211">
        <f>_xlfn.XLOOKUP($C229,[1]Sheet1!$B:$B,[1]Sheet1!CC:CC)</f>
        <v>0</v>
      </c>
      <c r="DD229" s="211">
        <f>_xlfn.XLOOKUP($C229,[1]Sheet1!$B:$B,[1]Sheet1!CD:CD)</f>
        <v>0</v>
      </c>
      <c r="DE229" s="211">
        <f>_xlfn.XLOOKUP($C229,[1]Sheet1!$B:$B,[1]Sheet1!CE:CE)</f>
        <v>0</v>
      </c>
      <c r="DF229" s="211">
        <f>_xlfn.XLOOKUP($C229,[1]Sheet1!$B:$B,[1]Sheet1!CF:CF)</f>
        <v>0</v>
      </c>
      <c r="DG229" s="163" t="str">
        <f>_xlfn.XLOOKUP(C229,[2]Sheet1!$B:$B,[2]Sheet1!$N:$N)</f>
        <v>N</v>
      </c>
      <c r="DH229" s="163">
        <f>_xlfn.XLOOKUP(C229,[2]Sheet1!$B:$B,[2]Sheet1!$R:$R)</f>
        <v>0</v>
      </c>
      <c r="DI229" s="163" t="str">
        <f>_xlfn.XLOOKUP(C229,[2]Sheet1!$B:$B,[2]Sheet1!$AN:$AN)</f>
        <v>N</v>
      </c>
      <c r="DJ229" s="163" t="str">
        <f>_xlfn.XLOOKUP(C229,[2]Sheet1!$B:$B,[2]Sheet1!$W:$W)</f>
        <v>N</v>
      </c>
      <c r="DK229" s="163">
        <f>_xlfn.XLOOKUP(C229,[2]Sheet1!$B:$B,[2]Sheet1!$AF:$AF)</f>
        <v>0</v>
      </c>
      <c r="DL229" s="163">
        <f>_xlfn.XLOOKUP(C229,[2]Sheet1!$B:$B,[2]Sheet1!$AW:$AW)</f>
        <v>0</v>
      </c>
      <c r="DM229" s="166" t="str">
        <f t="shared" si="135"/>
        <v>N</v>
      </c>
      <c r="DN229" s="166" t="str">
        <f t="shared" si="136"/>
        <v/>
      </c>
      <c r="DO229" s="166" t="str">
        <f t="shared" si="137"/>
        <v>N</v>
      </c>
      <c r="DP229" s="166" t="str">
        <f t="shared" si="138"/>
        <v>N</v>
      </c>
      <c r="DQ229" s="180" t="str">
        <f t="shared" si="139"/>
        <v/>
      </c>
      <c r="DR229" s="180"/>
    </row>
    <row r="230" spans="1:122" s="24" customFormat="1" ht="16.5" hidden="1" customHeight="1">
      <c r="A230" s="24">
        <v>227</v>
      </c>
      <c r="B230" s="24">
        <v>225</v>
      </c>
      <c r="C230" s="26" t="s">
        <v>974</v>
      </c>
      <c r="D230" s="24" t="s">
        <v>7162</v>
      </c>
      <c r="E230" s="24" t="s">
        <v>7175</v>
      </c>
      <c r="F230" s="24" t="s">
        <v>2374</v>
      </c>
      <c r="G230" s="24" t="s">
        <v>3136</v>
      </c>
      <c r="H230" s="30" t="s">
        <v>975</v>
      </c>
      <c r="I230" s="24" t="s">
        <v>976</v>
      </c>
      <c r="J230" s="24">
        <v>1.7999999999999999E-2</v>
      </c>
      <c r="K230" s="24" t="s">
        <v>977</v>
      </c>
      <c r="L230" s="24">
        <v>200234</v>
      </c>
      <c r="M230" s="26">
        <v>31</v>
      </c>
      <c r="N230" s="73" t="s">
        <v>689</v>
      </c>
      <c r="O230" s="73" t="s">
        <v>7588</v>
      </c>
      <c r="P230" s="74" t="s">
        <v>7588</v>
      </c>
      <c r="Q230" s="73" t="s">
        <v>689</v>
      </c>
      <c r="R230" s="73" t="s">
        <v>689</v>
      </c>
      <c r="S230" s="73" t="s">
        <v>7588</v>
      </c>
      <c r="T230" s="73" t="s">
        <v>7588</v>
      </c>
      <c r="U230" s="213" t="s">
        <v>7588</v>
      </c>
      <c r="V230" s="73" t="s">
        <v>7588</v>
      </c>
      <c r="W230" s="73" t="s">
        <v>7588</v>
      </c>
      <c r="X230" s="218" t="s">
        <v>7588</v>
      </c>
      <c r="Y230" s="73" t="s">
        <v>7588</v>
      </c>
      <c r="Z230" s="73" t="s">
        <v>7588</v>
      </c>
      <c r="AA230" s="74" t="s">
        <v>7588</v>
      </c>
      <c r="AB230" s="73"/>
      <c r="AC230" s="73" t="s">
        <v>417</v>
      </c>
      <c r="AD230" s="74" t="s">
        <v>6</v>
      </c>
      <c r="AE230" s="73" t="s">
        <v>7588</v>
      </c>
      <c r="AF230" s="73" t="s">
        <v>689</v>
      </c>
      <c r="AG230" s="73" t="s">
        <v>266</v>
      </c>
      <c r="AH230" s="73" t="s">
        <v>266</v>
      </c>
      <c r="AI230" s="73" t="s">
        <v>738</v>
      </c>
      <c r="AJ230" s="73" t="s">
        <v>691</v>
      </c>
      <c r="AK230" s="81" t="s">
        <v>7588</v>
      </c>
      <c r="AL230" s="73" t="s">
        <v>7588</v>
      </c>
      <c r="AN230" s="26"/>
      <c r="AO230" s="24" t="s">
        <v>870</v>
      </c>
      <c r="AP230" s="73" t="s">
        <v>86</v>
      </c>
      <c r="AQ230" s="24" t="s">
        <v>691</v>
      </c>
      <c r="AR230" s="24" t="s">
        <v>5074</v>
      </c>
      <c r="AS230" s="24">
        <v>2050</v>
      </c>
      <c r="AU230" s="26"/>
      <c r="AV230" s="24" t="s">
        <v>267</v>
      </c>
      <c r="AW230" s="22" t="s">
        <v>3019</v>
      </c>
      <c r="AX230" s="24" t="s">
        <v>269</v>
      </c>
      <c r="AY230" s="24" t="s">
        <v>689</v>
      </c>
      <c r="AZ230" s="24" t="s">
        <v>7588</v>
      </c>
      <c r="BA230" s="24" t="s">
        <v>7588</v>
      </c>
      <c r="BC230" s="26"/>
      <c r="BE230" s="29"/>
      <c r="BF230" s="26"/>
      <c r="BG230" s="24">
        <f t="shared" si="107"/>
        <v>0</v>
      </c>
      <c r="BH230" s="24">
        <f t="shared" si="108"/>
        <v>0</v>
      </c>
      <c r="BI230" s="24">
        <f t="shared" si="109"/>
        <v>0</v>
      </c>
      <c r="BJ230" s="24">
        <f t="shared" si="110"/>
        <v>0</v>
      </c>
      <c r="BK230" s="24">
        <f t="shared" si="111"/>
        <v>0</v>
      </c>
      <c r="BL230" s="24">
        <f t="shared" si="112"/>
        <v>0</v>
      </c>
      <c r="BM230" s="24">
        <f t="shared" si="113"/>
        <v>0</v>
      </c>
      <c r="BN230" s="24">
        <f t="shared" si="114"/>
        <v>0</v>
      </c>
      <c r="BO230" s="24">
        <f t="shared" si="115"/>
        <v>0</v>
      </c>
      <c r="BP230" s="24">
        <f t="shared" si="116"/>
        <v>0</v>
      </c>
      <c r="BQ230" s="24">
        <f t="shared" si="117"/>
        <v>0</v>
      </c>
      <c r="BR230" s="24">
        <f t="shared" si="118"/>
        <v>0</v>
      </c>
      <c r="BS230" s="24">
        <f t="shared" si="119"/>
        <v>0</v>
      </c>
      <c r="BT230" s="24">
        <f t="shared" si="120"/>
        <v>1</v>
      </c>
      <c r="BU230" s="24">
        <f t="shared" si="121"/>
        <v>0</v>
      </c>
      <c r="BV230" s="24">
        <f t="shared" si="122"/>
        <v>0</v>
      </c>
      <c r="BW230" s="24">
        <f t="shared" si="123"/>
        <v>0</v>
      </c>
      <c r="BX230" s="24">
        <f t="shared" si="124"/>
        <v>0</v>
      </c>
      <c r="BY230" s="24">
        <f t="shared" si="125"/>
        <v>0</v>
      </c>
      <c r="BZ230" s="24">
        <f t="shared" si="126"/>
        <v>0</v>
      </c>
      <c r="CA230" s="24">
        <f t="shared" si="127"/>
        <v>1</v>
      </c>
      <c r="CB230" s="24">
        <f t="shared" si="128"/>
        <v>1</v>
      </c>
      <c r="CC230" s="24">
        <f t="shared" si="129"/>
        <v>0</v>
      </c>
      <c r="CD230" s="24">
        <f t="shared" si="130"/>
        <v>0</v>
      </c>
      <c r="CE230" s="24">
        <f t="shared" si="131"/>
        <v>0</v>
      </c>
      <c r="CF230" s="24">
        <f t="shared" si="132"/>
        <v>0</v>
      </c>
      <c r="CG230" s="24">
        <f t="shared" si="141"/>
        <v>1</v>
      </c>
      <c r="CH230" s="24">
        <f t="shared" si="133"/>
        <v>0</v>
      </c>
      <c r="CI230" s="24">
        <f t="shared" si="134"/>
        <v>1</v>
      </c>
      <c r="CJ230" s="211">
        <f>_xlfn.XLOOKUP($C230,[1]Sheet1!$B:$B,[1]Sheet1!BJ:BJ)</f>
        <v>0</v>
      </c>
      <c r="CK230" s="211">
        <f>_xlfn.XLOOKUP($C230,[1]Sheet1!$B:$B,[1]Sheet1!BK:BK)</f>
        <v>0</v>
      </c>
      <c r="CL230" s="211">
        <f>_xlfn.XLOOKUP($C230,[1]Sheet1!$B:$B,[1]Sheet1!BL:BL)</f>
        <v>0</v>
      </c>
      <c r="CM230" s="211">
        <f>_xlfn.XLOOKUP($C230,[1]Sheet1!$B:$B,[1]Sheet1!BM:BM)</f>
        <v>0</v>
      </c>
      <c r="CN230" s="211">
        <f>_xlfn.XLOOKUP($C230,[1]Sheet1!$B:$B,[1]Sheet1!BN:BN)</f>
        <v>0</v>
      </c>
      <c r="CO230" s="211">
        <f>_xlfn.XLOOKUP($C230,[1]Sheet1!$B:$B,[1]Sheet1!BO:BO)</f>
        <v>0</v>
      </c>
      <c r="CP230" s="211">
        <f>_xlfn.XLOOKUP($C230,[1]Sheet1!$B:$B,[1]Sheet1!BP:BP)</f>
        <v>0</v>
      </c>
      <c r="CQ230" s="211">
        <f>_xlfn.XLOOKUP($C230,[1]Sheet1!$B:$B,[1]Sheet1!BQ:BQ)</f>
        <v>0</v>
      </c>
      <c r="CR230" s="211">
        <f>_xlfn.XLOOKUP($C230,[1]Sheet1!$B:$B,[1]Sheet1!BR:BR)</f>
        <v>0</v>
      </c>
      <c r="CS230" s="211">
        <f>_xlfn.XLOOKUP($C230,[1]Sheet1!$B:$B,[1]Sheet1!BS:BS)</f>
        <v>1</v>
      </c>
      <c r="CT230" s="211">
        <f>_xlfn.XLOOKUP($C230,[1]Sheet1!$B:$B,[1]Sheet1!BT:BT)</f>
        <v>0</v>
      </c>
      <c r="CU230" s="211">
        <f>_xlfn.XLOOKUP($C230,[1]Sheet1!$B:$B,[1]Sheet1!BU:BU)</f>
        <v>1</v>
      </c>
      <c r="CV230" s="211">
        <f>_xlfn.XLOOKUP($C230,[1]Sheet1!$B:$B,[1]Sheet1!BV:BV)</f>
        <v>0</v>
      </c>
      <c r="CW230" s="211">
        <f>_xlfn.XLOOKUP($C230,[1]Sheet1!$B:$B,[1]Sheet1!BW:BW)</f>
        <v>0</v>
      </c>
      <c r="CX230" s="211">
        <f>_xlfn.XLOOKUP($C230,[1]Sheet1!$B:$B,[1]Sheet1!BX:BX)</f>
        <v>0</v>
      </c>
      <c r="CY230" s="211">
        <f>_xlfn.XLOOKUP($C230,[1]Sheet1!$B:$B,[1]Sheet1!BY:BY)</f>
        <v>0</v>
      </c>
      <c r="CZ230" s="211">
        <f>_xlfn.XLOOKUP($C230,[1]Sheet1!$B:$B,[1]Sheet1!BZ:BZ)</f>
        <v>0</v>
      </c>
      <c r="DA230" s="211">
        <f>_xlfn.XLOOKUP($C230,[1]Sheet1!$B:$B,[1]Sheet1!CA:CA)</f>
        <v>0</v>
      </c>
      <c r="DB230" s="211">
        <f>_xlfn.XLOOKUP($C230,[1]Sheet1!$B:$B,[1]Sheet1!CB:CB)</f>
        <v>0</v>
      </c>
      <c r="DC230" s="211">
        <f>_xlfn.XLOOKUP($C230,[1]Sheet1!$B:$B,[1]Sheet1!CC:CC)</f>
        <v>0</v>
      </c>
      <c r="DD230" s="211">
        <f>_xlfn.XLOOKUP($C230,[1]Sheet1!$B:$B,[1]Sheet1!CD:CD)</f>
        <v>0</v>
      </c>
      <c r="DE230" s="211">
        <f>_xlfn.XLOOKUP($C230,[1]Sheet1!$B:$B,[1]Sheet1!CE:CE)</f>
        <v>1</v>
      </c>
      <c r="DF230" s="211">
        <f>_xlfn.XLOOKUP($C230,[1]Sheet1!$B:$B,[1]Sheet1!CF:CF)</f>
        <v>0</v>
      </c>
      <c r="DG230" s="163" t="str">
        <f>_xlfn.XLOOKUP(C230,[2]Sheet1!$B:$B,[2]Sheet1!$N:$N)</f>
        <v>Y</v>
      </c>
      <c r="DH230" s="163" t="str">
        <f>_xlfn.XLOOKUP(C230,[2]Sheet1!$B:$B,[2]Sheet1!$R:$R)</f>
        <v>No</v>
      </c>
      <c r="DI230" s="163" t="str">
        <f>_xlfn.XLOOKUP(C230,[2]Sheet1!$B:$B,[2]Sheet1!$AN:$AN)</f>
        <v>N</v>
      </c>
      <c r="DJ230" s="163" t="str">
        <f>_xlfn.XLOOKUP(C230,[2]Sheet1!$B:$B,[2]Sheet1!$W:$W)</f>
        <v>N</v>
      </c>
      <c r="DK230" s="163">
        <f>_xlfn.XLOOKUP(C230,[2]Sheet1!$B:$B,[2]Sheet1!$AF:$AF)</f>
        <v>0</v>
      </c>
      <c r="DL230" s="163">
        <f>_xlfn.XLOOKUP(C230,[2]Sheet1!$B:$B,[2]Sheet1!$AW:$AW)</f>
        <v>0</v>
      </c>
      <c r="DM230" s="166" t="str">
        <f t="shared" si="135"/>
        <v>N</v>
      </c>
      <c r="DN230" s="166" t="str">
        <f t="shared" si="136"/>
        <v/>
      </c>
      <c r="DO230" s="166" t="str">
        <f t="shared" si="137"/>
        <v>Y</v>
      </c>
      <c r="DP230" s="166" t="str">
        <f t="shared" si="138"/>
        <v>N</v>
      </c>
      <c r="DQ230" s="180" t="str">
        <f t="shared" si="139"/>
        <v>Not Specified</v>
      </c>
      <c r="DR230" s="180"/>
    </row>
    <row r="231" spans="1:122" s="24" customFormat="1" ht="16.5" hidden="1" customHeight="1">
      <c r="A231" s="24">
        <v>228</v>
      </c>
      <c r="B231" s="24">
        <v>239</v>
      </c>
      <c r="C231" s="26" t="s">
        <v>978</v>
      </c>
      <c r="D231" s="24" t="s">
        <v>7162</v>
      </c>
      <c r="E231" s="24" t="s">
        <v>7175</v>
      </c>
      <c r="F231" s="24" t="s">
        <v>2277</v>
      </c>
      <c r="G231" s="24" t="s">
        <v>3181</v>
      </c>
      <c r="H231" s="30" t="s">
        <v>979</v>
      </c>
      <c r="I231" s="24" t="s">
        <v>980</v>
      </c>
      <c r="J231" s="24">
        <v>-6.7000000000000004E-2</v>
      </c>
      <c r="K231" s="24" t="s">
        <v>981</v>
      </c>
      <c r="L231" s="24">
        <v>118422</v>
      </c>
      <c r="M231" s="26">
        <v>12</v>
      </c>
      <c r="N231" s="73" t="s">
        <v>689</v>
      </c>
      <c r="O231" s="73" t="s">
        <v>7588</v>
      </c>
      <c r="P231" s="74" t="s">
        <v>7588</v>
      </c>
      <c r="Q231" s="73" t="s">
        <v>689</v>
      </c>
      <c r="R231" s="73" t="s">
        <v>689</v>
      </c>
      <c r="S231" s="73" t="s">
        <v>7588</v>
      </c>
      <c r="T231" s="73" t="s">
        <v>7588</v>
      </c>
      <c r="U231" s="213" t="s">
        <v>7588</v>
      </c>
      <c r="V231" s="73" t="s">
        <v>7588</v>
      </c>
      <c r="W231" s="73" t="s">
        <v>7588</v>
      </c>
      <c r="X231" s="218" t="s">
        <v>7588</v>
      </c>
      <c r="Y231" s="73" t="s">
        <v>7588</v>
      </c>
      <c r="Z231" s="73" t="s">
        <v>7588</v>
      </c>
      <c r="AA231" s="74" t="s">
        <v>7588</v>
      </c>
      <c r="AB231" s="73"/>
      <c r="AC231" s="73" t="s">
        <v>3013</v>
      </c>
      <c r="AD231" s="74" t="s">
        <v>7139</v>
      </c>
      <c r="AE231" s="73" t="s">
        <v>85</v>
      </c>
      <c r="AF231" s="73" t="s">
        <v>689</v>
      </c>
      <c r="AG231" s="73" t="s">
        <v>166</v>
      </c>
      <c r="AH231" s="73" t="s">
        <v>166</v>
      </c>
      <c r="AI231" s="73" t="s">
        <v>7588</v>
      </c>
      <c r="AJ231" s="73" t="s">
        <v>691</v>
      </c>
      <c r="AK231" s="81" t="s">
        <v>167</v>
      </c>
      <c r="AL231" s="73">
        <v>2060</v>
      </c>
      <c r="AM231" s="28" t="s">
        <v>982</v>
      </c>
      <c r="AN231" s="26"/>
      <c r="AO231" s="24" t="s">
        <v>7588</v>
      </c>
      <c r="AP231" s="73" t="s">
        <v>689</v>
      </c>
      <c r="AQ231" s="24" t="s">
        <v>7588</v>
      </c>
      <c r="AR231" s="24" t="s">
        <v>7588</v>
      </c>
      <c r="AS231" s="24" t="s">
        <v>7588</v>
      </c>
      <c r="AU231" s="26"/>
      <c r="AV231" s="24" t="s">
        <v>7588</v>
      </c>
      <c r="AW231" s="22" t="s">
        <v>7588</v>
      </c>
      <c r="AX231" s="24" t="s">
        <v>7588</v>
      </c>
      <c r="AY231" s="24" t="s">
        <v>86</v>
      </c>
      <c r="AZ231" s="24" t="s">
        <v>174</v>
      </c>
      <c r="BA231" s="24" t="s">
        <v>7588</v>
      </c>
      <c r="BB231" s="28" t="s">
        <v>982</v>
      </c>
      <c r="BC231" s="26"/>
      <c r="BE231" s="29"/>
      <c r="BF231" s="26"/>
      <c r="BG231" s="24">
        <f t="shared" si="107"/>
        <v>0</v>
      </c>
      <c r="BH231" s="24">
        <f t="shared" si="108"/>
        <v>0</v>
      </c>
      <c r="BI231" s="24">
        <f t="shared" si="109"/>
        <v>0</v>
      </c>
      <c r="BJ231" s="24">
        <f t="shared" si="110"/>
        <v>0</v>
      </c>
      <c r="BK231" s="24">
        <f t="shared" si="111"/>
        <v>0</v>
      </c>
      <c r="BL231" s="24">
        <f t="shared" si="112"/>
        <v>0</v>
      </c>
      <c r="BM231" s="24">
        <f t="shared" si="113"/>
        <v>0</v>
      </c>
      <c r="BN231" s="24">
        <f t="shared" si="114"/>
        <v>0</v>
      </c>
      <c r="BO231" s="24">
        <f t="shared" si="115"/>
        <v>0</v>
      </c>
      <c r="BP231" s="24">
        <f t="shared" si="116"/>
        <v>0</v>
      </c>
      <c r="BQ231" s="24">
        <f t="shared" si="117"/>
        <v>0</v>
      </c>
      <c r="BR231" s="24">
        <f t="shared" si="118"/>
        <v>0</v>
      </c>
      <c r="BS231" s="24">
        <f t="shared" si="119"/>
        <v>0</v>
      </c>
      <c r="BT231" s="24">
        <f t="shared" si="120"/>
        <v>0</v>
      </c>
      <c r="BU231" s="24">
        <f t="shared" si="121"/>
        <v>0</v>
      </c>
      <c r="BV231" s="24">
        <f t="shared" si="122"/>
        <v>0</v>
      </c>
      <c r="BW231" s="24">
        <f t="shared" si="123"/>
        <v>0</v>
      </c>
      <c r="BX231" s="24">
        <f t="shared" si="124"/>
        <v>0</v>
      </c>
      <c r="BY231" s="24">
        <f t="shared" si="125"/>
        <v>0</v>
      </c>
      <c r="BZ231" s="24">
        <f t="shared" si="126"/>
        <v>0</v>
      </c>
      <c r="CA231" s="24">
        <f t="shared" si="127"/>
        <v>0</v>
      </c>
      <c r="CB231" s="24">
        <f t="shared" si="128"/>
        <v>0</v>
      </c>
      <c r="CC231" s="24">
        <f t="shared" si="129"/>
        <v>0</v>
      </c>
      <c r="CD231" s="24">
        <f t="shared" si="130"/>
        <v>0</v>
      </c>
      <c r="CE231" s="24">
        <f t="shared" si="131"/>
        <v>1</v>
      </c>
      <c r="CF231" s="24">
        <f t="shared" si="132"/>
        <v>0</v>
      </c>
      <c r="CG231" s="24">
        <f t="shared" si="141"/>
        <v>0</v>
      </c>
      <c r="CH231" s="24">
        <f t="shared" si="133"/>
        <v>0</v>
      </c>
      <c r="CI231" s="24">
        <f t="shared" si="134"/>
        <v>0</v>
      </c>
      <c r="CJ231" s="211">
        <f>_xlfn.XLOOKUP($C231,[1]Sheet1!$B:$B,[1]Sheet1!BJ:BJ)</f>
        <v>0</v>
      </c>
      <c r="CK231" s="211">
        <f>_xlfn.XLOOKUP($C231,[1]Sheet1!$B:$B,[1]Sheet1!BK:BK)</f>
        <v>0</v>
      </c>
      <c r="CL231" s="211">
        <f>_xlfn.XLOOKUP($C231,[1]Sheet1!$B:$B,[1]Sheet1!BL:BL)</f>
        <v>0</v>
      </c>
      <c r="CM231" s="211">
        <f>_xlfn.XLOOKUP($C231,[1]Sheet1!$B:$B,[1]Sheet1!BM:BM)</f>
        <v>0</v>
      </c>
      <c r="CN231" s="211">
        <f>_xlfn.XLOOKUP($C231,[1]Sheet1!$B:$B,[1]Sheet1!BN:BN)</f>
        <v>0</v>
      </c>
      <c r="CO231" s="211">
        <f>_xlfn.XLOOKUP($C231,[1]Sheet1!$B:$B,[1]Sheet1!BO:BO)</f>
        <v>0</v>
      </c>
      <c r="CP231" s="211">
        <f>_xlfn.XLOOKUP($C231,[1]Sheet1!$B:$B,[1]Sheet1!BP:BP)</f>
        <v>0</v>
      </c>
      <c r="CQ231" s="211">
        <f>_xlfn.XLOOKUP($C231,[1]Sheet1!$B:$B,[1]Sheet1!BQ:BQ)</f>
        <v>0</v>
      </c>
      <c r="CR231" s="211">
        <f>_xlfn.XLOOKUP($C231,[1]Sheet1!$B:$B,[1]Sheet1!BR:BR)</f>
        <v>0</v>
      </c>
      <c r="CS231" s="211">
        <f>_xlfn.XLOOKUP($C231,[1]Sheet1!$B:$B,[1]Sheet1!BS:BS)</f>
        <v>0</v>
      </c>
      <c r="CT231" s="211">
        <f>_xlfn.XLOOKUP($C231,[1]Sheet1!$B:$B,[1]Sheet1!BT:BT)</f>
        <v>0</v>
      </c>
      <c r="CU231" s="211">
        <f>_xlfn.XLOOKUP($C231,[1]Sheet1!$B:$B,[1]Sheet1!BU:BU)</f>
        <v>0</v>
      </c>
      <c r="CV231" s="211">
        <f>_xlfn.XLOOKUP($C231,[1]Sheet1!$B:$B,[1]Sheet1!BV:BV)</f>
        <v>0</v>
      </c>
      <c r="CW231" s="211">
        <f>_xlfn.XLOOKUP($C231,[1]Sheet1!$B:$B,[1]Sheet1!BW:BW)</f>
        <v>0</v>
      </c>
      <c r="CX231" s="211">
        <f>_xlfn.XLOOKUP($C231,[1]Sheet1!$B:$B,[1]Sheet1!BX:BX)</f>
        <v>0</v>
      </c>
      <c r="CY231" s="211">
        <f>_xlfn.XLOOKUP($C231,[1]Sheet1!$B:$B,[1]Sheet1!BY:BY)</f>
        <v>0</v>
      </c>
      <c r="CZ231" s="211">
        <f>_xlfn.XLOOKUP($C231,[1]Sheet1!$B:$B,[1]Sheet1!BZ:BZ)</f>
        <v>0</v>
      </c>
      <c r="DA231" s="211">
        <f>_xlfn.XLOOKUP($C231,[1]Sheet1!$B:$B,[1]Sheet1!CA:CA)</f>
        <v>0</v>
      </c>
      <c r="DB231" s="211">
        <f>_xlfn.XLOOKUP($C231,[1]Sheet1!$B:$B,[1]Sheet1!CB:CB)</f>
        <v>0</v>
      </c>
      <c r="DC231" s="211">
        <f>_xlfn.XLOOKUP($C231,[1]Sheet1!$B:$B,[1]Sheet1!CC:CC)</f>
        <v>0</v>
      </c>
      <c r="DD231" s="211">
        <f>_xlfn.XLOOKUP($C231,[1]Sheet1!$B:$B,[1]Sheet1!CD:CD)</f>
        <v>0</v>
      </c>
      <c r="DE231" s="211">
        <f>_xlfn.XLOOKUP($C231,[1]Sheet1!$B:$B,[1]Sheet1!CE:CE)</f>
        <v>0</v>
      </c>
      <c r="DF231" s="211">
        <f>_xlfn.XLOOKUP($C231,[1]Sheet1!$B:$B,[1]Sheet1!CF:CF)</f>
        <v>0</v>
      </c>
      <c r="DG231" s="163" t="str">
        <f>_xlfn.XLOOKUP(C231,[2]Sheet1!$B:$B,[2]Sheet1!$N:$N)</f>
        <v>N</v>
      </c>
      <c r="DH231" s="163">
        <f>_xlfn.XLOOKUP(C231,[2]Sheet1!$B:$B,[2]Sheet1!$R:$R)</f>
        <v>0</v>
      </c>
      <c r="DI231" s="163" t="str">
        <f>_xlfn.XLOOKUP(C231,[2]Sheet1!$B:$B,[2]Sheet1!$AN:$AN)</f>
        <v>N</v>
      </c>
      <c r="DJ231" s="163" t="str">
        <f>_xlfn.XLOOKUP(C231,[2]Sheet1!$B:$B,[2]Sheet1!$W:$W)</f>
        <v>G</v>
      </c>
      <c r="DK231" s="163" t="str">
        <f>_xlfn.XLOOKUP(C231,[2]Sheet1!$B:$B,[2]Sheet1!$AF:$AF)</f>
        <v>U</v>
      </c>
      <c r="DL231" s="163">
        <f>_xlfn.XLOOKUP(C231,[2]Sheet1!$B:$B,[2]Sheet1!$AW:$AW)</f>
        <v>0</v>
      </c>
      <c r="DM231" s="166" t="str">
        <f t="shared" si="135"/>
        <v>N</v>
      </c>
      <c r="DN231" s="166" t="str">
        <f t="shared" si="136"/>
        <v/>
      </c>
      <c r="DO231" s="166" t="str">
        <f t="shared" si="137"/>
        <v>N</v>
      </c>
      <c r="DP231" s="166" t="str">
        <f t="shared" si="138"/>
        <v>N</v>
      </c>
      <c r="DQ231" s="180" t="str">
        <f t="shared" si="139"/>
        <v/>
      </c>
      <c r="DR231" s="180"/>
    </row>
    <row r="232" spans="1:122" s="24" customFormat="1" ht="16.5" hidden="1" customHeight="1">
      <c r="A232" s="24">
        <v>229</v>
      </c>
      <c r="B232" s="24">
        <v>251</v>
      </c>
      <c r="C232" s="26" t="s">
        <v>983</v>
      </c>
      <c r="D232" s="143" t="s">
        <v>7196</v>
      </c>
      <c r="E232" s="143" t="s">
        <v>7172</v>
      </c>
      <c r="F232" s="143" t="s">
        <v>2374</v>
      </c>
      <c r="G232" s="143" t="s">
        <v>3136</v>
      </c>
      <c r="H232" s="167" t="s">
        <v>984</v>
      </c>
      <c r="I232" s="143" t="s">
        <v>985</v>
      </c>
      <c r="J232" s="143">
        <v>-0.65800000000000003</v>
      </c>
      <c r="K232" s="143" t="s">
        <v>986</v>
      </c>
      <c r="L232" s="143">
        <v>98636</v>
      </c>
      <c r="M232" s="144">
        <v>31</v>
      </c>
      <c r="N232" s="73" t="s">
        <v>689</v>
      </c>
      <c r="O232" s="73" t="s">
        <v>7588</v>
      </c>
      <c r="P232" s="74" t="s">
        <v>7588</v>
      </c>
      <c r="Q232" s="73" t="s">
        <v>86</v>
      </c>
      <c r="R232" s="73" t="s">
        <v>86</v>
      </c>
      <c r="S232" s="73" t="s">
        <v>673</v>
      </c>
      <c r="T232" s="73" t="s">
        <v>5088</v>
      </c>
      <c r="U232" s="213">
        <v>2030</v>
      </c>
      <c r="V232" s="73" t="s">
        <v>7588</v>
      </c>
      <c r="W232" s="73" t="s">
        <v>7588</v>
      </c>
      <c r="X232" s="218" t="s">
        <v>7588</v>
      </c>
      <c r="Y232" s="73" t="s">
        <v>7588</v>
      </c>
      <c r="Z232" s="73" t="s">
        <v>7588</v>
      </c>
      <c r="AA232" s="74" t="s">
        <v>7588</v>
      </c>
      <c r="AB232" s="73"/>
      <c r="AC232" s="73" t="s">
        <v>675</v>
      </c>
      <c r="AD232" s="74" t="s">
        <v>5</v>
      </c>
      <c r="AE232" s="73" t="s">
        <v>7346</v>
      </c>
      <c r="AF232" s="73" t="s">
        <v>86</v>
      </c>
      <c r="AG232" s="73" t="s">
        <v>266</v>
      </c>
      <c r="AH232" s="73" t="s">
        <v>266</v>
      </c>
      <c r="AI232" s="73" t="s">
        <v>266</v>
      </c>
      <c r="AJ232" s="73" t="s">
        <v>2283</v>
      </c>
      <c r="AK232" s="81" t="s">
        <v>5091</v>
      </c>
      <c r="AL232" s="73">
        <v>2050</v>
      </c>
      <c r="AN232" s="26"/>
      <c r="AO232" s="24" t="s">
        <v>7588</v>
      </c>
      <c r="AP232" s="73" t="s">
        <v>689</v>
      </c>
      <c r="AQ232" s="24" t="s">
        <v>7588</v>
      </c>
      <c r="AR232" s="24" t="s">
        <v>7588</v>
      </c>
      <c r="AS232" s="24" t="s">
        <v>7588</v>
      </c>
      <c r="AU232" s="26"/>
      <c r="AV232" s="24" t="s">
        <v>267</v>
      </c>
      <c r="AW232" s="22" t="s">
        <v>267</v>
      </c>
      <c r="AX232" s="24" t="s">
        <v>269</v>
      </c>
      <c r="AY232" s="24" t="s">
        <v>689</v>
      </c>
      <c r="AZ232" s="24" t="s">
        <v>7588</v>
      </c>
      <c r="BA232" s="24" t="s">
        <v>7588</v>
      </c>
      <c r="BC232" s="26"/>
      <c r="BE232" s="29"/>
      <c r="BF232" s="26"/>
      <c r="BG232" s="24">
        <f t="shared" si="107"/>
        <v>0</v>
      </c>
      <c r="BH232" s="24">
        <f t="shared" si="108"/>
        <v>0</v>
      </c>
      <c r="BI232" s="24">
        <f t="shared" si="109"/>
        <v>0</v>
      </c>
      <c r="BJ232" s="24">
        <f t="shared" si="110"/>
        <v>0</v>
      </c>
      <c r="BK232" s="24">
        <f t="shared" si="111"/>
        <v>0</v>
      </c>
      <c r="BL232" s="24">
        <f t="shared" si="112"/>
        <v>1</v>
      </c>
      <c r="BM232" s="24">
        <f t="shared" si="113"/>
        <v>0</v>
      </c>
      <c r="BN232" s="24">
        <f t="shared" si="114"/>
        <v>1</v>
      </c>
      <c r="BO232" s="24">
        <f t="shared" si="115"/>
        <v>0</v>
      </c>
      <c r="BP232" s="24">
        <f t="shared" si="116"/>
        <v>0</v>
      </c>
      <c r="BQ232" s="24">
        <f t="shared" si="117"/>
        <v>0</v>
      </c>
      <c r="BR232" s="24">
        <f t="shared" si="118"/>
        <v>0</v>
      </c>
      <c r="BS232" s="24">
        <f t="shared" si="119"/>
        <v>0</v>
      </c>
      <c r="BT232" s="24">
        <f t="shared" si="120"/>
        <v>0</v>
      </c>
      <c r="BU232" s="24">
        <f t="shared" si="121"/>
        <v>0</v>
      </c>
      <c r="BV232" s="24">
        <f t="shared" si="122"/>
        <v>0</v>
      </c>
      <c r="BW232" s="24">
        <f t="shared" si="123"/>
        <v>1</v>
      </c>
      <c r="BX232" s="24">
        <f t="shared" si="124"/>
        <v>1</v>
      </c>
      <c r="BY232" s="24">
        <f t="shared" si="125"/>
        <v>0</v>
      </c>
      <c r="BZ232" s="24">
        <f t="shared" si="126"/>
        <v>0</v>
      </c>
      <c r="CA232" s="24">
        <f t="shared" si="127"/>
        <v>0</v>
      </c>
      <c r="CB232" s="24">
        <f t="shared" si="128"/>
        <v>0</v>
      </c>
      <c r="CC232" s="24">
        <f t="shared" si="129"/>
        <v>0</v>
      </c>
      <c r="CD232" s="24">
        <f t="shared" si="130"/>
        <v>0</v>
      </c>
      <c r="CE232" s="24">
        <f t="shared" si="131"/>
        <v>0</v>
      </c>
      <c r="CF232" s="24">
        <f t="shared" si="132"/>
        <v>0</v>
      </c>
      <c r="CG232" s="24">
        <f>MAX($BJ232,$BN232,$BX232,$CB232)</f>
        <v>1</v>
      </c>
      <c r="CH232" s="24">
        <f t="shared" si="133"/>
        <v>0</v>
      </c>
      <c r="CI232" s="24">
        <f t="shared" si="134"/>
        <v>1</v>
      </c>
      <c r="CJ232" s="211">
        <f>_xlfn.XLOOKUP($C232,[1]Sheet1!$B:$B,[1]Sheet1!BJ:BJ)</f>
        <v>0</v>
      </c>
      <c r="CK232" s="211">
        <f>_xlfn.XLOOKUP($C232,[1]Sheet1!$B:$B,[1]Sheet1!BK:BK)</f>
        <v>0</v>
      </c>
      <c r="CL232" s="211">
        <f>_xlfn.XLOOKUP($C232,[1]Sheet1!$B:$B,[1]Sheet1!BL:BL)</f>
        <v>0</v>
      </c>
      <c r="CM232" s="211">
        <f>_xlfn.XLOOKUP($C232,[1]Sheet1!$B:$B,[1]Sheet1!BM:BM)</f>
        <v>0</v>
      </c>
      <c r="CN232" s="211">
        <f>_xlfn.XLOOKUP($C232,[1]Sheet1!$B:$B,[1]Sheet1!BN:BN)</f>
        <v>0</v>
      </c>
      <c r="CO232" s="211">
        <f>_xlfn.XLOOKUP($C232,[1]Sheet1!$B:$B,[1]Sheet1!BO:BO)</f>
        <v>0</v>
      </c>
      <c r="CP232" s="211">
        <f>_xlfn.XLOOKUP($C232,[1]Sheet1!$B:$B,[1]Sheet1!BP:BP)</f>
        <v>1</v>
      </c>
      <c r="CQ232" s="211">
        <f>_xlfn.XLOOKUP($C232,[1]Sheet1!$B:$B,[1]Sheet1!BQ:BQ)</f>
        <v>1</v>
      </c>
      <c r="CR232" s="211">
        <f>_xlfn.XLOOKUP($C232,[1]Sheet1!$B:$B,[1]Sheet1!BR:BR)</f>
        <v>0</v>
      </c>
      <c r="CS232" s="211">
        <f>_xlfn.XLOOKUP($C232,[1]Sheet1!$B:$B,[1]Sheet1!BS:BS)</f>
        <v>1</v>
      </c>
      <c r="CT232" s="211">
        <f>_xlfn.XLOOKUP($C232,[1]Sheet1!$B:$B,[1]Sheet1!BT:BT)</f>
        <v>0</v>
      </c>
      <c r="CU232" s="211">
        <f>_xlfn.XLOOKUP($C232,[1]Sheet1!$B:$B,[1]Sheet1!BU:BU)</f>
        <v>1</v>
      </c>
      <c r="CV232" s="211">
        <f>_xlfn.XLOOKUP($C232,[1]Sheet1!$B:$B,[1]Sheet1!BV:BV)</f>
        <v>0</v>
      </c>
      <c r="CW232" s="211">
        <f>_xlfn.XLOOKUP($C232,[1]Sheet1!$B:$B,[1]Sheet1!BW:BW)</f>
        <v>0</v>
      </c>
      <c r="CX232" s="211">
        <f>_xlfn.XLOOKUP($C232,[1]Sheet1!$B:$B,[1]Sheet1!BX:BX)</f>
        <v>0</v>
      </c>
      <c r="CY232" s="211">
        <f>_xlfn.XLOOKUP($C232,[1]Sheet1!$B:$B,[1]Sheet1!BY:BY)</f>
        <v>0</v>
      </c>
      <c r="CZ232" s="211">
        <f>_xlfn.XLOOKUP($C232,[1]Sheet1!$B:$B,[1]Sheet1!BZ:BZ)</f>
        <v>1</v>
      </c>
      <c r="DA232" s="211">
        <f>_xlfn.XLOOKUP($C232,[1]Sheet1!$B:$B,[1]Sheet1!CA:CA)</f>
        <v>0</v>
      </c>
      <c r="DB232" s="211">
        <f>_xlfn.XLOOKUP($C232,[1]Sheet1!$B:$B,[1]Sheet1!CB:CB)</f>
        <v>1</v>
      </c>
      <c r="DC232" s="211">
        <f>_xlfn.XLOOKUP($C232,[1]Sheet1!$B:$B,[1]Sheet1!CC:CC)</f>
        <v>1</v>
      </c>
      <c r="DD232" s="211">
        <f>_xlfn.XLOOKUP($C232,[1]Sheet1!$B:$B,[1]Sheet1!CD:CD)</f>
        <v>0</v>
      </c>
      <c r="DE232" s="211">
        <f>_xlfn.XLOOKUP($C232,[1]Sheet1!$B:$B,[1]Sheet1!CE:CE)</f>
        <v>1</v>
      </c>
      <c r="DF232" s="211">
        <f>_xlfn.XLOOKUP($C232,[1]Sheet1!$B:$B,[1]Sheet1!CF:CF)</f>
        <v>0</v>
      </c>
      <c r="DG232" s="163" t="str">
        <f>_xlfn.XLOOKUP(C232,[2]Sheet1!$B:$B,[2]Sheet1!$N:$N)</f>
        <v>Y</v>
      </c>
      <c r="DH232" s="163" t="str">
        <f>_xlfn.XLOOKUP(C232,[2]Sheet1!$B:$B,[2]Sheet1!$R:$R)</f>
        <v>No</v>
      </c>
      <c r="DI232" s="163" t="str">
        <f>_xlfn.XLOOKUP(C232,[2]Sheet1!$B:$B,[2]Sheet1!$AN:$AN)</f>
        <v>V</v>
      </c>
      <c r="DJ232" s="163" t="str">
        <f>_xlfn.XLOOKUP(C232,[2]Sheet1!$B:$B,[2]Sheet1!$W:$W)</f>
        <v>I</v>
      </c>
      <c r="DK232" s="163">
        <f>_xlfn.XLOOKUP(C232,[2]Sheet1!$B:$B,[2]Sheet1!$AF:$AF)</f>
        <v>0</v>
      </c>
      <c r="DL232" s="163" t="str">
        <f>_xlfn.XLOOKUP(C232,[2]Sheet1!$B:$B,[2]Sheet1!$AW:$AW)</f>
        <v>Y</v>
      </c>
      <c r="DM232" s="166" t="str">
        <f t="shared" si="135"/>
        <v>Y</v>
      </c>
      <c r="DN232" s="166" t="str">
        <f t="shared" si="136"/>
        <v/>
      </c>
      <c r="DO232" s="166" t="str">
        <f t="shared" si="137"/>
        <v>N</v>
      </c>
      <c r="DP232" s="166" t="str">
        <f t="shared" si="138"/>
        <v>Y</v>
      </c>
      <c r="DQ232" s="180" t="str">
        <f t="shared" si="139"/>
        <v>Not Specified</v>
      </c>
      <c r="DR232" s="180"/>
    </row>
    <row r="233" spans="1:122" s="24" customFormat="1" ht="16.5" hidden="1" customHeight="1">
      <c r="A233" s="24">
        <v>230</v>
      </c>
      <c r="B233" s="24">
        <v>217</v>
      </c>
      <c r="C233" s="26" t="s">
        <v>274</v>
      </c>
      <c r="D233" s="24" t="s">
        <v>7190</v>
      </c>
      <c r="E233" s="24" t="s">
        <v>7169</v>
      </c>
      <c r="F233" s="24" t="s">
        <v>2800</v>
      </c>
      <c r="G233" s="24" t="s">
        <v>7255</v>
      </c>
      <c r="H233" s="30" t="s">
        <v>275</v>
      </c>
      <c r="I233" s="24" t="s">
        <v>276</v>
      </c>
      <c r="J233" s="24">
        <v>-0.182</v>
      </c>
      <c r="K233" s="24" t="s">
        <v>277</v>
      </c>
      <c r="L233" s="24">
        <v>86574</v>
      </c>
      <c r="M233" s="26">
        <v>31</v>
      </c>
      <c r="N233" s="73" t="s">
        <v>689</v>
      </c>
      <c r="O233" s="73" t="s">
        <v>7588</v>
      </c>
      <c r="P233" s="74" t="s">
        <v>7588</v>
      </c>
      <c r="Q233" s="73" t="s">
        <v>86</v>
      </c>
      <c r="R233" s="73" t="s">
        <v>86</v>
      </c>
      <c r="S233" s="73" t="s">
        <v>3067</v>
      </c>
      <c r="T233" s="73" t="s">
        <v>7588</v>
      </c>
      <c r="U233" s="213">
        <v>2030</v>
      </c>
      <c r="V233" s="73" t="s">
        <v>7588</v>
      </c>
      <c r="W233" s="73" t="s">
        <v>7588</v>
      </c>
      <c r="X233" s="218" t="s">
        <v>7588</v>
      </c>
      <c r="Y233" s="73" t="s">
        <v>689</v>
      </c>
      <c r="Z233" s="73" t="s">
        <v>3067</v>
      </c>
      <c r="AA233" s="74" t="s">
        <v>7588</v>
      </c>
      <c r="AB233" s="73"/>
      <c r="AC233" s="73" t="s">
        <v>2995</v>
      </c>
      <c r="AD233" s="74" t="s">
        <v>7140</v>
      </c>
      <c r="AE233" s="73" t="s">
        <v>7588</v>
      </c>
      <c r="AF233" s="73" t="s">
        <v>689</v>
      </c>
      <c r="AG233" s="73" t="s">
        <v>266</v>
      </c>
      <c r="AH233" s="73" t="s">
        <v>266</v>
      </c>
      <c r="AI233" s="73" t="s">
        <v>269</v>
      </c>
      <c r="AJ233" s="73" t="s">
        <v>691</v>
      </c>
      <c r="AK233" s="81" t="s">
        <v>7588</v>
      </c>
      <c r="AL233" s="73" t="s">
        <v>7588</v>
      </c>
      <c r="AN233" s="26"/>
      <c r="AO233" s="24" t="s">
        <v>7588</v>
      </c>
      <c r="AP233" s="73" t="s">
        <v>689</v>
      </c>
      <c r="AQ233" s="24" t="s">
        <v>7588</v>
      </c>
      <c r="AR233" s="24" t="s">
        <v>7588</v>
      </c>
      <c r="AS233" s="24" t="s">
        <v>7588</v>
      </c>
      <c r="AU233" s="26"/>
      <c r="AV233" s="24" t="s">
        <v>266</v>
      </c>
      <c r="AW233" s="22" t="s">
        <v>267</v>
      </c>
      <c r="AX233" s="24" t="s">
        <v>269</v>
      </c>
      <c r="AY233" s="24" t="s">
        <v>86</v>
      </c>
      <c r="AZ233" s="24" t="s">
        <v>5102</v>
      </c>
      <c r="BA233" s="24">
        <v>2030</v>
      </c>
      <c r="BC233" s="26"/>
      <c r="BE233" s="29"/>
      <c r="BF233" s="26"/>
      <c r="BG233" s="24">
        <f t="shared" si="107"/>
        <v>0</v>
      </c>
      <c r="BH233" s="24">
        <f t="shared" si="108"/>
        <v>0</v>
      </c>
      <c r="BI233" s="24">
        <f t="shared" si="109"/>
        <v>0</v>
      </c>
      <c r="BJ233" s="24">
        <f t="shared" si="110"/>
        <v>0</v>
      </c>
      <c r="BK233" s="24">
        <f t="shared" si="111"/>
        <v>0</v>
      </c>
      <c r="BL233" s="24">
        <f t="shared" si="112"/>
        <v>1</v>
      </c>
      <c r="BM233" s="24">
        <f t="shared" si="113"/>
        <v>0</v>
      </c>
      <c r="BN233" s="24">
        <f t="shared" si="114"/>
        <v>1</v>
      </c>
      <c r="BO233" s="24">
        <f t="shared" si="115"/>
        <v>0</v>
      </c>
      <c r="BP233" s="24">
        <f t="shared" si="116"/>
        <v>0</v>
      </c>
      <c r="BQ233" s="24">
        <f t="shared" si="117"/>
        <v>0</v>
      </c>
      <c r="BR233" s="24">
        <f t="shared" si="118"/>
        <v>0</v>
      </c>
      <c r="BS233" s="24">
        <f t="shared" si="119"/>
        <v>0</v>
      </c>
      <c r="BT233" s="24">
        <f t="shared" si="120"/>
        <v>0</v>
      </c>
      <c r="BU233" s="24">
        <f t="shared" si="121"/>
        <v>0</v>
      </c>
      <c r="BV233" s="24">
        <f t="shared" si="122"/>
        <v>0</v>
      </c>
      <c r="BW233" s="24">
        <f t="shared" si="123"/>
        <v>0</v>
      </c>
      <c r="BX233" s="24">
        <f t="shared" si="124"/>
        <v>0</v>
      </c>
      <c r="BY233" s="24">
        <f t="shared" si="125"/>
        <v>0</v>
      </c>
      <c r="BZ233" s="24">
        <f t="shared" si="126"/>
        <v>0</v>
      </c>
      <c r="CA233" s="24">
        <f t="shared" si="127"/>
        <v>0</v>
      </c>
      <c r="CB233" s="24">
        <f t="shared" si="128"/>
        <v>0</v>
      </c>
      <c r="CC233" s="24">
        <f t="shared" si="129"/>
        <v>0</v>
      </c>
      <c r="CD233" s="24">
        <f t="shared" si="130"/>
        <v>1</v>
      </c>
      <c r="CE233" s="24">
        <f t="shared" si="131"/>
        <v>0</v>
      </c>
      <c r="CF233" s="24">
        <f t="shared" si="132"/>
        <v>1</v>
      </c>
      <c r="CG233" s="24">
        <f>MAX(BJ233,BN233,BX233,CB233)</f>
        <v>1</v>
      </c>
      <c r="CH233" s="24">
        <f t="shared" si="133"/>
        <v>0</v>
      </c>
      <c r="CI233" s="24">
        <f t="shared" si="134"/>
        <v>0</v>
      </c>
      <c r="CJ233" s="211">
        <f>_xlfn.XLOOKUP($C233,[1]Sheet1!$B:$B,[1]Sheet1!BJ:BJ)</f>
        <v>0</v>
      </c>
      <c r="CK233" s="211">
        <f>_xlfn.XLOOKUP($C233,[1]Sheet1!$B:$B,[1]Sheet1!BK:BK)</f>
        <v>1</v>
      </c>
      <c r="CL233" s="211">
        <f>_xlfn.XLOOKUP($C233,[1]Sheet1!$B:$B,[1]Sheet1!BL:BL)</f>
        <v>0</v>
      </c>
      <c r="CM233" s="211">
        <f>_xlfn.XLOOKUP($C233,[1]Sheet1!$B:$B,[1]Sheet1!BM:BM)</f>
        <v>1</v>
      </c>
      <c r="CN233" s="211">
        <f>_xlfn.XLOOKUP($C233,[1]Sheet1!$B:$B,[1]Sheet1!BN:BN)</f>
        <v>0</v>
      </c>
      <c r="CO233" s="211">
        <f>_xlfn.XLOOKUP($C233,[1]Sheet1!$B:$B,[1]Sheet1!BO:BO)</f>
        <v>0</v>
      </c>
      <c r="CP233" s="211">
        <f>_xlfn.XLOOKUP($C233,[1]Sheet1!$B:$B,[1]Sheet1!BP:BP)</f>
        <v>0</v>
      </c>
      <c r="CQ233" s="211">
        <f>_xlfn.XLOOKUP($C233,[1]Sheet1!$B:$B,[1]Sheet1!BQ:BQ)</f>
        <v>0</v>
      </c>
      <c r="CR233" s="211">
        <f>_xlfn.XLOOKUP($C233,[1]Sheet1!$B:$B,[1]Sheet1!BR:BR)</f>
        <v>0</v>
      </c>
      <c r="CS233" s="211">
        <f>_xlfn.XLOOKUP($C233,[1]Sheet1!$B:$B,[1]Sheet1!BS:BS)</f>
        <v>1</v>
      </c>
      <c r="CT233" s="211">
        <f>_xlfn.XLOOKUP($C233,[1]Sheet1!$B:$B,[1]Sheet1!BT:BT)</f>
        <v>0</v>
      </c>
      <c r="CU233" s="211">
        <f>_xlfn.XLOOKUP($C233,[1]Sheet1!$B:$B,[1]Sheet1!BU:BU)</f>
        <v>1</v>
      </c>
      <c r="CV233" s="211">
        <f>_xlfn.XLOOKUP($C233,[1]Sheet1!$B:$B,[1]Sheet1!BV:BV)</f>
        <v>0</v>
      </c>
      <c r="CW233" s="211">
        <f>_xlfn.XLOOKUP($C233,[1]Sheet1!$B:$B,[1]Sheet1!BW:BW)</f>
        <v>0</v>
      </c>
      <c r="CX233" s="211">
        <f>_xlfn.XLOOKUP($C233,[1]Sheet1!$B:$B,[1]Sheet1!BX:BX)</f>
        <v>0</v>
      </c>
      <c r="CY233" s="211">
        <f>_xlfn.XLOOKUP($C233,[1]Sheet1!$B:$B,[1]Sheet1!BY:BY)</f>
        <v>0</v>
      </c>
      <c r="CZ233" s="211">
        <f>_xlfn.XLOOKUP($C233,[1]Sheet1!$B:$B,[1]Sheet1!BZ:BZ)</f>
        <v>1</v>
      </c>
      <c r="DA233" s="211">
        <f>_xlfn.XLOOKUP($C233,[1]Sheet1!$B:$B,[1]Sheet1!CA:CA)</f>
        <v>1</v>
      </c>
      <c r="DB233" s="211">
        <f>_xlfn.XLOOKUP($C233,[1]Sheet1!$B:$B,[1]Sheet1!CB:CB)</f>
        <v>1</v>
      </c>
      <c r="DC233" s="211">
        <f>_xlfn.XLOOKUP($C233,[1]Sheet1!$B:$B,[1]Sheet1!CC:CC)</f>
        <v>1</v>
      </c>
      <c r="DD233" s="211">
        <f>_xlfn.XLOOKUP($C233,[1]Sheet1!$B:$B,[1]Sheet1!CD:CD)</f>
        <v>0</v>
      </c>
      <c r="DE233" s="211">
        <f>_xlfn.XLOOKUP($C233,[1]Sheet1!$B:$B,[1]Sheet1!CE:CE)</f>
        <v>1</v>
      </c>
      <c r="DF233" s="211">
        <f>_xlfn.XLOOKUP($C233,[1]Sheet1!$B:$B,[1]Sheet1!CF:CF)</f>
        <v>0</v>
      </c>
      <c r="DG233" s="163" t="str">
        <f>_xlfn.XLOOKUP(C233,[2]Sheet1!$B:$B,[2]Sheet1!$N:$N)</f>
        <v>N</v>
      </c>
      <c r="DH233" s="163" t="str">
        <f>_xlfn.XLOOKUP(C233,[2]Sheet1!$B:$B,[2]Sheet1!$R:$R)</f>
        <v>Yes</v>
      </c>
      <c r="DI233" s="163" t="str">
        <f>_xlfn.XLOOKUP(C233,[2]Sheet1!$B:$B,[2]Sheet1!$AN:$AN)</f>
        <v>N</v>
      </c>
      <c r="DJ233" s="163" t="str">
        <f>_xlfn.XLOOKUP(C233,[2]Sheet1!$B:$B,[2]Sheet1!$W:$W)</f>
        <v>C, F</v>
      </c>
      <c r="DK233" s="163" t="str">
        <f>_xlfn.XLOOKUP(C233,[2]Sheet1!$B:$B,[2]Sheet1!$AF:$AF)</f>
        <v>Y</v>
      </c>
      <c r="DL233" s="163">
        <f>_xlfn.XLOOKUP(C233,[2]Sheet1!$B:$B,[2]Sheet1!$AW:$AW)</f>
        <v>0</v>
      </c>
      <c r="DM233" s="166" t="str">
        <f t="shared" si="135"/>
        <v>Y</v>
      </c>
      <c r="DN233" s="166" t="str">
        <f t="shared" si="136"/>
        <v>Committed</v>
      </c>
      <c r="DO233" s="166" t="str">
        <f t="shared" si="137"/>
        <v>N</v>
      </c>
      <c r="DP233" s="166" t="str">
        <f t="shared" si="138"/>
        <v>N</v>
      </c>
      <c r="DQ233" s="180" t="str">
        <f t="shared" si="139"/>
        <v>Yes</v>
      </c>
      <c r="DR233" s="180"/>
    </row>
    <row r="234" spans="1:122" s="82" customFormat="1" ht="16.5" hidden="1" customHeight="1">
      <c r="A234" s="24">
        <v>231</v>
      </c>
      <c r="B234" s="24">
        <v>242</v>
      </c>
      <c r="C234" s="26" t="s">
        <v>991</v>
      </c>
      <c r="D234" s="24" t="s">
        <v>7203</v>
      </c>
      <c r="E234" s="24" t="s">
        <v>3005</v>
      </c>
      <c r="F234" s="24" t="s">
        <v>7286</v>
      </c>
      <c r="G234" s="24" t="s">
        <v>2990</v>
      </c>
      <c r="H234" s="30" t="s">
        <v>992</v>
      </c>
      <c r="I234" s="24" t="s">
        <v>993</v>
      </c>
      <c r="J234" s="24">
        <v>6.6000000000000003E-2</v>
      </c>
      <c r="K234" s="24" t="s">
        <v>994</v>
      </c>
      <c r="L234" s="24">
        <v>255000</v>
      </c>
      <c r="M234" s="26">
        <v>31</v>
      </c>
      <c r="N234" s="73" t="s">
        <v>689</v>
      </c>
      <c r="O234" s="73" t="s">
        <v>7588</v>
      </c>
      <c r="P234" s="74" t="s">
        <v>7588</v>
      </c>
      <c r="Q234" s="73" t="s">
        <v>689</v>
      </c>
      <c r="R234" s="73" t="s">
        <v>689</v>
      </c>
      <c r="S234" s="73" t="s">
        <v>7588</v>
      </c>
      <c r="T234" s="73" t="s">
        <v>7588</v>
      </c>
      <c r="U234" s="213" t="s">
        <v>7588</v>
      </c>
      <c r="V234" s="73" t="s">
        <v>7588</v>
      </c>
      <c r="W234" s="73" t="s">
        <v>7588</v>
      </c>
      <c r="X234" s="218" t="s">
        <v>7588</v>
      </c>
      <c r="Y234" s="73" t="s">
        <v>7588</v>
      </c>
      <c r="Z234" s="73" t="s">
        <v>7588</v>
      </c>
      <c r="AA234" s="74" t="s">
        <v>7588</v>
      </c>
      <c r="AB234" s="73"/>
      <c r="AC234" s="73" t="s">
        <v>3013</v>
      </c>
      <c r="AD234" s="74" t="s">
        <v>7139</v>
      </c>
      <c r="AE234" s="73" t="s">
        <v>7588</v>
      </c>
      <c r="AF234" s="73" t="s">
        <v>689</v>
      </c>
      <c r="AG234" s="73" t="s">
        <v>266</v>
      </c>
      <c r="AH234" s="73" t="s">
        <v>266</v>
      </c>
      <c r="AI234" s="73" t="s">
        <v>267</v>
      </c>
      <c r="AJ234" s="73" t="s">
        <v>691</v>
      </c>
      <c r="AK234" s="81" t="s">
        <v>7588</v>
      </c>
      <c r="AL234" s="73" t="s">
        <v>7588</v>
      </c>
      <c r="AM234" s="28" t="s">
        <v>995</v>
      </c>
      <c r="AN234" s="26" t="s">
        <v>442</v>
      </c>
      <c r="AO234" s="24" t="s">
        <v>7588</v>
      </c>
      <c r="AP234" s="73" t="s">
        <v>689</v>
      </c>
      <c r="AQ234" s="24" t="s">
        <v>7588</v>
      </c>
      <c r="AR234" s="24" t="s">
        <v>7588</v>
      </c>
      <c r="AS234" s="24" t="s">
        <v>7588</v>
      </c>
      <c r="AT234" s="24"/>
      <c r="AU234" s="26"/>
      <c r="AV234" s="24" t="s">
        <v>267</v>
      </c>
      <c r="AW234" s="22" t="s">
        <v>269</v>
      </c>
      <c r="AX234" s="24" t="s">
        <v>269</v>
      </c>
      <c r="AY234" s="24" t="s">
        <v>689</v>
      </c>
      <c r="AZ234" s="24" t="s">
        <v>7588</v>
      </c>
      <c r="BA234" s="24" t="s">
        <v>7588</v>
      </c>
      <c r="BB234" s="24"/>
      <c r="BC234" s="26"/>
      <c r="BD234" s="24"/>
      <c r="BE234" s="29"/>
      <c r="BF234" s="26"/>
      <c r="BG234" s="24">
        <f t="shared" si="107"/>
        <v>0</v>
      </c>
      <c r="BH234" s="24">
        <f t="shared" si="108"/>
        <v>0</v>
      </c>
      <c r="BI234" s="24">
        <f t="shared" si="109"/>
        <v>0</v>
      </c>
      <c r="BJ234" s="24">
        <f t="shared" si="110"/>
        <v>0</v>
      </c>
      <c r="BK234" s="24">
        <f t="shared" si="111"/>
        <v>0</v>
      </c>
      <c r="BL234" s="24">
        <f t="shared" si="112"/>
        <v>0</v>
      </c>
      <c r="BM234" s="24">
        <f t="shared" si="113"/>
        <v>0</v>
      </c>
      <c r="BN234" s="24">
        <f t="shared" si="114"/>
        <v>0</v>
      </c>
      <c r="BO234" s="24">
        <f t="shared" si="115"/>
        <v>0</v>
      </c>
      <c r="BP234" s="24">
        <f t="shared" si="116"/>
        <v>0</v>
      </c>
      <c r="BQ234" s="24">
        <f t="shared" si="117"/>
        <v>0</v>
      </c>
      <c r="BR234" s="24">
        <f t="shared" si="118"/>
        <v>0</v>
      </c>
      <c r="BS234" s="24">
        <f t="shared" si="119"/>
        <v>0</v>
      </c>
      <c r="BT234" s="24">
        <f t="shared" si="120"/>
        <v>0</v>
      </c>
      <c r="BU234" s="24">
        <f t="shared" si="121"/>
        <v>0</v>
      </c>
      <c r="BV234" s="24">
        <f t="shared" si="122"/>
        <v>0</v>
      </c>
      <c r="BW234" s="24">
        <f t="shared" si="123"/>
        <v>0</v>
      </c>
      <c r="BX234" s="24">
        <f t="shared" si="124"/>
        <v>0</v>
      </c>
      <c r="BY234" s="24">
        <f t="shared" si="125"/>
        <v>0</v>
      </c>
      <c r="BZ234" s="24">
        <f t="shared" si="126"/>
        <v>0</v>
      </c>
      <c r="CA234" s="24">
        <f t="shared" si="127"/>
        <v>0</v>
      </c>
      <c r="CB234" s="24">
        <f t="shared" si="128"/>
        <v>0</v>
      </c>
      <c r="CC234" s="24">
        <f t="shared" si="129"/>
        <v>0</v>
      </c>
      <c r="CD234" s="24">
        <f t="shared" si="130"/>
        <v>0</v>
      </c>
      <c r="CE234" s="24">
        <f t="shared" si="131"/>
        <v>0</v>
      </c>
      <c r="CF234" s="24">
        <f t="shared" si="132"/>
        <v>0</v>
      </c>
      <c r="CG234" s="24">
        <f>MAX(BJ234,BN234,BX234,CB234)</f>
        <v>0</v>
      </c>
      <c r="CH234" s="24">
        <f t="shared" si="133"/>
        <v>0</v>
      </c>
      <c r="CI234" s="24">
        <f t="shared" si="134"/>
        <v>1</v>
      </c>
      <c r="CJ234" s="211">
        <f>_xlfn.XLOOKUP($C234,[1]Sheet1!$B:$B,[1]Sheet1!BJ:BJ)</f>
        <v>0</v>
      </c>
      <c r="CK234" s="211">
        <f>_xlfn.XLOOKUP($C234,[1]Sheet1!$B:$B,[1]Sheet1!BK:BK)</f>
        <v>0</v>
      </c>
      <c r="CL234" s="211">
        <f>_xlfn.XLOOKUP($C234,[1]Sheet1!$B:$B,[1]Sheet1!BL:BL)</f>
        <v>0</v>
      </c>
      <c r="CM234" s="211">
        <f>_xlfn.XLOOKUP($C234,[1]Sheet1!$B:$B,[1]Sheet1!BM:BM)</f>
        <v>0</v>
      </c>
      <c r="CN234" s="211">
        <f>_xlfn.XLOOKUP($C234,[1]Sheet1!$B:$B,[1]Sheet1!BN:BN)</f>
        <v>0</v>
      </c>
      <c r="CO234" s="211">
        <f>_xlfn.XLOOKUP($C234,[1]Sheet1!$B:$B,[1]Sheet1!BO:BO)</f>
        <v>0</v>
      </c>
      <c r="CP234" s="211">
        <f>_xlfn.XLOOKUP($C234,[1]Sheet1!$B:$B,[1]Sheet1!BP:BP)</f>
        <v>0</v>
      </c>
      <c r="CQ234" s="211">
        <f>_xlfn.XLOOKUP($C234,[1]Sheet1!$B:$B,[1]Sheet1!BQ:BQ)</f>
        <v>0</v>
      </c>
      <c r="CR234" s="211">
        <f>_xlfn.XLOOKUP($C234,[1]Sheet1!$B:$B,[1]Sheet1!BR:BR)</f>
        <v>0</v>
      </c>
      <c r="CS234" s="211">
        <f>_xlfn.XLOOKUP($C234,[1]Sheet1!$B:$B,[1]Sheet1!BS:BS)</f>
        <v>0</v>
      </c>
      <c r="CT234" s="211">
        <f>_xlfn.XLOOKUP($C234,[1]Sheet1!$B:$B,[1]Sheet1!BT:BT)</f>
        <v>0</v>
      </c>
      <c r="CU234" s="211">
        <f>_xlfn.XLOOKUP($C234,[1]Sheet1!$B:$B,[1]Sheet1!BU:BU)</f>
        <v>0</v>
      </c>
      <c r="CV234" s="211">
        <f>_xlfn.XLOOKUP($C234,[1]Sheet1!$B:$B,[1]Sheet1!BV:BV)</f>
        <v>0</v>
      </c>
      <c r="CW234" s="211">
        <f>_xlfn.XLOOKUP($C234,[1]Sheet1!$B:$B,[1]Sheet1!BW:BW)</f>
        <v>0</v>
      </c>
      <c r="CX234" s="211">
        <f>_xlfn.XLOOKUP($C234,[1]Sheet1!$B:$B,[1]Sheet1!BX:BX)</f>
        <v>0</v>
      </c>
      <c r="CY234" s="211">
        <f>_xlfn.XLOOKUP($C234,[1]Sheet1!$B:$B,[1]Sheet1!BY:BY)</f>
        <v>0</v>
      </c>
      <c r="CZ234" s="211">
        <f>_xlfn.XLOOKUP($C234,[1]Sheet1!$B:$B,[1]Sheet1!BZ:BZ)</f>
        <v>0</v>
      </c>
      <c r="DA234" s="211">
        <f>_xlfn.XLOOKUP($C234,[1]Sheet1!$B:$B,[1]Sheet1!CA:CA)</f>
        <v>0</v>
      </c>
      <c r="DB234" s="211">
        <f>_xlfn.XLOOKUP($C234,[1]Sheet1!$B:$B,[1]Sheet1!CB:CB)</f>
        <v>0</v>
      </c>
      <c r="DC234" s="211">
        <f>_xlfn.XLOOKUP($C234,[1]Sheet1!$B:$B,[1]Sheet1!CC:CC)</f>
        <v>0</v>
      </c>
      <c r="DD234" s="211">
        <f>_xlfn.XLOOKUP($C234,[1]Sheet1!$B:$B,[1]Sheet1!CD:CD)</f>
        <v>0</v>
      </c>
      <c r="DE234" s="211">
        <f>_xlfn.XLOOKUP($C234,[1]Sheet1!$B:$B,[1]Sheet1!CE:CE)</f>
        <v>0</v>
      </c>
      <c r="DF234" s="211">
        <f>_xlfn.XLOOKUP($C234,[1]Sheet1!$B:$B,[1]Sheet1!CF:CF)</f>
        <v>0</v>
      </c>
      <c r="DG234" s="168" t="str">
        <f>_xlfn.XLOOKUP(C234,[2]Sheet1!$B:$B,[2]Sheet1!$N:$N)</f>
        <v>N</v>
      </c>
      <c r="DH234" s="168">
        <f>_xlfn.XLOOKUP(C234,[2]Sheet1!$B:$B,[2]Sheet1!$R:$R)</f>
        <v>0</v>
      </c>
      <c r="DI234" s="168" t="str">
        <f>_xlfn.XLOOKUP(C234,[2]Sheet1!$B:$B,[2]Sheet1!$AN:$AN)</f>
        <v>N</v>
      </c>
      <c r="DJ234" s="168" t="str">
        <f>_xlfn.XLOOKUP(C234,[2]Sheet1!$B:$B,[2]Sheet1!$W:$W)</f>
        <v>N</v>
      </c>
      <c r="DK234" s="168">
        <f>_xlfn.XLOOKUP(C234,[2]Sheet1!$B:$B,[2]Sheet1!$AF:$AF)</f>
        <v>0</v>
      </c>
      <c r="DL234" s="168">
        <f>_xlfn.XLOOKUP(C234,[2]Sheet1!$B:$B,[2]Sheet1!$AW:$AW)</f>
        <v>0</v>
      </c>
      <c r="DM234" s="169" t="str">
        <f t="shared" si="135"/>
        <v>N</v>
      </c>
      <c r="DN234" s="169" t="str">
        <f t="shared" si="136"/>
        <v/>
      </c>
      <c r="DO234" s="169" t="str">
        <f t="shared" si="137"/>
        <v>N</v>
      </c>
      <c r="DP234" s="169" t="str">
        <f t="shared" si="138"/>
        <v>N</v>
      </c>
      <c r="DQ234" s="181" t="str">
        <f t="shared" si="139"/>
        <v>Not Specified</v>
      </c>
      <c r="DR234" s="181"/>
    </row>
    <row r="235" spans="1:122" s="24" customFormat="1" ht="16.5" hidden="1" customHeight="1">
      <c r="A235" s="143">
        <v>232</v>
      </c>
      <c r="B235" s="143">
        <v>231</v>
      </c>
      <c r="C235" s="144" t="s">
        <v>996</v>
      </c>
      <c r="D235" s="143" t="s">
        <v>7233</v>
      </c>
      <c r="E235" s="143" t="s">
        <v>7189</v>
      </c>
      <c r="F235" s="143" t="s">
        <v>5120</v>
      </c>
      <c r="G235" s="143" t="s">
        <v>3136</v>
      </c>
      <c r="H235" s="167" t="s">
        <v>997</v>
      </c>
      <c r="I235" s="143" t="s">
        <v>998</v>
      </c>
      <c r="J235" s="143">
        <v>9.6000000000000002E-2</v>
      </c>
      <c r="K235" s="143" t="s">
        <v>999</v>
      </c>
      <c r="L235" s="143">
        <v>143885</v>
      </c>
      <c r="M235" s="144">
        <v>20</v>
      </c>
      <c r="N235" s="145" t="s">
        <v>86</v>
      </c>
      <c r="O235" s="145">
        <v>2017</v>
      </c>
      <c r="P235" s="146">
        <v>2025</v>
      </c>
      <c r="Q235" s="73" t="s">
        <v>86</v>
      </c>
      <c r="R235" s="73" t="s">
        <v>86</v>
      </c>
      <c r="S235" s="145" t="s">
        <v>673</v>
      </c>
      <c r="T235" s="145" t="s">
        <v>3329</v>
      </c>
      <c r="U235" s="214">
        <v>2025</v>
      </c>
      <c r="V235" s="145" t="s">
        <v>7588</v>
      </c>
      <c r="W235" s="145" t="s">
        <v>7588</v>
      </c>
      <c r="X235" s="219" t="s">
        <v>7588</v>
      </c>
      <c r="Y235" s="73" t="s">
        <v>689</v>
      </c>
      <c r="Z235" s="145" t="s">
        <v>1421</v>
      </c>
      <c r="AA235" s="146" t="s">
        <v>7588</v>
      </c>
      <c r="AB235" s="145"/>
      <c r="AC235" s="145" t="s">
        <v>417</v>
      </c>
      <c r="AD235" s="146" t="s">
        <v>6</v>
      </c>
      <c r="AE235" s="73" t="s">
        <v>7588</v>
      </c>
      <c r="AF235" s="73" t="s">
        <v>689</v>
      </c>
      <c r="AG235" s="145" t="s">
        <v>266</v>
      </c>
      <c r="AH235" s="145" t="s">
        <v>266</v>
      </c>
      <c r="AI235" s="145" t="s">
        <v>266</v>
      </c>
      <c r="AJ235" s="145" t="s">
        <v>2283</v>
      </c>
      <c r="AK235" s="147" t="s">
        <v>7588</v>
      </c>
      <c r="AL235" s="145" t="s">
        <v>7588</v>
      </c>
      <c r="AN235" s="144"/>
      <c r="AO235" s="24" t="s">
        <v>7346</v>
      </c>
      <c r="AP235" s="145" t="s">
        <v>86</v>
      </c>
      <c r="AQ235" s="143" t="s">
        <v>2283</v>
      </c>
      <c r="AR235" s="143" t="s">
        <v>5124</v>
      </c>
      <c r="AS235" s="143">
        <v>2040</v>
      </c>
      <c r="AT235" s="143"/>
      <c r="AU235" s="144"/>
      <c r="AV235" s="143" t="s">
        <v>267</v>
      </c>
      <c r="AW235" s="198" t="s">
        <v>3019</v>
      </c>
      <c r="AX235" s="143" t="s">
        <v>269</v>
      </c>
      <c r="AY235" s="143" t="s">
        <v>689</v>
      </c>
      <c r="AZ235" s="143" t="s">
        <v>7588</v>
      </c>
      <c r="BA235" s="143" t="s">
        <v>7588</v>
      </c>
      <c r="BB235" s="143"/>
      <c r="BC235" s="144"/>
      <c r="BD235" s="143"/>
      <c r="BE235" s="148"/>
      <c r="BF235" s="144"/>
      <c r="BG235" s="24">
        <f t="shared" si="107"/>
        <v>0</v>
      </c>
      <c r="BH235" s="24">
        <f t="shared" si="108"/>
        <v>1</v>
      </c>
      <c r="BI235" s="24">
        <f t="shared" si="109"/>
        <v>0</v>
      </c>
      <c r="BJ235" s="24">
        <f t="shared" si="110"/>
        <v>1</v>
      </c>
      <c r="BK235" s="24">
        <f t="shared" si="111"/>
        <v>0</v>
      </c>
      <c r="BL235" s="24">
        <f t="shared" si="112"/>
        <v>1</v>
      </c>
      <c r="BM235" s="24">
        <f t="shared" si="113"/>
        <v>0</v>
      </c>
      <c r="BN235" s="24">
        <f t="shared" si="114"/>
        <v>1</v>
      </c>
      <c r="BO235" s="24">
        <f t="shared" si="115"/>
        <v>0</v>
      </c>
      <c r="BP235" s="24">
        <f t="shared" si="116"/>
        <v>0</v>
      </c>
      <c r="BQ235" s="24">
        <f t="shared" si="117"/>
        <v>0</v>
      </c>
      <c r="BR235" s="24">
        <f t="shared" si="118"/>
        <v>0</v>
      </c>
      <c r="BS235" s="24">
        <f t="shared" si="119"/>
        <v>0</v>
      </c>
      <c r="BT235" s="24">
        <f t="shared" si="120"/>
        <v>1</v>
      </c>
      <c r="BU235" s="24">
        <f t="shared" si="121"/>
        <v>0</v>
      </c>
      <c r="BV235" s="24">
        <f t="shared" si="122"/>
        <v>0</v>
      </c>
      <c r="BW235" s="24">
        <f t="shared" si="123"/>
        <v>0</v>
      </c>
      <c r="BX235" s="24">
        <f t="shared" si="124"/>
        <v>0</v>
      </c>
      <c r="BY235" s="24">
        <f t="shared" si="125"/>
        <v>0</v>
      </c>
      <c r="BZ235" s="24">
        <f t="shared" si="126"/>
        <v>0</v>
      </c>
      <c r="CA235" s="24">
        <f t="shared" si="127"/>
        <v>1</v>
      </c>
      <c r="CB235" s="24">
        <f t="shared" si="128"/>
        <v>1</v>
      </c>
      <c r="CC235" s="24">
        <f t="shared" si="129"/>
        <v>0</v>
      </c>
      <c r="CD235" s="24">
        <f t="shared" si="130"/>
        <v>0</v>
      </c>
      <c r="CE235" s="24">
        <f t="shared" si="131"/>
        <v>0</v>
      </c>
      <c r="CF235" s="24">
        <f t="shared" si="132"/>
        <v>0</v>
      </c>
      <c r="CG235" s="24">
        <f>MAX($BJ235,$BN235,$BX235,$CB235)</f>
        <v>1</v>
      </c>
      <c r="CH235" s="24">
        <f t="shared" si="133"/>
        <v>0</v>
      </c>
      <c r="CI235" s="24">
        <f t="shared" si="134"/>
        <v>1</v>
      </c>
      <c r="CJ235" s="211">
        <f>_xlfn.XLOOKUP($C235,[1]Sheet1!$B:$B,[1]Sheet1!BJ:BJ)</f>
        <v>0</v>
      </c>
      <c r="CK235" s="211">
        <f>_xlfn.XLOOKUP($C235,[1]Sheet1!$B:$B,[1]Sheet1!BK:BK)</f>
        <v>0</v>
      </c>
      <c r="CL235" s="211">
        <f>_xlfn.XLOOKUP($C235,[1]Sheet1!$B:$B,[1]Sheet1!BL:BL)</f>
        <v>0</v>
      </c>
      <c r="CM235" s="211">
        <f>_xlfn.XLOOKUP($C235,[1]Sheet1!$B:$B,[1]Sheet1!BM:BM)</f>
        <v>0</v>
      </c>
      <c r="CN235" s="211">
        <f>_xlfn.XLOOKUP($C235,[1]Sheet1!$B:$B,[1]Sheet1!BN:BN)</f>
        <v>0</v>
      </c>
      <c r="CO235" s="211">
        <f>_xlfn.XLOOKUP($C235,[1]Sheet1!$B:$B,[1]Sheet1!BO:BO)</f>
        <v>0</v>
      </c>
      <c r="CP235" s="211">
        <f>_xlfn.XLOOKUP($C235,[1]Sheet1!$B:$B,[1]Sheet1!BP:BP)</f>
        <v>1</v>
      </c>
      <c r="CQ235" s="211">
        <f>_xlfn.XLOOKUP($C235,[1]Sheet1!$B:$B,[1]Sheet1!BQ:BQ)</f>
        <v>1</v>
      </c>
      <c r="CR235" s="211">
        <f>_xlfn.XLOOKUP($C235,[1]Sheet1!$B:$B,[1]Sheet1!BR:BR)</f>
        <v>0</v>
      </c>
      <c r="CS235" s="211">
        <f>_xlfn.XLOOKUP($C235,[1]Sheet1!$B:$B,[1]Sheet1!BS:BS)</f>
        <v>1</v>
      </c>
      <c r="CT235" s="211">
        <f>_xlfn.XLOOKUP($C235,[1]Sheet1!$B:$B,[1]Sheet1!BT:BT)</f>
        <v>0</v>
      </c>
      <c r="CU235" s="211">
        <f>_xlfn.XLOOKUP($C235,[1]Sheet1!$B:$B,[1]Sheet1!BU:BU)</f>
        <v>1</v>
      </c>
      <c r="CV235" s="211">
        <f>_xlfn.XLOOKUP($C235,[1]Sheet1!$B:$B,[1]Sheet1!BV:BV)</f>
        <v>0</v>
      </c>
      <c r="CW235" s="211">
        <f>_xlfn.XLOOKUP($C235,[1]Sheet1!$B:$B,[1]Sheet1!BW:BW)</f>
        <v>1</v>
      </c>
      <c r="CX235" s="211">
        <f>_xlfn.XLOOKUP($C235,[1]Sheet1!$B:$B,[1]Sheet1!BX:BX)</f>
        <v>0</v>
      </c>
      <c r="CY235" s="211">
        <f>_xlfn.XLOOKUP($C235,[1]Sheet1!$B:$B,[1]Sheet1!BY:BY)</f>
        <v>1</v>
      </c>
      <c r="CZ235" s="211">
        <f>_xlfn.XLOOKUP($C235,[1]Sheet1!$B:$B,[1]Sheet1!BZ:BZ)</f>
        <v>1</v>
      </c>
      <c r="DA235" s="211">
        <f>_xlfn.XLOOKUP($C235,[1]Sheet1!$B:$B,[1]Sheet1!CA:CA)</f>
        <v>0</v>
      </c>
      <c r="DB235" s="211">
        <f>_xlfn.XLOOKUP($C235,[1]Sheet1!$B:$B,[1]Sheet1!CB:CB)</f>
        <v>1</v>
      </c>
      <c r="DC235" s="211">
        <f>_xlfn.XLOOKUP($C235,[1]Sheet1!$B:$B,[1]Sheet1!CC:CC)</f>
        <v>1</v>
      </c>
      <c r="DD235" s="211">
        <f>_xlfn.XLOOKUP($C235,[1]Sheet1!$B:$B,[1]Sheet1!CD:CD)</f>
        <v>0</v>
      </c>
      <c r="DE235" s="211">
        <f>_xlfn.XLOOKUP($C235,[1]Sheet1!$B:$B,[1]Sheet1!CE:CE)</f>
        <v>1</v>
      </c>
      <c r="DF235" s="211">
        <f>_xlfn.XLOOKUP($C235,[1]Sheet1!$B:$B,[1]Sheet1!CF:CF)</f>
        <v>0</v>
      </c>
      <c r="DG235" s="163" t="str">
        <f>_xlfn.XLOOKUP(C235,[2]Sheet1!$B:$B,[2]Sheet1!$N:$N)</f>
        <v>N</v>
      </c>
      <c r="DH235" s="163">
        <f>_xlfn.XLOOKUP(C235,[2]Sheet1!$B:$B,[2]Sheet1!$R:$R)</f>
        <v>0</v>
      </c>
      <c r="DI235" s="163" t="str">
        <f>_xlfn.XLOOKUP(C235,[2]Sheet1!$B:$B,[2]Sheet1!$AN:$AN)</f>
        <v>V</v>
      </c>
      <c r="DJ235" s="163" t="str">
        <f>_xlfn.XLOOKUP(C235,[2]Sheet1!$B:$B,[2]Sheet1!$W:$W)</f>
        <v>N</v>
      </c>
      <c r="DK235" s="163">
        <f>_xlfn.XLOOKUP(C235,[2]Sheet1!$B:$B,[2]Sheet1!$AF:$AF)</f>
        <v>0</v>
      </c>
      <c r="DL235" s="163" t="str">
        <f>_xlfn.XLOOKUP(C235,[2]Sheet1!$B:$B,[2]Sheet1!$AW:$AW)</f>
        <v>Y</v>
      </c>
      <c r="DM235" s="166" t="str">
        <f t="shared" si="135"/>
        <v>Y</v>
      </c>
      <c r="DN235" s="166" t="str">
        <f t="shared" si="136"/>
        <v>Commitment removed</v>
      </c>
      <c r="DO235" s="166" t="str">
        <f t="shared" si="137"/>
        <v>Y</v>
      </c>
      <c r="DP235" s="166" t="str">
        <f t="shared" si="138"/>
        <v>N</v>
      </c>
      <c r="DQ235" s="180" t="str">
        <f t="shared" si="139"/>
        <v>Not Specified</v>
      </c>
      <c r="DR235" s="180"/>
    </row>
    <row r="236" spans="1:122" s="89" customFormat="1" ht="16.5" hidden="1" customHeight="1">
      <c r="A236" s="89">
        <v>233</v>
      </c>
      <c r="B236" s="89">
        <v>385</v>
      </c>
      <c r="C236" s="90" t="s">
        <v>1004</v>
      </c>
      <c r="D236" s="89" t="s">
        <v>7196</v>
      </c>
      <c r="E236" s="89" t="s">
        <v>7172</v>
      </c>
      <c r="F236" s="89" t="s">
        <v>2277</v>
      </c>
      <c r="G236" s="89" t="s">
        <v>3181</v>
      </c>
      <c r="H236" s="91" t="s">
        <v>1005</v>
      </c>
      <c r="I236" s="89" t="s">
        <v>1006</v>
      </c>
      <c r="J236" s="89">
        <v>-0.217</v>
      </c>
      <c r="K236" s="89" t="s">
        <v>1007</v>
      </c>
      <c r="L236" s="89">
        <v>69647</v>
      </c>
      <c r="M236" s="90">
        <v>2</v>
      </c>
      <c r="N236" s="88" t="s">
        <v>689</v>
      </c>
      <c r="O236" s="88" t="s">
        <v>7588</v>
      </c>
      <c r="P236" s="92" t="s">
        <v>7588</v>
      </c>
      <c r="Q236" s="73" t="s">
        <v>689</v>
      </c>
      <c r="R236" s="73" t="s">
        <v>689</v>
      </c>
      <c r="S236" s="88" t="s">
        <v>7588</v>
      </c>
      <c r="T236" s="88" t="s">
        <v>7588</v>
      </c>
      <c r="U236" s="215" t="s">
        <v>7588</v>
      </c>
      <c r="V236" s="88" t="s">
        <v>7588</v>
      </c>
      <c r="W236" s="88" t="s">
        <v>7588</v>
      </c>
      <c r="X236" s="220" t="s">
        <v>7588</v>
      </c>
      <c r="Y236" s="73" t="s">
        <v>7588</v>
      </c>
      <c r="Z236" s="88" t="s">
        <v>7588</v>
      </c>
      <c r="AA236" s="92" t="s">
        <v>7588</v>
      </c>
      <c r="AB236" s="88"/>
      <c r="AC236" s="88" t="s">
        <v>7588</v>
      </c>
      <c r="AD236" s="92" t="s">
        <v>7588</v>
      </c>
      <c r="AE236" s="73" t="s">
        <v>7588</v>
      </c>
      <c r="AF236" s="73" t="s">
        <v>689</v>
      </c>
      <c r="AG236" s="88" t="s">
        <v>7588</v>
      </c>
      <c r="AH236" s="88" t="s">
        <v>7588</v>
      </c>
      <c r="AI236" s="88" t="s">
        <v>7588</v>
      </c>
      <c r="AJ236" s="88" t="s">
        <v>7588</v>
      </c>
      <c r="AK236" s="93" t="s">
        <v>7588</v>
      </c>
      <c r="AL236" s="88" t="s">
        <v>7588</v>
      </c>
      <c r="AM236" s="24"/>
      <c r="AN236" s="90"/>
      <c r="AO236" s="24" t="s">
        <v>7588</v>
      </c>
      <c r="AP236" s="88" t="s">
        <v>689</v>
      </c>
      <c r="AQ236" s="89" t="s">
        <v>7588</v>
      </c>
      <c r="AR236" s="89" t="s">
        <v>7588</v>
      </c>
      <c r="AS236" s="89" t="s">
        <v>7588</v>
      </c>
      <c r="AU236" s="90"/>
      <c r="AV236" s="89" t="s">
        <v>7588</v>
      </c>
      <c r="AW236" s="199" t="s">
        <v>7588</v>
      </c>
      <c r="AX236" s="89" t="s">
        <v>7588</v>
      </c>
      <c r="AY236" s="89" t="s">
        <v>689</v>
      </c>
      <c r="AZ236" s="89" t="s">
        <v>7588</v>
      </c>
      <c r="BA236" s="89" t="s">
        <v>7588</v>
      </c>
      <c r="BC236" s="90"/>
      <c r="BE236" s="95"/>
      <c r="BF236" s="90"/>
      <c r="BG236" s="24">
        <f t="shared" si="107"/>
        <v>0</v>
      </c>
      <c r="BH236" s="24">
        <f t="shared" si="108"/>
        <v>0</v>
      </c>
      <c r="BI236" s="24">
        <f t="shared" si="109"/>
        <v>0</v>
      </c>
      <c r="BJ236" s="24">
        <f t="shared" si="110"/>
        <v>0</v>
      </c>
      <c r="BK236" s="24">
        <f t="shared" si="111"/>
        <v>0</v>
      </c>
      <c r="BL236" s="24">
        <f t="shared" si="112"/>
        <v>0</v>
      </c>
      <c r="BM236" s="24">
        <f t="shared" si="113"/>
        <v>0</v>
      </c>
      <c r="BN236" s="24">
        <f t="shared" si="114"/>
        <v>0</v>
      </c>
      <c r="BO236" s="24">
        <f t="shared" si="115"/>
        <v>0</v>
      </c>
      <c r="BP236" s="24">
        <f t="shared" si="116"/>
        <v>0</v>
      </c>
      <c r="BQ236" s="24">
        <f t="shared" si="117"/>
        <v>0</v>
      </c>
      <c r="BR236" s="24">
        <f t="shared" si="118"/>
        <v>0</v>
      </c>
      <c r="BS236" s="24">
        <f t="shared" si="119"/>
        <v>0</v>
      </c>
      <c r="BT236" s="24">
        <f t="shared" si="120"/>
        <v>0</v>
      </c>
      <c r="BU236" s="24">
        <f t="shared" si="121"/>
        <v>0</v>
      </c>
      <c r="BV236" s="24">
        <f t="shared" si="122"/>
        <v>0</v>
      </c>
      <c r="BW236" s="24">
        <f t="shared" si="123"/>
        <v>0</v>
      </c>
      <c r="BX236" s="24">
        <f t="shared" si="124"/>
        <v>0</v>
      </c>
      <c r="BY236" s="24">
        <f t="shared" si="125"/>
        <v>0</v>
      </c>
      <c r="BZ236" s="24">
        <f t="shared" si="126"/>
        <v>0</v>
      </c>
      <c r="CA236" s="24">
        <f t="shared" si="127"/>
        <v>0</v>
      </c>
      <c r="CB236" s="24">
        <f t="shared" si="128"/>
        <v>0</v>
      </c>
      <c r="CC236" s="24">
        <f t="shared" si="129"/>
        <v>0</v>
      </c>
      <c r="CD236" s="24">
        <f t="shared" si="130"/>
        <v>0</v>
      </c>
      <c r="CE236" s="24">
        <f t="shared" si="131"/>
        <v>0</v>
      </c>
      <c r="CF236" s="24">
        <f t="shared" si="132"/>
        <v>0</v>
      </c>
      <c r="CG236" s="24">
        <f t="shared" ref="CG236:CG247" si="142">MAX(BJ236,BN236,BX236,CB236)</f>
        <v>0</v>
      </c>
      <c r="CH236" s="24">
        <f t="shared" si="133"/>
        <v>0</v>
      </c>
      <c r="CI236" s="24">
        <f t="shared" si="134"/>
        <v>0</v>
      </c>
      <c r="CJ236" s="211">
        <f>_xlfn.XLOOKUP($C236,[1]Sheet1!$B:$B,[1]Sheet1!BJ:BJ)</f>
        <v>0</v>
      </c>
      <c r="CK236" s="211">
        <f>_xlfn.XLOOKUP($C236,[1]Sheet1!$B:$B,[1]Sheet1!BK:BK)</f>
        <v>0</v>
      </c>
      <c r="CL236" s="211">
        <f>_xlfn.XLOOKUP($C236,[1]Sheet1!$B:$B,[1]Sheet1!BL:BL)</f>
        <v>0</v>
      </c>
      <c r="CM236" s="211">
        <f>_xlfn.XLOOKUP($C236,[1]Sheet1!$B:$B,[1]Sheet1!BM:BM)</f>
        <v>0</v>
      </c>
      <c r="CN236" s="211">
        <f>_xlfn.XLOOKUP($C236,[1]Sheet1!$B:$B,[1]Sheet1!BN:BN)</f>
        <v>0</v>
      </c>
      <c r="CO236" s="211">
        <f>_xlfn.XLOOKUP($C236,[1]Sheet1!$B:$B,[1]Sheet1!BO:BO)</f>
        <v>0</v>
      </c>
      <c r="CP236" s="211">
        <f>_xlfn.XLOOKUP($C236,[1]Sheet1!$B:$B,[1]Sheet1!BP:BP)</f>
        <v>0</v>
      </c>
      <c r="CQ236" s="211">
        <f>_xlfn.XLOOKUP($C236,[1]Sheet1!$B:$B,[1]Sheet1!BQ:BQ)</f>
        <v>0</v>
      </c>
      <c r="CR236" s="211">
        <f>_xlfn.XLOOKUP($C236,[1]Sheet1!$B:$B,[1]Sheet1!BR:BR)</f>
        <v>0</v>
      </c>
      <c r="CS236" s="211">
        <f>_xlfn.XLOOKUP($C236,[1]Sheet1!$B:$B,[1]Sheet1!BS:BS)</f>
        <v>0</v>
      </c>
      <c r="CT236" s="211">
        <f>_xlfn.XLOOKUP($C236,[1]Sheet1!$B:$B,[1]Sheet1!BT:BT)</f>
        <v>0</v>
      </c>
      <c r="CU236" s="211">
        <f>_xlfn.XLOOKUP($C236,[1]Sheet1!$B:$B,[1]Sheet1!BU:BU)</f>
        <v>0</v>
      </c>
      <c r="CV236" s="211">
        <f>_xlfn.XLOOKUP($C236,[1]Sheet1!$B:$B,[1]Sheet1!BV:BV)</f>
        <v>0</v>
      </c>
      <c r="CW236" s="211">
        <f>_xlfn.XLOOKUP($C236,[1]Sheet1!$B:$B,[1]Sheet1!BW:BW)</f>
        <v>0</v>
      </c>
      <c r="CX236" s="211">
        <f>_xlfn.XLOOKUP($C236,[1]Sheet1!$B:$B,[1]Sheet1!BX:BX)</f>
        <v>0</v>
      </c>
      <c r="CY236" s="211">
        <f>_xlfn.XLOOKUP($C236,[1]Sheet1!$B:$B,[1]Sheet1!BY:BY)</f>
        <v>0</v>
      </c>
      <c r="CZ236" s="211">
        <f>_xlfn.XLOOKUP($C236,[1]Sheet1!$B:$B,[1]Sheet1!BZ:BZ)</f>
        <v>0</v>
      </c>
      <c r="DA236" s="211">
        <f>_xlfn.XLOOKUP($C236,[1]Sheet1!$B:$B,[1]Sheet1!CA:CA)</f>
        <v>0</v>
      </c>
      <c r="DB236" s="211">
        <f>_xlfn.XLOOKUP($C236,[1]Sheet1!$B:$B,[1]Sheet1!CB:CB)</f>
        <v>0</v>
      </c>
      <c r="DC236" s="211">
        <f>_xlfn.XLOOKUP($C236,[1]Sheet1!$B:$B,[1]Sheet1!CC:CC)</f>
        <v>0</v>
      </c>
      <c r="DD236" s="211">
        <f>_xlfn.XLOOKUP($C236,[1]Sheet1!$B:$B,[1]Sheet1!CD:CD)</f>
        <v>0</v>
      </c>
      <c r="DE236" s="211">
        <f>_xlfn.XLOOKUP($C236,[1]Sheet1!$B:$B,[1]Sheet1!CE:CE)</f>
        <v>0</v>
      </c>
      <c r="DF236" s="211">
        <f>_xlfn.XLOOKUP($C236,[1]Sheet1!$B:$B,[1]Sheet1!CF:CF)</f>
        <v>0</v>
      </c>
      <c r="DG236" s="163" t="str">
        <f>_xlfn.XLOOKUP(C236,[2]Sheet1!$B:$B,[2]Sheet1!$N:$N)</f>
        <v>N</v>
      </c>
      <c r="DH236" s="163">
        <f>_xlfn.XLOOKUP(C236,[2]Sheet1!$B:$B,[2]Sheet1!$R:$R)</f>
        <v>0</v>
      </c>
      <c r="DI236" s="163" t="str">
        <f>_xlfn.XLOOKUP(C236,[2]Sheet1!$B:$B,[2]Sheet1!$AN:$AN)</f>
        <v>N</v>
      </c>
      <c r="DJ236" s="163" t="str">
        <f>_xlfn.XLOOKUP(C236,[2]Sheet1!$B:$B,[2]Sheet1!$W:$W)</f>
        <v>N</v>
      </c>
      <c r="DK236" s="163">
        <f>_xlfn.XLOOKUP(C236,[2]Sheet1!$B:$B,[2]Sheet1!$AF:$AF)</f>
        <v>0</v>
      </c>
      <c r="DL236" s="163">
        <f>_xlfn.XLOOKUP(C236,[2]Sheet1!$B:$B,[2]Sheet1!$AW:$AW)</f>
        <v>0</v>
      </c>
      <c r="DM236" s="166" t="str">
        <f t="shared" si="135"/>
        <v>N</v>
      </c>
      <c r="DN236" s="166" t="str">
        <f t="shared" si="136"/>
        <v/>
      </c>
      <c r="DO236" s="166" t="str">
        <f t="shared" si="137"/>
        <v>N</v>
      </c>
      <c r="DP236" s="166" t="str">
        <f t="shared" si="138"/>
        <v>N</v>
      </c>
      <c r="DQ236" s="180" t="str">
        <f t="shared" si="139"/>
        <v/>
      </c>
      <c r="DR236" s="180"/>
    </row>
    <row r="237" spans="1:122" s="24" customFormat="1" ht="16.5" hidden="1" customHeight="1">
      <c r="A237" s="24">
        <v>234</v>
      </c>
      <c r="B237" s="24">
        <v>226</v>
      </c>
      <c r="C237" s="26" t="s">
        <v>1012</v>
      </c>
      <c r="D237" s="24" t="s">
        <v>7190</v>
      </c>
      <c r="E237" s="24" t="s">
        <v>7169</v>
      </c>
      <c r="F237" s="24" t="s">
        <v>2540</v>
      </c>
      <c r="G237" s="24" t="s">
        <v>3181</v>
      </c>
      <c r="H237" s="30" t="s">
        <v>1013</v>
      </c>
      <c r="I237" s="24" t="s">
        <v>1014</v>
      </c>
      <c r="J237" s="24">
        <v>0.23599999999999999</v>
      </c>
      <c r="K237" s="24" t="s">
        <v>1015</v>
      </c>
      <c r="L237" s="24">
        <v>52554</v>
      </c>
      <c r="M237" s="26">
        <v>25</v>
      </c>
      <c r="N237" s="73" t="s">
        <v>689</v>
      </c>
      <c r="O237" s="73" t="s">
        <v>7588</v>
      </c>
      <c r="P237" s="74" t="s">
        <v>7588</v>
      </c>
      <c r="Q237" s="73" t="s">
        <v>689</v>
      </c>
      <c r="R237" s="73" t="s">
        <v>689</v>
      </c>
      <c r="S237" s="73" t="s">
        <v>7588</v>
      </c>
      <c r="T237" s="73" t="s">
        <v>7588</v>
      </c>
      <c r="U237" s="213" t="s">
        <v>7588</v>
      </c>
      <c r="V237" s="73" t="s">
        <v>7588</v>
      </c>
      <c r="W237" s="73" t="s">
        <v>7588</v>
      </c>
      <c r="X237" s="218" t="s">
        <v>7588</v>
      </c>
      <c r="Y237" s="73" t="s">
        <v>7588</v>
      </c>
      <c r="Z237" s="73" t="s">
        <v>7588</v>
      </c>
      <c r="AA237" s="74" t="s">
        <v>7588</v>
      </c>
      <c r="AB237" s="73"/>
      <c r="AC237" s="73" t="s">
        <v>417</v>
      </c>
      <c r="AD237" s="74" t="s">
        <v>6</v>
      </c>
      <c r="AE237" s="73" t="s">
        <v>7588</v>
      </c>
      <c r="AF237" s="73" t="s">
        <v>689</v>
      </c>
      <c r="AG237" s="73" t="s">
        <v>266</v>
      </c>
      <c r="AH237" s="73" t="s">
        <v>266</v>
      </c>
      <c r="AI237" s="73" t="s">
        <v>266</v>
      </c>
      <c r="AJ237" s="73" t="s">
        <v>2283</v>
      </c>
      <c r="AK237" s="81" t="s">
        <v>7588</v>
      </c>
      <c r="AL237" s="73" t="s">
        <v>7588</v>
      </c>
      <c r="AN237" s="26"/>
      <c r="AO237" s="24" t="s">
        <v>7346</v>
      </c>
      <c r="AP237" s="73" t="s">
        <v>86</v>
      </c>
      <c r="AQ237" s="24" t="s">
        <v>2283</v>
      </c>
      <c r="AR237" s="24" t="s">
        <v>5134</v>
      </c>
      <c r="AS237" s="24">
        <v>2050</v>
      </c>
      <c r="AU237" s="26"/>
      <c r="AV237" s="24" t="s">
        <v>267</v>
      </c>
      <c r="AW237" s="22" t="s">
        <v>267</v>
      </c>
      <c r="AX237" s="24" t="s">
        <v>269</v>
      </c>
      <c r="AY237" s="24" t="s">
        <v>689</v>
      </c>
      <c r="AZ237" s="24" t="s">
        <v>7588</v>
      </c>
      <c r="BA237" s="24" t="s">
        <v>7588</v>
      </c>
      <c r="BC237" s="26"/>
      <c r="BE237" s="29"/>
      <c r="BF237" s="26"/>
      <c r="BG237" s="24">
        <f t="shared" si="107"/>
        <v>0</v>
      </c>
      <c r="BH237" s="24">
        <f t="shared" si="108"/>
        <v>0</v>
      </c>
      <c r="BI237" s="24">
        <f t="shared" si="109"/>
        <v>0</v>
      </c>
      <c r="BJ237" s="24">
        <f t="shared" si="110"/>
        <v>0</v>
      </c>
      <c r="BK237" s="24">
        <f t="shared" si="111"/>
        <v>0</v>
      </c>
      <c r="BL237" s="24">
        <f t="shared" si="112"/>
        <v>0</v>
      </c>
      <c r="BM237" s="24">
        <f t="shared" si="113"/>
        <v>0</v>
      </c>
      <c r="BN237" s="24">
        <f t="shared" si="114"/>
        <v>0</v>
      </c>
      <c r="BO237" s="24">
        <f t="shared" si="115"/>
        <v>0</v>
      </c>
      <c r="BP237" s="24">
        <f t="shared" si="116"/>
        <v>0</v>
      </c>
      <c r="BQ237" s="24">
        <f t="shared" si="117"/>
        <v>0</v>
      </c>
      <c r="BR237" s="24">
        <f t="shared" si="118"/>
        <v>0</v>
      </c>
      <c r="BS237" s="24">
        <f t="shared" si="119"/>
        <v>0</v>
      </c>
      <c r="BT237" s="24">
        <f t="shared" si="120"/>
        <v>1</v>
      </c>
      <c r="BU237" s="24">
        <f t="shared" si="121"/>
        <v>0</v>
      </c>
      <c r="BV237" s="24">
        <f t="shared" si="122"/>
        <v>0</v>
      </c>
      <c r="BW237" s="24">
        <f t="shared" si="123"/>
        <v>0</v>
      </c>
      <c r="BX237" s="24">
        <f t="shared" si="124"/>
        <v>0</v>
      </c>
      <c r="BY237" s="24">
        <f t="shared" si="125"/>
        <v>0</v>
      </c>
      <c r="BZ237" s="24">
        <f t="shared" si="126"/>
        <v>0</v>
      </c>
      <c r="CA237" s="24">
        <f t="shared" si="127"/>
        <v>1</v>
      </c>
      <c r="CB237" s="24">
        <f t="shared" si="128"/>
        <v>1</v>
      </c>
      <c r="CC237" s="24">
        <f t="shared" si="129"/>
        <v>0</v>
      </c>
      <c r="CD237" s="24">
        <f t="shared" si="130"/>
        <v>0</v>
      </c>
      <c r="CE237" s="24">
        <f t="shared" si="131"/>
        <v>0</v>
      </c>
      <c r="CF237" s="24">
        <f t="shared" si="132"/>
        <v>0</v>
      </c>
      <c r="CG237" s="24">
        <f t="shared" si="142"/>
        <v>1</v>
      </c>
      <c r="CH237" s="24">
        <f t="shared" si="133"/>
        <v>0</v>
      </c>
      <c r="CI237" s="24">
        <f t="shared" si="134"/>
        <v>1</v>
      </c>
      <c r="CJ237" s="211">
        <f>_xlfn.XLOOKUP($C237,[1]Sheet1!$B:$B,[1]Sheet1!BJ:BJ)</f>
        <v>0</v>
      </c>
      <c r="CK237" s="211">
        <f>_xlfn.XLOOKUP($C237,[1]Sheet1!$B:$B,[1]Sheet1!BK:BK)</f>
        <v>1</v>
      </c>
      <c r="CL237" s="211">
        <f>_xlfn.XLOOKUP($C237,[1]Sheet1!$B:$B,[1]Sheet1!BL:BL)</f>
        <v>0</v>
      </c>
      <c r="CM237" s="211">
        <f>_xlfn.XLOOKUP($C237,[1]Sheet1!$B:$B,[1]Sheet1!BM:BM)</f>
        <v>1</v>
      </c>
      <c r="CN237" s="211">
        <f>_xlfn.XLOOKUP($C237,[1]Sheet1!$B:$B,[1]Sheet1!BN:BN)</f>
        <v>0</v>
      </c>
      <c r="CO237" s="211">
        <f>_xlfn.XLOOKUP($C237,[1]Sheet1!$B:$B,[1]Sheet1!BO:BO)</f>
        <v>0</v>
      </c>
      <c r="CP237" s="211">
        <f>_xlfn.XLOOKUP($C237,[1]Sheet1!$B:$B,[1]Sheet1!BP:BP)</f>
        <v>1</v>
      </c>
      <c r="CQ237" s="211">
        <f>_xlfn.XLOOKUP($C237,[1]Sheet1!$B:$B,[1]Sheet1!BQ:BQ)</f>
        <v>1</v>
      </c>
      <c r="CR237" s="211">
        <f>_xlfn.XLOOKUP($C237,[1]Sheet1!$B:$B,[1]Sheet1!BR:BR)</f>
        <v>0</v>
      </c>
      <c r="CS237" s="211">
        <f>_xlfn.XLOOKUP($C237,[1]Sheet1!$B:$B,[1]Sheet1!BS:BS)</f>
        <v>0</v>
      </c>
      <c r="CT237" s="211">
        <f>_xlfn.XLOOKUP($C237,[1]Sheet1!$B:$B,[1]Sheet1!BT:BT)</f>
        <v>0</v>
      </c>
      <c r="CU237" s="211">
        <f>_xlfn.XLOOKUP($C237,[1]Sheet1!$B:$B,[1]Sheet1!BU:BU)</f>
        <v>0</v>
      </c>
      <c r="CV237" s="211">
        <f>_xlfn.XLOOKUP($C237,[1]Sheet1!$B:$B,[1]Sheet1!BV:BV)</f>
        <v>0</v>
      </c>
      <c r="CW237" s="211">
        <f>_xlfn.XLOOKUP($C237,[1]Sheet1!$B:$B,[1]Sheet1!BW:BW)</f>
        <v>0</v>
      </c>
      <c r="CX237" s="211">
        <f>_xlfn.XLOOKUP($C237,[1]Sheet1!$B:$B,[1]Sheet1!BX:BX)</f>
        <v>0</v>
      </c>
      <c r="CY237" s="211">
        <f>_xlfn.XLOOKUP($C237,[1]Sheet1!$B:$B,[1]Sheet1!BY:BY)</f>
        <v>0</v>
      </c>
      <c r="CZ237" s="211">
        <f>_xlfn.XLOOKUP($C237,[1]Sheet1!$B:$B,[1]Sheet1!BZ:BZ)</f>
        <v>1</v>
      </c>
      <c r="DA237" s="211">
        <f>_xlfn.XLOOKUP($C237,[1]Sheet1!$B:$B,[1]Sheet1!CA:CA)</f>
        <v>1</v>
      </c>
      <c r="DB237" s="211">
        <f>_xlfn.XLOOKUP($C237,[1]Sheet1!$B:$B,[1]Sheet1!CB:CB)</f>
        <v>1</v>
      </c>
      <c r="DC237" s="211">
        <f>_xlfn.XLOOKUP($C237,[1]Sheet1!$B:$B,[1]Sheet1!CC:CC)</f>
        <v>0</v>
      </c>
      <c r="DD237" s="211">
        <f>_xlfn.XLOOKUP($C237,[1]Sheet1!$B:$B,[1]Sheet1!CD:CD)</f>
        <v>1</v>
      </c>
      <c r="DE237" s="211">
        <f>_xlfn.XLOOKUP($C237,[1]Sheet1!$B:$B,[1]Sheet1!CE:CE)</f>
        <v>1</v>
      </c>
      <c r="DF237" s="211">
        <f>_xlfn.XLOOKUP($C237,[1]Sheet1!$B:$B,[1]Sheet1!CF:CF)</f>
        <v>0</v>
      </c>
      <c r="DG237" s="163" t="str">
        <f>_xlfn.XLOOKUP(C237,[2]Sheet1!$B:$B,[2]Sheet1!$N:$N)</f>
        <v>N</v>
      </c>
      <c r="DH237" s="163">
        <f>_xlfn.XLOOKUP(C237,[2]Sheet1!$B:$B,[2]Sheet1!$R:$R)</f>
        <v>0</v>
      </c>
      <c r="DI237" s="163" t="str">
        <f>_xlfn.XLOOKUP(C237,[2]Sheet1!$B:$B,[2]Sheet1!$AN:$AN)</f>
        <v>V</v>
      </c>
      <c r="DJ237" s="163" t="str">
        <f>_xlfn.XLOOKUP(C237,[2]Sheet1!$B:$B,[2]Sheet1!$W:$W)</f>
        <v>C</v>
      </c>
      <c r="DK237" s="163" t="str">
        <f>_xlfn.XLOOKUP(C237,[2]Sheet1!$B:$B,[2]Sheet1!$AF:$AF)</f>
        <v>N</v>
      </c>
      <c r="DL237" s="163" t="str">
        <f>_xlfn.XLOOKUP(C237,[2]Sheet1!$B:$B,[2]Sheet1!$AW:$AW)</f>
        <v>N</v>
      </c>
      <c r="DM237" s="166" t="str">
        <f t="shared" si="135"/>
        <v>N</v>
      </c>
      <c r="DN237" s="166" t="str">
        <f t="shared" si="136"/>
        <v/>
      </c>
      <c r="DO237" s="166" t="str">
        <f t="shared" si="137"/>
        <v>Y</v>
      </c>
      <c r="DP237" s="166" t="str">
        <f t="shared" si="138"/>
        <v>N</v>
      </c>
      <c r="DQ237" s="180" t="str">
        <f t="shared" si="139"/>
        <v>Not Specified</v>
      </c>
      <c r="DR237" s="180"/>
    </row>
    <row r="238" spans="1:122" s="89" customFormat="1" ht="16.5" hidden="1" customHeight="1">
      <c r="A238" s="89">
        <v>235</v>
      </c>
      <c r="B238" s="89">
        <v>300</v>
      </c>
      <c r="C238" s="90" t="s">
        <v>1020</v>
      </c>
      <c r="D238" s="89" t="s">
        <v>7206</v>
      </c>
      <c r="E238" s="89" t="s">
        <v>7157</v>
      </c>
      <c r="F238" s="89" t="s">
        <v>2277</v>
      </c>
      <c r="G238" s="89" t="s">
        <v>3181</v>
      </c>
      <c r="H238" s="91" t="s">
        <v>1021</v>
      </c>
      <c r="I238" s="89" t="s">
        <v>1022</v>
      </c>
      <c r="J238" s="89">
        <v>0.06</v>
      </c>
      <c r="K238" s="89" t="s">
        <v>1023</v>
      </c>
      <c r="L238" s="89">
        <v>31822</v>
      </c>
      <c r="M238" s="90">
        <v>7</v>
      </c>
      <c r="N238" s="88" t="s">
        <v>689</v>
      </c>
      <c r="O238" s="88" t="s">
        <v>7588</v>
      </c>
      <c r="P238" s="92" t="s">
        <v>7588</v>
      </c>
      <c r="Q238" s="73" t="s">
        <v>689</v>
      </c>
      <c r="R238" s="73" t="s">
        <v>689</v>
      </c>
      <c r="S238" s="88" t="s">
        <v>7588</v>
      </c>
      <c r="T238" s="88" t="s">
        <v>7588</v>
      </c>
      <c r="U238" s="215" t="s">
        <v>7588</v>
      </c>
      <c r="V238" s="88" t="s">
        <v>7588</v>
      </c>
      <c r="W238" s="88" t="s">
        <v>7588</v>
      </c>
      <c r="X238" s="220" t="s">
        <v>7588</v>
      </c>
      <c r="Y238" s="73" t="s">
        <v>7588</v>
      </c>
      <c r="Z238" s="88" t="s">
        <v>7588</v>
      </c>
      <c r="AA238" s="92" t="s">
        <v>7588</v>
      </c>
      <c r="AB238" s="88"/>
      <c r="AC238" s="88" t="s">
        <v>7588</v>
      </c>
      <c r="AD238" s="92" t="s">
        <v>7588</v>
      </c>
      <c r="AE238" s="88" t="s">
        <v>85</v>
      </c>
      <c r="AF238" s="73" t="s">
        <v>689</v>
      </c>
      <c r="AG238" s="88" t="s">
        <v>7588</v>
      </c>
      <c r="AH238" s="88" t="s">
        <v>7588</v>
      </c>
      <c r="AI238" s="88" t="s">
        <v>7588</v>
      </c>
      <c r="AJ238" s="88" t="s">
        <v>7588</v>
      </c>
      <c r="AK238" s="93" t="s">
        <v>7588</v>
      </c>
      <c r="AL238" s="88">
        <v>2060</v>
      </c>
      <c r="AN238" s="90"/>
      <c r="AO238" s="24" t="s">
        <v>7588</v>
      </c>
      <c r="AP238" s="88" t="s">
        <v>689</v>
      </c>
      <c r="AQ238" s="89" t="s">
        <v>7588</v>
      </c>
      <c r="AR238" s="89" t="s">
        <v>7588</v>
      </c>
      <c r="AS238" s="89" t="s">
        <v>7588</v>
      </c>
      <c r="AU238" s="90"/>
      <c r="AV238" s="89" t="s">
        <v>7588</v>
      </c>
      <c r="AW238" s="199" t="s">
        <v>7588</v>
      </c>
      <c r="AX238" s="89" t="s">
        <v>7588</v>
      </c>
      <c r="AY238" s="89" t="s">
        <v>689</v>
      </c>
      <c r="AZ238" s="89" t="s">
        <v>7588</v>
      </c>
      <c r="BA238" s="89" t="s">
        <v>7588</v>
      </c>
      <c r="BC238" s="90"/>
      <c r="BE238" s="95"/>
      <c r="BF238" s="90"/>
      <c r="BG238" s="24">
        <f t="shared" si="107"/>
        <v>0</v>
      </c>
      <c r="BH238" s="24">
        <f t="shared" si="108"/>
        <v>0</v>
      </c>
      <c r="BI238" s="24">
        <f t="shared" si="109"/>
        <v>0</v>
      </c>
      <c r="BJ238" s="24">
        <f t="shared" si="110"/>
        <v>0</v>
      </c>
      <c r="BK238" s="24">
        <f t="shared" si="111"/>
        <v>0</v>
      </c>
      <c r="BL238" s="24">
        <f t="shared" si="112"/>
        <v>0</v>
      </c>
      <c r="BM238" s="24">
        <f t="shared" si="113"/>
        <v>0</v>
      </c>
      <c r="BN238" s="24">
        <f t="shared" si="114"/>
        <v>0</v>
      </c>
      <c r="BO238" s="24">
        <f t="shared" si="115"/>
        <v>0</v>
      </c>
      <c r="BP238" s="24">
        <f t="shared" si="116"/>
        <v>0</v>
      </c>
      <c r="BQ238" s="24">
        <f t="shared" si="117"/>
        <v>0</v>
      </c>
      <c r="BR238" s="24">
        <f t="shared" si="118"/>
        <v>0</v>
      </c>
      <c r="BS238" s="24">
        <f t="shared" si="119"/>
        <v>0</v>
      </c>
      <c r="BT238" s="24">
        <f t="shared" si="120"/>
        <v>0</v>
      </c>
      <c r="BU238" s="24">
        <f t="shared" si="121"/>
        <v>0</v>
      </c>
      <c r="BV238" s="24">
        <f t="shared" si="122"/>
        <v>0</v>
      </c>
      <c r="BW238" s="24">
        <f t="shared" si="123"/>
        <v>0</v>
      </c>
      <c r="BX238" s="24">
        <f t="shared" si="124"/>
        <v>0</v>
      </c>
      <c r="BY238" s="24">
        <f t="shared" si="125"/>
        <v>0</v>
      </c>
      <c r="BZ238" s="24">
        <f t="shared" si="126"/>
        <v>0</v>
      </c>
      <c r="CA238" s="24">
        <f t="shared" si="127"/>
        <v>0</v>
      </c>
      <c r="CB238" s="24">
        <f t="shared" si="128"/>
        <v>0</v>
      </c>
      <c r="CC238" s="24">
        <f t="shared" si="129"/>
        <v>0</v>
      </c>
      <c r="CD238" s="24">
        <f t="shared" si="130"/>
        <v>0</v>
      </c>
      <c r="CE238" s="24">
        <f t="shared" si="131"/>
        <v>0</v>
      </c>
      <c r="CF238" s="24">
        <f t="shared" si="132"/>
        <v>0</v>
      </c>
      <c r="CG238" s="24">
        <f t="shared" si="142"/>
        <v>0</v>
      </c>
      <c r="CH238" s="24">
        <f t="shared" si="133"/>
        <v>0</v>
      </c>
      <c r="CI238" s="24">
        <f t="shared" si="134"/>
        <v>0</v>
      </c>
      <c r="CJ238" s="211">
        <f>_xlfn.XLOOKUP($C238,[1]Sheet1!$B:$B,[1]Sheet1!BJ:BJ)</f>
        <v>0</v>
      </c>
      <c r="CK238" s="211">
        <f>_xlfn.XLOOKUP($C238,[1]Sheet1!$B:$B,[1]Sheet1!BK:BK)</f>
        <v>0</v>
      </c>
      <c r="CL238" s="211">
        <f>_xlfn.XLOOKUP($C238,[1]Sheet1!$B:$B,[1]Sheet1!BL:BL)</f>
        <v>0</v>
      </c>
      <c r="CM238" s="211">
        <f>_xlfn.XLOOKUP($C238,[1]Sheet1!$B:$B,[1]Sheet1!BM:BM)</f>
        <v>0</v>
      </c>
      <c r="CN238" s="211">
        <f>_xlfn.XLOOKUP($C238,[1]Sheet1!$B:$B,[1]Sheet1!BN:BN)</f>
        <v>0</v>
      </c>
      <c r="CO238" s="211">
        <f>_xlfn.XLOOKUP($C238,[1]Sheet1!$B:$B,[1]Sheet1!BO:BO)</f>
        <v>0</v>
      </c>
      <c r="CP238" s="211">
        <f>_xlfn.XLOOKUP($C238,[1]Sheet1!$B:$B,[1]Sheet1!BP:BP)</f>
        <v>0</v>
      </c>
      <c r="CQ238" s="211">
        <f>_xlfn.XLOOKUP($C238,[1]Sheet1!$B:$B,[1]Sheet1!BQ:BQ)</f>
        <v>0</v>
      </c>
      <c r="CR238" s="211">
        <f>_xlfn.XLOOKUP($C238,[1]Sheet1!$B:$B,[1]Sheet1!BR:BR)</f>
        <v>0</v>
      </c>
      <c r="CS238" s="211">
        <f>_xlfn.XLOOKUP($C238,[1]Sheet1!$B:$B,[1]Sheet1!BS:BS)</f>
        <v>0</v>
      </c>
      <c r="CT238" s="211">
        <f>_xlfn.XLOOKUP($C238,[1]Sheet1!$B:$B,[1]Sheet1!BT:BT)</f>
        <v>0</v>
      </c>
      <c r="CU238" s="211">
        <f>_xlfn.XLOOKUP($C238,[1]Sheet1!$B:$B,[1]Sheet1!BU:BU)</f>
        <v>0</v>
      </c>
      <c r="CV238" s="211">
        <f>_xlfn.XLOOKUP($C238,[1]Sheet1!$B:$B,[1]Sheet1!BV:BV)</f>
        <v>0</v>
      </c>
      <c r="CW238" s="211">
        <f>_xlfn.XLOOKUP($C238,[1]Sheet1!$B:$B,[1]Sheet1!BW:BW)</f>
        <v>0</v>
      </c>
      <c r="CX238" s="211">
        <f>_xlfn.XLOOKUP($C238,[1]Sheet1!$B:$B,[1]Sheet1!BX:BX)</f>
        <v>0</v>
      </c>
      <c r="CY238" s="211">
        <f>_xlfn.XLOOKUP($C238,[1]Sheet1!$B:$B,[1]Sheet1!BY:BY)</f>
        <v>0</v>
      </c>
      <c r="CZ238" s="211">
        <f>_xlfn.XLOOKUP($C238,[1]Sheet1!$B:$B,[1]Sheet1!BZ:BZ)</f>
        <v>0</v>
      </c>
      <c r="DA238" s="211">
        <f>_xlfn.XLOOKUP($C238,[1]Sheet1!$B:$B,[1]Sheet1!CA:CA)</f>
        <v>0</v>
      </c>
      <c r="DB238" s="211">
        <f>_xlfn.XLOOKUP($C238,[1]Sheet1!$B:$B,[1]Sheet1!CB:CB)</f>
        <v>0</v>
      </c>
      <c r="DC238" s="211">
        <f>_xlfn.XLOOKUP($C238,[1]Sheet1!$B:$B,[1]Sheet1!CC:CC)</f>
        <v>0</v>
      </c>
      <c r="DD238" s="211">
        <f>_xlfn.XLOOKUP($C238,[1]Sheet1!$B:$B,[1]Sheet1!CD:CD)</f>
        <v>0</v>
      </c>
      <c r="DE238" s="211">
        <f>_xlfn.XLOOKUP($C238,[1]Sheet1!$B:$B,[1]Sheet1!CE:CE)</f>
        <v>0</v>
      </c>
      <c r="DF238" s="211">
        <f>_xlfn.XLOOKUP($C238,[1]Sheet1!$B:$B,[1]Sheet1!CF:CF)</f>
        <v>0</v>
      </c>
      <c r="DG238" s="163" t="str">
        <f>_xlfn.XLOOKUP(C238,[2]Sheet1!$B:$B,[2]Sheet1!$N:$N)</f>
        <v>N</v>
      </c>
      <c r="DH238" s="163">
        <f>_xlfn.XLOOKUP(C238,[2]Sheet1!$B:$B,[2]Sheet1!$R:$R)</f>
        <v>0</v>
      </c>
      <c r="DI238" s="163" t="str">
        <f>_xlfn.XLOOKUP(C238,[2]Sheet1!$B:$B,[2]Sheet1!$AN:$AN)</f>
        <v>N</v>
      </c>
      <c r="DJ238" s="163" t="str">
        <f>_xlfn.XLOOKUP(C238,[2]Sheet1!$B:$B,[2]Sheet1!$W:$W)</f>
        <v>G</v>
      </c>
      <c r="DK238" s="163" t="str">
        <f>_xlfn.XLOOKUP(C238,[2]Sheet1!$B:$B,[2]Sheet1!$AF:$AF)</f>
        <v>U</v>
      </c>
      <c r="DL238" s="163">
        <f>_xlfn.XLOOKUP(C238,[2]Sheet1!$B:$B,[2]Sheet1!$AW:$AW)</f>
        <v>0</v>
      </c>
      <c r="DM238" s="166" t="str">
        <f t="shared" si="135"/>
        <v>N</v>
      </c>
      <c r="DN238" s="166" t="str">
        <f t="shared" si="136"/>
        <v/>
      </c>
      <c r="DO238" s="166" t="str">
        <f t="shared" si="137"/>
        <v>N</v>
      </c>
      <c r="DP238" s="166" t="str">
        <f t="shared" si="138"/>
        <v>N</v>
      </c>
      <c r="DQ238" s="180" t="str">
        <f t="shared" si="139"/>
        <v/>
      </c>
      <c r="DR238" s="180"/>
    </row>
    <row r="239" spans="1:122" s="24" customFormat="1" ht="16.5" hidden="1" customHeight="1">
      <c r="A239" s="24">
        <v>236</v>
      </c>
      <c r="B239" s="24">
        <v>254</v>
      </c>
      <c r="C239" s="26" t="s">
        <v>1044</v>
      </c>
      <c r="D239" s="24" t="s">
        <v>7208</v>
      </c>
      <c r="E239" s="24" t="s">
        <v>7169</v>
      </c>
      <c r="F239" s="24" t="s">
        <v>7286</v>
      </c>
      <c r="G239" s="24" t="s">
        <v>2990</v>
      </c>
      <c r="H239" s="30" t="s">
        <v>1045</v>
      </c>
      <c r="I239" s="24" t="s">
        <v>1046</v>
      </c>
      <c r="J239" s="24">
        <v>0</v>
      </c>
      <c r="K239" s="24" t="s">
        <v>1047</v>
      </c>
      <c r="L239" s="24">
        <v>22453</v>
      </c>
      <c r="M239" s="26">
        <v>31</v>
      </c>
      <c r="N239" s="73" t="s">
        <v>689</v>
      </c>
      <c r="O239" s="73" t="s">
        <v>7588</v>
      </c>
      <c r="P239" s="74" t="s">
        <v>7588</v>
      </c>
      <c r="Q239" s="73" t="s">
        <v>689</v>
      </c>
      <c r="R239" s="73" t="s">
        <v>689</v>
      </c>
      <c r="S239" s="73" t="s">
        <v>7588</v>
      </c>
      <c r="T239" s="73" t="s">
        <v>7588</v>
      </c>
      <c r="U239" s="213" t="s">
        <v>7588</v>
      </c>
      <c r="V239" s="73" t="s">
        <v>7588</v>
      </c>
      <c r="W239" s="73" t="s">
        <v>7588</v>
      </c>
      <c r="X239" s="218" t="s">
        <v>7588</v>
      </c>
      <c r="Y239" s="73" t="s">
        <v>7588</v>
      </c>
      <c r="Z239" s="73" t="s">
        <v>7588</v>
      </c>
      <c r="AA239" s="74" t="s">
        <v>7588</v>
      </c>
      <c r="AB239" s="73"/>
      <c r="AC239" s="73" t="s">
        <v>417</v>
      </c>
      <c r="AD239" s="74" t="s">
        <v>6</v>
      </c>
      <c r="AE239" s="73" t="s">
        <v>7588</v>
      </c>
      <c r="AF239" s="73" t="s">
        <v>689</v>
      </c>
      <c r="AG239" s="73" t="s">
        <v>266</v>
      </c>
      <c r="AH239" s="73" t="s">
        <v>266</v>
      </c>
      <c r="AI239" s="73" t="s">
        <v>266</v>
      </c>
      <c r="AJ239" s="73" t="s">
        <v>2283</v>
      </c>
      <c r="AK239" s="81" t="s">
        <v>7588</v>
      </c>
      <c r="AL239" s="73" t="s">
        <v>7588</v>
      </c>
      <c r="AN239" s="26"/>
      <c r="AO239" s="24" t="s">
        <v>7346</v>
      </c>
      <c r="AP239" s="73" t="s">
        <v>86</v>
      </c>
      <c r="AQ239" s="24" t="s">
        <v>2283</v>
      </c>
      <c r="AR239" s="24" t="s">
        <v>5142</v>
      </c>
      <c r="AS239" s="24">
        <v>2050</v>
      </c>
      <c r="AU239" s="26"/>
      <c r="AV239" s="24" t="s">
        <v>267</v>
      </c>
      <c r="AW239" s="22" t="s">
        <v>267</v>
      </c>
      <c r="AX239" s="24" t="s">
        <v>269</v>
      </c>
      <c r="AY239" s="24" t="s">
        <v>689</v>
      </c>
      <c r="AZ239" s="24" t="s">
        <v>7588</v>
      </c>
      <c r="BA239" s="24" t="s">
        <v>7588</v>
      </c>
      <c r="BC239" s="26"/>
      <c r="BE239" s="29"/>
      <c r="BF239" s="26"/>
      <c r="BG239" s="24">
        <f t="shared" si="107"/>
        <v>0</v>
      </c>
      <c r="BH239" s="24">
        <f t="shared" si="108"/>
        <v>0</v>
      </c>
      <c r="BI239" s="24">
        <f t="shared" si="109"/>
        <v>0</v>
      </c>
      <c r="BJ239" s="24">
        <f t="shared" si="110"/>
        <v>0</v>
      </c>
      <c r="BK239" s="24">
        <f t="shared" si="111"/>
        <v>0</v>
      </c>
      <c r="BL239" s="24">
        <f t="shared" si="112"/>
        <v>0</v>
      </c>
      <c r="BM239" s="24">
        <f t="shared" si="113"/>
        <v>0</v>
      </c>
      <c r="BN239" s="24">
        <f t="shared" si="114"/>
        <v>0</v>
      </c>
      <c r="BO239" s="24">
        <f t="shared" si="115"/>
        <v>0</v>
      </c>
      <c r="BP239" s="24">
        <f t="shared" si="116"/>
        <v>0</v>
      </c>
      <c r="BQ239" s="24">
        <f t="shared" si="117"/>
        <v>0</v>
      </c>
      <c r="BR239" s="24">
        <f t="shared" si="118"/>
        <v>0</v>
      </c>
      <c r="BS239" s="24">
        <f t="shared" si="119"/>
        <v>0</v>
      </c>
      <c r="BT239" s="24">
        <f t="shared" si="120"/>
        <v>1</v>
      </c>
      <c r="BU239" s="24">
        <f t="shared" si="121"/>
        <v>0</v>
      </c>
      <c r="BV239" s="24">
        <f t="shared" si="122"/>
        <v>0</v>
      </c>
      <c r="BW239" s="24">
        <f t="shared" si="123"/>
        <v>0</v>
      </c>
      <c r="BX239" s="24">
        <f t="shared" si="124"/>
        <v>0</v>
      </c>
      <c r="BY239" s="24">
        <f t="shared" si="125"/>
        <v>0</v>
      </c>
      <c r="BZ239" s="24">
        <f t="shared" si="126"/>
        <v>0</v>
      </c>
      <c r="CA239" s="24">
        <f t="shared" si="127"/>
        <v>1</v>
      </c>
      <c r="CB239" s="24">
        <f t="shared" si="128"/>
        <v>1</v>
      </c>
      <c r="CC239" s="24">
        <f t="shared" si="129"/>
        <v>0</v>
      </c>
      <c r="CD239" s="24">
        <f t="shared" si="130"/>
        <v>0</v>
      </c>
      <c r="CE239" s="24">
        <f t="shared" si="131"/>
        <v>0</v>
      </c>
      <c r="CF239" s="24">
        <f t="shared" si="132"/>
        <v>0</v>
      </c>
      <c r="CG239" s="24">
        <f t="shared" si="142"/>
        <v>1</v>
      </c>
      <c r="CH239" s="24">
        <f t="shared" si="133"/>
        <v>0</v>
      </c>
      <c r="CI239" s="24">
        <f t="shared" si="134"/>
        <v>1</v>
      </c>
      <c r="CJ239" s="211">
        <f>_xlfn.XLOOKUP($C239,[1]Sheet1!$B:$B,[1]Sheet1!BJ:BJ)</f>
        <v>1</v>
      </c>
      <c r="CK239" s="211">
        <f>_xlfn.XLOOKUP($C239,[1]Sheet1!$B:$B,[1]Sheet1!BK:BK)</f>
        <v>0</v>
      </c>
      <c r="CL239" s="211">
        <f>_xlfn.XLOOKUP($C239,[1]Sheet1!$B:$B,[1]Sheet1!BL:BL)</f>
        <v>0</v>
      </c>
      <c r="CM239" s="211">
        <f>_xlfn.XLOOKUP($C239,[1]Sheet1!$B:$B,[1]Sheet1!BM:BM)</f>
        <v>1</v>
      </c>
      <c r="CN239" s="211">
        <f>_xlfn.XLOOKUP($C239,[1]Sheet1!$B:$B,[1]Sheet1!BN:BN)</f>
        <v>0</v>
      </c>
      <c r="CO239" s="211">
        <f>_xlfn.XLOOKUP($C239,[1]Sheet1!$B:$B,[1]Sheet1!BO:BO)</f>
        <v>0</v>
      </c>
      <c r="CP239" s="211">
        <f>_xlfn.XLOOKUP($C239,[1]Sheet1!$B:$B,[1]Sheet1!BP:BP)</f>
        <v>1</v>
      </c>
      <c r="CQ239" s="211">
        <f>_xlfn.XLOOKUP($C239,[1]Sheet1!$B:$B,[1]Sheet1!BQ:BQ)</f>
        <v>1</v>
      </c>
      <c r="CR239" s="211">
        <f>_xlfn.XLOOKUP($C239,[1]Sheet1!$B:$B,[1]Sheet1!BR:BR)</f>
        <v>0</v>
      </c>
      <c r="CS239" s="211">
        <f>_xlfn.XLOOKUP($C239,[1]Sheet1!$B:$B,[1]Sheet1!BS:BS)</f>
        <v>0</v>
      </c>
      <c r="CT239" s="211">
        <f>_xlfn.XLOOKUP($C239,[1]Sheet1!$B:$B,[1]Sheet1!BT:BT)</f>
        <v>0</v>
      </c>
      <c r="CU239" s="211">
        <f>_xlfn.XLOOKUP($C239,[1]Sheet1!$B:$B,[1]Sheet1!BU:BU)</f>
        <v>0</v>
      </c>
      <c r="CV239" s="211">
        <f>_xlfn.XLOOKUP($C239,[1]Sheet1!$B:$B,[1]Sheet1!BV:BV)</f>
        <v>0</v>
      </c>
      <c r="CW239" s="211">
        <f>_xlfn.XLOOKUP($C239,[1]Sheet1!$B:$B,[1]Sheet1!BW:BW)</f>
        <v>0</v>
      </c>
      <c r="CX239" s="211">
        <f>_xlfn.XLOOKUP($C239,[1]Sheet1!$B:$B,[1]Sheet1!BX:BX)</f>
        <v>0</v>
      </c>
      <c r="CY239" s="211">
        <f>_xlfn.XLOOKUP($C239,[1]Sheet1!$B:$B,[1]Sheet1!BY:BY)</f>
        <v>0</v>
      </c>
      <c r="CZ239" s="211">
        <f>_xlfn.XLOOKUP($C239,[1]Sheet1!$B:$B,[1]Sheet1!BZ:BZ)</f>
        <v>1</v>
      </c>
      <c r="DA239" s="211">
        <f>_xlfn.XLOOKUP($C239,[1]Sheet1!$B:$B,[1]Sheet1!CA:CA)</f>
        <v>1</v>
      </c>
      <c r="DB239" s="211">
        <f>_xlfn.XLOOKUP($C239,[1]Sheet1!$B:$B,[1]Sheet1!CB:CB)</f>
        <v>1</v>
      </c>
      <c r="DC239" s="211">
        <f>_xlfn.XLOOKUP($C239,[1]Sheet1!$B:$B,[1]Sheet1!CC:CC)</f>
        <v>1</v>
      </c>
      <c r="DD239" s="211">
        <f>_xlfn.XLOOKUP($C239,[1]Sheet1!$B:$B,[1]Sheet1!CD:CD)</f>
        <v>0</v>
      </c>
      <c r="DE239" s="211">
        <f>_xlfn.XLOOKUP($C239,[1]Sheet1!$B:$B,[1]Sheet1!CE:CE)</f>
        <v>1</v>
      </c>
      <c r="DF239" s="211">
        <f>_xlfn.XLOOKUP($C239,[1]Sheet1!$B:$B,[1]Sheet1!CF:CF)</f>
        <v>1</v>
      </c>
      <c r="DG239" s="163" t="str">
        <f>_xlfn.XLOOKUP(C239,[2]Sheet1!$B:$B,[2]Sheet1!$N:$N)</f>
        <v>N</v>
      </c>
      <c r="DH239" s="163">
        <f>_xlfn.XLOOKUP(C239,[2]Sheet1!$B:$B,[2]Sheet1!$R:$R)</f>
        <v>0</v>
      </c>
      <c r="DI239" s="163" t="str">
        <f>_xlfn.XLOOKUP(C239,[2]Sheet1!$B:$B,[2]Sheet1!$AN:$AN)</f>
        <v>V</v>
      </c>
      <c r="DJ239" s="163" t="str">
        <f>_xlfn.XLOOKUP(C239,[2]Sheet1!$B:$B,[2]Sheet1!$W:$W)</f>
        <v>C</v>
      </c>
      <c r="DK239" s="163" t="str">
        <f>_xlfn.XLOOKUP(C239,[2]Sheet1!$B:$B,[2]Sheet1!$AF:$AF)</f>
        <v>Y</v>
      </c>
      <c r="DL239" s="163" t="str">
        <f>_xlfn.XLOOKUP(C239,[2]Sheet1!$B:$B,[2]Sheet1!$AW:$AW)</f>
        <v>Y</v>
      </c>
      <c r="DM239" s="166" t="str">
        <f t="shared" si="135"/>
        <v>N</v>
      </c>
      <c r="DN239" s="166" t="str">
        <f t="shared" si="136"/>
        <v/>
      </c>
      <c r="DO239" s="166" t="str">
        <f t="shared" si="137"/>
        <v>Y</v>
      </c>
      <c r="DP239" s="166" t="str">
        <f t="shared" si="138"/>
        <v>N</v>
      </c>
      <c r="DQ239" s="180" t="str">
        <f t="shared" si="139"/>
        <v>Not Specified</v>
      </c>
      <c r="DR239" s="180"/>
    </row>
    <row r="240" spans="1:122" s="24" customFormat="1" ht="16.5" hidden="1" customHeight="1">
      <c r="A240" s="24">
        <v>237</v>
      </c>
      <c r="B240" s="24">
        <v>257</v>
      </c>
      <c r="C240" s="26" t="s">
        <v>795</v>
      </c>
      <c r="D240" s="24" t="s">
        <v>7222</v>
      </c>
      <c r="E240" s="24" t="s">
        <v>7189</v>
      </c>
      <c r="F240" s="24" t="s">
        <v>2428</v>
      </c>
      <c r="G240" s="24" t="s">
        <v>3136</v>
      </c>
      <c r="H240" s="30" t="s">
        <v>796</v>
      </c>
      <c r="I240" s="24" t="s">
        <v>797</v>
      </c>
      <c r="J240" s="24">
        <v>-3.6999999999999998E-2</v>
      </c>
      <c r="K240" s="24" t="s">
        <v>798</v>
      </c>
      <c r="L240" s="24">
        <v>413000</v>
      </c>
      <c r="M240" s="26">
        <v>27</v>
      </c>
      <c r="N240" s="73" t="s">
        <v>689</v>
      </c>
      <c r="O240" s="73" t="s">
        <v>7588</v>
      </c>
      <c r="P240" s="74" t="s">
        <v>7588</v>
      </c>
      <c r="Q240" s="73" t="s">
        <v>86</v>
      </c>
      <c r="R240" s="73" t="s">
        <v>86</v>
      </c>
      <c r="S240" s="73" t="s">
        <v>673</v>
      </c>
      <c r="T240" s="73" t="s">
        <v>3329</v>
      </c>
      <c r="U240" s="213">
        <v>2032</v>
      </c>
      <c r="V240" s="73" t="s">
        <v>673</v>
      </c>
      <c r="W240" s="73" t="s">
        <v>3329</v>
      </c>
      <c r="X240" s="218">
        <v>2045</v>
      </c>
      <c r="Y240" s="73" t="s">
        <v>86</v>
      </c>
      <c r="Z240" s="73" t="s">
        <v>673</v>
      </c>
      <c r="AA240" s="74">
        <v>2045</v>
      </c>
      <c r="AB240" s="73"/>
      <c r="AC240" s="73" t="s">
        <v>417</v>
      </c>
      <c r="AD240" s="74" t="s">
        <v>6</v>
      </c>
      <c r="AE240" s="73" t="s">
        <v>7588</v>
      </c>
      <c r="AF240" s="73" t="s">
        <v>689</v>
      </c>
      <c r="AG240" s="73" t="s">
        <v>266</v>
      </c>
      <c r="AH240" s="73" t="s">
        <v>266</v>
      </c>
      <c r="AI240" s="73" t="s">
        <v>266</v>
      </c>
      <c r="AJ240" s="73" t="s">
        <v>2283</v>
      </c>
      <c r="AK240" s="81" t="s">
        <v>7588</v>
      </c>
      <c r="AL240" s="73" t="s">
        <v>7588</v>
      </c>
      <c r="AN240" s="26"/>
      <c r="AO240" s="24" t="s">
        <v>7346</v>
      </c>
      <c r="AP240" s="73" t="s">
        <v>86</v>
      </c>
      <c r="AQ240" s="24" t="s">
        <v>2283</v>
      </c>
      <c r="AR240" s="24" t="s">
        <v>5155</v>
      </c>
      <c r="AS240" s="24">
        <v>2045</v>
      </c>
      <c r="AU240" s="26"/>
      <c r="AV240" s="24" t="s">
        <v>267</v>
      </c>
      <c r="AW240" s="22" t="s">
        <v>267</v>
      </c>
      <c r="AX240" s="24" t="s">
        <v>269</v>
      </c>
      <c r="AY240" s="24" t="s">
        <v>689</v>
      </c>
      <c r="AZ240" s="24" t="s">
        <v>7588</v>
      </c>
      <c r="BA240" s="24" t="s">
        <v>7588</v>
      </c>
      <c r="BC240" s="26"/>
      <c r="BE240" s="29"/>
      <c r="BF240" s="26"/>
      <c r="BG240" s="24">
        <f t="shared" si="107"/>
        <v>0</v>
      </c>
      <c r="BH240" s="24">
        <f t="shared" si="108"/>
        <v>0</v>
      </c>
      <c r="BI240" s="24">
        <f t="shared" si="109"/>
        <v>0</v>
      </c>
      <c r="BJ240" s="24">
        <f t="shared" si="110"/>
        <v>0</v>
      </c>
      <c r="BK240" s="24">
        <f t="shared" si="111"/>
        <v>0</v>
      </c>
      <c r="BL240" s="24">
        <f t="shared" si="112"/>
        <v>0</v>
      </c>
      <c r="BM240" s="24">
        <f t="shared" si="113"/>
        <v>1</v>
      </c>
      <c r="BN240" s="24">
        <f t="shared" si="114"/>
        <v>1</v>
      </c>
      <c r="BO240" s="24">
        <f t="shared" si="115"/>
        <v>0</v>
      </c>
      <c r="BP240" s="24">
        <f t="shared" si="116"/>
        <v>0</v>
      </c>
      <c r="BQ240" s="24">
        <f t="shared" si="117"/>
        <v>1</v>
      </c>
      <c r="BR240" s="24">
        <f t="shared" si="118"/>
        <v>0</v>
      </c>
      <c r="BS240" s="24">
        <f t="shared" si="119"/>
        <v>0</v>
      </c>
      <c r="BT240" s="24">
        <f t="shared" si="120"/>
        <v>1</v>
      </c>
      <c r="BU240" s="24">
        <f t="shared" si="121"/>
        <v>0</v>
      </c>
      <c r="BV240" s="24">
        <f t="shared" si="122"/>
        <v>0</v>
      </c>
      <c r="BW240" s="24">
        <f t="shared" si="123"/>
        <v>0</v>
      </c>
      <c r="BX240" s="24">
        <f t="shared" si="124"/>
        <v>0</v>
      </c>
      <c r="BY240" s="24">
        <f t="shared" si="125"/>
        <v>0</v>
      </c>
      <c r="BZ240" s="24">
        <f t="shared" si="126"/>
        <v>0</v>
      </c>
      <c r="CA240" s="24">
        <f t="shared" si="127"/>
        <v>1</v>
      </c>
      <c r="CB240" s="24">
        <f t="shared" si="128"/>
        <v>1</v>
      </c>
      <c r="CC240" s="24">
        <f t="shared" si="129"/>
        <v>0</v>
      </c>
      <c r="CD240" s="24">
        <f t="shared" si="130"/>
        <v>0</v>
      </c>
      <c r="CE240" s="24">
        <f t="shared" si="131"/>
        <v>0</v>
      </c>
      <c r="CF240" s="24">
        <f t="shared" si="132"/>
        <v>0</v>
      </c>
      <c r="CG240" s="24">
        <f t="shared" si="142"/>
        <v>1</v>
      </c>
      <c r="CH240" s="24">
        <f t="shared" si="133"/>
        <v>0</v>
      </c>
      <c r="CI240" s="24">
        <f t="shared" si="134"/>
        <v>1</v>
      </c>
      <c r="CJ240" s="211">
        <f>_xlfn.XLOOKUP($C240,[1]Sheet1!$B:$B,[1]Sheet1!BJ:BJ)</f>
        <v>0</v>
      </c>
      <c r="CK240" s="211">
        <f>_xlfn.XLOOKUP($C240,[1]Sheet1!$B:$B,[1]Sheet1!BK:BK)</f>
        <v>0</v>
      </c>
      <c r="CL240" s="211">
        <f>_xlfn.XLOOKUP($C240,[1]Sheet1!$B:$B,[1]Sheet1!BL:BL)</f>
        <v>0</v>
      </c>
      <c r="CM240" s="211">
        <f>_xlfn.XLOOKUP($C240,[1]Sheet1!$B:$B,[1]Sheet1!BM:BM)</f>
        <v>0</v>
      </c>
      <c r="CN240" s="211">
        <f>_xlfn.XLOOKUP($C240,[1]Sheet1!$B:$B,[1]Sheet1!BN:BN)</f>
        <v>0</v>
      </c>
      <c r="CO240" s="211">
        <f>_xlfn.XLOOKUP($C240,[1]Sheet1!$B:$B,[1]Sheet1!BO:BO)</f>
        <v>0</v>
      </c>
      <c r="CP240" s="211">
        <f>_xlfn.XLOOKUP($C240,[1]Sheet1!$B:$B,[1]Sheet1!BP:BP)</f>
        <v>1</v>
      </c>
      <c r="CQ240" s="211">
        <f>_xlfn.XLOOKUP($C240,[1]Sheet1!$B:$B,[1]Sheet1!BQ:BQ)</f>
        <v>1</v>
      </c>
      <c r="CR240" s="211">
        <f>_xlfn.XLOOKUP($C240,[1]Sheet1!$B:$B,[1]Sheet1!BR:BR)</f>
        <v>0</v>
      </c>
      <c r="CS240" s="211">
        <f>_xlfn.XLOOKUP($C240,[1]Sheet1!$B:$B,[1]Sheet1!BS:BS)</f>
        <v>1</v>
      </c>
      <c r="CT240" s="211">
        <f>_xlfn.XLOOKUP($C240,[1]Sheet1!$B:$B,[1]Sheet1!BT:BT)</f>
        <v>0</v>
      </c>
      <c r="CU240" s="211">
        <f>_xlfn.XLOOKUP($C240,[1]Sheet1!$B:$B,[1]Sheet1!BU:BU)</f>
        <v>1</v>
      </c>
      <c r="CV240" s="211">
        <f>_xlfn.XLOOKUP($C240,[1]Sheet1!$B:$B,[1]Sheet1!BV:BV)</f>
        <v>0</v>
      </c>
      <c r="CW240" s="211">
        <f>_xlfn.XLOOKUP($C240,[1]Sheet1!$B:$B,[1]Sheet1!BW:BW)</f>
        <v>0</v>
      </c>
      <c r="CX240" s="211">
        <f>_xlfn.XLOOKUP($C240,[1]Sheet1!$B:$B,[1]Sheet1!BX:BX)</f>
        <v>0</v>
      </c>
      <c r="CY240" s="211">
        <f>_xlfn.XLOOKUP($C240,[1]Sheet1!$B:$B,[1]Sheet1!BY:BY)</f>
        <v>0</v>
      </c>
      <c r="CZ240" s="211">
        <f>_xlfn.XLOOKUP($C240,[1]Sheet1!$B:$B,[1]Sheet1!BZ:BZ)</f>
        <v>1</v>
      </c>
      <c r="DA240" s="211">
        <f>_xlfn.XLOOKUP($C240,[1]Sheet1!$B:$B,[1]Sheet1!CA:CA)</f>
        <v>0</v>
      </c>
      <c r="DB240" s="211">
        <f>_xlfn.XLOOKUP($C240,[1]Sheet1!$B:$B,[1]Sheet1!CB:CB)</f>
        <v>1</v>
      </c>
      <c r="DC240" s="211">
        <f>_xlfn.XLOOKUP($C240,[1]Sheet1!$B:$B,[1]Sheet1!CC:CC)</f>
        <v>0</v>
      </c>
      <c r="DD240" s="211">
        <f>_xlfn.XLOOKUP($C240,[1]Sheet1!$B:$B,[1]Sheet1!CD:CD)</f>
        <v>0</v>
      </c>
      <c r="DE240" s="211">
        <f>_xlfn.XLOOKUP($C240,[1]Sheet1!$B:$B,[1]Sheet1!CE:CE)</f>
        <v>1</v>
      </c>
      <c r="DF240" s="211">
        <f>_xlfn.XLOOKUP($C240,[1]Sheet1!$B:$B,[1]Sheet1!CF:CF)</f>
        <v>0</v>
      </c>
      <c r="DG240" s="163" t="str">
        <f>_xlfn.XLOOKUP(C240,[2]Sheet1!$B:$B,[2]Sheet1!$N:$N)</f>
        <v>N</v>
      </c>
      <c r="DH240" s="163" t="str">
        <f>_xlfn.XLOOKUP(C240,[2]Sheet1!$B:$B,[2]Sheet1!$R:$R)</f>
        <v>Yes</v>
      </c>
      <c r="DI240" s="163" t="str">
        <f>_xlfn.XLOOKUP(C240,[2]Sheet1!$B:$B,[2]Sheet1!$AN:$AN)</f>
        <v>V</v>
      </c>
      <c r="DJ240" s="163" t="str">
        <f>_xlfn.XLOOKUP(C240,[2]Sheet1!$B:$B,[2]Sheet1!$W:$W)</f>
        <v>N</v>
      </c>
      <c r="DK240" s="163">
        <f>_xlfn.XLOOKUP(C240,[2]Sheet1!$B:$B,[2]Sheet1!$AF:$AF)</f>
        <v>0</v>
      </c>
      <c r="DL240" s="163" t="str">
        <f>_xlfn.XLOOKUP(C240,[2]Sheet1!$B:$B,[2]Sheet1!$AW:$AW)</f>
        <v>U</v>
      </c>
      <c r="DM240" s="166" t="str">
        <f t="shared" si="135"/>
        <v>Y</v>
      </c>
      <c r="DN240" s="166" t="str">
        <f t="shared" si="136"/>
        <v>Targets set</v>
      </c>
      <c r="DO240" s="166" t="str">
        <f t="shared" si="137"/>
        <v>Y</v>
      </c>
      <c r="DP240" s="166" t="str">
        <f t="shared" si="138"/>
        <v>N</v>
      </c>
      <c r="DQ240" s="180" t="str">
        <f t="shared" si="139"/>
        <v>Not Specified</v>
      </c>
      <c r="DR240" s="180"/>
    </row>
    <row r="241" spans="1:122" s="24" customFormat="1" ht="16.5" hidden="1" customHeight="1">
      <c r="A241" s="24">
        <v>238</v>
      </c>
      <c r="B241" s="24">
        <v>227</v>
      </c>
      <c r="C241" s="26" t="s">
        <v>726</v>
      </c>
      <c r="D241" s="24" t="s">
        <v>7196</v>
      </c>
      <c r="E241" s="24" t="s">
        <v>7172</v>
      </c>
      <c r="F241" s="24" t="s">
        <v>2428</v>
      </c>
      <c r="G241" s="24" t="s">
        <v>3136</v>
      </c>
      <c r="H241" s="30" t="s">
        <v>727</v>
      </c>
      <c r="I241" s="24" t="s">
        <v>728</v>
      </c>
      <c r="J241" s="24">
        <v>-0.23200000000000001</v>
      </c>
      <c r="K241" s="24" t="s">
        <v>729</v>
      </c>
      <c r="L241" s="24">
        <v>108167</v>
      </c>
      <c r="M241" s="26">
        <v>3</v>
      </c>
      <c r="N241" s="73" t="s">
        <v>689</v>
      </c>
      <c r="O241" s="73" t="s">
        <v>7588</v>
      </c>
      <c r="P241" s="74" t="s">
        <v>7588</v>
      </c>
      <c r="Q241" s="73" t="s">
        <v>689</v>
      </c>
      <c r="R241" s="73" t="s">
        <v>689</v>
      </c>
      <c r="S241" s="73" t="s">
        <v>7588</v>
      </c>
      <c r="T241" s="73" t="s">
        <v>7588</v>
      </c>
      <c r="U241" s="213" t="s">
        <v>7588</v>
      </c>
      <c r="V241" s="73" t="s">
        <v>7588</v>
      </c>
      <c r="W241" s="73" t="s">
        <v>7588</v>
      </c>
      <c r="X241" s="218" t="s">
        <v>7588</v>
      </c>
      <c r="Y241" s="73" t="s">
        <v>7588</v>
      </c>
      <c r="Z241" s="73" t="s">
        <v>7588</v>
      </c>
      <c r="AA241" s="74" t="s">
        <v>7588</v>
      </c>
      <c r="AB241" s="73"/>
      <c r="AC241" s="73" t="s">
        <v>675</v>
      </c>
      <c r="AD241" s="74" t="s">
        <v>5</v>
      </c>
      <c r="AE241" s="73" t="s">
        <v>870</v>
      </c>
      <c r="AF241" s="73" t="s">
        <v>86</v>
      </c>
      <c r="AG241" s="73" t="s">
        <v>266</v>
      </c>
      <c r="AH241" s="73" t="s">
        <v>266</v>
      </c>
      <c r="AI241" s="73" t="s">
        <v>269</v>
      </c>
      <c r="AJ241" s="73" t="s">
        <v>691</v>
      </c>
      <c r="AK241" s="81" t="s">
        <v>5163</v>
      </c>
      <c r="AL241" s="73">
        <v>2039</v>
      </c>
      <c r="AN241" s="26"/>
      <c r="AO241" s="24" t="s">
        <v>7588</v>
      </c>
      <c r="AP241" s="73" t="s">
        <v>689</v>
      </c>
      <c r="AQ241" s="24" t="s">
        <v>7588</v>
      </c>
      <c r="AR241" s="24" t="s">
        <v>7588</v>
      </c>
      <c r="AS241" s="24" t="s">
        <v>7588</v>
      </c>
      <c r="AU241" s="26"/>
      <c r="AV241" s="24" t="s">
        <v>266</v>
      </c>
      <c r="AW241" s="22" t="s">
        <v>267</v>
      </c>
      <c r="AX241" s="24" t="s">
        <v>269</v>
      </c>
      <c r="AY241" s="24" t="s">
        <v>689</v>
      </c>
      <c r="AZ241" s="24" t="s">
        <v>7588</v>
      </c>
      <c r="BA241" s="24" t="s">
        <v>7588</v>
      </c>
      <c r="BC241" s="26"/>
      <c r="BE241" s="29"/>
      <c r="BF241" s="26"/>
      <c r="BG241" s="24">
        <f t="shared" si="107"/>
        <v>0</v>
      </c>
      <c r="BH241" s="24">
        <f t="shared" si="108"/>
        <v>0</v>
      </c>
      <c r="BI241" s="24">
        <f t="shared" si="109"/>
        <v>0</v>
      </c>
      <c r="BJ241" s="24">
        <f t="shared" si="110"/>
        <v>0</v>
      </c>
      <c r="BK241" s="24">
        <f t="shared" si="111"/>
        <v>0</v>
      </c>
      <c r="BL241" s="24">
        <f t="shared" si="112"/>
        <v>0</v>
      </c>
      <c r="BM241" s="24">
        <f t="shared" si="113"/>
        <v>0</v>
      </c>
      <c r="BN241" s="24">
        <f t="shared" si="114"/>
        <v>0</v>
      </c>
      <c r="BO241" s="24">
        <f t="shared" si="115"/>
        <v>0</v>
      </c>
      <c r="BP241" s="24">
        <f t="shared" si="116"/>
        <v>0</v>
      </c>
      <c r="BQ241" s="24">
        <f t="shared" si="117"/>
        <v>0</v>
      </c>
      <c r="BR241" s="24">
        <f t="shared" si="118"/>
        <v>0</v>
      </c>
      <c r="BS241" s="24">
        <f t="shared" si="119"/>
        <v>0</v>
      </c>
      <c r="BT241" s="24">
        <f t="shared" si="120"/>
        <v>0</v>
      </c>
      <c r="BU241" s="24">
        <f t="shared" si="121"/>
        <v>0</v>
      </c>
      <c r="BV241" s="24">
        <f t="shared" si="122"/>
        <v>0</v>
      </c>
      <c r="BW241" s="24">
        <f t="shared" si="123"/>
        <v>1</v>
      </c>
      <c r="BX241" s="24">
        <f t="shared" si="124"/>
        <v>1</v>
      </c>
      <c r="BY241" s="24">
        <f t="shared" si="125"/>
        <v>0</v>
      </c>
      <c r="BZ241" s="24">
        <f t="shared" si="126"/>
        <v>0</v>
      </c>
      <c r="CA241" s="24">
        <f t="shared" si="127"/>
        <v>0</v>
      </c>
      <c r="CB241" s="24">
        <f t="shared" si="128"/>
        <v>0</v>
      </c>
      <c r="CC241" s="24">
        <f t="shared" si="129"/>
        <v>0</v>
      </c>
      <c r="CD241" s="24">
        <f t="shared" si="130"/>
        <v>0</v>
      </c>
      <c r="CE241" s="24">
        <f t="shared" si="131"/>
        <v>0</v>
      </c>
      <c r="CF241" s="24">
        <f t="shared" si="132"/>
        <v>1</v>
      </c>
      <c r="CG241" s="24">
        <f t="shared" si="142"/>
        <v>1</v>
      </c>
      <c r="CH241" s="24">
        <f t="shared" si="133"/>
        <v>0</v>
      </c>
      <c r="CI241" s="24">
        <f t="shared" si="134"/>
        <v>0</v>
      </c>
      <c r="CJ241" s="211">
        <f>_xlfn.XLOOKUP($C241,[1]Sheet1!$B:$B,[1]Sheet1!BJ:BJ)</f>
        <v>0</v>
      </c>
      <c r="CK241" s="211">
        <f>_xlfn.XLOOKUP($C241,[1]Sheet1!$B:$B,[1]Sheet1!BK:BK)</f>
        <v>0</v>
      </c>
      <c r="CL241" s="211">
        <f>_xlfn.XLOOKUP($C241,[1]Sheet1!$B:$B,[1]Sheet1!BL:BL)</f>
        <v>1</v>
      </c>
      <c r="CM241" s="211">
        <f>_xlfn.XLOOKUP($C241,[1]Sheet1!$B:$B,[1]Sheet1!BM:BM)</f>
        <v>1</v>
      </c>
      <c r="CN241" s="211">
        <f>_xlfn.XLOOKUP($C241,[1]Sheet1!$B:$B,[1]Sheet1!BN:BN)</f>
        <v>0</v>
      </c>
      <c r="CO241" s="211">
        <f>_xlfn.XLOOKUP($C241,[1]Sheet1!$B:$B,[1]Sheet1!BO:BO)</f>
        <v>0</v>
      </c>
      <c r="CP241" s="211">
        <f>_xlfn.XLOOKUP($C241,[1]Sheet1!$B:$B,[1]Sheet1!BP:BP)</f>
        <v>0</v>
      </c>
      <c r="CQ241" s="211">
        <f>_xlfn.XLOOKUP($C241,[1]Sheet1!$B:$B,[1]Sheet1!BQ:BQ)</f>
        <v>0</v>
      </c>
      <c r="CR241" s="211">
        <f>_xlfn.XLOOKUP($C241,[1]Sheet1!$B:$B,[1]Sheet1!BR:BR)</f>
        <v>0</v>
      </c>
      <c r="CS241" s="211">
        <f>_xlfn.XLOOKUP($C241,[1]Sheet1!$B:$B,[1]Sheet1!BS:BS)</f>
        <v>0</v>
      </c>
      <c r="CT241" s="211">
        <f>_xlfn.XLOOKUP($C241,[1]Sheet1!$B:$B,[1]Sheet1!BT:BT)</f>
        <v>0</v>
      </c>
      <c r="CU241" s="211">
        <f>_xlfn.XLOOKUP($C241,[1]Sheet1!$B:$B,[1]Sheet1!BU:BU)</f>
        <v>0</v>
      </c>
      <c r="CV241" s="211">
        <f>_xlfn.XLOOKUP($C241,[1]Sheet1!$B:$B,[1]Sheet1!BV:BV)</f>
        <v>0</v>
      </c>
      <c r="CW241" s="211">
        <f>_xlfn.XLOOKUP($C241,[1]Sheet1!$B:$B,[1]Sheet1!BW:BW)</f>
        <v>0</v>
      </c>
      <c r="CX241" s="211">
        <f>_xlfn.XLOOKUP($C241,[1]Sheet1!$B:$B,[1]Sheet1!BX:BX)</f>
        <v>0</v>
      </c>
      <c r="CY241" s="211">
        <f>_xlfn.XLOOKUP($C241,[1]Sheet1!$B:$B,[1]Sheet1!BY:BY)</f>
        <v>0</v>
      </c>
      <c r="CZ241" s="211">
        <f>_xlfn.XLOOKUP($C241,[1]Sheet1!$B:$B,[1]Sheet1!BZ:BZ)</f>
        <v>1</v>
      </c>
      <c r="DA241" s="211">
        <f>_xlfn.XLOOKUP($C241,[1]Sheet1!$B:$B,[1]Sheet1!CA:CA)</f>
        <v>0</v>
      </c>
      <c r="DB241" s="211">
        <f>_xlfn.XLOOKUP($C241,[1]Sheet1!$B:$B,[1]Sheet1!CB:CB)</f>
        <v>1</v>
      </c>
      <c r="DC241" s="211">
        <f>_xlfn.XLOOKUP($C241,[1]Sheet1!$B:$B,[1]Sheet1!CC:CC)</f>
        <v>0</v>
      </c>
      <c r="DD241" s="211">
        <f>_xlfn.XLOOKUP($C241,[1]Sheet1!$B:$B,[1]Sheet1!CD:CD)</f>
        <v>0</v>
      </c>
      <c r="DE241" s="211">
        <f>_xlfn.XLOOKUP($C241,[1]Sheet1!$B:$B,[1]Sheet1!CE:CE)</f>
        <v>1</v>
      </c>
      <c r="DF241" s="211">
        <f>_xlfn.XLOOKUP($C241,[1]Sheet1!$B:$B,[1]Sheet1!CF:CF)</f>
        <v>0</v>
      </c>
      <c r="DG241" s="163" t="str">
        <f>_xlfn.XLOOKUP(C241,[2]Sheet1!$B:$B,[2]Sheet1!$N:$N)</f>
        <v>N</v>
      </c>
      <c r="DH241" s="163">
        <f>_xlfn.XLOOKUP(C241,[2]Sheet1!$B:$B,[2]Sheet1!$R:$R)</f>
        <v>0</v>
      </c>
      <c r="DI241" s="163" t="str">
        <f>_xlfn.XLOOKUP(C241,[2]Sheet1!$B:$B,[2]Sheet1!$AN:$AN)</f>
        <v>N</v>
      </c>
      <c r="DJ241" s="163" t="str">
        <f>_xlfn.XLOOKUP(C241,[2]Sheet1!$B:$B,[2]Sheet1!$W:$W)</f>
        <v>C, V</v>
      </c>
      <c r="DK241" s="163" t="str">
        <f>_xlfn.XLOOKUP(C241,[2]Sheet1!$B:$B,[2]Sheet1!$AF:$AF)</f>
        <v>U</v>
      </c>
      <c r="DL241" s="163">
        <f>_xlfn.XLOOKUP(C241,[2]Sheet1!$B:$B,[2]Sheet1!$AW:$AW)</f>
        <v>0</v>
      </c>
      <c r="DM241" s="166" t="str">
        <f t="shared" si="135"/>
        <v>N</v>
      </c>
      <c r="DN241" s="166" t="str">
        <f t="shared" si="136"/>
        <v/>
      </c>
      <c r="DO241" s="166" t="str">
        <f t="shared" si="137"/>
        <v>N</v>
      </c>
      <c r="DP241" s="166" t="str">
        <f t="shared" si="138"/>
        <v>Y</v>
      </c>
      <c r="DQ241" s="180" t="str">
        <f t="shared" si="139"/>
        <v>Yes</v>
      </c>
      <c r="DR241" s="180"/>
    </row>
    <row r="242" spans="1:122" s="24" customFormat="1" ht="16.5" hidden="1" customHeight="1">
      <c r="A242" s="24">
        <v>239</v>
      </c>
      <c r="B242" s="24">
        <v>241</v>
      </c>
      <c r="C242" s="26" t="s">
        <v>1971</v>
      </c>
      <c r="D242" s="24" t="s">
        <v>7234</v>
      </c>
      <c r="E242" s="24" t="s">
        <v>7178</v>
      </c>
      <c r="F242" s="24" t="s">
        <v>7286</v>
      </c>
      <c r="G242" s="24" t="s">
        <v>2990</v>
      </c>
      <c r="H242" s="30" t="s">
        <v>1972</v>
      </c>
      <c r="I242" s="24" t="s">
        <v>1973</v>
      </c>
      <c r="J242" s="24">
        <v>9.9000000000000005E-2</v>
      </c>
      <c r="K242" s="24" t="s">
        <v>1974</v>
      </c>
      <c r="L242" s="24">
        <v>25750</v>
      </c>
      <c r="M242" s="26">
        <v>5</v>
      </c>
      <c r="N242" s="73" t="s">
        <v>689</v>
      </c>
      <c r="O242" s="73" t="s">
        <v>7588</v>
      </c>
      <c r="P242" s="74" t="s">
        <v>7588</v>
      </c>
      <c r="Q242" s="73" t="s">
        <v>86</v>
      </c>
      <c r="R242" s="73" t="s">
        <v>86</v>
      </c>
      <c r="S242" s="73" t="s">
        <v>673</v>
      </c>
      <c r="T242" s="73" t="s">
        <v>2984</v>
      </c>
      <c r="U242" s="214">
        <v>2030</v>
      </c>
      <c r="V242" s="73" t="s">
        <v>673</v>
      </c>
      <c r="W242" s="73" t="s">
        <v>2984</v>
      </c>
      <c r="X242" s="218">
        <v>2045</v>
      </c>
      <c r="Y242" s="73" t="s">
        <v>86</v>
      </c>
      <c r="Z242" s="73" t="s">
        <v>673</v>
      </c>
      <c r="AA242" s="74">
        <v>2045</v>
      </c>
      <c r="AB242" s="73"/>
      <c r="AC242" s="73" t="s">
        <v>417</v>
      </c>
      <c r="AD242" s="74" t="s">
        <v>6</v>
      </c>
      <c r="AE242" s="73" t="s">
        <v>7588</v>
      </c>
      <c r="AF242" s="73" t="s">
        <v>689</v>
      </c>
      <c r="AG242" s="73" t="s">
        <v>266</v>
      </c>
      <c r="AH242" s="73" t="s">
        <v>266</v>
      </c>
      <c r="AI242" s="73" t="s">
        <v>266</v>
      </c>
      <c r="AJ242" s="73" t="s">
        <v>2283</v>
      </c>
      <c r="AK242" s="81" t="s">
        <v>7588</v>
      </c>
      <c r="AL242" s="73" t="s">
        <v>7588</v>
      </c>
      <c r="AN242" s="26"/>
      <c r="AO242" s="24" t="s">
        <v>7346</v>
      </c>
      <c r="AP242" s="73" t="s">
        <v>86</v>
      </c>
      <c r="AQ242" s="24" t="s">
        <v>2283</v>
      </c>
      <c r="AR242" s="24" t="s">
        <v>5176</v>
      </c>
      <c r="AS242" s="24">
        <v>2045</v>
      </c>
      <c r="AU242" s="26"/>
      <c r="AV242" s="24" t="s">
        <v>266</v>
      </c>
      <c r="AW242" s="22" t="s">
        <v>267</v>
      </c>
      <c r="AX242" s="24" t="s">
        <v>269</v>
      </c>
      <c r="AY242" s="24" t="s">
        <v>689</v>
      </c>
      <c r="AZ242" s="24" t="s">
        <v>7588</v>
      </c>
      <c r="BA242" s="24" t="s">
        <v>7588</v>
      </c>
      <c r="BC242" s="26"/>
      <c r="BE242" s="29"/>
      <c r="BF242" s="26"/>
      <c r="BG242" s="24">
        <f t="shared" si="107"/>
        <v>0</v>
      </c>
      <c r="BH242" s="24">
        <f t="shared" si="108"/>
        <v>0</v>
      </c>
      <c r="BI242" s="24">
        <f t="shared" si="109"/>
        <v>0</v>
      </c>
      <c r="BJ242" s="24">
        <f t="shared" si="110"/>
        <v>0</v>
      </c>
      <c r="BK242" s="24">
        <f t="shared" si="111"/>
        <v>0</v>
      </c>
      <c r="BL242" s="24">
        <f t="shared" si="112"/>
        <v>1</v>
      </c>
      <c r="BM242" s="24">
        <f t="shared" si="113"/>
        <v>0</v>
      </c>
      <c r="BN242" s="24">
        <f t="shared" si="114"/>
        <v>1</v>
      </c>
      <c r="BO242" s="24">
        <f t="shared" si="115"/>
        <v>0</v>
      </c>
      <c r="BP242" s="24">
        <f t="shared" si="116"/>
        <v>0</v>
      </c>
      <c r="BQ242" s="24">
        <f t="shared" si="117"/>
        <v>1</v>
      </c>
      <c r="BR242" s="24">
        <f t="shared" si="118"/>
        <v>0</v>
      </c>
      <c r="BS242" s="24">
        <f t="shared" si="119"/>
        <v>0</v>
      </c>
      <c r="BT242" s="24">
        <f t="shared" si="120"/>
        <v>1</v>
      </c>
      <c r="BU242" s="24">
        <f t="shared" si="121"/>
        <v>0</v>
      </c>
      <c r="BV242" s="24">
        <f t="shared" si="122"/>
        <v>0</v>
      </c>
      <c r="BW242" s="24">
        <f t="shared" si="123"/>
        <v>0</v>
      </c>
      <c r="BX242" s="24">
        <f t="shared" si="124"/>
        <v>0</v>
      </c>
      <c r="BY242" s="24">
        <f t="shared" si="125"/>
        <v>0</v>
      </c>
      <c r="BZ242" s="24">
        <f t="shared" si="126"/>
        <v>0</v>
      </c>
      <c r="CA242" s="24">
        <f t="shared" si="127"/>
        <v>1</v>
      </c>
      <c r="CB242" s="24">
        <f t="shared" si="128"/>
        <v>1</v>
      </c>
      <c r="CC242" s="24">
        <f t="shared" si="129"/>
        <v>0</v>
      </c>
      <c r="CD242" s="24">
        <f t="shared" si="130"/>
        <v>0</v>
      </c>
      <c r="CE242" s="24">
        <f t="shared" si="131"/>
        <v>0</v>
      </c>
      <c r="CF242" s="24">
        <f t="shared" si="132"/>
        <v>1</v>
      </c>
      <c r="CG242" s="24">
        <f t="shared" si="142"/>
        <v>1</v>
      </c>
      <c r="CH242" s="24">
        <f t="shared" si="133"/>
        <v>0</v>
      </c>
      <c r="CI242" s="24">
        <f t="shared" si="134"/>
        <v>0</v>
      </c>
      <c r="CJ242" s="211">
        <f>_xlfn.XLOOKUP($C242,[1]Sheet1!$B:$B,[1]Sheet1!BJ:BJ)</f>
        <v>0</v>
      </c>
      <c r="CK242" s="211">
        <f>_xlfn.XLOOKUP($C242,[1]Sheet1!$B:$B,[1]Sheet1!BK:BK)</f>
        <v>0</v>
      </c>
      <c r="CL242" s="211">
        <f>_xlfn.XLOOKUP($C242,[1]Sheet1!$B:$B,[1]Sheet1!BL:BL)</f>
        <v>0</v>
      </c>
      <c r="CM242" s="211">
        <f>_xlfn.XLOOKUP($C242,[1]Sheet1!$B:$B,[1]Sheet1!BM:BM)</f>
        <v>0</v>
      </c>
      <c r="CN242" s="211">
        <f>_xlfn.XLOOKUP($C242,[1]Sheet1!$B:$B,[1]Sheet1!BN:BN)</f>
        <v>0</v>
      </c>
      <c r="CO242" s="211">
        <f>_xlfn.XLOOKUP($C242,[1]Sheet1!$B:$B,[1]Sheet1!BO:BO)</f>
        <v>0</v>
      </c>
      <c r="CP242" s="211">
        <f>_xlfn.XLOOKUP($C242,[1]Sheet1!$B:$B,[1]Sheet1!BP:BP)</f>
        <v>1</v>
      </c>
      <c r="CQ242" s="211">
        <f>_xlfn.XLOOKUP($C242,[1]Sheet1!$B:$B,[1]Sheet1!BQ:BQ)</f>
        <v>1</v>
      </c>
      <c r="CR242" s="211">
        <f>_xlfn.XLOOKUP($C242,[1]Sheet1!$B:$B,[1]Sheet1!BR:BR)</f>
        <v>0</v>
      </c>
      <c r="CS242" s="211">
        <f>_xlfn.XLOOKUP($C242,[1]Sheet1!$B:$B,[1]Sheet1!BS:BS)</f>
        <v>1</v>
      </c>
      <c r="CT242" s="211">
        <f>_xlfn.XLOOKUP($C242,[1]Sheet1!$B:$B,[1]Sheet1!BT:BT)</f>
        <v>0</v>
      </c>
      <c r="CU242" s="211">
        <f>_xlfn.XLOOKUP($C242,[1]Sheet1!$B:$B,[1]Sheet1!BU:BU)</f>
        <v>1</v>
      </c>
      <c r="CV242" s="211">
        <f>_xlfn.XLOOKUP($C242,[1]Sheet1!$B:$B,[1]Sheet1!BV:BV)</f>
        <v>0</v>
      </c>
      <c r="CW242" s="211">
        <f>_xlfn.XLOOKUP($C242,[1]Sheet1!$B:$B,[1]Sheet1!BW:BW)</f>
        <v>0</v>
      </c>
      <c r="CX242" s="211">
        <f>_xlfn.XLOOKUP($C242,[1]Sheet1!$B:$B,[1]Sheet1!BX:BX)</f>
        <v>0</v>
      </c>
      <c r="CY242" s="211">
        <f>_xlfn.XLOOKUP($C242,[1]Sheet1!$B:$B,[1]Sheet1!BY:BY)</f>
        <v>0</v>
      </c>
      <c r="CZ242" s="211">
        <f>_xlfn.XLOOKUP($C242,[1]Sheet1!$B:$B,[1]Sheet1!BZ:BZ)</f>
        <v>1</v>
      </c>
      <c r="DA242" s="211">
        <f>_xlfn.XLOOKUP($C242,[1]Sheet1!$B:$B,[1]Sheet1!CA:CA)</f>
        <v>0</v>
      </c>
      <c r="DB242" s="211">
        <f>_xlfn.XLOOKUP($C242,[1]Sheet1!$B:$B,[1]Sheet1!CB:CB)</f>
        <v>1</v>
      </c>
      <c r="DC242" s="211">
        <f>_xlfn.XLOOKUP($C242,[1]Sheet1!$B:$B,[1]Sheet1!CC:CC)</f>
        <v>0</v>
      </c>
      <c r="DD242" s="211">
        <f>_xlfn.XLOOKUP($C242,[1]Sheet1!$B:$B,[1]Sheet1!CD:CD)</f>
        <v>0</v>
      </c>
      <c r="DE242" s="211">
        <f>_xlfn.XLOOKUP($C242,[1]Sheet1!$B:$B,[1]Sheet1!CE:CE)</f>
        <v>1</v>
      </c>
      <c r="DF242" s="211">
        <f>_xlfn.XLOOKUP($C242,[1]Sheet1!$B:$B,[1]Sheet1!CF:CF)</f>
        <v>0</v>
      </c>
      <c r="DG242" s="163" t="str">
        <f>_xlfn.XLOOKUP(C242,[2]Sheet1!$B:$B,[2]Sheet1!$N:$N)</f>
        <v>Y</v>
      </c>
      <c r="DH242" s="163" t="str">
        <f>_xlfn.XLOOKUP(C242,[2]Sheet1!$B:$B,[2]Sheet1!$R:$R)</f>
        <v>Yes</v>
      </c>
      <c r="DI242" s="163" t="str">
        <f>_xlfn.XLOOKUP(C242,[2]Sheet1!$B:$B,[2]Sheet1!$AN:$AN)</f>
        <v>V</v>
      </c>
      <c r="DJ242" s="163" t="str">
        <f>_xlfn.XLOOKUP(C242,[2]Sheet1!$B:$B,[2]Sheet1!$W:$W)</f>
        <v>N</v>
      </c>
      <c r="DK242" s="163">
        <f>_xlfn.XLOOKUP(C242,[2]Sheet1!$B:$B,[2]Sheet1!$AF:$AF)</f>
        <v>0</v>
      </c>
      <c r="DL242" s="163" t="str">
        <f>_xlfn.XLOOKUP(C242,[2]Sheet1!$B:$B,[2]Sheet1!$AW:$AW)</f>
        <v>U</v>
      </c>
      <c r="DM242" s="166" t="str">
        <f t="shared" si="135"/>
        <v>Y</v>
      </c>
      <c r="DN242" s="166" t="str">
        <f t="shared" si="136"/>
        <v>Targets set</v>
      </c>
      <c r="DO242" s="166" t="str">
        <f t="shared" si="137"/>
        <v>Y</v>
      </c>
      <c r="DP242" s="166" t="str">
        <f t="shared" si="138"/>
        <v>N</v>
      </c>
      <c r="DQ242" s="180" t="str">
        <f t="shared" si="139"/>
        <v>Yes</v>
      </c>
      <c r="DR242" s="180"/>
    </row>
    <row r="243" spans="1:122" s="24" customFormat="1" ht="16.5" hidden="1" customHeight="1">
      <c r="A243" s="24">
        <v>240</v>
      </c>
      <c r="B243" s="24">
        <v>294</v>
      </c>
      <c r="C243" s="26" t="s">
        <v>1048</v>
      </c>
      <c r="D243" s="24" t="s">
        <v>7190</v>
      </c>
      <c r="E243" s="24" t="s">
        <v>7169</v>
      </c>
      <c r="F243" s="24" t="s">
        <v>2602</v>
      </c>
      <c r="G243" s="24" t="s">
        <v>2990</v>
      </c>
      <c r="H243" s="30" t="s">
        <v>1049</v>
      </c>
      <c r="I243" s="24" t="s">
        <v>1050</v>
      </c>
      <c r="J243" s="24">
        <v>0.66200000000000003</v>
      </c>
      <c r="K243" s="24" t="s">
        <v>1051</v>
      </c>
      <c r="L243" s="24">
        <v>53597</v>
      </c>
      <c r="M243" s="26">
        <v>15</v>
      </c>
      <c r="N243" s="73" t="s">
        <v>689</v>
      </c>
      <c r="O243" s="73" t="s">
        <v>7588</v>
      </c>
      <c r="P243" s="74" t="s">
        <v>7588</v>
      </c>
      <c r="Q243" s="73" t="s">
        <v>689</v>
      </c>
      <c r="R243" s="73" t="s">
        <v>689</v>
      </c>
      <c r="S243" s="73" t="s">
        <v>7588</v>
      </c>
      <c r="T243" s="73" t="s">
        <v>7588</v>
      </c>
      <c r="U243" s="213" t="s">
        <v>7588</v>
      </c>
      <c r="V243" s="73" t="s">
        <v>7588</v>
      </c>
      <c r="W243" s="73" t="s">
        <v>7588</v>
      </c>
      <c r="X243" s="218" t="s">
        <v>7588</v>
      </c>
      <c r="Y243" s="73" t="s">
        <v>7588</v>
      </c>
      <c r="Z243" s="73" t="s">
        <v>7588</v>
      </c>
      <c r="AA243" s="74" t="s">
        <v>7588</v>
      </c>
      <c r="AB243" s="73"/>
      <c r="AC243" s="73" t="s">
        <v>3013</v>
      </c>
      <c r="AD243" s="74" t="s">
        <v>7139</v>
      </c>
      <c r="AE243" s="73" t="s">
        <v>7588</v>
      </c>
      <c r="AF243" s="73" t="s">
        <v>689</v>
      </c>
      <c r="AG243" s="73" t="s">
        <v>266</v>
      </c>
      <c r="AH243" s="73" t="s">
        <v>266</v>
      </c>
      <c r="AI243" s="73" t="s">
        <v>266</v>
      </c>
      <c r="AJ243" s="73" t="s">
        <v>2283</v>
      </c>
      <c r="AK243" s="81" t="s">
        <v>7588</v>
      </c>
      <c r="AL243" s="73" t="s">
        <v>7588</v>
      </c>
      <c r="AN243" s="26"/>
      <c r="AO243" s="24" t="s">
        <v>7588</v>
      </c>
      <c r="AP243" s="73" t="s">
        <v>689</v>
      </c>
      <c r="AQ243" s="24" t="s">
        <v>7588</v>
      </c>
      <c r="AR243" s="24" t="s">
        <v>7588</v>
      </c>
      <c r="AS243" s="24" t="s">
        <v>7588</v>
      </c>
      <c r="AU243" s="26"/>
      <c r="AV243" s="24" t="s">
        <v>266</v>
      </c>
      <c r="AW243" s="22" t="s">
        <v>880</v>
      </c>
      <c r="AX243" s="24" t="s">
        <v>269</v>
      </c>
      <c r="AY243" s="24" t="s">
        <v>86</v>
      </c>
      <c r="AZ243" s="24" t="s">
        <v>174</v>
      </c>
      <c r="BA243" s="24">
        <v>2030</v>
      </c>
      <c r="BB243" s="7" t="s">
        <v>7573</v>
      </c>
      <c r="BC243" s="11" t="s">
        <v>7572</v>
      </c>
      <c r="BE243" s="29"/>
      <c r="BF243" s="26"/>
      <c r="BG243" s="24">
        <f t="shared" si="107"/>
        <v>0</v>
      </c>
      <c r="BH243" s="24">
        <f t="shared" si="108"/>
        <v>0</v>
      </c>
      <c r="BI243" s="24">
        <f t="shared" si="109"/>
        <v>0</v>
      </c>
      <c r="BJ243" s="24">
        <f t="shared" si="110"/>
        <v>0</v>
      </c>
      <c r="BK243" s="24">
        <f t="shared" si="111"/>
        <v>0</v>
      </c>
      <c r="BL243" s="24">
        <f t="shared" si="112"/>
        <v>0</v>
      </c>
      <c r="BM243" s="24">
        <f t="shared" si="113"/>
        <v>0</v>
      </c>
      <c r="BN243" s="24">
        <f t="shared" si="114"/>
        <v>0</v>
      </c>
      <c r="BO243" s="24">
        <f t="shared" si="115"/>
        <v>0</v>
      </c>
      <c r="BP243" s="24">
        <f t="shared" si="116"/>
        <v>0</v>
      </c>
      <c r="BQ243" s="24">
        <f t="shared" si="117"/>
        <v>0</v>
      </c>
      <c r="BR243" s="24">
        <f t="shared" si="118"/>
        <v>0</v>
      </c>
      <c r="BS243" s="24">
        <f t="shared" si="119"/>
        <v>0</v>
      </c>
      <c r="BT243" s="24">
        <f t="shared" si="120"/>
        <v>0</v>
      </c>
      <c r="BU243" s="24">
        <f t="shared" si="121"/>
        <v>0</v>
      </c>
      <c r="BV243" s="24">
        <f t="shared" si="122"/>
        <v>0</v>
      </c>
      <c r="BW243" s="24">
        <f t="shared" si="123"/>
        <v>0</v>
      </c>
      <c r="BX243" s="24">
        <f t="shared" si="124"/>
        <v>0</v>
      </c>
      <c r="BY243" s="24">
        <f t="shared" si="125"/>
        <v>0</v>
      </c>
      <c r="BZ243" s="24">
        <f t="shared" si="126"/>
        <v>0</v>
      </c>
      <c r="CA243" s="24">
        <f t="shared" si="127"/>
        <v>0</v>
      </c>
      <c r="CB243" s="24">
        <f t="shared" si="128"/>
        <v>0</v>
      </c>
      <c r="CC243" s="24">
        <f t="shared" si="129"/>
        <v>0</v>
      </c>
      <c r="CD243" s="24">
        <f t="shared" si="130"/>
        <v>1</v>
      </c>
      <c r="CE243" s="24">
        <f t="shared" si="131"/>
        <v>0</v>
      </c>
      <c r="CF243" s="24">
        <f t="shared" si="132"/>
        <v>1</v>
      </c>
      <c r="CG243" s="24">
        <f t="shared" si="142"/>
        <v>0</v>
      </c>
      <c r="CH243" s="24">
        <f t="shared" si="133"/>
        <v>0</v>
      </c>
      <c r="CI243" s="24">
        <f t="shared" si="134"/>
        <v>0</v>
      </c>
      <c r="CJ243" s="211">
        <f>_xlfn.XLOOKUP($C243,[1]Sheet1!$B:$B,[1]Sheet1!BJ:BJ)</f>
        <v>1</v>
      </c>
      <c r="CK243" s="211">
        <f>_xlfn.XLOOKUP($C243,[1]Sheet1!$B:$B,[1]Sheet1!BK:BK)</f>
        <v>0</v>
      </c>
      <c r="CL243" s="211">
        <f>_xlfn.XLOOKUP($C243,[1]Sheet1!$B:$B,[1]Sheet1!BL:BL)</f>
        <v>0</v>
      </c>
      <c r="CM243" s="211">
        <f>_xlfn.XLOOKUP($C243,[1]Sheet1!$B:$B,[1]Sheet1!BM:BM)</f>
        <v>1</v>
      </c>
      <c r="CN243" s="211">
        <f>_xlfn.XLOOKUP($C243,[1]Sheet1!$B:$B,[1]Sheet1!BN:BN)</f>
        <v>0</v>
      </c>
      <c r="CO243" s="211">
        <f>_xlfn.XLOOKUP($C243,[1]Sheet1!$B:$B,[1]Sheet1!BO:BO)</f>
        <v>0</v>
      </c>
      <c r="CP243" s="211">
        <f>_xlfn.XLOOKUP($C243,[1]Sheet1!$B:$B,[1]Sheet1!BP:BP)</f>
        <v>1</v>
      </c>
      <c r="CQ243" s="211">
        <f>_xlfn.XLOOKUP($C243,[1]Sheet1!$B:$B,[1]Sheet1!BQ:BQ)</f>
        <v>1</v>
      </c>
      <c r="CR243" s="211">
        <f>_xlfn.XLOOKUP($C243,[1]Sheet1!$B:$B,[1]Sheet1!BR:BR)</f>
        <v>0</v>
      </c>
      <c r="CS243" s="211">
        <f>_xlfn.XLOOKUP($C243,[1]Sheet1!$B:$B,[1]Sheet1!BS:BS)</f>
        <v>0</v>
      </c>
      <c r="CT243" s="211">
        <f>_xlfn.XLOOKUP($C243,[1]Sheet1!$B:$B,[1]Sheet1!BT:BT)</f>
        <v>0</v>
      </c>
      <c r="CU243" s="211">
        <f>_xlfn.XLOOKUP($C243,[1]Sheet1!$B:$B,[1]Sheet1!BU:BU)</f>
        <v>0</v>
      </c>
      <c r="CV243" s="211">
        <f>_xlfn.XLOOKUP($C243,[1]Sheet1!$B:$B,[1]Sheet1!BV:BV)</f>
        <v>0</v>
      </c>
      <c r="CW243" s="211">
        <f>_xlfn.XLOOKUP($C243,[1]Sheet1!$B:$B,[1]Sheet1!BW:BW)</f>
        <v>0</v>
      </c>
      <c r="CX243" s="211">
        <f>_xlfn.XLOOKUP($C243,[1]Sheet1!$B:$B,[1]Sheet1!BX:BX)</f>
        <v>0</v>
      </c>
      <c r="CY243" s="211">
        <f>_xlfn.XLOOKUP($C243,[1]Sheet1!$B:$B,[1]Sheet1!BY:BY)</f>
        <v>0</v>
      </c>
      <c r="CZ243" s="211">
        <f>_xlfn.XLOOKUP($C243,[1]Sheet1!$B:$B,[1]Sheet1!BZ:BZ)</f>
        <v>1</v>
      </c>
      <c r="DA243" s="211">
        <f>_xlfn.XLOOKUP($C243,[1]Sheet1!$B:$B,[1]Sheet1!CA:CA)</f>
        <v>1</v>
      </c>
      <c r="DB243" s="211">
        <f>_xlfn.XLOOKUP($C243,[1]Sheet1!$B:$B,[1]Sheet1!CB:CB)</f>
        <v>1</v>
      </c>
      <c r="DC243" s="211">
        <f>_xlfn.XLOOKUP($C243,[1]Sheet1!$B:$B,[1]Sheet1!CC:CC)</f>
        <v>1</v>
      </c>
      <c r="DD243" s="211">
        <f>_xlfn.XLOOKUP($C243,[1]Sheet1!$B:$B,[1]Sheet1!CD:CD)</f>
        <v>0</v>
      </c>
      <c r="DE243" s="211">
        <f>_xlfn.XLOOKUP($C243,[1]Sheet1!$B:$B,[1]Sheet1!CE:CE)</f>
        <v>1</v>
      </c>
      <c r="DF243" s="211">
        <f>_xlfn.XLOOKUP($C243,[1]Sheet1!$B:$B,[1]Sheet1!CF:CF)</f>
        <v>1</v>
      </c>
      <c r="DG243" s="163" t="str">
        <f>_xlfn.XLOOKUP(C243,[2]Sheet1!$B:$B,[2]Sheet1!$N:$N)</f>
        <v>N</v>
      </c>
      <c r="DH243" s="163">
        <f>_xlfn.XLOOKUP(C243,[2]Sheet1!$B:$B,[2]Sheet1!$R:$R)</f>
        <v>0</v>
      </c>
      <c r="DI243" s="163" t="str">
        <f>_xlfn.XLOOKUP(C243,[2]Sheet1!$B:$B,[2]Sheet1!$AN:$AN)</f>
        <v>F</v>
      </c>
      <c r="DJ243" s="163" t="str">
        <f>_xlfn.XLOOKUP(C243,[2]Sheet1!$B:$B,[2]Sheet1!$W:$W)</f>
        <v>C</v>
      </c>
      <c r="DK243" s="163" t="str">
        <f>_xlfn.XLOOKUP(C243,[2]Sheet1!$B:$B,[2]Sheet1!$AF:$AF)</f>
        <v>Y</v>
      </c>
      <c r="DL243" s="163" t="str">
        <f>_xlfn.XLOOKUP(C243,[2]Sheet1!$B:$B,[2]Sheet1!$AW:$AW)</f>
        <v>Y</v>
      </c>
      <c r="DM243" s="166" t="str">
        <f t="shared" si="135"/>
        <v>N</v>
      </c>
      <c r="DN243" s="166" t="str">
        <f t="shared" si="136"/>
        <v/>
      </c>
      <c r="DO243" s="166" t="str">
        <f t="shared" si="137"/>
        <v>N</v>
      </c>
      <c r="DP243" s="166" t="str">
        <f t="shared" si="138"/>
        <v>N</v>
      </c>
      <c r="DQ243" s="180" t="str">
        <f t="shared" si="139"/>
        <v>Yes</v>
      </c>
      <c r="DR243" s="180"/>
    </row>
    <row r="244" spans="1:122" s="24" customFormat="1" ht="16.5" hidden="1" customHeight="1">
      <c r="A244" s="24">
        <v>241</v>
      </c>
      <c r="B244" s="24">
        <v>187</v>
      </c>
      <c r="C244" s="26" t="s">
        <v>1052</v>
      </c>
      <c r="D244" s="24" t="s">
        <v>7187</v>
      </c>
      <c r="E244" s="24" t="s">
        <v>7169</v>
      </c>
      <c r="F244" s="24" t="s">
        <v>2277</v>
      </c>
      <c r="G244" s="24" t="s">
        <v>3181</v>
      </c>
      <c r="H244" s="30" t="s">
        <v>1053</v>
      </c>
      <c r="I244" s="24" t="s">
        <v>1054</v>
      </c>
      <c r="J244" s="24">
        <v>0.69499999999999995</v>
      </c>
      <c r="K244" s="24" t="s">
        <v>1055</v>
      </c>
      <c r="L244" s="24">
        <v>31642</v>
      </c>
      <c r="M244" s="26">
        <v>8</v>
      </c>
      <c r="N244" s="73" t="s">
        <v>689</v>
      </c>
      <c r="O244" s="73" t="s">
        <v>7588</v>
      </c>
      <c r="P244" s="74" t="s">
        <v>7588</v>
      </c>
      <c r="Q244" s="73" t="s">
        <v>689</v>
      </c>
      <c r="R244" s="73" t="s">
        <v>689</v>
      </c>
      <c r="S244" s="73" t="s">
        <v>7588</v>
      </c>
      <c r="T244" s="73" t="s">
        <v>7588</v>
      </c>
      <c r="U244" s="213" t="s">
        <v>7588</v>
      </c>
      <c r="V244" s="73" t="s">
        <v>7588</v>
      </c>
      <c r="W244" s="73" t="s">
        <v>7588</v>
      </c>
      <c r="X244" s="218" t="s">
        <v>7588</v>
      </c>
      <c r="Y244" s="73" t="s">
        <v>7588</v>
      </c>
      <c r="Z244" s="73" t="s">
        <v>7588</v>
      </c>
      <c r="AA244" s="74" t="s">
        <v>7588</v>
      </c>
      <c r="AB244" s="73"/>
      <c r="AC244" s="73" t="s">
        <v>3013</v>
      </c>
      <c r="AD244" s="74" t="s">
        <v>7139</v>
      </c>
      <c r="AE244" s="73" t="s">
        <v>85</v>
      </c>
      <c r="AF244" s="73" t="s">
        <v>689</v>
      </c>
      <c r="AG244" s="73" t="s">
        <v>166</v>
      </c>
      <c r="AH244" s="73" t="s">
        <v>166</v>
      </c>
      <c r="AI244" s="73" t="s">
        <v>7588</v>
      </c>
      <c r="AJ244" s="73" t="s">
        <v>691</v>
      </c>
      <c r="AK244" s="81" t="s">
        <v>167</v>
      </c>
      <c r="AL244" s="73">
        <v>2060</v>
      </c>
      <c r="AM244" s="28" t="s">
        <v>1056</v>
      </c>
      <c r="AN244" s="26"/>
      <c r="AO244" s="24" t="s">
        <v>7588</v>
      </c>
      <c r="AP244" s="73" t="s">
        <v>689</v>
      </c>
      <c r="AQ244" s="24" t="s">
        <v>7588</v>
      </c>
      <c r="AR244" s="24" t="s">
        <v>7588</v>
      </c>
      <c r="AS244" s="24" t="s">
        <v>7588</v>
      </c>
      <c r="AU244" s="26"/>
      <c r="AV244" s="24" t="s">
        <v>7588</v>
      </c>
      <c r="AW244" s="22" t="s">
        <v>7588</v>
      </c>
      <c r="AX244" s="24" t="s">
        <v>7588</v>
      </c>
      <c r="AY244" s="24" t="s">
        <v>689</v>
      </c>
      <c r="AZ244" s="24" t="s">
        <v>7588</v>
      </c>
      <c r="BA244" s="24" t="s">
        <v>7588</v>
      </c>
      <c r="BC244" s="26"/>
      <c r="BE244" s="29"/>
      <c r="BF244" s="26"/>
      <c r="BG244" s="24">
        <f t="shared" si="107"/>
        <v>0</v>
      </c>
      <c r="BH244" s="24">
        <f t="shared" si="108"/>
        <v>0</v>
      </c>
      <c r="BI244" s="24">
        <f t="shared" si="109"/>
        <v>0</v>
      </c>
      <c r="BJ244" s="24">
        <f t="shared" si="110"/>
        <v>0</v>
      </c>
      <c r="BK244" s="24">
        <f t="shared" si="111"/>
        <v>0</v>
      </c>
      <c r="BL244" s="24">
        <f t="shared" si="112"/>
        <v>0</v>
      </c>
      <c r="BM244" s="24">
        <f t="shared" si="113"/>
        <v>0</v>
      </c>
      <c r="BN244" s="24">
        <f t="shared" si="114"/>
        <v>0</v>
      </c>
      <c r="BO244" s="24">
        <f t="shared" si="115"/>
        <v>0</v>
      </c>
      <c r="BP244" s="24">
        <f t="shared" si="116"/>
        <v>0</v>
      </c>
      <c r="BQ244" s="24">
        <f t="shared" si="117"/>
        <v>0</v>
      </c>
      <c r="BR244" s="24">
        <f t="shared" si="118"/>
        <v>0</v>
      </c>
      <c r="BS244" s="24">
        <f t="shared" si="119"/>
        <v>0</v>
      </c>
      <c r="BT244" s="24">
        <f t="shared" si="120"/>
        <v>0</v>
      </c>
      <c r="BU244" s="24">
        <f t="shared" si="121"/>
        <v>0</v>
      </c>
      <c r="BV244" s="24">
        <f t="shared" si="122"/>
        <v>0</v>
      </c>
      <c r="BW244" s="24">
        <f t="shared" si="123"/>
        <v>0</v>
      </c>
      <c r="BX244" s="24">
        <f t="shared" si="124"/>
        <v>0</v>
      </c>
      <c r="BY244" s="24">
        <f t="shared" si="125"/>
        <v>0</v>
      </c>
      <c r="BZ244" s="24">
        <f t="shared" si="126"/>
        <v>0</v>
      </c>
      <c r="CA244" s="24">
        <f t="shared" si="127"/>
        <v>0</v>
      </c>
      <c r="CB244" s="24">
        <f t="shared" si="128"/>
        <v>0</v>
      </c>
      <c r="CC244" s="24">
        <f t="shared" si="129"/>
        <v>0</v>
      </c>
      <c r="CD244" s="24">
        <f t="shared" si="130"/>
        <v>0</v>
      </c>
      <c r="CE244" s="24">
        <f t="shared" si="131"/>
        <v>0</v>
      </c>
      <c r="CF244" s="24">
        <f t="shared" si="132"/>
        <v>0</v>
      </c>
      <c r="CG244" s="24">
        <f t="shared" si="142"/>
        <v>0</v>
      </c>
      <c r="CH244" s="24">
        <f t="shared" si="133"/>
        <v>0</v>
      </c>
      <c r="CI244" s="24">
        <f t="shared" si="134"/>
        <v>0</v>
      </c>
      <c r="CJ244" s="211">
        <f>_xlfn.XLOOKUP($C244,[1]Sheet1!$B:$B,[1]Sheet1!BJ:BJ)</f>
        <v>0</v>
      </c>
      <c r="CK244" s="211">
        <f>_xlfn.XLOOKUP($C244,[1]Sheet1!$B:$B,[1]Sheet1!BK:BK)</f>
        <v>0</v>
      </c>
      <c r="CL244" s="211">
        <f>_xlfn.XLOOKUP($C244,[1]Sheet1!$B:$B,[1]Sheet1!BL:BL)</f>
        <v>0</v>
      </c>
      <c r="CM244" s="211">
        <f>_xlfn.XLOOKUP($C244,[1]Sheet1!$B:$B,[1]Sheet1!BM:BM)</f>
        <v>0</v>
      </c>
      <c r="CN244" s="211">
        <f>_xlfn.XLOOKUP($C244,[1]Sheet1!$B:$B,[1]Sheet1!BN:BN)</f>
        <v>0</v>
      </c>
      <c r="CO244" s="211">
        <f>_xlfn.XLOOKUP($C244,[1]Sheet1!$B:$B,[1]Sheet1!BO:BO)</f>
        <v>0</v>
      </c>
      <c r="CP244" s="211">
        <f>_xlfn.XLOOKUP($C244,[1]Sheet1!$B:$B,[1]Sheet1!BP:BP)</f>
        <v>0</v>
      </c>
      <c r="CQ244" s="211">
        <f>_xlfn.XLOOKUP($C244,[1]Sheet1!$B:$B,[1]Sheet1!BQ:BQ)</f>
        <v>0</v>
      </c>
      <c r="CR244" s="211">
        <f>_xlfn.XLOOKUP($C244,[1]Sheet1!$B:$B,[1]Sheet1!BR:BR)</f>
        <v>0</v>
      </c>
      <c r="CS244" s="211">
        <f>_xlfn.XLOOKUP($C244,[1]Sheet1!$B:$B,[1]Sheet1!BS:BS)</f>
        <v>0</v>
      </c>
      <c r="CT244" s="211">
        <f>_xlfn.XLOOKUP($C244,[1]Sheet1!$B:$B,[1]Sheet1!BT:BT)</f>
        <v>0</v>
      </c>
      <c r="CU244" s="211">
        <f>_xlfn.XLOOKUP($C244,[1]Sheet1!$B:$B,[1]Sheet1!BU:BU)</f>
        <v>0</v>
      </c>
      <c r="CV244" s="211">
        <f>_xlfn.XLOOKUP($C244,[1]Sheet1!$B:$B,[1]Sheet1!BV:BV)</f>
        <v>0</v>
      </c>
      <c r="CW244" s="211">
        <f>_xlfn.XLOOKUP($C244,[1]Sheet1!$B:$B,[1]Sheet1!BW:BW)</f>
        <v>0</v>
      </c>
      <c r="CX244" s="211">
        <f>_xlfn.XLOOKUP($C244,[1]Sheet1!$B:$B,[1]Sheet1!BX:BX)</f>
        <v>0</v>
      </c>
      <c r="CY244" s="211">
        <f>_xlfn.XLOOKUP($C244,[1]Sheet1!$B:$B,[1]Sheet1!BY:BY)</f>
        <v>0</v>
      </c>
      <c r="CZ244" s="211">
        <f>_xlfn.XLOOKUP($C244,[1]Sheet1!$B:$B,[1]Sheet1!BZ:BZ)</f>
        <v>0</v>
      </c>
      <c r="DA244" s="211">
        <f>_xlfn.XLOOKUP($C244,[1]Sheet1!$B:$B,[1]Sheet1!CA:CA)</f>
        <v>0</v>
      </c>
      <c r="DB244" s="211">
        <f>_xlfn.XLOOKUP($C244,[1]Sheet1!$B:$B,[1]Sheet1!CB:CB)</f>
        <v>0</v>
      </c>
      <c r="DC244" s="211">
        <f>_xlfn.XLOOKUP($C244,[1]Sheet1!$B:$B,[1]Sheet1!CC:CC)</f>
        <v>0</v>
      </c>
      <c r="DD244" s="211">
        <f>_xlfn.XLOOKUP($C244,[1]Sheet1!$B:$B,[1]Sheet1!CD:CD)</f>
        <v>0</v>
      </c>
      <c r="DE244" s="211">
        <f>_xlfn.XLOOKUP($C244,[1]Sheet1!$B:$B,[1]Sheet1!CE:CE)</f>
        <v>0</v>
      </c>
      <c r="DF244" s="211">
        <f>_xlfn.XLOOKUP($C244,[1]Sheet1!$B:$B,[1]Sheet1!CF:CF)</f>
        <v>0</v>
      </c>
      <c r="DG244" s="163" t="str">
        <f>_xlfn.XLOOKUP(C244,[2]Sheet1!$B:$B,[2]Sheet1!$N:$N)</f>
        <v>N</v>
      </c>
      <c r="DH244" s="163">
        <f>_xlfn.XLOOKUP(C244,[2]Sheet1!$B:$B,[2]Sheet1!$R:$R)</f>
        <v>0</v>
      </c>
      <c r="DI244" s="163" t="str">
        <f>_xlfn.XLOOKUP(C244,[2]Sheet1!$B:$B,[2]Sheet1!$AN:$AN)</f>
        <v>N</v>
      </c>
      <c r="DJ244" s="163" t="str">
        <f>_xlfn.XLOOKUP(C244,[2]Sheet1!$B:$B,[2]Sheet1!$W:$W)</f>
        <v>N</v>
      </c>
      <c r="DK244" s="163">
        <f>_xlfn.XLOOKUP(C244,[2]Sheet1!$B:$B,[2]Sheet1!$AF:$AF)</f>
        <v>0</v>
      </c>
      <c r="DL244" s="163">
        <f>_xlfn.XLOOKUP(C244,[2]Sheet1!$B:$B,[2]Sheet1!$AW:$AW)</f>
        <v>0</v>
      </c>
      <c r="DM244" s="166" t="str">
        <f t="shared" si="135"/>
        <v>N</v>
      </c>
      <c r="DN244" s="166" t="str">
        <f t="shared" si="136"/>
        <v/>
      </c>
      <c r="DO244" s="166" t="str">
        <f t="shared" si="137"/>
        <v>N</v>
      </c>
      <c r="DP244" s="166" t="str">
        <f t="shared" si="138"/>
        <v>N</v>
      </c>
      <c r="DQ244" s="180" t="str">
        <f t="shared" si="139"/>
        <v/>
      </c>
      <c r="DR244" s="180"/>
    </row>
    <row r="245" spans="1:122" s="24" customFormat="1" ht="16.5" hidden="1" customHeight="1">
      <c r="A245" s="24">
        <v>242</v>
      </c>
      <c r="B245" s="24">
        <v>232</v>
      </c>
      <c r="C245" s="26" t="s">
        <v>1095</v>
      </c>
      <c r="D245" s="24" t="s">
        <v>7190</v>
      </c>
      <c r="E245" s="24" t="s">
        <v>7169</v>
      </c>
      <c r="F245" s="24" t="s">
        <v>2277</v>
      </c>
      <c r="G245" s="24" t="s">
        <v>3181</v>
      </c>
      <c r="H245" s="30" t="s">
        <v>1096</v>
      </c>
      <c r="I245" s="24" t="s">
        <v>1097</v>
      </c>
      <c r="J245" s="24">
        <v>-1.4999999999999999E-2</v>
      </c>
      <c r="K245" s="24" t="s">
        <v>1098</v>
      </c>
      <c r="L245" s="24">
        <v>63189</v>
      </c>
      <c r="M245" s="26">
        <v>13</v>
      </c>
      <c r="N245" s="73" t="s">
        <v>689</v>
      </c>
      <c r="O245" s="73" t="s">
        <v>7588</v>
      </c>
      <c r="P245" s="74" t="s">
        <v>7588</v>
      </c>
      <c r="Q245" s="73" t="s">
        <v>689</v>
      </c>
      <c r="R245" s="73" t="s">
        <v>689</v>
      </c>
      <c r="S245" s="73" t="s">
        <v>7588</v>
      </c>
      <c r="T245" s="73" t="s">
        <v>7588</v>
      </c>
      <c r="U245" s="213" t="s">
        <v>7588</v>
      </c>
      <c r="V245" s="73" t="s">
        <v>7588</v>
      </c>
      <c r="W245" s="73" t="s">
        <v>7588</v>
      </c>
      <c r="X245" s="218" t="s">
        <v>7588</v>
      </c>
      <c r="Y245" s="73" t="s">
        <v>7588</v>
      </c>
      <c r="Z245" s="73" t="s">
        <v>7588</v>
      </c>
      <c r="AA245" s="74" t="s">
        <v>7588</v>
      </c>
      <c r="AB245" s="73"/>
      <c r="AC245" s="73" t="s">
        <v>675</v>
      </c>
      <c r="AD245" s="74" t="s">
        <v>5</v>
      </c>
      <c r="AE245" s="73" t="s">
        <v>7346</v>
      </c>
      <c r="AF245" s="73" t="s">
        <v>86</v>
      </c>
      <c r="AG245" s="73" t="s">
        <v>266</v>
      </c>
      <c r="AH245" s="73" t="s">
        <v>266</v>
      </c>
      <c r="AI245" s="73" t="s">
        <v>266</v>
      </c>
      <c r="AJ245" s="73" t="s">
        <v>2283</v>
      </c>
      <c r="AK245" s="81" t="s">
        <v>5195</v>
      </c>
      <c r="AL245" s="73">
        <v>2035</v>
      </c>
      <c r="AN245" s="26"/>
      <c r="AO245" s="24" t="s">
        <v>7588</v>
      </c>
      <c r="AP245" s="73" t="s">
        <v>689</v>
      </c>
      <c r="AQ245" s="24" t="s">
        <v>7588</v>
      </c>
      <c r="AR245" s="24" t="s">
        <v>7588</v>
      </c>
      <c r="AS245" s="24" t="s">
        <v>7588</v>
      </c>
      <c r="AU245" s="26"/>
      <c r="AV245" s="24" t="s">
        <v>266</v>
      </c>
      <c r="AW245" s="22" t="s">
        <v>267</v>
      </c>
      <c r="AX245" s="24" t="s">
        <v>269</v>
      </c>
      <c r="AY245" s="24" t="s">
        <v>689</v>
      </c>
      <c r="AZ245" s="24" t="s">
        <v>7588</v>
      </c>
      <c r="BA245" s="24" t="s">
        <v>7588</v>
      </c>
      <c r="BC245" s="26"/>
      <c r="BE245" s="29"/>
      <c r="BF245" s="26"/>
      <c r="BG245" s="24">
        <f t="shared" si="107"/>
        <v>0</v>
      </c>
      <c r="BH245" s="24">
        <f t="shared" si="108"/>
        <v>0</v>
      </c>
      <c r="BI245" s="24">
        <f t="shared" si="109"/>
        <v>0</v>
      </c>
      <c r="BJ245" s="24">
        <f t="shared" si="110"/>
        <v>0</v>
      </c>
      <c r="BK245" s="24">
        <f t="shared" si="111"/>
        <v>0</v>
      </c>
      <c r="BL245" s="24">
        <f t="shared" si="112"/>
        <v>0</v>
      </c>
      <c r="BM245" s="24">
        <f t="shared" si="113"/>
        <v>0</v>
      </c>
      <c r="BN245" s="24">
        <f t="shared" si="114"/>
        <v>0</v>
      </c>
      <c r="BO245" s="24">
        <f t="shared" si="115"/>
        <v>0</v>
      </c>
      <c r="BP245" s="24">
        <f t="shared" si="116"/>
        <v>0</v>
      </c>
      <c r="BQ245" s="24">
        <f t="shared" si="117"/>
        <v>0</v>
      </c>
      <c r="BR245" s="24">
        <f t="shared" si="118"/>
        <v>0</v>
      </c>
      <c r="BS245" s="24">
        <f t="shared" si="119"/>
        <v>0</v>
      </c>
      <c r="BT245" s="24">
        <f t="shared" si="120"/>
        <v>0</v>
      </c>
      <c r="BU245" s="24">
        <f t="shared" si="121"/>
        <v>0</v>
      </c>
      <c r="BV245" s="24">
        <f t="shared" si="122"/>
        <v>0</v>
      </c>
      <c r="BW245" s="24">
        <f t="shared" si="123"/>
        <v>1</v>
      </c>
      <c r="BX245" s="24">
        <f t="shared" si="124"/>
        <v>1</v>
      </c>
      <c r="BY245" s="24">
        <f t="shared" si="125"/>
        <v>0</v>
      </c>
      <c r="BZ245" s="24">
        <f t="shared" si="126"/>
        <v>0</v>
      </c>
      <c r="CA245" s="24">
        <f t="shared" si="127"/>
        <v>0</v>
      </c>
      <c r="CB245" s="24">
        <f t="shared" si="128"/>
        <v>0</v>
      </c>
      <c r="CC245" s="24">
        <f t="shared" si="129"/>
        <v>0</v>
      </c>
      <c r="CD245" s="24">
        <f t="shared" si="130"/>
        <v>0</v>
      </c>
      <c r="CE245" s="24">
        <f t="shared" si="131"/>
        <v>0</v>
      </c>
      <c r="CF245" s="24">
        <f t="shared" si="132"/>
        <v>1</v>
      </c>
      <c r="CG245" s="24">
        <f t="shared" si="142"/>
        <v>1</v>
      </c>
      <c r="CH245" s="24">
        <f t="shared" si="133"/>
        <v>0</v>
      </c>
      <c r="CI245" s="24">
        <f t="shared" si="134"/>
        <v>0</v>
      </c>
      <c r="CJ245" s="211">
        <f>_xlfn.XLOOKUP($C245,[1]Sheet1!$B:$B,[1]Sheet1!BJ:BJ)</f>
        <v>0</v>
      </c>
      <c r="CK245" s="211">
        <f>_xlfn.XLOOKUP($C245,[1]Sheet1!$B:$B,[1]Sheet1!BK:BK)</f>
        <v>0</v>
      </c>
      <c r="CL245" s="211">
        <f>_xlfn.XLOOKUP($C245,[1]Sheet1!$B:$B,[1]Sheet1!BL:BL)</f>
        <v>0</v>
      </c>
      <c r="CM245" s="211">
        <f>_xlfn.XLOOKUP($C245,[1]Sheet1!$B:$B,[1]Sheet1!BM:BM)</f>
        <v>0</v>
      </c>
      <c r="CN245" s="211">
        <f>_xlfn.XLOOKUP($C245,[1]Sheet1!$B:$B,[1]Sheet1!BN:BN)</f>
        <v>0</v>
      </c>
      <c r="CO245" s="211">
        <f>_xlfn.XLOOKUP($C245,[1]Sheet1!$B:$B,[1]Sheet1!BO:BO)</f>
        <v>0</v>
      </c>
      <c r="CP245" s="211">
        <f>_xlfn.XLOOKUP($C245,[1]Sheet1!$B:$B,[1]Sheet1!BP:BP)</f>
        <v>0</v>
      </c>
      <c r="CQ245" s="211">
        <f>_xlfn.XLOOKUP($C245,[1]Sheet1!$B:$B,[1]Sheet1!BQ:BQ)</f>
        <v>0</v>
      </c>
      <c r="CR245" s="211">
        <f>_xlfn.XLOOKUP($C245,[1]Sheet1!$B:$B,[1]Sheet1!BR:BR)</f>
        <v>0</v>
      </c>
      <c r="CS245" s="211">
        <f>_xlfn.XLOOKUP($C245,[1]Sheet1!$B:$B,[1]Sheet1!BS:BS)</f>
        <v>0</v>
      </c>
      <c r="CT245" s="211">
        <f>_xlfn.XLOOKUP($C245,[1]Sheet1!$B:$B,[1]Sheet1!BT:BT)</f>
        <v>0</v>
      </c>
      <c r="CU245" s="211">
        <f>_xlfn.XLOOKUP($C245,[1]Sheet1!$B:$B,[1]Sheet1!BU:BU)</f>
        <v>0</v>
      </c>
      <c r="CV245" s="211">
        <f>_xlfn.XLOOKUP($C245,[1]Sheet1!$B:$B,[1]Sheet1!BV:BV)</f>
        <v>0</v>
      </c>
      <c r="CW245" s="211">
        <f>_xlfn.XLOOKUP($C245,[1]Sheet1!$B:$B,[1]Sheet1!BW:BW)</f>
        <v>0</v>
      </c>
      <c r="CX245" s="211">
        <f>_xlfn.XLOOKUP($C245,[1]Sheet1!$B:$B,[1]Sheet1!BX:BX)</f>
        <v>0</v>
      </c>
      <c r="CY245" s="211">
        <f>_xlfn.XLOOKUP($C245,[1]Sheet1!$B:$B,[1]Sheet1!BY:BY)</f>
        <v>0</v>
      </c>
      <c r="CZ245" s="211">
        <f>_xlfn.XLOOKUP($C245,[1]Sheet1!$B:$B,[1]Sheet1!BZ:BZ)</f>
        <v>0</v>
      </c>
      <c r="DA245" s="211">
        <f>_xlfn.XLOOKUP($C245,[1]Sheet1!$B:$B,[1]Sheet1!CA:CA)</f>
        <v>0</v>
      </c>
      <c r="DB245" s="211">
        <f>_xlfn.XLOOKUP($C245,[1]Sheet1!$B:$B,[1]Sheet1!CB:CB)</f>
        <v>0</v>
      </c>
      <c r="DC245" s="211">
        <f>_xlfn.XLOOKUP($C245,[1]Sheet1!$B:$B,[1]Sheet1!CC:CC)</f>
        <v>0</v>
      </c>
      <c r="DD245" s="211">
        <f>_xlfn.XLOOKUP($C245,[1]Sheet1!$B:$B,[1]Sheet1!CD:CD)</f>
        <v>0</v>
      </c>
      <c r="DE245" s="211">
        <f>_xlfn.XLOOKUP($C245,[1]Sheet1!$B:$B,[1]Sheet1!CE:CE)</f>
        <v>0</v>
      </c>
      <c r="DF245" s="211">
        <f>_xlfn.XLOOKUP($C245,[1]Sheet1!$B:$B,[1]Sheet1!CF:CF)</f>
        <v>0</v>
      </c>
      <c r="DG245" s="163" t="str">
        <f>_xlfn.XLOOKUP(C245,[2]Sheet1!$B:$B,[2]Sheet1!$N:$N)</f>
        <v>N</v>
      </c>
      <c r="DH245" s="163">
        <f>_xlfn.XLOOKUP(C245,[2]Sheet1!$B:$B,[2]Sheet1!$R:$R)</f>
        <v>0</v>
      </c>
      <c r="DI245" s="163" t="str">
        <f>_xlfn.XLOOKUP(C245,[2]Sheet1!$B:$B,[2]Sheet1!$AN:$AN)</f>
        <v>N</v>
      </c>
      <c r="DJ245" s="163" t="str">
        <f>_xlfn.XLOOKUP(C245,[2]Sheet1!$B:$B,[2]Sheet1!$W:$W)</f>
        <v>G</v>
      </c>
      <c r="DK245" s="163" t="str">
        <f>_xlfn.XLOOKUP(C245,[2]Sheet1!$B:$B,[2]Sheet1!$AF:$AF)</f>
        <v>Y, g</v>
      </c>
      <c r="DL245" s="163">
        <f>_xlfn.XLOOKUP(C245,[2]Sheet1!$B:$B,[2]Sheet1!$AW:$AW)</f>
        <v>0</v>
      </c>
      <c r="DM245" s="166" t="str">
        <f t="shared" si="135"/>
        <v>N</v>
      </c>
      <c r="DN245" s="166" t="str">
        <f t="shared" si="136"/>
        <v/>
      </c>
      <c r="DO245" s="166" t="str">
        <f t="shared" si="137"/>
        <v>N</v>
      </c>
      <c r="DP245" s="166" t="str">
        <f t="shared" si="138"/>
        <v>Y</v>
      </c>
      <c r="DQ245" s="180" t="str">
        <f t="shared" si="139"/>
        <v>Yes</v>
      </c>
      <c r="DR245" s="180"/>
    </row>
    <row r="246" spans="1:122" s="143" customFormat="1" ht="16.5" hidden="1" customHeight="1">
      <c r="A246" s="24">
        <v>243</v>
      </c>
      <c r="B246" s="24">
        <v>270</v>
      </c>
      <c r="C246" s="26" t="s">
        <v>1061</v>
      </c>
      <c r="D246" s="24" t="s">
        <v>7231</v>
      </c>
      <c r="E246" s="24" t="s">
        <v>7186</v>
      </c>
      <c r="F246" s="24" t="s">
        <v>7286</v>
      </c>
      <c r="G246" s="24" t="s">
        <v>2990</v>
      </c>
      <c r="H246" s="30" t="s">
        <v>1062</v>
      </c>
      <c r="I246" s="24" t="s">
        <v>1063</v>
      </c>
      <c r="J246" s="24">
        <v>0.20300000000000001</v>
      </c>
      <c r="K246" s="24" t="s">
        <v>1064</v>
      </c>
      <c r="L246" s="24">
        <v>107300</v>
      </c>
      <c r="M246" s="26">
        <v>28</v>
      </c>
      <c r="N246" s="73" t="s">
        <v>689</v>
      </c>
      <c r="O246" s="73" t="s">
        <v>7588</v>
      </c>
      <c r="P246" s="74" t="s">
        <v>7588</v>
      </c>
      <c r="Q246" s="73" t="s">
        <v>86</v>
      </c>
      <c r="R246" s="73" t="s">
        <v>86</v>
      </c>
      <c r="S246" s="73" t="s">
        <v>673</v>
      </c>
      <c r="T246" s="73" t="s">
        <v>4121</v>
      </c>
      <c r="U246" s="213">
        <v>2035</v>
      </c>
      <c r="V246" s="73" t="s">
        <v>7588</v>
      </c>
      <c r="W246" s="73" t="s">
        <v>7588</v>
      </c>
      <c r="X246" s="218" t="s">
        <v>7588</v>
      </c>
      <c r="Y246" s="73" t="s">
        <v>689</v>
      </c>
      <c r="Z246" s="73" t="s">
        <v>1421</v>
      </c>
      <c r="AA246" s="74" t="s">
        <v>7588</v>
      </c>
      <c r="AB246" s="73"/>
      <c r="AC246" s="73" t="s">
        <v>417</v>
      </c>
      <c r="AD246" s="74" t="s">
        <v>6</v>
      </c>
      <c r="AE246" s="73" t="s">
        <v>7588</v>
      </c>
      <c r="AF246" s="73" t="s">
        <v>689</v>
      </c>
      <c r="AG246" s="73" t="s">
        <v>266</v>
      </c>
      <c r="AH246" s="73" t="s">
        <v>266</v>
      </c>
      <c r="AI246" s="73" t="s">
        <v>738</v>
      </c>
      <c r="AJ246" s="73" t="s">
        <v>691</v>
      </c>
      <c r="AK246" s="81" t="s">
        <v>7588</v>
      </c>
      <c r="AL246" s="73" t="s">
        <v>7588</v>
      </c>
      <c r="AM246" s="24"/>
      <c r="AN246" s="26"/>
      <c r="AO246" s="24" t="s">
        <v>870</v>
      </c>
      <c r="AP246" s="73" t="s">
        <v>86</v>
      </c>
      <c r="AQ246" s="24" t="s">
        <v>691</v>
      </c>
      <c r="AR246" s="24" t="s">
        <v>5207</v>
      </c>
      <c r="AS246" s="24">
        <v>2050</v>
      </c>
      <c r="AT246" s="24"/>
      <c r="AU246" s="26"/>
      <c r="AV246" s="24" t="s">
        <v>269</v>
      </c>
      <c r="AW246" s="22" t="s">
        <v>267</v>
      </c>
      <c r="AX246" s="24" t="s">
        <v>269</v>
      </c>
      <c r="AY246" s="24" t="s">
        <v>689</v>
      </c>
      <c r="AZ246" s="24" t="s">
        <v>7588</v>
      </c>
      <c r="BA246" s="24" t="s">
        <v>7588</v>
      </c>
      <c r="BB246" s="24"/>
      <c r="BC246" s="26"/>
      <c r="BD246" s="24"/>
      <c r="BE246" s="29"/>
      <c r="BF246" s="26"/>
      <c r="BG246" s="24">
        <f t="shared" si="107"/>
        <v>0</v>
      </c>
      <c r="BH246" s="24">
        <f t="shared" si="108"/>
        <v>0</v>
      </c>
      <c r="BI246" s="24">
        <f t="shared" si="109"/>
        <v>0</v>
      </c>
      <c r="BJ246" s="24">
        <f t="shared" si="110"/>
        <v>0</v>
      </c>
      <c r="BK246" s="24">
        <f t="shared" si="111"/>
        <v>0</v>
      </c>
      <c r="BL246" s="24">
        <f t="shared" si="112"/>
        <v>0</v>
      </c>
      <c r="BM246" s="24">
        <f t="shared" si="113"/>
        <v>1</v>
      </c>
      <c r="BN246" s="24">
        <f t="shared" si="114"/>
        <v>1</v>
      </c>
      <c r="BO246" s="24">
        <f t="shared" si="115"/>
        <v>0</v>
      </c>
      <c r="BP246" s="24">
        <f t="shared" si="116"/>
        <v>0</v>
      </c>
      <c r="BQ246" s="24">
        <f t="shared" si="117"/>
        <v>0</v>
      </c>
      <c r="BR246" s="24">
        <f t="shared" si="118"/>
        <v>0</v>
      </c>
      <c r="BS246" s="24">
        <f t="shared" si="119"/>
        <v>0</v>
      </c>
      <c r="BT246" s="24">
        <f t="shared" si="120"/>
        <v>1</v>
      </c>
      <c r="BU246" s="24">
        <f t="shared" si="121"/>
        <v>0</v>
      </c>
      <c r="BV246" s="24">
        <f t="shared" si="122"/>
        <v>0</v>
      </c>
      <c r="BW246" s="24">
        <f t="shared" si="123"/>
        <v>0</v>
      </c>
      <c r="BX246" s="24">
        <f t="shared" si="124"/>
        <v>0</v>
      </c>
      <c r="BY246" s="24">
        <f t="shared" si="125"/>
        <v>0</v>
      </c>
      <c r="BZ246" s="24">
        <f t="shared" si="126"/>
        <v>0</v>
      </c>
      <c r="CA246" s="24">
        <f t="shared" si="127"/>
        <v>1</v>
      </c>
      <c r="CB246" s="24">
        <f t="shared" si="128"/>
        <v>1</v>
      </c>
      <c r="CC246" s="24">
        <f t="shared" si="129"/>
        <v>0</v>
      </c>
      <c r="CD246" s="24">
        <f t="shared" si="130"/>
        <v>0</v>
      </c>
      <c r="CE246" s="24">
        <f t="shared" si="131"/>
        <v>0</v>
      </c>
      <c r="CF246" s="24">
        <f t="shared" si="132"/>
        <v>0</v>
      </c>
      <c r="CG246" s="24">
        <f t="shared" si="142"/>
        <v>1</v>
      </c>
      <c r="CH246" s="24">
        <f t="shared" si="133"/>
        <v>1</v>
      </c>
      <c r="CI246" s="24">
        <f t="shared" si="134"/>
        <v>0</v>
      </c>
      <c r="CJ246" s="211">
        <f>_xlfn.XLOOKUP($C246,[1]Sheet1!$B:$B,[1]Sheet1!BJ:BJ)</f>
        <v>0</v>
      </c>
      <c r="CK246" s="211">
        <f>_xlfn.XLOOKUP($C246,[1]Sheet1!$B:$B,[1]Sheet1!BK:BK)</f>
        <v>0</v>
      </c>
      <c r="CL246" s="211">
        <f>_xlfn.XLOOKUP($C246,[1]Sheet1!$B:$B,[1]Sheet1!BL:BL)</f>
        <v>0</v>
      </c>
      <c r="CM246" s="211">
        <f>_xlfn.XLOOKUP($C246,[1]Sheet1!$B:$B,[1]Sheet1!BM:BM)</f>
        <v>0</v>
      </c>
      <c r="CN246" s="211">
        <f>_xlfn.XLOOKUP($C246,[1]Sheet1!$B:$B,[1]Sheet1!BN:BN)</f>
        <v>0</v>
      </c>
      <c r="CO246" s="211">
        <f>_xlfn.XLOOKUP($C246,[1]Sheet1!$B:$B,[1]Sheet1!BO:BO)</f>
        <v>0</v>
      </c>
      <c r="CP246" s="211">
        <f>_xlfn.XLOOKUP($C246,[1]Sheet1!$B:$B,[1]Sheet1!BP:BP)</f>
        <v>1</v>
      </c>
      <c r="CQ246" s="211">
        <f>_xlfn.XLOOKUP($C246,[1]Sheet1!$B:$B,[1]Sheet1!BQ:BQ)</f>
        <v>1</v>
      </c>
      <c r="CR246" s="211">
        <f>_xlfn.XLOOKUP($C246,[1]Sheet1!$B:$B,[1]Sheet1!BR:BR)</f>
        <v>0</v>
      </c>
      <c r="CS246" s="211">
        <f>_xlfn.XLOOKUP($C246,[1]Sheet1!$B:$B,[1]Sheet1!BS:BS)</f>
        <v>0</v>
      </c>
      <c r="CT246" s="211">
        <f>_xlfn.XLOOKUP($C246,[1]Sheet1!$B:$B,[1]Sheet1!BT:BT)</f>
        <v>1</v>
      </c>
      <c r="CU246" s="211">
        <f>_xlfn.XLOOKUP($C246,[1]Sheet1!$B:$B,[1]Sheet1!BU:BU)</f>
        <v>1</v>
      </c>
      <c r="CV246" s="211">
        <f>_xlfn.XLOOKUP($C246,[1]Sheet1!$B:$B,[1]Sheet1!BV:BV)</f>
        <v>0</v>
      </c>
      <c r="CW246" s="211">
        <f>_xlfn.XLOOKUP($C246,[1]Sheet1!$B:$B,[1]Sheet1!BW:BW)</f>
        <v>0</v>
      </c>
      <c r="CX246" s="211">
        <f>_xlfn.XLOOKUP($C246,[1]Sheet1!$B:$B,[1]Sheet1!BX:BX)</f>
        <v>0</v>
      </c>
      <c r="CY246" s="211">
        <f>_xlfn.XLOOKUP($C246,[1]Sheet1!$B:$B,[1]Sheet1!BY:BY)</f>
        <v>0</v>
      </c>
      <c r="CZ246" s="211">
        <f>_xlfn.XLOOKUP($C246,[1]Sheet1!$B:$B,[1]Sheet1!BZ:BZ)</f>
        <v>1</v>
      </c>
      <c r="DA246" s="211">
        <f>_xlfn.XLOOKUP($C246,[1]Sheet1!$B:$B,[1]Sheet1!CA:CA)</f>
        <v>0</v>
      </c>
      <c r="DB246" s="211">
        <f>_xlfn.XLOOKUP($C246,[1]Sheet1!$B:$B,[1]Sheet1!CB:CB)</f>
        <v>1</v>
      </c>
      <c r="DC246" s="211">
        <f>_xlfn.XLOOKUP($C246,[1]Sheet1!$B:$B,[1]Sheet1!CC:CC)</f>
        <v>0</v>
      </c>
      <c r="DD246" s="211">
        <f>_xlfn.XLOOKUP($C246,[1]Sheet1!$B:$B,[1]Sheet1!CD:CD)</f>
        <v>1</v>
      </c>
      <c r="DE246" s="211">
        <f>_xlfn.XLOOKUP($C246,[1]Sheet1!$B:$B,[1]Sheet1!CE:CE)</f>
        <v>1</v>
      </c>
      <c r="DF246" s="211">
        <f>_xlfn.XLOOKUP($C246,[1]Sheet1!$B:$B,[1]Sheet1!CF:CF)</f>
        <v>0</v>
      </c>
      <c r="DG246" s="163" t="str">
        <f>_xlfn.XLOOKUP(C246,[2]Sheet1!$B:$B,[2]Sheet1!$N:$N)</f>
        <v>Y</v>
      </c>
      <c r="DH246" s="163" t="str">
        <f>_xlfn.XLOOKUP(C246,[2]Sheet1!$B:$B,[2]Sheet1!$R:$R)</f>
        <v>No</v>
      </c>
      <c r="DI246" s="163" t="str">
        <f>_xlfn.XLOOKUP(C246,[2]Sheet1!$B:$B,[2]Sheet1!$AN:$AN)</f>
        <v>V</v>
      </c>
      <c r="DJ246" s="163" t="str">
        <f>_xlfn.XLOOKUP(C246,[2]Sheet1!$B:$B,[2]Sheet1!$W:$W)</f>
        <v>N</v>
      </c>
      <c r="DK246" s="163">
        <f>_xlfn.XLOOKUP(C246,[2]Sheet1!$B:$B,[2]Sheet1!$AF:$AF)</f>
        <v>0</v>
      </c>
      <c r="DL246" s="163" t="str">
        <f>_xlfn.XLOOKUP(C246,[2]Sheet1!$B:$B,[2]Sheet1!$AW:$AW)</f>
        <v>N</v>
      </c>
      <c r="DM246" s="166" t="str">
        <f t="shared" si="135"/>
        <v>Y</v>
      </c>
      <c r="DN246" s="166" t="str">
        <f t="shared" si="136"/>
        <v>Commitment removed</v>
      </c>
      <c r="DO246" s="166" t="str">
        <f t="shared" si="137"/>
        <v>Y</v>
      </c>
      <c r="DP246" s="166" t="str">
        <f t="shared" si="138"/>
        <v>N</v>
      </c>
      <c r="DQ246" s="180" t="str">
        <f t="shared" si="139"/>
        <v>No</v>
      </c>
      <c r="DR246" s="180"/>
    </row>
    <row r="247" spans="1:122" s="24" customFormat="1" ht="16.5" hidden="1" customHeight="1">
      <c r="A247" s="24">
        <v>244</v>
      </c>
      <c r="B247" s="24">
        <v>220</v>
      </c>
      <c r="C247" s="26" t="s">
        <v>1467</v>
      </c>
      <c r="D247" s="24" t="s">
        <v>7206</v>
      </c>
      <c r="E247" s="24" t="s">
        <v>7157</v>
      </c>
      <c r="F247" s="24" t="s">
        <v>2540</v>
      </c>
      <c r="G247" s="24" t="s">
        <v>3181</v>
      </c>
      <c r="H247" s="30" t="s">
        <v>1468</v>
      </c>
      <c r="I247" s="24" t="s">
        <v>1469</v>
      </c>
      <c r="J247" s="24">
        <v>-0.39600000000000002</v>
      </c>
      <c r="K247" s="24" t="s">
        <v>1470</v>
      </c>
      <c r="L247" s="24">
        <v>120739</v>
      </c>
      <c r="M247" s="26">
        <v>31</v>
      </c>
      <c r="N247" s="73" t="s">
        <v>689</v>
      </c>
      <c r="O247" s="73" t="s">
        <v>7588</v>
      </c>
      <c r="P247" s="74" t="s">
        <v>7588</v>
      </c>
      <c r="Q247" s="73" t="s">
        <v>689</v>
      </c>
      <c r="R247" s="73" t="s">
        <v>689</v>
      </c>
      <c r="S247" s="73" t="s">
        <v>7588</v>
      </c>
      <c r="T247" s="73" t="s">
        <v>7588</v>
      </c>
      <c r="U247" s="213" t="s">
        <v>7588</v>
      </c>
      <c r="V247" s="73" t="s">
        <v>7588</v>
      </c>
      <c r="W247" s="73" t="s">
        <v>7588</v>
      </c>
      <c r="X247" s="218" t="s">
        <v>7588</v>
      </c>
      <c r="Y247" s="73" t="s">
        <v>7588</v>
      </c>
      <c r="Z247" s="73" t="s">
        <v>7588</v>
      </c>
      <c r="AA247" s="74" t="s">
        <v>7588</v>
      </c>
      <c r="AB247" s="73"/>
      <c r="AC247" s="73" t="s">
        <v>675</v>
      </c>
      <c r="AD247" s="74" t="s">
        <v>5</v>
      </c>
      <c r="AE247" s="73" t="s">
        <v>7346</v>
      </c>
      <c r="AF247" s="73" t="s">
        <v>86</v>
      </c>
      <c r="AG247" s="73" t="s">
        <v>266</v>
      </c>
      <c r="AH247" s="73" t="s">
        <v>266</v>
      </c>
      <c r="AI247" s="73" t="s">
        <v>266</v>
      </c>
      <c r="AJ247" s="73" t="s">
        <v>2283</v>
      </c>
      <c r="AK247" s="81" t="s">
        <v>5216</v>
      </c>
      <c r="AL247" s="73">
        <v>2050</v>
      </c>
      <c r="AN247" s="26"/>
      <c r="AO247" s="24" t="s">
        <v>7588</v>
      </c>
      <c r="AP247" s="73" t="s">
        <v>689</v>
      </c>
      <c r="AQ247" s="24" t="s">
        <v>7588</v>
      </c>
      <c r="AR247" s="24" t="s">
        <v>7588</v>
      </c>
      <c r="AS247" s="24" t="s">
        <v>7588</v>
      </c>
      <c r="AU247" s="26"/>
      <c r="AV247" s="24" t="s">
        <v>266</v>
      </c>
      <c r="AW247" s="22" t="s">
        <v>880</v>
      </c>
      <c r="AX247" s="24" t="s">
        <v>269</v>
      </c>
      <c r="AY247" s="24" t="s">
        <v>689</v>
      </c>
      <c r="AZ247" s="24" t="s">
        <v>7588</v>
      </c>
      <c r="BA247" s="24" t="s">
        <v>7588</v>
      </c>
      <c r="BC247" s="26"/>
      <c r="BE247" s="29"/>
      <c r="BF247" s="26"/>
      <c r="BG247" s="24">
        <f t="shared" si="107"/>
        <v>0</v>
      </c>
      <c r="BH247" s="24">
        <f t="shared" si="108"/>
        <v>0</v>
      </c>
      <c r="BI247" s="24">
        <f t="shared" si="109"/>
        <v>0</v>
      </c>
      <c r="BJ247" s="24">
        <f t="shared" si="110"/>
        <v>0</v>
      </c>
      <c r="BK247" s="24">
        <f t="shared" si="111"/>
        <v>0</v>
      </c>
      <c r="BL247" s="24">
        <f t="shared" si="112"/>
        <v>0</v>
      </c>
      <c r="BM247" s="24">
        <f t="shared" si="113"/>
        <v>0</v>
      </c>
      <c r="BN247" s="24">
        <f t="shared" si="114"/>
        <v>0</v>
      </c>
      <c r="BO247" s="24">
        <f t="shared" si="115"/>
        <v>0</v>
      </c>
      <c r="BP247" s="24">
        <f t="shared" si="116"/>
        <v>0</v>
      </c>
      <c r="BQ247" s="24">
        <f t="shared" si="117"/>
        <v>0</v>
      </c>
      <c r="BR247" s="24">
        <f t="shared" si="118"/>
        <v>0</v>
      </c>
      <c r="BS247" s="24">
        <f t="shared" si="119"/>
        <v>0</v>
      </c>
      <c r="BT247" s="24">
        <f t="shared" si="120"/>
        <v>0</v>
      </c>
      <c r="BU247" s="24">
        <f t="shared" si="121"/>
        <v>0</v>
      </c>
      <c r="BV247" s="24">
        <f t="shared" si="122"/>
        <v>0</v>
      </c>
      <c r="BW247" s="24">
        <f t="shared" si="123"/>
        <v>1</v>
      </c>
      <c r="BX247" s="24">
        <f t="shared" si="124"/>
        <v>1</v>
      </c>
      <c r="BY247" s="24">
        <f t="shared" si="125"/>
        <v>0</v>
      </c>
      <c r="BZ247" s="24">
        <f t="shared" si="126"/>
        <v>0</v>
      </c>
      <c r="CA247" s="24">
        <f t="shared" si="127"/>
        <v>0</v>
      </c>
      <c r="CB247" s="24">
        <f t="shared" si="128"/>
        <v>0</v>
      </c>
      <c r="CC247" s="24">
        <f t="shared" si="129"/>
        <v>0</v>
      </c>
      <c r="CD247" s="24">
        <f t="shared" si="130"/>
        <v>0</v>
      </c>
      <c r="CE247" s="24">
        <f t="shared" si="131"/>
        <v>0</v>
      </c>
      <c r="CF247" s="24">
        <f t="shared" si="132"/>
        <v>1</v>
      </c>
      <c r="CG247" s="24">
        <f t="shared" si="142"/>
        <v>1</v>
      </c>
      <c r="CH247" s="24">
        <f t="shared" si="133"/>
        <v>0</v>
      </c>
      <c r="CI247" s="24">
        <f t="shared" si="134"/>
        <v>0</v>
      </c>
      <c r="CJ247" s="211">
        <f>_xlfn.XLOOKUP("Nippon Steel Corporation",[1]Sheet1!$B:$B,[1]Sheet1!BJ:BJ)</f>
        <v>0</v>
      </c>
      <c r="CK247" s="211">
        <f>_xlfn.XLOOKUP("Nippon Steel Corporation",[1]Sheet1!$B:$B,[1]Sheet1!BK:BK)</f>
        <v>0</v>
      </c>
      <c r="CL247" s="211">
        <f>_xlfn.XLOOKUP("Nippon Steel Corporation",[1]Sheet1!$B:$B,[1]Sheet1!BL:BL)</f>
        <v>1</v>
      </c>
      <c r="CM247" s="211">
        <f>_xlfn.XLOOKUP("Nippon Steel Corporation",[1]Sheet1!$B:$B,[1]Sheet1!BM:BM)</f>
        <v>1</v>
      </c>
      <c r="CN247" s="211">
        <f>_xlfn.XLOOKUP("Nippon Steel Corporation",[1]Sheet1!$B:$B,[1]Sheet1!BN:BN)</f>
        <v>0</v>
      </c>
      <c r="CO247" s="211">
        <f>_xlfn.XLOOKUP("Nippon Steel Corporation",[1]Sheet1!$B:$B,[1]Sheet1!BO:BO)</f>
        <v>0</v>
      </c>
      <c r="CP247" s="211">
        <f>_xlfn.XLOOKUP("Nippon Steel Corporation",[1]Sheet1!$B:$B,[1]Sheet1!BP:BP)</f>
        <v>0</v>
      </c>
      <c r="CQ247" s="211">
        <f>_xlfn.XLOOKUP("Nippon Steel Corporation",[1]Sheet1!$B:$B,[1]Sheet1!BQ:BQ)</f>
        <v>0</v>
      </c>
      <c r="CR247" s="211">
        <f>_xlfn.XLOOKUP("Nippon Steel Corporation",[1]Sheet1!$B:$B,[1]Sheet1!BR:BR)</f>
        <v>0</v>
      </c>
      <c r="CS247" s="211">
        <f>_xlfn.XLOOKUP("Nippon Steel Corporation",[1]Sheet1!$B:$B,[1]Sheet1!BS:BS)</f>
        <v>0</v>
      </c>
      <c r="CT247" s="211">
        <f>_xlfn.XLOOKUP("Nippon Steel Corporation",[1]Sheet1!$B:$B,[1]Sheet1!BT:BT)</f>
        <v>0</v>
      </c>
      <c r="CU247" s="211">
        <f>_xlfn.XLOOKUP("Nippon Steel Corporation",[1]Sheet1!$B:$B,[1]Sheet1!BU:BU)</f>
        <v>0</v>
      </c>
      <c r="CV247" s="211">
        <f>_xlfn.XLOOKUP("Nippon Steel Corporation",[1]Sheet1!$B:$B,[1]Sheet1!BV:BV)</f>
        <v>0</v>
      </c>
      <c r="CW247" s="211">
        <f>_xlfn.XLOOKUP("Nippon Steel Corporation",[1]Sheet1!$B:$B,[1]Sheet1!BW:BW)</f>
        <v>0</v>
      </c>
      <c r="CX247" s="211">
        <f>_xlfn.XLOOKUP("Nippon Steel Corporation",[1]Sheet1!$B:$B,[1]Sheet1!BX:BX)</f>
        <v>0</v>
      </c>
      <c r="CY247" s="211">
        <f>_xlfn.XLOOKUP("Nippon Steel Corporation",[1]Sheet1!$B:$B,[1]Sheet1!BY:BY)</f>
        <v>0</v>
      </c>
      <c r="CZ247" s="211">
        <f>_xlfn.XLOOKUP("Nippon Steel Corporation",[1]Sheet1!$B:$B,[1]Sheet1!BZ:BZ)</f>
        <v>1</v>
      </c>
      <c r="DA247" s="211">
        <f>_xlfn.XLOOKUP("Nippon Steel Corporation",[1]Sheet1!$B:$B,[1]Sheet1!CA:CA)</f>
        <v>0</v>
      </c>
      <c r="DB247" s="211">
        <f>_xlfn.XLOOKUP("Nippon Steel Corporation",[1]Sheet1!$B:$B,[1]Sheet1!CB:CB)</f>
        <v>1</v>
      </c>
      <c r="DC247" s="211">
        <f>_xlfn.XLOOKUP("Nippon Steel Corporation",[1]Sheet1!$B:$B,[1]Sheet1!CC:CC)</f>
        <v>1</v>
      </c>
      <c r="DD247" s="211">
        <f>_xlfn.XLOOKUP("Nippon Steel Corporation",[1]Sheet1!$B:$B,[1]Sheet1!CD:CD)</f>
        <v>0</v>
      </c>
      <c r="DE247" s="211">
        <f>_xlfn.XLOOKUP("Nippon Steel Corporation",[1]Sheet1!$B:$B,[1]Sheet1!CE:CE)</f>
        <v>1</v>
      </c>
      <c r="DF247" s="211">
        <f>_xlfn.XLOOKUP("Nippon Steel Corporation",[1]Sheet1!$B:$B,[1]Sheet1!CF:CF)</f>
        <v>0</v>
      </c>
      <c r="DG247" s="163" t="e">
        <f>_xlfn.XLOOKUP(C247,[2]Sheet1!$B:$B,[2]Sheet1!$N:$N)</f>
        <v>#N/A</v>
      </c>
      <c r="DH247" s="163" t="e">
        <f>_xlfn.XLOOKUP(C247,[2]Sheet1!$B:$B,[2]Sheet1!$R:$R)</f>
        <v>#N/A</v>
      </c>
      <c r="DI247" s="163" t="e">
        <f>_xlfn.XLOOKUP(C247,[2]Sheet1!$B:$B,[2]Sheet1!$AN:$AN)</f>
        <v>#N/A</v>
      </c>
      <c r="DJ247" s="163" t="e">
        <f>_xlfn.XLOOKUP(C247,[2]Sheet1!$B:$B,[2]Sheet1!$W:$W)</f>
        <v>#N/A</v>
      </c>
      <c r="DK247" s="163" t="e">
        <f>_xlfn.XLOOKUP(C247,[2]Sheet1!$B:$B,[2]Sheet1!$AF:$AF)</f>
        <v>#N/A</v>
      </c>
      <c r="DL247" s="163" t="e">
        <f>_xlfn.XLOOKUP(C247,[2]Sheet1!$B:$B,[2]Sheet1!$AW:$AW)</f>
        <v>#N/A</v>
      </c>
      <c r="DM247" s="166" t="str">
        <f t="shared" si="135"/>
        <v>N</v>
      </c>
      <c r="DN247" s="166" t="str">
        <f t="shared" si="136"/>
        <v/>
      </c>
      <c r="DO247" s="166" t="str">
        <f t="shared" si="137"/>
        <v>N</v>
      </c>
      <c r="DP247" s="166" t="str">
        <f t="shared" si="138"/>
        <v>Y</v>
      </c>
      <c r="DQ247" s="180" t="str">
        <f t="shared" si="139"/>
        <v>Yes</v>
      </c>
      <c r="DR247" s="180"/>
    </row>
    <row r="248" spans="1:122" s="24" customFormat="1" ht="16.5" hidden="1" customHeight="1">
      <c r="A248" s="24">
        <v>245</v>
      </c>
      <c r="B248" s="24">
        <v>235</v>
      </c>
      <c r="C248" s="26" t="s">
        <v>653</v>
      </c>
      <c r="D248" s="24" t="s">
        <v>7158</v>
      </c>
      <c r="E248" s="24" t="s">
        <v>7157</v>
      </c>
      <c r="F248" s="24" t="s">
        <v>7286</v>
      </c>
      <c r="G248" s="24" t="s">
        <v>2990</v>
      </c>
      <c r="H248" s="30" t="s">
        <v>654</v>
      </c>
      <c r="I248" s="24" t="s">
        <v>655</v>
      </c>
      <c r="J248" s="24">
        <v>-0.156</v>
      </c>
      <c r="K248" s="24" t="s">
        <v>656</v>
      </c>
      <c r="L248" s="24">
        <v>11800</v>
      </c>
      <c r="M248" s="26">
        <v>30</v>
      </c>
      <c r="N248" s="73" t="s">
        <v>689</v>
      </c>
      <c r="O248" s="73" t="s">
        <v>7588</v>
      </c>
      <c r="P248" s="74" t="s">
        <v>7588</v>
      </c>
      <c r="Q248" s="73" t="s">
        <v>689</v>
      </c>
      <c r="R248" s="73" t="s">
        <v>689</v>
      </c>
      <c r="S248" s="73" t="s">
        <v>7588</v>
      </c>
      <c r="T248" s="73" t="s">
        <v>7588</v>
      </c>
      <c r="U248" s="213" t="s">
        <v>7588</v>
      </c>
      <c r="V248" s="73" t="s">
        <v>7588</v>
      </c>
      <c r="W248" s="73" t="s">
        <v>7588</v>
      </c>
      <c r="X248" s="218" t="s">
        <v>7588</v>
      </c>
      <c r="Y248" s="73" t="s">
        <v>7588</v>
      </c>
      <c r="Z248" s="73" t="s">
        <v>7588</v>
      </c>
      <c r="AA248" s="74" t="s">
        <v>7588</v>
      </c>
      <c r="AB248" s="73"/>
      <c r="AC248" s="73" t="s">
        <v>417</v>
      </c>
      <c r="AD248" s="74" t="s">
        <v>6</v>
      </c>
      <c r="AE248" s="73" t="s">
        <v>7588</v>
      </c>
      <c r="AF248" s="73" t="s">
        <v>689</v>
      </c>
      <c r="AG248" s="73" t="s">
        <v>266</v>
      </c>
      <c r="AH248" s="73" t="s">
        <v>266</v>
      </c>
      <c r="AI248" s="73" t="s">
        <v>269</v>
      </c>
      <c r="AJ248" s="73" t="s">
        <v>691</v>
      </c>
      <c r="AK248" s="81" t="s">
        <v>7588</v>
      </c>
      <c r="AL248" s="73" t="s">
        <v>7588</v>
      </c>
      <c r="AN248" s="26"/>
      <c r="AO248" s="24" t="s">
        <v>870</v>
      </c>
      <c r="AP248" s="73" t="s">
        <v>86</v>
      </c>
      <c r="AQ248" s="24" t="s">
        <v>691</v>
      </c>
      <c r="AR248" s="24" t="s">
        <v>7588</v>
      </c>
      <c r="AS248" s="24">
        <v>2030</v>
      </c>
      <c r="AU248" s="26"/>
      <c r="AV248" s="24" t="s">
        <v>266</v>
      </c>
      <c r="AW248" s="22" t="s">
        <v>418</v>
      </c>
      <c r="AX248" s="24" t="s">
        <v>269</v>
      </c>
      <c r="AY248" s="24" t="s">
        <v>689</v>
      </c>
      <c r="AZ248" s="24" t="s">
        <v>7588</v>
      </c>
      <c r="BA248" s="24" t="s">
        <v>7588</v>
      </c>
      <c r="BC248" s="26"/>
      <c r="BE248" s="29"/>
      <c r="BF248" s="26"/>
      <c r="BG248" s="24">
        <f t="shared" si="107"/>
        <v>0</v>
      </c>
      <c r="BH248" s="24">
        <f t="shared" si="108"/>
        <v>0</v>
      </c>
      <c r="BI248" s="24">
        <f t="shared" si="109"/>
        <v>0</v>
      </c>
      <c r="BJ248" s="24">
        <f t="shared" si="110"/>
        <v>0</v>
      </c>
      <c r="BK248" s="24">
        <f t="shared" si="111"/>
        <v>0</v>
      </c>
      <c r="BL248" s="24">
        <f t="shared" si="112"/>
        <v>0</v>
      </c>
      <c r="BM248" s="24">
        <f t="shared" si="113"/>
        <v>0</v>
      </c>
      <c r="BN248" s="24">
        <f t="shared" si="114"/>
        <v>0</v>
      </c>
      <c r="BO248" s="24">
        <f t="shared" si="115"/>
        <v>0</v>
      </c>
      <c r="BP248" s="24">
        <f t="shared" si="116"/>
        <v>0</v>
      </c>
      <c r="BQ248" s="24">
        <f t="shared" si="117"/>
        <v>0</v>
      </c>
      <c r="BR248" s="24">
        <f t="shared" si="118"/>
        <v>0</v>
      </c>
      <c r="BS248" s="24">
        <f t="shared" si="119"/>
        <v>1</v>
      </c>
      <c r="BT248" s="24">
        <f t="shared" si="120"/>
        <v>0</v>
      </c>
      <c r="BU248" s="24">
        <f t="shared" si="121"/>
        <v>0</v>
      </c>
      <c r="BV248" s="24">
        <f t="shared" si="122"/>
        <v>0</v>
      </c>
      <c r="BW248" s="24">
        <f t="shared" si="123"/>
        <v>0</v>
      </c>
      <c r="BX248" s="24">
        <f t="shared" si="124"/>
        <v>0</v>
      </c>
      <c r="BY248" s="24">
        <f t="shared" si="125"/>
        <v>0</v>
      </c>
      <c r="BZ248" s="24">
        <f t="shared" si="126"/>
        <v>1</v>
      </c>
      <c r="CA248" s="24">
        <f t="shared" si="127"/>
        <v>0</v>
      </c>
      <c r="CB248" s="24">
        <f t="shared" si="128"/>
        <v>1</v>
      </c>
      <c r="CC248" s="24">
        <f t="shared" si="129"/>
        <v>0</v>
      </c>
      <c r="CD248" s="24">
        <f t="shared" si="130"/>
        <v>0</v>
      </c>
      <c r="CE248" s="24">
        <f t="shared" si="131"/>
        <v>0</v>
      </c>
      <c r="CF248" s="24">
        <f t="shared" si="132"/>
        <v>1</v>
      </c>
      <c r="CG248" s="24">
        <f>MAX($BJ248,$BN248,$BX248,$CB248)</f>
        <v>1</v>
      </c>
      <c r="CH248" s="24">
        <f t="shared" si="133"/>
        <v>0</v>
      </c>
      <c r="CI248" s="24">
        <f t="shared" si="134"/>
        <v>0</v>
      </c>
      <c r="CJ248" s="211">
        <f>_xlfn.XLOOKUP($C248,[1]Sheet1!$B:$B,[1]Sheet1!BJ:BJ)</f>
        <v>0</v>
      </c>
      <c r="CK248" s="211">
        <f>_xlfn.XLOOKUP($C248,[1]Sheet1!$B:$B,[1]Sheet1!BK:BK)</f>
        <v>0</v>
      </c>
      <c r="CL248" s="211">
        <f>_xlfn.XLOOKUP($C248,[1]Sheet1!$B:$B,[1]Sheet1!BL:BL)</f>
        <v>0</v>
      </c>
      <c r="CM248" s="211">
        <f>_xlfn.XLOOKUP($C248,[1]Sheet1!$B:$B,[1]Sheet1!BM:BM)</f>
        <v>0</v>
      </c>
      <c r="CN248" s="211">
        <f>_xlfn.XLOOKUP($C248,[1]Sheet1!$B:$B,[1]Sheet1!BN:BN)</f>
        <v>0</v>
      </c>
      <c r="CO248" s="211">
        <f>_xlfn.XLOOKUP($C248,[1]Sheet1!$B:$B,[1]Sheet1!BO:BO)</f>
        <v>0</v>
      </c>
      <c r="CP248" s="211">
        <f>_xlfn.XLOOKUP($C248,[1]Sheet1!$B:$B,[1]Sheet1!BP:BP)</f>
        <v>1</v>
      </c>
      <c r="CQ248" s="211">
        <f>_xlfn.XLOOKUP($C248,[1]Sheet1!$B:$B,[1]Sheet1!BQ:BQ)</f>
        <v>1</v>
      </c>
      <c r="CR248" s="211">
        <f>_xlfn.XLOOKUP($C248,[1]Sheet1!$B:$B,[1]Sheet1!BR:BR)</f>
        <v>0</v>
      </c>
      <c r="CS248" s="211">
        <f>_xlfn.XLOOKUP($C248,[1]Sheet1!$B:$B,[1]Sheet1!BS:BS)</f>
        <v>0</v>
      </c>
      <c r="CT248" s="211">
        <f>_xlfn.XLOOKUP($C248,[1]Sheet1!$B:$B,[1]Sheet1!BT:BT)</f>
        <v>0</v>
      </c>
      <c r="CU248" s="211">
        <f>_xlfn.XLOOKUP($C248,[1]Sheet1!$B:$B,[1]Sheet1!BU:BU)</f>
        <v>0</v>
      </c>
      <c r="CV248" s="211">
        <f>_xlfn.XLOOKUP($C248,[1]Sheet1!$B:$B,[1]Sheet1!BV:BV)</f>
        <v>0</v>
      </c>
      <c r="CW248" s="211">
        <f>_xlfn.XLOOKUP($C248,[1]Sheet1!$B:$B,[1]Sheet1!BW:BW)</f>
        <v>0</v>
      </c>
      <c r="CX248" s="211">
        <f>_xlfn.XLOOKUP($C248,[1]Sheet1!$B:$B,[1]Sheet1!BX:BX)</f>
        <v>0</v>
      </c>
      <c r="CY248" s="211">
        <f>_xlfn.XLOOKUP($C248,[1]Sheet1!$B:$B,[1]Sheet1!BY:BY)</f>
        <v>0</v>
      </c>
      <c r="CZ248" s="211">
        <f>_xlfn.XLOOKUP($C248,[1]Sheet1!$B:$B,[1]Sheet1!BZ:BZ)</f>
        <v>1</v>
      </c>
      <c r="DA248" s="211">
        <f>_xlfn.XLOOKUP($C248,[1]Sheet1!$B:$B,[1]Sheet1!CA:CA)</f>
        <v>0</v>
      </c>
      <c r="DB248" s="211">
        <f>_xlfn.XLOOKUP($C248,[1]Sheet1!$B:$B,[1]Sheet1!CB:CB)</f>
        <v>1</v>
      </c>
      <c r="DC248" s="211">
        <f>_xlfn.XLOOKUP($C248,[1]Sheet1!$B:$B,[1]Sheet1!CC:CC)</f>
        <v>1</v>
      </c>
      <c r="DD248" s="211">
        <f>_xlfn.XLOOKUP($C248,[1]Sheet1!$B:$B,[1]Sheet1!CD:CD)</f>
        <v>0</v>
      </c>
      <c r="DE248" s="211">
        <f>_xlfn.XLOOKUP($C248,[1]Sheet1!$B:$B,[1]Sheet1!CE:CE)</f>
        <v>1</v>
      </c>
      <c r="DF248" s="211">
        <f>_xlfn.XLOOKUP($C248,[1]Sheet1!$B:$B,[1]Sheet1!CF:CF)</f>
        <v>0</v>
      </c>
      <c r="DG248" s="163" t="str">
        <f>_xlfn.XLOOKUP(C248,[2]Sheet1!$B:$B,[2]Sheet1!$N:$N)</f>
        <v>N</v>
      </c>
      <c r="DH248" s="163">
        <f>_xlfn.XLOOKUP(C248,[2]Sheet1!$B:$B,[2]Sheet1!$R:$R)</f>
        <v>0</v>
      </c>
      <c r="DI248" s="163" t="str">
        <f>_xlfn.XLOOKUP(C248,[2]Sheet1!$B:$B,[2]Sheet1!$AN:$AN)</f>
        <v>C</v>
      </c>
      <c r="DJ248" s="163" t="str">
        <f>_xlfn.XLOOKUP(C248,[2]Sheet1!$B:$B,[2]Sheet1!$W:$W)</f>
        <v>N</v>
      </c>
      <c r="DK248" s="163">
        <f>_xlfn.XLOOKUP(C248,[2]Sheet1!$B:$B,[2]Sheet1!$AF:$AF)</f>
        <v>0</v>
      </c>
      <c r="DL248" s="163" t="str">
        <f>_xlfn.XLOOKUP(C248,[2]Sheet1!$B:$B,[2]Sheet1!$AW:$AW)</f>
        <v>Y</v>
      </c>
      <c r="DM248" s="166" t="str">
        <f t="shared" si="135"/>
        <v>N</v>
      </c>
      <c r="DN248" s="166" t="str">
        <f t="shared" si="136"/>
        <v/>
      </c>
      <c r="DO248" s="166" t="str">
        <f t="shared" si="137"/>
        <v>Y</v>
      </c>
      <c r="DP248" s="166" t="str">
        <f t="shared" si="138"/>
        <v>N</v>
      </c>
      <c r="DQ248" s="180" t="str">
        <f t="shared" si="139"/>
        <v>Yes</v>
      </c>
      <c r="DR248" s="180"/>
    </row>
    <row r="249" spans="1:122" s="24" customFormat="1" ht="16.5" hidden="1" customHeight="1">
      <c r="A249" s="24">
        <v>246</v>
      </c>
      <c r="B249" s="24">
        <v>277</v>
      </c>
      <c r="C249" s="26" t="s">
        <v>1073</v>
      </c>
      <c r="D249" s="24" t="s">
        <v>7194</v>
      </c>
      <c r="E249" s="24" t="s">
        <v>7163</v>
      </c>
      <c r="F249" s="24" t="s">
        <v>2277</v>
      </c>
      <c r="G249" s="24" t="s">
        <v>3181</v>
      </c>
      <c r="H249" s="30" t="s">
        <v>1074</v>
      </c>
      <c r="I249" s="24" t="s">
        <v>1075</v>
      </c>
      <c r="J249" s="24">
        <v>0.125</v>
      </c>
      <c r="K249" s="24" t="s">
        <v>1076</v>
      </c>
      <c r="L249" s="24">
        <v>198432</v>
      </c>
      <c r="M249" s="26">
        <v>10</v>
      </c>
      <c r="N249" s="73" t="s">
        <v>689</v>
      </c>
      <c r="O249" s="73" t="s">
        <v>7588</v>
      </c>
      <c r="P249" s="74" t="s">
        <v>7588</v>
      </c>
      <c r="Q249" s="73" t="s">
        <v>689</v>
      </c>
      <c r="R249" s="73" t="s">
        <v>689</v>
      </c>
      <c r="S249" s="73" t="s">
        <v>7588</v>
      </c>
      <c r="T249" s="73" t="s">
        <v>7588</v>
      </c>
      <c r="U249" s="213" t="s">
        <v>7588</v>
      </c>
      <c r="V249" s="73" t="s">
        <v>7588</v>
      </c>
      <c r="W249" s="73" t="s">
        <v>7588</v>
      </c>
      <c r="X249" s="218" t="s">
        <v>7588</v>
      </c>
      <c r="Y249" s="73" t="s">
        <v>7588</v>
      </c>
      <c r="Z249" s="73" t="s">
        <v>7588</v>
      </c>
      <c r="AA249" s="74" t="s">
        <v>7588</v>
      </c>
      <c r="AB249" s="73"/>
      <c r="AC249" s="73" t="s">
        <v>3013</v>
      </c>
      <c r="AD249" s="74" t="s">
        <v>7139</v>
      </c>
      <c r="AE249" s="73" t="s">
        <v>85</v>
      </c>
      <c r="AF249" s="73" t="s">
        <v>689</v>
      </c>
      <c r="AG249" s="73" t="s">
        <v>166</v>
      </c>
      <c r="AH249" s="73" t="s">
        <v>166</v>
      </c>
      <c r="AI249" s="73" t="s">
        <v>267</v>
      </c>
      <c r="AJ249" s="73" t="s">
        <v>691</v>
      </c>
      <c r="AK249" s="81" t="s">
        <v>167</v>
      </c>
      <c r="AL249" s="73">
        <v>2060</v>
      </c>
      <c r="AM249" s="28" t="s">
        <v>1077</v>
      </c>
      <c r="AN249" s="26"/>
      <c r="AO249" s="24" t="s">
        <v>7588</v>
      </c>
      <c r="AP249" s="73" t="s">
        <v>689</v>
      </c>
      <c r="AQ249" s="24" t="s">
        <v>7588</v>
      </c>
      <c r="AR249" s="24" t="s">
        <v>7588</v>
      </c>
      <c r="AS249" s="24" t="s">
        <v>7588</v>
      </c>
      <c r="AU249" s="26"/>
      <c r="AV249" s="24" t="s">
        <v>267</v>
      </c>
      <c r="AW249" s="22" t="s">
        <v>267</v>
      </c>
      <c r="AX249" s="24" t="s">
        <v>269</v>
      </c>
      <c r="AY249" s="24" t="s">
        <v>689</v>
      </c>
      <c r="AZ249" s="24" t="s">
        <v>7588</v>
      </c>
      <c r="BA249" s="24" t="s">
        <v>7588</v>
      </c>
      <c r="BC249" s="26"/>
      <c r="BE249" s="29"/>
      <c r="BF249" s="26"/>
      <c r="BG249" s="24">
        <f t="shared" si="107"/>
        <v>0</v>
      </c>
      <c r="BH249" s="24">
        <f t="shared" si="108"/>
        <v>0</v>
      </c>
      <c r="BI249" s="24">
        <f t="shared" si="109"/>
        <v>0</v>
      </c>
      <c r="BJ249" s="24">
        <f t="shared" si="110"/>
        <v>0</v>
      </c>
      <c r="BK249" s="24">
        <f t="shared" si="111"/>
        <v>0</v>
      </c>
      <c r="BL249" s="24">
        <f t="shared" si="112"/>
        <v>0</v>
      </c>
      <c r="BM249" s="24">
        <f t="shared" si="113"/>
        <v>0</v>
      </c>
      <c r="BN249" s="24">
        <f t="shared" si="114"/>
        <v>0</v>
      </c>
      <c r="BO249" s="24">
        <f t="shared" si="115"/>
        <v>0</v>
      </c>
      <c r="BP249" s="24">
        <f t="shared" si="116"/>
        <v>0</v>
      </c>
      <c r="BQ249" s="24">
        <f t="shared" si="117"/>
        <v>0</v>
      </c>
      <c r="BR249" s="24">
        <f t="shared" si="118"/>
        <v>0</v>
      </c>
      <c r="BS249" s="24">
        <f t="shared" si="119"/>
        <v>0</v>
      </c>
      <c r="BT249" s="24">
        <f t="shared" si="120"/>
        <v>0</v>
      </c>
      <c r="BU249" s="24">
        <f t="shared" si="121"/>
        <v>0</v>
      </c>
      <c r="BV249" s="24">
        <f t="shared" si="122"/>
        <v>0</v>
      </c>
      <c r="BW249" s="24">
        <f t="shared" si="123"/>
        <v>0</v>
      </c>
      <c r="BX249" s="24">
        <f t="shared" si="124"/>
        <v>0</v>
      </c>
      <c r="BY249" s="24">
        <f t="shared" si="125"/>
        <v>0</v>
      </c>
      <c r="BZ249" s="24">
        <f t="shared" si="126"/>
        <v>0</v>
      </c>
      <c r="CA249" s="24">
        <f t="shared" si="127"/>
        <v>0</v>
      </c>
      <c r="CB249" s="24">
        <f t="shared" si="128"/>
        <v>0</v>
      </c>
      <c r="CC249" s="24">
        <f t="shared" si="129"/>
        <v>0</v>
      </c>
      <c r="CD249" s="24">
        <f t="shared" si="130"/>
        <v>0</v>
      </c>
      <c r="CE249" s="24">
        <f t="shared" si="131"/>
        <v>0</v>
      </c>
      <c r="CF249" s="24">
        <f t="shared" si="132"/>
        <v>0</v>
      </c>
      <c r="CG249" s="24">
        <f>MAX(BJ249,BN249,BX249,CB249)</f>
        <v>0</v>
      </c>
      <c r="CH249" s="24">
        <f t="shared" si="133"/>
        <v>0</v>
      </c>
      <c r="CI249" s="24">
        <f t="shared" si="134"/>
        <v>1</v>
      </c>
      <c r="CJ249" s="211">
        <f>_xlfn.XLOOKUP($C249,[1]Sheet1!$B:$B,[1]Sheet1!BJ:BJ)</f>
        <v>0</v>
      </c>
      <c r="CK249" s="211">
        <f>_xlfn.XLOOKUP($C249,[1]Sheet1!$B:$B,[1]Sheet1!BK:BK)</f>
        <v>0</v>
      </c>
      <c r="CL249" s="211">
        <f>_xlfn.XLOOKUP($C249,[1]Sheet1!$B:$B,[1]Sheet1!BL:BL)</f>
        <v>0</v>
      </c>
      <c r="CM249" s="211">
        <f>_xlfn.XLOOKUP($C249,[1]Sheet1!$B:$B,[1]Sheet1!BM:BM)</f>
        <v>0</v>
      </c>
      <c r="CN249" s="211">
        <f>_xlfn.XLOOKUP($C249,[1]Sheet1!$B:$B,[1]Sheet1!BN:BN)</f>
        <v>0</v>
      </c>
      <c r="CO249" s="211">
        <f>_xlfn.XLOOKUP($C249,[1]Sheet1!$B:$B,[1]Sheet1!BO:BO)</f>
        <v>0</v>
      </c>
      <c r="CP249" s="211">
        <f>_xlfn.XLOOKUP($C249,[1]Sheet1!$B:$B,[1]Sheet1!BP:BP)</f>
        <v>0</v>
      </c>
      <c r="CQ249" s="211">
        <f>_xlfn.XLOOKUP($C249,[1]Sheet1!$B:$B,[1]Sheet1!BQ:BQ)</f>
        <v>0</v>
      </c>
      <c r="CR249" s="211">
        <f>_xlfn.XLOOKUP($C249,[1]Sheet1!$B:$B,[1]Sheet1!BR:BR)</f>
        <v>0</v>
      </c>
      <c r="CS249" s="211">
        <f>_xlfn.XLOOKUP($C249,[1]Sheet1!$B:$B,[1]Sheet1!BS:BS)</f>
        <v>0</v>
      </c>
      <c r="CT249" s="211">
        <f>_xlfn.XLOOKUP($C249,[1]Sheet1!$B:$B,[1]Sheet1!BT:BT)</f>
        <v>0</v>
      </c>
      <c r="CU249" s="211">
        <f>_xlfn.XLOOKUP($C249,[1]Sheet1!$B:$B,[1]Sheet1!BU:BU)</f>
        <v>0</v>
      </c>
      <c r="CV249" s="211">
        <f>_xlfn.XLOOKUP($C249,[1]Sheet1!$B:$B,[1]Sheet1!BV:BV)</f>
        <v>0</v>
      </c>
      <c r="CW249" s="211">
        <f>_xlfn.XLOOKUP($C249,[1]Sheet1!$B:$B,[1]Sheet1!BW:BW)</f>
        <v>0</v>
      </c>
      <c r="CX249" s="211">
        <f>_xlfn.XLOOKUP($C249,[1]Sheet1!$B:$B,[1]Sheet1!BX:BX)</f>
        <v>0</v>
      </c>
      <c r="CY249" s="211">
        <f>_xlfn.XLOOKUP($C249,[1]Sheet1!$B:$B,[1]Sheet1!BY:BY)</f>
        <v>0</v>
      </c>
      <c r="CZ249" s="211">
        <f>_xlfn.XLOOKUP($C249,[1]Sheet1!$B:$B,[1]Sheet1!BZ:BZ)</f>
        <v>0</v>
      </c>
      <c r="DA249" s="211">
        <f>_xlfn.XLOOKUP($C249,[1]Sheet1!$B:$B,[1]Sheet1!CA:CA)</f>
        <v>0</v>
      </c>
      <c r="DB249" s="211">
        <f>_xlfn.XLOOKUP($C249,[1]Sheet1!$B:$B,[1]Sheet1!CB:CB)</f>
        <v>0</v>
      </c>
      <c r="DC249" s="211">
        <f>_xlfn.XLOOKUP($C249,[1]Sheet1!$B:$B,[1]Sheet1!CC:CC)</f>
        <v>0</v>
      </c>
      <c r="DD249" s="211">
        <f>_xlfn.XLOOKUP($C249,[1]Sheet1!$B:$B,[1]Sheet1!CD:CD)</f>
        <v>0</v>
      </c>
      <c r="DE249" s="211">
        <f>_xlfn.XLOOKUP($C249,[1]Sheet1!$B:$B,[1]Sheet1!CE:CE)</f>
        <v>0</v>
      </c>
      <c r="DF249" s="211">
        <f>_xlfn.XLOOKUP($C249,[1]Sheet1!$B:$B,[1]Sheet1!CF:CF)</f>
        <v>0</v>
      </c>
      <c r="DG249" s="163" t="str">
        <f>_xlfn.XLOOKUP(C249,[2]Sheet1!$B:$B,[2]Sheet1!$N:$N)</f>
        <v>N</v>
      </c>
      <c r="DH249" s="163">
        <f>_xlfn.XLOOKUP(C249,[2]Sheet1!$B:$B,[2]Sheet1!$R:$R)</f>
        <v>0</v>
      </c>
      <c r="DI249" s="163" t="str">
        <f>_xlfn.XLOOKUP(C249,[2]Sheet1!$B:$B,[2]Sheet1!$AN:$AN)</f>
        <v>N</v>
      </c>
      <c r="DJ249" s="163" t="str">
        <f>_xlfn.XLOOKUP(C249,[2]Sheet1!$B:$B,[2]Sheet1!$W:$W)</f>
        <v>G</v>
      </c>
      <c r="DK249" s="163" t="str">
        <f>_xlfn.XLOOKUP(C249,[2]Sheet1!$B:$B,[2]Sheet1!$AF:$AF)</f>
        <v>Y, g</v>
      </c>
      <c r="DL249" s="163">
        <f>_xlfn.XLOOKUP(C249,[2]Sheet1!$B:$B,[2]Sheet1!$AW:$AW)</f>
        <v>0</v>
      </c>
      <c r="DM249" s="166" t="str">
        <f t="shared" si="135"/>
        <v>N</v>
      </c>
      <c r="DN249" s="166" t="str">
        <f t="shared" si="136"/>
        <v/>
      </c>
      <c r="DO249" s="166" t="str">
        <f t="shared" si="137"/>
        <v>N</v>
      </c>
      <c r="DP249" s="166" t="str">
        <f t="shared" si="138"/>
        <v>N</v>
      </c>
      <c r="DQ249" s="180" t="str">
        <f t="shared" si="139"/>
        <v>Not Specified</v>
      </c>
      <c r="DR249" s="180"/>
    </row>
    <row r="250" spans="1:122" s="24" customFormat="1" ht="16.5" hidden="1" customHeight="1">
      <c r="A250" s="24">
        <v>247</v>
      </c>
      <c r="B250" s="24">
        <v>265</v>
      </c>
      <c r="C250" s="26" t="s">
        <v>1078</v>
      </c>
      <c r="D250" s="24" t="s">
        <v>7206</v>
      </c>
      <c r="E250" s="24" t="s">
        <v>7157</v>
      </c>
      <c r="F250" s="24" t="s">
        <v>2277</v>
      </c>
      <c r="G250" s="24" t="s">
        <v>3181</v>
      </c>
      <c r="H250" s="30" t="s">
        <v>1079</v>
      </c>
      <c r="I250" s="24" t="s">
        <v>1080</v>
      </c>
      <c r="J250" s="24">
        <v>-0.38200000000000001</v>
      </c>
      <c r="K250" s="24" t="s">
        <v>1081</v>
      </c>
      <c r="L250" s="24">
        <v>110327</v>
      </c>
      <c r="M250" s="26">
        <v>7</v>
      </c>
      <c r="N250" s="73" t="s">
        <v>689</v>
      </c>
      <c r="O250" s="73" t="s">
        <v>7588</v>
      </c>
      <c r="P250" s="74" t="s">
        <v>7588</v>
      </c>
      <c r="Q250" s="73" t="s">
        <v>689</v>
      </c>
      <c r="R250" s="73" t="s">
        <v>689</v>
      </c>
      <c r="S250" s="73" t="s">
        <v>7588</v>
      </c>
      <c r="T250" s="73" t="s">
        <v>7588</v>
      </c>
      <c r="U250" s="213" t="s">
        <v>7588</v>
      </c>
      <c r="V250" s="73" t="s">
        <v>7588</v>
      </c>
      <c r="W250" s="73" t="s">
        <v>7588</v>
      </c>
      <c r="X250" s="218" t="s">
        <v>7588</v>
      </c>
      <c r="Y250" s="73" t="s">
        <v>7588</v>
      </c>
      <c r="Z250" s="73" t="s">
        <v>7588</v>
      </c>
      <c r="AA250" s="74" t="s">
        <v>7588</v>
      </c>
      <c r="AB250" s="73"/>
      <c r="AC250" s="73" t="s">
        <v>3013</v>
      </c>
      <c r="AD250" s="74" t="s">
        <v>7139</v>
      </c>
      <c r="AE250" s="73" t="s">
        <v>7588</v>
      </c>
      <c r="AF250" s="73" t="s">
        <v>689</v>
      </c>
      <c r="AG250" s="73" t="s">
        <v>267</v>
      </c>
      <c r="AH250" s="73" t="s">
        <v>267</v>
      </c>
      <c r="AI250" s="73" t="s">
        <v>267</v>
      </c>
      <c r="AJ250" s="73" t="s">
        <v>7588</v>
      </c>
      <c r="AK250" s="81" t="s">
        <v>7588</v>
      </c>
      <c r="AL250" s="73" t="s">
        <v>7588</v>
      </c>
      <c r="AM250" s="7" t="s">
        <v>1082</v>
      </c>
      <c r="AN250" s="26" t="s">
        <v>186</v>
      </c>
      <c r="AO250" s="24" t="s">
        <v>7588</v>
      </c>
      <c r="AP250" s="73" t="s">
        <v>689</v>
      </c>
      <c r="AQ250" s="24" t="s">
        <v>7588</v>
      </c>
      <c r="AR250" s="24" t="s">
        <v>7588</v>
      </c>
      <c r="AS250" s="24" t="s">
        <v>7588</v>
      </c>
      <c r="AU250" s="26"/>
      <c r="AV250" s="24" t="s">
        <v>7588</v>
      </c>
      <c r="AW250" s="22" t="s">
        <v>7588</v>
      </c>
      <c r="AX250" s="24" t="s">
        <v>7588</v>
      </c>
      <c r="AY250" s="24" t="s">
        <v>689</v>
      </c>
      <c r="AZ250" s="24" t="s">
        <v>7588</v>
      </c>
      <c r="BA250" s="24" t="s">
        <v>7588</v>
      </c>
      <c r="BC250" s="26"/>
      <c r="BE250" s="29"/>
      <c r="BF250" s="26"/>
      <c r="BG250" s="24">
        <f t="shared" si="107"/>
        <v>0</v>
      </c>
      <c r="BH250" s="24">
        <f t="shared" si="108"/>
        <v>0</v>
      </c>
      <c r="BI250" s="24">
        <f t="shared" si="109"/>
        <v>0</v>
      </c>
      <c r="BJ250" s="24">
        <f t="shared" si="110"/>
        <v>0</v>
      </c>
      <c r="BK250" s="24">
        <f t="shared" si="111"/>
        <v>0</v>
      </c>
      <c r="BL250" s="24">
        <f t="shared" si="112"/>
        <v>0</v>
      </c>
      <c r="BM250" s="24">
        <f t="shared" si="113"/>
        <v>0</v>
      </c>
      <c r="BN250" s="24">
        <f t="shared" si="114"/>
        <v>0</v>
      </c>
      <c r="BO250" s="24">
        <f t="shared" si="115"/>
        <v>0</v>
      </c>
      <c r="BP250" s="24">
        <f t="shared" si="116"/>
        <v>0</v>
      </c>
      <c r="BQ250" s="24">
        <f t="shared" si="117"/>
        <v>0</v>
      </c>
      <c r="BR250" s="24">
        <f t="shared" si="118"/>
        <v>0</v>
      </c>
      <c r="BS250" s="24">
        <f t="shared" si="119"/>
        <v>0</v>
      </c>
      <c r="BT250" s="24">
        <f t="shared" si="120"/>
        <v>0</v>
      </c>
      <c r="BU250" s="24">
        <f t="shared" si="121"/>
        <v>0</v>
      </c>
      <c r="BV250" s="24">
        <f t="shared" si="122"/>
        <v>0</v>
      </c>
      <c r="BW250" s="24">
        <f t="shared" si="123"/>
        <v>0</v>
      </c>
      <c r="BX250" s="24">
        <f t="shared" si="124"/>
        <v>0</v>
      </c>
      <c r="BY250" s="24">
        <f t="shared" si="125"/>
        <v>0</v>
      </c>
      <c r="BZ250" s="24">
        <f t="shared" si="126"/>
        <v>0</v>
      </c>
      <c r="CA250" s="24">
        <f t="shared" si="127"/>
        <v>0</v>
      </c>
      <c r="CB250" s="24">
        <f t="shared" si="128"/>
        <v>0</v>
      </c>
      <c r="CC250" s="24">
        <f t="shared" si="129"/>
        <v>0</v>
      </c>
      <c r="CD250" s="24">
        <f t="shared" si="130"/>
        <v>0</v>
      </c>
      <c r="CE250" s="24">
        <f t="shared" si="131"/>
        <v>0</v>
      </c>
      <c r="CF250" s="24">
        <f t="shared" si="132"/>
        <v>0</v>
      </c>
      <c r="CG250" s="24">
        <f>MAX(BJ250,BN250,BX250,CB250)</f>
        <v>0</v>
      </c>
      <c r="CH250" s="24">
        <f t="shared" si="133"/>
        <v>0</v>
      </c>
      <c r="CI250" s="24">
        <f t="shared" si="134"/>
        <v>0</v>
      </c>
      <c r="CJ250" s="211">
        <f>_xlfn.XLOOKUP($C250,[1]Sheet1!$B:$B,[1]Sheet1!BJ:BJ)</f>
        <v>0</v>
      </c>
      <c r="CK250" s="211">
        <f>_xlfn.XLOOKUP($C250,[1]Sheet1!$B:$B,[1]Sheet1!BK:BK)</f>
        <v>0</v>
      </c>
      <c r="CL250" s="211">
        <f>_xlfn.XLOOKUP($C250,[1]Sheet1!$B:$B,[1]Sheet1!BL:BL)</f>
        <v>0</v>
      </c>
      <c r="CM250" s="211">
        <f>_xlfn.XLOOKUP($C250,[1]Sheet1!$B:$B,[1]Sheet1!BM:BM)</f>
        <v>0</v>
      </c>
      <c r="CN250" s="211">
        <f>_xlfn.XLOOKUP($C250,[1]Sheet1!$B:$B,[1]Sheet1!BN:BN)</f>
        <v>0</v>
      </c>
      <c r="CO250" s="211">
        <f>_xlfn.XLOOKUP($C250,[1]Sheet1!$B:$B,[1]Sheet1!BO:BO)</f>
        <v>0</v>
      </c>
      <c r="CP250" s="211">
        <f>_xlfn.XLOOKUP($C250,[1]Sheet1!$B:$B,[1]Sheet1!BP:BP)</f>
        <v>0</v>
      </c>
      <c r="CQ250" s="211">
        <f>_xlfn.XLOOKUP($C250,[1]Sheet1!$B:$B,[1]Sheet1!BQ:BQ)</f>
        <v>0</v>
      </c>
      <c r="CR250" s="211">
        <f>_xlfn.XLOOKUP($C250,[1]Sheet1!$B:$B,[1]Sheet1!BR:BR)</f>
        <v>0</v>
      </c>
      <c r="CS250" s="211">
        <f>_xlfn.XLOOKUP($C250,[1]Sheet1!$B:$B,[1]Sheet1!BS:BS)</f>
        <v>0</v>
      </c>
      <c r="CT250" s="211">
        <f>_xlfn.XLOOKUP($C250,[1]Sheet1!$B:$B,[1]Sheet1!BT:BT)</f>
        <v>0</v>
      </c>
      <c r="CU250" s="211">
        <f>_xlfn.XLOOKUP($C250,[1]Sheet1!$B:$B,[1]Sheet1!BU:BU)</f>
        <v>0</v>
      </c>
      <c r="CV250" s="211">
        <f>_xlfn.XLOOKUP($C250,[1]Sheet1!$B:$B,[1]Sheet1!BV:BV)</f>
        <v>0</v>
      </c>
      <c r="CW250" s="211">
        <f>_xlfn.XLOOKUP($C250,[1]Sheet1!$B:$B,[1]Sheet1!BW:BW)</f>
        <v>0</v>
      </c>
      <c r="CX250" s="211">
        <f>_xlfn.XLOOKUP($C250,[1]Sheet1!$B:$B,[1]Sheet1!BX:BX)</f>
        <v>0</v>
      </c>
      <c r="CY250" s="211">
        <f>_xlfn.XLOOKUP($C250,[1]Sheet1!$B:$B,[1]Sheet1!BY:BY)</f>
        <v>0</v>
      </c>
      <c r="CZ250" s="211">
        <f>_xlfn.XLOOKUP($C250,[1]Sheet1!$B:$B,[1]Sheet1!BZ:BZ)</f>
        <v>0</v>
      </c>
      <c r="DA250" s="211">
        <f>_xlfn.XLOOKUP($C250,[1]Sheet1!$B:$B,[1]Sheet1!CA:CA)</f>
        <v>0</v>
      </c>
      <c r="DB250" s="211">
        <f>_xlfn.XLOOKUP($C250,[1]Sheet1!$B:$B,[1]Sheet1!CB:CB)</f>
        <v>0</v>
      </c>
      <c r="DC250" s="211">
        <f>_xlfn.XLOOKUP($C250,[1]Sheet1!$B:$B,[1]Sheet1!CC:CC)</f>
        <v>0</v>
      </c>
      <c r="DD250" s="211">
        <f>_xlfn.XLOOKUP($C250,[1]Sheet1!$B:$B,[1]Sheet1!CD:CD)</f>
        <v>0</v>
      </c>
      <c r="DE250" s="211">
        <f>_xlfn.XLOOKUP($C250,[1]Sheet1!$B:$B,[1]Sheet1!CE:CE)</f>
        <v>0</v>
      </c>
      <c r="DF250" s="211">
        <f>_xlfn.XLOOKUP($C250,[1]Sheet1!$B:$B,[1]Sheet1!CF:CF)</f>
        <v>0</v>
      </c>
      <c r="DG250" s="163" t="str">
        <f>_xlfn.XLOOKUP(C250,[2]Sheet1!$B:$B,[2]Sheet1!$N:$N)</f>
        <v>N</v>
      </c>
      <c r="DH250" s="163">
        <f>_xlfn.XLOOKUP(C250,[2]Sheet1!$B:$B,[2]Sheet1!$R:$R)</f>
        <v>0</v>
      </c>
      <c r="DI250" s="163" t="str">
        <f>_xlfn.XLOOKUP(C250,[2]Sheet1!$B:$B,[2]Sheet1!$AN:$AN)</f>
        <v>N</v>
      </c>
      <c r="DJ250" s="163" t="str">
        <f>_xlfn.XLOOKUP(C250,[2]Sheet1!$B:$B,[2]Sheet1!$W:$W)</f>
        <v>N</v>
      </c>
      <c r="DK250" s="163">
        <f>_xlfn.XLOOKUP(C250,[2]Sheet1!$B:$B,[2]Sheet1!$AF:$AF)</f>
        <v>0</v>
      </c>
      <c r="DL250" s="163">
        <f>_xlfn.XLOOKUP(C250,[2]Sheet1!$B:$B,[2]Sheet1!$AW:$AW)</f>
        <v>0</v>
      </c>
      <c r="DM250" s="166" t="str">
        <f t="shared" si="135"/>
        <v>N</v>
      </c>
      <c r="DN250" s="166" t="str">
        <f t="shared" si="136"/>
        <v/>
      </c>
      <c r="DO250" s="166" t="str">
        <f t="shared" si="137"/>
        <v>N</v>
      </c>
      <c r="DP250" s="166" t="str">
        <f t="shared" si="138"/>
        <v>N</v>
      </c>
      <c r="DQ250" s="180" t="str">
        <f t="shared" si="139"/>
        <v/>
      </c>
      <c r="DR250" s="180"/>
    </row>
    <row r="251" spans="1:122" s="24" customFormat="1" ht="16.5" hidden="1" customHeight="1">
      <c r="A251" s="24">
        <v>248</v>
      </c>
      <c r="B251" s="24">
        <v>262</v>
      </c>
      <c r="C251" s="26" t="s">
        <v>2003</v>
      </c>
      <c r="D251" s="24" t="s">
        <v>7201</v>
      </c>
      <c r="E251" s="24" t="s">
        <v>3005</v>
      </c>
      <c r="F251" s="24" t="s">
        <v>7286</v>
      </c>
      <c r="G251" s="24" t="s">
        <v>2990</v>
      </c>
      <c r="H251" s="30" t="s">
        <v>2004</v>
      </c>
      <c r="I251" s="24" t="s">
        <v>2005</v>
      </c>
      <c r="J251" s="24">
        <v>8.6999999999999994E-2</v>
      </c>
      <c r="K251" s="24" t="s">
        <v>2006</v>
      </c>
      <c r="L251" s="24">
        <v>364000</v>
      </c>
      <c r="M251" s="26">
        <v>24</v>
      </c>
      <c r="N251" s="73" t="s">
        <v>689</v>
      </c>
      <c r="O251" s="73" t="s">
        <v>7588</v>
      </c>
      <c r="P251" s="74" t="s">
        <v>7588</v>
      </c>
      <c r="Q251" s="73" t="s">
        <v>689</v>
      </c>
      <c r="R251" s="73" t="s">
        <v>689</v>
      </c>
      <c r="S251" s="73" t="s">
        <v>7588</v>
      </c>
      <c r="T251" s="73" t="s">
        <v>7588</v>
      </c>
      <c r="U251" s="213" t="s">
        <v>7588</v>
      </c>
      <c r="V251" s="73" t="s">
        <v>7588</v>
      </c>
      <c r="W251" s="73" t="s">
        <v>7588</v>
      </c>
      <c r="X251" s="218" t="s">
        <v>7588</v>
      </c>
      <c r="Y251" s="73" t="s">
        <v>7588</v>
      </c>
      <c r="Z251" s="73" t="s">
        <v>7588</v>
      </c>
      <c r="AA251" s="74" t="s">
        <v>7588</v>
      </c>
      <c r="AB251" s="73"/>
      <c r="AC251" s="73" t="s">
        <v>417</v>
      </c>
      <c r="AD251" s="74" t="s">
        <v>6</v>
      </c>
      <c r="AE251" s="73" t="s">
        <v>7588</v>
      </c>
      <c r="AF251" s="73" t="s">
        <v>689</v>
      </c>
      <c r="AG251" s="73" t="s">
        <v>266</v>
      </c>
      <c r="AH251" s="73" t="s">
        <v>266</v>
      </c>
      <c r="AI251" s="73" t="s">
        <v>269</v>
      </c>
      <c r="AJ251" s="73" t="s">
        <v>691</v>
      </c>
      <c r="AK251" s="81" t="s">
        <v>7588</v>
      </c>
      <c r="AL251" s="73" t="s">
        <v>7588</v>
      </c>
      <c r="AN251" s="26"/>
      <c r="AO251" s="24" t="s">
        <v>870</v>
      </c>
      <c r="AP251" s="73" t="s">
        <v>86</v>
      </c>
      <c r="AQ251" s="24" t="s">
        <v>691</v>
      </c>
      <c r="AR251" s="24" t="s">
        <v>5239</v>
      </c>
      <c r="AS251" s="24">
        <v>2040</v>
      </c>
      <c r="AU251" s="26"/>
      <c r="AV251" s="24" t="s">
        <v>266</v>
      </c>
      <c r="AW251" s="22" t="s">
        <v>267</v>
      </c>
      <c r="AX251" s="24" t="s">
        <v>269</v>
      </c>
      <c r="AY251" s="24" t="s">
        <v>689</v>
      </c>
      <c r="AZ251" s="24" t="s">
        <v>7588</v>
      </c>
      <c r="BA251" s="24" t="s">
        <v>7588</v>
      </c>
      <c r="BC251" s="26"/>
      <c r="BE251" s="29"/>
      <c r="BF251" s="26"/>
      <c r="BG251" s="24">
        <f t="shared" si="107"/>
        <v>0</v>
      </c>
      <c r="BH251" s="24">
        <f t="shared" si="108"/>
        <v>0</v>
      </c>
      <c r="BI251" s="24">
        <f t="shared" si="109"/>
        <v>0</v>
      </c>
      <c r="BJ251" s="24">
        <f t="shared" si="110"/>
        <v>0</v>
      </c>
      <c r="BK251" s="24">
        <f t="shared" si="111"/>
        <v>0</v>
      </c>
      <c r="BL251" s="24">
        <f t="shared" si="112"/>
        <v>0</v>
      </c>
      <c r="BM251" s="24">
        <f t="shared" si="113"/>
        <v>0</v>
      </c>
      <c r="BN251" s="24">
        <f t="shared" si="114"/>
        <v>0</v>
      </c>
      <c r="BO251" s="24">
        <f t="shared" si="115"/>
        <v>0</v>
      </c>
      <c r="BP251" s="24">
        <f t="shared" si="116"/>
        <v>0</v>
      </c>
      <c r="BQ251" s="24">
        <f t="shared" si="117"/>
        <v>0</v>
      </c>
      <c r="BR251" s="24">
        <f t="shared" si="118"/>
        <v>0</v>
      </c>
      <c r="BS251" s="24">
        <f t="shared" si="119"/>
        <v>0</v>
      </c>
      <c r="BT251" s="24">
        <f t="shared" si="120"/>
        <v>1</v>
      </c>
      <c r="BU251" s="24">
        <f t="shared" si="121"/>
        <v>0</v>
      </c>
      <c r="BV251" s="24">
        <f t="shared" si="122"/>
        <v>0</v>
      </c>
      <c r="BW251" s="24">
        <f t="shared" si="123"/>
        <v>0</v>
      </c>
      <c r="BX251" s="24">
        <f t="shared" si="124"/>
        <v>0</v>
      </c>
      <c r="BY251" s="24">
        <f t="shared" si="125"/>
        <v>0</v>
      </c>
      <c r="BZ251" s="24">
        <f t="shared" si="126"/>
        <v>0</v>
      </c>
      <c r="CA251" s="24">
        <f t="shared" si="127"/>
        <v>1</v>
      </c>
      <c r="CB251" s="24">
        <f t="shared" si="128"/>
        <v>1</v>
      </c>
      <c r="CC251" s="24">
        <f t="shared" si="129"/>
        <v>0</v>
      </c>
      <c r="CD251" s="24">
        <f t="shared" si="130"/>
        <v>0</v>
      </c>
      <c r="CE251" s="24">
        <f t="shared" si="131"/>
        <v>0</v>
      </c>
      <c r="CF251" s="24">
        <f t="shared" si="132"/>
        <v>1</v>
      </c>
      <c r="CG251" s="24">
        <f>MAX(BJ251,BN251,BX251,CB251)</f>
        <v>1</v>
      </c>
      <c r="CH251" s="24">
        <f t="shared" si="133"/>
        <v>0</v>
      </c>
      <c r="CI251" s="24">
        <f t="shared" si="134"/>
        <v>0</v>
      </c>
      <c r="CJ251" s="211">
        <f>_xlfn.XLOOKUP($C251,[1]Sheet1!$B:$B,[1]Sheet1!BJ:BJ)</f>
        <v>0</v>
      </c>
      <c r="CK251" s="211">
        <f>_xlfn.XLOOKUP($C251,[1]Sheet1!$B:$B,[1]Sheet1!BK:BK)</f>
        <v>0</v>
      </c>
      <c r="CL251" s="211">
        <f>_xlfn.XLOOKUP($C251,[1]Sheet1!$B:$B,[1]Sheet1!BL:BL)</f>
        <v>0</v>
      </c>
      <c r="CM251" s="211">
        <f>_xlfn.XLOOKUP($C251,[1]Sheet1!$B:$B,[1]Sheet1!BM:BM)</f>
        <v>0</v>
      </c>
      <c r="CN251" s="211">
        <f>_xlfn.XLOOKUP($C251,[1]Sheet1!$B:$B,[1]Sheet1!BN:BN)</f>
        <v>0</v>
      </c>
      <c r="CO251" s="211">
        <f>_xlfn.XLOOKUP($C251,[1]Sheet1!$B:$B,[1]Sheet1!BO:BO)</f>
        <v>0</v>
      </c>
      <c r="CP251" s="211">
        <f>_xlfn.XLOOKUP($C251,[1]Sheet1!$B:$B,[1]Sheet1!BP:BP)</f>
        <v>1</v>
      </c>
      <c r="CQ251" s="211">
        <f>_xlfn.XLOOKUP($C251,[1]Sheet1!$B:$B,[1]Sheet1!BQ:BQ)</f>
        <v>1</v>
      </c>
      <c r="CR251" s="211">
        <f>_xlfn.XLOOKUP($C251,[1]Sheet1!$B:$B,[1]Sheet1!BR:BR)</f>
        <v>0</v>
      </c>
      <c r="CS251" s="211">
        <f>_xlfn.XLOOKUP($C251,[1]Sheet1!$B:$B,[1]Sheet1!BS:BS)</f>
        <v>0</v>
      </c>
      <c r="CT251" s="211">
        <f>_xlfn.XLOOKUP($C251,[1]Sheet1!$B:$B,[1]Sheet1!BT:BT)</f>
        <v>0</v>
      </c>
      <c r="CU251" s="211">
        <f>_xlfn.XLOOKUP($C251,[1]Sheet1!$B:$B,[1]Sheet1!BU:BU)</f>
        <v>0</v>
      </c>
      <c r="CV251" s="211">
        <f>_xlfn.XLOOKUP($C251,[1]Sheet1!$B:$B,[1]Sheet1!BV:BV)</f>
        <v>0</v>
      </c>
      <c r="CW251" s="211">
        <f>_xlfn.XLOOKUP($C251,[1]Sheet1!$B:$B,[1]Sheet1!BW:BW)</f>
        <v>0</v>
      </c>
      <c r="CX251" s="211">
        <f>_xlfn.XLOOKUP($C251,[1]Sheet1!$B:$B,[1]Sheet1!BX:BX)</f>
        <v>0</v>
      </c>
      <c r="CY251" s="211">
        <f>_xlfn.XLOOKUP($C251,[1]Sheet1!$B:$B,[1]Sheet1!BY:BY)</f>
        <v>0</v>
      </c>
      <c r="CZ251" s="211">
        <f>_xlfn.XLOOKUP($C251,[1]Sheet1!$B:$B,[1]Sheet1!BZ:BZ)</f>
        <v>1</v>
      </c>
      <c r="DA251" s="211">
        <f>_xlfn.XLOOKUP($C251,[1]Sheet1!$B:$B,[1]Sheet1!CA:CA)</f>
        <v>0</v>
      </c>
      <c r="DB251" s="211">
        <f>_xlfn.XLOOKUP($C251,[1]Sheet1!$B:$B,[1]Sheet1!CB:CB)</f>
        <v>1</v>
      </c>
      <c r="DC251" s="211">
        <f>_xlfn.XLOOKUP($C251,[1]Sheet1!$B:$B,[1]Sheet1!CC:CC)</f>
        <v>1</v>
      </c>
      <c r="DD251" s="211">
        <f>_xlfn.XLOOKUP($C251,[1]Sheet1!$B:$B,[1]Sheet1!CD:CD)</f>
        <v>0</v>
      </c>
      <c r="DE251" s="211">
        <f>_xlfn.XLOOKUP($C251,[1]Sheet1!$B:$B,[1]Sheet1!CE:CE)</f>
        <v>1</v>
      </c>
      <c r="DF251" s="211">
        <f>_xlfn.XLOOKUP($C251,[1]Sheet1!$B:$B,[1]Sheet1!CF:CF)</f>
        <v>0</v>
      </c>
      <c r="DG251" s="163" t="str">
        <f>_xlfn.XLOOKUP(C251,[2]Sheet1!$B:$B,[2]Sheet1!$N:$N)</f>
        <v>N</v>
      </c>
      <c r="DH251" s="163">
        <f>_xlfn.XLOOKUP(C251,[2]Sheet1!$B:$B,[2]Sheet1!$R:$R)</f>
        <v>0</v>
      </c>
      <c r="DI251" s="163" t="str">
        <f>_xlfn.XLOOKUP(C251,[2]Sheet1!$B:$B,[2]Sheet1!$AN:$AN)</f>
        <v>C</v>
      </c>
      <c r="DJ251" s="163" t="str">
        <f>_xlfn.XLOOKUP(C251,[2]Sheet1!$B:$B,[2]Sheet1!$W:$W)</f>
        <v>N</v>
      </c>
      <c r="DK251" s="163">
        <f>_xlfn.XLOOKUP(C251,[2]Sheet1!$B:$B,[2]Sheet1!$AF:$AF)</f>
        <v>0</v>
      </c>
      <c r="DL251" s="163" t="str">
        <f>_xlfn.XLOOKUP(C251,[2]Sheet1!$B:$B,[2]Sheet1!$AW:$AW)</f>
        <v>Y</v>
      </c>
      <c r="DM251" s="166" t="str">
        <f t="shared" si="135"/>
        <v>N</v>
      </c>
      <c r="DN251" s="166" t="str">
        <f t="shared" si="136"/>
        <v/>
      </c>
      <c r="DO251" s="166" t="str">
        <f t="shared" si="137"/>
        <v>Y</v>
      </c>
      <c r="DP251" s="166" t="str">
        <f t="shared" si="138"/>
        <v>N</v>
      </c>
      <c r="DQ251" s="180" t="str">
        <f t="shared" si="139"/>
        <v>Yes</v>
      </c>
      <c r="DR251" s="180"/>
    </row>
    <row r="252" spans="1:122" s="24" customFormat="1" ht="16.5" hidden="1" customHeight="1">
      <c r="A252" s="143">
        <v>249</v>
      </c>
      <c r="B252" s="143">
        <v>259</v>
      </c>
      <c r="C252" s="144" t="s">
        <v>1091</v>
      </c>
      <c r="D252" s="24" t="s">
        <v>7216</v>
      </c>
      <c r="E252" s="24" t="s">
        <v>7165</v>
      </c>
      <c r="F252" s="24" t="s">
        <v>7286</v>
      </c>
      <c r="G252" s="24" t="s">
        <v>2990</v>
      </c>
      <c r="H252" s="30" t="s">
        <v>1092</v>
      </c>
      <c r="I252" s="24" t="s">
        <v>1093</v>
      </c>
      <c r="J252" s="24">
        <v>-0.12</v>
      </c>
      <c r="K252" s="24" t="s">
        <v>1094</v>
      </c>
      <c r="L252" s="24">
        <v>55000</v>
      </c>
      <c r="M252" s="26">
        <v>10</v>
      </c>
      <c r="N252" s="145" t="s">
        <v>689</v>
      </c>
      <c r="O252" s="145" t="s">
        <v>7588</v>
      </c>
      <c r="P252" s="146" t="s">
        <v>7588</v>
      </c>
      <c r="Q252" s="145" t="s">
        <v>86</v>
      </c>
      <c r="R252" s="73" t="s">
        <v>86</v>
      </c>
      <c r="S252" s="145" t="s">
        <v>673</v>
      </c>
      <c r="T252" s="145" t="s">
        <v>2984</v>
      </c>
      <c r="U252" s="214">
        <v>2030</v>
      </c>
      <c r="V252" s="145" t="s">
        <v>7588</v>
      </c>
      <c r="W252" s="145" t="s">
        <v>7588</v>
      </c>
      <c r="X252" s="219" t="s">
        <v>7588</v>
      </c>
      <c r="Y252" s="73" t="s">
        <v>7588</v>
      </c>
      <c r="Z252" s="145" t="s">
        <v>7588</v>
      </c>
      <c r="AA252" s="146" t="s">
        <v>7588</v>
      </c>
      <c r="AB252" s="145"/>
      <c r="AC252" s="145" t="s">
        <v>2995</v>
      </c>
      <c r="AD252" s="146" t="s">
        <v>7140</v>
      </c>
      <c r="AE252" s="73" t="s">
        <v>7588</v>
      </c>
      <c r="AF252" s="73" t="s">
        <v>689</v>
      </c>
      <c r="AG252" s="145" t="s">
        <v>266</v>
      </c>
      <c r="AH252" s="145" t="s">
        <v>266</v>
      </c>
      <c r="AI252" s="145" t="s">
        <v>269</v>
      </c>
      <c r="AJ252" s="145" t="s">
        <v>691</v>
      </c>
      <c r="AK252" s="147" t="s">
        <v>7588</v>
      </c>
      <c r="AL252" s="145" t="s">
        <v>7588</v>
      </c>
      <c r="AM252" s="31"/>
      <c r="AN252" s="144"/>
      <c r="AO252" s="24" t="s">
        <v>7588</v>
      </c>
      <c r="AP252" s="145" t="s">
        <v>689</v>
      </c>
      <c r="AQ252" s="143" t="s">
        <v>7588</v>
      </c>
      <c r="AR252" s="143" t="s">
        <v>7588</v>
      </c>
      <c r="AS252" s="143" t="s">
        <v>7588</v>
      </c>
      <c r="AT252" s="143"/>
      <c r="AU252" s="144"/>
      <c r="AV252" s="143" t="s">
        <v>267</v>
      </c>
      <c r="AW252" s="198" t="s">
        <v>267</v>
      </c>
      <c r="AX252" s="143" t="s">
        <v>269</v>
      </c>
      <c r="AY252" s="143" t="s">
        <v>86</v>
      </c>
      <c r="AZ252" s="143" t="s">
        <v>5248</v>
      </c>
      <c r="BA252" s="143">
        <v>2030</v>
      </c>
      <c r="BB252" s="143"/>
      <c r="BC252" s="144"/>
      <c r="BD252" s="143"/>
      <c r="BE252" s="148"/>
      <c r="BF252" s="144"/>
      <c r="BG252" s="24">
        <f t="shared" si="107"/>
        <v>0</v>
      </c>
      <c r="BH252" s="24">
        <f t="shared" si="108"/>
        <v>0</v>
      </c>
      <c r="BI252" s="24">
        <f t="shared" si="109"/>
        <v>0</v>
      </c>
      <c r="BJ252" s="24">
        <f t="shared" si="110"/>
        <v>0</v>
      </c>
      <c r="BK252" s="24">
        <f t="shared" si="111"/>
        <v>0</v>
      </c>
      <c r="BL252" s="24">
        <f t="shared" si="112"/>
        <v>1</v>
      </c>
      <c r="BM252" s="24">
        <f t="shared" si="113"/>
        <v>0</v>
      </c>
      <c r="BN252" s="24">
        <f t="shared" si="114"/>
        <v>1</v>
      </c>
      <c r="BO252" s="24">
        <f t="shared" si="115"/>
        <v>0</v>
      </c>
      <c r="BP252" s="24">
        <f t="shared" si="116"/>
        <v>0</v>
      </c>
      <c r="BQ252" s="24">
        <f t="shared" si="117"/>
        <v>0</v>
      </c>
      <c r="BR252" s="24">
        <f t="shared" si="118"/>
        <v>0</v>
      </c>
      <c r="BS252" s="24">
        <f t="shared" si="119"/>
        <v>0</v>
      </c>
      <c r="BT252" s="24">
        <f t="shared" si="120"/>
        <v>0</v>
      </c>
      <c r="BU252" s="24">
        <f t="shared" si="121"/>
        <v>0</v>
      </c>
      <c r="BV252" s="24">
        <f t="shared" si="122"/>
        <v>0</v>
      </c>
      <c r="BW252" s="24">
        <f t="shared" si="123"/>
        <v>0</v>
      </c>
      <c r="BX252" s="24">
        <f t="shared" si="124"/>
        <v>0</v>
      </c>
      <c r="BY252" s="24">
        <f t="shared" si="125"/>
        <v>0</v>
      </c>
      <c r="BZ252" s="24">
        <f t="shared" si="126"/>
        <v>0</v>
      </c>
      <c r="CA252" s="24">
        <f t="shared" si="127"/>
        <v>0</v>
      </c>
      <c r="CB252" s="24">
        <f t="shared" si="128"/>
        <v>0</v>
      </c>
      <c r="CC252" s="24">
        <f t="shared" si="129"/>
        <v>0</v>
      </c>
      <c r="CD252" s="24">
        <f t="shared" si="130"/>
        <v>1</v>
      </c>
      <c r="CE252" s="24">
        <f t="shared" si="131"/>
        <v>0</v>
      </c>
      <c r="CF252" s="24">
        <f t="shared" si="132"/>
        <v>0</v>
      </c>
      <c r="CG252" s="24">
        <f>MAX($BJ252,$BN252,$BX252,$CB252)</f>
        <v>1</v>
      </c>
      <c r="CH252" s="24">
        <f t="shared" si="133"/>
        <v>0</v>
      </c>
      <c r="CI252" s="24">
        <f t="shared" si="134"/>
        <v>1</v>
      </c>
      <c r="CJ252" s="211">
        <f>_xlfn.XLOOKUP($C252,[1]Sheet1!$B:$B,[1]Sheet1!BJ:BJ)</f>
        <v>0</v>
      </c>
      <c r="CK252" s="211">
        <f>_xlfn.XLOOKUP($C252,[1]Sheet1!$B:$B,[1]Sheet1!BK:BK)</f>
        <v>0</v>
      </c>
      <c r="CL252" s="211">
        <f>_xlfn.XLOOKUP($C252,[1]Sheet1!$B:$B,[1]Sheet1!BL:BL)</f>
        <v>0</v>
      </c>
      <c r="CM252" s="211">
        <f>_xlfn.XLOOKUP($C252,[1]Sheet1!$B:$B,[1]Sheet1!BM:BM)</f>
        <v>0</v>
      </c>
      <c r="CN252" s="211">
        <f>_xlfn.XLOOKUP($C252,[1]Sheet1!$B:$B,[1]Sheet1!BN:BN)</f>
        <v>0</v>
      </c>
      <c r="CO252" s="211">
        <f>_xlfn.XLOOKUP($C252,[1]Sheet1!$B:$B,[1]Sheet1!BO:BO)</f>
        <v>0</v>
      </c>
      <c r="CP252" s="211">
        <f>_xlfn.XLOOKUP($C252,[1]Sheet1!$B:$B,[1]Sheet1!BP:BP)</f>
        <v>1</v>
      </c>
      <c r="CQ252" s="211">
        <f>_xlfn.XLOOKUP($C252,[1]Sheet1!$B:$B,[1]Sheet1!BQ:BQ)</f>
        <v>1</v>
      </c>
      <c r="CR252" s="211">
        <f>_xlfn.XLOOKUP($C252,[1]Sheet1!$B:$B,[1]Sheet1!BR:BR)</f>
        <v>0</v>
      </c>
      <c r="CS252" s="211">
        <f>_xlfn.XLOOKUP($C252,[1]Sheet1!$B:$B,[1]Sheet1!BS:BS)</f>
        <v>1</v>
      </c>
      <c r="CT252" s="211">
        <f>_xlfn.XLOOKUP($C252,[1]Sheet1!$B:$B,[1]Sheet1!BT:BT)</f>
        <v>0</v>
      </c>
      <c r="CU252" s="211">
        <f>_xlfn.XLOOKUP($C252,[1]Sheet1!$B:$B,[1]Sheet1!BU:BU)</f>
        <v>1</v>
      </c>
      <c r="CV252" s="211">
        <f>_xlfn.XLOOKUP($C252,[1]Sheet1!$B:$B,[1]Sheet1!BV:BV)</f>
        <v>0</v>
      </c>
      <c r="CW252" s="211">
        <f>_xlfn.XLOOKUP($C252,[1]Sheet1!$B:$B,[1]Sheet1!BW:BW)</f>
        <v>0</v>
      </c>
      <c r="CX252" s="211">
        <f>_xlfn.XLOOKUP($C252,[1]Sheet1!$B:$B,[1]Sheet1!BX:BX)</f>
        <v>0</v>
      </c>
      <c r="CY252" s="211">
        <f>_xlfn.XLOOKUP($C252,[1]Sheet1!$B:$B,[1]Sheet1!BY:BY)</f>
        <v>0</v>
      </c>
      <c r="CZ252" s="211">
        <f>_xlfn.XLOOKUP($C252,[1]Sheet1!$B:$B,[1]Sheet1!BZ:BZ)</f>
        <v>1</v>
      </c>
      <c r="DA252" s="211">
        <f>_xlfn.XLOOKUP($C252,[1]Sheet1!$B:$B,[1]Sheet1!CA:CA)</f>
        <v>0</v>
      </c>
      <c r="DB252" s="211">
        <f>_xlfn.XLOOKUP($C252,[1]Sheet1!$B:$B,[1]Sheet1!CB:CB)</f>
        <v>1</v>
      </c>
      <c r="DC252" s="211">
        <f>_xlfn.XLOOKUP($C252,[1]Sheet1!$B:$B,[1]Sheet1!CC:CC)</f>
        <v>1</v>
      </c>
      <c r="DD252" s="211">
        <f>_xlfn.XLOOKUP($C252,[1]Sheet1!$B:$B,[1]Sheet1!CD:CD)</f>
        <v>0</v>
      </c>
      <c r="DE252" s="211">
        <f>_xlfn.XLOOKUP($C252,[1]Sheet1!$B:$B,[1]Sheet1!CE:CE)</f>
        <v>1</v>
      </c>
      <c r="DF252" s="211">
        <f>_xlfn.XLOOKUP($C252,[1]Sheet1!$B:$B,[1]Sheet1!CF:CF)</f>
        <v>0</v>
      </c>
      <c r="DG252" s="163" t="str">
        <f>_xlfn.XLOOKUP(C252,[2]Sheet1!$B:$B,[2]Sheet1!$N:$N)</f>
        <v>Y</v>
      </c>
      <c r="DH252" s="163" t="str">
        <f>_xlfn.XLOOKUP(C252,[2]Sheet1!$B:$B,[2]Sheet1!$R:$R)</f>
        <v>No</v>
      </c>
      <c r="DI252" s="163" t="str">
        <f>_xlfn.XLOOKUP(C252,[2]Sheet1!$B:$B,[2]Sheet1!$AN:$AN)</f>
        <v>C</v>
      </c>
      <c r="DJ252" s="163" t="str">
        <f>_xlfn.XLOOKUP(C252,[2]Sheet1!$B:$B,[2]Sheet1!$W:$W)</f>
        <v>N</v>
      </c>
      <c r="DK252" s="163">
        <f>_xlfn.XLOOKUP(C252,[2]Sheet1!$B:$B,[2]Sheet1!$AF:$AF)</f>
        <v>0</v>
      </c>
      <c r="DL252" s="163" t="str">
        <f>_xlfn.XLOOKUP(C252,[2]Sheet1!$B:$B,[2]Sheet1!$AW:$AW)</f>
        <v>Y</v>
      </c>
      <c r="DM252" s="166" t="str">
        <f t="shared" si="135"/>
        <v>Y</v>
      </c>
      <c r="DN252" s="166" t="str">
        <f t="shared" si="136"/>
        <v/>
      </c>
      <c r="DO252" s="166" t="str">
        <f t="shared" si="137"/>
        <v>N</v>
      </c>
      <c r="DP252" s="166" t="str">
        <f t="shared" si="138"/>
        <v>N</v>
      </c>
      <c r="DQ252" s="180" t="str">
        <f t="shared" si="139"/>
        <v>Not Specified</v>
      </c>
      <c r="DR252" s="180"/>
    </row>
    <row r="253" spans="1:122" s="89" customFormat="1" ht="16.5" hidden="1" customHeight="1">
      <c r="A253" s="89">
        <v>250</v>
      </c>
      <c r="B253" s="89">
        <v>303</v>
      </c>
      <c r="C253" s="90" t="s">
        <v>1099</v>
      </c>
      <c r="D253" s="89" t="s">
        <v>7221</v>
      </c>
      <c r="E253" s="89" t="s">
        <v>7155</v>
      </c>
      <c r="F253" s="89" t="s">
        <v>7286</v>
      </c>
      <c r="G253" s="89" t="s">
        <v>2990</v>
      </c>
      <c r="H253" s="91" t="s">
        <v>1100</v>
      </c>
      <c r="I253" s="89" t="s">
        <v>1101</v>
      </c>
      <c r="J253" s="89">
        <v>6.7000000000000004E-2</v>
      </c>
      <c r="K253" s="89" t="s">
        <v>1102</v>
      </c>
      <c r="L253" s="89">
        <v>7800</v>
      </c>
      <c r="M253" s="90">
        <v>15</v>
      </c>
      <c r="N253" s="88" t="s">
        <v>689</v>
      </c>
      <c r="O253" s="88" t="s">
        <v>7588</v>
      </c>
      <c r="P253" s="92" t="s">
        <v>7588</v>
      </c>
      <c r="Q253" s="73" t="s">
        <v>689</v>
      </c>
      <c r="R253" s="73" t="s">
        <v>689</v>
      </c>
      <c r="S253" s="88" t="s">
        <v>7588</v>
      </c>
      <c r="T253" s="88" t="s">
        <v>7588</v>
      </c>
      <c r="U253" s="215" t="s">
        <v>7588</v>
      </c>
      <c r="V253" s="88" t="s">
        <v>7588</v>
      </c>
      <c r="W253" s="88" t="s">
        <v>7588</v>
      </c>
      <c r="X253" s="220" t="s">
        <v>7588</v>
      </c>
      <c r="Y253" s="73" t="s">
        <v>7588</v>
      </c>
      <c r="Z253" s="88" t="s">
        <v>7588</v>
      </c>
      <c r="AA253" s="92" t="s">
        <v>7588</v>
      </c>
      <c r="AB253" s="88"/>
      <c r="AC253" s="88" t="s">
        <v>7588</v>
      </c>
      <c r="AD253" s="92" t="s">
        <v>7588</v>
      </c>
      <c r="AE253" s="73" t="s">
        <v>7588</v>
      </c>
      <c r="AF253" s="73" t="s">
        <v>689</v>
      </c>
      <c r="AG253" s="88" t="s">
        <v>7588</v>
      </c>
      <c r="AH253" s="88" t="s">
        <v>7588</v>
      </c>
      <c r="AI253" s="88" t="s">
        <v>7588</v>
      </c>
      <c r="AJ253" s="88" t="s">
        <v>7588</v>
      </c>
      <c r="AK253" s="93" t="s">
        <v>7588</v>
      </c>
      <c r="AL253" s="88" t="s">
        <v>7588</v>
      </c>
      <c r="AN253" s="90"/>
      <c r="AO253" s="24" t="s">
        <v>7588</v>
      </c>
      <c r="AP253" s="88" t="s">
        <v>689</v>
      </c>
      <c r="AQ253" s="89" t="s">
        <v>7588</v>
      </c>
      <c r="AR253" s="89" t="s">
        <v>7588</v>
      </c>
      <c r="AS253" s="89" t="s">
        <v>7588</v>
      </c>
      <c r="AU253" s="90"/>
      <c r="AV253" s="89" t="s">
        <v>7588</v>
      </c>
      <c r="AW253" s="199" t="s">
        <v>7588</v>
      </c>
      <c r="AX253" s="89" t="s">
        <v>7588</v>
      </c>
      <c r="AY253" s="89" t="s">
        <v>689</v>
      </c>
      <c r="AZ253" s="89" t="s">
        <v>7588</v>
      </c>
      <c r="BA253" s="89" t="s">
        <v>7588</v>
      </c>
      <c r="BC253" s="90"/>
      <c r="BE253" s="95"/>
      <c r="BF253" s="90"/>
      <c r="BG253" s="24">
        <f t="shared" si="107"/>
        <v>0</v>
      </c>
      <c r="BH253" s="24">
        <f t="shared" si="108"/>
        <v>0</v>
      </c>
      <c r="BI253" s="24">
        <f t="shared" si="109"/>
        <v>0</v>
      </c>
      <c r="BJ253" s="24">
        <f t="shared" si="110"/>
        <v>0</v>
      </c>
      <c r="BK253" s="24">
        <f t="shared" si="111"/>
        <v>0</v>
      </c>
      <c r="BL253" s="24">
        <f t="shared" si="112"/>
        <v>0</v>
      </c>
      <c r="BM253" s="24">
        <f t="shared" si="113"/>
        <v>0</v>
      </c>
      <c r="BN253" s="24">
        <f t="shared" si="114"/>
        <v>0</v>
      </c>
      <c r="BO253" s="24">
        <f t="shared" si="115"/>
        <v>0</v>
      </c>
      <c r="BP253" s="24">
        <f t="shared" si="116"/>
        <v>0</v>
      </c>
      <c r="BQ253" s="24">
        <f t="shared" si="117"/>
        <v>0</v>
      </c>
      <c r="BR253" s="24">
        <f t="shared" si="118"/>
        <v>0</v>
      </c>
      <c r="BS253" s="24">
        <f t="shared" si="119"/>
        <v>0</v>
      </c>
      <c r="BT253" s="24">
        <f t="shared" si="120"/>
        <v>0</v>
      </c>
      <c r="BU253" s="24">
        <f t="shared" si="121"/>
        <v>0</v>
      </c>
      <c r="BV253" s="24">
        <f t="shared" si="122"/>
        <v>0</v>
      </c>
      <c r="BW253" s="24">
        <f t="shared" si="123"/>
        <v>0</v>
      </c>
      <c r="BX253" s="24">
        <f t="shared" si="124"/>
        <v>0</v>
      </c>
      <c r="BY253" s="24">
        <f t="shared" si="125"/>
        <v>0</v>
      </c>
      <c r="BZ253" s="24">
        <f t="shared" si="126"/>
        <v>0</v>
      </c>
      <c r="CA253" s="24">
        <f t="shared" si="127"/>
        <v>0</v>
      </c>
      <c r="CB253" s="24">
        <f t="shared" si="128"/>
        <v>0</v>
      </c>
      <c r="CC253" s="24">
        <f t="shared" si="129"/>
        <v>0</v>
      </c>
      <c r="CD253" s="24">
        <f t="shared" si="130"/>
        <v>0</v>
      </c>
      <c r="CE253" s="24">
        <f t="shared" si="131"/>
        <v>0</v>
      </c>
      <c r="CF253" s="24">
        <f t="shared" si="132"/>
        <v>0</v>
      </c>
      <c r="CG253" s="24">
        <f>MAX(BJ253,BN253,BX253,CB253)</f>
        <v>0</v>
      </c>
      <c r="CH253" s="24">
        <f t="shared" si="133"/>
        <v>0</v>
      </c>
      <c r="CI253" s="24">
        <f t="shared" si="134"/>
        <v>0</v>
      </c>
      <c r="CJ253" s="211">
        <f>_xlfn.XLOOKUP($C253,[1]Sheet1!$B:$B,[1]Sheet1!BJ:BJ)</f>
        <v>0</v>
      </c>
      <c r="CK253" s="211">
        <f>_xlfn.XLOOKUP($C253,[1]Sheet1!$B:$B,[1]Sheet1!BK:BK)</f>
        <v>0</v>
      </c>
      <c r="CL253" s="211">
        <f>_xlfn.XLOOKUP($C253,[1]Sheet1!$B:$B,[1]Sheet1!BL:BL)</f>
        <v>0</v>
      </c>
      <c r="CM253" s="211">
        <f>_xlfn.XLOOKUP($C253,[1]Sheet1!$B:$B,[1]Sheet1!BM:BM)</f>
        <v>0</v>
      </c>
      <c r="CN253" s="211">
        <f>_xlfn.XLOOKUP($C253,[1]Sheet1!$B:$B,[1]Sheet1!BN:BN)</f>
        <v>0</v>
      </c>
      <c r="CO253" s="211">
        <f>_xlfn.XLOOKUP($C253,[1]Sheet1!$B:$B,[1]Sheet1!BO:BO)</f>
        <v>0</v>
      </c>
      <c r="CP253" s="211">
        <f>_xlfn.XLOOKUP($C253,[1]Sheet1!$B:$B,[1]Sheet1!BP:BP)</f>
        <v>0</v>
      </c>
      <c r="CQ253" s="211">
        <f>_xlfn.XLOOKUP($C253,[1]Sheet1!$B:$B,[1]Sheet1!BQ:BQ)</f>
        <v>0</v>
      </c>
      <c r="CR253" s="211">
        <f>_xlfn.XLOOKUP($C253,[1]Sheet1!$B:$B,[1]Sheet1!BR:BR)</f>
        <v>0</v>
      </c>
      <c r="CS253" s="211">
        <f>_xlfn.XLOOKUP($C253,[1]Sheet1!$B:$B,[1]Sheet1!BS:BS)</f>
        <v>0</v>
      </c>
      <c r="CT253" s="211">
        <f>_xlfn.XLOOKUP($C253,[1]Sheet1!$B:$B,[1]Sheet1!BT:BT)</f>
        <v>0</v>
      </c>
      <c r="CU253" s="211">
        <f>_xlfn.XLOOKUP($C253,[1]Sheet1!$B:$B,[1]Sheet1!BU:BU)</f>
        <v>0</v>
      </c>
      <c r="CV253" s="211">
        <f>_xlfn.XLOOKUP($C253,[1]Sheet1!$B:$B,[1]Sheet1!BV:BV)</f>
        <v>0</v>
      </c>
      <c r="CW253" s="211">
        <f>_xlfn.XLOOKUP($C253,[1]Sheet1!$B:$B,[1]Sheet1!BW:BW)</f>
        <v>0</v>
      </c>
      <c r="CX253" s="211">
        <f>_xlfn.XLOOKUP($C253,[1]Sheet1!$B:$B,[1]Sheet1!BX:BX)</f>
        <v>0</v>
      </c>
      <c r="CY253" s="211">
        <f>_xlfn.XLOOKUP($C253,[1]Sheet1!$B:$B,[1]Sheet1!BY:BY)</f>
        <v>0</v>
      </c>
      <c r="CZ253" s="211">
        <f>_xlfn.XLOOKUP($C253,[1]Sheet1!$B:$B,[1]Sheet1!BZ:BZ)</f>
        <v>0</v>
      </c>
      <c r="DA253" s="211">
        <f>_xlfn.XLOOKUP($C253,[1]Sheet1!$B:$B,[1]Sheet1!CA:CA)</f>
        <v>0</v>
      </c>
      <c r="DB253" s="211">
        <f>_xlfn.XLOOKUP($C253,[1]Sheet1!$B:$B,[1]Sheet1!CB:CB)</f>
        <v>0</v>
      </c>
      <c r="DC253" s="211">
        <f>_xlfn.XLOOKUP($C253,[1]Sheet1!$B:$B,[1]Sheet1!CC:CC)</f>
        <v>0</v>
      </c>
      <c r="DD253" s="211">
        <f>_xlfn.XLOOKUP($C253,[1]Sheet1!$B:$B,[1]Sheet1!CD:CD)</f>
        <v>0</v>
      </c>
      <c r="DE253" s="211">
        <f>_xlfn.XLOOKUP($C253,[1]Sheet1!$B:$B,[1]Sheet1!CE:CE)</f>
        <v>0</v>
      </c>
      <c r="DF253" s="211">
        <f>_xlfn.XLOOKUP($C253,[1]Sheet1!$B:$B,[1]Sheet1!CF:CF)</f>
        <v>0</v>
      </c>
      <c r="DG253" s="163" t="str">
        <f>_xlfn.XLOOKUP(C253,[2]Sheet1!$B:$B,[2]Sheet1!$N:$N)</f>
        <v>N</v>
      </c>
      <c r="DH253" s="163">
        <f>_xlfn.XLOOKUP(C253,[2]Sheet1!$B:$B,[2]Sheet1!$R:$R)</f>
        <v>0</v>
      </c>
      <c r="DI253" s="163" t="str">
        <f>_xlfn.XLOOKUP(C253,[2]Sheet1!$B:$B,[2]Sheet1!$AN:$AN)</f>
        <v>N</v>
      </c>
      <c r="DJ253" s="163" t="str">
        <f>_xlfn.XLOOKUP(C253,[2]Sheet1!$B:$B,[2]Sheet1!$W:$W)</f>
        <v>N</v>
      </c>
      <c r="DK253" s="163">
        <f>_xlfn.XLOOKUP(C253,[2]Sheet1!$B:$B,[2]Sheet1!$AF:$AF)</f>
        <v>0</v>
      </c>
      <c r="DL253" s="163">
        <f>_xlfn.XLOOKUP(C253,[2]Sheet1!$B:$B,[2]Sheet1!$AW:$AW)</f>
        <v>0</v>
      </c>
      <c r="DM253" s="166" t="str">
        <f t="shared" si="135"/>
        <v>N</v>
      </c>
      <c r="DN253" s="166" t="str">
        <f t="shared" si="136"/>
        <v/>
      </c>
      <c r="DO253" s="166" t="str">
        <f t="shared" si="137"/>
        <v>N</v>
      </c>
      <c r="DP253" s="166" t="str">
        <f t="shared" si="138"/>
        <v>N</v>
      </c>
      <c r="DQ253" s="180" t="str">
        <f t="shared" si="139"/>
        <v/>
      </c>
      <c r="DR253" s="180"/>
    </row>
    <row r="254" spans="1:122" s="24" customFormat="1" ht="16.5" hidden="1" customHeight="1">
      <c r="A254" s="24">
        <v>251</v>
      </c>
      <c r="B254" s="24">
        <v>331</v>
      </c>
      <c r="C254" s="26" t="s">
        <v>1103</v>
      </c>
      <c r="D254" s="24" t="s">
        <v>7200</v>
      </c>
      <c r="E254" s="24" t="s">
        <v>7169</v>
      </c>
      <c r="F254" s="24" t="s">
        <v>2277</v>
      </c>
      <c r="G254" s="24" t="s">
        <v>3181</v>
      </c>
      <c r="H254" s="30" t="s">
        <v>1104</v>
      </c>
      <c r="I254" s="24" t="s">
        <v>1105</v>
      </c>
      <c r="J254" s="24">
        <v>0.623</v>
      </c>
      <c r="K254" s="24" t="s">
        <v>1106</v>
      </c>
      <c r="L254" s="24">
        <v>94990</v>
      </c>
      <c r="M254" s="26">
        <v>15</v>
      </c>
      <c r="N254" s="73" t="s">
        <v>689</v>
      </c>
      <c r="O254" s="73" t="s">
        <v>7588</v>
      </c>
      <c r="P254" s="74" t="s">
        <v>7588</v>
      </c>
      <c r="Q254" s="73" t="s">
        <v>689</v>
      </c>
      <c r="R254" s="73" t="s">
        <v>689</v>
      </c>
      <c r="S254" s="73" t="s">
        <v>7588</v>
      </c>
      <c r="T254" s="73" t="s">
        <v>7588</v>
      </c>
      <c r="U254" s="213" t="s">
        <v>7588</v>
      </c>
      <c r="V254" s="73" t="s">
        <v>7588</v>
      </c>
      <c r="W254" s="73" t="s">
        <v>7588</v>
      </c>
      <c r="X254" s="218" t="s">
        <v>7588</v>
      </c>
      <c r="Y254" s="73" t="s">
        <v>7588</v>
      </c>
      <c r="Z254" s="73" t="s">
        <v>7588</v>
      </c>
      <c r="AA254" s="74" t="s">
        <v>7588</v>
      </c>
      <c r="AB254" s="73"/>
      <c r="AC254" s="73" t="s">
        <v>3013</v>
      </c>
      <c r="AD254" s="74" t="s">
        <v>7139</v>
      </c>
      <c r="AE254" s="145" t="s">
        <v>85</v>
      </c>
      <c r="AF254" s="73" t="s">
        <v>689</v>
      </c>
      <c r="AG254" s="145" t="s">
        <v>166</v>
      </c>
      <c r="AH254" s="145" t="s">
        <v>166</v>
      </c>
      <c r="AI254" s="145"/>
      <c r="AJ254" s="73" t="s">
        <v>691</v>
      </c>
      <c r="AK254" s="147" t="s">
        <v>167</v>
      </c>
      <c r="AL254" s="145">
        <v>2060</v>
      </c>
      <c r="AM254" s="28" t="s">
        <v>1107</v>
      </c>
      <c r="AN254" s="26"/>
      <c r="AO254" s="24" t="s">
        <v>7588</v>
      </c>
      <c r="AP254" s="73" t="s">
        <v>689</v>
      </c>
      <c r="AQ254" s="24" t="s">
        <v>7588</v>
      </c>
      <c r="AR254" s="24" t="s">
        <v>7588</v>
      </c>
      <c r="AS254" s="24" t="s">
        <v>7588</v>
      </c>
      <c r="AU254" s="26"/>
      <c r="AV254" s="24" t="s">
        <v>267</v>
      </c>
      <c r="AW254" s="22" t="s">
        <v>267</v>
      </c>
      <c r="AX254" s="24" t="s">
        <v>269</v>
      </c>
      <c r="AY254" s="24" t="s">
        <v>689</v>
      </c>
      <c r="AZ254" s="24" t="s">
        <v>7588</v>
      </c>
      <c r="BA254" s="24" t="s">
        <v>7588</v>
      </c>
      <c r="BC254" s="26"/>
      <c r="BE254" s="29"/>
      <c r="BF254" s="26"/>
      <c r="BG254" s="24">
        <f t="shared" si="107"/>
        <v>0</v>
      </c>
      <c r="BH254" s="24">
        <f t="shared" si="108"/>
        <v>0</v>
      </c>
      <c r="BI254" s="24">
        <f t="shared" si="109"/>
        <v>0</v>
      </c>
      <c r="BJ254" s="24">
        <f t="shared" si="110"/>
        <v>0</v>
      </c>
      <c r="BK254" s="24">
        <f t="shared" si="111"/>
        <v>0</v>
      </c>
      <c r="BL254" s="24">
        <f t="shared" si="112"/>
        <v>0</v>
      </c>
      <c r="BM254" s="24">
        <f t="shared" si="113"/>
        <v>0</v>
      </c>
      <c r="BN254" s="24">
        <f t="shared" si="114"/>
        <v>0</v>
      </c>
      <c r="BO254" s="24">
        <f t="shared" si="115"/>
        <v>0</v>
      </c>
      <c r="BP254" s="24">
        <f t="shared" si="116"/>
        <v>0</v>
      </c>
      <c r="BQ254" s="24">
        <f t="shared" si="117"/>
        <v>0</v>
      </c>
      <c r="BR254" s="24">
        <f t="shared" si="118"/>
        <v>0</v>
      </c>
      <c r="BS254" s="24">
        <f t="shared" si="119"/>
        <v>0</v>
      </c>
      <c r="BT254" s="24">
        <f t="shared" si="120"/>
        <v>0</v>
      </c>
      <c r="BU254" s="24">
        <f t="shared" si="121"/>
        <v>0</v>
      </c>
      <c r="BV254" s="24">
        <f t="shared" si="122"/>
        <v>0</v>
      </c>
      <c r="BW254" s="24">
        <f t="shared" si="123"/>
        <v>0</v>
      </c>
      <c r="BX254" s="24">
        <f t="shared" si="124"/>
        <v>0</v>
      </c>
      <c r="BY254" s="24">
        <f t="shared" si="125"/>
        <v>0</v>
      </c>
      <c r="BZ254" s="24">
        <f t="shared" si="126"/>
        <v>0</v>
      </c>
      <c r="CA254" s="24">
        <f t="shared" si="127"/>
        <v>0</v>
      </c>
      <c r="CB254" s="24">
        <f t="shared" si="128"/>
        <v>0</v>
      </c>
      <c r="CC254" s="24">
        <f t="shared" si="129"/>
        <v>0</v>
      </c>
      <c r="CD254" s="24">
        <f t="shared" si="130"/>
        <v>0</v>
      </c>
      <c r="CE254" s="24">
        <f t="shared" si="131"/>
        <v>0</v>
      </c>
      <c r="CF254" s="24">
        <f t="shared" si="132"/>
        <v>0</v>
      </c>
      <c r="CG254" s="24">
        <f>MAX(BJ254,BN254,BX254,CB254)</f>
        <v>0</v>
      </c>
      <c r="CH254" s="24">
        <f t="shared" si="133"/>
        <v>0</v>
      </c>
      <c r="CI254" s="24">
        <f t="shared" si="134"/>
        <v>1</v>
      </c>
      <c r="CJ254" s="211">
        <f>_xlfn.XLOOKUP($C254,[1]Sheet1!$B:$B,[1]Sheet1!BJ:BJ)</f>
        <v>0</v>
      </c>
      <c r="CK254" s="211">
        <f>_xlfn.XLOOKUP($C254,[1]Sheet1!$B:$B,[1]Sheet1!BK:BK)</f>
        <v>0</v>
      </c>
      <c r="CL254" s="211">
        <f>_xlfn.XLOOKUP($C254,[1]Sheet1!$B:$B,[1]Sheet1!BL:BL)</f>
        <v>0</v>
      </c>
      <c r="CM254" s="211">
        <f>_xlfn.XLOOKUP($C254,[1]Sheet1!$B:$B,[1]Sheet1!BM:BM)</f>
        <v>0</v>
      </c>
      <c r="CN254" s="211">
        <f>_xlfn.XLOOKUP($C254,[1]Sheet1!$B:$B,[1]Sheet1!BN:BN)</f>
        <v>0</v>
      </c>
      <c r="CO254" s="211">
        <f>_xlfn.XLOOKUP($C254,[1]Sheet1!$B:$B,[1]Sheet1!BO:BO)</f>
        <v>0</v>
      </c>
      <c r="CP254" s="211">
        <f>_xlfn.XLOOKUP($C254,[1]Sheet1!$B:$B,[1]Sheet1!BP:BP)</f>
        <v>0</v>
      </c>
      <c r="CQ254" s="211">
        <f>_xlfn.XLOOKUP($C254,[1]Sheet1!$B:$B,[1]Sheet1!BQ:BQ)</f>
        <v>0</v>
      </c>
      <c r="CR254" s="211">
        <f>_xlfn.XLOOKUP($C254,[1]Sheet1!$B:$B,[1]Sheet1!BR:BR)</f>
        <v>0</v>
      </c>
      <c r="CS254" s="211">
        <f>_xlfn.XLOOKUP($C254,[1]Sheet1!$B:$B,[1]Sheet1!BS:BS)</f>
        <v>0</v>
      </c>
      <c r="CT254" s="211">
        <f>_xlfn.XLOOKUP($C254,[1]Sheet1!$B:$B,[1]Sheet1!BT:BT)</f>
        <v>0</v>
      </c>
      <c r="CU254" s="211">
        <f>_xlfn.XLOOKUP($C254,[1]Sheet1!$B:$B,[1]Sheet1!BU:BU)</f>
        <v>0</v>
      </c>
      <c r="CV254" s="211">
        <f>_xlfn.XLOOKUP($C254,[1]Sheet1!$B:$B,[1]Sheet1!BV:BV)</f>
        <v>0</v>
      </c>
      <c r="CW254" s="211">
        <f>_xlfn.XLOOKUP($C254,[1]Sheet1!$B:$B,[1]Sheet1!BW:BW)</f>
        <v>0</v>
      </c>
      <c r="CX254" s="211">
        <f>_xlfn.XLOOKUP($C254,[1]Sheet1!$B:$B,[1]Sheet1!BX:BX)</f>
        <v>0</v>
      </c>
      <c r="CY254" s="211">
        <f>_xlfn.XLOOKUP($C254,[1]Sheet1!$B:$B,[1]Sheet1!BY:BY)</f>
        <v>0</v>
      </c>
      <c r="CZ254" s="211">
        <f>_xlfn.XLOOKUP($C254,[1]Sheet1!$B:$B,[1]Sheet1!BZ:BZ)</f>
        <v>0</v>
      </c>
      <c r="DA254" s="211">
        <f>_xlfn.XLOOKUP($C254,[1]Sheet1!$B:$B,[1]Sheet1!CA:CA)</f>
        <v>0</v>
      </c>
      <c r="DB254" s="211">
        <f>_xlfn.XLOOKUP($C254,[1]Sheet1!$B:$B,[1]Sheet1!CB:CB)</f>
        <v>0</v>
      </c>
      <c r="DC254" s="211">
        <f>_xlfn.XLOOKUP($C254,[1]Sheet1!$B:$B,[1]Sheet1!CC:CC)</f>
        <v>0</v>
      </c>
      <c r="DD254" s="211">
        <f>_xlfn.XLOOKUP($C254,[1]Sheet1!$B:$B,[1]Sheet1!CD:CD)</f>
        <v>0</v>
      </c>
      <c r="DE254" s="211">
        <f>_xlfn.XLOOKUP($C254,[1]Sheet1!$B:$B,[1]Sheet1!CE:CE)</f>
        <v>0</v>
      </c>
      <c r="DF254" s="211">
        <f>_xlfn.XLOOKUP($C254,[1]Sheet1!$B:$B,[1]Sheet1!CF:CF)</f>
        <v>0</v>
      </c>
      <c r="DG254" s="163" t="str">
        <f>_xlfn.XLOOKUP(C254,[2]Sheet1!$B:$B,[2]Sheet1!$N:$N)</f>
        <v>N</v>
      </c>
      <c r="DH254" s="163">
        <f>_xlfn.XLOOKUP(C254,[2]Sheet1!$B:$B,[2]Sheet1!$R:$R)</f>
        <v>0</v>
      </c>
      <c r="DI254" s="163" t="str">
        <f>_xlfn.XLOOKUP(C254,[2]Sheet1!$B:$B,[2]Sheet1!$AN:$AN)</f>
        <v>N</v>
      </c>
      <c r="DJ254" s="163" t="str">
        <f>_xlfn.XLOOKUP(C254,[2]Sheet1!$B:$B,[2]Sheet1!$W:$W)</f>
        <v>G</v>
      </c>
      <c r="DK254" s="163" t="str">
        <f>_xlfn.XLOOKUP(C254,[2]Sheet1!$B:$B,[2]Sheet1!$AF:$AF)</f>
        <v>U</v>
      </c>
      <c r="DL254" s="163">
        <f>_xlfn.XLOOKUP(C254,[2]Sheet1!$B:$B,[2]Sheet1!$AW:$AW)</f>
        <v>0</v>
      </c>
      <c r="DM254" s="166" t="str">
        <f t="shared" si="135"/>
        <v>N</v>
      </c>
      <c r="DN254" s="166" t="str">
        <f t="shared" si="136"/>
        <v/>
      </c>
      <c r="DO254" s="166" t="str">
        <f t="shared" si="137"/>
        <v>N</v>
      </c>
      <c r="DP254" s="166" t="str">
        <f t="shared" si="138"/>
        <v>N</v>
      </c>
      <c r="DQ254" s="180" t="str">
        <f t="shared" si="139"/>
        <v>Not Specified</v>
      </c>
      <c r="DR254" s="180"/>
    </row>
    <row r="255" spans="1:122" s="24" customFormat="1" ht="16.5" hidden="1" customHeight="1">
      <c r="A255" s="143">
        <v>252</v>
      </c>
      <c r="B255" s="143">
        <v>181</v>
      </c>
      <c r="C255" s="144" t="s">
        <v>1132</v>
      </c>
      <c r="D255" s="143" t="s">
        <v>7211</v>
      </c>
      <c r="E255" s="143" t="s">
        <v>7172</v>
      </c>
      <c r="F255" s="143" t="s">
        <v>2277</v>
      </c>
      <c r="G255" s="143" t="s">
        <v>3181</v>
      </c>
      <c r="H255" s="167" t="s">
        <v>1133</v>
      </c>
      <c r="I255" s="143" t="s">
        <v>1134</v>
      </c>
      <c r="J255" s="143">
        <v>-1.68</v>
      </c>
      <c r="K255" s="143" t="s">
        <v>1135</v>
      </c>
      <c r="L255" s="143">
        <v>99900</v>
      </c>
      <c r="M255" s="144">
        <v>13</v>
      </c>
      <c r="N255" s="145" t="s">
        <v>689</v>
      </c>
      <c r="O255" s="145" t="s">
        <v>7588</v>
      </c>
      <c r="P255" s="146" t="s">
        <v>7588</v>
      </c>
      <c r="Q255" s="73" t="s">
        <v>689</v>
      </c>
      <c r="R255" s="73" t="s">
        <v>689</v>
      </c>
      <c r="S255" s="145" t="s">
        <v>7588</v>
      </c>
      <c r="T255" s="145" t="s">
        <v>7588</v>
      </c>
      <c r="U255" s="214" t="s">
        <v>7588</v>
      </c>
      <c r="V255" s="145" t="s">
        <v>7588</v>
      </c>
      <c r="W255" s="145" t="s">
        <v>7588</v>
      </c>
      <c r="X255" s="219" t="s">
        <v>7588</v>
      </c>
      <c r="Y255" s="73" t="s">
        <v>7588</v>
      </c>
      <c r="Z255" s="145" t="s">
        <v>7588</v>
      </c>
      <c r="AA255" s="146" t="s">
        <v>7588</v>
      </c>
      <c r="AB255" s="145"/>
      <c r="AC255" s="145" t="s">
        <v>675</v>
      </c>
      <c r="AD255" s="146" t="s">
        <v>5</v>
      </c>
      <c r="AE255" s="73" t="s">
        <v>7588</v>
      </c>
      <c r="AF255" s="73" t="s">
        <v>86</v>
      </c>
      <c r="AG255" s="145" t="s">
        <v>267</v>
      </c>
      <c r="AH255" s="145" t="s">
        <v>267</v>
      </c>
      <c r="AI255" s="145" t="s">
        <v>267</v>
      </c>
      <c r="AJ255" s="145" t="s">
        <v>7588</v>
      </c>
      <c r="AK255" s="147" t="s">
        <v>5256</v>
      </c>
      <c r="AL255" s="145">
        <v>2050</v>
      </c>
      <c r="AM255" s="143"/>
      <c r="AN255" s="144"/>
      <c r="AO255" s="24" t="s">
        <v>7588</v>
      </c>
      <c r="AP255" s="145" t="s">
        <v>689</v>
      </c>
      <c r="AQ255" s="143" t="s">
        <v>7588</v>
      </c>
      <c r="AR255" s="143" t="s">
        <v>7588</v>
      </c>
      <c r="AS255" s="143" t="s">
        <v>7588</v>
      </c>
      <c r="AT255" s="143"/>
      <c r="AU255" s="144"/>
      <c r="AV255" s="143" t="s">
        <v>267</v>
      </c>
      <c r="AW255" s="198" t="s">
        <v>267</v>
      </c>
      <c r="AX255" s="143" t="s">
        <v>269</v>
      </c>
      <c r="AY255" s="143" t="s">
        <v>689</v>
      </c>
      <c r="AZ255" s="143" t="s">
        <v>7588</v>
      </c>
      <c r="BA255" s="143" t="s">
        <v>7588</v>
      </c>
      <c r="BB255" s="143"/>
      <c r="BC255" s="144"/>
      <c r="BD255" s="143"/>
      <c r="BE255" s="148"/>
      <c r="BF255" s="144"/>
      <c r="BG255" s="24">
        <f t="shared" si="107"/>
        <v>0</v>
      </c>
      <c r="BH255" s="24">
        <f t="shared" si="108"/>
        <v>0</v>
      </c>
      <c r="BI255" s="24">
        <f t="shared" si="109"/>
        <v>0</v>
      </c>
      <c r="BJ255" s="24">
        <f t="shared" si="110"/>
        <v>0</v>
      </c>
      <c r="BK255" s="24">
        <f t="shared" si="111"/>
        <v>0</v>
      </c>
      <c r="BL255" s="24">
        <f t="shared" si="112"/>
        <v>0</v>
      </c>
      <c r="BM255" s="24">
        <f t="shared" si="113"/>
        <v>0</v>
      </c>
      <c r="BN255" s="24">
        <f t="shared" si="114"/>
        <v>0</v>
      </c>
      <c r="BO255" s="24">
        <f t="shared" si="115"/>
        <v>0</v>
      </c>
      <c r="BP255" s="24">
        <f t="shared" si="116"/>
        <v>0</v>
      </c>
      <c r="BQ255" s="24">
        <f t="shared" si="117"/>
        <v>0</v>
      </c>
      <c r="BR255" s="24">
        <f t="shared" si="118"/>
        <v>0</v>
      </c>
      <c r="BS255" s="24">
        <f t="shared" si="119"/>
        <v>0</v>
      </c>
      <c r="BT255" s="24">
        <f t="shared" si="120"/>
        <v>0</v>
      </c>
      <c r="BU255" s="24">
        <f t="shared" si="121"/>
        <v>0</v>
      </c>
      <c r="BV255" s="24">
        <f t="shared" si="122"/>
        <v>0</v>
      </c>
      <c r="BW255" s="24">
        <f t="shared" si="123"/>
        <v>1</v>
      </c>
      <c r="BX255" s="24">
        <f t="shared" si="124"/>
        <v>1</v>
      </c>
      <c r="BY255" s="24">
        <f t="shared" si="125"/>
        <v>0</v>
      </c>
      <c r="BZ255" s="24">
        <f t="shared" si="126"/>
        <v>0</v>
      </c>
      <c r="CA255" s="24">
        <f t="shared" si="127"/>
        <v>0</v>
      </c>
      <c r="CB255" s="24">
        <f t="shared" si="128"/>
        <v>0</v>
      </c>
      <c r="CC255" s="24">
        <f t="shared" si="129"/>
        <v>0</v>
      </c>
      <c r="CD255" s="24">
        <f t="shared" si="130"/>
        <v>0</v>
      </c>
      <c r="CE255" s="24">
        <f t="shared" si="131"/>
        <v>0</v>
      </c>
      <c r="CF255" s="24">
        <f t="shared" si="132"/>
        <v>0</v>
      </c>
      <c r="CG255" s="24">
        <f>MAX(BJ255,BN255,BX255,CB255)</f>
        <v>1</v>
      </c>
      <c r="CH255" s="24">
        <f t="shared" si="133"/>
        <v>0</v>
      </c>
      <c r="CI255" s="24">
        <f t="shared" si="134"/>
        <v>1</v>
      </c>
      <c r="CJ255" s="211">
        <f>_xlfn.XLOOKUP($C255,[1]Sheet1!$B:$B,[1]Sheet1!BJ:BJ)</f>
        <v>0</v>
      </c>
      <c r="CK255" s="211">
        <f>_xlfn.XLOOKUP($C255,[1]Sheet1!$B:$B,[1]Sheet1!BK:BK)</f>
        <v>0</v>
      </c>
      <c r="CL255" s="211">
        <f>_xlfn.XLOOKUP($C255,[1]Sheet1!$B:$B,[1]Sheet1!BL:BL)</f>
        <v>1</v>
      </c>
      <c r="CM255" s="211">
        <f>_xlfn.XLOOKUP($C255,[1]Sheet1!$B:$B,[1]Sheet1!BM:BM)</f>
        <v>1</v>
      </c>
      <c r="CN255" s="211">
        <f>_xlfn.XLOOKUP($C255,[1]Sheet1!$B:$B,[1]Sheet1!BN:BN)</f>
        <v>0</v>
      </c>
      <c r="CO255" s="211">
        <f>_xlfn.XLOOKUP($C255,[1]Sheet1!$B:$B,[1]Sheet1!BO:BO)</f>
        <v>0</v>
      </c>
      <c r="CP255" s="211">
        <f>_xlfn.XLOOKUP($C255,[1]Sheet1!$B:$B,[1]Sheet1!BP:BP)</f>
        <v>0</v>
      </c>
      <c r="CQ255" s="211">
        <f>_xlfn.XLOOKUP($C255,[1]Sheet1!$B:$B,[1]Sheet1!BQ:BQ)</f>
        <v>0</v>
      </c>
      <c r="CR255" s="211">
        <f>_xlfn.XLOOKUP($C255,[1]Sheet1!$B:$B,[1]Sheet1!BR:BR)</f>
        <v>0</v>
      </c>
      <c r="CS255" s="211">
        <f>_xlfn.XLOOKUP($C255,[1]Sheet1!$B:$B,[1]Sheet1!BS:BS)</f>
        <v>0</v>
      </c>
      <c r="CT255" s="211">
        <f>_xlfn.XLOOKUP($C255,[1]Sheet1!$B:$B,[1]Sheet1!BT:BT)</f>
        <v>0</v>
      </c>
      <c r="CU255" s="211">
        <f>_xlfn.XLOOKUP($C255,[1]Sheet1!$B:$B,[1]Sheet1!BU:BU)</f>
        <v>0</v>
      </c>
      <c r="CV255" s="211">
        <f>_xlfn.XLOOKUP($C255,[1]Sheet1!$B:$B,[1]Sheet1!BV:BV)</f>
        <v>0</v>
      </c>
      <c r="CW255" s="211">
        <f>_xlfn.XLOOKUP($C255,[1]Sheet1!$B:$B,[1]Sheet1!BW:BW)</f>
        <v>0</v>
      </c>
      <c r="CX255" s="211">
        <f>_xlfn.XLOOKUP($C255,[1]Sheet1!$B:$B,[1]Sheet1!BX:BX)</f>
        <v>0</v>
      </c>
      <c r="CY255" s="211">
        <f>_xlfn.XLOOKUP($C255,[1]Sheet1!$B:$B,[1]Sheet1!BY:BY)</f>
        <v>0</v>
      </c>
      <c r="CZ255" s="211">
        <f>_xlfn.XLOOKUP($C255,[1]Sheet1!$B:$B,[1]Sheet1!BZ:BZ)</f>
        <v>1</v>
      </c>
      <c r="DA255" s="211">
        <f>_xlfn.XLOOKUP($C255,[1]Sheet1!$B:$B,[1]Sheet1!CA:CA)</f>
        <v>0</v>
      </c>
      <c r="DB255" s="211">
        <f>_xlfn.XLOOKUP($C255,[1]Sheet1!$B:$B,[1]Sheet1!CB:CB)</f>
        <v>1</v>
      </c>
      <c r="DC255" s="211">
        <f>_xlfn.XLOOKUP($C255,[1]Sheet1!$B:$B,[1]Sheet1!CC:CC)</f>
        <v>1</v>
      </c>
      <c r="DD255" s="211">
        <f>_xlfn.XLOOKUP($C255,[1]Sheet1!$B:$B,[1]Sheet1!CD:CD)</f>
        <v>0</v>
      </c>
      <c r="DE255" s="211">
        <f>_xlfn.XLOOKUP($C255,[1]Sheet1!$B:$B,[1]Sheet1!CE:CE)</f>
        <v>1</v>
      </c>
      <c r="DF255" s="211">
        <f>_xlfn.XLOOKUP($C255,[1]Sheet1!$B:$B,[1]Sheet1!CF:CF)</f>
        <v>0</v>
      </c>
      <c r="DG255" s="163" t="str">
        <f>_xlfn.XLOOKUP(C255,[2]Sheet1!$B:$B,[2]Sheet1!$N:$N)</f>
        <v>N</v>
      </c>
      <c r="DH255" s="163">
        <f>_xlfn.XLOOKUP(C255,[2]Sheet1!$B:$B,[2]Sheet1!$R:$R)</f>
        <v>0</v>
      </c>
      <c r="DI255" s="163" t="str">
        <f>_xlfn.XLOOKUP(C255,[2]Sheet1!$B:$B,[2]Sheet1!$AN:$AN)</f>
        <v>N</v>
      </c>
      <c r="DJ255" s="163" t="str">
        <f>_xlfn.XLOOKUP(C255,[2]Sheet1!$B:$B,[2]Sheet1!$W:$W)</f>
        <v>C</v>
      </c>
      <c r="DK255" s="163" t="str">
        <f>_xlfn.XLOOKUP(C255,[2]Sheet1!$B:$B,[2]Sheet1!$AF:$AF)</f>
        <v>Y</v>
      </c>
      <c r="DL255" s="163">
        <f>_xlfn.XLOOKUP(C255,[2]Sheet1!$B:$B,[2]Sheet1!$AW:$AW)</f>
        <v>0</v>
      </c>
      <c r="DM255" s="166" t="str">
        <f t="shared" si="135"/>
        <v>N</v>
      </c>
      <c r="DN255" s="166" t="str">
        <f t="shared" si="136"/>
        <v/>
      </c>
      <c r="DO255" s="166" t="str">
        <f t="shared" si="137"/>
        <v>N</v>
      </c>
      <c r="DP255" s="166" t="str">
        <f t="shared" si="138"/>
        <v>Y</v>
      </c>
      <c r="DQ255" s="180" t="str">
        <f t="shared" si="139"/>
        <v>Not Specified</v>
      </c>
      <c r="DR255" s="180"/>
    </row>
    <row r="256" spans="1:122" s="24" customFormat="1" ht="16.5" hidden="1" customHeight="1">
      <c r="A256" s="24">
        <v>253</v>
      </c>
      <c r="B256" s="24">
        <v>281</v>
      </c>
      <c r="C256" s="26" t="s">
        <v>298</v>
      </c>
      <c r="D256" s="24" t="s">
        <v>7190</v>
      </c>
      <c r="E256" s="24" t="s">
        <v>7169</v>
      </c>
      <c r="F256" s="24" t="s">
        <v>2602</v>
      </c>
      <c r="G256" s="24" t="s">
        <v>2990</v>
      </c>
      <c r="H256" s="30" t="s">
        <v>299</v>
      </c>
      <c r="I256" s="24" t="s">
        <v>300</v>
      </c>
      <c r="J256" s="24">
        <v>3.7999999999999999E-2</v>
      </c>
      <c r="K256" s="24" t="s">
        <v>301</v>
      </c>
      <c r="L256" s="24">
        <v>88488</v>
      </c>
      <c r="M256" s="26">
        <v>28</v>
      </c>
      <c r="N256" s="73" t="s">
        <v>689</v>
      </c>
      <c r="O256" s="73" t="s">
        <v>7588</v>
      </c>
      <c r="P256" s="74" t="s">
        <v>7588</v>
      </c>
      <c r="Q256" s="73" t="s">
        <v>689</v>
      </c>
      <c r="R256" s="73" t="s">
        <v>689</v>
      </c>
      <c r="S256" s="73" t="s">
        <v>7588</v>
      </c>
      <c r="T256" s="73" t="s">
        <v>7588</v>
      </c>
      <c r="U256" s="213" t="s">
        <v>7588</v>
      </c>
      <c r="V256" s="73" t="s">
        <v>7588</v>
      </c>
      <c r="W256" s="73" t="s">
        <v>7588</v>
      </c>
      <c r="X256" s="218" t="s">
        <v>7588</v>
      </c>
      <c r="Y256" s="73" t="s">
        <v>7588</v>
      </c>
      <c r="Z256" s="73" t="s">
        <v>7588</v>
      </c>
      <c r="AA256" s="74" t="s">
        <v>7588</v>
      </c>
      <c r="AB256" s="73"/>
      <c r="AC256" s="73" t="s">
        <v>417</v>
      </c>
      <c r="AD256" s="74" t="s">
        <v>6</v>
      </c>
      <c r="AE256" s="73" t="s">
        <v>7588</v>
      </c>
      <c r="AF256" s="73" t="s">
        <v>689</v>
      </c>
      <c r="AG256" s="73" t="s">
        <v>266</v>
      </c>
      <c r="AH256" s="73" t="s">
        <v>266</v>
      </c>
      <c r="AI256" s="73" t="s">
        <v>266</v>
      </c>
      <c r="AJ256" s="73" t="s">
        <v>2283</v>
      </c>
      <c r="AK256" s="81" t="s">
        <v>7588</v>
      </c>
      <c r="AL256" s="73" t="s">
        <v>7588</v>
      </c>
      <c r="AN256" s="26"/>
      <c r="AO256" s="24" t="s">
        <v>7346</v>
      </c>
      <c r="AP256" s="73" t="s">
        <v>86</v>
      </c>
      <c r="AQ256" s="24" t="s">
        <v>2283</v>
      </c>
      <c r="AR256" s="24" t="s">
        <v>5261</v>
      </c>
      <c r="AS256" s="24">
        <v>2050</v>
      </c>
      <c r="AU256" s="26"/>
      <c r="AV256" s="24" t="s">
        <v>266</v>
      </c>
      <c r="AW256" s="22" t="s">
        <v>269</v>
      </c>
      <c r="AX256" s="24" t="s">
        <v>269</v>
      </c>
      <c r="AY256" s="24" t="s">
        <v>689</v>
      </c>
      <c r="AZ256" s="24" t="s">
        <v>7588</v>
      </c>
      <c r="BA256" s="24" t="s">
        <v>7588</v>
      </c>
      <c r="BC256" s="26"/>
      <c r="BE256" s="29"/>
      <c r="BF256" s="26"/>
      <c r="BG256" s="24">
        <f t="shared" si="107"/>
        <v>0</v>
      </c>
      <c r="BH256" s="24">
        <f t="shared" si="108"/>
        <v>0</v>
      </c>
      <c r="BI256" s="24">
        <f t="shared" si="109"/>
        <v>0</v>
      </c>
      <c r="BJ256" s="24">
        <f t="shared" si="110"/>
        <v>0</v>
      </c>
      <c r="BK256" s="24">
        <f t="shared" si="111"/>
        <v>0</v>
      </c>
      <c r="BL256" s="24">
        <f t="shared" si="112"/>
        <v>0</v>
      </c>
      <c r="BM256" s="24">
        <f t="shared" si="113"/>
        <v>0</v>
      </c>
      <c r="BN256" s="24">
        <f t="shared" si="114"/>
        <v>0</v>
      </c>
      <c r="BO256" s="24">
        <f t="shared" si="115"/>
        <v>0</v>
      </c>
      <c r="BP256" s="24">
        <f t="shared" si="116"/>
        <v>0</v>
      </c>
      <c r="BQ256" s="24">
        <f t="shared" si="117"/>
        <v>0</v>
      </c>
      <c r="BR256" s="24">
        <f t="shared" si="118"/>
        <v>0</v>
      </c>
      <c r="BS256" s="24">
        <f t="shared" si="119"/>
        <v>0</v>
      </c>
      <c r="BT256" s="24">
        <f t="shared" si="120"/>
        <v>1</v>
      </c>
      <c r="BU256" s="24">
        <f t="shared" si="121"/>
        <v>0</v>
      </c>
      <c r="BV256" s="24">
        <f t="shared" si="122"/>
        <v>0</v>
      </c>
      <c r="BW256" s="24">
        <f t="shared" si="123"/>
        <v>0</v>
      </c>
      <c r="BX256" s="24">
        <f t="shared" si="124"/>
        <v>0</v>
      </c>
      <c r="BY256" s="24">
        <f t="shared" si="125"/>
        <v>0</v>
      </c>
      <c r="BZ256" s="24">
        <f t="shared" si="126"/>
        <v>0</v>
      </c>
      <c r="CA256" s="24">
        <f t="shared" si="127"/>
        <v>1</v>
      </c>
      <c r="CB256" s="24">
        <f t="shared" si="128"/>
        <v>1</v>
      </c>
      <c r="CC256" s="24">
        <f t="shared" si="129"/>
        <v>0</v>
      </c>
      <c r="CD256" s="24">
        <f t="shared" si="130"/>
        <v>0</v>
      </c>
      <c r="CE256" s="24">
        <f t="shared" si="131"/>
        <v>0</v>
      </c>
      <c r="CF256" s="24">
        <f t="shared" si="132"/>
        <v>1</v>
      </c>
      <c r="CG256" s="24">
        <f>MAX(BJ256,BN256,BX256,CB256)</f>
        <v>1</v>
      </c>
      <c r="CH256" s="24">
        <f t="shared" si="133"/>
        <v>0</v>
      </c>
      <c r="CI256" s="24">
        <f t="shared" si="134"/>
        <v>0</v>
      </c>
      <c r="CJ256" s="211">
        <f>_xlfn.XLOOKUP($C256,[1]Sheet1!$B:$B,[1]Sheet1!BJ:BJ)</f>
        <v>0</v>
      </c>
      <c r="CK256" s="211">
        <f>_xlfn.XLOOKUP($C256,[1]Sheet1!$B:$B,[1]Sheet1!BK:BK)</f>
        <v>1</v>
      </c>
      <c r="CL256" s="211">
        <f>_xlfn.XLOOKUP($C256,[1]Sheet1!$B:$B,[1]Sheet1!BL:BL)</f>
        <v>0</v>
      </c>
      <c r="CM256" s="211">
        <f>_xlfn.XLOOKUP($C256,[1]Sheet1!$B:$B,[1]Sheet1!BM:BM)</f>
        <v>1</v>
      </c>
      <c r="CN256" s="211">
        <f>_xlfn.XLOOKUP($C256,[1]Sheet1!$B:$B,[1]Sheet1!BN:BN)</f>
        <v>0</v>
      </c>
      <c r="CO256" s="211">
        <f>_xlfn.XLOOKUP($C256,[1]Sheet1!$B:$B,[1]Sheet1!BO:BO)</f>
        <v>0</v>
      </c>
      <c r="CP256" s="211">
        <f>_xlfn.XLOOKUP($C256,[1]Sheet1!$B:$B,[1]Sheet1!BP:BP)</f>
        <v>1</v>
      </c>
      <c r="CQ256" s="211">
        <f>_xlfn.XLOOKUP($C256,[1]Sheet1!$B:$B,[1]Sheet1!BQ:BQ)</f>
        <v>1</v>
      </c>
      <c r="CR256" s="211">
        <f>_xlfn.XLOOKUP($C256,[1]Sheet1!$B:$B,[1]Sheet1!BR:BR)</f>
        <v>0</v>
      </c>
      <c r="CS256" s="211">
        <f>_xlfn.XLOOKUP($C256,[1]Sheet1!$B:$B,[1]Sheet1!BS:BS)</f>
        <v>0</v>
      </c>
      <c r="CT256" s="211">
        <f>_xlfn.XLOOKUP($C256,[1]Sheet1!$B:$B,[1]Sheet1!BT:BT)</f>
        <v>0</v>
      </c>
      <c r="CU256" s="211">
        <f>_xlfn.XLOOKUP($C256,[1]Sheet1!$B:$B,[1]Sheet1!BU:BU)</f>
        <v>0</v>
      </c>
      <c r="CV256" s="211">
        <f>_xlfn.XLOOKUP($C256,[1]Sheet1!$B:$B,[1]Sheet1!BV:BV)</f>
        <v>0</v>
      </c>
      <c r="CW256" s="211">
        <f>_xlfn.XLOOKUP($C256,[1]Sheet1!$B:$B,[1]Sheet1!BW:BW)</f>
        <v>0</v>
      </c>
      <c r="CX256" s="211">
        <f>_xlfn.XLOOKUP($C256,[1]Sheet1!$B:$B,[1]Sheet1!BX:BX)</f>
        <v>0</v>
      </c>
      <c r="CY256" s="211">
        <f>_xlfn.XLOOKUP($C256,[1]Sheet1!$B:$B,[1]Sheet1!BY:BY)</f>
        <v>0</v>
      </c>
      <c r="CZ256" s="211">
        <f>_xlfn.XLOOKUP($C256,[1]Sheet1!$B:$B,[1]Sheet1!BZ:BZ)</f>
        <v>1</v>
      </c>
      <c r="DA256" s="211">
        <f>_xlfn.XLOOKUP($C256,[1]Sheet1!$B:$B,[1]Sheet1!CA:CA)</f>
        <v>1</v>
      </c>
      <c r="DB256" s="211">
        <f>_xlfn.XLOOKUP($C256,[1]Sheet1!$B:$B,[1]Sheet1!CB:CB)</f>
        <v>1</v>
      </c>
      <c r="DC256" s="211">
        <f>_xlfn.XLOOKUP($C256,[1]Sheet1!$B:$B,[1]Sheet1!CC:CC)</f>
        <v>1</v>
      </c>
      <c r="DD256" s="211">
        <f>_xlfn.XLOOKUP($C256,[1]Sheet1!$B:$B,[1]Sheet1!CD:CD)</f>
        <v>0</v>
      </c>
      <c r="DE256" s="211">
        <f>_xlfn.XLOOKUP($C256,[1]Sheet1!$B:$B,[1]Sheet1!CE:CE)</f>
        <v>1</v>
      </c>
      <c r="DF256" s="211">
        <f>_xlfn.XLOOKUP($C256,[1]Sheet1!$B:$B,[1]Sheet1!CF:CF)</f>
        <v>0</v>
      </c>
      <c r="DG256" s="163" t="str">
        <f>_xlfn.XLOOKUP(C256,[2]Sheet1!$B:$B,[2]Sheet1!$N:$N)</f>
        <v>N</v>
      </c>
      <c r="DH256" s="163">
        <f>_xlfn.XLOOKUP(C256,[2]Sheet1!$B:$B,[2]Sheet1!$R:$R)</f>
        <v>0</v>
      </c>
      <c r="DI256" s="163" t="str">
        <f>_xlfn.XLOOKUP(C256,[2]Sheet1!$B:$B,[2]Sheet1!$AN:$AN)</f>
        <v>F</v>
      </c>
      <c r="DJ256" s="163" t="str">
        <f>_xlfn.XLOOKUP(C256,[2]Sheet1!$B:$B,[2]Sheet1!$W:$W)</f>
        <v>C</v>
      </c>
      <c r="DK256" s="163" t="str">
        <f>_xlfn.XLOOKUP(C256,[2]Sheet1!$B:$B,[2]Sheet1!$AF:$AF)</f>
        <v>Y</v>
      </c>
      <c r="DL256" s="163" t="str">
        <f>_xlfn.XLOOKUP(C256,[2]Sheet1!$B:$B,[2]Sheet1!$AW:$AW)</f>
        <v>R</v>
      </c>
      <c r="DM256" s="166" t="str">
        <f t="shared" si="135"/>
        <v>N</v>
      </c>
      <c r="DN256" s="166" t="str">
        <f t="shared" si="136"/>
        <v/>
      </c>
      <c r="DO256" s="166" t="str">
        <f t="shared" si="137"/>
        <v>Y</v>
      </c>
      <c r="DP256" s="166" t="str">
        <f t="shared" si="138"/>
        <v>N</v>
      </c>
      <c r="DQ256" s="180" t="str">
        <f t="shared" si="139"/>
        <v>Yes</v>
      </c>
      <c r="DR256" s="180"/>
    </row>
    <row r="257" spans="1:122" s="89" customFormat="1" ht="16.5" hidden="1" customHeight="1">
      <c r="A257" s="89">
        <v>254</v>
      </c>
      <c r="B257" s="89">
        <v>249</v>
      </c>
      <c r="C257" s="90" t="s">
        <v>1136</v>
      </c>
      <c r="D257" s="89" t="s">
        <v>7206</v>
      </c>
      <c r="E257" s="89" t="s">
        <v>7157</v>
      </c>
      <c r="F257" s="89" t="s">
        <v>2277</v>
      </c>
      <c r="G257" s="89" t="s">
        <v>3181</v>
      </c>
      <c r="H257" s="91" t="s">
        <v>1137</v>
      </c>
      <c r="I257" s="89" t="s">
        <v>1138</v>
      </c>
      <c r="J257" s="89">
        <v>0.72299999999999998</v>
      </c>
      <c r="K257" s="89" t="s">
        <v>1139</v>
      </c>
      <c r="L257" s="89">
        <v>85648</v>
      </c>
      <c r="M257" s="90">
        <v>17</v>
      </c>
      <c r="N257" s="88" t="s">
        <v>689</v>
      </c>
      <c r="O257" s="88" t="s">
        <v>7588</v>
      </c>
      <c r="P257" s="92" t="s">
        <v>7588</v>
      </c>
      <c r="Q257" s="73" t="s">
        <v>689</v>
      </c>
      <c r="R257" s="73" t="s">
        <v>689</v>
      </c>
      <c r="S257" s="88" t="s">
        <v>7588</v>
      </c>
      <c r="T257" s="88" t="s">
        <v>7588</v>
      </c>
      <c r="U257" s="215" t="s">
        <v>7588</v>
      </c>
      <c r="V257" s="88" t="s">
        <v>7588</v>
      </c>
      <c r="W257" s="88" t="s">
        <v>7588</v>
      </c>
      <c r="X257" s="220" t="s">
        <v>7588</v>
      </c>
      <c r="Y257" s="73" t="s">
        <v>7588</v>
      </c>
      <c r="Z257" s="88" t="s">
        <v>7588</v>
      </c>
      <c r="AA257" s="92" t="s">
        <v>7588</v>
      </c>
      <c r="AB257" s="88"/>
      <c r="AC257" s="88" t="s">
        <v>7588</v>
      </c>
      <c r="AD257" s="92" t="s">
        <v>7588</v>
      </c>
      <c r="AE257" s="88" t="s">
        <v>85</v>
      </c>
      <c r="AF257" s="73" t="s">
        <v>689</v>
      </c>
      <c r="AG257" s="88" t="s">
        <v>7588</v>
      </c>
      <c r="AH257" s="88" t="s">
        <v>7588</v>
      </c>
      <c r="AI257" s="88" t="s">
        <v>7588</v>
      </c>
      <c r="AJ257" s="88" t="s">
        <v>7588</v>
      </c>
      <c r="AK257" s="98" t="s">
        <v>1140</v>
      </c>
      <c r="AL257" s="88" t="s">
        <v>7588</v>
      </c>
      <c r="AM257" s="94" t="s">
        <v>1141</v>
      </c>
      <c r="AN257" s="90" t="s">
        <v>1140</v>
      </c>
      <c r="AO257" s="24" t="s">
        <v>7588</v>
      </c>
      <c r="AP257" s="88" t="s">
        <v>689</v>
      </c>
      <c r="AQ257" s="89" t="s">
        <v>7588</v>
      </c>
      <c r="AR257" s="89" t="s">
        <v>7588</v>
      </c>
      <c r="AS257" s="89" t="s">
        <v>7588</v>
      </c>
      <c r="AU257" s="90"/>
      <c r="AV257" s="89" t="s">
        <v>7588</v>
      </c>
      <c r="AW257" s="199" t="s">
        <v>7588</v>
      </c>
      <c r="AX257" s="89" t="s">
        <v>7588</v>
      </c>
      <c r="AY257" s="89" t="s">
        <v>689</v>
      </c>
      <c r="AZ257" s="89" t="s">
        <v>7588</v>
      </c>
      <c r="BA257" s="89" t="s">
        <v>7588</v>
      </c>
      <c r="BC257" s="90"/>
      <c r="BE257" s="95"/>
      <c r="BF257" s="90"/>
      <c r="BG257" s="24">
        <f t="shared" si="107"/>
        <v>0</v>
      </c>
      <c r="BH257" s="24">
        <f t="shared" si="108"/>
        <v>0</v>
      </c>
      <c r="BI257" s="24">
        <f t="shared" si="109"/>
        <v>0</v>
      </c>
      <c r="BJ257" s="24">
        <f t="shared" si="110"/>
        <v>0</v>
      </c>
      <c r="BK257" s="24">
        <f t="shared" si="111"/>
        <v>0</v>
      </c>
      <c r="BL257" s="24">
        <f t="shared" si="112"/>
        <v>0</v>
      </c>
      <c r="BM257" s="24">
        <f t="shared" si="113"/>
        <v>0</v>
      </c>
      <c r="BN257" s="24">
        <f t="shared" si="114"/>
        <v>0</v>
      </c>
      <c r="BO257" s="24">
        <f t="shared" si="115"/>
        <v>0</v>
      </c>
      <c r="BP257" s="24">
        <f t="shared" si="116"/>
        <v>0</v>
      </c>
      <c r="BQ257" s="24">
        <f t="shared" si="117"/>
        <v>0</v>
      </c>
      <c r="BR257" s="24">
        <f t="shared" si="118"/>
        <v>0</v>
      </c>
      <c r="BS257" s="24">
        <f t="shared" si="119"/>
        <v>0</v>
      </c>
      <c r="BT257" s="24">
        <f t="shared" si="120"/>
        <v>0</v>
      </c>
      <c r="BU257" s="24">
        <f t="shared" si="121"/>
        <v>0</v>
      </c>
      <c r="BV257" s="24">
        <f t="shared" si="122"/>
        <v>0</v>
      </c>
      <c r="BW257" s="24">
        <f t="shared" si="123"/>
        <v>0</v>
      </c>
      <c r="BX257" s="24">
        <f t="shared" si="124"/>
        <v>0</v>
      </c>
      <c r="BY257" s="24">
        <f t="shared" si="125"/>
        <v>0</v>
      </c>
      <c r="BZ257" s="24">
        <f t="shared" si="126"/>
        <v>0</v>
      </c>
      <c r="CA257" s="24">
        <f t="shared" si="127"/>
        <v>0</v>
      </c>
      <c r="CB257" s="24">
        <f t="shared" si="128"/>
        <v>0</v>
      </c>
      <c r="CC257" s="24">
        <f t="shared" si="129"/>
        <v>0</v>
      </c>
      <c r="CD257" s="24">
        <f t="shared" si="130"/>
        <v>0</v>
      </c>
      <c r="CE257" s="24">
        <f t="shared" si="131"/>
        <v>0</v>
      </c>
      <c r="CF257" s="24">
        <f t="shared" si="132"/>
        <v>0</v>
      </c>
      <c r="CG257" s="24">
        <f>MAX(BJ257,BN257,BX257,CB257)</f>
        <v>0</v>
      </c>
      <c r="CH257" s="24">
        <f t="shared" si="133"/>
        <v>0</v>
      </c>
      <c r="CI257" s="24">
        <f t="shared" si="134"/>
        <v>0</v>
      </c>
      <c r="CJ257" s="211">
        <f>_xlfn.XLOOKUP($C257,[1]Sheet1!$B:$B,[1]Sheet1!BJ:BJ)</f>
        <v>0</v>
      </c>
      <c r="CK257" s="211">
        <f>_xlfn.XLOOKUP($C257,[1]Sheet1!$B:$B,[1]Sheet1!BK:BK)</f>
        <v>0</v>
      </c>
      <c r="CL257" s="211">
        <f>_xlfn.XLOOKUP($C257,[1]Sheet1!$B:$B,[1]Sheet1!BL:BL)</f>
        <v>1</v>
      </c>
      <c r="CM257" s="211">
        <f>_xlfn.XLOOKUP($C257,[1]Sheet1!$B:$B,[1]Sheet1!BM:BM)</f>
        <v>1</v>
      </c>
      <c r="CN257" s="211">
        <f>_xlfn.XLOOKUP($C257,[1]Sheet1!$B:$B,[1]Sheet1!BN:BN)</f>
        <v>0</v>
      </c>
      <c r="CO257" s="211">
        <f>_xlfn.XLOOKUP($C257,[1]Sheet1!$B:$B,[1]Sheet1!BO:BO)</f>
        <v>0</v>
      </c>
      <c r="CP257" s="211">
        <f>_xlfn.XLOOKUP($C257,[1]Sheet1!$B:$B,[1]Sheet1!BP:BP)</f>
        <v>0</v>
      </c>
      <c r="CQ257" s="211">
        <f>_xlfn.XLOOKUP($C257,[1]Sheet1!$B:$B,[1]Sheet1!BQ:BQ)</f>
        <v>0</v>
      </c>
      <c r="CR257" s="211">
        <f>_xlfn.XLOOKUP($C257,[1]Sheet1!$B:$B,[1]Sheet1!BR:BR)</f>
        <v>0</v>
      </c>
      <c r="CS257" s="211">
        <f>_xlfn.XLOOKUP($C257,[1]Sheet1!$B:$B,[1]Sheet1!BS:BS)</f>
        <v>0</v>
      </c>
      <c r="CT257" s="211">
        <f>_xlfn.XLOOKUP($C257,[1]Sheet1!$B:$B,[1]Sheet1!BT:BT)</f>
        <v>0</v>
      </c>
      <c r="CU257" s="211">
        <f>_xlfn.XLOOKUP($C257,[1]Sheet1!$B:$B,[1]Sheet1!BU:BU)</f>
        <v>0</v>
      </c>
      <c r="CV257" s="211">
        <f>_xlfn.XLOOKUP($C257,[1]Sheet1!$B:$B,[1]Sheet1!BV:BV)</f>
        <v>0</v>
      </c>
      <c r="CW257" s="211">
        <f>_xlfn.XLOOKUP($C257,[1]Sheet1!$B:$B,[1]Sheet1!BW:BW)</f>
        <v>0</v>
      </c>
      <c r="CX257" s="211">
        <f>_xlfn.XLOOKUP($C257,[1]Sheet1!$B:$B,[1]Sheet1!BX:BX)</f>
        <v>0</v>
      </c>
      <c r="CY257" s="211">
        <f>_xlfn.XLOOKUP($C257,[1]Sheet1!$B:$B,[1]Sheet1!BY:BY)</f>
        <v>0</v>
      </c>
      <c r="CZ257" s="211">
        <f>_xlfn.XLOOKUP($C257,[1]Sheet1!$B:$B,[1]Sheet1!BZ:BZ)</f>
        <v>1</v>
      </c>
      <c r="DA257" s="211">
        <f>_xlfn.XLOOKUP($C257,[1]Sheet1!$B:$B,[1]Sheet1!CA:CA)</f>
        <v>0</v>
      </c>
      <c r="DB257" s="211">
        <f>_xlfn.XLOOKUP($C257,[1]Sheet1!$B:$B,[1]Sheet1!CB:CB)</f>
        <v>1</v>
      </c>
      <c r="DC257" s="211">
        <f>_xlfn.XLOOKUP($C257,[1]Sheet1!$B:$B,[1]Sheet1!CC:CC)</f>
        <v>0</v>
      </c>
      <c r="DD257" s="211">
        <f>_xlfn.XLOOKUP($C257,[1]Sheet1!$B:$B,[1]Sheet1!CD:CD)</f>
        <v>0</v>
      </c>
      <c r="DE257" s="211">
        <f>_xlfn.XLOOKUP($C257,[1]Sheet1!$B:$B,[1]Sheet1!CE:CE)</f>
        <v>1</v>
      </c>
      <c r="DF257" s="211">
        <f>_xlfn.XLOOKUP($C257,[1]Sheet1!$B:$B,[1]Sheet1!CF:CF)</f>
        <v>0</v>
      </c>
      <c r="DG257" s="163" t="str">
        <f>_xlfn.XLOOKUP(C257,[2]Sheet1!$B:$B,[2]Sheet1!$N:$N)</f>
        <v>N</v>
      </c>
      <c r="DH257" s="163">
        <f>_xlfn.XLOOKUP(C257,[2]Sheet1!$B:$B,[2]Sheet1!$R:$R)</f>
        <v>0</v>
      </c>
      <c r="DI257" s="163" t="str">
        <f>_xlfn.XLOOKUP(C257,[2]Sheet1!$B:$B,[2]Sheet1!$AN:$AN)</f>
        <v>N</v>
      </c>
      <c r="DJ257" s="163" t="str">
        <f>_xlfn.XLOOKUP(C257,[2]Sheet1!$B:$B,[2]Sheet1!$W:$W)</f>
        <v>C, G</v>
      </c>
      <c r="DK257" s="163" t="str">
        <f>_xlfn.XLOOKUP(C257,[2]Sheet1!$B:$B,[2]Sheet1!$AF:$AF)</f>
        <v>U</v>
      </c>
      <c r="DL257" s="163">
        <f>_xlfn.XLOOKUP(C257,[2]Sheet1!$B:$B,[2]Sheet1!$AW:$AW)</f>
        <v>0</v>
      </c>
      <c r="DM257" s="166" t="str">
        <f t="shared" si="135"/>
        <v>N</v>
      </c>
      <c r="DN257" s="166" t="str">
        <f t="shared" si="136"/>
        <v/>
      </c>
      <c r="DO257" s="166" t="str">
        <f t="shared" si="137"/>
        <v>N</v>
      </c>
      <c r="DP257" s="166" t="str">
        <f t="shared" si="138"/>
        <v>N</v>
      </c>
      <c r="DQ257" s="180" t="str">
        <f t="shared" si="139"/>
        <v/>
      </c>
      <c r="DR257" s="180"/>
    </row>
    <row r="258" spans="1:122" s="24" customFormat="1" ht="16.5" hidden="1" customHeight="1">
      <c r="A258" s="24">
        <v>255</v>
      </c>
      <c r="B258" s="24">
        <v>283</v>
      </c>
      <c r="C258" s="26" t="s">
        <v>1116</v>
      </c>
      <c r="D258" s="24" t="s">
        <v>7190</v>
      </c>
      <c r="E258" s="24" t="s">
        <v>7169</v>
      </c>
      <c r="F258" s="24" t="s">
        <v>4420</v>
      </c>
      <c r="G258" s="24" t="s">
        <v>3136</v>
      </c>
      <c r="H258" s="30" t="s">
        <v>1117</v>
      </c>
      <c r="I258" s="24" t="s">
        <v>1118</v>
      </c>
      <c r="J258" s="24">
        <v>0.122</v>
      </c>
      <c r="K258" s="24" t="s">
        <v>1119</v>
      </c>
      <c r="L258" s="24">
        <v>94736</v>
      </c>
      <c r="M258" s="26">
        <v>27</v>
      </c>
      <c r="N258" s="73" t="s">
        <v>689</v>
      </c>
      <c r="O258" s="73" t="s">
        <v>7588</v>
      </c>
      <c r="P258" s="74" t="s">
        <v>7588</v>
      </c>
      <c r="Q258" s="73" t="s">
        <v>86</v>
      </c>
      <c r="R258" s="73" t="s">
        <v>86</v>
      </c>
      <c r="S258" s="73" t="s">
        <v>673</v>
      </c>
      <c r="T258" s="73" t="s">
        <v>2984</v>
      </c>
      <c r="U258" s="213">
        <v>2028</v>
      </c>
      <c r="V258" s="73" t="s">
        <v>7588</v>
      </c>
      <c r="W258" s="73" t="s">
        <v>7588</v>
      </c>
      <c r="X258" s="218" t="s">
        <v>7588</v>
      </c>
      <c r="Y258" s="73" t="s">
        <v>689</v>
      </c>
      <c r="Z258" s="73" t="s">
        <v>3067</v>
      </c>
      <c r="AA258" s="74" t="s">
        <v>7588</v>
      </c>
      <c r="AB258" s="73"/>
      <c r="AC258" s="73" t="s">
        <v>417</v>
      </c>
      <c r="AD258" s="74" t="s">
        <v>6</v>
      </c>
      <c r="AE258" s="73" t="s">
        <v>7588</v>
      </c>
      <c r="AF258" s="73" t="s">
        <v>689</v>
      </c>
      <c r="AG258" s="73" t="s">
        <v>266</v>
      </c>
      <c r="AH258" s="73" t="s">
        <v>266</v>
      </c>
      <c r="AI258" s="73" t="s">
        <v>269</v>
      </c>
      <c r="AJ258" s="73" t="s">
        <v>691</v>
      </c>
      <c r="AK258" s="81" t="s">
        <v>7588</v>
      </c>
      <c r="AL258" s="73" t="s">
        <v>7588</v>
      </c>
      <c r="AN258" s="26"/>
      <c r="AO258" s="24" t="s">
        <v>870</v>
      </c>
      <c r="AP258" s="73" t="s">
        <v>86</v>
      </c>
      <c r="AQ258" s="24" t="s">
        <v>691</v>
      </c>
      <c r="AR258" s="24" t="s">
        <v>5274</v>
      </c>
      <c r="AS258" s="24">
        <v>2050</v>
      </c>
      <c r="AU258" s="26"/>
      <c r="AV258" s="24" t="s">
        <v>266</v>
      </c>
      <c r="AW258" s="22" t="s">
        <v>267</v>
      </c>
      <c r="AX258" s="24" t="s">
        <v>269</v>
      </c>
      <c r="AY258" s="24" t="s">
        <v>689</v>
      </c>
      <c r="AZ258" s="24" t="s">
        <v>7588</v>
      </c>
      <c r="BA258" s="24" t="s">
        <v>7588</v>
      </c>
      <c r="BC258" s="26"/>
      <c r="BE258" s="29"/>
      <c r="BF258" s="26"/>
      <c r="BG258" s="24">
        <f t="shared" si="107"/>
        <v>0</v>
      </c>
      <c r="BH258" s="24">
        <f t="shared" si="108"/>
        <v>0</v>
      </c>
      <c r="BI258" s="24">
        <f t="shared" si="109"/>
        <v>0</v>
      </c>
      <c r="BJ258" s="24">
        <f t="shared" si="110"/>
        <v>0</v>
      </c>
      <c r="BK258" s="24">
        <f t="shared" si="111"/>
        <v>0</v>
      </c>
      <c r="BL258" s="24">
        <f t="shared" si="112"/>
        <v>1</v>
      </c>
      <c r="BM258" s="24">
        <f t="shared" si="113"/>
        <v>0</v>
      </c>
      <c r="BN258" s="24">
        <f t="shared" si="114"/>
        <v>1</v>
      </c>
      <c r="BO258" s="24">
        <f t="shared" si="115"/>
        <v>0</v>
      </c>
      <c r="BP258" s="24">
        <f t="shared" si="116"/>
        <v>0</v>
      </c>
      <c r="BQ258" s="24">
        <f t="shared" si="117"/>
        <v>0</v>
      </c>
      <c r="BR258" s="24">
        <f t="shared" si="118"/>
        <v>0</v>
      </c>
      <c r="BS258" s="24">
        <f t="shared" si="119"/>
        <v>0</v>
      </c>
      <c r="BT258" s="24">
        <f t="shared" si="120"/>
        <v>1</v>
      </c>
      <c r="BU258" s="24">
        <f t="shared" si="121"/>
        <v>0</v>
      </c>
      <c r="BV258" s="24">
        <f t="shared" si="122"/>
        <v>0</v>
      </c>
      <c r="BW258" s="24">
        <f t="shared" si="123"/>
        <v>0</v>
      </c>
      <c r="BX258" s="24">
        <f t="shared" si="124"/>
        <v>0</v>
      </c>
      <c r="BY258" s="24">
        <f t="shared" si="125"/>
        <v>0</v>
      </c>
      <c r="BZ258" s="24">
        <f t="shared" si="126"/>
        <v>0</v>
      </c>
      <c r="CA258" s="24">
        <f t="shared" si="127"/>
        <v>1</v>
      </c>
      <c r="CB258" s="24">
        <f t="shared" si="128"/>
        <v>1</v>
      </c>
      <c r="CC258" s="24">
        <f t="shared" si="129"/>
        <v>0</v>
      </c>
      <c r="CD258" s="24">
        <f t="shared" si="130"/>
        <v>0</v>
      </c>
      <c r="CE258" s="24">
        <f t="shared" si="131"/>
        <v>0</v>
      </c>
      <c r="CF258" s="24">
        <f t="shared" si="132"/>
        <v>1</v>
      </c>
      <c r="CG258" s="24">
        <f>MAX($BJ258,$BN258,$BX258,$CB258)</f>
        <v>1</v>
      </c>
      <c r="CH258" s="24">
        <f t="shared" si="133"/>
        <v>0</v>
      </c>
      <c r="CI258" s="24">
        <f t="shared" si="134"/>
        <v>0</v>
      </c>
      <c r="CJ258" s="211">
        <f>_xlfn.XLOOKUP($C258,[1]Sheet1!$B:$B,[1]Sheet1!BJ:BJ)</f>
        <v>0</v>
      </c>
      <c r="CK258" s="211">
        <f>_xlfn.XLOOKUP($C258,[1]Sheet1!$B:$B,[1]Sheet1!BK:BK)</f>
        <v>1</v>
      </c>
      <c r="CL258" s="211">
        <f>_xlfn.XLOOKUP($C258,[1]Sheet1!$B:$B,[1]Sheet1!BL:BL)</f>
        <v>0</v>
      </c>
      <c r="CM258" s="211">
        <f>_xlfn.XLOOKUP($C258,[1]Sheet1!$B:$B,[1]Sheet1!BM:BM)</f>
        <v>1</v>
      </c>
      <c r="CN258" s="211">
        <f>_xlfn.XLOOKUP($C258,[1]Sheet1!$B:$B,[1]Sheet1!BN:BN)</f>
        <v>0</v>
      </c>
      <c r="CO258" s="211">
        <f>_xlfn.XLOOKUP($C258,[1]Sheet1!$B:$B,[1]Sheet1!BO:BO)</f>
        <v>0</v>
      </c>
      <c r="CP258" s="211">
        <f>_xlfn.XLOOKUP($C258,[1]Sheet1!$B:$B,[1]Sheet1!BP:BP)</f>
        <v>1</v>
      </c>
      <c r="CQ258" s="211">
        <f>_xlfn.XLOOKUP($C258,[1]Sheet1!$B:$B,[1]Sheet1!BQ:BQ)</f>
        <v>1</v>
      </c>
      <c r="CR258" s="211">
        <f>_xlfn.XLOOKUP($C258,[1]Sheet1!$B:$B,[1]Sheet1!BR:BR)</f>
        <v>0</v>
      </c>
      <c r="CS258" s="211">
        <f>_xlfn.XLOOKUP($C258,[1]Sheet1!$B:$B,[1]Sheet1!BS:BS)</f>
        <v>1</v>
      </c>
      <c r="CT258" s="211">
        <f>_xlfn.XLOOKUP($C258,[1]Sheet1!$B:$B,[1]Sheet1!BT:BT)</f>
        <v>0</v>
      </c>
      <c r="CU258" s="211">
        <f>_xlfn.XLOOKUP($C258,[1]Sheet1!$B:$B,[1]Sheet1!BU:BU)</f>
        <v>1</v>
      </c>
      <c r="CV258" s="211">
        <f>_xlfn.XLOOKUP($C258,[1]Sheet1!$B:$B,[1]Sheet1!BV:BV)</f>
        <v>0</v>
      </c>
      <c r="CW258" s="211">
        <f>_xlfn.XLOOKUP($C258,[1]Sheet1!$B:$B,[1]Sheet1!BW:BW)</f>
        <v>0</v>
      </c>
      <c r="CX258" s="211">
        <f>_xlfn.XLOOKUP($C258,[1]Sheet1!$B:$B,[1]Sheet1!BX:BX)</f>
        <v>0</v>
      </c>
      <c r="CY258" s="211">
        <f>_xlfn.XLOOKUP($C258,[1]Sheet1!$B:$B,[1]Sheet1!BY:BY)</f>
        <v>0</v>
      </c>
      <c r="CZ258" s="211">
        <f>_xlfn.XLOOKUP($C258,[1]Sheet1!$B:$B,[1]Sheet1!BZ:BZ)</f>
        <v>1</v>
      </c>
      <c r="DA258" s="211">
        <f>_xlfn.XLOOKUP($C258,[1]Sheet1!$B:$B,[1]Sheet1!CA:CA)</f>
        <v>1</v>
      </c>
      <c r="DB258" s="211">
        <f>_xlfn.XLOOKUP($C258,[1]Sheet1!$B:$B,[1]Sheet1!CB:CB)</f>
        <v>1</v>
      </c>
      <c r="DC258" s="211">
        <f>_xlfn.XLOOKUP($C258,[1]Sheet1!$B:$B,[1]Sheet1!CC:CC)</f>
        <v>0</v>
      </c>
      <c r="DD258" s="211">
        <f>_xlfn.XLOOKUP($C258,[1]Sheet1!$B:$B,[1]Sheet1!CD:CD)</f>
        <v>0</v>
      </c>
      <c r="DE258" s="211">
        <f>_xlfn.XLOOKUP($C258,[1]Sheet1!$B:$B,[1]Sheet1!CE:CE)</f>
        <v>1</v>
      </c>
      <c r="DF258" s="211">
        <f>_xlfn.XLOOKUP($C258,[1]Sheet1!$B:$B,[1]Sheet1!CF:CF)</f>
        <v>0</v>
      </c>
      <c r="DG258" s="163" t="str">
        <f>_xlfn.XLOOKUP(C258,[2]Sheet1!$B:$B,[2]Sheet1!$N:$N)</f>
        <v>N</v>
      </c>
      <c r="DH258" s="163" t="str">
        <f>_xlfn.XLOOKUP(C258,[2]Sheet1!$B:$B,[2]Sheet1!$R:$R)</f>
        <v>Yes</v>
      </c>
      <c r="DI258" s="163" t="str">
        <f>_xlfn.XLOOKUP(C258,[2]Sheet1!$B:$B,[2]Sheet1!$AN:$AN)</f>
        <v>C +  F</v>
      </c>
      <c r="DJ258" s="163" t="str">
        <f>_xlfn.XLOOKUP(C258,[2]Sheet1!$B:$B,[2]Sheet1!$W:$W)</f>
        <v>C</v>
      </c>
      <c r="DK258" s="163" t="str">
        <f>_xlfn.XLOOKUP(C258,[2]Sheet1!$B:$B,[2]Sheet1!$AF:$AF)</f>
        <v>U</v>
      </c>
      <c r="DL258" s="163" t="str">
        <f>_xlfn.XLOOKUP(C258,[2]Sheet1!$B:$B,[2]Sheet1!$AW:$AW)</f>
        <v>U</v>
      </c>
      <c r="DM258" s="166" t="str">
        <f t="shared" si="135"/>
        <v>Y</v>
      </c>
      <c r="DN258" s="166" t="str">
        <f t="shared" si="136"/>
        <v>Committed</v>
      </c>
      <c r="DO258" s="166" t="str">
        <f t="shared" si="137"/>
        <v>Y</v>
      </c>
      <c r="DP258" s="166" t="str">
        <f t="shared" si="138"/>
        <v>N</v>
      </c>
      <c r="DQ258" s="180" t="str">
        <f t="shared" si="139"/>
        <v>Yes</v>
      </c>
      <c r="DR258" s="180"/>
    </row>
    <row r="259" spans="1:122" s="99" customFormat="1" ht="16.5" hidden="1" customHeight="1">
      <c r="A259" s="143">
        <v>256</v>
      </c>
      <c r="B259" s="143">
        <v>238</v>
      </c>
      <c r="C259" s="144" t="s">
        <v>2249</v>
      </c>
      <c r="D259" s="143" t="s">
        <v>7159</v>
      </c>
      <c r="E259" s="143" t="s">
        <v>7155</v>
      </c>
      <c r="F259" s="143" t="s">
        <v>2277</v>
      </c>
      <c r="G259" s="143" t="s">
        <v>3181</v>
      </c>
      <c r="H259" s="167" t="s">
        <v>2250</v>
      </c>
      <c r="I259" s="143" t="s">
        <v>2251</v>
      </c>
      <c r="J259" s="143">
        <v>0.66500000000000004</v>
      </c>
      <c r="K259" s="143" t="s">
        <v>2252</v>
      </c>
      <c r="L259" s="143">
        <v>123483</v>
      </c>
      <c r="M259" s="144">
        <v>17</v>
      </c>
      <c r="N259" s="145" t="s">
        <v>689</v>
      </c>
      <c r="O259" s="145" t="s">
        <v>7588</v>
      </c>
      <c r="P259" s="146" t="s">
        <v>7588</v>
      </c>
      <c r="Q259" s="73" t="s">
        <v>689</v>
      </c>
      <c r="R259" s="73" t="s">
        <v>689</v>
      </c>
      <c r="S259" s="145" t="s">
        <v>7588</v>
      </c>
      <c r="T259" s="145" t="s">
        <v>7588</v>
      </c>
      <c r="U259" s="214" t="s">
        <v>7588</v>
      </c>
      <c r="V259" s="145" t="s">
        <v>7588</v>
      </c>
      <c r="W259" s="145" t="s">
        <v>7588</v>
      </c>
      <c r="X259" s="219" t="s">
        <v>7588</v>
      </c>
      <c r="Y259" s="145" t="s">
        <v>7588</v>
      </c>
      <c r="Z259" s="145" t="s">
        <v>7588</v>
      </c>
      <c r="AA259" s="146" t="s">
        <v>7588</v>
      </c>
      <c r="AB259" s="145"/>
      <c r="AC259" s="145" t="s">
        <v>675</v>
      </c>
      <c r="AD259" s="146" t="s">
        <v>5</v>
      </c>
      <c r="AE259" s="145" t="s">
        <v>870</v>
      </c>
      <c r="AF259" s="73" t="s">
        <v>86</v>
      </c>
      <c r="AG259" s="145" t="s">
        <v>2253</v>
      </c>
      <c r="AH259" s="145" t="s">
        <v>2253</v>
      </c>
      <c r="AI259" s="145" t="s">
        <v>267</v>
      </c>
      <c r="AJ259" s="145" t="s">
        <v>691</v>
      </c>
      <c r="AK259" s="150" t="s">
        <v>2254</v>
      </c>
      <c r="AL259" s="145">
        <v>2060</v>
      </c>
      <c r="AM259" s="149" t="s">
        <v>2255</v>
      </c>
      <c r="AN259" s="144"/>
      <c r="AO259" s="24" t="s">
        <v>7588</v>
      </c>
      <c r="AP259" s="145" t="s">
        <v>689</v>
      </c>
      <c r="AQ259" s="143" t="s">
        <v>7588</v>
      </c>
      <c r="AR259" s="143" t="s">
        <v>7588</v>
      </c>
      <c r="AS259" s="143" t="s">
        <v>7588</v>
      </c>
      <c r="AT259" s="143"/>
      <c r="AU259" s="144"/>
      <c r="AV259" s="143" t="s">
        <v>267</v>
      </c>
      <c r="AW259" s="198" t="s">
        <v>267</v>
      </c>
      <c r="AX259" s="143" t="s">
        <v>269</v>
      </c>
      <c r="AY259" s="143" t="s">
        <v>689</v>
      </c>
      <c r="AZ259" s="143" t="s">
        <v>7588</v>
      </c>
      <c r="BA259" s="143" t="s">
        <v>7588</v>
      </c>
      <c r="BB259" s="143"/>
      <c r="BC259" s="144"/>
      <c r="BD259" s="143"/>
      <c r="BE259" s="148"/>
      <c r="BF259" s="144"/>
      <c r="BG259" s="24">
        <f t="shared" si="107"/>
        <v>0</v>
      </c>
      <c r="BH259" s="24">
        <f t="shared" si="108"/>
        <v>0</v>
      </c>
      <c r="BI259" s="24">
        <f t="shared" si="109"/>
        <v>0</v>
      </c>
      <c r="BJ259" s="24">
        <f t="shared" si="110"/>
        <v>0</v>
      </c>
      <c r="BK259" s="24">
        <f t="shared" si="111"/>
        <v>0</v>
      </c>
      <c r="BL259" s="24">
        <f t="shared" si="112"/>
        <v>0</v>
      </c>
      <c r="BM259" s="24">
        <f t="shared" si="113"/>
        <v>0</v>
      </c>
      <c r="BN259" s="24">
        <f t="shared" si="114"/>
        <v>0</v>
      </c>
      <c r="BO259" s="24">
        <f t="shared" si="115"/>
        <v>0</v>
      </c>
      <c r="BP259" s="24">
        <f t="shared" si="116"/>
        <v>0</v>
      </c>
      <c r="BQ259" s="24">
        <f t="shared" si="117"/>
        <v>0</v>
      </c>
      <c r="BR259" s="24">
        <f t="shared" si="118"/>
        <v>0</v>
      </c>
      <c r="BS259" s="24">
        <f t="shared" si="119"/>
        <v>0</v>
      </c>
      <c r="BT259" s="24">
        <f t="shared" si="120"/>
        <v>0</v>
      </c>
      <c r="BU259" s="24">
        <f t="shared" si="121"/>
        <v>0</v>
      </c>
      <c r="BV259" s="24">
        <f t="shared" si="122"/>
        <v>0</v>
      </c>
      <c r="BW259" s="24">
        <f t="shared" si="123"/>
        <v>1</v>
      </c>
      <c r="BX259" s="24">
        <f t="shared" si="124"/>
        <v>1</v>
      </c>
      <c r="BY259" s="24">
        <f t="shared" si="125"/>
        <v>0</v>
      </c>
      <c r="BZ259" s="24">
        <f t="shared" si="126"/>
        <v>0</v>
      </c>
      <c r="CA259" s="24">
        <f t="shared" si="127"/>
        <v>0</v>
      </c>
      <c r="CB259" s="24">
        <f t="shared" si="128"/>
        <v>0</v>
      </c>
      <c r="CC259" s="24">
        <f t="shared" si="129"/>
        <v>0</v>
      </c>
      <c r="CD259" s="24">
        <f t="shared" si="130"/>
        <v>0</v>
      </c>
      <c r="CE259" s="24">
        <f t="shared" si="131"/>
        <v>0</v>
      </c>
      <c r="CF259" s="24">
        <f t="shared" si="132"/>
        <v>0</v>
      </c>
      <c r="CG259" s="24">
        <f t="shared" ref="CG259:CG264" si="143">MAX(BJ259,BN259,BX259,CB259)</f>
        <v>1</v>
      </c>
      <c r="CH259" s="24">
        <f t="shared" si="133"/>
        <v>0</v>
      </c>
      <c r="CI259" s="24">
        <f t="shared" si="134"/>
        <v>1</v>
      </c>
      <c r="CJ259" s="211">
        <f>_xlfn.XLOOKUP($C259,[1]Sheet1!$B:$B,[1]Sheet1!BJ:BJ)</f>
        <v>0</v>
      </c>
      <c r="CK259" s="211">
        <f>_xlfn.XLOOKUP($C259,[1]Sheet1!$B:$B,[1]Sheet1!BK:BK)</f>
        <v>0</v>
      </c>
      <c r="CL259" s="211">
        <f>_xlfn.XLOOKUP($C259,[1]Sheet1!$B:$B,[1]Sheet1!BL:BL)</f>
        <v>0</v>
      </c>
      <c r="CM259" s="211">
        <f>_xlfn.XLOOKUP($C259,[1]Sheet1!$B:$B,[1]Sheet1!BM:BM)</f>
        <v>0</v>
      </c>
      <c r="CN259" s="211">
        <f>_xlfn.XLOOKUP($C259,[1]Sheet1!$B:$B,[1]Sheet1!BN:BN)</f>
        <v>0</v>
      </c>
      <c r="CO259" s="211">
        <f>_xlfn.XLOOKUP($C259,[1]Sheet1!$B:$B,[1]Sheet1!BO:BO)</f>
        <v>0</v>
      </c>
      <c r="CP259" s="211">
        <f>_xlfn.XLOOKUP($C259,[1]Sheet1!$B:$B,[1]Sheet1!BP:BP)</f>
        <v>0</v>
      </c>
      <c r="CQ259" s="211">
        <f>_xlfn.XLOOKUP($C259,[1]Sheet1!$B:$B,[1]Sheet1!BQ:BQ)</f>
        <v>0</v>
      </c>
      <c r="CR259" s="211">
        <f>_xlfn.XLOOKUP($C259,[1]Sheet1!$B:$B,[1]Sheet1!BR:BR)</f>
        <v>0</v>
      </c>
      <c r="CS259" s="211">
        <f>_xlfn.XLOOKUP($C259,[1]Sheet1!$B:$B,[1]Sheet1!BS:BS)</f>
        <v>0</v>
      </c>
      <c r="CT259" s="211">
        <f>_xlfn.XLOOKUP($C259,[1]Sheet1!$B:$B,[1]Sheet1!BT:BT)</f>
        <v>0</v>
      </c>
      <c r="CU259" s="211">
        <f>_xlfn.XLOOKUP($C259,[1]Sheet1!$B:$B,[1]Sheet1!BU:BU)</f>
        <v>0</v>
      </c>
      <c r="CV259" s="211">
        <f>_xlfn.XLOOKUP($C259,[1]Sheet1!$B:$B,[1]Sheet1!BV:BV)</f>
        <v>0</v>
      </c>
      <c r="CW259" s="211">
        <f>_xlfn.XLOOKUP($C259,[1]Sheet1!$B:$B,[1]Sheet1!BW:BW)</f>
        <v>0</v>
      </c>
      <c r="CX259" s="211">
        <f>_xlfn.XLOOKUP($C259,[1]Sheet1!$B:$B,[1]Sheet1!BX:BX)</f>
        <v>0</v>
      </c>
      <c r="CY259" s="211">
        <f>_xlfn.XLOOKUP($C259,[1]Sheet1!$B:$B,[1]Sheet1!BY:BY)</f>
        <v>0</v>
      </c>
      <c r="CZ259" s="211">
        <f>_xlfn.XLOOKUP($C259,[1]Sheet1!$B:$B,[1]Sheet1!BZ:BZ)</f>
        <v>0</v>
      </c>
      <c r="DA259" s="211">
        <f>_xlfn.XLOOKUP($C259,[1]Sheet1!$B:$B,[1]Sheet1!CA:CA)</f>
        <v>0</v>
      </c>
      <c r="DB259" s="211">
        <f>_xlfn.XLOOKUP($C259,[1]Sheet1!$B:$B,[1]Sheet1!CB:CB)</f>
        <v>0</v>
      </c>
      <c r="DC259" s="211">
        <f>_xlfn.XLOOKUP($C259,[1]Sheet1!$B:$B,[1]Sheet1!CC:CC)</f>
        <v>0</v>
      </c>
      <c r="DD259" s="211">
        <f>_xlfn.XLOOKUP($C259,[1]Sheet1!$B:$B,[1]Sheet1!CD:CD)</f>
        <v>0</v>
      </c>
      <c r="DE259" s="211">
        <f>_xlfn.XLOOKUP($C259,[1]Sheet1!$B:$B,[1]Sheet1!CE:CE)</f>
        <v>0</v>
      </c>
      <c r="DF259" s="211">
        <f>_xlfn.XLOOKUP($C259,[1]Sheet1!$B:$B,[1]Sheet1!CF:CF)</f>
        <v>0</v>
      </c>
      <c r="DG259" s="163" t="str">
        <f>_xlfn.XLOOKUP(C259,[2]Sheet1!$B:$B,[2]Sheet1!$N:$N)</f>
        <v>N</v>
      </c>
      <c r="DH259" s="163">
        <f>_xlfn.XLOOKUP(C259,[2]Sheet1!$B:$B,[2]Sheet1!$R:$R)</f>
        <v>0</v>
      </c>
      <c r="DI259" s="163" t="str">
        <f>_xlfn.XLOOKUP(C259,[2]Sheet1!$B:$B,[2]Sheet1!$AN:$AN)</f>
        <v>N</v>
      </c>
      <c r="DJ259" s="163" t="str">
        <f>_xlfn.XLOOKUP(C259,[2]Sheet1!$B:$B,[2]Sheet1!$W:$W)</f>
        <v>G</v>
      </c>
      <c r="DK259" s="163" t="str">
        <f>_xlfn.XLOOKUP(C259,[2]Sheet1!$B:$B,[2]Sheet1!$AF:$AF)</f>
        <v>Y, g</v>
      </c>
      <c r="DL259" s="163">
        <f>_xlfn.XLOOKUP(C259,[2]Sheet1!$B:$B,[2]Sheet1!$AW:$AW)</f>
        <v>0</v>
      </c>
      <c r="DM259" s="166" t="str">
        <f t="shared" si="135"/>
        <v>N</v>
      </c>
      <c r="DN259" s="166" t="str">
        <f t="shared" si="136"/>
        <v/>
      </c>
      <c r="DO259" s="166" t="str">
        <f t="shared" si="137"/>
        <v>N</v>
      </c>
      <c r="DP259" s="166" t="str">
        <f t="shared" si="138"/>
        <v>Y</v>
      </c>
      <c r="DQ259" s="180" t="str">
        <f t="shared" si="139"/>
        <v>Not Specified</v>
      </c>
      <c r="DR259" s="180"/>
    </row>
    <row r="260" spans="1:122" s="24" customFormat="1" ht="16.5" hidden="1" customHeight="1">
      <c r="A260" s="24">
        <v>257</v>
      </c>
      <c r="B260" s="24">
        <v>302</v>
      </c>
      <c r="C260" s="26" t="s">
        <v>606</v>
      </c>
      <c r="D260" s="24" t="s">
        <v>7173</v>
      </c>
      <c r="E260" s="24" t="s">
        <v>7169</v>
      </c>
      <c r="F260" s="24" t="s">
        <v>3982</v>
      </c>
      <c r="G260" s="24" t="s">
        <v>3136</v>
      </c>
      <c r="H260" s="30" t="s">
        <v>607</v>
      </c>
      <c r="I260" s="24" t="s">
        <v>608</v>
      </c>
      <c r="J260" s="24">
        <v>2.7E-2</v>
      </c>
      <c r="K260" s="24" t="s">
        <v>609</v>
      </c>
      <c r="L260" s="24">
        <v>43000</v>
      </c>
      <c r="M260" s="26">
        <v>9</v>
      </c>
      <c r="N260" s="73" t="s">
        <v>689</v>
      </c>
      <c r="O260" s="73" t="s">
        <v>7588</v>
      </c>
      <c r="P260" s="74" t="s">
        <v>7588</v>
      </c>
      <c r="Q260" s="73" t="s">
        <v>689</v>
      </c>
      <c r="R260" s="73" t="s">
        <v>689</v>
      </c>
      <c r="S260" s="73" t="s">
        <v>7588</v>
      </c>
      <c r="T260" s="73" t="s">
        <v>7588</v>
      </c>
      <c r="U260" s="213" t="s">
        <v>7588</v>
      </c>
      <c r="V260" s="73" t="s">
        <v>7588</v>
      </c>
      <c r="W260" s="73" t="s">
        <v>7588</v>
      </c>
      <c r="X260" s="218" t="s">
        <v>7588</v>
      </c>
      <c r="Y260" s="73" t="s">
        <v>7588</v>
      </c>
      <c r="Z260" s="73" t="s">
        <v>7588</v>
      </c>
      <c r="AA260" s="74" t="s">
        <v>7588</v>
      </c>
      <c r="AB260" s="73"/>
      <c r="AC260" s="73" t="s">
        <v>2995</v>
      </c>
      <c r="AD260" s="74" t="s">
        <v>7140</v>
      </c>
      <c r="AE260" s="73" t="s">
        <v>7588</v>
      </c>
      <c r="AF260" s="73" t="s">
        <v>689</v>
      </c>
      <c r="AG260" s="73" t="s">
        <v>266</v>
      </c>
      <c r="AH260" s="73" t="s">
        <v>266</v>
      </c>
      <c r="AI260" s="73" t="s">
        <v>738</v>
      </c>
      <c r="AJ260" s="73" t="s">
        <v>691</v>
      </c>
      <c r="AK260" s="81" t="s">
        <v>7588</v>
      </c>
      <c r="AL260" s="73" t="s">
        <v>7588</v>
      </c>
      <c r="AN260" s="26"/>
      <c r="AO260" s="24" t="s">
        <v>7588</v>
      </c>
      <c r="AP260" s="73" t="s">
        <v>689</v>
      </c>
      <c r="AQ260" s="24" t="s">
        <v>7588</v>
      </c>
      <c r="AR260" s="24" t="s">
        <v>7588</v>
      </c>
      <c r="AS260" s="24" t="s">
        <v>7588</v>
      </c>
      <c r="AU260" s="26"/>
      <c r="AV260" s="24" t="s">
        <v>266</v>
      </c>
      <c r="AW260" s="22" t="s">
        <v>3271</v>
      </c>
      <c r="AX260" s="24" t="s">
        <v>269</v>
      </c>
      <c r="AY260" s="24" t="s">
        <v>86</v>
      </c>
      <c r="AZ260" s="24" t="s">
        <v>5291</v>
      </c>
      <c r="BA260" s="24">
        <v>2035</v>
      </c>
      <c r="BC260" s="26"/>
      <c r="BE260" s="29"/>
      <c r="BF260" s="26"/>
      <c r="BG260" s="24">
        <f t="shared" ref="BG260:BG323" si="144">IF(AND($N260="Y",$P260&lt;=2024),1,0)</f>
        <v>0</v>
      </c>
      <c r="BH260" s="24">
        <f t="shared" ref="BH260:BH323" si="145">IF(AND($N260="Y",AND($P260&gt;2024,$P260&lt;=2030)),1,0)</f>
        <v>0</v>
      </c>
      <c r="BI260" s="24">
        <f t="shared" ref="BI260:BI323" si="146">IF(AND($N260="Y",$P260&gt;2030),1,0)</f>
        <v>0</v>
      </c>
      <c r="BJ260" s="24">
        <f t="shared" ref="BJ260:BJ323" si="147">MAX(BG260:BI260)</f>
        <v>0</v>
      </c>
      <c r="BK260" s="24">
        <f t="shared" ref="BK260:BK323" si="148">IF(AND($R260="Y",$U260&lt;=2024),1,0)</f>
        <v>0</v>
      </c>
      <c r="BL260" s="24">
        <f t="shared" ref="BL260:BL323" si="149">IF(AND($R260="Y",AND($U260&gt;2024,$U260&lt;=2030)),1,0)</f>
        <v>0</v>
      </c>
      <c r="BM260" s="24">
        <f t="shared" ref="BM260:BM323" si="150">IF(AND($R260="Y",$U260&gt;2030),1,0)</f>
        <v>0</v>
      </c>
      <c r="BN260" s="24">
        <f t="shared" ref="BN260:BN323" si="151">MAX(BK260:BM260)</f>
        <v>0</v>
      </c>
      <c r="BO260" s="24">
        <f t="shared" ref="BO260:BO323" si="152">IF(AND($Y260="Y",$AA260&lt;=2024),1,0)</f>
        <v>0</v>
      </c>
      <c r="BP260" s="24">
        <f t="shared" ref="BP260:BP323" si="153">IF(AND($Y260="Y",AND($AA260&gt;2024,$AA260&lt;=2030)),1,0)</f>
        <v>0</v>
      </c>
      <c r="BQ260" s="24">
        <f t="shared" ref="BQ260:BQ323" si="154">IF(AND($Y260="Y",$AA260&gt;2030),1,0)</f>
        <v>0</v>
      </c>
      <c r="BR260" s="24">
        <f t="shared" ref="BR260:BR323" si="155">IF(AND($AP260="Y",$AS260&lt;=2024),1,0)</f>
        <v>0</v>
      </c>
      <c r="BS260" s="24">
        <f t="shared" ref="BS260:BS323" si="156">IF(AND($AP260="Y",AND($AS260&gt;2024,$AS260&lt;=2030)),1,0)</f>
        <v>0</v>
      </c>
      <c r="BT260" s="24">
        <f t="shared" ref="BT260:BT323" si="157">IF(AND($AP260="Y",$AS260&gt;2030),1,0)</f>
        <v>0</v>
      </c>
      <c r="BU260" s="24">
        <f t="shared" ref="BU260:BU323" si="158">IF(AND($AF260="Y",$AL260&lt;=2024),1,0)</f>
        <v>0</v>
      </c>
      <c r="BV260" s="24">
        <f t="shared" ref="BV260:BV323" si="159">IF(AND($AF260="Y",AND($AL260&gt;2024, $AL260&lt;=2030)),1,0)</f>
        <v>0</v>
      </c>
      <c r="BW260" s="24">
        <f t="shared" ref="BW260:BW323" si="160">IF(AND($AF260="Y",$AL260&gt;2030),1,0)</f>
        <v>0</v>
      </c>
      <c r="BX260" s="24">
        <f t="shared" ref="BX260:BX323" si="161">MAX(BU260:BW260)</f>
        <v>0</v>
      </c>
      <c r="BY260" s="24">
        <f t="shared" ref="BY260:BY323" si="162">MAX($BO260,$BR260)</f>
        <v>0</v>
      </c>
      <c r="BZ260" s="24">
        <f t="shared" ref="BZ260:BZ323" si="163">MAX($BP260,$BS260)</f>
        <v>0</v>
      </c>
      <c r="CA260" s="24">
        <f t="shared" ref="CA260:CA323" si="164">MAX($BQ260,$BT260)</f>
        <v>0</v>
      </c>
      <c r="CB260" s="24">
        <f t="shared" ref="CB260:CB323" si="165">MAX(BY260:CA260)</f>
        <v>0</v>
      </c>
      <c r="CC260" s="24">
        <f t="shared" ref="CC260:CC323" si="166">IF(AND($AY260="Y",$BA260&lt;=2024),1,0)</f>
        <v>0</v>
      </c>
      <c r="CD260" s="24">
        <f t="shared" ref="CD260:CD323" si="167">IF(AND($AY260="Y",AND($BA260&gt;2024,$BA260&lt;=2030)),1,0)</f>
        <v>0</v>
      </c>
      <c r="CE260" s="24">
        <f t="shared" ref="CE260:CE323" si="168">IF(AND($AY260="Y",$BA260&gt;2030),1,0)</f>
        <v>1</v>
      </c>
      <c r="CF260" s="24">
        <f t="shared" ref="CF260:CF323" si="169">IF($AV260="Yes",1,0)</f>
        <v>1</v>
      </c>
      <c r="CG260" s="24">
        <f t="shared" si="143"/>
        <v>0</v>
      </c>
      <c r="CH260" s="24">
        <f t="shared" ref="CH260:CH323" si="170">IF($AV260="No",1,0)</f>
        <v>0</v>
      </c>
      <c r="CI260" s="24">
        <f t="shared" ref="CI260:CI323" si="171">IF($AV260="Not Specified",1,0)</f>
        <v>0</v>
      </c>
      <c r="CJ260" s="211">
        <f>_xlfn.XLOOKUP($C260,[1]Sheet1!$B:$B,[1]Sheet1!BJ:BJ)</f>
        <v>0</v>
      </c>
      <c r="CK260" s="211">
        <f>_xlfn.XLOOKUP($C260,[1]Sheet1!$B:$B,[1]Sheet1!BK:BK)</f>
        <v>0</v>
      </c>
      <c r="CL260" s="211">
        <f>_xlfn.XLOOKUP($C260,[1]Sheet1!$B:$B,[1]Sheet1!BL:BL)</f>
        <v>0</v>
      </c>
      <c r="CM260" s="211">
        <f>_xlfn.XLOOKUP($C260,[1]Sheet1!$B:$B,[1]Sheet1!BM:BM)</f>
        <v>0</v>
      </c>
      <c r="CN260" s="211">
        <f>_xlfn.XLOOKUP($C260,[1]Sheet1!$B:$B,[1]Sheet1!BN:BN)</f>
        <v>0</v>
      </c>
      <c r="CO260" s="211">
        <f>_xlfn.XLOOKUP($C260,[1]Sheet1!$B:$B,[1]Sheet1!BO:BO)</f>
        <v>0</v>
      </c>
      <c r="CP260" s="211">
        <f>_xlfn.XLOOKUP($C260,[1]Sheet1!$B:$B,[1]Sheet1!BP:BP)</f>
        <v>0</v>
      </c>
      <c r="CQ260" s="211">
        <f>_xlfn.XLOOKUP($C260,[1]Sheet1!$B:$B,[1]Sheet1!BQ:BQ)</f>
        <v>0</v>
      </c>
      <c r="CR260" s="211">
        <f>_xlfn.XLOOKUP($C260,[1]Sheet1!$B:$B,[1]Sheet1!BR:BR)</f>
        <v>0</v>
      </c>
      <c r="CS260" s="211">
        <f>_xlfn.XLOOKUP($C260,[1]Sheet1!$B:$B,[1]Sheet1!BS:BS)</f>
        <v>0</v>
      </c>
      <c r="CT260" s="211">
        <f>_xlfn.XLOOKUP($C260,[1]Sheet1!$B:$B,[1]Sheet1!BT:BT)</f>
        <v>0</v>
      </c>
      <c r="CU260" s="211">
        <f>_xlfn.XLOOKUP($C260,[1]Sheet1!$B:$B,[1]Sheet1!BU:BU)</f>
        <v>0</v>
      </c>
      <c r="CV260" s="211">
        <f>_xlfn.XLOOKUP($C260,[1]Sheet1!$B:$B,[1]Sheet1!BV:BV)</f>
        <v>0</v>
      </c>
      <c r="CW260" s="211">
        <f>_xlfn.XLOOKUP($C260,[1]Sheet1!$B:$B,[1]Sheet1!BW:BW)</f>
        <v>0</v>
      </c>
      <c r="CX260" s="211">
        <f>_xlfn.XLOOKUP($C260,[1]Sheet1!$B:$B,[1]Sheet1!BX:BX)</f>
        <v>0</v>
      </c>
      <c r="CY260" s="211">
        <f>_xlfn.XLOOKUP($C260,[1]Sheet1!$B:$B,[1]Sheet1!BY:BY)</f>
        <v>0</v>
      </c>
      <c r="CZ260" s="211">
        <f>_xlfn.XLOOKUP($C260,[1]Sheet1!$B:$B,[1]Sheet1!BZ:BZ)</f>
        <v>0</v>
      </c>
      <c r="DA260" s="211">
        <f>_xlfn.XLOOKUP($C260,[1]Sheet1!$B:$B,[1]Sheet1!CA:CA)</f>
        <v>0</v>
      </c>
      <c r="DB260" s="211">
        <f>_xlfn.XLOOKUP($C260,[1]Sheet1!$B:$B,[1]Sheet1!CB:CB)</f>
        <v>0</v>
      </c>
      <c r="DC260" s="211">
        <f>_xlfn.XLOOKUP($C260,[1]Sheet1!$B:$B,[1]Sheet1!CC:CC)</f>
        <v>0</v>
      </c>
      <c r="DD260" s="211">
        <f>_xlfn.XLOOKUP($C260,[1]Sheet1!$B:$B,[1]Sheet1!CD:CD)</f>
        <v>0</v>
      </c>
      <c r="DE260" s="211">
        <f>_xlfn.XLOOKUP($C260,[1]Sheet1!$B:$B,[1]Sheet1!CE:CE)</f>
        <v>0</v>
      </c>
      <c r="DF260" s="211">
        <f>_xlfn.XLOOKUP($C260,[1]Sheet1!$B:$B,[1]Sheet1!CF:CF)</f>
        <v>0</v>
      </c>
      <c r="DG260" s="163" t="str">
        <f>_xlfn.XLOOKUP(C260,[2]Sheet1!$B:$B,[2]Sheet1!$N:$N)</f>
        <v>N</v>
      </c>
      <c r="DH260" s="163">
        <f>_xlfn.XLOOKUP(C260,[2]Sheet1!$B:$B,[2]Sheet1!$R:$R)</f>
        <v>0</v>
      </c>
      <c r="DI260" s="163" t="str">
        <f>_xlfn.XLOOKUP(C260,[2]Sheet1!$B:$B,[2]Sheet1!$AN:$AN)</f>
        <v>N</v>
      </c>
      <c r="DJ260" s="163" t="str">
        <f>_xlfn.XLOOKUP(C260,[2]Sheet1!$B:$B,[2]Sheet1!$W:$W)</f>
        <v>N</v>
      </c>
      <c r="DK260" s="163">
        <f>_xlfn.XLOOKUP(C260,[2]Sheet1!$B:$B,[2]Sheet1!$AF:$AF)</f>
        <v>0</v>
      </c>
      <c r="DL260" s="163">
        <f>_xlfn.XLOOKUP(C260,[2]Sheet1!$B:$B,[2]Sheet1!$AW:$AW)</f>
        <v>0</v>
      </c>
      <c r="DM260" s="166" t="str">
        <f t="shared" ref="DM260:DM323" si="172">Q260</f>
        <v>N</v>
      </c>
      <c r="DN260" s="166" t="str">
        <f t="shared" ref="DN260:DN323" si="173">Z260</f>
        <v/>
      </c>
      <c r="DO260" s="166" t="str">
        <f t="shared" ref="DO260:DO323" si="174">AP260</f>
        <v>N</v>
      </c>
      <c r="DP260" s="166" t="str">
        <f t="shared" ref="DP260:DP323" si="175">AF260</f>
        <v>N</v>
      </c>
      <c r="DQ260" s="180" t="str">
        <f t="shared" ref="DQ260:DQ323" si="176">AV260</f>
        <v>Yes</v>
      </c>
      <c r="DR260" s="180"/>
    </row>
    <row r="261" spans="1:122" s="24" customFormat="1" ht="16.5" hidden="1" customHeight="1">
      <c r="A261" s="24">
        <v>258</v>
      </c>
      <c r="B261" s="24">
        <v>306</v>
      </c>
      <c r="C261" s="26" t="s">
        <v>1142</v>
      </c>
      <c r="D261" s="24" t="s">
        <v>7190</v>
      </c>
      <c r="E261" s="24" t="s">
        <v>7169</v>
      </c>
      <c r="F261" s="24" t="s">
        <v>5538</v>
      </c>
      <c r="G261" s="24" t="s">
        <v>3181</v>
      </c>
      <c r="H261" s="30" t="s">
        <v>1143</v>
      </c>
      <c r="I261" s="24" t="s">
        <v>1144</v>
      </c>
      <c r="J261" s="24">
        <v>8.2000000000000003E-2</v>
      </c>
      <c r="K261" s="24" t="s">
        <v>1145</v>
      </c>
      <c r="L261" s="24">
        <v>214521</v>
      </c>
      <c r="M261" s="26">
        <v>2</v>
      </c>
      <c r="N261" s="73" t="s">
        <v>689</v>
      </c>
      <c r="O261" s="73" t="s">
        <v>7588</v>
      </c>
      <c r="P261" s="74" t="s">
        <v>7588</v>
      </c>
      <c r="Q261" s="73" t="s">
        <v>689</v>
      </c>
      <c r="R261" s="73" t="s">
        <v>689</v>
      </c>
      <c r="S261" s="73" t="s">
        <v>7588</v>
      </c>
      <c r="T261" s="73" t="s">
        <v>7588</v>
      </c>
      <c r="U261" s="213" t="s">
        <v>7588</v>
      </c>
      <c r="V261" s="73" t="s">
        <v>7588</v>
      </c>
      <c r="W261" s="73" t="s">
        <v>7588</v>
      </c>
      <c r="X261" s="218" t="s">
        <v>7588</v>
      </c>
      <c r="Y261" s="73" t="s">
        <v>7588</v>
      </c>
      <c r="Z261" s="73" t="s">
        <v>7588</v>
      </c>
      <c r="AA261" s="74" t="s">
        <v>7588</v>
      </c>
      <c r="AB261" s="73"/>
      <c r="AC261" s="73" t="s">
        <v>675</v>
      </c>
      <c r="AD261" s="74" t="s">
        <v>5</v>
      </c>
      <c r="AE261" s="73" t="s">
        <v>870</v>
      </c>
      <c r="AF261" s="73" t="s">
        <v>86</v>
      </c>
      <c r="AG261" s="73" t="s">
        <v>266</v>
      </c>
      <c r="AH261" s="73" t="s">
        <v>266</v>
      </c>
      <c r="AI261" s="73" t="s">
        <v>269</v>
      </c>
      <c r="AJ261" s="73" t="s">
        <v>691</v>
      </c>
      <c r="AK261" s="81" t="s">
        <v>5299</v>
      </c>
      <c r="AL261" s="73">
        <v>2032</v>
      </c>
      <c r="AN261" s="26"/>
      <c r="AO261" s="24" t="s">
        <v>7588</v>
      </c>
      <c r="AP261" s="73" t="s">
        <v>689</v>
      </c>
      <c r="AQ261" s="24" t="s">
        <v>7588</v>
      </c>
      <c r="AR261" s="24" t="s">
        <v>7588</v>
      </c>
      <c r="AS261" s="24" t="s">
        <v>7588</v>
      </c>
      <c r="AU261" s="26"/>
      <c r="AV261" s="24" t="s">
        <v>267</v>
      </c>
      <c r="AW261" s="22" t="s">
        <v>3019</v>
      </c>
      <c r="AX261" s="24" t="s">
        <v>269</v>
      </c>
      <c r="AY261" s="24" t="s">
        <v>689</v>
      </c>
      <c r="AZ261" s="24" t="s">
        <v>7588</v>
      </c>
      <c r="BA261" s="24" t="s">
        <v>7588</v>
      </c>
      <c r="BC261" s="26"/>
      <c r="BE261" s="29"/>
      <c r="BF261" s="26"/>
      <c r="BG261" s="24">
        <f t="shared" si="144"/>
        <v>0</v>
      </c>
      <c r="BH261" s="24">
        <f t="shared" si="145"/>
        <v>0</v>
      </c>
      <c r="BI261" s="24">
        <f t="shared" si="146"/>
        <v>0</v>
      </c>
      <c r="BJ261" s="24">
        <f t="shared" si="147"/>
        <v>0</v>
      </c>
      <c r="BK261" s="24">
        <f t="shared" si="148"/>
        <v>0</v>
      </c>
      <c r="BL261" s="24">
        <f t="shared" si="149"/>
        <v>0</v>
      </c>
      <c r="BM261" s="24">
        <f t="shared" si="150"/>
        <v>0</v>
      </c>
      <c r="BN261" s="24">
        <f t="shared" si="151"/>
        <v>0</v>
      </c>
      <c r="BO261" s="24">
        <f t="shared" si="152"/>
        <v>0</v>
      </c>
      <c r="BP261" s="24">
        <f t="shared" si="153"/>
        <v>0</v>
      </c>
      <c r="BQ261" s="24">
        <f t="shared" si="154"/>
        <v>0</v>
      </c>
      <c r="BR261" s="24">
        <f t="shared" si="155"/>
        <v>0</v>
      </c>
      <c r="BS261" s="24">
        <f t="shared" si="156"/>
        <v>0</v>
      </c>
      <c r="BT261" s="24">
        <f t="shared" si="157"/>
        <v>0</v>
      </c>
      <c r="BU261" s="24">
        <f t="shared" si="158"/>
        <v>0</v>
      </c>
      <c r="BV261" s="24">
        <f t="shared" si="159"/>
        <v>0</v>
      </c>
      <c r="BW261" s="24">
        <f t="shared" si="160"/>
        <v>1</v>
      </c>
      <c r="BX261" s="24">
        <f t="shared" si="161"/>
        <v>1</v>
      </c>
      <c r="BY261" s="24">
        <f t="shared" si="162"/>
        <v>0</v>
      </c>
      <c r="BZ261" s="24">
        <f t="shared" si="163"/>
        <v>0</v>
      </c>
      <c r="CA261" s="24">
        <f t="shared" si="164"/>
        <v>0</v>
      </c>
      <c r="CB261" s="24">
        <f t="shared" si="165"/>
        <v>0</v>
      </c>
      <c r="CC261" s="24">
        <f t="shared" si="166"/>
        <v>0</v>
      </c>
      <c r="CD261" s="24">
        <f t="shared" si="167"/>
        <v>0</v>
      </c>
      <c r="CE261" s="24">
        <f t="shared" si="168"/>
        <v>0</v>
      </c>
      <c r="CF261" s="24">
        <f t="shared" si="169"/>
        <v>0</v>
      </c>
      <c r="CG261" s="24">
        <f t="shared" si="143"/>
        <v>1</v>
      </c>
      <c r="CH261" s="24">
        <f t="shared" si="170"/>
        <v>0</v>
      </c>
      <c r="CI261" s="24">
        <f t="shared" si="171"/>
        <v>1</v>
      </c>
      <c r="CJ261" s="211">
        <f>_xlfn.XLOOKUP($C261,[1]Sheet1!$B:$B,[1]Sheet1!BJ:BJ)</f>
        <v>0</v>
      </c>
      <c r="CK261" s="211">
        <f>_xlfn.XLOOKUP($C261,[1]Sheet1!$B:$B,[1]Sheet1!BK:BK)</f>
        <v>0</v>
      </c>
      <c r="CL261" s="211">
        <f>_xlfn.XLOOKUP($C261,[1]Sheet1!$B:$B,[1]Sheet1!BL:BL)</f>
        <v>0</v>
      </c>
      <c r="CM261" s="211">
        <f>_xlfn.XLOOKUP($C261,[1]Sheet1!$B:$B,[1]Sheet1!BM:BM)</f>
        <v>0</v>
      </c>
      <c r="CN261" s="211">
        <f>_xlfn.XLOOKUP($C261,[1]Sheet1!$B:$B,[1]Sheet1!BN:BN)</f>
        <v>0</v>
      </c>
      <c r="CO261" s="211">
        <f>_xlfn.XLOOKUP($C261,[1]Sheet1!$B:$B,[1]Sheet1!BO:BO)</f>
        <v>0</v>
      </c>
      <c r="CP261" s="211">
        <f>_xlfn.XLOOKUP($C261,[1]Sheet1!$B:$B,[1]Sheet1!BP:BP)</f>
        <v>0</v>
      </c>
      <c r="CQ261" s="211">
        <f>_xlfn.XLOOKUP($C261,[1]Sheet1!$B:$B,[1]Sheet1!BQ:BQ)</f>
        <v>0</v>
      </c>
      <c r="CR261" s="211">
        <f>_xlfn.XLOOKUP($C261,[1]Sheet1!$B:$B,[1]Sheet1!BR:BR)</f>
        <v>0</v>
      </c>
      <c r="CS261" s="211">
        <f>_xlfn.XLOOKUP($C261,[1]Sheet1!$B:$B,[1]Sheet1!BS:BS)</f>
        <v>0</v>
      </c>
      <c r="CT261" s="211">
        <f>_xlfn.XLOOKUP($C261,[1]Sheet1!$B:$B,[1]Sheet1!BT:BT)</f>
        <v>0</v>
      </c>
      <c r="CU261" s="211">
        <f>_xlfn.XLOOKUP($C261,[1]Sheet1!$B:$B,[1]Sheet1!BU:BU)</f>
        <v>0</v>
      </c>
      <c r="CV261" s="211">
        <f>_xlfn.XLOOKUP($C261,[1]Sheet1!$B:$B,[1]Sheet1!BV:BV)</f>
        <v>0</v>
      </c>
      <c r="CW261" s="211">
        <f>_xlfn.XLOOKUP($C261,[1]Sheet1!$B:$B,[1]Sheet1!BW:BW)</f>
        <v>0</v>
      </c>
      <c r="CX261" s="211">
        <f>_xlfn.XLOOKUP($C261,[1]Sheet1!$B:$B,[1]Sheet1!BX:BX)</f>
        <v>0</v>
      </c>
      <c r="CY261" s="211">
        <f>_xlfn.XLOOKUP($C261,[1]Sheet1!$B:$B,[1]Sheet1!BY:BY)</f>
        <v>0</v>
      </c>
      <c r="CZ261" s="211">
        <f>_xlfn.XLOOKUP($C261,[1]Sheet1!$B:$B,[1]Sheet1!BZ:BZ)</f>
        <v>0</v>
      </c>
      <c r="DA261" s="211">
        <f>_xlfn.XLOOKUP($C261,[1]Sheet1!$B:$B,[1]Sheet1!CA:CA)</f>
        <v>0</v>
      </c>
      <c r="DB261" s="211">
        <f>_xlfn.XLOOKUP($C261,[1]Sheet1!$B:$B,[1]Sheet1!CB:CB)</f>
        <v>0</v>
      </c>
      <c r="DC261" s="211">
        <f>_xlfn.XLOOKUP($C261,[1]Sheet1!$B:$B,[1]Sheet1!CC:CC)</f>
        <v>0</v>
      </c>
      <c r="DD261" s="211">
        <f>_xlfn.XLOOKUP($C261,[1]Sheet1!$B:$B,[1]Sheet1!CD:CD)</f>
        <v>0</v>
      </c>
      <c r="DE261" s="211">
        <f>_xlfn.XLOOKUP($C261,[1]Sheet1!$B:$B,[1]Sheet1!CE:CE)</f>
        <v>0</v>
      </c>
      <c r="DF261" s="211">
        <f>_xlfn.XLOOKUP($C261,[1]Sheet1!$B:$B,[1]Sheet1!CF:CF)</f>
        <v>0</v>
      </c>
      <c r="DG261" s="163" t="str">
        <f>_xlfn.XLOOKUP(C261,[2]Sheet1!$B:$B,[2]Sheet1!$N:$N)</f>
        <v>N</v>
      </c>
      <c r="DH261" s="163">
        <f>_xlfn.XLOOKUP(C261,[2]Sheet1!$B:$B,[2]Sheet1!$R:$R)</f>
        <v>0</v>
      </c>
      <c r="DI261" s="163" t="str">
        <f>_xlfn.XLOOKUP(C261,[2]Sheet1!$B:$B,[2]Sheet1!$AN:$AN)</f>
        <v>N</v>
      </c>
      <c r="DJ261" s="163" t="str">
        <f>_xlfn.XLOOKUP(C261,[2]Sheet1!$B:$B,[2]Sheet1!$W:$W)</f>
        <v>N</v>
      </c>
      <c r="DK261" s="163" t="str">
        <f>_xlfn.XLOOKUP(C261,[2]Sheet1!$B:$B,[2]Sheet1!$AF:$AF)</f>
        <v>N</v>
      </c>
      <c r="DL261" s="163" t="str">
        <f>_xlfn.XLOOKUP(C261,[2]Sheet1!$B:$B,[2]Sheet1!$AW:$AW)</f>
        <v>N</v>
      </c>
      <c r="DM261" s="166" t="str">
        <f t="shared" si="172"/>
        <v>N</v>
      </c>
      <c r="DN261" s="166" t="str">
        <f t="shared" si="173"/>
        <v/>
      </c>
      <c r="DO261" s="166" t="str">
        <f t="shared" si="174"/>
        <v>N</v>
      </c>
      <c r="DP261" s="166" t="str">
        <f t="shared" si="175"/>
        <v>Y</v>
      </c>
      <c r="DQ261" s="180" t="str">
        <f t="shared" si="176"/>
        <v>Not Specified</v>
      </c>
      <c r="DR261" s="180"/>
    </row>
    <row r="262" spans="1:122" s="24" customFormat="1" ht="16.5" hidden="1" customHeight="1">
      <c r="A262" s="24">
        <v>259</v>
      </c>
      <c r="B262" s="24">
        <v>268</v>
      </c>
      <c r="C262" s="26" t="s">
        <v>330</v>
      </c>
      <c r="D262" s="24" t="s">
        <v>7158</v>
      </c>
      <c r="E262" s="24" t="s">
        <v>7157</v>
      </c>
      <c r="F262" s="24" t="s">
        <v>2418</v>
      </c>
      <c r="G262" s="24" t="s">
        <v>5308</v>
      </c>
      <c r="H262" s="30" t="s">
        <v>331</v>
      </c>
      <c r="I262" s="24" t="s">
        <v>332</v>
      </c>
      <c r="J262" s="24">
        <v>-0.38900000000000001</v>
      </c>
      <c r="K262" s="24" t="s">
        <v>333</v>
      </c>
      <c r="L262" s="24">
        <v>40872</v>
      </c>
      <c r="M262" s="26">
        <v>31</v>
      </c>
      <c r="N262" s="73" t="s">
        <v>689</v>
      </c>
      <c r="O262" s="73" t="s">
        <v>7588</v>
      </c>
      <c r="P262" s="74" t="s">
        <v>7588</v>
      </c>
      <c r="Q262" s="73" t="s">
        <v>689</v>
      </c>
      <c r="R262" s="73" t="s">
        <v>689</v>
      </c>
      <c r="S262" s="73" t="s">
        <v>7588</v>
      </c>
      <c r="T262" s="73" t="s">
        <v>7588</v>
      </c>
      <c r="U262" s="213" t="s">
        <v>7588</v>
      </c>
      <c r="V262" s="73" t="s">
        <v>7588</v>
      </c>
      <c r="W262" s="73" t="s">
        <v>7588</v>
      </c>
      <c r="X262" s="218" t="s">
        <v>7588</v>
      </c>
      <c r="Y262" s="73" t="s">
        <v>7588</v>
      </c>
      <c r="Z262" s="73" t="s">
        <v>7588</v>
      </c>
      <c r="AA262" s="74" t="s">
        <v>7588</v>
      </c>
      <c r="AB262" s="73"/>
      <c r="AC262" s="73" t="s">
        <v>417</v>
      </c>
      <c r="AD262" s="74" t="s">
        <v>6</v>
      </c>
      <c r="AE262" s="73" t="s">
        <v>7588</v>
      </c>
      <c r="AF262" s="73" t="s">
        <v>689</v>
      </c>
      <c r="AG262" s="73" t="s">
        <v>266</v>
      </c>
      <c r="AH262" s="73" t="s">
        <v>266</v>
      </c>
      <c r="AI262" s="73" t="s">
        <v>738</v>
      </c>
      <c r="AJ262" s="73" t="s">
        <v>691</v>
      </c>
      <c r="AK262" s="81" t="s">
        <v>7588</v>
      </c>
      <c r="AL262" s="73" t="s">
        <v>7588</v>
      </c>
      <c r="AN262" s="26"/>
      <c r="AO262" s="24" t="s">
        <v>870</v>
      </c>
      <c r="AP262" s="73" t="s">
        <v>86</v>
      </c>
      <c r="AQ262" s="24" t="s">
        <v>691</v>
      </c>
      <c r="AR262" s="24" t="s">
        <v>5309</v>
      </c>
      <c r="AS262" s="24">
        <v>2050</v>
      </c>
      <c r="AU262" s="26"/>
      <c r="AV262" s="24" t="s">
        <v>266</v>
      </c>
      <c r="AW262" s="22" t="s">
        <v>418</v>
      </c>
      <c r="AX262" s="24" t="s">
        <v>269</v>
      </c>
      <c r="AY262" s="24" t="s">
        <v>689</v>
      </c>
      <c r="AZ262" s="24" t="s">
        <v>7588</v>
      </c>
      <c r="BA262" s="24" t="s">
        <v>7588</v>
      </c>
      <c r="BC262" s="26"/>
      <c r="BE262" s="29"/>
      <c r="BF262" s="26"/>
      <c r="BG262" s="24">
        <f t="shared" si="144"/>
        <v>0</v>
      </c>
      <c r="BH262" s="24">
        <f t="shared" si="145"/>
        <v>0</v>
      </c>
      <c r="BI262" s="24">
        <f t="shared" si="146"/>
        <v>0</v>
      </c>
      <c r="BJ262" s="24">
        <f t="shared" si="147"/>
        <v>0</v>
      </c>
      <c r="BK262" s="24">
        <f t="shared" si="148"/>
        <v>0</v>
      </c>
      <c r="BL262" s="24">
        <f t="shared" si="149"/>
        <v>0</v>
      </c>
      <c r="BM262" s="24">
        <f t="shared" si="150"/>
        <v>0</v>
      </c>
      <c r="BN262" s="24">
        <f t="shared" si="151"/>
        <v>0</v>
      </c>
      <c r="BO262" s="24">
        <f t="shared" si="152"/>
        <v>0</v>
      </c>
      <c r="BP262" s="24">
        <f t="shared" si="153"/>
        <v>0</v>
      </c>
      <c r="BQ262" s="24">
        <f t="shared" si="154"/>
        <v>0</v>
      </c>
      <c r="BR262" s="24">
        <f t="shared" si="155"/>
        <v>0</v>
      </c>
      <c r="BS262" s="24">
        <f t="shared" si="156"/>
        <v>0</v>
      </c>
      <c r="BT262" s="24">
        <f t="shared" si="157"/>
        <v>1</v>
      </c>
      <c r="BU262" s="24">
        <f t="shared" si="158"/>
        <v>0</v>
      </c>
      <c r="BV262" s="24">
        <f t="shared" si="159"/>
        <v>0</v>
      </c>
      <c r="BW262" s="24">
        <f t="shared" si="160"/>
        <v>0</v>
      </c>
      <c r="BX262" s="24">
        <f t="shared" si="161"/>
        <v>0</v>
      </c>
      <c r="BY262" s="24">
        <f t="shared" si="162"/>
        <v>0</v>
      </c>
      <c r="BZ262" s="24">
        <f t="shared" si="163"/>
        <v>0</v>
      </c>
      <c r="CA262" s="24">
        <f t="shared" si="164"/>
        <v>1</v>
      </c>
      <c r="CB262" s="24">
        <f t="shared" si="165"/>
        <v>1</v>
      </c>
      <c r="CC262" s="24">
        <f t="shared" si="166"/>
        <v>0</v>
      </c>
      <c r="CD262" s="24">
        <f t="shared" si="167"/>
        <v>0</v>
      </c>
      <c r="CE262" s="24">
        <f t="shared" si="168"/>
        <v>0</v>
      </c>
      <c r="CF262" s="24">
        <f t="shared" si="169"/>
        <v>1</v>
      </c>
      <c r="CG262" s="24">
        <f t="shared" si="143"/>
        <v>1</v>
      </c>
      <c r="CH262" s="24">
        <f t="shared" si="170"/>
        <v>0</v>
      </c>
      <c r="CI262" s="24">
        <f t="shared" si="171"/>
        <v>0</v>
      </c>
      <c r="CJ262" s="211">
        <f>_xlfn.XLOOKUP($C262,[1]Sheet1!$B:$B,[1]Sheet1!BJ:BJ)</f>
        <v>0</v>
      </c>
      <c r="CK262" s="211">
        <f>_xlfn.XLOOKUP($C262,[1]Sheet1!$B:$B,[1]Sheet1!BK:BK)</f>
        <v>0</v>
      </c>
      <c r="CL262" s="211">
        <f>_xlfn.XLOOKUP($C262,[1]Sheet1!$B:$B,[1]Sheet1!BL:BL)</f>
        <v>0</v>
      </c>
      <c r="CM262" s="211">
        <f>_xlfn.XLOOKUP($C262,[1]Sheet1!$B:$B,[1]Sheet1!BM:BM)</f>
        <v>0</v>
      </c>
      <c r="CN262" s="211">
        <f>_xlfn.XLOOKUP($C262,[1]Sheet1!$B:$B,[1]Sheet1!BN:BN)</f>
        <v>0</v>
      </c>
      <c r="CO262" s="211">
        <f>_xlfn.XLOOKUP($C262,[1]Sheet1!$B:$B,[1]Sheet1!BO:BO)</f>
        <v>0</v>
      </c>
      <c r="CP262" s="211">
        <f>_xlfn.XLOOKUP($C262,[1]Sheet1!$B:$B,[1]Sheet1!BP:BP)</f>
        <v>1</v>
      </c>
      <c r="CQ262" s="211">
        <f>_xlfn.XLOOKUP($C262,[1]Sheet1!$B:$B,[1]Sheet1!BQ:BQ)</f>
        <v>1</v>
      </c>
      <c r="CR262" s="211">
        <f>_xlfn.XLOOKUP($C262,[1]Sheet1!$B:$B,[1]Sheet1!BR:BR)</f>
        <v>0</v>
      </c>
      <c r="CS262" s="211">
        <f>_xlfn.XLOOKUP($C262,[1]Sheet1!$B:$B,[1]Sheet1!BS:BS)</f>
        <v>0</v>
      </c>
      <c r="CT262" s="211">
        <f>_xlfn.XLOOKUP($C262,[1]Sheet1!$B:$B,[1]Sheet1!BT:BT)</f>
        <v>0</v>
      </c>
      <c r="CU262" s="211">
        <f>_xlfn.XLOOKUP($C262,[1]Sheet1!$B:$B,[1]Sheet1!BU:BU)</f>
        <v>0</v>
      </c>
      <c r="CV262" s="211">
        <f>_xlfn.XLOOKUP($C262,[1]Sheet1!$B:$B,[1]Sheet1!BV:BV)</f>
        <v>0</v>
      </c>
      <c r="CW262" s="211">
        <f>_xlfn.XLOOKUP($C262,[1]Sheet1!$B:$B,[1]Sheet1!BW:BW)</f>
        <v>0</v>
      </c>
      <c r="CX262" s="211">
        <f>_xlfn.XLOOKUP($C262,[1]Sheet1!$B:$B,[1]Sheet1!BX:BX)</f>
        <v>0</v>
      </c>
      <c r="CY262" s="211">
        <f>_xlfn.XLOOKUP($C262,[1]Sheet1!$B:$B,[1]Sheet1!BY:BY)</f>
        <v>0</v>
      </c>
      <c r="CZ262" s="211">
        <f>_xlfn.XLOOKUP($C262,[1]Sheet1!$B:$B,[1]Sheet1!BZ:BZ)</f>
        <v>1</v>
      </c>
      <c r="DA262" s="211">
        <f>_xlfn.XLOOKUP($C262,[1]Sheet1!$B:$B,[1]Sheet1!CA:CA)</f>
        <v>0</v>
      </c>
      <c r="DB262" s="211">
        <f>_xlfn.XLOOKUP($C262,[1]Sheet1!$B:$B,[1]Sheet1!CB:CB)</f>
        <v>1</v>
      </c>
      <c r="DC262" s="211">
        <f>_xlfn.XLOOKUP($C262,[1]Sheet1!$B:$B,[1]Sheet1!CC:CC)</f>
        <v>1</v>
      </c>
      <c r="DD262" s="211">
        <f>_xlfn.XLOOKUP($C262,[1]Sheet1!$B:$B,[1]Sheet1!CD:CD)</f>
        <v>0</v>
      </c>
      <c r="DE262" s="211">
        <f>_xlfn.XLOOKUP($C262,[1]Sheet1!$B:$B,[1]Sheet1!CE:CE)</f>
        <v>1</v>
      </c>
      <c r="DF262" s="211">
        <f>_xlfn.XLOOKUP($C262,[1]Sheet1!$B:$B,[1]Sheet1!CF:CF)</f>
        <v>0</v>
      </c>
      <c r="DG262" s="163" t="str">
        <f>_xlfn.XLOOKUP(C262,[2]Sheet1!$B:$B,[2]Sheet1!$N:$N)</f>
        <v>N</v>
      </c>
      <c r="DH262" s="163">
        <f>_xlfn.XLOOKUP(C262,[2]Sheet1!$B:$B,[2]Sheet1!$R:$R)</f>
        <v>0</v>
      </c>
      <c r="DI262" s="163" t="str">
        <f>_xlfn.XLOOKUP(C262,[2]Sheet1!$B:$B,[2]Sheet1!$AN:$AN)</f>
        <v>C</v>
      </c>
      <c r="DJ262" s="163" t="str">
        <f>_xlfn.XLOOKUP(C262,[2]Sheet1!$B:$B,[2]Sheet1!$W:$W)</f>
        <v>N</v>
      </c>
      <c r="DK262" s="163">
        <f>_xlfn.XLOOKUP(C262,[2]Sheet1!$B:$B,[2]Sheet1!$AF:$AF)</f>
        <v>0</v>
      </c>
      <c r="DL262" s="163" t="str">
        <f>_xlfn.XLOOKUP(C262,[2]Sheet1!$B:$B,[2]Sheet1!$AW:$AW)</f>
        <v>Y</v>
      </c>
      <c r="DM262" s="166" t="str">
        <f t="shared" si="172"/>
        <v>N</v>
      </c>
      <c r="DN262" s="166" t="str">
        <f t="shared" si="173"/>
        <v/>
      </c>
      <c r="DO262" s="166" t="str">
        <f t="shared" si="174"/>
        <v>Y</v>
      </c>
      <c r="DP262" s="166" t="str">
        <f t="shared" si="175"/>
        <v>N</v>
      </c>
      <c r="DQ262" s="180" t="str">
        <f t="shared" si="176"/>
        <v>Yes</v>
      </c>
      <c r="DR262" s="180"/>
    </row>
    <row r="263" spans="1:122" s="24" customFormat="1" ht="16.5" hidden="1" customHeight="1">
      <c r="A263" s="24">
        <v>260</v>
      </c>
      <c r="B263" s="24">
        <v>247</v>
      </c>
      <c r="C263" s="26" t="s">
        <v>1672</v>
      </c>
      <c r="D263" s="143" t="s">
        <v>7161</v>
      </c>
      <c r="E263" s="143" t="s">
        <v>7160</v>
      </c>
      <c r="F263" s="143" t="s">
        <v>2439</v>
      </c>
      <c r="G263" s="143" t="s">
        <v>3136</v>
      </c>
      <c r="H263" s="167" t="s">
        <v>1673</v>
      </c>
      <c r="I263" s="143" t="s">
        <v>1674</v>
      </c>
      <c r="J263" s="143">
        <v>-0.44600000000000001</v>
      </c>
      <c r="K263" s="143" t="s">
        <v>1675</v>
      </c>
      <c r="L263" s="143">
        <v>25601</v>
      </c>
      <c r="M263" s="144">
        <v>31</v>
      </c>
      <c r="N263" s="73" t="s">
        <v>689</v>
      </c>
      <c r="O263" s="73" t="s">
        <v>7588</v>
      </c>
      <c r="P263" s="74" t="s">
        <v>7588</v>
      </c>
      <c r="Q263" s="73" t="s">
        <v>689</v>
      </c>
      <c r="R263" s="73" t="s">
        <v>689</v>
      </c>
      <c r="S263" s="73" t="s">
        <v>7588</v>
      </c>
      <c r="T263" s="73" t="s">
        <v>7588</v>
      </c>
      <c r="U263" s="213" t="s">
        <v>7588</v>
      </c>
      <c r="V263" s="73" t="s">
        <v>7588</v>
      </c>
      <c r="W263" s="73" t="s">
        <v>7588</v>
      </c>
      <c r="X263" s="218" t="s">
        <v>7588</v>
      </c>
      <c r="Y263" s="73" t="s">
        <v>7588</v>
      </c>
      <c r="Z263" s="73" t="s">
        <v>7588</v>
      </c>
      <c r="AA263" s="74" t="s">
        <v>7588</v>
      </c>
      <c r="AB263" s="73"/>
      <c r="AC263" s="73" t="s">
        <v>417</v>
      </c>
      <c r="AD263" s="74" t="s">
        <v>6</v>
      </c>
      <c r="AE263" s="73" t="s">
        <v>7588</v>
      </c>
      <c r="AF263" s="73" t="s">
        <v>689</v>
      </c>
      <c r="AG263" s="73" t="s">
        <v>266</v>
      </c>
      <c r="AH263" s="73" t="s">
        <v>266</v>
      </c>
      <c r="AI263" s="73" t="s">
        <v>266</v>
      </c>
      <c r="AJ263" s="73" t="s">
        <v>2283</v>
      </c>
      <c r="AK263" s="81" t="s">
        <v>7588</v>
      </c>
      <c r="AL263" s="73" t="s">
        <v>7588</v>
      </c>
      <c r="AN263" s="26"/>
      <c r="AO263" s="24" t="s">
        <v>7346</v>
      </c>
      <c r="AP263" s="73" t="s">
        <v>86</v>
      </c>
      <c r="AQ263" s="24" t="s">
        <v>2283</v>
      </c>
      <c r="AR263" s="24" t="s">
        <v>5318</v>
      </c>
      <c r="AS263" s="24">
        <v>2050</v>
      </c>
      <c r="AU263" s="26"/>
      <c r="AV263" s="24" t="s">
        <v>266</v>
      </c>
      <c r="AW263" s="22" t="s">
        <v>418</v>
      </c>
      <c r="AX263" s="24" t="s">
        <v>269</v>
      </c>
      <c r="AY263" s="24" t="s">
        <v>689</v>
      </c>
      <c r="AZ263" s="24" t="s">
        <v>7588</v>
      </c>
      <c r="BA263" s="24" t="s">
        <v>7588</v>
      </c>
      <c r="BC263" s="26"/>
      <c r="BE263" s="29"/>
      <c r="BF263" s="26"/>
      <c r="BG263" s="24">
        <f t="shared" si="144"/>
        <v>0</v>
      </c>
      <c r="BH263" s="24">
        <f t="shared" si="145"/>
        <v>0</v>
      </c>
      <c r="BI263" s="24">
        <f t="shared" si="146"/>
        <v>0</v>
      </c>
      <c r="BJ263" s="24">
        <f t="shared" si="147"/>
        <v>0</v>
      </c>
      <c r="BK263" s="24">
        <f t="shared" si="148"/>
        <v>0</v>
      </c>
      <c r="BL263" s="24">
        <f t="shared" si="149"/>
        <v>0</v>
      </c>
      <c r="BM263" s="24">
        <f t="shared" si="150"/>
        <v>0</v>
      </c>
      <c r="BN263" s="24">
        <f t="shared" si="151"/>
        <v>0</v>
      </c>
      <c r="BO263" s="24">
        <f t="shared" si="152"/>
        <v>0</v>
      </c>
      <c r="BP263" s="24">
        <f t="shared" si="153"/>
        <v>0</v>
      </c>
      <c r="BQ263" s="24">
        <f t="shared" si="154"/>
        <v>0</v>
      </c>
      <c r="BR263" s="24">
        <f t="shared" si="155"/>
        <v>0</v>
      </c>
      <c r="BS263" s="24">
        <f t="shared" si="156"/>
        <v>0</v>
      </c>
      <c r="BT263" s="24">
        <f t="shared" si="157"/>
        <v>1</v>
      </c>
      <c r="BU263" s="24">
        <f t="shared" si="158"/>
        <v>0</v>
      </c>
      <c r="BV263" s="24">
        <f t="shared" si="159"/>
        <v>0</v>
      </c>
      <c r="BW263" s="24">
        <f t="shared" si="160"/>
        <v>0</v>
      </c>
      <c r="BX263" s="24">
        <f t="shared" si="161"/>
        <v>0</v>
      </c>
      <c r="BY263" s="24">
        <f t="shared" si="162"/>
        <v>0</v>
      </c>
      <c r="BZ263" s="24">
        <f t="shared" si="163"/>
        <v>0</v>
      </c>
      <c r="CA263" s="24">
        <f t="shared" si="164"/>
        <v>1</v>
      </c>
      <c r="CB263" s="24">
        <f t="shared" si="165"/>
        <v>1</v>
      </c>
      <c r="CC263" s="24">
        <f t="shared" si="166"/>
        <v>0</v>
      </c>
      <c r="CD263" s="24">
        <f t="shared" si="167"/>
        <v>0</v>
      </c>
      <c r="CE263" s="24">
        <f t="shared" si="168"/>
        <v>0</v>
      </c>
      <c r="CF263" s="24">
        <f t="shared" si="169"/>
        <v>1</v>
      </c>
      <c r="CG263" s="24">
        <f t="shared" si="143"/>
        <v>1</v>
      </c>
      <c r="CH263" s="24">
        <f t="shared" si="170"/>
        <v>0</v>
      </c>
      <c r="CI263" s="24">
        <f t="shared" si="171"/>
        <v>0</v>
      </c>
      <c r="CJ263" s="211">
        <f>_xlfn.XLOOKUP($C263,[1]Sheet1!$B:$B,[1]Sheet1!BJ:BJ)</f>
        <v>0</v>
      </c>
      <c r="CK263" s="211">
        <f>_xlfn.XLOOKUP($C263,[1]Sheet1!$B:$B,[1]Sheet1!BK:BK)</f>
        <v>0</v>
      </c>
      <c r="CL263" s="211">
        <f>_xlfn.XLOOKUP($C263,[1]Sheet1!$B:$B,[1]Sheet1!BL:BL)</f>
        <v>0</v>
      </c>
      <c r="CM263" s="211">
        <f>_xlfn.XLOOKUP($C263,[1]Sheet1!$B:$B,[1]Sheet1!BM:BM)</f>
        <v>0</v>
      </c>
      <c r="CN263" s="211">
        <f>_xlfn.XLOOKUP($C263,[1]Sheet1!$B:$B,[1]Sheet1!BN:BN)</f>
        <v>0</v>
      </c>
      <c r="CO263" s="211">
        <f>_xlfn.XLOOKUP($C263,[1]Sheet1!$B:$B,[1]Sheet1!BO:BO)</f>
        <v>0</v>
      </c>
      <c r="CP263" s="211">
        <f>_xlfn.XLOOKUP($C263,[1]Sheet1!$B:$B,[1]Sheet1!BP:BP)</f>
        <v>1</v>
      </c>
      <c r="CQ263" s="211">
        <f>_xlfn.XLOOKUP($C263,[1]Sheet1!$B:$B,[1]Sheet1!BQ:BQ)</f>
        <v>1</v>
      </c>
      <c r="CR263" s="211">
        <f>_xlfn.XLOOKUP($C263,[1]Sheet1!$B:$B,[1]Sheet1!BR:BR)</f>
        <v>0</v>
      </c>
      <c r="CS263" s="211">
        <f>_xlfn.XLOOKUP($C263,[1]Sheet1!$B:$B,[1]Sheet1!BS:BS)</f>
        <v>0</v>
      </c>
      <c r="CT263" s="211">
        <f>_xlfn.XLOOKUP($C263,[1]Sheet1!$B:$B,[1]Sheet1!BT:BT)</f>
        <v>0</v>
      </c>
      <c r="CU263" s="211">
        <f>_xlfn.XLOOKUP($C263,[1]Sheet1!$B:$B,[1]Sheet1!BU:BU)</f>
        <v>0</v>
      </c>
      <c r="CV263" s="211">
        <f>_xlfn.XLOOKUP($C263,[1]Sheet1!$B:$B,[1]Sheet1!BV:BV)</f>
        <v>0</v>
      </c>
      <c r="CW263" s="211">
        <f>_xlfn.XLOOKUP($C263,[1]Sheet1!$B:$B,[1]Sheet1!BW:BW)</f>
        <v>0</v>
      </c>
      <c r="CX263" s="211">
        <f>_xlfn.XLOOKUP($C263,[1]Sheet1!$B:$B,[1]Sheet1!BX:BX)</f>
        <v>0</v>
      </c>
      <c r="CY263" s="211">
        <f>_xlfn.XLOOKUP($C263,[1]Sheet1!$B:$B,[1]Sheet1!BY:BY)</f>
        <v>0</v>
      </c>
      <c r="CZ263" s="211">
        <f>_xlfn.XLOOKUP($C263,[1]Sheet1!$B:$B,[1]Sheet1!BZ:BZ)</f>
        <v>1</v>
      </c>
      <c r="DA263" s="211">
        <f>_xlfn.XLOOKUP($C263,[1]Sheet1!$B:$B,[1]Sheet1!CA:CA)</f>
        <v>0</v>
      </c>
      <c r="DB263" s="211">
        <f>_xlfn.XLOOKUP($C263,[1]Sheet1!$B:$B,[1]Sheet1!CB:CB)</f>
        <v>1</v>
      </c>
      <c r="DC263" s="211">
        <f>_xlfn.XLOOKUP($C263,[1]Sheet1!$B:$B,[1]Sheet1!CC:CC)</f>
        <v>1</v>
      </c>
      <c r="DD263" s="211">
        <f>_xlfn.XLOOKUP($C263,[1]Sheet1!$B:$B,[1]Sheet1!CD:CD)</f>
        <v>0</v>
      </c>
      <c r="DE263" s="211">
        <f>_xlfn.XLOOKUP($C263,[1]Sheet1!$B:$B,[1]Sheet1!CE:CE)</f>
        <v>1</v>
      </c>
      <c r="DF263" s="211">
        <f>_xlfn.XLOOKUP($C263,[1]Sheet1!$B:$B,[1]Sheet1!CF:CF)</f>
        <v>0</v>
      </c>
      <c r="DG263" s="163" t="str">
        <f>_xlfn.XLOOKUP(C263,[2]Sheet1!$B:$B,[2]Sheet1!$N:$N)</f>
        <v>N</v>
      </c>
      <c r="DH263" s="163">
        <f>_xlfn.XLOOKUP(C263,[2]Sheet1!$B:$B,[2]Sheet1!$R:$R)</f>
        <v>0</v>
      </c>
      <c r="DI263" s="163" t="str">
        <f>_xlfn.XLOOKUP(C263,[2]Sheet1!$B:$B,[2]Sheet1!$AN:$AN)</f>
        <v>C + F</v>
      </c>
      <c r="DJ263" s="163" t="str">
        <f>_xlfn.XLOOKUP(C263,[2]Sheet1!$B:$B,[2]Sheet1!$W:$W)</f>
        <v>N</v>
      </c>
      <c r="DK263" s="163">
        <f>_xlfn.XLOOKUP(C263,[2]Sheet1!$B:$B,[2]Sheet1!$AF:$AF)</f>
        <v>0</v>
      </c>
      <c r="DL263" s="163" t="str">
        <f>_xlfn.XLOOKUP(C263,[2]Sheet1!$B:$B,[2]Sheet1!$AW:$AW)</f>
        <v>Y</v>
      </c>
      <c r="DM263" s="166" t="str">
        <f t="shared" si="172"/>
        <v>N</v>
      </c>
      <c r="DN263" s="166" t="str">
        <f t="shared" si="173"/>
        <v/>
      </c>
      <c r="DO263" s="166" t="str">
        <f t="shared" si="174"/>
        <v>Y</v>
      </c>
      <c r="DP263" s="166" t="str">
        <f t="shared" si="175"/>
        <v>N</v>
      </c>
      <c r="DQ263" s="180" t="str">
        <f t="shared" si="176"/>
        <v>Yes</v>
      </c>
      <c r="DR263" s="180"/>
    </row>
    <row r="264" spans="1:122" s="24" customFormat="1" ht="16.5" hidden="1" customHeight="1">
      <c r="A264" s="24">
        <v>261</v>
      </c>
      <c r="B264" s="24">
        <v>234</v>
      </c>
      <c r="C264" s="26" t="s">
        <v>1535</v>
      </c>
      <c r="D264" s="24" t="s">
        <v>7194</v>
      </c>
      <c r="E264" s="24" t="s">
        <v>7163</v>
      </c>
      <c r="F264" s="24" t="s">
        <v>2540</v>
      </c>
      <c r="G264" s="24" t="s">
        <v>3181</v>
      </c>
      <c r="H264" s="30" t="s">
        <v>1536</v>
      </c>
      <c r="I264" s="24" t="s">
        <v>1537</v>
      </c>
      <c r="J264" s="24">
        <v>-0.218</v>
      </c>
      <c r="K264" s="24" t="s">
        <v>1538</v>
      </c>
      <c r="L264" s="24">
        <v>207548</v>
      </c>
      <c r="M264" s="26">
        <v>31</v>
      </c>
      <c r="N264" s="73" t="s">
        <v>86</v>
      </c>
      <c r="O264" s="73">
        <v>2019</v>
      </c>
      <c r="P264" s="74">
        <v>2050</v>
      </c>
      <c r="Q264" s="73" t="s">
        <v>86</v>
      </c>
      <c r="R264" s="73" t="s">
        <v>86</v>
      </c>
      <c r="S264" s="73" t="s">
        <v>673</v>
      </c>
      <c r="T264" s="73" t="s">
        <v>2984</v>
      </c>
      <c r="U264" s="214">
        <v>2030</v>
      </c>
      <c r="V264" s="73" t="s">
        <v>673</v>
      </c>
      <c r="W264" s="73" t="s">
        <v>2984</v>
      </c>
      <c r="X264" s="218">
        <v>2050</v>
      </c>
      <c r="Y264" s="73" t="s">
        <v>86</v>
      </c>
      <c r="Z264" s="73" t="s">
        <v>673</v>
      </c>
      <c r="AA264" s="74">
        <v>2050</v>
      </c>
      <c r="AB264" s="73"/>
      <c r="AC264" s="73" t="s">
        <v>9</v>
      </c>
      <c r="AD264" s="74" t="s">
        <v>7140</v>
      </c>
      <c r="AE264" s="73" t="s">
        <v>7588</v>
      </c>
      <c r="AF264" s="73" t="s">
        <v>689</v>
      </c>
      <c r="AG264" s="73" t="s">
        <v>266</v>
      </c>
      <c r="AH264" s="73" t="s">
        <v>266</v>
      </c>
      <c r="AI264" s="73" t="s">
        <v>266</v>
      </c>
      <c r="AJ264" s="73" t="s">
        <v>2283</v>
      </c>
      <c r="AK264" s="81" t="s">
        <v>7588</v>
      </c>
      <c r="AL264" s="73" t="s">
        <v>7588</v>
      </c>
      <c r="AN264" s="26"/>
      <c r="AO264" s="24" t="s">
        <v>7588</v>
      </c>
      <c r="AP264" s="73" t="s">
        <v>689</v>
      </c>
      <c r="AQ264" s="24" t="s">
        <v>7588</v>
      </c>
      <c r="AR264" s="24" t="s">
        <v>7588</v>
      </c>
      <c r="AS264" s="24" t="s">
        <v>7588</v>
      </c>
      <c r="AU264" s="26"/>
      <c r="AV264" s="24" t="s">
        <v>266</v>
      </c>
      <c r="AW264" s="22" t="s">
        <v>3271</v>
      </c>
      <c r="AX264" s="24" t="s">
        <v>269</v>
      </c>
      <c r="AY264" s="24" t="s">
        <v>86</v>
      </c>
      <c r="AZ264" s="24" t="s">
        <v>5332</v>
      </c>
      <c r="BA264" s="24">
        <v>2030</v>
      </c>
      <c r="BC264" s="26"/>
      <c r="BE264" s="29"/>
      <c r="BF264" s="26"/>
      <c r="BG264" s="24">
        <f t="shared" si="144"/>
        <v>0</v>
      </c>
      <c r="BH264" s="24">
        <f t="shared" si="145"/>
        <v>0</v>
      </c>
      <c r="BI264" s="24">
        <f t="shared" si="146"/>
        <v>1</v>
      </c>
      <c r="BJ264" s="24">
        <f t="shared" si="147"/>
        <v>1</v>
      </c>
      <c r="BK264" s="24">
        <f t="shared" si="148"/>
        <v>0</v>
      </c>
      <c r="BL264" s="24">
        <f t="shared" si="149"/>
        <v>1</v>
      </c>
      <c r="BM264" s="24">
        <f t="shared" si="150"/>
        <v>0</v>
      </c>
      <c r="BN264" s="24">
        <f t="shared" si="151"/>
        <v>1</v>
      </c>
      <c r="BO264" s="24">
        <f t="shared" si="152"/>
        <v>0</v>
      </c>
      <c r="BP264" s="24">
        <f t="shared" si="153"/>
        <v>0</v>
      </c>
      <c r="BQ264" s="24">
        <f t="shared" si="154"/>
        <v>1</v>
      </c>
      <c r="BR264" s="24">
        <f t="shared" si="155"/>
        <v>0</v>
      </c>
      <c r="BS264" s="24">
        <f t="shared" si="156"/>
        <v>0</v>
      </c>
      <c r="BT264" s="24">
        <f t="shared" si="157"/>
        <v>0</v>
      </c>
      <c r="BU264" s="24">
        <f t="shared" si="158"/>
        <v>0</v>
      </c>
      <c r="BV264" s="24">
        <f t="shared" si="159"/>
        <v>0</v>
      </c>
      <c r="BW264" s="24">
        <f t="shared" si="160"/>
        <v>0</v>
      </c>
      <c r="BX264" s="24">
        <f t="shared" si="161"/>
        <v>0</v>
      </c>
      <c r="BY264" s="24">
        <f t="shared" si="162"/>
        <v>0</v>
      </c>
      <c r="BZ264" s="24">
        <f t="shared" si="163"/>
        <v>0</v>
      </c>
      <c r="CA264" s="24">
        <f t="shared" si="164"/>
        <v>1</v>
      </c>
      <c r="CB264" s="24">
        <f t="shared" si="165"/>
        <v>1</v>
      </c>
      <c r="CC264" s="24">
        <f t="shared" si="166"/>
        <v>0</v>
      </c>
      <c r="CD264" s="24">
        <f t="shared" si="167"/>
        <v>1</v>
      </c>
      <c r="CE264" s="24">
        <f t="shared" si="168"/>
        <v>0</v>
      </c>
      <c r="CF264" s="24">
        <f t="shared" si="169"/>
        <v>1</v>
      </c>
      <c r="CG264" s="24">
        <f t="shared" si="143"/>
        <v>1</v>
      </c>
      <c r="CH264" s="24">
        <f t="shared" si="170"/>
        <v>0</v>
      </c>
      <c r="CI264" s="24">
        <f t="shared" si="171"/>
        <v>0</v>
      </c>
      <c r="CJ264" s="211">
        <f>_xlfn.XLOOKUP($C264,[1]Sheet1!$B:$B,[1]Sheet1!BJ:BJ)</f>
        <v>0</v>
      </c>
      <c r="CK264" s="211">
        <f>_xlfn.XLOOKUP($C264,[1]Sheet1!$B:$B,[1]Sheet1!BK:BK)</f>
        <v>0</v>
      </c>
      <c r="CL264" s="211">
        <f>_xlfn.XLOOKUP($C264,[1]Sheet1!$B:$B,[1]Sheet1!BL:BL)</f>
        <v>0</v>
      </c>
      <c r="CM264" s="211">
        <f>_xlfn.XLOOKUP($C264,[1]Sheet1!$B:$B,[1]Sheet1!BM:BM)</f>
        <v>0</v>
      </c>
      <c r="CN264" s="211">
        <f>_xlfn.XLOOKUP($C264,[1]Sheet1!$B:$B,[1]Sheet1!BN:BN)</f>
        <v>0</v>
      </c>
      <c r="CO264" s="211">
        <f>_xlfn.XLOOKUP($C264,[1]Sheet1!$B:$B,[1]Sheet1!BO:BO)</f>
        <v>1</v>
      </c>
      <c r="CP264" s="211">
        <f>_xlfn.XLOOKUP($C264,[1]Sheet1!$B:$B,[1]Sheet1!BP:BP)</f>
        <v>0</v>
      </c>
      <c r="CQ264" s="211">
        <f>_xlfn.XLOOKUP($C264,[1]Sheet1!$B:$B,[1]Sheet1!BQ:BQ)</f>
        <v>1</v>
      </c>
      <c r="CR264" s="211">
        <f>_xlfn.XLOOKUP($C264,[1]Sheet1!$B:$B,[1]Sheet1!BR:BR)</f>
        <v>0</v>
      </c>
      <c r="CS264" s="211">
        <f>_xlfn.XLOOKUP($C264,[1]Sheet1!$B:$B,[1]Sheet1!BS:BS)</f>
        <v>1</v>
      </c>
      <c r="CT264" s="211">
        <f>_xlfn.XLOOKUP($C264,[1]Sheet1!$B:$B,[1]Sheet1!BT:BT)</f>
        <v>0</v>
      </c>
      <c r="CU264" s="211">
        <f>_xlfn.XLOOKUP($C264,[1]Sheet1!$B:$B,[1]Sheet1!BU:BU)</f>
        <v>1</v>
      </c>
      <c r="CV264" s="211">
        <f>_xlfn.XLOOKUP($C264,[1]Sheet1!$B:$B,[1]Sheet1!BV:BV)</f>
        <v>0</v>
      </c>
      <c r="CW264" s="211">
        <f>_xlfn.XLOOKUP($C264,[1]Sheet1!$B:$B,[1]Sheet1!BW:BW)</f>
        <v>0</v>
      </c>
      <c r="CX264" s="211">
        <f>_xlfn.XLOOKUP($C264,[1]Sheet1!$B:$B,[1]Sheet1!BX:BX)</f>
        <v>1</v>
      </c>
      <c r="CY264" s="211">
        <f>_xlfn.XLOOKUP($C264,[1]Sheet1!$B:$B,[1]Sheet1!BY:BY)</f>
        <v>1</v>
      </c>
      <c r="CZ264" s="211">
        <f>_xlfn.XLOOKUP($C264,[1]Sheet1!$B:$B,[1]Sheet1!BZ:BZ)</f>
        <v>1</v>
      </c>
      <c r="DA264" s="211">
        <f>_xlfn.XLOOKUP($C264,[1]Sheet1!$B:$B,[1]Sheet1!CA:CA)</f>
        <v>1</v>
      </c>
      <c r="DB264" s="211">
        <f>_xlfn.XLOOKUP($C264,[1]Sheet1!$B:$B,[1]Sheet1!CB:CB)</f>
        <v>1</v>
      </c>
      <c r="DC264" s="211">
        <f>_xlfn.XLOOKUP($C264,[1]Sheet1!$B:$B,[1]Sheet1!CC:CC)</f>
        <v>1</v>
      </c>
      <c r="DD264" s="211">
        <f>_xlfn.XLOOKUP($C264,[1]Sheet1!$B:$B,[1]Sheet1!CD:CD)</f>
        <v>0</v>
      </c>
      <c r="DE264" s="211">
        <f>_xlfn.XLOOKUP($C264,[1]Sheet1!$B:$B,[1]Sheet1!CE:CE)</f>
        <v>1</v>
      </c>
      <c r="DF264" s="211">
        <f>_xlfn.XLOOKUP($C264,[1]Sheet1!$B:$B,[1]Sheet1!CF:CF)</f>
        <v>0</v>
      </c>
      <c r="DG264" s="163" t="str">
        <f>_xlfn.XLOOKUP(C264,[2]Sheet1!$B:$B,[2]Sheet1!$N:$N)</f>
        <v>Y</v>
      </c>
      <c r="DH264" s="163" t="str">
        <f>_xlfn.XLOOKUP(C264,[2]Sheet1!$B:$B,[2]Sheet1!$R:$R)</f>
        <v>Yes</v>
      </c>
      <c r="DI264" s="163" t="str">
        <f>_xlfn.XLOOKUP(C264,[2]Sheet1!$B:$B,[2]Sheet1!$AN:$AN)</f>
        <v>C, V</v>
      </c>
      <c r="DJ264" s="163" t="str">
        <f>_xlfn.XLOOKUP(C264,[2]Sheet1!$B:$B,[2]Sheet1!$W:$W)</f>
        <v>I</v>
      </c>
      <c r="DK264" s="163">
        <f>_xlfn.XLOOKUP(C264,[2]Sheet1!$B:$B,[2]Sheet1!$AF:$AF)</f>
        <v>0</v>
      </c>
      <c r="DL264" s="163" t="str">
        <f>_xlfn.XLOOKUP(C264,[2]Sheet1!$B:$B,[2]Sheet1!$AW:$AW)</f>
        <v>Y</v>
      </c>
      <c r="DM264" s="166" t="str">
        <f t="shared" si="172"/>
        <v>Y</v>
      </c>
      <c r="DN264" s="166" t="str">
        <f t="shared" si="173"/>
        <v>Targets set</v>
      </c>
      <c r="DO264" s="166" t="str">
        <f t="shared" si="174"/>
        <v>N</v>
      </c>
      <c r="DP264" s="166" t="str">
        <f t="shared" si="175"/>
        <v>N</v>
      </c>
      <c r="DQ264" s="180" t="str">
        <f t="shared" si="176"/>
        <v>Yes</v>
      </c>
      <c r="DR264" s="180"/>
    </row>
    <row r="265" spans="1:122" s="24" customFormat="1" ht="16.5" hidden="1" customHeight="1">
      <c r="A265" s="24">
        <v>262</v>
      </c>
      <c r="B265" s="24">
        <v>289</v>
      </c>
      <c r="C265" s="26" t="s">
        <v>1288</v>
      </c>
      <c r="D265" s="143" t="s">
        <v>7235</v>
      </c>
      <c r="E265" s="143" t="s">
        <v>7186</v>
      </c>
      <c r="F265" s="143" t="s">
        <v>5345</v>
      </c>
      <c r="G265" s="143" t="s">
        <v>3136</v>
      </c>
      <c r="H265" s="167" t="s">
        <v>1289</v>
      </c>
      <c r="I265" s="143" t="s">
        <v>1290</v>
      </c>
      <c r="J265" s="143">
        <v>0.59799999999999998</v>
      </c>
      <c r="K265" s="143" t="s">
        <v>1291</v>
      </c>
      <c r="L265" s="143">
        <v>104890</v>
      </c>
      <c r="M265" s="144">
        <v>22</v>
      </c>
      <c r="N265" s="73" t="s">
        <v>689</v>
      </c>
      <c r="O265" s="73" t="s">
        <v>7588</v>
      </c>
      <c r="P265" s="74" t="s">
        <v>7588</v>
      </c>
      <c r="Q265" s="73" t="s">
        <v>86</v>
      </c>
      <c r="R265" s="73" t="s">
        <v>86</v>
      </c>
      <c r="S265" s="73" t="s">
        <v>673</v>
      </c>
      <c r="T265" s="73" t="s">
        <v>3329</v>
      </c>
      <c r="U265" s="213">
        <v>2030</v>
      </c>
      <c r="V265" s="73" t="s">
        <v>673</v>
      </c>
      <c r="W265" s="73" t="s">
        <v>3329</v>
      </c>
      <c r="X265" s="218">
        <v>2040</v>
      </c>
      <c r="Y265" s="73" t="s">
        <v>86</v>
      </c>
      <c r="Z265" s="73" t="s">
        <v>673</v>
      </c>
      <c r="AA265" s="74">
        <v>2040</v>
      </c>
      <c r="AB265" s="73"/>
      <c r="AC265" s="73" t="s">
        <v>417</v>
      </c>
      <c r="AD265" s="74" t="s">
        <v>6</v>
      </c>
      <c r="AE265" s="73" t="s">
        <v>7588</v>
      </c>
      <c r="AF265" s="73" t="s">
        <v>689</v>
      </c>
      <c r="AG265" s="73" t="s">
        <v>266</v>
      </c>
      <c r="AH265" s="73" t="s">
        <v>266</v>
      </c>
      <c r="AI265" s="73" t="s">
        <v>266</v>
      </c>
      <c r="AJ265" s="73" t="s">
        <v>2283</v>
      </c>
      <c r="AK265" s="81" t="s">
        <v>7588</v>
      </c>
      <c r="AL265" s="73" t="s">
        <v>7588</v>
      </c>
      <c r="AN265" s="26"/>
      <c r="AO265" s="24" t="s">
        <v>7346</v>
      </c>
      <c r="AP265" s="73" t="s">
        <v>86</v>
      </c>
      <c r="AQ265" s="24" t="s">
        <v>2283</v>
      </c>
      <c r="AR265" s="24" t="s">
        <v>5349</v>
      </c>
      <c r="AS265" s="24">
        <v>2040</v>
      </c>
      <c r="AU265" s="26"/>
      <c r="AV265" s="24" t="s">
        <v>266</v>
      </c>
      <c r="AW265" s="22" t="s">
        <v>269</v>
      </c>
      <c r="AX265" s="24" t="s">
        <v>266</v>
      </c>
      <c r="AY265" s="24" t="s">
        <v>689</v>
      </c>
      <c r="AZ265" s="24" t="s">
        <v>7588</v>
      </c>
      <c r="BA265" s="24" t="s">
        <v>7588</v>
      </c>
      <c r="BC265" s="26"/>
      <c r="BE265" s="29"/>
      <c r="BF265" s="26"/>
      <c r="BG265" s="24">
        <f t="shared" si="144"/>
        <v>0</v>
      </c>
      <c r="BH265" s="24">
        <f t="shared" si="145"/>
        <v>0</v>
      </c>
      <c r="BI265" s="24">
        <f t="shared" si="146"/>
        <v>0</v>
      </c>
      <c r="BJ265" s="24">
        <f t="shared" si="147"/>
        <v>0</v>
      </c>
      <c r="BK265" s="24">
        <f t="shared" si="148"/>
        <v>0</v>
      </c>
      <c r="BL265" s="24">
        <f t="shared" si="149"/>
        <v>1</v>
      </c>
      <c r="BM265" s="24">
        <f t="shared" si="150"/>
        <v>0</v>
      </c>
      <c r="BN265" s="24">
        <f t="shared" si="151"/>
        <v>1</v>
      </c>
      <c r="BO265" s="24">
        <f t="shared" si="152"/>
        <v>0</v>
      </c>
      <c r="BP265" s="24">
        <f t="shared" si="153"/>
        <v>0</v>
      </c>
      <c r="BQ265" s="24">
        <f t="shared" si="154"/>
        <v>1</v>
      </c>
      <c r="BR265" s="24">
        <f t="shared" si="155"/>
        <v>0</v>
      </c>
      <c r="BS265" s="24">
        <f t="shared" si="156"/>
        <v>0</v>
      </c>
      <c r="BT265" s="24">
        <f t="shared" si="157"/>
        <v>1</v>
      </c>
      <c r="BU265" s="24">
        <f t="shared" si="158"/>
        <v>0</v>
      </c>
      <c r="BV265" s="24">
        <f t="shared" si="159"/>
        <v>0</v>
      </c>
      <c r="BW265" s="24">
        <f t="shared" si="160"/>
        <v>0</v>
      </c>
      <c r="BX265" s="24">
        <f t="shared" si="161"/>
        <v>0</v>
      </c>
      <c r="BY265" s="24">
        <f t="shared" si="162"/>
        <v>0</v>
      </c>
      <c r="BZ265" s="24">
        <f t="shared" si="163"/>
        <v>0</v>
      </c>
      <c r="CA265" s="24">
        <f t="shared" si="164"/>
        <v>1</v>
      </c>
      <c r="CB265" s="24">
        <f t="shared" si="165"/>
        <v>1</v>
      </c>
      <c r="CC265" s="24">
        <f t="shared" si="166"/>
        <v>0</v>
      </c>
      <c r="CD265" s="24">
        <f t="shared" si="167"/>
        <v>0</v>
      </c>
      <c r="CE265" s="24">
        <f t="shared" si="168"/>
        <v>0</v>
      </c>
      <c r="CF265" s="24">
        <f t="shared" si="169"/>
        <v>1</v>
      </c>
      <c r="CG265" s="24">
        <f>MAX($BJ265,$BN265,$BX265,$CB265)</f>
        <v>1</v>
      </c>
      <c r="CH265" s="24">
        <f t="shared" si="170"/>
        <v>0</v>
      </c>
      <c r="CI265" s="24">
        <f t="shared" si="171"/>
        <v>0</v>
      </c>
      <c r="CJ265" s="211">
        <f>_xlfn.XLOOKUP($C265,[1]Sheet1!$B:$B,[1]Sheet1!BJ:BJ)</f>
        <v>0</v>
      </c>
      <c r="CK265" s="211">
        <f>_xlfn.XLOOKUP($C265,[1]Sheet1!$B:$B,[1]Sheet1!BK:BK)</f>
        <v>0</v>
      </c>
      <c r="CL265" s="211">
        <f>_xlfn.XLOOKUP($C265,[1]Sheet1!$B:$B,[1]Sheet1!BL:BL)</f>
        <v>0</v>
      </c>
      <c r="CM265" s="211">
        <f>_xlfn.XLOOKUP($C265,[1]Sheet1!$B:$B,[1]Sheet1!BM:BM)</f>
        <v>0</v>
      </c>
      <c r="CN265" s="211">
        <f>_xlfn.XLOOKUP($C265,[1]Sheet1!$B:$B,[1]Sheet1!BN:BN)</f>
        <v>0</v>
      </c>
      <c r="CO265" s="211">
        <f>_xlfn.XLOOKUP($C265,[1]Sheet1!$B:$B,[1]Sheet1!BO:BO)</f>
        <v>0</v>
      </c>
      <c r="CP265" s="211">
        <f>_xlfn.XLOOKUP($C265,[1]Sheet1!$B:$B,[1]Sheet1!BP:BP)</f>
        <v>1</v>
      </c>
      <c r="CQ265" s="211">
        <f>_xlfn.XLOOKUP($C265,[1]Sheet1!$B:$B,[1]Sheet1!BQ:BQ)</f>
        <v>1</v>
      </c>
      <c r="CR265" s="211">
        <f>_xlfn.XLOOKUP($C265,[1]Sheet1!$B:$B,[1]Sheet1!BR:BR)</f>
        <v>0</v>
      </c>
      <c r="CS265" s="211">
        <f>_xlfn.XLOOKUP($C265,[1]Sheet1!$B:$B,[1]Sheet1!BS:BS)</f>
        <v>1</v>
      </c>
      <c r="CT265" s="211">
        <f>_xlfn.XLOOKUP($C265,[1]Sheet1!$B:$B,[1]Sheet1!BT:BT)</f>
        <v>0</v>
      </c>
      <c r="CU265" s="211">
        <f>_xlfn.XLOOKUP($C265,[1]Sheet1!$B:$B,[1]Sheet1!BU:BU)</f>
        <v>1</v>
      </c>
      <c r="CV265" s="211">
        <f>_xlfn.XLOOKUP($C265,[1]Sheet1!$B:$B,[1]Sheet1!BV:BV)</f>
        <v>0</v>
      </c>
      <c r="CW265" s="211">
        <f>_xlfn.XLOOKUP($C265,[1]Sheet1!$B:$B,[1]Sheet1!BW:BW)</f>
        <v>0</v>
      </c>
      <c r="CX265" s="211">
        <f>_xlfn.XLOOKUP($C265,[1]Sheet1!$B:$B,[1]Sheet1!BX:BX)</f>
        <v>0</v>
      </c>
      <c r="CY265" s="211">
        <f>_xlfn.XLOOKUP($C265,[1]Sheet1!$B:$B,[1]Sheet1!BY:BY)</f>
        <v>0</v>
      </c>
      <c r="CZ265" s="211">
        <f>_xlfn.XLOOKUP($C265,[1]Sheet1!$B:$B,[1]Sheet1!BZ:BZ)</f>
        <v>1</v>
      </c>
      <c r="DA265" s="211">
        <f>_xlfn.XLOOKUP($C265,[1]Sheet1!$B:$B,[1]Sheet1!CA:CA)</f>
        <v>0</v>
      </c>
      <c r="DB265" s="211">
        <f>_xlfn.XLOOKUP($C265,[1]Sheet1!$B:$B,[1]Sheet1!CB:CB)</f>
        <v>1</v>
      </c>
      <c r="DC265" s="211">
        <f>_xlfn.XLOOKUP($C265,[1]Sheet1!$B:$B,[1]Sheet1!CC:CC)</f>
        <v>1</v>
      </c>
      <c r="DD265" s="211">
        <f>_xlfn.XLOOKUP($C265,[1]Sheet1!$B:$B,[1]Sheet1!CD:CD)</f>
        <v>0</v>
      </c>
      <c r="DE265" s="211">
        <f>_xlfn.XLOOKUP($C265,[1]Sheet1!$B:$B,[1]Sheet1!CE:CE)</f>
        <v>1</v>
      </c>
      <c r="DF265" s="211">
        <f>_xlfn.XLOOKUP($C265,[1]Sheet1!$B:$B,[1]Sheet1!CF:CF)</f>
        <v>0</v>
      </c>
      <c r="DG265" s="163" t="str">
        <f>_xlfn.XLOOKUP(C265,[2]Sheet1!$B:$B,[2]Sheet1!$N:$N)</f>
        <v>Y</v>
      </c>
      <c r="DH265" s="163" t="str">
        <f>_xlfn.XLOOKUP(C265,[2]Sheet1!$B:$B,[2]Sheet1!$R:$R)</f>
        <v>Yes</v>
      </c>
      <c r="DI265" s="163" t="str">
        <f>_xlfn.XLOOKUP(C265,[2]Sheet1!$B:$B,[2]Sheet1!$AN:$AN)</f>
        <v>V</v>
      </c>
      <c r="DJ265" s="163" t="str">
        <f>_xlfn.XLOOKUP(C265,[2]Sheet1!$B:$B,[2]Sheet1!$W:$W)</f>
        <v>N</v>
      </c>
      <c r="DK265" s="163">
        <f>_xlfn.XLOOKUP(C265,[2]Sheet1!$B:$B,[2]Sheet1!$AF:$AF)</f>
        <v>0</v>
      </c>
      <c r="DL265" s="163" t="str">
        <f>_xlfn.XLOOKUP(C265,[2]Sheet1!$B:$B,[2]Sheet1!$AW:$AW)</f>
        <v>U</v>
      </c>
      <c r="DM265" s="166" t="str">
        <f t="shared" si="172"/>
        <v>Y</v>
      </c>
      <c r="DN265" s="166" t="str">
        <f t="shared" si="173"/>
        <v>Targets set</v>
      </c>
      <c r="DO265" s="166" t="str">
        <f t="shared" si="174"/>
        <v>Y</v>
      </c>
      <c r="DP265" s="166" t="str">
        <f t="shared" si="175"/>
        <v>N</v>
      </c>
      <c r="DQ265" s="180" t="str">
        <f t="shared" si="176"/>
        <v>Yes</v>
      </c>
      <c r="DR265" s="180"/>
    </row>
    <row r="266" spans="1:122" s="24" customFormat="1" ht="16.5" hidden="1" customHeight="1">
      <c r="A266" s="24">
        <v>263</v>
      </c>
      <c r="B266" s="24">
        <v>287</v>
      </c>
      <c r="C266" s="26" t="s">
        <v>2007</v>
      </c>
      <c r="D266" s="24" t="s">
        <v>7217</v>
      </c>
      <c r="E266" s="24" t="s">
        <v>7169</v>
      </c>
      <c r="F266" s="24" t="s">
        <v>2540</v>
      </c>
      <c r="G266" s="24" t="s">
        <v>3181</v>
      </c>
      <c r="H266" s="30" t="s">
        <v>2008</v>
      </c>
      <c r="I266" s="24" t="s">
        <v>2009</v>
      </c>
      <c r="J266" s="24">
        <v>0.438</v>
      </c>
      <c r="K266" s="24" t="s">
        <v>2010</v>
      </c>
      <c r="L266" s="24">
        <v>51436</v>
      </c>
      <c r="M266" s="26">
        <v>31</v>
      </c>
      <c r="N266" s="73" t="s">
        <v>689</v>
      </c>
      <c r="O266" s="73" t="s">
        <v>7588</v>
      </c>
      <c r="P266" s="74" t="s">
        <v>7588</v>
      </c>
      <c r="Q266" s="73" t="s">
        <v>86</v>
      </c>
      <c r="R266" s="73" t="s">
        <v>689</v>
      </c>
      <c r="S266" s="73" t="s">
        <v>1421</v>
      </c>
      <c r="T266" s="73" t="s">
        <v>7588</v>
      </c>
      <c r="U266" s="213" t="s">
        <v>7588</v>
      </c>
      <c r="V266" s="73" t="s">
        <v>7588</v>
      </c>
      <c r="W266" s="73" t="s">
        <v>7588</v>
      </c>
      <c r="X266" s="218" t="s">
        <v>7588</v>
      </c>
      <c r="Y266" s="73" t="s">
        <v>7588</v>
      </c>
      <c r="Z266" s="73" t="s">
        <v>7588</v>
      </c>
      <c r="AA266" s="74" t="s">
        <v>7588</v>
      </c>
      <c r="AB266" s="73"/>
      <c r="AC266" s="73" t="s">
        <v>2995</v>
      </c>
      <c r="AD266" s="74" t="s">
        <v>7140</v>
      </c>
      <c r="AE266" s="73" t="s">
        <v>7588</v>
      </c>
      <c r="AF266" s="73" t="s">
        <v>689</v>
      </c>
      <c r="AG266" s="73" t="s">
        <v>266</v>
      </c>
      <c r="AH266" s="73" t="s">
        <v>266</v>
      </c>
      <c r="AI266" s="73" t="s">
        <v>738</v>
      </c>
      <c r="AJ266" s="73" t="s">
        <v>691</v>
      </c>
      <c r="AK266" s="81" t="s">
        <v>7588</v>
      </c>
      <c r="AL266" s="73" t="s">
        <v>7588</v>
      </c>
      <c r="AN266" s="26"/>
      <c r="AO266" s="24" t="s">
        <v>7588</v>
      </c>
      <c r="AP266" s="73" t="s">
        <v>689</v>
      </c>
      <c r="AQ266" s="24" t="s">
        <v>7588</v>
      </c>
      <c r="AR266" s="24" t="s">
        <v>7588</v>
      </c>
      <c r="AS266" s="24" t="s">
        <v>7588</v>
      </c>
      <c r="AU266" s="26"/>
      <c r="AV266" s="24" t="s">
        <v>266</v>
      </c>
      <c r="AW266" s="22" t="s">
        <v>3019</v>
      </c>
      <c r="AX266" s="24" t="s">
        <v>269</v>
      </c>
      <c r="AY266" s="24" t="s">
        <v>86</v>
      </c>
      <c r="AZ266" s="24" t="s">
        <v>5360</v>
      </c>
      <c r="BA266" s="24">
        <v>2030</v>
      </c>
      <c r="BC266" s="26"/>
      <c r="BE266" s="29"/>
      <c r="BF266" s="26"/>
      <c r="BG266" s="24">
        <f t="shared" si="144"/>
        <v>0</v>
      </c>
      <c r="BH266" s="24">
        <f t="shared" si="145"/>
        <v>0</v>
      </c>
      <c r="BI266" s="24">
        <f t="shared" si="146"/>
        <v>0</v>
      </c>
      <c r="BJ266" s="24">
        <f t="shared" si="147"/>
        <v>0</v>
      </c>
      <c r="BK266" s="24">
        <f t="shared" si="148"/>
        <v>0</v>
      </c>
      <c r="BL266" s="24">
        <f t="shared" si="149"/>
        <v>0</v>
      </c>
      <c r="BM266" s="24">
        <f t="shared" si="150"/>
        <v>0</v>
      </c>
      <c r="BN266" s="24">
        <f t="shared" si="151"/>
        <v>0</v>
      </c>
      <c r="BO266" s="24">
        <f t="shared" si="152"/>
        <v>0</v>
      </c>
      <c r="BP266" s="24">
        <f t="shared" si="153"/>
        <v>0</v>
      </c>
      <c r="BQ266" s="24">
        <f t="shared" si="154"/>
        <v>0</v>
      </c>
      <c r="BR266" s="24">
        <f t="shared" si="155"/>
        <v>0</v>
      </c>
      <c r="BS266" s="24">
        <f t="shared" si="156"/>
        <v>0</v>
      </c>
      <c r="BT266" s="24">
        <f t="shared" si="157"/>
        <v>0</v>
      </c>
      <c r="BU266" s="24">
        <f t="shared" si="158"/>
        <v>0</v>
      </c>
      <c r="BV266" s="24">
        <f t="shared" si="159"/>
        <v>0</v>
      </c>
      <c r="BW266" s="24">
        <f t="shared" si="160"/>
        <v>0</v>
      </c>
      <c r="BX266" s="24">
        <f t="shared" si="161"/>
        <v>0</v>
      </c>
      <c r="BY266" s="24">
        <f t="shared" si="162"/>
        <v>0</v>
      </c>
      <c r="BZ266" s="24">
        <f t="shared" si="163"/>
        <v>0</v>
      </c>
      <c r="CA266" s="24">
        <f t="shared" si="164"/>
        <v>0</v>
      </c>
      <c r="CB266" s="24">
        <f t="shared" si="165"/>
        <v>0</v>
      </c>
      <c r="CC266" s="24">
        <f t="shared" si="166"/>
        <v>0</v>
      </c>
      <c r="CD266" s="24">
        <f t="shared" si="167"/>
        <v>1</v>
      </c>
      <c r="CE266" s="24">
        <f t="shared" si="168"/>
        <v>0</v>
      </c>
      <c r="CF266" s="24">
        <f t="shared" si="169"/>
        <v>1</v>
      </c>
      <c r="CG266" s="24">
        <f t="shared" ref="CG266:CG272" si="177">MAX(BJ266,BN266,BX266,CB266)</f>
        <v>0</v>
      </c>
      <c r="CH266" s="24">
        <f t="shared" si="170"/>
        <v>0</v>
      </c>
      <c r="CI266" s="24">
        <f t="shared" si="171"/>
        <v>0</v>
      </c>
      <c r="CJ266" s="211">
        <f>_xlfn.XLOOKUP($C266,[1]Sheet1!$B:$B,[1]Sheet1!BJ:BJ)</f>
        <v>1</v>
      </c>
      <c r="CK266" s="211">
        <f>_xlfn.XLOOKUP($C266,[1]Sheet1!$B:$B,[1]Sheet1!BK:BK)</f>
        <v>0</v>
      </c>
      <c r="CL266" s="211">
        <f>_xlfn.XLOOKUP($C266,[1]Sheet1!$B:$B,[1]Sheet1!BL:BL)</f>
        <v>0</v>
      </c>
      <c r="CM266" s="211">
        <f>_xlfn.XLOOKUP($C266,[1]Sheet1!$B:$B,[1]Sheet1!BM:BM)</f>
        <v>1</v>
      </c>
      <c r="CN266" s="211">
        <f>_xlfn.XLOOKUP($C266,[1]Sheet1!$B:$B,[1]Sheet1!BN:BN)</f>
        <v>0</v>
      </c>
      <c r="CO266" s="211">
        <f>_xlfn.XLOOKUP($C266,[1]Sheet1!$B:$B,[1]Sheet1!BO:BO)</f>
        <v>0</v>
      </c>
      <c r="CP266" s="211">
        <f>_xlfn.XLOOKUP($C266,[1]Sheet1!$B:$B,[1]Sheet1!BP:BP)</f>
        <v>1</v>
      </c>
      <c r="CQ266" s="211">
        <f>_xlfn.XLOOKUP($C266,[1]Sheet1!$B:$B,[1]Sheet1!BQ:BQ)</f>
        <v>1</v>
      </c>
      <c r="CR266" s="211">
        <f>_xlfn.XLOOKUP($C266,[1]Sheet1!$B:$B,[1]Sheet1!BR:BR)</f>
        <v>0</v>
      </c>
      <c r="CS266" s="211">
        <f>_xlfn.XLOOKUP($C266,[1]Sheet1!$B:$B,[1]Sheet1!BS:BS)</f>
        <v>0</v>
      </c>
      <c r="CT266" s="211">
        <f>_xlfn.XLOOKUP($C266,[1]Sheet1!$B:$B,[1]Sheet1!BT:BT)</f>
        <v>0</v>
      </c>
      <c r="CU266" s="211">
        <f>_xlfn.XLOOKUP($C266,[1]Sheet1!$B:$B,[1]Sheet1!BU:BU)</f>
        <v>0</v>
      </c>
      <c r="CV266" s="211">
        <f>_xlfn.XLOOKUP($C266,[1]Sheet1!$B:$B,[1]Sheet1!BV:BV)</f>
        <v>0</v>
      </c>
      <c r="CW266" s="211">
        <f>_xlfn.XLOOKUP($C266,[1]Sheet1!$B:$B,[1]Sheet1!BW:BW)</f>
        <v>0</v>
      </c>
      <c r="CX266" s="211">
        <f>_xlfn.XLOOKUP($C266,[1]Sheet1!$B:$B,[1]Sheet1!BX:BX)</f>
        <v>0</v>
      </c>
      <c r="CY266" s="211">
        <f>_xlfn.XLOOKUP($C266,[1]Sheet1!$B:$B,[1]Sheet1!BY:BY)</f>
        <v>0</v>
      </c>
      <c r="CZ266" s="211">
        <f>_xlfn.XLOOKUP($C266,[1]Sheet1!$B:$B,[1]Sheet1!BZ:BZ)</f>
        <v>1</v>
      </c>
      <c r="DA266" s="211">
        <f>_xlfn.XLOOKUP($C266,[1]Sheet1!$B:$B,[1]Sheet1!CA:CA)</f>
        <v>1</v>
      </c>
      <c r="DB266" s="211">
        <f>_xlfn.XLOOKUP($C266,[1]Sheet1!$B:$B,[1]Sheet1!CB:CB)</f>
        <v>1</v>
      </c>
      <c r="DC266" s="211">
        <f>_xlfn.XLOOKUP($C266,[1]Sheet1!$B:$B,[1]Sheet1!CC:CC)</f>
        <v>1</v>
      </c>
      <c r="DD266" s="211">
        <f>_xlfn.XLOOKUP($C266,[1]Sheet1!$B:$B,[1]Sheet1!CD:CD)</f>
        <v>0</v>
      </c>
      <c r="DE266" s="211">
        <f>_xlfn.XLOOKUP($C266,[1]Sheet1!$B:$B,[1]Sheet1!CE:CE)</f>
        <v>1</v>
      </c>
      <c r="DF266" s="211">
        <f>_xlfn.XLOOKUP($C266,[1]Sheet1!$B:$B,[1]Sheet1!CF:CF)</f>
        <v>1</v>
      </c>
      <c r="DG266" s="163" t="str">
        <f>_xlfn.XLOOKUP(C266,[2]Sheet1!$B:$B,[2]Sheet1!$N:$N)</f>
        <v>N</v>
      </c>
      <c r="DH266" s="163" t="str">
        <f>_xlfn.XLOOKUP(C266,[2]Sheet1!$B:$B,[2]Sheet1!$R:$R)</f>
        <v>No</v>
      </c>
      <c r="DI266" s="163" t="str">
        <f>_xlfn.XLOOKUP(C266,[2]Sheet1!$B:$B,[2]Sheet1!$AN:$AN)</f>
        <v>C</v>
      </c>
      <c r="DJ266" s="163" t="str">
        <f>_xlfn.XLOOKUP(C266,[2]Sheet1!$B:$B,[2]Sheet1!$W:$W)</f>
        <v>C</v>
      </c>
      <c r="DK266" s="163" t="str">
        <f>_xlfn.XLOOKUP(C266,[2]Sheet1!$B:$B,[2]Sheet1!$AF:$AF)</f>
        <v>Y</v>
      </c>
      <c r="DL266" s="163" t="str">
        <f>_xlfn.XLOOKUP(C266,[2]Sheet1!$B:$B,[2]Sheet1!$AW:$AW)</f>
        <v>U</v>
      </c>
      <c r="DM266" s="166" t="str">
        <f t="shared" si="172"/>
        <v>Y</v>
      </c>
      <c r="DN266" s="166" t="str">
        <f t="shared" si="173"/>
        <v/>
      </c>
      <c r="DO266" s="166" t="str">
        <f t="shared" si="174"/>
        <v>N</v>
      </c>
      <c r="DP266" s="166" t="str">
        <f t="shared" si="175"/>
        <v>N</v>
      </c>
      <c r="DQ266" s="180" t="str">
        <f t="shared" si="176"/>
        <v>Yes</v>
      </c>
      <c r="DR266" s="180"/>
    </row>
    <row r="267" spans="1:122" s="24" customFormat="1" ht="16.5" hidden="1" customHeight="1">
      <c r="A267" s="143">
        <v>264</v>
      </c>
      <c r="B267" s="143">
        <v>255</v>
      </c>
      <c r="C267" s="144" t="s">
        <v>1151</v>
      </c>
      <c r="D267" s="143" t="s">
        <v>7195</v>
      </c>
      <c r="E267" s="143" t="s">
        <v>7182</v>
      </c>
      <c r="F267" s="143" t="s">
        <v>7286</v>
      </c>
      <c r="G267" s="143" t="s">
        <v>2990</v>
      </c>
      <c r="H267" s="167" t="s">
        <v>1152</v>
      </c>
      <c r="I267" s="143" t="s">
        <v>1153</v>
      </c>
      <c r="J267" s="143">
        <v>0.115</v>
      </c>
      <c r="K267" s="143" t="s">
        <v>1154</v>
      </c>
      <c r="L267" s="143">
        <v>94500</v>
      </c>
      <c r="M267" s="144">
        <v>9</v>
      </c>
      <c r="N267" s="145" t="s">
        <v>689</v>
      </c>
      <c r="O267" s="145" t="s">
        <v>7588</v>
      </c>
      <c r="P267" s="146" t="s">
        <v>7588</v>
      </c>
      <c r="Q267" s="73" t="s">
        <v>689</v>
      </c>
      <c r="R267" s="73" t="s">
        <v>689</v>
      </c>
      <c r="S267" s="145" t="s">
        <v>7588</v>
      </c>
      <c r="T267" s="145" t="s">
        <v>7588</v>
      </c>
      <c r="U267" s="214" t="s">
        <v>7588</v>
      </c>
      <c r="V267" s="145" t="s">
        <v>7588</v>
      </c>
      <c r="W267" s="145" t="s">
        <v>7588</v>
      </c>
      <c r="X267" s="219" t="s">
        <v>7588</v>
      </c>
      <c r="Y267" s="73" t="s">
        <v>7588</v>
      </c>
      <c r="Z267" s="145" t="s">
        <v>7588</v>
      </c>
      <c r="AA267" s="146" t="s">
        <v>7588</v>
      </c>
      <c r="AB267" s="145"/>
      <c r="AC267" s="145" t="s">
        <v>675</v>
      </c>
      <c r="AD267" s="146" t="s">
        <v>5</v>
      </c>
      <c r="AE267" s="73" t="s">
        <v>870</v>
      </c>
      <c r="AF267" s="73" t="s">
        <v>86</v>
      </c>
      <c r="AG267" s="145" t="s">
        <v>266</v>
      </c>
      <c r="AH267" s="145" t="s">
        <v>266</v>
      </c>
      <c r="AI267" s="145" t="s">
        <v>269</v>
      </c>
      <c r="AJ267" s="145" t="s">
        <v>691</v>
      </c>
      <c r="AK267" s="147" t="s">
        <v>5368</v>
      </c>
      <c r="AL267" s="145">
        <v>2035</v>
      </c>
      <c r="AN267" s="144"/>
      <c r="AO267" s="24" t="s">
        <v>7588</v>
      </c>
      <c r="AP267" s="145" t="s">
        <v>689</v>
      </c>
      <c r="AQ267" s="143" t="s">
        <v>7588</v>
      </c>
      <c r="AR267" s="143" t="s">
        <v>7588</v>
      </c>
      <c r="AS267" s="143" t="s">
        <v>7588</v>
      </c>
      <c r="AT267" s="143"/>
      <c r="AU267" s="144"/>
      <c r="AV267" s="143" t="s">
        <v>267</v>
      </c>
      <c r="AW267" s="198" t="s">
        <v>267</v>
      </c>
      <c r="AX267" s="143" t="s">
        <v>269</v>
      </c>
      <c r="AY267" s="143" t="s">
        <v>689</v>
      </c>
      <c r="AZ267" s="143" t="s">
        <v>7588</v>
      </c>
      <c r="BA267" s="143" t="s">
        <v>7588</v>
      </c>
      <c r="BB267" s="143"/>
      <c r="BC267" s="144"/>
      <c r="BD267" s="143"/>
      <c r="BE267" s="148"/>
      <c r="BF267" s="144"/>
      <c r="BG267" s="24">
        <f t="shared" si="144"/>
        <v>0</v>
      </c>
      <c r="BH267" s="24">
        <f t="shared" si="145"/>
        <v>0</v>
      </c>
      <c r="BI267" s="24">
        <f t="shared" si="146"/>
        <v>0</v>
      </c>
      <c r="BJ267" s="24">
        <f t="shared" si="147"/>
        <v>0</v>
      </c>
      <c r="BK267" s="24">
        <f t="shared" si="148"/>
        <v>0</v>
      </c>
      <c r="BL267" s="24">
        <f t="shared" si="149"/>
        <v>0</v>
      </c>
      <c r="BM267" s="24">
        <f t="shared" si="150"/>
        <v>0</v>
      </c>
      <c r="BN267" s="24">
        <f t="shared" si="151"/>
        <v>0</v>
      </c>
      <c r="BO267" s="24">
        <f t="shared" si="152"/>
        <v>0</v>
      </c>
      <c r="BP267" s="24">
        <f t="shared" si="153"/>
        <v>0</v>
      </c>
      <c r="BQ267" s="24">
        <f t="shared" si="154"/>
        <v>0</v>
      </c>
      <c r="BR267" s="24">
        <f t="shared" si="155"/>
        <v>0</v>
      </c>
      <c r="BS267" s="24">
        <f t="shared" si="156"/>
        <v>0</v>
      </c>
      <c r="BT267" s="24">
        <f t="shared" si="157"/>
        <v>0</v>
      </c>
      <c r="BU267" s="24">
        <f t="shared" si="158"/>
        <v>0</v>
      </c>
      <c r="BV267" s="24">
        <f t="shared" si="159"/>
        <v>0</v>
      </c>
      <c r="BW267" s="24">
        <f t="shared" si="160"/>
        <v>1</v>
      </c>
      <c r="BX267" s="24">
        <f t="shared" si="161"/>
        <v>1</v>
      </c>
      <c r="BY267" s="24">
        <f t="shared" si="162"/>
        <v>0</v>
      </c>
      <c r="BZ267" s="24">
        <f t="shared" si="163"/>
        <v>0</v>
      </c>
      <c r="CA267" s="24">
        <f t="shared" si="164"/>
        <v>0</v>
      </c>
      <c r="CB267" s="24">
        <f t="shared" si="165"/>
        <v>0</v>
      </c>
      <c r="CC267" s="24">
        <f t="shared" si="166"/>
        <v>0</v>
      </c>
      <c r="CD267" s="24">
        <f t="shared" si="167"/>
        <v>0</v>
      </c>
      <c r="CE267" s="24">
        <f t="shared" si="168"/>
        <v>0</v>
      </c>
      <c r="CF267" s="24">
        <f t="shared" si="169"/>
        <v>0</v>
      </c>
      <c r="CG267" s="24">
        <f t="shared" si="177"/>
        <v>1</v>
      </c>
      <c r="CH267" s="24">
        <f t="shared" si="170"/>
        <v>0</v>
      </c>
      <c r="CI267" s="24">
        <f t="shared" si="171"/>
        <v>1</v>
      </c>
      <c r="CJ267" s="211">
        <f>_xlfn.XLOOKUP($C267,[1]Sheet1!$B:$B,[1]Sheet1!BJ:BJ)</f>
        <v>0</v>
      </c>
      <c r="CK267" s="211">
        <f>_xlfn.XLOOKUP($C267,[1]Sheet1!$B:$B,[1]Sheet1!BK:BK)</f>
        <v>0</v>
      </c>
      <c r="CL267" s="211">
        <f>_xlfn.XLOOKUP($C267,[1]Sheet1!$B:$B,[1]Sheet1!BL:BL)</f>
        <v>1</v>
      </c>
      <c r="CM267" s="211">
        <f>_xlfn.XLOOKUP($C267,[1]Sheet1!$B:$B,[1]Sheet1!BM:BM)</f>
        <v>1</v>
      </c>
      <c r="CN267" s="211">
        <f>_xlfn.XLOOKUP($C267,[1]Sheet1!$B:$B,[1]Sheet1!BN:BN)</f>
        <v>0</v>
      </c>
      <c r="CO267" s="211">
        <f>_xlfn.XLOOKUP($C267,[1]Sheet1!$B:$B,[1]Sheet1!BO:BO)</f>
        <v>0</v>
      </c>
      <c r="CP267" s="211">
        <f>_xlfn.XLOOKUP($C267,[1]Sheet1!$B:$B,[1]Sheet1!BP:BP)</f>
        <v>0</v>
      </c>
      <c r="CQ267" s="211">
        <f>_xlfn.XLOOKUP($C267,[1]Sheet1!$B:$B,[1]Sheet1!BQ:BQ)</f>
        <v>0</v>
      </c>
      <c r="CR267" s="211">
        <f>_xlfn.XLOOKUP($C267,[1]Sheet1!$B:$B,[1]Sheet1!BR:BR)</f>
        <v>0</v>
      </c>
      <c r="CS267" s="211">
        <f>_xlfn.XLOOKUP($C267,[1]Sheet1!$B:$B,[1]Sheet1!BS:BS)</f>
        <v>0</v>
      </c>
      <c r="CT267" s="211">
        <f>_xlfn.XLOOKUP($C267,[1]Sheet1!$B:$B,[1]Sheet1!BT:BT)</f>
        <v>0</v>
      </c>
      <c r="CU267" s="211">
        <f>_xlfn.XLOOKUP($C267,[1]Sheet1!$B:$B,[1]Sheet1!BU:BU)</f>
        <v>0</v>
      </c>
      <c r="CV267" s="211">
        <f>_xlfn.XLOOKUP($C267,[1]Sheet1!$B:$B,[1]Sheet1!BV:BV)</f>
        <v>0</v>
      </c>
      <c r="CW267" s="211">
        <f>_xlfn.XLOOKUP($C267,[1]Sheet1!$B:$B,[1]Sheet1!BW:BW)</f>
        <v>0</v>
      </c>
      <c r="CX267" s="211">
        <f>_xlfn.XLOOKUP($C267,[1]Sheet1!$B:$B,[1]Sheet1!BX:BX)</f>
        <v>0</v>
      </c>
      <c r="CY267" s="211">
        <f>_xlfn.XLOOKUP($C267,[1]Sheet1!$B:$B,[1]Sheet1!BY:BY)</f>
        <v>0</v>
      </c>
      <c r="CZ267" s="211">
        <f>_xlfn.XLOOKUP($C267,[1]Sheet1!$B:$B,[1]Sheet1!BZ:BZ)</f>
        <v>1</v>
      </c>
      <c r="DA267" s="211">
        <f>_xlfn.XLOOKUP($C267,[1]Sheet1!$B:$B,[1]Sheet1!CA:CA)</f>
        <v>0</v>
      </c>
      <c r="DB267" s="211">
        <f>_xlfn.XLOOKUP($C267,[1]Sheet1!$B:$B,[1]Sheet1!CB:CB)</f>
        <v>1</v>
      </c>
      <c r="DC267" s="211">
        <f>_xlfn.XLOOKUP($C267,[1]Sheet1!$B:$B,[1]Sheet1!CC:CC)</f>
        <v>0</v>
      </c>
      <c r="DD267" s="211">
        <f>_xlfn.XLOOKUP($C267,[1]Sheet1!$B:$B,[1]Sheet1!CD:CD)</f>
        <v>0</v>
      </c>
      <c r="DE267" s="211">
        <f>_xlfn.XLOOKUP($C267,[1]Sheet1!$B:$B,[1]Sheet1!CE:CE)</f>
        <v>1</v>
      </c>
      <c r="DF267" s="211">
        <f>_xlfn.XLOOKUP($C267,[1]Sheet1!$B:$B,[1]Sheet1!CF:CF)</f>
        <v>0</v>
      </c>
      <c r="DG267" s="163" t="str">
        <f>_xlfn.XLOOKUP(C267,[2]Sheet1!$B:$B,[2]Sheet1!$N:$N)</f>
        <v>N</v>
      </c>
      <c r="DH267" s="163">
        <f>_xlfn.XLOOKUP(C267,[2]Sheet1!$B:$B,[2]Sheet1!$R:$R)</f>
        <v>0</v>
      </c>
      <c r="DI267" s="163" t="str">
        <f>_xlfn.XLOOKUP(C267,[2]Sheet1!$B:$B,[2]Sheet1!$AN:$AN)</f>
        <v>N</v>
      </c>
      <c r="DJ267" s="163" t="str">
        <f>_xlfn.XLOOKUP(C267,[2]Sheet1!$B:$B,[2]Sheet1!$W:$W)</f>
        <v>C</v>
      </c>
      <c r="DK267" s="163" t="str">
        <f>_xlfn.XLOOKUP(C267,[2]Sheet1!$B:$B,[2]Sheet1!$AF:$AF)</f>
        <v>U</v>
      </c>
      <c r="DL267" s="163">
        <f>_xlfn.XLOOKUP(C267,[2]Sheet1!$B:$B,[2]Sheet1!$AW:$AW)</f>
        <v>0</v>
      </c>
      <c r="DM267" s="166" t="str">
        <f t="shared" si="172"/>
        <v>N</v>
      </c>
      <c r="DN267" s="166" t="str">
        <f t="shared" si="173"/>
        <v/>
      </c>
      <c r="DO267" s="166" t="str">
        <f t="shared" si="174"/>
        <v>N</v>
      </c>
      <c r="DP267" s="166" t="str">
        <f t="shared" si="175"/>
        <v>Y</v>
      </c>
      <c r="DQ267" s="180" t="str">
        <f t="shared" si="176"/>
        <v>Not Specified</v>
      </c>
      <c r="DR267" s="180"/>
    </row>
    <row r="268" spans="1:122" s="89" customFormat="1" ht="16.5" hidden="1" customHeight="1">
      <c r="A268" s="89">
        <v>265</v>
      </c>
      <c r="B268" s="89">
        <v>256</v>
      </c>
      <c r="C268" s="90" t="s">
        <v>1155</v>
      </c>
      <c r="D268" s="89" t="s">
        <v>7159</v>
      </c>
      <c r="E268" s="89" t="s">
        <v>7155</v>
      </c>
      <c r="F268" s="89" t="s">
        <v>2277</v>
      </c>
      <c r="G268" s="89" t="s">
        <v>3181</v>
      </c>
      <c r="H268" s="91" t="s">
        <v>1156</v>
      </c>
      <c r="I268" s="89" t="s">
        <v>1157</v>
      </c>
      <c r="J268" s="89">
        <v>0.316</v>
      </c>
      <c r="K268" s="89" t="s">
        <v>1158</v>
      </c>
      <c r="L268" s="89">
        <v>126893</v>
      </c>
      <c r="M268" s="90">
        <v>14</v>
      </c>
      <c r="N268" s="88" t="s">
        <v>689</v>
      </c>
      <c r="O268" s="88" t="s">
        <v>7588</v>
      </c>
      <c r="P268" s="92" t="s">
        <v>7588</v>
      </c>
      <c r="Q268" s="73" t="s">
        <v>689</v>
      </c>
      <c r="R268" s="73" t="s">
        <v>689</v>
      </c>
      <c r="S268" s="88" t="s">
        <v>7588</v>
      </c>
      <c r="T268" s="88" t="s">
        <v>7588</v>
      </c>
      <c r="U268" s="215" t="s">
        <v>7588</v>
      </c>
      <c r="V268" s="88" t="s">
        <v>7588</v>
      </c>
      <c r="W268" s="88" t="s">
        <v>7588</v>
      </c>
      <c r="X268" s="220" t="s">
        <v>7588</v>
      </c>
      <c r="Y268" s="73" t="s">
        <v>7588</v>
      </c>
      <c r="Z268" s="88" t="s">
        <v>7588</v>
      </c>
      <c r="AA268" s="92" t="s">
        <v>7588</v>
      </c>
      <c r="AB268" s="88"/>
      <c r="AC268" s="88" t="s">
        <v>7588</v>
      </c>
      <c r="AD268" s="92" t="s">
        <v>7588</v>
      </c>
      <c r="AE268" s="73" t="s">
        <v>7588</v>
      </c>
      <c r="AF268" s="73" t="s">
        <v>689</v>
      </c>
      <c r="AG268" s="88" t="s">
        <v>7588</v>
      </c>
      <c r="AH268" s="88" t="s">
        <v>7588</v>
      </c>
      <c r="AI268" s="88" t="s">
        <v>7588</v>
      </c>
      <c r="AJ268" s="88" t="s">
        <v>7588</v>
      </c>
      <c r="AK268" s="93" t="s">
        <v>7588</v>
      </c>
      <c r="AL268" s="88" t="s">
        <v>7588</v>
      </c>
      <c r="AN268" s="90"/>
      <c r="AO268" s="24" t="s">
        <v>7588</v>
      </c>
      <c r="AP268" s="88" t="s">
        <v>689</v>
      </c>
      <c r="AQ268" s="89" t="s">
        <v>7588</v>
      </c>
      <c r="AR268" s="89" t="s">
        <v>7588</v>
      </c>
      <c r="AS268" s="89" t="s">
        <v>7588</v>
      </c>
      <c r="AU268" s="90"/>
      <c r="AV268" s="89" t="s">
        <v>7588</v>
      </c>
      <c r="AW268" s="199" t="s">
        <v>7588</v>
      </c>
      <c r="AX268" s="89" t="s">
        <v>7588</v>
      </c>
      <c r="AY268" s="89" t="s">
        <v>689</v>
      </c>
      <c r="AZ268" s="89" t="s">
        <v>7588</v>
      </c>
      <c r="BA268" s="89" t="s">
        <v>7588</v>
      </c>
      <c r="BC268" s="90"/>
      <c r="BE268" s="95"/>
      <c r="BF268" s="90"/>
      <c r="BG268" s="24">
        <f t="shared" si="144"/>
        <v>0</v>
      </c>
      <c r="BH268" s="24">
        <f t="shared" si="145"/>
        <v>0</v>
      </c>
      <c r="BI268" s="24">
        <f t="shared" si="146"/>
        <v>0</v>
      </c>
      <c r="BJ268" s="24">
        <f t="shared" si="147"/>
        <v>0</v>
      </c>
      <c r="BK268" s="24">
        <f t="shared" si="148"/>
        <v>0</v>
      </c>
      <c r="BL268" s="24">
        <f t="shared" si="149"/>
        <v>0</v>
      </c>
      <c r="BM268" s="24">
        <f t="shared" si="150"/>
        <v>0</v>
      </c>
      <c r="BN268" s="24">
        <f t="shared" si="151"/>
        <v>0</v>
      </c>
      <c r="BO268" s="24">
        <f t="shared" si="152"/>
        <v>0</v>
      </c>
      <c r="BP268" s="24">
        <f t="shared" si="153"/>
        <v>0</v>
      </c>
      <c r="BQ268" s="24">
        <f t="shared" si="154"/>
        <v>0</v>
      </c>
      <c r="BR268" s="24">
        <f t="shared" si="155"/>
        <v>0</v>
      </c>
      <c r="BS268" s="24">
        <f t="shared" si="156"/>
        <v>0</v>
      </c>
      <c r="BT268" s="24">
        <f t="shared" si="157"/>
        <v>0</v>
      </c>
      <c r="BU268" s="24">
        <f t="shared" si="158"/>
        <v>0</v>
      </c>
      <c r="BV268" s="24">
        <f t="shared" si="159"/>
        <v>0</v>
      </c>
      <c r="BW268" s="24">
        <f t="shared" si="160"/>
        <v>0</v>
      </c>
      <c r="BX268" s="24">
        <f t="shared" si="161"/>
        <v>0</v>
      </c>
      <c r="BY268" s="24">
        <f t="shared" si="162"/>
        <v>0</v>
      </c>
      <c r="BZ268" s="24">
        <f t="shared" si="163"/>
        <v>0</v>
      </c>
      <c r="CA268" s="24">
        <f t="shared" si="164"/>
        <v>0</v>
      </c>
      <c r="CB268" s="24">
        <f t="shared" si="165"/>
        <v>0</v>
      </c>
      <c r="CC268" s="24">
        <f t="shared" si="166"/>
        <v>0</v>
      </c>
      <c r="CD268" s="24">
        <f t="shared" si="167"/>
        <v>0</v>
      </c>
      <c r="CE268" s="24">
        <f t="shared" si="168"/>
        <v>0</v>
      </c>
      <c r="CF268" s="24">
        <f t="shared" si="169"/>
        <v>0</v>
      </c>
      <c r="CG268" s="24">
        <f t="shared" si="177"/>
        <v>0</v>
      </c>
      <c r="CH268" s="24">
        <f t="shared" si="170"/>
        <v>0</v>
      </c>
      <c r="CI268" s="24">
        <f t="shared" si="171"/>
        <v>0</v>
      </c>
      <c r="CJ268" s="211">
        <f>_xlfn.XLOOKUP($C268,[1]Sheet1!$B:$B,[1]Sheet1!BJ:BJ)</f>
        <v>0</v>
      </c>
      <c r="CK268" s="211">
        <f>_xlfn.XLOOKUP($C268,[1]Sheet1!$B:$B,[1]Sheet1!BK:BK)</f>
        <v>0</v>
      </c>
      <c r="CL268" s="211">
        <f>_xlfn.XLOOKUP($C268,[1]Sheet1!$B:$B,[1]Sheet1!BL:BL)</f>
        <v>0</v>
      </c>
      <c r="CM268" s="211">
        <f>_xlfn.XLOOKUP($C268,[1]Sheet1!$B:$B,[1]Sheet1!BM:BM)</f>
        <v>0</v>
      </c>
      <c r="CN268" s="211">
        <f>_xlfn.XLOOKUP($C268,[1]Sheet1!$B:$B,[1]Sheet1!BN:BN)</f>
        <v>0</v>
      </c>
      <c r="CO268" s="211">
        <f>_xlfn.XLOOKUP($C268,[1]Sheet1!$B:$B,[1]Sheet1!BO:BO)</f>
        <v>0</v>
      </c>
      <c r="CP268" s="211">
        <f>_xlfn.XLOOKUP($C268,[1]Sheet1!$B:$B,[1]Sheet1!BP:BP)</f>
        <v>0</v>
      </c>
      <c r="CQ268" s="211">
        <f>_xlfn.XLOOKUP($C268,[1]Sheet1!$B:$B,[1]Sheet1!BQ:BQ)</f>
        <v>0</v>
      </c>
      <c r="CR268" s="211">
        <f>_xlfn.XLOOKUP($C268,[1]Sheet1!$B:$B,[1]Sheet1!BR:BR)</f>
        <v>0</v>
      </c>
      <c r="CS268" s="211">
        <f>_xlfn.XLOOKUP($C268,[1]Sheet1!$B:$B,[1]Sheet1!BS:BS)</f>
        <v>0</v>
      </c>
      <c r="CT268" s="211">
        <f>_xlfn.XLOOKUP($C268,[1]Sheet1!$B:$B,[1]Sheet1!BT:BT)</f>
        <v>0</v>
      </c>
      <c r="CU268" s="211">
        <f>_xlfn.XLOOKUP($C268,[1]Sheet1!$B:$B,[1]Sheet1!BU:BU)</f>
        <v>0</v>
      </c>
      <c r="CV268" s="211">
        <f>_xlfn.XLOOKUP($C268,[1]Sheet1!$B:$B,[1]Sheet1!BV:BV)</f>
        <v>0</v>
      </c>
      <c r="CW268" s="211">
        <f>_xlfn.XLOOKUP($C268,[1]Sheet1!$B:$B,[1]Sheet1!BW:BW)</f>
        <v>0</v>
      </c>
      <c r="CX268" s="211">
        <f>_xlfn.XLOOKUP($C268,[1]Sheet1!$B:$B,[1]Sheet1!BX:BX)</f>
        <v>0</v>
      </c>
      <c r="CY268" s="211">
        <f>_xlfn.XLOOKUP($C268,[1]Sheet1!$B:$B,[1]Sheet1!BY:BY)</f>
        <v>0</v>
      </c>
      <c r="CZ268" s="211">
        <f>_xlfn.XLOOKUP($C268,[1]Sheet1!$B:$B,[1]Sheet1!BZ:BZ)</f>
        <v>0</v>
      </c>
      <c r="DA268" s="211">
        <f>_xlfn.XLOOKUP($C268,[1]Sheet1!$B:$B,[1]Sheet1!CA:CA)</f>
        <v>0</v>
      </c>
      <c r="DB268" s="211">
        <f>_xlfn.XLOOKUP($C268,[1]Sheet1!$B:$B,[1]Sheet1!CB:CB)</f>
        <v>0</v>
      </c>
      <c r="DC268" s="211">
        <f>_xlfn.XLOOKUP($C268,[1]Sheet1!$B:$B,[1]Sheet1!CC:CC)</f>
        <v>0</v>
      </c>
      <c r="DD268" s="211">
        <f>_xlfn.XLOOKUP($C268,[1]Sheet1!$B:$B,[1]Sheet1!CD:CD)</f>
        <v>0</v>
      </c>
      <c r="DE268" s="211">
        <f>_xlfn.XLOOKUP($C268,[1]Sheet1!$B:$B,[1]Sheet1!CE:CE)</f>
        <v>0</v>
      </c>
      <c r="DF268" s="211">
        <f>_xlfn.XLOOKUP($C268,[1]Sheet1!$B:$B,[1]Sheet1!CF:CF)</f>
        <v>0</v>
      </c>
      <c r="DG268" s="163" t="str">
        <f>_xlfn.XLOOKUP(C268,[2]Sheet1!$B:$B,[2]Sheet1!$N:$N)</f>
        <v>N</v>
      </c>
      <c r="DH268" s="163">
        <f>_xlfn.XLOOKUP(C268,[2]Sheet1!$B:$B,[2]Sheet1!$R:$R)</f>
        <v>0</v>
      </c>
      <c r="DI268" s="163" t="str">
        <f>_xlfn.XLOOKUP(C268,[2]Sheet1!$B:$B,[2]Sheet1!$AN:$AN)</f>
        <v>N</v>
      </c>
      <c r="DJ268" s="163" t="str">
        <f>_xlfn.XLOOKUP(C268,[2]Sheet1!$B:$B,[2]Sheet1!$W:$W)</f>
        <v>G</v>
      </c>
      <c r="DK268" s="163" t="str">
        <f>_xlfn.XLOOKUP(C268,[2]Sheet1!$B:$B,[2]Sheet1!$AF:$AF)</f>
        <v>Y, g</v>
      </c>
      <c r="DL268" s="163">
        <f>_xlfn.XLOOKUP(C268,[2]Sheet1!$B:$B,[2]Sheet1!$AW:$AW)</f>
        <v>0</v>
      </c>
      <c r="DM268" s="166" t="str">
        <f t="shared" si="172"/>
        <v>N</v>
      </c>
      <c r="DN268" s="166" t="str">
        <f t="shared" si="173"/>
        <v/>
      </c>
      <c r="DO268" s="166" t="str">
        <f t="shared" si="174"/>
        <v>N</v>
      </c>
      <c r="DP268" s="166" t="str">
        <f t="shared" si="175"/>
        <v>N</v>
      </c>
      <c r="DQ268" s="180" t="str">
        <f t="shared" si="176"/>
        <v/>
      </c>
      <c r="DR268" s="180"/>
    </row>
    <row r="269" spans="1:122" s="143" customFormat="1" ht="16.5" hidden="1" customHeight="1">
      <c r="A269" s="24">
        <v>266</v>
      </c>
      <c r="B269" s="24">
        <v>442</v>
      </c>
      <c r="C269" s="26" t="s">
        <v>1159</v>
      </c>
      <c r="D269" s="24" t="s">
        <v>7154</v>
      </c>
      <c r="E269" s="24" t="s">
        <v>3005</v>
      </c>
      <c r="F269" s="24" t="s">
        <v>2277</v>
      </c>
      <c r="G269" s="24" t="s">
        <v>3181</v>
      </c>
      <c r="H269" s="30" t="s">
        <v>1160</v>
      </c>
      <c r="I269" s="24" t="s">
        <v>1161</v>
      </c>
      <c r="J269" s="24">
        <v>0.84299999999999997</v>
      </c>
      <c r="K269" s="24" t="s">
        <v>1162</v>
      </c>
      <c r="L269" s="24">
        <v>23465</v>
      </c>
      <c r="M269" s="26">
        <v>2</v>
      </c>
      <c r="N269" s="73" t="s">
        <v>689</v>
      </c>
      <c r="O269" s="73" t="s">
        <v>7588</v>
      </c>
      <c r="P269" s="74" t="s">
        <v>7588</v>
      </c>
      <c r="Q269" s="73" t="s">
        <v>689</v>
      </c>
      <c r="R269" s="73" t="s">
        <v>689</v>
      </c>
      <c r="S269" s="73" t="s">
        <v>7588</v>
      </c>
      <c r="T269" s="73" t="s">
        <v>7588</v>
      </c>
      <c r="U269" s="213" t="s">
        <v>7588</v>
      </c>
      <c r="V269" s="73" t="s">
        <v>7588</v>
      </c>
      <c r="W269" s="73" t="s">
        <v>7588</v>
      </c>
      <c r="X269" s="218" t="s">
        <v>7588</v>
      </c>
      <c r="Y269" s="73" t="s">
        <v>7588</v>
      </c>
      <c r="Z269" s="73" t="s">
        <v>7588</v>
      </c>
      <c r="AA269" s="74" t="s">
        <v>7588</v>
      </c>
      <c r="AB269" s="73"/>
      <c r="AC269" s="73" t="s">
        <v>3013</v>
      </c>
      <c r="AD269" s="74" t="s">
        <v>7139</v>
      </c>
      <c r="AE269" s="73" t="s">
        <v>7588</v>
      </c>
      <c r="AF269" s="73" t="s">
        <v>689</v>
      </c>
      <c r="AG269" s="73" t="s">
        <v>267</v>
      </c>
      <c r="AH269" s="73" t="s">
        <v>267</v>
      </c>
      <c r="AI269" s="73" t="s">
        <v>267</v>
      </c>
      <c r="AJ269" s="73" t="s">
        <v>7588</v>
      </c>
      <c r="AK269" s="81" t="s">
        <v>7588</v>
      </c>
      <c r="AL269" s="73" t="s">
        <v>7588</v>
      </c>
      <c r="AM269" s="24"/>
      <c r="AN269" s="26" t="s">
        <v>442</v>
      </c>
      <c r="AO269" s="24" t="s">
        <v>7588</v>
      </c>
      <c r="AP269" s="73" t="s">
        <v>689</v>
      </c>
      <c r="AQ269" s="24" t="s">
        <v>7588</v>
      </c>
      <c r="AR269" s="24" t="s">
        <v>7588</v>
      </c>
      <c r="AS269" s="24" t="s">
        <v>7588</v>
      </c>
      <c r="AT269" s="24"/>
      <c r="AU269" s="26"/>
      <c r="AV269" s="24" t="s">
        <v>267</v>
      </c>
      <c r="AW269" s="22" t="s">
        <v>267</v>
      </c>
      <c r="AX269" s="24" t="s">
        <v>269</v>
      </c>
      <c r="AY269" s="24" t="s">
        <v>689</v>
      </c>
      <c r="AZ269" s="24" t="s">
        <v>7588</v>
      </c>
      <c r="BA269" s="24" t="s">
        <v>7588</v>
      </c>
      <c r="BB269" s="24"/>
      <c r="BC269" s="26"/>
      <c r="BD269" s="24"/>
      <c r="BE269" s="29"/>
      <c r="BF269" s="26"/>
      <c r="BG269" s="24">
        <f t="shared" si="144"/>
        <v>0</v>
      </c>
      <c r="BH269" s="24">
        <f t="shared" si="145"/>
        <v>0</v>
      </c>
      <c r="BI269" s="24">
        <f t="shared" si="146"/>
        <v>0</v>
      </c>
      <c r="BJ269" s="24">
        <f t="shared" si="147"/>
        <v>0</v>
      </c>
      <c r="BK269" s="24">
        <f t="shared" si="148"/>
        <v>0</v>
      </c>
      <c r="BL269" s="24">
        <f t="shared" si="149"/>
        <v>0</v>
      </c>
      <c r="BM269" s="24">
        <f t="shared" si="150"/>
        <v>0</v>
      </c>
      <c r="BN269" s="24">
        <f t="shared" si="151"/>
        <v>0</v>
      </c>
      <c r="BO269" s="24">
        <f t="shared" si="152"/>
        <v>0</v>
      </c>
      <c r="BP269" s="24">
        <f t="shared" si="153"/>
        <v>0</v>
      </c>
      <c r="BQ269" s="24">
        <f t="shared" si="154"/>
        <v>0</v>
      </c>
      <c r="BR269" s="24">
        <f t="shared" si="155"/>
        <v>0</v>
      </c>
      <c r="BS269" s="24">
        <f t="shared" si="156"/>
        <v>0</v>
      </c>
      <c r="BT269" s="24">
        <f t="shared" si="157"/>
        <v>0</v>
      </c>
      <c r="BU269" s="24">
        <f t="shared" si="158"/>
        <v>0</v>
      </c>
      <c r="BV269" s="24">
        <f t="shared" si="159"/>
        <v>0</v>
      </c>
      <c r="BW269" s="24">
        <f t="shared" si="160"/>
        <v>0</v>
      </c>
      <c r="BX269" s="24">
        <f t="shared" si="161"/>
        <v>0</v>
      </c>
      <c r="BY269" s="24">
        <f t="shared" si="162"/>
        <v>0</v>
      </c>
      <c r="BZ269" s="24">
        <f t="shared" si="163"/>
        <v>0</v>
      </c>
      <c r="CA269" s="24">
        <f t="shared" si="164"/>
        <v>0</v>
      </c>
      <c r="CB269" s="24">
        <f t="shared" si="165"/>
        <v>0</v>
      </c>
      <c r="CC269" s="24">
        <f t="shared" si="166"/>
        <v>0</v>
      </c>
      <c r="CD269" s="24">
        <f t="shared" si="167"/>
        <v>0</v>
      </c>
      <c r="CE269" s="24">
        <f t="shared" si="168"/>
        <v>0</v>
      </c>
      <c r="CF269" s="24">
        <f t="shared" si="169"/>
        <v>0</v>
      </c>
      <c r="CG269" s="24">
        <f t="shared" si="177"/>
        <v>0</v>
      </c>
      <c r="CH269" s="24">
        <f t="shared" si="170"/>
        <v>0</v>
      </c>
      <c r="CI269" s="24">
        <f t="shared" si="171"/>
        <v>1</v>
      </c>
      <c r="CJ269" s="211">
        <f>_xlfn.XLOOKUP($C269,[1]Sheet1!$B:$B,[1]Sheet1!BJ:BJ)</f>
        <v>0</v>
      </c>
      <c r="CK269" s="211">
        <f>_xlfn.XLOOKUP($C269,[1]Sheet1!$B:$B,[1]Sheet1!BK:BK)</f>
        <v>0</v>
      </c>
      <c r="CL269" s="211">
        <f>_xlfn.XLOOKUP($C269,[1]Sheet1!$B:$B,[1]Sheet1!BL:BL)</f>
        <v>0</v>
      </c>
      <c r="CM269" s="211">
        <f>_xlfn.XLOOKUP($C269,[1]Sheet1!$B:$B,[1]Sheet1!BM:BM)</f>
        <v>0</v>
      </c>
      <c r="CN269" s="211">
        <f>_xlfn.XLOOKUP($C269,[1]Sheet1!$B:$B,[1]Sheet1!BN:BN)</f>
        <v>0</v>
      </c>
      <c r="CO269" s="211">
        <f>_xlfn.XLOOKUP($C269,[1]Sheet1!$B:$B,[1]Sheet1!BO:BO)</f>
        <v>0</v>
      </c>
      <c r="CP269" s="211">
        <f>_xlfn.XLOOKUP($C269,[1]Sheet1!$B:$B,[1]Sheet1!BP:BP)</f>
        <v>0</v>
      </c>
      <c r="CQ269" s="211">
        <f>_xlfn.XLOOKUP($C269,[1]Sheet1!$B:$B,[1]Sheet1!BQ:BQ)</f>
        <v>0</v>
      </c>
      <c r="CR269" s="211">
        <f>_xlfn.XLOOKUP($C269,[1]Sheet1!$B:$B,[1]Sheet1!BR:BR)</f>
        <v>0</v>
      </c>
      <c r="CS269" s="211">
        <f>_xlfn.XLOOKUP($C269,[1]Sheet1!$B:$B,[1]Sheet1!BS:BS)</f>
        <v>0</v>
      </c>
      <c r="CT269" s="211">
        <f>_xlfn.XLOOKUP($C269,[1]Sheet1!$B:$B,[1]Sheet1!BT:BT)</f>
        <v>0</v>
      </c>
      <c r="CU269" s="211">
        <f>_xlfn.XLOOKUP($C269,[1]Sheet1!$B:$B,[1]Sheet1!BU:BU)</f>
        <v>0</v>
      </c>
      <c r="CV269" s="211">
        <f>_xlfn.XLOOKUP($C269,[1]Sheet1!$B:$B,[1]Sheet1!BV:BV)</f>
        <v>0</v>
      </c>
      <c r="CW269" s="211">
        <f>_xlfn.XLOOKUP($C269,[1]Sheet1!$B:$B,[1]Sheet1!BW:BW)</f>
        <v>0</v>
      </c>
      <c r="CX269" s="211">
        <f>_xlfn.XLOOKUP($C269,[1]Sheet1!$B:$B,[1]Sheet1!BX:BX)</f>
        <v>0</v>
      </c>
      <c r="CY269" s="211">
        <f>_xlfn.XLOOKUP($C269,[1]Sheet1!$B:$B,[1]Sheet1!BY:BY)</f>
        <v>0</v>
      </c>
      <c r="CZ269" s="211">
        <f>_xlfn.XLOOKUP($C269,[1]Sheet1!$B:$B,[1]Sheet1!BZ:BZ)</f>
        <v>0</v>
      </c>
      <c r="DA269" s="211">
        <f>_xlfn.XLOOKUP($C269,[1]Sheet1!$B:$B,[1]Sheet1!CA:CA)</f>
        <v>0</v>
      </c>
      <c r="DB269" s="211">
        <f>_xlfn.XLOOKUP($C269,[1]Sheet1!$B:$B,[1]Sheet1!CB:CB)</f>
        <v>0</v>
      </c>
      <c r="DC269" s="211">
        <f>_xlfn.XLOOKUP($C269,[1]Sheet1!$B:$B,[1]Sheet1!CC:CC)</f>
        <v>0</v>
      </c>
      <c r="DD269" s="211">
        <f>_xlfn.XLOOKUP($C269,[1]Sheet1!$B:$B,[1]Sheet1!CD:CD)</f>
        <v>0</v>
      </c>
      <c r="DE269" s="211">
        <f>_xlfn.XLOOKUP($C269,[1]Sheet1!$B:$B,[1]Sheet1!CE:CE)</f>
        <v>0</v>
      </c>
      <c r="DF269" s="211">
        <f>_xlfn.XLOOKUP($C269,[1]Sheet1!$B:$B,[1]Sheet1!CF:CF)</f>
        <v>0</v>
      </c>
      <c r="DG269" s="163" t="str">
        <f>_xlfn.XLOOKUP(C269,[2]Sheet1!$B:$B,[2]Sheet1!$N:$N)</f>
        <v>N</v>
      </c>
      <c r="DH269" s="163">
        <f>_xlfn.XLOOKUP(C269,[2]Sheet1!$B:$B,[2]Sheet1!$R:$R)</f>
        <v>0</v>
      </c>
      <c r="DI269" s="163" t="str">
        <f>_xlfn.XLOOKUP(C269,[2]Sheet1!$B:$B,[2]Sheet1!$AN:$AN)</f>
        <v>N</v>
      </c>
      <c r="DJ269" s="163" t="str">
        <f>_xlfn.XLOOKUP(C269,[2]Sheet1!$B:$B,[2]Sheet1!$W:$W)</f>
        <v>N</v>
      </c>
      <c r="DK269" s="163" t="str">
        <f>_xlfn.XLOOKUP(C269,[2]Sheet1!$B:$B,[2]Sheet1!$AF:$AF)</f>
        <v>N</v>
      </c>
      <c r="DL269" s="163" t="str">
        <f>_xlfn.XLOOKUP(C269,[2]Sheet1!$B:$B,[2]Sheet1!$AW:$AW)</f>
        <v>N</v>
      </c>
      <c r="DM269" s="166" t="str">
        <f t="shared" si="172"/>
        <v>N</v>
      </c>
      <c r="DN269" s="166" t="str">
        <f t="shared" si="173"/>
        <v/>
      </c>
      <c r="DO269" s="166" t="str">
        <f t="shared" si="174"/>
        <v>N</v>
      </c>
      <c r="DP269" s="166" t="str">
        <f t="shared" si="175"/>
        <v>N</v>
      </c>
      <c r="DQ269" s="180" t="str">
        <f t="shared" si="176"/>
        <v>Not Specified</v>
      </c>
      <c r="DR269" s="180"/>
    </row>
    <row r="270" spans="1:122" s="24" customFormat="1" ht="16.5" hidden="1" customHeight="1">
      <c r="A270" s="24">
        <v>267</v>
      </c>
      <c r="B270" s="24">
        <v>272</v>
      </c>
      <c r="C270" s="26" t="s">
        <v>1163</v>
      </c>
      <c r="D270" s="24" t="s">
        <v>7222</v>
      </c>
      <c r="E270" s="24" t="s">
        <v>7189</v>
      </c>
      <c r="F270" s="24" t="s">
        <v>7286</v>
      </c>
      <c r="G270" s="24" t="s">
        <v>2990</v>
      </c>
      <c r="H270" s="30" t="s">
        <v>1164</v>
      </c>
      <c r="I270" s="24" t="s">
        <v>1165</v>
      </c>
      <c r="J270" s="24">
        <v>9.7000000000000003E-2</v>
      </c>
      <c r="K270" s="24" t="s">
        <v>1166</v>
      </c>
      <c r="L270" s="24">
        <v>36815</v>
      </c>
      <c r="M270" s="26">
        <v>5</v>
      </c>
      <c r="N270" s="73" t="s">
        <v>689</v>
      </c>
      <c r="O270" s="73" t="s">
        <v>7588</v>
      </c>
      <c r="P270" s="74" t="s">
        <v>7588</v>
      </c>
      <c r="Q270" s="73" t="s">
        <v>689</v>
      </c>
      <c r="R270" s="73" t="s">
        <v>689</v>
      </c>
      <c r="S270" s="73" t="s">
        <v>7588</v>
      </c>
      <c r="T270" s="73" t="s">
        <v>7588</v>
      </c>
      <c r="U270" s="213" t="s">
        <v>7588</v>
      </c>
      <c r="V270" s="73" t="s">
        <v>7588</v>
      </c>
      <c r="W270" s="73" t="s">
        <v>7588</v>
      </c>
      <c r="X270" s="218" t="s">
        <v>7588</v>
      </c>
      <c r="Y270" s="73" t="s">
        <v>7588</v>
      </c>
      <c r="Z270" s="73" t="s">
        <v>7588</v>
      </c>
      <c r="AA270" s="74" t="s">
        <v>7588</v>
      </c>
      <c r="AB270" s="73"/>
      <c r="AC270" s="73" t="s">
        <v>2995</v>
      </c>
      <c r="AD270" s="74" t="s">
        <v>7140</v>
      </c>
      <c r="AE270" s="73" t="s">
        <v>7588</v>
      </c>
      <c r="AF270" s="73" t="s">
        <v>689</v>
      </c>
      <c r="AG270" s="73" t="s">
        <v>266</v>
      </c>
      <c r="AH270" s="73" t="s">
        <v>266</v>
      </c>
      <c r="AI270" s="73" t="s">
        <v>269</v>
      </c>
      <c r="AJ270" s="73" t="s">
        <v>691</v>
      </c>
      <c r="AK270" s="81" t="s">
        <v>7588</v>
      </c>
      <c r="AL270" s="73" t="s">
        <v>7588</v>
      </c>
      <c r="AN270" s="26"/>
      <c r="AO270" s="24" t="s">
        <v>7588</v>
      </c>
      <c r="AP270" s="73" t="s">
        <v>689</v>
      </c>
      <c r="AQ270" s="24" t="s">
        <v>7588</v>
      </c>
      <c r="AR270" s="24" t="s">
        <v>7588</v>
      </c>
      <c r="AS270" s="24" t="s">
        <v>7588</v>
      </c>
      <c r="AU270" s="26"/>
      <c r="AV270" s="24" t="s">
        <v>267</v>
      </c>
      <c r="AW270" s="22" t="s">
        <v>267</v>
      </c>
      <c r="AX270" s="24" t="s">
        <v>269</v>
      </c>
      <c r="AY270" s="24" t="s">
        <v>86</v>
      </c>
      <c r="AZ270" s="24" t="s">
        <v>5378</v>
      </c>
      <c r="BA270" s="24">
        <v>2034</v>
      </c>
      <c r="BC270" s="26"/>
      <c r="BE270" s="29"/>
      <c r="BF270" s="26"/>
      <c r="BG270" s="24">
        <f t="shared" si="144"/>
        <v>0</v>
      </c>
      <c r="BH270" s="24">
        <f t="shared" si="145"/>
        <v>0</v>
      </c>
      <c r="BI270" s="24">
        <f t="shared" si="146"/>
        <v>0</v>
      </c>
      <c r="BJ270" s="24">
        <f t="shared" si="147"/>
        <v>0</v>
      </c>
      <c r="BK270" s="24">
        <f t="shared" si="148"/>
        <v>0</v>
      </c>
      <c r="BL270" s="24">
        <f t="shared" si="149"/>
        <v>0</v>
      </c>
      <c r="BM270" s="24">
        <f t="shared" si="150"/>
        <v>0</v>
      </c>
      <c r="BN270" s="24">
        <f t="shared" si="151"/>
        <v>0</v>
      </c>
      <c r="BO270" s="24">
        <f t="shared" si="152"/>
        <v>0</v>
      </c>
      <c r="BP270" s="24">
        <f t="shared" si="153"/>
        <v>0</v>
      </c>
      <c r="BQ270" s="24">
        <f t="shared" si="154"/>
        <v>0</v>
      </c>
      <c r="BR270" s="24">
        <f t="shared" si="155"/>
        <v>0</v>
      </c>
      <c r="BS270" s="24">
        <f t="shared" si="156"/>
        <v>0</v>
      </c>
      <c r="BT270" s="24">
        <f t="shared" si="157"/>
        <v>0</v>
      </c>
      <c r="BU270" s="24">
        <f t="shared" si="158"/>
        <v>0</v>
      </c>
      <c r="BV270" s="24">
        <f t="shared" si="159"/>
        <v>0</v>
      </c>
      <c r="BW270" s="24">
        <f t="shared" si="160"/>
        <v>0</v>
      </c>
      <c r="BX270" s="24">
        <f t="shared" si="161"/>
        <v>0</v>
      </c>
      <c r="BY270" s="24">
        <f t="shared" si="162"/>
        <v>0</v>
      </c>
      <c r="BZ270" s="24">
        <f t="shared" si="163"/>
        <v>0</v>
      </c>
      <c r="CA270" s="24">
        <f t="shared" si="164"/>
        <v>0</v>
      </c>
      <c r="CB270" s="24">
        <f t="shared" si="165"/>
        <v>0</v>
      </c>
      <c r="CC270" s="24">
        <f t="shared" si="166"/>
        <v>0</v>
      </c>
      <c r="CD270" s="24">
        <f t="shared" si="167"/>
        <v>0</v>
      </c>
      <c r="CE270" s="24">
        <f t="shared" si="168"/>
        <v>1</v>
      </c>
      <c r="CF270" s="24">
        <f t="shared" si="169"/>
        <v>0</v>
      </c>
      <c r="CG270" s="24">
        <f t="shared" si="177"/>
        <v>0</v>
      </c>
      <c r="CH270" s="24">
        <f t="shared" si="170"/>
        <v>0</v>
      </c>
      <c r="CI270" s="24">
        <f t="shared" si="171"/>
        <v>1</v>
      </c>
      <c r="CJ270" s="211">
        <f>_xlfn.XLOOKUP($C270,[1]Sheet1!$B:$B,[1]Sheet1!BJ:BJ)</f>
        <v>0</v>
      </c>
      <c r="CK270" s="211">
        <f>_xlfn.XLOOKUP($C270,[1]Sheet1!$B:$B,[1]Sheet1!BK:BK)</f>
        <v>0</v>
      </c>
      <c r="CL270" s="211">
        <f>_xlfn.XLOOKUP($C270,[1]Sheet1!$B:$B,[1]Sheet1!BL:BL)</f>
        <v>0</v>
      </c>
      <c r="CM270" s="211">
        <f>_xlfn.XLOOKUP($C270,[1]Sheet1!$B:$B,[1]Sheet1!BM:BM)</f>
        <v>0</v>
      </c>
      <c r="CN270" s="211">
        <f>_xlfn.XLOOKUP($C270,[1]Sheet1!$B:$B,[1]Sheet1!BN:BN)</f>
        <v>0</v>
      </c>
      <c r="CO270" s="211">
        <f>_xlfn.XLOOKUP($C270,[1]Sheet1!$B:$B,[1]Sheet1!BO:BO)</f>
        <v>0</v>
      </c>
      <c r="CP270" s="211">
        <f>_xlfn.XLOOKUP($C270,[1]Sheet1!$B:$B,[1]Sheet1!BP:BP)</f>
        <v>1</v>
      </c>
      <c r="CQ270" s="211">
        <f>_xlfn.XLOOKUP($C270,[1]Sheet1!$B:$B,[1]Sheet1!BQ:BQ)</f>
        <v>1</v>
      </c>
      <c r="CR270" s="211">
        <f>_xlfn.XLOOKUP($C270,[1]Sheet1!$B:$B,[1]Sheet1!BR:BR)</f>
        <v>0</v>
      </c>
      <c r="CS270" s="211">
        <f>_xlfn.XLOOKUP($C270,[1]Sheet1!$B:$B,[1]Sheet1!BS:BS)</f>
        <v>0</v>
      </c>
      <c r="CT270" s="211">
        <f>_xlfn.XLOOKUP($C270,[1]Sheet1!$B:$B,[1]Sheet1!BT:BT)</f>
        <v>0</v>
      </c>
      <c r="CU270" s="211">
        <f>_xlfn.XLOOKUP($C270,[1]Sheet1!$B:$B,[1]Sheet1!BU:BU)</f>
        <v>0</v>
      </c>
      <c r="CV270" s="211">
        <f>_xlfn.XLOOKUP($C270,[1]Sheet1!$B:$B,[1]Sheet1!BV:BV)</f>
        <v>0</v>
      </c>
      <c r="CW270" s="211">
        <f>_xlfn.XLOOKUP($C270,[1]Sheet1!$B:$B,[1]Sheet1!BW:BW)</f>
        <v>0</v>
      </c>
      <c r="CX270" s="211">
        <f>_xlfn.XLOOKUP($C270,[1]Sheet1!$B:$B,[1]Sheet1!BX:BX)</f>
        <v>0</v>
      </c>
      <c r="CY270" s="211">
        <f>_xlfn.XLOOKUP($C270,[1]Sheet1!$B:$B,[1]Sheet1!BY:BY)</f>
        <v>0</v>
      </c>
      <c r="CZ270" s="211">
        <f>_xlfn.XLOOKUP($C270,[1]Sheet1!$B:$B,[1]Sheet1!BZ:BZ)</f>
        <v>1</v>
      </c>
      <c r="DA270" s="211">
        <f>_xlfn.XLOOKUP($C270,[1]Sheet1!$B:$B,[1]Sheet1!CA:CA)</f>
        <v>0</v>
      </c>
      <c r="DB270" s="211">
        <f>_xlfn.XLOOKUP($C270,[1]Sheet1!$B:$B,[1]Sheet1!CB:CB)</f>
        <v>1</v>
      </c>
      <c r="DC270" s="211">
        <f>_xlfn.XLOOKUP($C270,[1]Sheet1!$B:$B,[1]Sheet1!CC:CC)</f>
        <v>0</v>
      </c>
      <c r="DD270" s="211">
        <f>_xlfn.XLOOKUP($C270,[1]Sheet1!$B:$B,[1]Sheet1!CD:CD)</f>
        <v>0</v>
      </c>
      <c r="DE270" s="211">
        <f>_xlfn.XLOOKUP($C270,[1]Sheet1!$B:$B,[1]Sheet1!CE:CE)</f>
        <v>1</v>
      </c>
      <c r="DF270" s="211">
        <f>_xlfn.XLOOKUP($C270,[1]Sheet1!$B:$B,[1]Sheet1!CF:CF)</f>
        <v>0</v>
      </c>
      <c r="DG270" s="163" t="str">
        <f>_xlfn.XLOOKUP(C270,[2]Sheet1!$B:$B,[2]Sheet1!$N:$N)</f>
        <v>N</v>
      </c>
      <c r="DH270" s="163">
        <f>_xlfn.XLOOKUP(C270,[2]Sheet1!$B:$B,[2]Sheet1!$R:$R)</f>
        <v>0</v>
      </c>
      <c r="DI270" s="163" t="str">
        <f>_xlfn.XLOOKUP(C270,[2]Sheet1!$B:$B,[2]Sheet1!$AN:$AN)</f>
        <v>V</v>
      </c>
      <c r="DJ270" s="163" t="str">
        <f>_xlfn.XLOOKUP(C270,[2]Sheet1!$B:$B,[2]Sheet1!$W:$W)</f>
        <v>N</v>
      </c>
      <c r="DK270" s="163">
        <f>_xlfn.XLOOKUP(C270,[2]Sheet1!$B:$B,[2]Sheet1!$AF:$AF)</f>
        <v>0</v>
      </c>
      <c r="DL270" s="163" t="str">
        <f>_xlfn.XLOOKUP(C270,[2]Sheet1!$B:$B,[2]Sheet1!$AW:$AW)</f>
        <v>U</v>
      </c>
      <c r="DM270" s="166" t="str">
        <f t="shared" si="172"/>
        <v>N</v>
      </c>
      <c r="DN270" s="166" t="str">
        <f t="shared" si="173"/>
        <v/>
      </c>
      <c r="DO270" s="166" t="str">
        <f t="shared" si="174"/>
        <v>N</v>
      </c>
      <c r="DP270" s="166" t="str">
        <f t="shared" si="175"/>
        <v>N</v>
      </c>
      <c r="DQ270" s="180" t="str">
        <f t="shared" si="176"/>
        <v>Not Specified</v>
      </c>
      <c r="DR270" s="180"/>
    </row>
    <row r="271" spans="1:122" s="24" customFormat="1" ht="16.5" hidden="1" customHeight="1">
      <c r="A271" s="24">
        <v>268</v>
      </c>
      <c r="B271" s="24">
        <v>278</v>
      </c>
      <c r="C271" s="26" t="s">
        <v>204</v>
      </c>
      <c r="D271" s="24" t="s">
        <v>7231</v>
      </c>
      <c r="E271" s="24" t="s">
        <v>7186</v>
      </c>
      <c r="F271" s="24" t="s">
        <v>7286</v>
      </c>
      <c r="G271" s="24" t="s">
        <v>2990</v>
      </c>
      <c r="H271" s="30" t="s">
        <v>205</v>
      </c>
      <c r="I271" s="24" t="s">
        <v>206</v>
      </c>
      <c r="J271" s="24">
        <v>2.9000000000000001E-2</v>
      </c>
      <c r="K271" s="24" t="s">
        <v>207</v>
      </c>
      <c r="L271" s="24">
        <v>133300</v>
      </c>
      <c r="M271" s="26">
        <v>30</v>
      </c>
      <c r="N271" s="73" t="s">
        <v>689</v>
      </c>
      <c r="O271" s="73" t="s">
        <v>7588</v>
      </c>
      <c r="P271" s="74" t="s">
        <v>7588</v>
      </c>
      <c r="Q271" s="73" t="s">
        <v>86</v>
      </c>
      <c r="R271" s="73" t="s">
        <v>86</v>
      </c>
      <c r="S271" s="73" t="s">
        <v>673</v>
      </c>
      <c r="T271" s="73" t="s">
        <v>4121</v>
      </c>
      <c r="U271" s="213">
        <v>2035</v>
      </c>
      <c r="V271" s="73" t="s">
        <v>7588</v>
      </c>
      <c r="W271" s="73" t="s">
        <v>7588</v>
      </c>
      <c r="X271" s="218" t="s">
        <v>7588</v>
      </c>
      <c r="Y271" s="73" t="s">
        <v>7588</v>
      </c>
      <c r="Z271" s="73" t="s">
        <v>7588</v>
      </c>
      <c r="AA271" s="74" t="s">
        <v>7588</v>
      </c>
      <c r="AB271" s="73"/>
      <c r="AC271" s="73" t="s">
        <v>417</v>
      </c>
      <c r="AD271" s="74" t="s">
        <v>6</v>
      </c>
      <c r="AE271" s="73" t="s">
        <v>7588</v>
      </c>
      <c r="AF271" s="73" t="s">
        <v>689</v>
      </c>
      <c r="AG271" s="73" t="s">
        <v>266</v>
      </c>
      <c r="AH271" s="73" t="s">
        <v>266</v>
      </c>
      <c r="AI271" s="73" t="s">
        <v>738</v>
      </c>
      <c r="AJ271" s="73" t="s">
        <v>691</v>
      </c>
      <c r="AK271" s="81" t="s">
        <v>7588</v>
      </c>
      <c r="AL271" s="73" t="s">
        <v>7588</v>
      </c>
      <c r="AN271" s="26"/>
      <c r="AO271" s="24" t="s">
        <v>870</v>
      </c>
      <c r="AP271" s="73" t="s">
        <v>86</v>
      </c>
      <c r="AQ271" s="24" t="s">
        <v>691</v>
      </c>
      <c r="AR271" s="24" t="s">
        <v>5390</v>
      </c>
      <c r="AS271" s="24">
        <v>2050</v>
      </c>
      <c r="AU271" s="26"/>
      <c r="AV271" s="24" t="s">
        <v>266</v>
      </c>
      <c r="AW271" s="22" t="s">
        <v>267</v>
      </c>
      <c r="AX271" s="24" t="s">
        <v>269</v>
      </c>
      <c r="AY271" s="24" t="s">
        <v>689</v>
      </c>
      <c r="AZ271" s="24" t="s">
        <v>7588</v>
      </c>
      <c r="BA271" s="24" t="s">
        <v>7588</v>
      </c>
      <c r="BC271" s="26"/>
      <c r="BE271" s="29"/>
      <c r="BF271" s="26"/>
      <c r="BG271" s="24">
        <f t="shared" si="144"/>
        <v>0</v>
      </c>
      <c r="BH271" s="24">
        <f t="shared" si="145"/>
        <v>0</v>
      </c>
      <c r="BI271" s="24">
        <f t="shared" si="146"/>
        <v>0</v>
      </c>
      <c r="BJ271" s="24">
        <f t="shared" si="147"/>
        <v>0</v>
      </c>
      <c r="BK271" s="24">
        <f t="shared" si="148"/>
        <v>0</v>
      </c>
      <c r="BL271" s="24">
        <f t="shared" si="149"/>
        <v>0</v>
      </c>
      <c r="BM271" s="24">
        <f t="shared" si="150"/>
        <v>1</v>
      </c>
      <c r="BN271" s="24">
        <f t="shared" si="151"/>
        <v>1</v>
      </c>
      <c r="BO271" s="24">
        <f t="shared" si="152"/>
        <v>0</v>
      </c>
      <c r="BP271" s="24">
        <f t="shared" si="153"/>
        <v>0</v>
      </c>
      <c r="BQ271" s="24">
        <f t="shared" si="154"/>
        <v>0</v>
      </c>
      <c r="BR271" s="24">
        <f t="shared" si="155"/>
        <v>0</v>
      </c>
      <c r="BS271" s="24">
        <f t="shared" si="156"/>
        <v>0</v>
      </c>
      <c r="BT271" s="24">
        <f t="shared" si="157"/>
        <v>1</v>
      </c>
      <c r="BU271" s="24">
        <f t="shared" si="158"/>
        <v>0</v>
      </c>
      <c r="BV271" s="24">
        <f t="shared" si="159"/>
        <v>0</v>
      </c>
      <c r="BW271" s="24">
        <f t="shared" si="160"/>
        <v>0</v>
      </c>
      <c r="BX271" s="24">
        <f t="shared" si="161"/>
        <v>0</v>
      </c>
      <c r="BY271" s="24">
        <f t="shared" si="162"/>
        <v>0</v>
      </c>
      <c r="BZ271" s="24">
        <f t="shared" si="163"/>
        <v>0</v>
      </c>
      <c r="CA271" s="24">
        <f t="shared" si="164"/>
        <v>1</v>
      </c>
      <c r="CB271" s="24">
        <f t="shared" si="165"/>
        <v>1</v>
      </c>
      <c r="CC271" s="24">
        <f t="shared" si="166"/>
        <v>0</v>
      </c>
      <c r="CD271" s="24">
        <f t="shared" si="167"/>
        <v>0</v>
      </c>
      <c r="CE271" s="24">
        <f t="shared" si="168"/>
        <v>0</v>
      </c>
      <c r="CF271" s="24">
        <f t="shared" si="169"/>
        <v>1</v>
      </c>
      <c r="CG271" s="24">
        <f t="shared" si="177"/>
        <v>1</v>
      </c>
      <c r="CH271" s="24">
        <f t="shared" si="170"/>
        <v>0</v>
      </c>
      <c r="CI271" s="24">
        <f t="shared" si="171"/>
        <v>0</v>
      </c>
      <c r="CJ271" s="211">
        <f>_xlfn.XLOOKUP($C271,[1]Sheet1!$B:$B,[1]Sheet1!BJ:BJ)</f>
        <v>0</v>
      </c>
      <c r="CK271" s="211">
        <f>_xlfn.XLOOKUP($C271,[1]Sheet1!$B:$B,[1]Sheet1!BK:BK)</f>
        <v>0</v>
      </c>
      <c r="CL271" s="211">
        <f>_xlfn.XLOOKUP($C271,[1]Sheet1!$B:$B,[1]Sheet1!BL:BL)</f>
        <v>0</v>
      </c>
      <c r="CM271" s="211">
        <f>_xlfn.XLOOKUP($C271,[1]Sheet1!$B:$B,[1]Sheet1!BM:BM)</f>
        <v>0</v>
      </c>
      <c r="CN271" s="211">
        <f>_xlfn.XLOOKUP($C271,[1]Sheet1!$B:$B,[1]Sheet1!BN:BN)</f>
        <v>0</v>
      </c>
      <c r="CO271" s="211">
        <f>_xlfn.XLOOKUP($C271,[1]Sheet1!$B:$B,[1]Sheet1!BO:BO)</f>
        <v>0</v>
      </c>
      <c r="CP271" s="211">
        <f>_xlfn.XLOOKUP($C271,[1]Sheet1!$B:$B,[1]Sheet1!BP:BP)</f>
        <v>1</v>
      </c>
      <c r="CQ271" s="211">
        <f>_xlfn.XLOOKUP($C271,[1]Sheet1!$B:$B,[1]Sheet1!BQ:BQ)</f>
        <v>1</v>
      </c>
      <c r="CR271" s="211">
        <f>_xlfn.XLOOKUP($C271,[1]Sheet1!$B:$B,[1]Sheet1!BR:BR)</f>
        <v>0</v>
      </c>
      <c r="CS271" s="211">
        <f>_xlfn.XLOOKUP($C271,[1]Sheet1!$B:$B,[1]Sheet1!BS:BS)</f>
        <v>0</v>
      </c>
      <c r="CT271" s="211">
        <f>_xlfn.XLOOKUP($C271,[1]Sheet1!$B:$B,[1]Sheet1!BT:BT)</f>
        <v>1</v>
      </c>
      <c r="CU271" s="211">
        <f>_xlfn.XLOOKUP($C271,[1]Sheet1!$B:$B,[1]Sheet1!BU:BU)</f>
        <v>1</v>
      </c>
      <c r="CV271" s="211">
        <f>_xlfn.XLOOKUP($C271,[1]Sheet1!$B:$B,[1]Sheet1!BV:BV)</f>
        <v>0</v>
      </c>
      <c r="CW271" s="211">
        <f>_xlfn.XLOOKUP($C271,[1]Sheet1!$B:$B,[1]Sheet1!BW:BW)</f>
        <v>0</v>
      </c>
      <c r="CX271" s="211">
        <f>_xlfn.XLOOKUP($C271,[1]Sheet1!$B:$B,[1]Sheet1!BX:BX)</f>
        <v>0</v>
      </c>
      <c r="CY271" s="211">
        <f>_xlfn.XLOOKUP($C271,[1]Sheet1!$B:$B,[1]Sheet1!BY:BY)</f>
        <v>0</v>
      </c>
      <c r="CZ271" s="211">
        <f>_xlfn.XLOOKUP($C271,[1]Sheet1!$B:$B,[1]Sheet1!BZ:BZ)</f>
        <v>1</v>
      </c>
      <c r="DA271" s="211">
        <f>_xlfn.XLOOKUP($C271,[1]Sheet1!$B:$B,[1]Sheet1!CA:CA)</f>
        <v>0</v>
      </c>
      <c r="DB271" s="211">
        <f>_xlfn.XLOOKUP($C271,[1]Sheet1!$B:$B,[1]Sheet1!CB:CB)</f>
        <v>1</v>
      </c>
      <c r="DC271" s="211">
        <f>_xlfn.XLOOKUP($C271,[1]Sheet1!$B:$B,[1]Sheet1!CC:CC)</f>
        <v>1</v>
      </c>
      <c r="DD271" s="211">
        <f>_xlfn.XLOOKUP($C271,[1]Sheet1!$B:$B,[1]Sheet1!CD:CD)</f>
        <v>0</v>
      </c>
      <c r="DE271" s="211">
        <f>_xlfn.XLOOKUP($C271,[1]Sheet1!$B:$B,[1]Sheet1!CE:CE)</f>
        <v>1</v>
      </c>
      <c r="DF271" s="211">
        <f>_xlfn.XLOOKUP($C271,[1]Sheet1!$B:$B,[1]Sheet1!CF:CF)</f>
        <v>0</v>
      </c>
      <c r="DG271" s="163" t="str">
        <f>_xlfn.XLOOKUP(C271,[2]Sheet1!$B:$B,[2]Sheet1!$N:$N)</f>
        <v>Y</v>
      </c>
      <c r="DH271" s="163" t="str">
        <f>_xlfn.XLOOKUP(C271,[2]Sheet1!$B:$B,[2]Sheet1!$R:$R)</f>
        <v>No</v>
      </c>
      <c r="DI271" s="163" t="str">
        <f>_xlfn.XLOOKUP(C271,[2]Sheet1!$B:$B,[2]Sheet1!$AN:$AN)</f>
        <v>C</v>
      </c>
      <c r="DJ271" s="163" t="str">
        <f>_xlfn.XLOOKUP(C271,[2]Sheet1!$B:$B,[2]Sheet1!$W:$W)</f>
        <v>N</v>
      </c>
      <c r="DK271" s="163">
        <f>_xlfn.XLOOKUP(C271,[2]Sheet1!$B:$B,[2]Sheet1!$AF:$AF)</f>
        <v>0</v>
      </c>
      <c r="DL271" s="163" t="str">
        <f>_xlfn.XLOOKUP(C271,[2]Sheet1!$B:$B,[2]Sheet1!$AW:$AW)</f>
        <v>Y</v>
      </c>
      <c r="DM271" s="166" t="str">
        <f t="shared" si="172"/>
        <v>Y</v>
      </c>
      <c r="DN271" s="166" t="str">
        <f t="shared" si="173"/>
        <v/>
      </c>
      <c r="DO271" s="166" t="str">
        <f t="shared" si="174"/>
        <v>Y</v>
      </c>
      <c r="DP271" s="166" t="str">
        <f t="shared" si="175"/>
        <v>N</v>
      </c>
      <c r="DQ271" s="180" t="str">
        <f t="shared" si="176"/>
        <v>Yes</v>
      </c>
      <c r="DR271" s="180"/>
    </row>
    <row r="272" spans="1:122" s="24" customFormat="1" ht="16.5" hidden="1" customHeight="1">
      <c r="A272" s="24">
        <v>269</v>
      </c>
      <c r="B272" s="24">
        <v>279</v>
      </c>
      <c r="C272" s="26" t="s">
        <v>1167</v>
      </c>
      <c r="D272" s="24" t="s">
        <v>7195</v>
      </c>
      <c r="E272" s="24" t="s">
        <v>7182</v>
      </c>
      <c r="F272" s="24" t="s">
        <v>2277</v>
      </c>
      <c r="G272" s="24" t="s">
        <v>3181</v>
      </c>
      <c r="H272" s="30" t="s">
        <v>1168</v>
      </c>
      <c r="I272" s="24" t="s">
        <v>1169</v>
      </c>
      <c r="J272" s="24">
        <v>8.6999999999999994E-2</v>
      </c>
      <c r="K272" s="24" t="s">
        <v>1170</v>
      </c>
      <c r="L272" s="24">
        <v>240617</v>
      </c>
      <c r="M272" s="26">
        <v>17</v>
      </c>
      <c r="N272" s="73" t="s">
        <v>689</v>
      </c>
      <c r="O272" s="73" t="s">
        <v>7588</v>
      </c>
      <c r="P272" s="74" t="s">
        <v>7588</v>
      </c>
      <c r="Q272" s="73" t="s">
        <v>689</v>
      </c>
      <c r="R272" s="73" t="s">
        <v>689</v>
      </c>
      <c r="S272" s="73" t="s">
        <v>7588</v>
      </c>
      <c r="T272" s="73" t="s">
        <v>7588</v>
      </c>
      <c r="U272" s="213" t="s">
        <v>7588</v>
      </c>
      <c r="V272" s="73" t="s">
        <v>7588</v>
      </c>
      <c r="W272" s="73" t="s">
        <v>7588</v>
      </c>
      <c r="X272" s="218" t="s">
        <v>7588</v>
      </c>
      <c r="Y272" s="73" t="s">
        <v>7588</v>
      </c>
      <c r="Z272" s="73" t="s">
        <v>7588</v>
      </c>
      <c r="AA272" s="74" t="s">
        <v>7588</v>
      </c>
      <c r="AB272" s="73"/>
      <c r="AC272" s="73" t="s">
        <v>3013</v>
      </c>
      <c r="AD272" s="74" t="s">
        <v>7139</v>
      </c>
      <c r="AE272" s="73" t="s">
        <v>85</v>
      </c>
      <c r="AF272" s="73" t="s">
        <v>689</v>
      </c>
      <c r="AG272" s="73" t="s">
        <v>266</v>
      </c>
      <c r="AH272" s="73" t="s">
        <v>266</v>
      </c>
      <c r="AI272" s="73"/>
      <c r="AJ272" s="73" t="s">
        <v>691</v>
      </c>
      <c r="AK272" s="81" t="s">
        <v>167</v>
      </c>
      <c r="AL272" s="73">
        <v>2060</v>
      </c>
      <c r="AM272" s="28" t="s">
        <v>1171</v>
      </c>
      <c r="AN272" s="26" t="s">
        <v>1172</v>
      </c>
      <c r="AO272" s="24" t="s">
        <v>7588</v>
      </c>
      <c r="AP272" s="73" t="s">
        <v>689</v>
      </c>
      <c r="AQ272" s="24" t="s">
        <v>7588</v>
      </c>
      <c r="AR272" s="24" t="s">
        <v>7588</v>
      </c>
      <c r="AS272" s="24" t="s">
        <v>7588</v>
      </c>
      <c r="AU272" s="26"/>
      <c r="AV272" s="24" t="s">
        <v>267</v>
      </c>
      <c r="AW272" s="22" t="s">
        <v>267</v>
      </c>
      <c r="AX272" s="24" t="s">
        <v>269</v>
      </c>
      <c r="AY272" s="24" t="s">
        <v>689</v>
      </c>
      <c r="AZ272" s="24" t="s">
        <v>7588</v>
      </c>
      <c r="BA272" s="24" t="s">
        <v>7588</v>
      </c>
      <c r="BC272" s="26"/>
      <c r="BE272" s="29"/>
      <c r="BF272" s="26"/>
      <c r="BG272" s="24">
        <f t="shared" si="144"/>
        <v>0</v>
      </c>
      <c r="BH272" s="24">
        <f t="shared" si="145"/>
        <v>0</v>
      </c>
      <c r="BI272" s="24">
        <f t="shared" si="146"/>
        <v>0</v>
      </c>
      <c r="BJ272" s="24">
        <f t="shared" si="147"/>
        <v>0</v>
      </c>
      <c r="BK272" s="24">
        <f t="shared" si="148"/>
        <v>0</v>
      </c>
      <c r="BL272" s="24">
        <f t="shared" si="149"/>
        <v>0</v>
      </c>
      <c r="BM272" s="24">
        <f t="shared" si="150"/>
        <v>0</v>
      </c>
      <c r="BN272" s="24">
        <f t="shared" si="151"/>
        <v>0</v>
      </c>
      <c r="BO272" s="24">
        <f t="shared" si="152"/>
        <v>0</v>
      </c>
      <c r="BP272" s="24">
        <f t="shared" si="153"/>
        <v>0</v>
      </c>
      <c r="BQ272" s="24">
        <f t="shared" si="154"/>
        <v>0</v>
      </c>
      <c r="BR272" s="24">
        <f t="shared" si="155"/>
        <v>0</v>
      </c>
      <c r="BS272" s="24">
        <f t="shared" si="156"/>
        <v>0</v>
      </c>
      <c r="BT272" s="24">
        <f t="shared" si="157"/>
        <v>0</v>
      </c>
      <c r="BU272" s="24">
        <f t="shared" si="158"/>
        <v>0</v>
      </c>
      <c r="BV272" s="24">
        <f t="shared" si="159"/>
        <v>0</v>
      </c>
      <c r="BW272" s="24">
        <f t="shared" si="160"/>
        <v>0</v>
      </c>
      <c r="BX272" s="24">
        <f t="shared" si="161"/>
        <v>0</v>
      </c>
      <c r="BY272" s="24">
        <f t="shared" si="162"/>
        <v>0</v>
      </c>
      <c r="BZ272" s="24">
        <f t="shared" si="163"/>
        <v>0</v>
      </c>
      <c r="CA272" s="24">
        <f t="shared" si="164"/>
        <v>0</v>
      </c>
      <c r="CB272" s="24">
        <f t="shared" si="165"/>
        <v>0</v>
      </c>
      <c r="CC272" s="24">
        <f t="shared" si="166"/>
        <v>0</v>
      </c>
      <c r="CD272" s="24">
        <f t="shared" si="167"/>
        <v>0</v>
      </c>
      <c r="CE272" s="24">
        <f t="shared" si="168"/>
        <v>0</v>
      </c>
      <c r="CF272" s="24">
        <f t="shared" si="169"/>
        <v>0</v>
      </c>
      <c r="CG272" s="24">
        <f t="shared" si="177"/>
        <v>0</v>
      </c>
      <c r="CH272" s="24">
        <f t="shared" si="170"/>
        <v>0</v>
      </c>
      <c r="CI272" s="24">
        <f t="shared" si="171"/>
        <v>1</v>
      </c>
      <c r="CJ272" s="211">
        <f>_xlfn.XLOOKUP($C272,[1]Sheet1!$B:$B,[1]Sheet1!BJ:BJ)</f>
        <v>0</v>
      </c>
      <c r="CK272" s="211">
        <f>_xlfn.XLOOKUP($C272,[1]Sheet1!$B:$B,[1]Sheet1!BK:BK)</f>
        <v>0</v>
      </c>
      <c r="CL272" s="211">
        <f>_xlfn.XLOOKUP($C272,[1]Sheet1!$B:$B,[1]Sheet1!BL:BL)</f>
        <v>0</v>
      </c>
      <c r="CM272" s="211">
        <f>_xlfn.XLOOKUP($C272,[1]Sheet1!$B:$B,[1]Sheet1!BM:BM)</f>
        <v>0</v>
      </c>
      <c r="CN272" s="211">
        <f>_xlfn.XLOOKUP($C272,[1]Sheet1!$B:$B,[1]Sheet1!BN:BN)</f>
        <v>0</v>
      </c>
      <c r="CO272" s="211">
        <f>_xlfn.XLOOKUP($C272,[1]Sheet1!$B:$B,[1]Sheet1!BO:BO)</f>
        <v>0</v>
      </c>
      <c r="CP272" s="211">
        <f>_xlfn.XLOOKUP($C272,[1]Sheet1!$B:$B,[1]Sheet1!BP:BP)</f>
        <v>0</v>
      </c>
      <c r="CQ272" s="211">
        <f>_xlfn.XLOOKUP($C272,[1]Sheet1!$B:$B,[1]Sheet1!BQ:BQ)</f>
        <v>0</v>
      </c>
      <c r="CR272" s="211">
        <f>_xlfn.XLOOKUP($C272,[1]Sheet1!$B:$B,[1]Sheet1!BR:BR)</f>
        <v>0</v>
      </c>
      <c r="CS272" s="211">
        <f>_xlfn.XLOOKUP($C272,[1]Sheet1!$B:$B,[1]Sheet1!BS:BS)</f>
        <v>0</v>
      </c>
      <c r="CT272" s="211">
        <f>_xlfn.XLOOKUP($C272,[1]Sheet1!$B:$B,[1]Sheet1!BT:BT)</f>
        <v>0</v>
      </c>
      <c r="CU272" s="211">
        <f>_xlfn.XLOOKUP($C272,[1]Sheet1!$B:$B,[1]Sheet1!BU:BU)</f>
        <v>0</v>
      </c>
      <c r="CV272" s="211">
        <f>_xlfn.XLOOKUP($C272,[1]Sheet1!$B:$B,[1]Sheet1!BV:BV)</f>
        <v>0</v>
      </c>
      <c r="CW272" s="211">
        <f>_xlfn.XLOOKUP($C272,[1]Sheet1!$B:$B,[1]Sheet1!BW:BW)</f>
        <v>0</v>
      </c>
      <c r="CX272" s="211">
        <f>_xlfn.XLOOKUP($C272,[1]Sheet1!$B:$B,[1]Sheet1!BX:BX)</f>
        <v>0</v>
      </c>
      <c r="CY272" s="211">
        <f>_xlfn.XLOOKUP($C272,[1]Sheet1!$B:$B,[1]Sheet1!BY:BY)</f>
        <v>0</v>
      </c>
      <c r="CZ272" s="211">
        <f>_xlfn.XLOOKUP($C272,[1]Sheet1!$B:$B,[1]Sheet1!BZ:BZ)</f>
        <v>0</v>
      </c>
      <c r="DA272" s="211">
        <f>_xlfn.XLOOKUP($C272,[1]Sheet1!$B:$B,[1]Sheet1!CA:CA)</f>
        <v>0</v>
      </c>
      <c r="DB272" s="211">
        <f>_xlfn.XLOOKUP($C272,[1]Sheet1!$B:$B,[1]Sheet1!CB:CB)</f>
        <v>0</v>
      </c>
      <c r="DC272" s="211">
        <f>_xlfn.XLOOKUP($C272,[1]Sheet1!$B:$B,[1]Sheet1!CC:CC)</f>
        <v>0</v>
      </c>
      <c r="DD272" s="211">
        <f>_xlfn.XLOOKUP($C272,[1]Sheet1!$B:$B,[1]Sheet1!CD:CD)</f>
        <v>0</v>
      </c>
      <c r="DE272" s="211">
        <f>_xlfn.XLOOKUP($C272,[1]Sheet1!$B:$B,[1]Sheet1!CE:CE)</f>
        <v>0</v>
      </c>
      <c r="DF272" s="211">
        <f>_xlfn.XLOOKUP($C272,[1]Sheet1!$B:$B,[1]Sheet1!CF:CF)</f>
        <v>0</v>
      </c>
      <c r="DG272" s="163" t="str">
        <f>_xlfn.XLOOKUP(C272,[2]Sheet1!$B:$B,[2]Sheet1!$N:$N)</f>
        <v>N</v>
      </c>
      <c r="DH272" s="163">
        <f>_xlfn.XLOOKUP(C272,[2]Sheet1!$B:$B,[2]Sheet1!$R:$R)</f>
        <v>0</v>
      </c>
      <c r="DI272" s="163" t="str">
        <f>_xlfn.XLOOKUP(C272,[2]Sheet1!$B:$B,[2]Sheet1!$AN:$AN)</f>
        <v>N</v>
      </c>
      <c r="DJ272" s="163" t="str">
        <f>_xlfn.XLOOKUP(C272,[2]Sheet1!$B:$B,[2]Sheet1!$W:$W)</f>
        <v>G</v>
      </c>
      <c r="DK272" s="163" t="str">
        <f>_xlfn.XLOOKUP(C272,[2]Sheet1!$B:$B,[2]Sheet1!$AF:$AF)</f>
        <v>U</v>
      </c>
      <c r="DL272" s="163">
        <f>_xlfn.XLOOKUP(C272,[2]Sheet1!$B:$B,[2]Sheet1!$AW:$AW)</f>
        <v>0</v>
      </c>
      <c r="DM272" s="166" t="str">
        <f t="shared" si="172"/>
        <v>N</v>
      </c>
      <c r="DN272" s="166" t="str">
        <f t="shared" si="173"/>
        <v/>
      </c>
      <c r="DO272" s="166" t="str">
        <f t="shared" si="174"/>
        <v>N</v>
      </c>
      <c r="DP272" s="166" t="str">
        <f t="shared" si="175"/>
        <v>N</v>
      </c>
      <c r="DQ272" s="180" t="str">
        <f t="shared" si="176"/>
        <v>Not Specified</v>
      </c>
      <c r="DR272" s="180"/>
    </row>
    <row r="273" spans="1:122" s="24" customFormat="1" ht="16.5" hidden="1" customHeight="1">
      <c r="A273" s="24">
        <v>270</v>
      </c>
      <c r="B273" s="24">
        <v>329</v>
      </c>
      <c r="C273" s="26" t="s">
        <v>245</v>
      </c>
      <c r="D273" s="143" t="s">
        <v>7216</v>
      </c>
      <c r="E273" s="143" t="s">
        <v>7165</v>
      </c>
      <c r="F273" s="143" t="s">
        <v>7287</v>
      </c>
      <c r="G273" s="143" t="s">
        <v>3136</v>
      </c>
      <c r="H273" s="167" t="s">
        <v>246</v>
      </c>
      <c r="I273" s="143" t="s">
        <v>247</v>
      </c>
      <c r="J273" s="143">
        <v>0.18099999999999999</v>
      </c>
      <c r="K273" s="143" t="s">
        <v>248</v>
      </c>
      <c r="L273" s="143">
        <v>94300</v>
      </c>
      <c r="M273" s="144">
        <v>24</v>
      </c>
      <c r="N273" s="73" t="s">
        <v>86</v>
      </c>
      <c r="O273" s="73">
        <v>2016</v>
      </c>
      <c r="P273" s="74">
        <v>2025</v>
      </c>
      <c r="Q273" s="73" t="s">
        <v>86</v>
      </c>
      <c r="R273" s="73" t="s">
        <v>86</v>
      </c>
      <c r="S273" s="73" t="s">
        <v>673</v>
      </c>
      <c r="T273" s="73" t="s">
        <v>2984</v>
      </c>
      <c r="U273" s="214">
        <v>2030</v>
      </c>
      <c r="V273" s="73" t="s">
        <v>673</v>
      </c>
      <c r="W273" s="73" t="s">
        <v>2984</v>
      </c>
      <c r="X273" s="218">
        <v>2045</v>
      </c>
      <c r="Y273" s="73" t="s">
        <v>86</v>
      </c>
      <c r="Z273" s="73" t="s">
        <v>673</v>
      </c>
      <c r="AA273" s="74">
        <v>2045</v>
      </c>
      <c r="AB273" s="73"/>
      <c r="AC273" s="73" t="s">
        <v>417</v>
      </c>
      <c r="AD273" s="74" t="s">
        <v>6</v>
      </c>
      <c r="AE273" s="73" t="s">
        <v>7588</v>
      </c>
      <c r="AF273" s="73" t="s">
        <v>689</v>
      </c>
      <c r="AG273" s="73" t="s">
        <v>266</v>
      </c>
      <c r="AH273" s="73" t="s">
        <v>266</v>
      </c>
      <c r="AI273" s="73" t="s">
        <v>266</v>
      </c>
      <c r="AJ273" s="73" t="s">
        <v>2283</v>
      </c>
      <c r="AK273" s="81" t="s">
        <v>7588</v>
      </c>
      <c r="AL273" s="73" t="s">
        <v>7588</v>
      </c>
      <c r="AN273" s="26"/>
      <c r="AO273" s="24" t="s">
        <v>7346</v>
      </c>
      <c r="AP273" s="73" t="s">
        <v>86</v>
      </c>
      <c r="AQ273" s="24" t="s">
        <v>2283</v>
      </c>
      <c r="AR273" s="24" t="s">
        <v>5410</v>
      </c>
      <c r="AS273" s="24">
        <v>2045</v>
      </c>
      <c r="AU273" s="26"/>
      <c r="AV273" s="24" t="s">
        <v>267</v>
      </c>
      <c r="AW273" s="22" t="s">
        <v>418</v>
      </c>
      <c r="AX273" s="24" t="s">
        <v>266</v>
      </c>
      <c r="AY273" s="24" t="s">
        <v>689</v>
      </c>
      <c r="AZ273" s="24" t="s">
        <v>7588</v>
      </c>
      <c r="BA273" s="24" t="s">
        <v>7588</v>
      </c>
      <c r="BC273" s="26"/>
      <c r="BE273" s="29"/>
      <c r="BF273" s="26"/>
      <c r="BG273" s="24">
        <f t="shared" si="144"/>
        <v>0</v>
      </c>
      <c r="BH273" s="24">
        <f t="shared" si="145"/>
        <v>1</v>
      </c>
      <c r="BI273" s="24">
        <f t="shared" si="146"/>
        <v>0</v>
      </c>
      <c r="BJ273" s="24">
        <f t="shared" si="147"/>
        <v>1</v>
      </c>
      <c r="BK273" s="24">
        <f t="shared" si="148"/>
        <v>0</v>
      </c>
      <c r="BL273" s="24">
        <f t="shared" si="149"/>
        <v>1</v>
      </c>
      <c r="BM273" s="24">
        <f t="shared" si="150"/>
        <v>0</v>
      </c>
      <c r="BN273" s="24">
        <f t="shared" si="151"/>
        <v>1</v>
      </c>
      <c r="BO273" s="24">
        <f t="shared" si="152"/>
        <v>0</v>
      </c>
      <c r="BP273" s="24">
        <f t="shared" si="153"/>
        <v>0</v>
      </c>
      <c r="BQ273" s="24">
        <f t="shared" si="154"/>
        <v>1</v>
      </c>
      <c r="BR273" s="24">
        <f t="shared" si="155"/>
        <v>0</v>
      </c>
      <c r="BS273" s="24">
        <f t="shared" si="156"/>
        <v>0</v>
      </c>
      <c r="BT273" s="24">
        <f t="shared" si="157"/>
        <v>1</v>
      </c>
      <c r="BU273" s="24">
        <f t="shared" si="158"/>
        <v>0</v>
      </c>
      <c r="BV273" s="24">
        <f t="shared" si="159"/>
        <v>0</v>
      </c>
      <c r="BW273" s="24">
        <f t="shared" si="160"/>
        <v>0</v>
      </c>
      <c r="BX273" s="24">
        <f t="shared" si="161"/>
        <v>0</v>
      </c>
      <c r="BY273" s="24">
        <f t="shared" si="162"/>
        <v>0</v>
      </c>
      <c r="BZ273" s="24">
        <f t="shared" si="163"/>
        <v>0</v>
      </c>
      <c r="CA273" s="24">
        <f t="shared" si="164"/>
        <v>1</v>
      </c>
      <c r="CB273" s="24">
        <f t="shared" si="165"/>
        <v>1</v>
      </c>
      <c r="CC273" s="24">
        <f t="shared" si="166"/>
        <v>0</v>
      </c>
      <c r="CD273" s="24">
        <f t="shared" si="167"/>
        <v>0</v>
      </c>
      <c r="CE273" s="24">
        <f t="shared" si="168"/>
        <v>0</v>
      </c>
      <c r="CF273" s="24">
        <f t="shared" si="169"/>
        <v>0</v>
      </c>
      <c r="CG273" s="24">
        <f>MAX($BJ273,$BN273,$BX273,$CB273)</f>
        <v>1</v>
      </c>
      <c r="CH273" s="24">
        <f t="shared" si="170"/>
        <v>0</v>
      </c>
      <c r="CI273" s="24">
        <f t="shared" si="171"/>
        <v>1</v>
      </c>
      <c r="CJ273" s="211">
        <f>_xlfn.XLOOKUP($C273,[1]Sheet1!$B:$B,[1]Sheet1!BJ:BJ)</f>
        <v>0</v>
      </c>
      <c r="CK273" s="211">
        <f>_xlfn.XLOOKUP($C273,[1]Sheet1!$B:$B,[1]Sheet1!BK:BK)</f>
        <v>0</v>
      </c>
      <c r="CL273" s="211">
        <f>_xlfn.XLOOKUP($C273,[1]Sheet1!$B:$B,[1]Sheet1!BL:BL)</f>
        <v>0</v>
      </c>
      <c r="CM273" s="211">
        <f>_xlfn.XLOOKUP($C273,[1]Sheet1!$B:$B,[1]Sheet1!BM:BM)</f>
        <v>0</v>
      </c>
      <c r="CN273" s="211">
        <f>_xlfn.XLOOKUP($C273,[1]Sheet1!$B:$B,[1]Sheet1!BN:BN)</f>
        <v>0</v>
      </c>
      <c r="CO273" s="211">
        <f>_xlfn.XLOOKUP($C273,[1]Sheet1!$B:$B,[1]Sheet1!BO:BO)</f>
        <v>0</v>
      </c>
      <c r="CP273" s="211">
        <f>_xlfn.XLOOKUP($C273,[1]Sheet1!$B:$B,[1]Sheet1!BP:BP)</f>
        <v>1</v>
      </c>
      <c r="CQ273" s="211">
        <f>_xlfn.XLOOKUP($C273,[1]Sheet1!$B:$B,[1]Sheet1!BQ:BQ)</f>
        <v>1</v>
      </c>
      <c r="CR273" s="211">
        <f>_xlfn.XLOOKUP($C273,[1]Sheet1!$B:$B,[1]Sheet1!BR:BR)</f>
        <v>0</v>
      </c>
      <c r="CS273" s="211">
        <f>_xlfn.XLOOKUP($C273,[1]Sheet1!$B:$B,[1]Sheet1!BS:BS)</f>
        <v>1</v>
      </c>
      <c r="CT273" s="211">
        <f>_xlfn.XLOOKUP($C273,[1]Sheet1!$B:$B,[1]Sheet1!BT:BT)</f>
        <v>0</v>
      </c>
      <c r="CU273" s="211">
        <f>_xlfn.XLOOKUP($C273,[1]Sheet1!$B:$B,[1]Sheet1!BU:BU)</f>
        <v>1</v>
      </c>
      <c r="CV273" s="211">
        <f>_xlfn.XLOOKUP($C273,[1]Sheet1!$B:$B,[1]Sheet1!BV:BV)</f>
        <v>0</v>
      </c>
      <c r="CW273" s="211">
        <f>_xlfn.XLOOKUP($C273,[1]Sheet1!$B:$B,[1]Sheet1!BW:BW)</f>
        <v>1</v>
      </c>
      <c r="CX273" s="211">
        <f>_xlfn.XLOOKUP($C273,[1]Sheet1!$B:$B,[1]Sheet1!BX:BX)</f>
        <v>0</v>
      </c>
      <c r="CY273" s="211">
        <f>_xlfn.XLOOKUP($C273,[1]Sheet1!$B:$B,[1]Sheet1!BY:BY)</f>
        <v>1</v>
      </c>
      <c r="CZ273" s="211">
        <f>_xlfn.XLOOKUP($C273,[1]Sheet1!$B:$B,[1]Sheet1!BZ:BZ)</f>
        <v>1</v>
      </c>
      <c r="DA273" s="211">
        <f>_xlfn.XLOOKUP($C273,[1]Sheet1!$B:$B,[1]Sheet1!CA:CA)</f>
        <v>0</v>
      </c>
      <c r="DB273" s="211">
        <f>_xlfn.XLOOKUP($C273,[1]Sheet1!$B:$B,[1]Sheet1!CB:CB)</f>
        <v>1</v>
      </c>
      <c r="DC273" s="211">
        <f>_xlfn.XLOOKUP($C273,[1]Sheet1!$B:$B,[1]Sheet1!CC:CC)</f>
        <v>1</v>
      </c>
      <c r="DD273" s="211">
        <f>_xlfn.XLOOKUP($C273,[1]Sheet1!$B:$B,[1]Sheet1!CD:CD)</f>
        <v>0</v>
      </c>
      <c r="DE273" s="211">
        <f>_xlfn.XLOOKUP($C273,[1]Sheet1!$B:$B,[1]Sheet1!CE:CE)</f>
        <v>1</v>
      </c>
      <c r="DF273" s="211">
        <f>_xlfn.XLOOKUP($C273,[1]Sheet1!$B:$B,[1]Sheet1!CF:CF)</f>
        <v>0</v>
      </c>
      <c r="DG273" s="163" t="str">
        <f>_xlfn.XLOOKUP(C273,[2]Sheet1!$B:$B,[2]Sheet1!$N:$N)</f>
        <v>Y</v>
      </c>
      <c r="DH273" s="163" t="str">
        <f>_xlfn.XLOOKUP(C273,[2]Sheet1!$B:$B,[2]Sheet1!$R:$R)</f>
        <v>Yes</v>
      </c>
      <c r="DI273" s="163" t="str">
        <f>_xlfn.XLOOKUP(C273,[2]Sheet1!$B:$B,[2]Sheet1!$AN:$AN)</f>
        <v>V</v>
      </c>
      <c r="DJ273" s="163" t="str">
        <f>_xlfn.XLOOKUP(C273,[2]Sheet1!$B:$B,[2]Sheet1!$W:$W)</f>
        <v>N</v>
      </c>
      <c r="DK273" s="163">
        <f>_xlfn.XLOOKUP(C273,[2]Sheet1!$B:$B,[2]Sheet1!$AF:$AF)</f>
        <v>0</v>
      </c>
      <c r="DL273" s="163" t="str">
        <f>_xlfn.XLOOKUP(C273,[2]Sheet1!$B:$B,[2]Sheet1!$AW:$AW)</f>
        <v>Y</v>
      </c>
      <c r="DM273" s="166" t="str">
        <f t="shared" si="172"/>
        <v>Y</v>
      </c>
      <c r="DN273" s="166" t="str">
        <f t="shared" si="173"/>
        <v>Targets set</v>
      </c>
      <c r="DO273" s="166" t="str">
        <f t="shared" si="174"/>
        <v>Y</v>
      </c>
      <c r="DP273" s="166" t="str">
        <f t="shared" si="175"/>
        <v>N</v>
      </c>
      <c r="DQ273" s="180" t="str">
        <f t="shared" si="176"/>
        <v>Not Specified</v>
      </c>
      <c r="DR273" s="180"/>
    </row>
    <row r="274" spans="1:122" s="24" customFormat="1" ht="16.5" hidden="1" customHeight="1">
      <c r="A274" s="143">
        <v>271</v>
      </c>
      <c r="B274" s="143">
        <v>304</v>
      </c>
      <c r="C274" s="144" t="s">
        <v>1173</v>
      </c>
      <c r="D274" s="143" t="s">
        <v>7224</v>
      </c>
      <c r="E274" s="143" t="s">
        <v>7169</v>
      </c>
      <c r="F274" s="143" t="s">
        <v>7286</v>
      </c>
      <c r="G274" s="143" t="s">
        <v>2990</v>
      </c>
      <c r="H274" s="167" t="s">
        <v>1174</v>
      </c>
      <c r="I274" s="143" t="s">
        <v>1175</v>
      </c>
      <c r="J274" s="143">
        <v>-2.8000000000000001E-2</v>
      </c>
      <c r="K274" s="143" t="s">
        <v>1176</v>
      </c>
      <c r="L274" s="143">
        <v>52600</v>
      </c>
      <c r="M274" s="144">
        <v>15</v>
      </c>
      <c r="N274" s="145" t="s">
        <v>689</v>
      </c>
      <c r="O274" s="145" t="s">
        <v>7588</v>
      </c>
      <c r="P274" s="146" t="s">
        <v>7588</v>
      </c>
      <c r="Q274" s="73" t="s">
        <v>689</v>
      </c>
      <c r="R274" s="73" t="s">
        <v>689</v>
      </c>
      <c r="S274" s="145" t="s">
        <v>7588</v>
      </c>
      <c r="T274" s="145" t="s">
        <v>7588</v>
      </c>
      <c r="U274" s="214" t="s">
        <v>7588</v>
      </c>
      <c r="V274" s="145" t="s">
        <v>7588</v>
      </c>
      <c r="W274" s="145" t="s">
        <v>7588</v>
      </c>
      <c r="X274" s="219" t="s">
        <v>7588</v>
      </c>
      <c r="Y274" s="73" t="s">
        <v>7588</v>
      </c>
      <c r="Z274" s="145" t="s">
        <v>7588</v>
      </c>
      <c r="AA274" s="146" t="s">
        <v>7588</v>
      </c>
      <c r="AB274" s="145"/>
      <c r="AC274" s="145" t="s">
        <v>2995</v>
      </c>
      <c r="AD274" s="146" t="s">
        <v>7140</v>
      </c>
      <c r="AE274" s="73" t="s">
        <v>7588</v>
      </c>
      <c r="AF274" s="73" t="s">
        <v>689</v>
      </c>
      <c r="AG274" s="145" t="s">
        <v>266</v>
      </c>
      <c r="AH274" s="145" t="s">
        <v>269</v>
      </c>
      <c r="AI274" s="145" t="s">
        <v>738</v>
      </c>
      <c r="AJ274" s="145" t="s">
        <v>7589</v>
      </c>
      <c r="AK274" s="147" t="s">
        <v>7588</v>
      </c>
      <c r="AL274" s="145" t="s">
        <v>7588</v>
      </c>
      <c r="AN274" s="144"/>
      <c r="AO274" s="24" t="s">
        <v>7588</v>
      </c>
      <c r="AP274" s="145" t="s">
        <v>689</v>
      </c>
      <c r="AQ274" s="143" t="s">
        <v>7588</v>
      </c>
      <c r="AR274" s="143" t="s">
        <v>7588</v>
      </c>
      <c r="AS274" s="143" t="s">
        <v>7588</v>
      </c>
      <c r="AT274" s="143"/>
      <c r="AU274" s="144"/>
      <c r="AV274" s="143" t="s">
        <v>269</v>
      </c>
      <c r="AW274" s="198" t="s">
        <v>267</v>
      </c>
      <c r="AX274" s="143" t="s">
        <v>269</v>
      </c>
      <c r="AY274" s="143" t="s">
        <v>86</v>
      </c>
      <c r="AZ274" s="143" t="s">
        <v>5418</v>
      </c>
      <c r="BA274" s="143">
        <v>2030</v>
      </c>
      <c r="BB274" s="143"/>
      <c r="BC274" s="144"/>
      <c r="BD274" s="143"/>
      <c r="BE274" s="148"/>
      <c r="BF274" s="144"/>
      <c r="BG274" s="24">
        <f t="shared" si="144"/>
        <v>0</v>
      </c>
      <c r="BH274" s="24">
        <f t="shared" si="145"/>
        <v>0</v>
      </c>
      <c r="BI274" s="24">
        <f t="shared" si="146"/>
        <v>0</v>
      </c>
      <c r="BJ274" s="24">
        <f t="shared" si="147"/>
        <v>0</v>
      </c>
      <c r="BK274" s="24">
        <f t="shared" si="148"/>
        <v>0</v>
      </c>
      <c r="BL274" s="24">
        <f t="shared" si="149"/>
        <v>0</v>
      </c>
      <c r="BM274" s="24">
        <f t="shared" si="150"/>
        <v>0</v>
      </c>
      <c r="BN274" s="24">
        <f t="shared" si="151"/>
        <v>0</v>
      </c>
      <c r="BO274" s="24">
        <f t="shared" si="152"/>
        <v>0</v>
      </c>
      <c r="BP274" s="24">
        <f t="shared" si="153"/>
        <v>0</v>
      </c>
      <c r="BQ274" s="24">
        <f t="shared" si="154"/>
        <v>0</v>
      </c>
      <c r="BR274" s="24">
        <f t="shared" si="155"/>
        <v>0</v>
      </c>
      <c r="BS274" s="24">
        <f t="shared" si="156"/>
        <v>0</v>
      </c>
      <c r="BT274" s="24">
        <f t="shared" si="157"/>
        <v>0</v>
      </c>
      <c r="BU274" s="24">
        <f t="shared" si="158"/>
        <v>0</v>
      </c>
      <c r="BV274" s="24">
        <f t="shared" si="159"/>
        <v>0</v>
      </c>
      <c r="BW274" s="24">
        <f t="shared" si="160"/>
        <v>0</v>
      </c>
      <c r="BX274" s="24">
        <f t="shared" si="161"/>
        <v>0</v>
      </c>
      <c r="BY274" s="24">
        <f t="shared" si="162"/>
        <v>0</v>
      </c>
      <c r="BZ274" s="24">
        <f t="shared" si="163"/>
        <v>0</v>
      </c>
      <c r="CA274" s="24">
        <f t="shared" si="164"/>
        <v>0</v>
      </c>
      <c r="CB274" s="24">
        <f t="shared" si="165"/>
        <v>0</v>
      </c>
      <c r="CC274" s="24">
        <f t="shared" si="166"/>
        <v>0</v>
      </c>
      <c r="CD274" s="24">
        <f t="shared" si="167"/>
        <v>1</v>
      </c>
      <c r="CE274" s="24">
        <f t="shared" si="168"/>
        <v>0</v>
      </c>
      <c r="CF274" s="24">
        <f t="shared" si="169"/>
        <v>0</v>
      </c>
      <c r="CG274" s="24">
        <f>MAX(BJ274,BN274,BX274,CB274)</f>
        <v>0</v>
      </c>
      <c r="CH274" s="24">
        <f t="shared" si="170"/>
        <v>1</v>
      </c>
      <c r="CI274" s="24">
        <f t="shared" si="171"/>
        <v>0</v>
      </c>
      <c r="CJ274" s="211">
        <f>_xlfn.XLOOKUP($C274,[1]Sheet1!$B:$B,[1]Sheet1!BJ:BJ)</f>
        <v>0</v>
      </c>
      <c r="CK274" s="211">
        <f>_xlfn.XLOOKUP($C274,[1]Sheet1!$B:$B,[1]Sheet1!BK:BK)</f>
        <v>1</v>
      </c>
      <c r="CL274" s="211">
        <f>_xlfn.XLOOKUP($C274,[1]Sheet1!$B:$B,[1]Sheet1!BL:BL)</f>
        <v>0</v>
      </c>
      <c r="CM274" s="211">
        <f>_xlfn.XLOOKUP($C274,[1]Sheet1!$B:$B,[1]Sheet1!BM:BM)</f>
        <v>1</v>
      </c>
      <c r="CN274" s="211">
        <f>_xlfn.XLOOKUP($C274,[1]Sheet1!$B:$B,[1]Sheet1!BN:BN)</f>
        <v>0</v>
      </c>
      <c r="CO274" s="211">
        <f>_xlfn.XLOOKUP($C274,[1]Sheet1!$B:$B,[1]Sheet1!BO:BO)</f>
        <v>0</v>
      </c>
      <c r="CP274" s="211">
        <f>_xlfn.XLOOKUP($C274,[1]Sheet1!$B:$B,[1]Sheet1!BP:BP)</f>
        <v>0</v>
      </c>
      <c r="CQ274" s="211">
        <f>_xlfn.XLOOKUP($C274,[1]Sheet1!$B:$B,[1]Sheet1!BQ:BQ)</f>
        <v>0</v>
      </c>
      <c r="CR274" s="211">
        <f>_xlfn.XLOOKUP($C274,[1]Sheet1!$B:$B,[1]Sheet1!BR:BR)</f>
        <v>0</v>
      </c>
      <c r="CS274" s="211">
        <f>_xlfn.XLOOKUP($C274,[1]Sheet1!$B:$B,[1]Sheet1!BS:BS)</f>
        <v>0</v>
      </c>
      <c r="CT274" s="211">
        <f>_xlfn.XLOOKUP($C274,[1]Sheet1!$B:$B,[1]Sheet1!BT:BT)</f>
        <v>0</v>
      </c>
      <c r="CU274" s="211">
        <f>_xlfn.XLOOKUP($C274,[1]Sheet1!$B:$B,[1]Sheet1!BU:BU)</f>
        <v>0</v>
      </c>
      <c r="CV274" s="211">
        <f>_xlfn.XLOOKUP($C274,[1]Sheet1!$B:$B,[1]Sheet1!BV:BV)</f>
        <v>1</v>
      </c>
      <c r="CW274" s="211">
        <f>_xlfn.XLOOKUP($C274,[1]Sheet1!$B:$B,[1]Sheet1!BW:BW)</f>
        <v>0</v>
      </c>
      <c r="CX274" s="211">
        <f>_xlfn.XLOOKUP($C274,[1]Sheet1!$B:$B,[1]Sheet1!BX:BX)</f>
        <v>0</v>
      </c>
      <c r="CY274" s="211">
        <f>_xlfn.XLOOKUP($C274,[1]Sheet1!$B:$B,[1]Sheet1!BY:BY)</f>
        <v>1</v>
      </c>
      <c r="CZ274" s="211">
        <f>_xlfn.XLOOKUP($C274,[1]Sheet1!$B:$B,[1]Sheet1!BZ:BZ)</f>
        <v>1</v>
      </c>
      <c r="DA274" s="211">
        <f>_xlfn.XLOOKUP($C274,[1]Sheet1!$B:$B,[1]Sheet1!CA:CA)</f>
        <v>1</v>
      </c>
      <c r="DB274" s="211">
        <f>_xlfn.XLOOKUP($C274,[1]Sheet1!$B:$B,[1]Sheet1!CB:CB)</f>
        <v>1</v>
      </c>
      <c r="DC274" s="211">
        <f>_xlfn.XLOOKUP($C274,[1]Sheet1!$B:$B,[1]Sheet1!CC:CC)</f>
        <v>0</v>
      </c>
      <c r="DD274" s="211">
        <f>_xlfn.XLOOKUP($C274,[1]Sheet1!$B:$B,[1]Sheet1!CD:CD)</f>
        <v>1</v>
      </c>
      <c r="DE274" s="211">
        <f>_xlfn.XLOOKUP($C274,[1]Sheet1!$B:$B,[1]Sheet1!CE:CE)</f>
        <v>1</v>
      </c>
      <c r="DF274" s="211">
        <f>_xlfn.XLOOKUP($C274,[1]Sheet1!$B:$B,[1]Sheet1!CF:CF)</f>
        <v>1</v>
      </c>
      <c r="DG274" s="163" t="str">
        <f>_xlfn.XLOOKUP(C274,[2]Sheet1!$B:$B,[2]Sheet1!$N:$N)</f>
        <v>N</v>
      </c>
      <c r="DH274" s="163">
        <f>_xlfn.XLOOKUP(C274,[2]Sheet1!$B:$B,[2]Sheet1!$R:$R)</f>
        <v>0</v>
      </c>
      <c r="DI274" s="163" t="str">
        <f>_xlfn.XLOOKUP(C274,[2]Sheet1!$B:$B,[2]Sheet1!$AN:$AN)</f>
        <v>N</v>
      </c>
      <c r="DJ274" s="163" t="str">
        <f>_xlfn.XLOOKUP(C274,[2]Sheet1!$B:$B,[2]Sheet1!$W:$W)</f>
        <v>C</v>
      </c>
      <c r="DK274" s="163" t="str">
        <f>_xlfn.XLOOKUP(C274,[2]Sheet1!$B:$B,[2]Sheet1!$AF:$AF)</f>
        <v>N</v>
      </c>
      <c r="DL274" s="163">
        <f>_xlfn.XLOOKUP(C274,[2]Sheet1!$B:$B,[2]Sheet1!$AW:$AW)</f>
        <v>0</v>
      </c>
      <c r="DM274" s="166" t="str">
        <f t="shared" si="172"/>
        <v>N</v>
      </c>
      <c r="DN274" s="166" t="str">
        <f t="shared" si="173"/>
        <v/>
      </c>
      <c r="DO274" s="166" t="str">
        <f t="shared" si="174"/>
        <v>N</v>
      </c>
      <c r="DP274" s="166" t="str">
        <f t="shared" si="175"/>
        <v>N</v>
      </c>
      <c r="DQ274" s="180" t="str">
        <f t="shared" si="176"/>
        <v>No</v>
      </c>
      <c r="DR274" s="180"/>
    </row>
    <row r="275" spans="1:122" s="24" customFormat="1" ht="16.5" hidden="1" customHeight="1">
      <c r="A275" s="24">
        <v>272</v>
      </c>
      <c r="B275" s="24">
        <v>233</v>
      </c>
      <c r="C275" s="26" t="s">
        <v>1181</v>
      </c>
      <c r="D275" s="24" t="s">
        <v>7206</v>
      </c>
      <c r="E275" s="24" t="s">
        <v>7157</v>
      </c>
      <c r="F275" s="24" t="s">
        <v>7281</v>
      </c>
      <c r="G275" s="24" t="s">
        <v>3181</v>
      </c>
      <c r="H275" s="30" t="s">
        <v>1182</v>
      </c>
      <c r="I275" s="24" t="s">
        <v>1183</v>
      </c>
      <c r="J275" s="24">
        <v>-0.36499999999999999</v>
      </c>
      <c r="K275" s="24" t="s">
        <v>1184</v>
      </c>
      <c r="L275" s="24">
        <v>44502</v>
      </c>
      <c r="M275" s="26">
        <v>31</v>
      </c>
      <c r="N275" s="73" t="s">
        <v>689</v>
      </c>
      <c r="O275" s="73" t="s">
        <v>7588</v>
      </c>
      <c r="P275" s="74" t="s">
        <v>7588</v>
      </c>
      <c r="Q275" s="73" t="s">
        <v>689</v>
      </c>
      <c r="R275" s="73" t="s">
        <v>689</v>
      </c>
      <c r="S275" s="73" t="s">
        <v>7588</v>
      </c>
      <c r="T275" s="73" t="s">
        <v>7588</v>
      </c>
      <c r="U275" s="213" t="s">
        <v>7588</v>
      </c>
      <c r="V275" s="73" t="s">
        <v>7588</v>
      </c>
      <c r="W275" s="73" t="s">
        <v>7588</v>
      </c>
      <c r="X275" s="218" t="s">
        <v>7588</v>
      </c>
      <c r="Y275" s="73" t="s">
        <v>7588</v>
      </c>
      <c r="Z275" s="73" t="s">
        <v>7588</v>
      </c>
      <c r="AA275" s="74" t="s">
        <v>7588</v>
      </c>
      <c r="AB275" s="73"/>
      <c r="AC275" s="73" t="s">
        <v>417</v>
      </c>
      <c r="AD275" s="74" t="s">
        <v>6</v>
      </c>
      <c r="AE275" s="73" t="s">
        <v>7588</v>
      </c>
      <c r="AF275" s="73" t="s">
        <v>689</v>
      </c>
      <c r="AG275" s="73" t="s">
        <v>266</v>
      </c>
      <c r="AH275" s="73" t="s">
        <v>267</v>
      </c>
      <c r="AI275" s="73" t="s">
        <v>269</v>
      </c>
      <c r="AJ275" s="73" t="s">
        <v>7589</v>
      </c>
      <c r="AK275" s="81" t="s">
        <v>7588</v>
      </c>
      <c r="AL275" s="73" t="s">
        <v>7588</v>
      </c>
      <c r="AN275" s="26"/>
      <c r="AO275" s="24" t="s">
        <v>7588</v>
      </c>
      <c r="AP275" s="73" t="s">
        <v>86</v>
      </c>
      <c r="AQ275" s="24" t="s">
        <v>7589</v>
      </c>
      <c r="AR275" s="24" t="s">
        <v>5426</v>
      </c>
      <c r="AS275" s="24">
        <v>2050</v>
      </c>
      <c r="AU275" s="26"/>
      <c r="AV275" s="24" t="s">
        <v>267</v>
      </c>
      <c r="AW275" s="22" t="s">
        <v>269</v>
      </c>
      <c r="AX275" s="24" t="s">
        <v>269</v>
      </c>
      <c r="AY275" s="24" t="s">
        <v>689</v>
      </c>
      <c r="AZ275" s="24" t="s">
        <v>7588</v>
      </c>
      <c r="BA275" s="24" t="s">
        <v>7588</v>
      </c>
      <c r="BC275" s="26"/>
      <c r="BE275" s="29"/>
      <c r="BF275" s="26"/>
      <c r="BG275" s="24">
        <f t="shared" si="144"/>
        <v>0</v>
      </c>
      <c r="BH275" s="24">
        <f t="shared" si="145"/>
        <v>0</v>
      </c>
      <c r="BI275" s="24">
        <f t="shared" si="146"/>
        <v>0</v>
      </c>
      <c r="BJ275" s="24">
        <f t="shared" si="147"/>
        <v>0</v>
      </c>
      <c r="BK275" s="24">
        <f t="shared" si="148"/>
        <v>0</v>
      </c>
      <c r="BL275" s="24">
        <f t="shared" si="149"/>
        <v>0</v>
      </c>
      <c r="BM275" s="24">
        <f t="shared" si="150"/>
        <v>0</v>
      </c>
      <c r="BN275" s="24">
        <f t="shared" si="151"/>
        <v>0</v>
      </c>
      <c r="BO275" s="24">
        <f t="shared" si="152"/>
        <v>0</v>
      </c>
      <c r="BP275" s="24">
        <f t="shared" si="153"/>
        <v>0</v>
      </c>
      <c r="BQ275" s="24">
        <f t="shared" si="154"/>
        <v>0</v>
      </c>
      <c r="BR275" s="24">
        <f t="shared" si="155"/>
        <v>0</v>
      </c>
      <c r="BS275" s="24">
        <f t="shared" si="156"/>
        <v>0</v>
      </c>
      <c r="BT275" s="24">
        <f t="shared" si="157"/>
        <v>1</v>
      </c>
      <c r="BU275" s="24">
        <f t="shared" si="158"/>
        <v>0</v>
      </c>
      <c r="BV275" s="24">
        <f t="shared" si="159"/>
        <v>0</v>
      </c>
      <c r="BW275" s="24">
        <f t="shared" si="160"/>
        <v>0</v>
      </c>
      <c r="BX275" s="24">
        <f t="shared" si="161"/>
        <v>0</v>
      </c>
      <c r="BY275" s="24">
        <f t="shared" si="162"/>
        <v>0</v>
      </c>
      <c r="BZ275" s="24">
        <f t="shared" si="163"/>
        <v>0</v>
      </c>
      <c r="CA275" s="24">
        <f t="shared" si="164"/>
        <v>1</v>
      </c>
      <c r="CB275" s="24">
        <f t="shared" si="165"/>
        <v>1</v>
      </c>
      <c r="CC275" s="24">
        <f t="shared" si="166"/>
        <v>0</v>
      </c>
      <c r="CD275" s="24">
        <f t="shared" si="167"/>
        <v>0</v>
      </c>
      <c r="CE275" s="24">
        <f t="shared" si="168"/>
        <v>0</v>
      </c>
      <c r="CF275" s="24">
        <f t="shared" si="169"/>
        <v>0</v>
      </c>
      <c r="CG275" s="24">
        <f>MAX(BJ275,BN275,BX275,CB275)</f>
        <v>1</v>
      </c>
      <c r="CH275" s="24">
        <f t="shared" si="170"/>
        <v>0</v>
      </c>
      <c r="CI275" s="24">
        <f t="shared" si="171"/>
        <v>1</v>
      </c>
      <c r="CJ275" s="211">
        <f>_xlfn.XLOOKUP($C275,[1]Sheet1!$B:$B,[1]Sheet1!BJ:BJ)</f>
        <v>0</v>
      </c>
      <c r="CK275" s="211">
        <f>_xlfn.XLOOKUP($C275,[1]Sheet1!$B:$B,[1]Sheet1!BK:BK)</f>
        <v>0</v>
      </c>
      <c r="CL275" s="211">
        <f>_xlfn.XLOOKUP($C275,[1]Sheet1!$B:$B,[1]Sheet1!BL:BL)</f>
        <v>1</v>
      </c>
      <c r="CM275" s="211">
        <f>_xlfn.XLOOKUP($C275,[1]Sheet1!$B:$B,[1]Sheet1!BM:BM)</f>
        <v>1</v>
      </c>
      <c r="CN275" s="211">
        <f>_xlfn.XLOOKUP($C275,[1]Sheet1!$B:$B,[1]Sheet1!BN:BN)</f>
        <v>0</v>
      </c>
      <c r="CO275" s="211">
        <f>_xlfn.XLOOKUP($C275,[1]Sheet1!$B:$B,[1]Sheet1!BO:BO)</f>
        <v>0</v>
      </c>
      <c r="CP275" s="211">
        <f>_xlfn.XLOOKUP($C275,[1]Sheet1!$B:$B,[1]Sheet1!BP:BP)</f>
        <v>0</v>
      </c>
      <c r="CQ275" s="211">
        <f>_xlfn.XLOOKUP($C275,[1]Sheet1!$B:$B,[1]Sheet1!BQ:BQ)</f>
        <v>0</v>
      </c>
      <c r="CR275" s="211">
        <f>_xlfn.XLOOKUP($C275,[1]Sheet1!$B:$B,[1]Sheet1!BR:BR)</f>
        <v>0</v>
      </c>
      <c r="CS275" s="211">
        <f>_xlfn.XLOOKUP($C275,[1]Sheet1!$B:$B,[1]Sheet1!BS:BS)</f>
        <v>0</v>
      </c>
      <c r="CT275" s="211">
        <f>_xlfn.XLOOKUP($C275,[1]Sheet1!$B:$B,[1]Sheet1!BT:BT)</f>
        <v>0</v>
      </c>
      <c r="CU275" s="211">
        <f>_xlfn.XLOOKUP($C275,[1]Sheet1!$B:$B,[1]Sheet1!BU:BU)</f>
        <v>0</v>
      </c>
      <c r="CV275" s="211">
        <f>_xlfn.XLOOKUP($C275,[1]Sheet1!$B:$B,[1]Sheet1!BV:BV)</f>
        <v>0</v>
      </c>
      <c r="CW275" s="211">
        <f>_xlfn.XLOOKUP($C275,[1]Sheet1!$B:$B,[1]Sheet1!BW:BW)</f>
        <v>0</v>
      </c>
      <c r="CX275" s="211">
        <f>_xlfn.XLOOKUP($C275,[1]Sheet1!$B:$B,[1]Sheet1!BX:BX)</f>
        <v>0</v>
      </c>
      <c r="CY275" s="211">
        <f>_xlfn.XLOOKUP($C275,[1]Sheet1!$B:$B,[1]Sheet1!BY:BY)</f>
        <v>0</v>
      </c>
      <c r="CZ275" s="211">
        <f>_xlfn.XLOOKUP($C275,[1]Sheet1!$B:$B,[1]Sheet1!BZ:BZ)</f>
        <v>1</v>
      </c>
      <c r="DA275" s="211">
        <f>_xlfn.XLOOKUP($C275,[1]Sheet1!$B:$B,[1]Sheet1!CA:CA)</f>
        <v>0</v>
      </c>
      <c r="DB275" s="211">
        <f>_xlfn.XLOOKUP($C275,[1]Sheet1!$B:$B,[1]Sheet1!CB:CB)</f>
        <v>1</v>
      </c>
      <c r="DC275" s="211">
        <f>_xlfn.XLOOKUP($C275,[1]Sheet1!$B:$B,[1]Sheet1!CC:CC)</f>
        <v>0</v>
      </c>
      <c r="DD275" s="211">
        <f>_xlfn.XLOOKUP($C275,[1]Sheet1!$B:$B,[1]Sheet1!CD:CD)</f>
        <v>0</v>
      </c>
      <c r="DE275" s="211">
        <f>_xlfn.XLOOKUP($C275,[1]Sheet1!$B:$B,[1]Sheet1!CE:CE)</f>
        <v>1</v>
      </c>
      <c r="DF275" s="211">
        <f>_xlfn.XLOOKUP($C275,[1]Sheet1!$B:$B,[1]Sheet1!CF:CF)</f>
        <v>0</v>
      </c>
      <c r="DG275" s="163" t="str">
        <f>_xlfn.XLOOKUP(C275,[2]Sheet1!$B:$B,[2]Sheet1!$N:$N)</f>
        <v>N</v>
      </c>
      <c r="DH275" s="163">
        <f>_xlfn.XLOOKUP(C275,[2]Sheet1!$B:$B,[2]Sheet1!$R:$R)</f>
        <v>0</v>
      </c>
      <c r="DI275" s="163" t="str">
        <f>_xlfn.XLOOKUP(C275,[2]Sheet1!$B:$B,[2]Sheet1!$AN:$AN)</f>
        <v>N</v>
      </c>
      <c r="DJ275" s="163" t="str">
        <f>_xlfn.XLOOKUP(C275,[2]Sheet1!$B:$B,[2]Sheet1!$W:$W)</f>
        <v>V</v>
      </c>
      <c r="DK275" s="163" t="str">
        <f>_xlfn.XLOOKUP(C275,[2]Sheet1!$B:$B,[2]Sheet1!$AF:$AF)</f>
        <v>U</v>
      </c>
      <c r="DL275" s="163" t="str">
        <f>_xlfn.XLOOKUP(C275,[2]Sheet1!$B:$B,[2]Sheet1!$AW:$AW)</f>
        <v>N</v>
      </c>
      <c r="DM275" s="166" t="str">
        <f t="shared" si="172"/>
        <v>N</v>
      </c>
      <c r="DN275" s="166" t="str">
        <f t="shared" si="173"/>
        <v/>
      </c>
      <c r="DO275" s="166" t="str">
        <f t="shared" si="174"/>
        <v>Y</v>
      </c>
      <c r="DP275" s="166" t="str">
        <f t="shared" si="175"/>
        <v>N</v>
      </c>
      <c r="DQ275" s="180" t="str">
        <f t="shared" si="176"/>
        <v>Not Specified</v>
      </c>
      <c r="DR275" s="180"/>
    </row>
    <row r="276" spans="1:122" s="24" customFormat="1" ht="16.5" hidden="1" customHeight="1">
      <c r="A276" s="24">
        <v>273</v>
      </c>
      <c r="B276" s="24">
        <v>246</v>
      </c>
      <c r="C276" s="26" t="s">
        <v>614</v>
      </c>
      <c r="D276" s="24" t="s">
        <v>7210</v>
      </c>
      <c r="E276" s="24" t="s">
        <v>7163</v>
      </c>
      <c r="F276" s="24" t="s">
        <v>7286</v>
      </c>
      <c r="G276" s="24" t="s">
        <v>2990</v>
      </c>
      <c r="H276" s="30" t="s">
        <v>615</v>
      </c>
      <c r="I276" s="24" t="s">
        <v>616</v>
      </c>
      <c r="J276" s="24">
        <v>-0.182</v>
      </c>
      <c r="K276" s="24" t="s">
        <v>617</v>
      </c>
      <c r="L276" s="24">
        <v>90400</v>
      </c>
      <c r="M276" s="26">
        <v>26</v>
      </c>
      <c r="N276" s="73" t="s">
        <v>86</v>
      </c>
      <c r="O276" s="73">
        <v>2023</v>
      </c>
      <c r="P276" s="74">
        <v>2030</v>
      </c>
      <c r="Q276" s="73" t="s">
        <v>86</v>
      </c>
      <c r="R276" s="73" t="s">
        <v>86</v>
      </c>
      <c r="S276" s="73" t="s">
        <v>673</v>
      </c>
      <c r="T276" s="73" t="s">
        <v>2984</v>
      </c>
      <c r="U276" s="214">
        <v>2030</v>
      </c>
      <c r="V276" s="73" t="s">
        <v>673</v>
      </c>
      <c r="W276" s="73" t="s">
        <v>2984</v>
      </c>
      <c r="X276" s="218">
        <v>2040</v>
      </c>
      <c r="Y276" s="73" t="s">
        <v>86</v>
      </c>
      <c r="Z276" s="73" t="s">
        <v>673</v>
      </c>
      <c r="AA276" s="74">
        <v>2040</v>
      </c>
      <c r="AB276" s="73"/>
      <c r="AC276" s="73" t="s">
        <v>417</v>
      </c>
      <c r="AD276" s="74" t="s">
        <v>6</v>
      </c>
      <c r="AE276" s="73" t="s">
        <v>7588</v>
      </c>
      <c r="AF276" s="73" t="s">
        <v>689</v>
      </c>
      <c r="AG276" s="73" t="s">
        <v>266</v>
      </c>
      <c r="AH276" s="73" t="s">
        <v>266</v>
      </c>
      <c r="AI276" s="73" t="s">
        <v>266</v>
      </c>
      <c r="AJ276" s="73" t="s">
        <v>2283</v>
      </c>
      <c r="AK276" s="81" t="s">
        <v>7588</v>
      </c>
      <c r="AL276" s="73" t="s">
        <v>7588</v>
      </c>
      <c r="AN276" s="26"/>
      <c r="AO276" s="24" t="s">
        <v>7346</v>
      </c>
      <c r="AP276" s="73" t="s">
        <v>86</v>
      </c>
      <c r="AQ276" s="24" t="s">
        <v>2283</v>
      </c>
      <c r="AR276" s="24" t="s">
        <v>5435</v>
      </c>
      <c r="AS276" s="24">
        <v>2040</v>
      </c>
      <c r="AU276" s="26"/>
      <c r="AV276" s="24" t="s">
        <v>267</v>
      </c>
      <c r="AW276" s="22" t="s">
        <v>267</v>
      </c>
      <c r="AX276" s="24" t="s">
        <v>266</v>
      </c>
      <c r="AY276" s="24" t="s">
        <v>689</v>
      </c>
      <c r="AZ276" s="24" t="s">
        <v>7588</v>
      </c>
      <c r="BA276" s="24" t="s">
        <v>7588</v>
      </c>
      <c r="BC276" s="26"/>
      <c r="BE276" s="29"/>
      <c r="BF276" s="26"/>
      <c r="BG276" s="24">
        <f t="shared" si="144"/>
        <v>0</v>
      </c>
      <c r="BH276" s="24">
        <f t="shared" si="145"/>
        <v>1</v>
      </c>
      <c r="BI276" s="24">
        <f t="shared" si="146"/>
        <v>0</v>
      </c>
      <c r="BJ276" s="24">
        <f t="shared" si="147"/>
        <v>1</v>
      </c>
      <c r="BK276" s="24">
        <f t="shared" si="148"/>
        <v>0</v>
      </c>
      <c r="BL276" s="24">
        <f t="shared" si="149"/>
        <v>1</v>
      </c>
      <c r="BM276" s="24">
        <f t="shared" si="150"/>
        <v>0</v>
      </c>
      <c r="BN276" s="24">
        <f t="shared" si="151"/>
        <v>1</v>
      </c>
      <c r="BO276" s="24">
        <f t="shared" si="152"/>
        <v>0</v>
      </c>
      <c r="BP276" s="24">
        <f t="shared" si="153"/>
        <v>0</v>
      </c>
      <c r="BQ276" s="24">
        <f t="shared" si="154"/>
        <v>1</v>
      </c>
      <c r="BR276" s="24">
        <f t="shared" si="155"/>
        <v>0</v>
      </c>
      <c r="BS276" s="24">
        <f t="shared" si="156"/>
        <v>0</v>
      </c>
      <c r="BT276" s="24">
        <f t="shared" si="157"/>
        <v>1</v>
      </c>
      <c r="BU276" s="24">
        <f t="shared" si="158"/>
        <v>0</v>
      </c>
      <c r="BV276" s="24">
        <f t="shared" si="159"/>
        <v>0</v>
      </c>
      <c r="BW276" s="24">
        <f t="shared" si="160"/>
        <v>0</v>
      </c>
      <c r="BX276" s="24">
        <f t="shared" si="161"/>
        <v>0</v>
      </c>
      <c r="BY276" s="24">
        <f t="shared" si="162"/>
        <v>0</v>
      </c>
      <c r="BZ276" s="24">
        <f t="shared" si="163"/>
        <v>0</v>
      </c>
      <c r="CA276" s="24">
        <f t="shared" si="164"/>
        <v>1</v>
      </c>
      <c r="CB276" s="24">
        <f t="shared" si="165"/>
        <v>1</v>
      </c>
      <c r="CC276" s="24">
        <f t="shared" si="166"/>
        <v>0</v>
      </c>
      <c r="CD276" s="24">
        <f t="shared" si="167"/>
        <v>0</v>
      </c>
      <c r="CE276" s="24">
        <f t="shared" si="168"/>
        <v>0</v>
      </c>
      <c r="CF276" s="24">
        <f t="shared" si="169"/>
        <v>0</v>
      </c>
      <c r="CG276" s="24">
        <f>MAX($BJ276,$BN276,$BX276,$CB276)</f>
        <v>1</v>
      </c>
      <c r="CH276" s="24">
        <f t="shared" si="170"/>
        <v>0</v>
      </c>
      <c r="CI276" s="24">
        <f t="shared" si="171"/>
        <v>1</v>
      </c>
      <c r="CJ276" s="211">
        <f>_xlfn.XLOOKUP($C276,[1]Sheet1!$B:$B,[1]Sheet1!BJ:BJ)</f>
        <v>0</v>
      </c>
      <c r="CK276" s="211">
        <f>_xlfn.XLOOKUP($C276,[1]Sheet1!$B:$B,[1]Sheet1!BK:BK)</f>
        <v>0</v>
      </c>
      <c r="CL276" s="211">
        <f>_xlfn.XLOOKUP($C276,[1]Sheet1!$B:$B,[1]Sheet1!BL:BL)</f>
        <v>0</v>
      </c>
      <c r="CM276" s="211">
        <f>_xlfn.XLOOKUP($C276,[1]Sheet1!$B:$B,[1]Sheet1!BM:BM)</f>
        <v>0</v>
      </c>
      <c r="CN276" s="211">
        <f>_xlfn.XLOOKUP($C276,[1]Sheet1!$B:$B,[1]Sheet1!BN:BN)</f>
        <v>0</v>
      </c>
      <c r="CO276" s="211">
        <f>_xlfn.XLOOKUP($C276,[1]Sheet1!$B:$B,[1]Sheet1!BO:BO)</f>
        <v>0</v>
      </c>
      <c r="CP276" s="211">
        <f>_xlfn.XLOOKUP($C276,[1]Sheet1!$B:$B,[1]Sheet1!BP:BP)</f>
        <v>1</v>
      </c>
      <c r="CQ276" s="211">
        <f>_xlfn.XLOOKUP($C276,[1]Sheet1!$B:$B,[1]Sheet1!BQ:BQ)</f>
        <v>1</v>
      </c>
      <c r="CR276" s="211">
        <f>_xlfn.XLOOKUP($C276,[1]Sheet1!$B:$B,[1]Sheet1!BR:BR)</f>
        <v>0</v>
      </c>
      <c r="CS276" s="211">
        <f>_xlfn.XLOOKUP($C276,[1]Sheet1!$B:$B,[1]Sheet1!BS:BS)</f>
        <v>1</v>
      </c>
      <c r="CT276" s="211">
        <f>_xlfn.XLOOKUP($C276,[1]Sheet1!$B:$B,[1]Sheet1!BT:BT)</f>
        <v>0</v>
      </c>
      <c r="CU276" s="211">
        <f>_xlfn.XLOOKUP($C276,[1]Sheet1!$B:$B,[1]Sheet1!BU:BU)</f>
        <v>1</v>
      </c>
      <c r="CV276" s="211">
        <f>_xlfn.XLOOKUP($C276,[1]Sheet1!$B:$B,[1]Sheet1!BV:BV)</f>
        <v>0</v>
      </c>
      <c r="CW276" s="211">
        <f>_xlfn.XLOOKUP($C276,[1]Sheet1!$B:$B,[1]Sheet1!BW:BW)</f>
        <v>1</v>
      </c>
      <c r="CX276" s="211">
        <f>_xlfn.XLOOKUP($C276,[1]Sheet1!$B:$B,[1]Sheet1!BX:BX)</f>
        <v>0</v>
      </c>
      <c r="CY276" s="211">
        <f>_xlfn.XLOOKUP($C276,[1]Sheet1!$B:$B,[1]Sheet1!BY:BY)</f>
        <v>1</v>
      </c>
      <c r="CZ276" s="211">
        <f>_xlfn.XLOOKUP($C276,[1]Sheet1!$B:$B,[1]Sheet1!BZ:BZ)</f>
        <v>1</v>
      </c>
      <c r="DA276" s="211">
        <f>_xlfn.XLOOKUP($C276,[1]Sheet1!$B:$B,[1]Sheet1!CA:CA)</f>
        <v>0</v>
      </c>
      <c r="DB276" s="211">
        <f>_xlfn.XLOOKUP($C276,[1]Sheet1!$B:$B,[1]Sheet1!CB:CB)</f>
        <v>1</v>
      </c>
      <c r="DC276" s="211">
        <f>_xlfn.XLOOKUP($C276,[1]Sheet1!$B:$B,[1]Sheet1!CC:CC)</f>
        <v>0</v>
      </c>
      <c r="DD276" s="211">
        <f>_xlfn.XLOOKUP($C276,[1]Sheet1!$B:$B,[1]Sheet1!CD:CD)</f>
        <v>0</v>
      </c>
      <c r="DE276" s="211">
        <f>_xlfn.XLOOKUP($C276,[1]Sheet1!$B:$B,[1]Sheet1!CE:CE)</f>
        <v>1</v>
      </c>
      <c r="DF276" s="211">
        <f>_xlfn.XLOOKUP($C276,[1]Sheet1!$B:$B,[1]Sheet1!CF:CF)</f>
        <v>0</v>
      </c>
      <c r="DG276" s="163" t="str">
        <f>_xlfn.XLOOKUP(C276,[2]Sheet1!$B:$B,[2]Sheet1!$N:$N)</f>
        <v>Y</v>
      </c>
      <c r="DH276" s="163" t="str">
        <f>_xlfn.XLOOKUP(C276,[2]Sheet1!$B:$B,[2]Sheet1!$R:$R)</f>
        <v>Yes</v>
      </c>
      <c r="DI276" s="163" t="str">
        <f>_xlfn.XLOOKUP(C276,[2]Sheet1!$B:$B,[2]Sheet1!$AN:$AN)</f>
        <v>V</v>
      </c>
      <c r="DJ276" s="163" t="str">
        <f>_xlfn.XLOOKUP(C276,[2]Sheet1!$B:$B,[2]Sheet1!$W:$W)</f>
        <v>N</v>
      </c>
      <c r="DK276" s="163">
        <f>_xlfn.XLOOKUP(C276,[2]Sheet1!$B:$B,[2]Sheet1!$AF:$AF)</f>
        <v>0</v>
      </c>
      <c r="DL276" s="163" t="str">
        <f>_xlfn.XLOOKUP(C276,[2]Sheet1!$B:$B,[2]Sheet1!$AW:$AW)</f>
        <v>U</v>
      </c>
      <c r="DM276" s="166" t="str">
        <f t="shared" si="172"/>
        <v>Y</v>
      </c>
      <c r="DN276" s="166" t="str">
        <f t="shared" si="173"/>
        <v>Targets set</v>
      </c>
      <c r="DO276" s="166" t="str">
        <f t="shared" si="174"/>
        <v>Y</v>
      </c>
      <c r="DP276" s="166" t="str">
        <f t="shared" si="175"/>
        <v>N</v>
      </c>
      <c r="DQ276" s="180" t="str">
        <f t="shared" si="176"/>
        <v>Not Specified</v>
      </c>
      <c r="DR276" s="180"/>
    </row>
    <row r="277" spans="1:122" s="24" customFormat="1" ht="16.5" hidden="1" customHeight="1">
      <c r="A277" s="24">
        <v>274</v>
      </c>
      <c r="B277" s="24">
        <v>264</v>
      </c>
      <c r="C277" s="26" t="s">
        <v>1680</v>
      </c>
      <c r="D277" s="143" t="s">
        <v>7158</v>
      </c>
      <c r="E277" s="143" t="s">
        <v>7157</v>
      </c>
      <c r="F277" s="143" t="s">
        <v>7288</v>
      </c>
      <c r="G277" s="143" t="s">
        <v>3136</v>
      </c>
      <c r="H277" s="167" t="s">
        <v>1681</v>
      </c>
      <c r="I277" s="143" t="s">
        <v>1682</v>
      </c>
      <c r="J277" s="143">
        <v>0.14899999999999999</v>
      </c>
      <c r="K277" s="143" t="s">
        <v>1683</v>
      </c>
      <c r="L277" s="143">
        <v>59594</v>
      </c>
      <c r="M277" s="144">
        <v>20</v>
      </c>
      <c r="N277" s="73" t="s">
        <v>689</v>
      </c>
      <c r="O277" s="73" t="s">
        <v>7588</v>
      </c>
      <c r="P277" s="74" t="s">
        <v>7588</v>
      </c>
      <c r="Q277" s="73" t="s">
        <v>689</v>
      </c>
      <c r="R277" s="73" t="s">
        <v>689</v>
      </c>
      <c r="S277" s="73" t="s">
        <v>7588</v>
      </c>
      <c r="T277" s="73" t="s">
        <v>7588</v>
      </c>
      <c r="U277" s="213" t="s">
        <v>7588</v>
      </c>
      <c r="V277" s="73" t="s">
        <v>7588</v>
      </c>
      <c r="W277" s="73" t="s">
        <v>7588</v>
      </c>
      <c r="X277" s="218" t="s">
        <v>7588</v>
      </c>
      <c r="Y277" s="73" t="s">
        <v>7588</v>
      </c>
      <c r="Z277" s="73" t="s">
        <v>7588</v>
      </c>
      <c r="AA277" s="74" t="s">
        <v>7588</v>
      </c>
      <c r="AB277" s="73"/>
      <c r="AC277" s="73" t="s">
        <v>417</v>
      </c>
      <c r="AD277" s="74" t="s">
        <v>6</v>
      </c>
      <c r="AE277" s="73" t="s">
        <v>7588</v>
      </c>
      <c r="AF277" s="73" t="s">
        <v>689</v>
      </c>
      <c r="AG277" s="73" t="s">
        <v>266</v>
      </c>
      <c r="AH277" s="73" t="s">
        <v>266</v>
      </c>
      <c r="AI277" s="73" t="s">
        <v>269</v>
      </c>
      <c r="AJ277" s="73" t="s">
        <v>691</v>
      </c>
      <c r="AK277" s="81" t="s">
        <v>7588</v>
      </c>
      <c r="AL277" s="73" t="s">
        <v>7588</v>
      </c>
      <c r="AN277" s="26"/>
      <c r="AO277" s="24" t="s">
        <v>870</v>
      </c>
      <c r="AP277" s="73" t="s">
        <v>86</v>
      </c>
      <c r="AQ277" s="24" t="s">
        <v>691</v>
      </c>
      <c r="AR277" s="24" t="s">
        <v>5444</v>
      </c>
      <c r="AS277" s="24">
        <v>2050</v>
      </c>
      <c r="AU277" s="26"/>
      <c r="AV277" s="24" t="s">
        <v>266</v>
      </c>
      <c r="AW277" s="22" t="s">
        <v>418</v>
      </c>
      <c r="AX277" s="24" t="s">
        <v>269</v>
      </c>
      <c r="AY277" s="24" t="s">
        <v>689</v>
      </c>
      <c r="AZ277" s="24" t="s">
        <v>7588</v>
      </c>
      <c r="BA277" s="24" t="s">
        <v>7588</v>
      </c>
      <c r="BC277" s="26"/>
      <c r="BE277" s="29"/>
      <c r="BF277" s="26"/>
      <c r="BG277" s="24">
        <f t="shared" si="144"/>
        <v>0</v>
      </c>
      <c r="BH277" s="24">
        <f t="shared" si="145"/>
        <v>0</v>
      </c>
      <c r="BI277" s="24">
        <f t="shared" si="146"/>
        <v>0</v>
      </c>
      <c r="BJ277" s="24">
        <f t="shared" si="147"/>
        <v>0</v>
      </c>
      <c r="BK277" s="24">
        <f t="shared" si="148"/>
        <v>0</v>
      </c>
      <c r="BL277" s="24">
        <f t="shared" si="149"/>
        <v>0</v>
      </c>
      <c r="BM277" s="24">
        <f t="shared" si="150"/>
        <v>0</v>
      </c>
      <c r="BN277" s="24">
        <f t="shared" si="151"/>
        <v>0</v>
      </c>
      <c r="BO277" s="24">
        <f t="shared" si="152"/>
        <v>0</v>
      </c>
      <c r="BP277" s="24">
        <f t="shared" si="153"/>
        <v>0</v>
      </c>
      <c r="BQ277" s="24">
        <f t="shared" si="154"/>
        <v>0</v>
      </c>
      <c r="BR277" s="24">
        <f t="shared" si="155"/>
        <v>0</v>
      </c>
      <c r="BS277" s="24">
        <f t="shared" si="156"/>
        <v>0</v>
      </c>
      <c r="BT277" s="24">
        <f t="shared" si="157"/>
        <v>1</v>
      </c>
      <c r="BU277" s="24">
        <f t="shared" si="158"/>
        <v>0</v>
      </c>
      <c r="BV277" s="24">
        <f t="shared" si="159"/>
        <v>0</v>
      </c>
      <c r="BW277" s="24">
        <f t="shared" si="160"/>
        <v>0</v>
      </c>
      <c r="BX277" s="24">
        <f t="shared" si="161"/>
        <v>0</v>
      </c>
      <c r="BY277" s="24">
        <f t="shared" si="162"/>
        <v>0</v>
      </c>
      <c r="BZ277" s="24">
        <f t="shared" si="163"/>
        <v>0</v>
      </c>
      <c r="CA277" s="24">
        <f t="shared" si="164"/>
        <v>1</v>
      </c>
      <c r="CB277" s="24">
        <f t="shared" si="165"/>
        <v>1</v>
      </c>
      <c r="CC277" s="24">
        <f t="shared" si="166"/>
        <v>0</v>
      </c>
      <c r="CD277" s="24">
        <f t="shared" si="167"/>
        <v>0</v>
      </c>
      <c r="CE277" s="24">
        <f t="shared" si="168"/>
        <v>0</v>
      </c>
      <c r="CF277" s="24">
        <f t="shared" si="169"/>
        <v>1</v>
      </c>
      <c r="CG277" s="24">
        <f>MAX(BJ277,BN277,BX277,CB277)</f>
        <v>1</v>
      </c>
      <c r="CH277" s="24">
        <f t="shared" si="170"/>
        <v>0</v>
      </c>
      <c r="CI277" s="24">
        <f t="shared" si="171"/>
        <v>0</v>
      </c>
      <c r="CJ277" s="211">
        <f>_xlfn.XLOOKUP($C277,[1]Sheet1!$B:$B,[1]Sheet1!BJ:BJ)</f>
        <v>0</v>
      </c>
      <c r="CK277" s="211">
        <f>_xlfn.XLOOKUP($C277,[1]Sheet1!$B:$B,[1]Sheet1!BK:BK)</f>
        <v>0</v>
      </c>
      <c r="CL277" s="211">
        <f>_xlfn.XLOOKUP($C277,[1]Sheet1!$B:$B,[1]Sheet1!BL:BL)</f>
        <v>0</v>
      </c>
      <c r="CM277" s="211">
        <f>_xlfn.XLOOKUP($C277,[1]Sheet1!$B:$B,[1]Sheet1!BM:BM)</f>
        <v>0</v>
      </c>
      <c r="CN277" s="211">
        <f>_xlfn.XLOOKUP($C277,[1]Sheet1!$B:$B,[1]Sheet1!BN:BN)</f>
        <v>0</v>
      </c>
      <c r="CO277" s="211">
        <f>_xlfn.XLOOKUP($C277,[1]Sheet1!$B:$B,[1]Sheet1!BO:BO)</f>
        <v>0</v>
      </c>
      <c r="CP277" s="211">
        <f>_xlfn.XLOOKUP($C277,[1]Sheet1!$B:$B,[1]Sheet1!BP:BP)</f>
        <v>1</v>
      </c>
      <c r="CQ277" s="211">
        <f>_xlfn.XLOOKUP($C277,[1]Sheet1!$B:$B,[1]Sheet1!BQ:BQ)</f>
        <v>1</v>
      </c>
      <c r="CR277" s="211">
        <f>_xlfn.XLOOKUP($C277,[1]Sheet1!$B:$B,[1]Sheet1!BR:BR)</f>
        <v>0</v>
      </c>
      <c r="CS277" s="211">
        <f>_xlfn.XLOOKUP($C277,[1]Sheet1!$B:$B,[1]Sheet1!BS:BS)</f>
        <v>0</v>
      </c>
      <c r="CT277" s="211">
        <f>_xlfn.XLOOKUP($C277,[1]Sheet1!$B:$B,[1]Sheet1!BT:BT)</f>
        <v>0</v>
      </c>
      <c r="CU277" s="211">
        <f>_xlfn.XLOOKUP($C277,[1]Sheet1!$B:$B,[1]Sheet1!BU:BU)</f>
        <v>0</v>
      </c>
      <c r="CV277" s="211">
        <f>_xlfn.XLOOKUP($C277,[1]Sheet1!$B:$B,[1]Sheet1!BV:BV)</f>
        <v>0</v>
      </c>
      <c r="CW277" s="211">
        <f>_xlfn.XLOOKUP($C277,[1]Sheet1!$B:$B,[1]Sheet1!BW:BW)</f>
        <v>0</v>
      </c>
      <c r="CX277" s="211">
        <f>_xlfn.XLOOKUP($C277,[1]Sheet1!$B:$B,[1]Sheet1!BX:BX)</f>
        <v>0</v>
      </c>
      <c r="CY277" s="211">
        <f>_xlfn.XLOOKUP($C277,[1]Sheet1!$B:$B,[1]Sheet1!BY:BY)</f>
        <v>0</v>
      </c>
      <c r="CZ277" s="211">
        <f>_xlfn.XLOOKUP($C277,[1]Sheet1!$B:$B,[1]Sheet1!BZ:BZ)</f>
        <v>1</v>
      </c>
      <c r="DA277" s="211">
        <f>_xlfn.XLOOKUP($C277,[1]Sheet1!$B:$B,[1]Sheet1!CA:CA)</f>
        <v>0</v>
      </c>
      <c r="DB277" s="211">
        <f>_xlfn.XLOOKUP($C277,[1]Sheet1!$B:$B,[1]Sheet1!CB:CB)</f>
        <v>1</v>
      </c>
      <c r="DC277" s="211">
        <f>_xlfn.XLOOKUP($C277,[1]Sheet1!$B:$B,[1]Sheet1!CC:CC)</f>
        <v>0</v>
      </c>
      <c r="DD277" s="211">
        <f>_xlfn.XLOOKUP($C277,[1]Sheet1!$B:$B,[1]Sheet1!CD:CD)</f>
        <v>0</v>
      </c>
      <c r="DE277" s="211">
        <f>_xlfn.XLOOKUP($C277,[1]Sheet1!$B:$B,[1]Sheet1!CE:CE)</f>
        <v>1</v>
      </c>
      <c r="DF277" s="211">
        <f>_xlfn.XLOOKUP($C277,[1]Sheet1!$B:$B,[1]Sheet1!CF:CF)</f>
        <v>0</v>
      </c>
      <c r="DG277" s="163" t="str">
        <f>_xlfn.XLOOKUP(C277,[2]Sheet1!$B:$B,[2]Sheet1!$N:$N)</f>
        <v>N</v>
      </c>
      <c r="DH277" s="163">
        <f>_xlfn.XLOOKUP(C277,[2]Sheet1!$B:$B,[2]Sheet1!$R:$R)</f>
        <v>0</v>
      </c>
      <c r="DI277" s="163" t="str">
        <f>_xlfn.XLOOKUP(C277,[2]Sheet1!$B:$B,[2]Sheet1!$AN:$AN)</f>
        <v>C</v>
      </c>
      <c r="DJ277" s="163" t="str">
        <f>_xlfn.XLOOKUP(C277,[2]Sheet1!$B:$B,[2]Sheet1!$W:$W)</f>
        <v>N</v>
      </c>
      <c r="DK277" s="163">
        <f>_xlfn.XLOOKUP(C277,[2]Sheet1!$B:$B,[2]Sheet1!$AF:$AF)</f>
        <v>0</v>
      </c>
      <c r="DL277" s="163" t="str">
        <f>_xlfn.XLOOKUP(C277,[2]Sheet1!$B:$B,[2]Sheet1!$AW:$AW)</f>
        <v>U</v>
      </c>
      <c r="DM277" s="166" t="str">
        <f t="shared" si="172"/>
        <v>N</v>
      </c>
      <c r="DN277" s="166" t="str">
        <f t="shared" si="173"/>
        <v/>
      </c>
      <c r="DO277" s="166" t="str">
        <f t="shared" si="174"/>
        <v>Y</v>
      </c>
      <c r="DP277" s="166" t="str">
        <f t="shared" si="175"/>
        <v>N</v>
      </c>
      <c r="DQ277" s="180" t="str">
        <f t="shared" si="176"/>
        <v>Yes</v>
      </c>
      <c r="DR277" s="180"/>
    </row>
    <row r="278" spans="1:122" s="24" customFormat="1" ht="16.5" hidden="1" customHeight="1">
      <c r="A278" s="24">
        <v>275</v>
      </c>
      <c r="B278" s="24">
        <v>269</v>
      </c>
      <c r="C278" s="26" t="s">
        <v>1036</v>
      </c>
      <c r="D278" s="24" t="s">
        <v>7167</v>
      </c>
      <c r="E278" s="24" t="s">
        <v>7163</v>
      </c>
      <c r="F278" s="24" t="s">
        <v>7286</v>
      </c>
      <c r="G278" s="24" t="s">
        <v>2990</v>
      </c>
      <c r="H278" s="30" t="s">
        <v>1037</v>
      </c>
      <c r="I278" s="24" t="s">
        <v>1038</v>
      </c>
      <c r="J278" s="24">
        <v>-0.15</v>
      </c>
      <c r="K278" s="24" t="s">
        <v>1039</v>
      </c>
      <c r="L278" s="24">
        <v>58000</v>
      </c>
      <c r="M278" s="26">
        <v>31</v>
      </c>
      <c r="N278" s="73" t="s">
        <v>86</v>
      </c>
      <c r="O278" s="73">
        <v>2016</v>
      </c>
      <c r="P278" s="74">
        <v>2025</v>
      </c>
      <c r="Q278" s="73" t="s">
        <v>86</v>
      </c>
      <c r="R278" s="73" t="s">
        <v>86</v>
      </c>
      <c r="S278" s="73" t="s">
        <v>673</v>
      </c>
      <c r="T278" s="73" t="s">
        <v>2984</v>
      </c>
      <c r="U278" s="214">
        <v>2030</v>
      </c>
      <c r="V278" s="73" t="s">
        <v>673</v>
      </c>
      <c r="W278" s="73" t="s">
        <v>2984</v>
      </c>
      <c r="X278" s="218">
        <v>2040</v>
      </c>
      <c r="Y278" s="73" t="s">
        <v>86</v>
      </c>
      <c r="Z278" s="73" t="s">
        <v>673</v>
      </c>
      <c r="AA278" s="74">
        <v>2040</v>
      </c>
      <c r="AB278" s="73"/>
      <c r="AC278" s="73" t="s">
        <v>417</v>
      </c>
      <c r="AD278" s="74" t="s">
        <v>6</v>
      </c>
      <c r="AE278" s="73" t="s">
        <v>7588</v>
      </c>
      <c r="AF278" s="73" t="s">
        <v>689</v>
      </c>
      <c r="AG278" s="73" t="s">
        <v>266</v>
      </c>
      <c r="AH278" s="73" t="s">
        <v>266</v>
      </c>
      <c r="AI278" s="73" t="s">
        <v>266</v>
      </c>
      <c r="AJ278" s="73" t="s">
        <v>2283</v>
      </c>
      <c r="AK278" s="81" t="s">
        <v>7588</v>
      </c>
      <c r="AL278" s="73" t="s">
        <v>7588</v>
      </c>
      <c r="AN278" s="26"/>
      <c r="AO278" s="24" t="s">
        <v>7346</v>
      </c>
      <c r="AP278" s="73" t="s">
        <v>86</v>
      </c>
      <c r="AQ278" s="24" t="s">
        <v>2283</v>
      </c>
      <c r="AR278" s="24" t="s">
        <v>5456</v>
      </c>
      <c r="AS278" s="24">
        <v>2040</v>
      </c>
      <c r="AU278" s="26"/>
      <c r="AV278" s="24" t="s">
        <v>266</v>
      </c>
      <c r="AW278" s="22" t="s">
        <v>3019</v>
      </c>
      <c r="AX278" s="24" t="s">
        <v>269</v>
      </c>
      <c r="AY278" s="24" t="s">
        <v>689</v>
      </c>
      <c r="AZ278" s="24" t="s">
        <v>7588</v>
      </c>
      <c r="BA278" s="24" t="s">
        <v>7588</v>
      </c>
      <c r="BC278" s="26"/>
      <c r="BE278" s="29"/>
      <c r="BF278" s="26"/>
      <c r="BG278" s="24">
        <f t="shared" si="144"/>
        <v>0</v>
      </c>
      <c r="BH278" s="24">
        <f t="shared" si="145"/>
        <v>1</v>
      </c>
      <c r="BI278" s="24">
        <f t="shared" si="146"/>
        <v>0</v>
      </c>
      <c r="BJ278" s="24">
        <f t="shared" si="147"/>
        <v>1</v>
      </c>
      <c r="BK278" s="24">
        <f t="shared" si="148"/>
        <v>0</v>
      </c>
      <c r="BL278" s="24">
        <f t="shared" si="149"/>
        <v>1</v>
      </c>
      <c r="BM278" s="24">
        <f t="shared" si="150"/>
        <v>0</v>
      </c>
      <c r="BN278" s="24">
        <f t="shared" si="151"/>
        <v>1</v>
      </c>
      <c r="BO278" s="24">
        <f t="shared" si="152"/>
        <v>0</v>
      </c>
      <c r="BP278" s="24">
        <f t="shared" si="153"/>
        <v>0</v>
      </c>
      <c r="BQ278" s="24">
        <f t="shared" si="154"/>
        <v>1</v>
      </c>
      <c r="BR278" s="24">
        <f t="shared" si="155"/>
        <v>0</v>
      </c>
      <c r="BS278" s="24">
        <f t="shared" si="156"/>
        <v>0</v>
      </c>
      <c r="BT278" s="24">
        <f t="shared" si="157"/>
        <v>1</v>
      </c>
      <c r="BU278" s="24">
        <f t="shared" si="158"/>
        <v>0</v>
      </c>
      <c r="BV278" s="24">
        <f t="shared" si="159"/>
        <v>0</v>
      </c>
      <c r="BW278" s="24">
        <f t="shared" si="160"/>
        <v>0</v>
      </c>
      <c r="BX278" s="24">
        <f t="shared" si="161"/>
        <v>0</v>
      </c>
      <c r="BY278" s="24">
        <f t="shared" si="162"/>
        <v>0</v>
      </c>
      <c r="BZ278" s="24">
        <f t="shared" si="163"/>
        <v>0</v>
      </c>
      <c r="CA278" s="24">
        <f t="shared" si="164"/>
        <v>1</v>
      </c>
      <c r="CB278" s="24">
        <f t="shared" si="165"/>
        <v>1</v>
      </c>
      <c r="CC278" s="24">
        <f t="shared" si="166"/>
        <v>0</v>
      </c>
      <c r="CD278" s="24">
        <f t="shared" si="167"/>
        <v>0</v>
      </c>
      <c r="CE278" s="24">
        <f t="shared" si="168"/>
        <v>0</v>
      </c>
      <c r="CF278" s="24">
        <f t="shared" si="169"/>
        <v>1</v>
      </c>
      <c r="CG278" s="24">
        <f t="shared" ref="CG278:CG283" si="178">MAX($BJ278,$BN278,$BX278,$CB278)</f>
        <v>1</v>
      </c>
      <c r="CH278" s="24">
        <f t="shared" si="170"/>
        <v>0</v>
      </c>
      <c r="CI278" s="24">
        <f t="shared" si="171"/>
        <v>0</v>
      </c>
      <c r="CJ278" s="211">
        <f>_xlfn.XLOOKUP($C278,[1]Sheet1!$B:$B,[1]Sheet1!BJ:BJ)</f>
        <v>0</v>
      </c>
      <c r="CK278" s="211">
        <f>_xlfn.XLOOKUP($C278,[1]Sheet1!$B:$B,[1]Sheet1!BK:BK)</f>
        <v>1</v>
      </c>
      <c r="CL278" s="211">
        <f>_xlfn.XLOOKUP($C278,[1]Sheet1!$B:$B,[1]Sheet1!BL:BL)</f>
        <v>0</v>
      </c>
      <c r="CM278" s="211">
        <f>_xlfn.XLOOKUP($C278,[1]Sheet1!$B:$B,[1]Sheet1!BM:BM)</f>
        <v>1</v>
      </c>
      <c r="CN278" s="211">
        <f>_xlfn.XLOOKUP($C278,[1]Sheet1!$B:$B,[1]Sheet1!BN:BN)</f>
        <v>0</v>
      </c>
      <c r="CO278" s="211">
        <f>_xlfn.XLOOKUP($C278,[1]Sheet1!$B:$B,[1]Sheet1!BO:BO)</f>
        <v>0</v>
      </c>
      <c r="CP278" s="211">
        <f>_xlfn.XLOOKUP($C278,[1]Sheet1!$B:$B,[1]Sheet1!BP:BP)</f>
        <v>1</v>
      </c>
      <c r="CQ278" s="211">
        <f>_xlfn.XLOOKUP($C278,[1]Sheet1!$B:$B,[1]Sheet1!BQ:BQ)</f>
        <v>1</v>
      </c>
      <c r="CR278" s="211">
        <f>_xlfn.XLOOKUP($C278,[1]Sheet1!$B:$B,[1]Sheet1!BR:BR)</f>
        <v>0</v>
      </c>
      <c r="CS278" s="211">
        <f>_xlfn.XLOOKUP($C278,[1]Sheet1!$B:$B,[1]Sheet1!BS:BS)</f>
        <v>1</v>
      </c>
      <c r="CT278" s="211">
        <f>_xlfn.XLOOKUP($C278,[1]Sheet1!$B:$B,[1]Sheet1!BT:BT)</f>
        <v>0</v>
      </c>
      <c r="CU278" s="211">
        <f>_xlfn.XLOOKUP($C278,[1]Sheet1!$B:$B,[1]Sheet1!BU:BU)</f>
        <v>1</v>
      </c>
      <c r="CV278" s="211">
        <f>_xlfn.XLOOKUP($C278,[1]Sheet1!$B:$B,[1]Sheet1!BV:BV)</f>
        <v>0</v>
      </c>
      <c r="CW278" s="211">
        <f>_xlfn.XLOOKUP($C278,[1]Sheet1!$B:$B,[1]Sheet1!BW:BW)</f>
        <v>1</v>
      </c>
      <c r="CX278" s="211">
        <f>_xlfn.XLOOKUP($C278,[1]Sheet1!$B:$B,[1]Sheet1!BX:BX)</f>
        <v>0</v>
      </c>
      <c r="CY278" s="211">
        <f>_xlfn.XLOOKUP($C278,[1]Sheet1!$B:$B,[1]Sheet1!BY:BY)</f>
        <v>1</v>
      </c>
      <c r="CZ278" s="211">
        <f>_xlfn.XLOOKUP($C278,[1]Sheet1!$B:$B,[1]Sheet1!BZ:BZ)</f>
        <v>1</v>
      </c>
      <c r="DA278" s="211">
        <f>_xlfn.XLOOKUP($C278,[1]Sheet1!$B:$B,[1]Sheet1!CA:CA)</f>
        <v>1</v>
      </c>
      <c r="DB278" s="211">
        <f>_xlfn.XLOOKUP($C278,[1]Sheet1!$B:$B,[1]Sheet1!CB:CB)</f>
        <v>1</v>
      </c>
      <c r="DC278" s="211">
        <f>_xlfn.XLOOKUP($C278,[1]Sheet1!$B:$B,[1]Sheet1!CC:CC)</f>
        <v>1</v>
      </c>
      <c r="DD278" s="211">
        <f>_xlfn.XLOOKUP($C278,[1]Sheet1!$B:$B,[1]Sheet1!CD:CD)</f>
        <v>0</v>
      </c>
      <c r="DE278" s="211">
        <f>_xlfn.XLOOKUP($C278,[1]Sheet1!$B:$B,[1]Sheet1!CE:CE)</f>
        <v>1</v>
      </c>
      <c r="DF278" s="211">
        <f>_xlfn.XLOOKUP($C278,[1]Sheet1!$B:$B,[1]Sheet1!CF:CF)</f>
        <v>0</v>
      </c>
      <c r="DG278" s="163" t="str">
        <f>_xlfn.XLOOKUP(C278,[2]Sheet1!$B:$B,[2]Sheet1!$N:$N)</f>
        <v>Y</v>
      </c>
      <c r="DH278" s="163" t="str">
        <f>_xlfn.XLOOKUP(C278,[2]Sheet1!$B:$B,[2]Sheet1!$R:$R)</f>
        <v>Yes</v>
      </c>
      <c r="DI278" s="163" t="str">
        <f>_xlfn.XLOOKUP(C278,[2]Sheet1!$B:$B,[2]Sheet1!$AN:$AN)</f>
        <v>V</v>
      </c>
      <c r="DJ278" s="163" t="str">
        <f>_xlfn.XLOOKUP(C278,[2]Sheet1!$B:$B,[2]Sheet1!$W:$W)</f>
        <v>C</v>
      </c>
      <c r="DK278" s="163" t="str">
        <f>_xlfn.XLOOKUP(C278,[2]Sheet1!$B:$B,[2]Sheet1!$AF:$AF)</f>
        <v>Y</v>
      </c>
      <c r="DL278" s="163" t="str">
        <f>_xlfn.XLOOKUP(C278,[2]Sheet1!$B:$B,[2]Sheet1!$AW:$AW)</f>
        <v>Y</v>
      </c>
      <c r="DM278" s="166" t="str">
        <f t="shared" si="172"/>
        <v>Y</v>
      </c>
      <c r="DN278" s="166" t="str">
        <f t="shared" si="173"/>
        <v>Targets set</v>
      </c>
      <c r="DO278" s="166" t="str">
        <f t="shared" si="174"/>
        <v>Y</v>
      </c>
      <c r="DP278" s="166" t="str">
        <f t="shared" si="175"/>
        <v>N</v>
      </c>
      <c r="DQ278" s="180" t="str">
        <f t="shared" si="176"/>
        <v>Yes</v>
      </c>
      <c r="DR278" s="180"/>
    </row>
    <row r="279" spans="1:122" s="24" customFormat="1" ht="16.5" hidden="1" customHeight="1">
      <c r="A279" s="24">
        <v>276</v>
      </c>
      <c r="B279" s="24">
        <v>290</v>
      </c>
      <c r="C279" s="26" t="s">
        <v>1596</v>
      </c>
      <c r="D279" s="24" t="s">
        <v>7176</v>
      </c>
      <c r="E279" s="24" t="s">
        <v>7165</v>
      </c>
      <c r="F279" s="24" t="s">
        <v>2428</v>
      </c>
      <c r="G279" s="24" t="s">
        <v>3136</v>
      </c>
      <c r="H279" s="30" t="s">
        <v>1597</v>
      </c>
      <c r="I279" s="24" t="s">
        <v>1598</v>
      </c>
      <c r="J279" s="24">
        <v>0.46100000000000002</v>
      </c>
      <c r="K279" s="24" t="s">
        <v>1599</v>
      </c>
      <c r="L279" s="24">
        <v>40885</v>
      </c>
      <c r="M279" s="26">
        <v>15</v>
      </c>
      <c r="N279" s="73" t="s">
        <v>689</v>
      </c>
      <c r="O279" s="73" t="s">
        <v>7588</v>
      </c>
      <c r="P279" s="74" t="s">
        <v>7588</v>
      </c>
      <c r="Q279" s="73" t="s">
        <v>86</v>
      </c>
      <c r="R279" s="73" t="s">
        <v>86</v>
      </c>
      <c r="S279" s="73" t="s">
        <v>3067</v>
      </c>
      <c r="T279" s="73" t="s">
        <v>7588</v>
      </c>
      <c r="U279" s="213">
        <v>2030</v>
      </c>
      <c r="V279" s="73" t="s">
        <v>7588</v>
      </c>
      <c r="W279" s="73" t="s">
        <v>7588</v>
      </c>
      <c r="X279" s="218" t="s">
        <v>7588</v>
      </c>
      <c r="Y279" s="73" t="s">
        <v>7588</v>
      </c>
      <c r="Z279" s="73" t="s">
        <v>7588</v>
      </c>
      <c r="AA279" s="74" t="s">
        <v>7588</v>
      </c>
      <c r="AB279" s="73"/>
      <c r="AC279" s="73" t="s">
        <v>675</v>
      </c>
      <c r="AD279" s="74" t="s">
        <v>5</v>
      </c>
      <c r="AE279" s="73" t="s">
        <v>870</v>
      </c>
      <c r="AF279" s="73" t="s">
        <v>86</v>
      </c>
      <c r="AG279" s="73" t="s">
        <v>266</v>
      </c>
      <c r="AH279" s="73" t="s">
        <v>266</v>
      </c>
      <c r="AI279" s="73" t="s">
        <v>738</v>
      </c>
      <c r="AJ279" s="73" t="s">
        <v>691</v>
      </c>
      <c r="AK279" s="81" t="s">
        <v>5465</v>
      </c>
      <c r="AL279" s="73">
        <v>2030</v>
      </c>
      <c r="AN279" s="26"/>
      <c r="AO279" s="24" t="s">
        <v>7588</v>
      </c>
      <c r="AP279" s="73" t="s">
        <v>689</v>
      </c>
      <c r="AQ279" s="24" t="s">
        <v>7588</v>
      </c>
      <c r="AR279" s="24" t="s">
        <v>7588</v>
      </c>
      <c r="AS279" s="24" t="s">
        <v>7588</v>
      </c>
      <c r="AU279" s="26"/>
      <c r="AV279" s="24" t="s">
        <v>266</v>
      </c>
      <c r="AW279" s="22" t="s">
        <v>269</v>
      </c>
      <c r="AX279" s="24" t="s">
        <v>269</v>
      </c>
      <c r="AY279" s="24" t="s">
        <v>689</v>
      </c>
      <c r="AZ279" s="24" t="s">
        <v>7588</v>
      </c>
      <c r="BA279" s="24" t="s">
        <v>7588</v>
      </c>
      <c r="BC279" s="26"/>
      <c r="BE279" s="29"/>
      <c r="BF279" s="26"/>
      <c r="BG279" s="24">
        <f t="shared" si="144"/>
        <v>0</v>
      </c>
      <c r="BH279" s="24">
        <f t="shared" si="145"/>
        <v>0</v>
      </c>
      <c r="BI279" s="24">
        <f t="shared" si="146"/>
        <v>0</v>
      </c>
      <c r="BJ279" s="24">
        <f t="shared" si="147"/>
        <v>0</v>
      </c>
      <c r="BK279" s="24">
        <f t="shared" si="148"/>
        <v>0</v>
      </c>
      <c r="BL279" s="24">
        <f t="shared" si="149"/>
        <v>1</v>
      </c>
      <c r="BM279" s="24">
        <f t="shared" si="150"/>
        <v>0</v>
      </c>
      <c r="BN279" s="24">
        <f t="shared" si="151"/>
        <v>1</v>
      </c>
      <c r="BO279" s="24">
        <f t="shared" si="152"/>
        <v>0</v>
      </c>
      <c r="BP279" s="24">
        <f t="shared" si="153"/>
        <v>0</v>
      </c>
      <c r="BQ279" s="24">
        <f t="shared" si="154"/>
        <v>0</v>
      </c>
      <c r="BR279" s="24">
        <f t="shared" si="155"/>
        <v>0</v>
      </c>
      <c r="BS279" s="24">
        <f t="shared" si="156"/>
        <v>0</v>
      </c>
      <c r="BT279" s="24">
        <f t="shared" si="157"/>
        <v>0</v>
      </c>
      <c r="BU279" s="24">
        <f t="shared" si="158"/>
        <v>0</v>
      </c>
      <c r="BV279" s="24">
        <f t="shared" si="159"/>
        <v>1</v>
      </c>
      <c r="BW279" s="24">
        <f t="shared" si="160"/>
        <v>0</v>
      </c>
      <c r="BX279" s="24">
        <f t="shared" si="161"/>
        <v>1</v>
      </c>
      <c r="BY279" s="24">
        <f t="shared" si="162"/>
        <v>0</v>
      </c>
      <c r="BZ279" s="24">
        <f t="shared" si="163"/>
        <v>0</v>
      </c>
      <c r="CA279" s="24">
        <f t="shared" si="164"/>
        <v>0</v>
      </c>
      <c r="CB279" s="24">
        <f t="shared" si="165"/>
        <v>0</v>
      </c>
      <c r="CC279" s="24">
        <f t="shared" si="166"/>
        <v>0</v>
      </c>
      <c r="CD279" s="24">
        <f t="shared" si="167"/>
        <v>0</v>
      </c>
      <c r="CE279" s="24">
        <f t="shared" si="168"/>
        <v>0</v>
      </c>
      <c r="CF279" s="24">
        <f t="shared" si="169"/>
        <v>1</v>
      </c>
      <c r="CG279" s="24">
        <f t="shared" si="178"/>
        <v>1</v>
      </c>
      <c r="CH279" s="24">
        <f t="shared" si="170"/>
        <v>0</v>
      </c>
      <c r="CI279" s="24">
        <f t="shared" si="171"/>
        <v>0</v>
      </c>
      <c r="CJ279" s="211">
        <f>_xlfn.XLOOKUP($C279,[1]Sheet1!$B:$B,[1]Sheet1!BJ:BJ)</f>
        <v>0</v>
      </c>
      <c r="CK279" s="211">
        <f>_xlfn.XLOOKUP($C279,[1]Sheet1!$B:$B,[1]Sheet1!BK:BK)</f>
        <v>0</v>
      </c>
      <c r="CL279" s="211">
        <f>_xlfn.XLOOKUP($C279,[1]Sheet1!$B:$B,[1]Sheet1!BL:BL)</f>
        <v>0</v>
      </c>
      <c r="CM279" s="211">
        <f>_xlfn.XLOOKUP($C279,[1]Sheet1!$B:$B,[1]Sheet1!BM:BM)</f>
        <v>0</v>
      </c>
      <c r="CN279" s="211">
        <f>_xlfn.XLOOKUP($C279,[1]Sheet1!$B:$B,[1]Sheet1!BN:BN)</f>
        <v>0</v>
      </c>
      <c r="CO279" s="211">
        <f>_xlfn.XLOOKUP($C279,[1]Sheet1!$B:$B,[1]Sheet1!BO:BO)</f>
        <v>0</v>
      </c>
      <c r="CP279" s="211">
        <f>_xlfn.XLOOKUP($C279,[1]Sheet1!$B:$B,[1]Sheet1!BP:BP)</f>
        <v>1</v>
      </c>
      <c r="CQ279" s="211">
        <f>_xlfn.XLOOKUP($C279,[1]Sheet1!$B:$B,[1]Sheet1!BQ:BQ)</f>
        <v>1</v>
      </c>
      <c r="CR279" s="211">
        <f>_xlfn.XLOOKUP($C279,[1]Sheet1!$B:$B,[1]Sheet1!BR:BR)</f>
        <v>0</v>
      </c>
      <c r="CS279" s="211">
        <f>_xlfn.XLOOKUP($C279,[1]Sheet1!$B:$B,[1]Sheet1!BS:BS)</f>
        <v>0</v>
      </c>
      <c r="CT279" s="211">
        <f>_xlfn.XLOOKUP($C279,[1]Sheet1!$B:$B,[1]Sheet1!BT:BT)</f>
        <v>0</v>
      </c>
      <c r="CU279" s="211">
        <f>_xlfn.XLOOKUP($C279,[1]Sheet1!$B:$B,[1]Sheet1!BU:BU)</f>
        <v>0</v>
      </c>
      <c r="CV279" s="211">
        <f>_xlfn.XLOOKUP($C279,[1]Sheet1!$B:$B,[1]Sheet1!BV:BV)</f>
        <v>0</v>
      </c>
      <c r="CW279" s="211">
        <f>_xlfn.XLOOKUP($C279,[1]Sheet1!$B:$B,[1]Sheet1!BW:BW)</f>
        <v>0</v>
      </c>
      <c r="CX279" s="211">
        <f>_xlfn.XLOOKUP($C279,[1]Sheet1!$B:$B,[1]Sheet1!BX:BX)</f>
        <v>0</v>
      </c>
      <c r="CY279" s="211">
        <f>_xlfn.XLOOKUP($C279,[1]Sheet1!$B:$B,[1]Sheet1!BY:BY)</f>
        <v>0</v>
      </c>
      <c r="CZ279" s="211">
        <f>_xlfn.XLOOKUP($C279,[1]Sheet1!$B:$B,[1]Sheet1!BZ:BZ)</f>
        <v>1</v>
      </c>
      <c r="DA279" s="211">
        <f>_xlfn.XLOOKUP($C279,[1]Sheet1!$B:$B,[1]Sheet1!CA:CA)</f>
        <v>0</v>
      </c>
      <c r="DB279" s="211">
        <f>_xlfn.XLOOKUP($C279,[1]Sheet1!$B:$B,[1]Sheet1!CB:CB)</f>
        <v>1</v>
      </c>
      <c r="DC279" s="211">
        <f>_xlfn.XLOOKUP($C279,[1]Sheet1!$B:$B,[1]Sheet1!CC:CC)</f>
        <v>1</v>
      </c>
      <c r="DD279" s="211">
        <f>_xlfn.XLOOKUP($C279,[1]Sheet1!$B:$B,[1]Sheet1!CD:CD)</f>
        <v>0</v>
      </c>
      <c r="DE279" s="211">
        <f>_xlfn.XLOOKUP($C279,[1]Sheet1!$B:$B,[1]Sheet1!CE:CE)</f>
        <v>1</v>
      </c>
      <c r="DF279" s="211">
        <f>_xlfn.XLOOKUP($C279,[1]Sheet1!$B:$B,[1]Sheet1!CF:CF)</f>
        <v>0</v>
      </c>
      <c r="DG279" s="163" t="str">
        <f>_xlfn.XLOOKUP(C279,[2]Sheet1!$B:$B,[2]Sheet1!$N:$N)</f>
        <v>N</v>
      </c>
      <c r="DH279" s="163">
        <f>_xlfn.XLOOKUP(C279,[2]Sheet1!$B:$B,[2]Sheet1!$R:$R)</f>
        <v>0</v>
      </c>
      <c r="DI279" s="163" t="str">
        <f>_xlfn.XLOOKUP(C279,[2]Sheet1!$B:$B,[2]Sheet1!$AN:$AN)</f>
        <v>V</v>
      </c>
      <c r="DJ279" s="163" t="str">
        <f>_xlfn.XLOOKUP(C279,[2]Sheet1!$B:$B,[2]Sheet1!$W:$W)</f>
        <v>N</v>
      </c>
      <c r="DK279" s="163">
        <f>_xlfn.XLOOKUP(C279,[2]Sheet1!$B:$B,[2]Sheet1!$AF:$AF)</f>
        <v>0</v>
      </c>
      <c r="DL279" s="163" t="str">
        <f>_xlfn.XLOOKUP(C279,[2]Sheet1!$B:$B,[2]Sheet1!$AW:$AW)</f>
        <v>Y</v>
      </c>
      <c r="DM279" s="166" t="str">
        <f t="shared" si="172"/>
        <v>Y</v>
      </c>
      <c r="DN279" s="166" t="str">
        <f t="shared" si="173"/>
        <v/>
      </c>
      <c r="DO279" s="166" t="str">
        <f t="shared" si="174"/>
        <v>N</v>
      </c>
      <c r="DP279" s="166" t="str">
        <f t="shared" si="175"/>
        <v>Y</v>
      </c>
      <c r="DQ279" s="180" t="str">
        <f t="shared" si="176"/>
        <v>Yes</v>
      </c>
      <c r="DR279" s="180"/>
    </row>
    <row r="280" spans="1:122" s="24" customFormat="1" ht="16.5" hidden="1" customHeight="1">
      <c r="A280" s="24">
        <v>277</v>
      </c>
      <c r="B280" s="24">
        <v>297</v>
      </c>
      <c r="C280" s="26" t="s">
        <v>1725</v>
      </c>
      <c r="D280" s="24" t="s">
        <v>7216</v>
      </c>
      <c r="E280" s="24" t="s">
        <v>7165</v>
      </c>
      <c r="F280" s="24" t="s">
        <v>2374</v>
      </c>
      <c r="G280" s="24" t="s">
        <v>3136</v>
      </c>
      <c r="H280" s="30" t="s">
        <v>1726</v>
      </c>
      <c r="I280" s="24" t="s">
        <v>1727</v>
      </c>
      <c r="J280" s="24">
        <v>0.03</v>
      </c>
      <c r="K280" s="24" t="s">
        <v>1728</v>
      </c>
      <c r="L280" s="24">
        <v>82878</v>
      </c>
      <c r="M280" s="26">
        <v>21</v>
      </c>
      <c r="N280" s="73" t="s">
        <v>86</v>
      </c>
      <c r="O280" s="73">
        <v>2020</v>
      </c>
      <c r="P280" s="74">
        <v>2030</v>
      </c>
      <c r="Q280" s="73" t="s">
        <v>86</v>
      </c>
      <c r="R280" s="73" t="s">
        <v>86</v>
      </c>
      <c r="S280" s="73" t="s">
        <v>673</v>
      </c>
      <c r="T280" s="73" t="s">
        <v>2984</v>
      </c>
      <c r="U280" s="214">
        <v>2030</v>
      </c>
      <c r="V280" s="73" t="s">
        <v>673</v>
      </c>
      <c r="W280" s="73" t="s">
        <v>2984</v>
      </c>
      <c r="X280" s="218">
        <v>2045</v>
      </c>
      <c r="Y280" s="73" t="s">
        <v>86</v>
      </c>
      <c r="Z280" s="73" t="s">
        <v>673</v>
      </c>
      <c r="AA280" s="74">
        <v>2045</v>
      </c>
      <c r="AB280" s="73"/>
      <c r="AC280" s="73" t="s">
        <v>417</v>
      </c>
      <c r="AD280" s="74" t="s">
        <v>6</v>
      </c>
      <c r="AE280" s="73" t="s">
        <v>7588</v>
      </c>
      <c r="AF280" s="73" t="s">
        <v>689</v>
      </c>
      <c r="AG280" s="73" t="s">
        <v>266</v>
      </c>
      <c r="AH280" s="73" t="s">
        <v>266</v>
      </c>
      <c r="AI280" s="73" t="s">
        <v>266</v>
      </c>
      <c r="AJ280" s="73" t="s">
        <v>2283</v>
      </c>
      <c r="AK280" s="81" t="s">
        <v>7588</v>
      </c>
      <c r="AL280" s="73" t="s">
        <v>7588</v>
      </c>
      <c r="AN280" s="26"/>
      <c r="AO280" s="24" t="s">
        <v>7346</v>
      </c>
      <c r="AP280" s="73" t="s">
        <v>86</v>
      </c>
      <c r="AQ280" s="24" t="s">
        <v>2283</v>
      </c>
      <c r="AR280" s="24" t="s">
        <v>5478</v>
      </c>
      <c r="AS280" s="24">
        <v>2045</v>
      </c>
      <c r="AU280" s="26"/>
      <c r="AV280" s="24" t="s">
        <v>266</v>
      </c>
      <c r="AW280" s="22" t="s">
        <v>267</v>
      </c>
      <c r="AX280" s="24" t="s">
        <v>269</v>
      </c>
      <c r="AY280" s="24" t="s">
        <v>689</v>
      </c>
      <c r="AZ280" s="24" t="s">
        <v>7588</v>
      </c>
      <c r="BA280" s="24" t="s">
        <v>7588</v>
      </c>
      <c r="BC280" s="26"/>
      <c r="BE280" s="29"/>
      <c r="BF280" s="26"/>
      <c r="BG280" s="24">
        <f t="shared" si="144"/>
        <v>0</v>
      </c>
      <c r="BH280" s="24">
        <f t="shared" si="145"/>
        <v>1</v>
      </c>
      <c r="BI280" s="24">
        <f t="shared" si="146"/>
        <v>0</v>
      </c>
      <c r="BJ280" s="24">
        <f t="shared" si="147"/>
        <v>1</v>
      </c>
      <c r="BK280" s="24">
        <f t="shared" si="148"/>
        <v>0</v>
      </c>
      <c r="BL280" s="24">
        <f t="shared" si="149"/>
        <v>1</v>
      </c>
      <c r="BM280" s="24">
        <f t="shared" si="150"/>
        <v>0</v>
      </c>
      <c r="BN280" s="24">
        <f t="shared" si="151"/>
        <v>1</v>
      </c>
      <c r="BO280" s="24">
        <f t="shared" si="152"/>
        <v>0</v>
      </c>
      <c r="BP280" s="24">
        <f t="shared" si="153"/>
        <v>0</v>
      </c>
      <c r="BQ280" s="24">
        <f t="shared" si="154"/>
        <v>1</v>
      </c>
      <c r="BR280" s="24">
        <f t="shared" si="155"/>
        <v>0</v>
      </c>
      <c r="BS280" s="24">
        <f t="shared" si="156"/>
        <v>0</v>
      </c>
      <c r="BT280" s="24">
        <f t="shared" si="157"/>
        <v>1</v>
      </c>
      <c r="BU280" s="24">
        <f t="shared" si="158"/>
        <v>0</v>
      </c>
      <c r="BV280" s="24">
        <f t="shared" si="159"/>
        <v>0</v>
      </c>
      <c r="BW280" s="24">
        <f t="shared" si="160"/>
        <v>0</v>
      </c>
      <c r="BX280" s="24">
        <f t="shared" si="161"/>
        <v>0</v>
      </c>
      <c r="BY280" s="24">
        <f t="shared" si="162"/>
        <v>0</v>
      </c>
      <c r="BZ280" s="24">
        <f t="shared" si="163"/>
        <v>0</v>
      </c>
      <c r="CA280" s="24">
        <f t="shared" si="164"/>
        <v>1</v>
      </c>
      <c r="CB280" s="24">
        <f t="shared" si="165"/>
        <v>1</v>
      </c>
      <c r="CC280" s="24">
        <f t="shared" si="166"/>
        <v>0</v>
      </c>
      <c r="CD280" s="24">
        <f t="shared" si="167"/>
        <v>0</v>
      </c>
      <c r="CE280" s="24">
        <f t="shared" si="168"/>
        <v>0</v>
      </c>
      <c r="CF280" s="24">
        <f t="shared" si="169"/>
        <v>1</v>
      </c>
      <c r="CG280" s="24">
        <f t="shared" si="178"/>
        <v>1</v>
      </c>
      <c r="CH280" s="24">
        <f t="shared" si="170"/>
        <v>0</v>
      </c>
      <c r="CI280" s="24">
        <f t="shared" si="171"/>
        <v>0</v>
      </c>
      <c r="CJ280" s="211">
        <f>_xlfn.XLOOKUP($C280,[1]Sheet1!$B:$B,[1]Sheet1!BJ:BJ)</f>
        <v>0</v>
      </c>
      <c r="CK280" s="211">
        <f>_xlfn.XLOOKUP($C280,[1]Sheet1!$B:$B,[1]Sheet1!BK:BK)</f>
        <v>1</v>
      </c>
      <c r="CL280" s="211">
        <f>_xlfn.XLOOKUP($C280,[1]Sheet1!$B:$B,[1]Sheet1!BL:BL)</f>
        <v>0</v>
      </c>
      <c r="CM280" s="211">
        <f>_xlfn.XLOOKUP($C280,[1]Sheet1!$B:$B,[1]Sheet1!BM:BM)</f>
        <v>1</v>
      </c>
      <c r="CN280" s="211">
        <f>_xlfn.XLOOKUP($C280,[1]Sheet1!$B:$B,[1]Sheet1!BN:BN)</f>
        <v>0</v>
      </c>
      <c r="CO280" s="211">
        <f>_xlfn.XLOOKUP($C280,[1]Sheet1!$B:$B,[1]Sheet1!BO:BO)</f>
        <v>0</v>
      </c>
      <c r="CP280" s="211">
        <f>_xlfn.XLOOKUP($C280,[1]Sheet1!$B:$B,[1]Sheet1!BP:BP)</f>
        <v>1</v>
      </c>
      <c r="CQ280" s="211">
        <f>_xlfn.XLOOKUP($C280,[1]Sheet1!$B:$B,[1]Sheet1!BQ:BQ)</f>
        <v>1</v>
      </c>
      <c r="CR280" s="211">
        <f>_xlfn.XLOOKUP($C280,[1]Sheet1!$B:$B,[1]Sheet1!BR:BR)</f>
        <v>0</v>
      </c>
      <c r="CS280" s="211">
        <f>_xlfn.XLOOKUP($C280,[1]Sheet1!$B:$B,[1]Sheet1!BS:BS)</f>
        <v>1</v>
      </c>
      <c r="CT280" s="211">
        <f>_xlfn.XLOOKUP($C280,[1]Sheet1!$B:$B,[1]Sheet1!BT:BT)</f>
        <v>0</v>
      </c>
      <c r="CU280" s="211">
        <f>_xlfn.XLOOKUP($C280,[1]Sheet1!$B:$B,[1]Sheet1!BU:BU)</f>
        <v>1</v>
      </c>
      <c r="CV280" s="211">
        <f>_xlfn.XLOOKUP($C280,[1]Sheet1!$B:$B,[1]Sheet1!BV:BV)</f>
        <v>0</v>
      </c>
      <c r="CW280" s="211">
        <f>_xlfn.XLOOKUP($C280,[1]Sheet1!$B:$B,[1]Sheet1!BW:BW)</f>
        <v>1</v>
      </c>
      <c r="CX280" s="211">
        <f>_xlfn.XLOOKUP($C280,[1]Sheet1!$B:$B,[1]Sheet1!BX:BX)</f>
        <v>0</v>
      </c>
      <c r="CY280" s="211">
        <f>_xlfn.XLOOKUP($C280,[1]Sheet1!$B:$B,[1]Sheet1!BY:BY)</f>
        <v>1</v>
      </c>
      <c r="CZ280" s="211">
        <f>_xlfn.XLOOKUP($C280,[1]Sheet1!$B:$B,[1]Sheet1!BZ:BZ)</f>
        <v>1</v>
      </c>
      <c r="DA280" s="211">
        <f>_xlfn.XLOOKUP($C280,[1]Sheet1!$B:$B,[1]Sheet1!CA:CA)</f>
        <v>1</v>
      </c>
      <c r="DB280" s="211">
        <f>_xlfn.XLOOKUP($C280,[1]Sheet1!$B:$B,[1]Sheet1!CB:CB)</f>
        <v>1</v>
      </c>
      <c r="DC280" s="211">
        <f>_xlfn.XLOOKUP($C280,[1]Sheet1!$B:$B,[1]Sheet1!CC:CC)</f>
        <v>1</v>
      </c>
      <c r="DD280" s="211">
        <f>_xlfn.XLOOKUP($C280,[1]Sheet1!$B:$B,[1]Sheet1!CD:CD)</f>
        <v>0</v>
      </c>
      <c r="DE280" s="211">
        <f>_xlfn.XLOOKUP($C280,[1]Sheet1!$B:$B,[1]Sheet1!CE:CE)</f>
        <v>1</v>
      </c>
      <c r="DF280" s="211">
        <f>_xlfn.XLOOKUP($C280,[1]Sheet1!$B:$B,[1]Sheet1!CF:CF)</f>
        <v>0</v>
      </c>
      <c r="DG280" s="163" t="str">
        <f>_xlfn.XLOOKUP(C280,[2]Sheet1!$B:$B,[2]Sheet1!$N:$N)</f>
        <v>Y</v>
      </c>
      <c r="DH280" s="163" t="str">
        <f>_xlfn.XLOOKUP(C280,[2]Sheet1!$B:$B,[2]Sheet1!$R:$R)</f>
        <v>Yes</v>
      </c>
      <c r="DI280" s="163" t="str">
        <f>_xlfn.XLOOKUP(C280,[2]Sheet1!$B:$B,[2]Sheet1!$AN:$AN)</f>
        <v>V</v>
      </c>
      <c r="DJ280" s="163" t="str">
        <f>_xlfn.XLOOKUP(C280,[2]Sheet1!$B:$B,[2]Sheet1!$W:$W)</f>
        <v>C</v>
      </c>
      <c r="DK280" s="163" t="str">
        <f>_xlfn.XLOOKUP(C280,[2]Sheet1!$B:$B,[2]Sheet1!$AF:$AF)</f>
        <v>Y</v>
      </c>
      <c r="DL280" s="163" t="str">
        <f>_xlfn.XLOOKUP(C280,[2]Sheet1!$B:$B,[2]Sheet1!$AW:$AW)</f>
        <v>Y</v>
      </c>
      <c r="DM280" s="166" t="str">
        <f t="shared" si="172"/>
        <v>Y</v>
      </c>
      <c r="DN280" s="166" t="str">
        <f t="shared" si="173"/>
        <v>Targets set</v>
      </c>
      <c r="DO280" s="166" t="str">
        <f t="shared" si="174"/>
        <v>Y</v>
      </c>
      <c r="DP280" s="166" t="str">
        <f t="shared" si="175"/>
        <v>N</v>
      </c>
      <c r="DQ280" s="180" t="str">
        <f t="shared" si="176"/>
        <v>Yes</v>
      </c>
      <c r="DR280" s="180"/>
    </row>
    <row r="281" spans="1:122" s="24" customFormat="1" ht="16.5" hidden="1" customHeight="1">
      <c r="A281" s="24">
        <v>278</v>
      </c>
      <c r="B281" s="24">
        <v>276</v>
      </c>
      <c r="C281" s="26" t="s">
        <v>2059</v>
      </c>
      <c r="D281" s="24" t="s">
        <v>7218</v>
      </c>
      <c r="E281" s="24" t="s">
        <v>7189</v>
      </c>
      <c r="F281" s="24" t="s">
        <v>7286</v>
      </c>
      <c r="G281" s="24" t="s">
        <v>2990</v>
      </c>
      <c r="H281" s="30" t="s">
        <v>2060</v>
      </c>
      <c r="I281" s="24" t="s">
        <v>2061</v>
      </c>
      <c r="J281" s="24">
        <v>0</v>
      </c>
      <c r="K281" s="24" t="s">
        <v>2062</v>
      </c>
      <c r="L281" s="24">
        <v>138000</v>
      </c>
      <c r="M281" s="26">
        <v>24</v>
      </c>
      <c r="N281" s="73" t="s">
        <v>689</v>
      </c>
      <c r="O281" s="73" t="s">
        <v>7588</v>
      </c>
      <c r="P281" s="74" t="s">
        <v>7588</v>
      </c>
      <c r="Q281" s="73" t="s">
        <v>86</v>
      </c>
      <c r="R281" s="73" t="s">
        <v>86</v>
      </c>
      <c r="S281" s="73" t="s">
        <v>673</v>
      </c>
      <c r="T281" s="73" t="s">
        <v>3950</v>
      </c>
      <c r="U281" s="213">
        <v>2030</v>
      </c>
      <c r="V281" s="73" t="s">
        <v>7588</v>
      </c>
      <c r="W281" s="73" t="s">
        <v>7588</v>
      </c>
      <c r="X281" s="218" t="s">
        <v>7588</v>
      </c>
      <c r="Y281" s="73" t="s">
        <v>7588</v>
      </c>
      <c r="Z281" s="73" t="s">
        <v>7588</v>
      </c>
      <c r="AA281" s="74" t="s">
        <v>7588</v>
      </c>
      <c r="AB281" s="73"/>
      <c r="AC281" s="73" t="s">
        <v>417</v>
      </c>
      <c r="AD281" s="74" t="s">
        <v>6</v>
      </c>
      <c r="AE281" s="73" t="s">
        <v>7588</v>
      </c>
      <c r="AF281" s="73" t="s">
        <v>689</v>
      </c>
      <c r="AG281" s="73" t="s">
        <v>266</v>
      </c>
      <c r="AH281" s="73" t="s">
        <v>266</v>
      </c>
      <c r="AI281" s="73" t="s">
        <v>266</v>
      </c>
      <c r="AJ281" s="73" t="s">
        <v>2283</v>
      </c>
      <c r="AK281" s="81" t="s">
        <v>7588</v>
      </c>
      <c r="AL281" s="73" t="s">
        <v>7588</v>
      </c>
      <c r="AN281" s="26"/>
      <c r="AO281" s="24" t="s">
        <v>7346</v>
      </c>
      <c r="AP281" s="73" t="s">
        <v>86</v>
      </c>
      <c r="AQ281" s="24" t="s">
        <v>2283</v>
      </c>
      <c r="AR281" s="24" t="s">
        <v>5490</v>
      </c>
      <c r="AS281" s="24">
        <v>2050</v>
      </c>
      <c r="AU281" s="26"/>
      <c r="AV281" s="24" t="s">
        <v>266</v>
      </c>
      <c r="AW281" s="22" t="s">
        <v>3019</v>
      </c>
      <c r="AX281" s="24" t="s">
        <v>266</v>
      </c>
      <c r="AY281" s="24" t="s">
        <v>689</v>
      </c>
      <c r="AZ281" s="24" t="s">
        <v>7588</v>
      </c>
      <c r="BA281" s="24" t="s">
        <v>7588</v>
      </c>
      <c r="BC281" s="26"/>
      <c r="BE281" s="29"/>
      <c r="BF281" s="26"/>
      <c r="BG281" s="24">
        <f t="shared" si="144"/>
        <v>0</v>
      </c>
      <c r="BH281" s="24">
        <f t="shared" si="145"/>
        <v>0</v>
      </c>
      <c r="BI281" s="24">
        <f t="shared" si="146"/>
        <v>0</v>
      </c>
      <c r="BJ281" s="24">
        <f t="shared" si="147"/>
        <v>0</v>
      </c>
      <c r="BK281" s="24">
        <f t="shared" si="148"/>
        <v>0</v>
      </c>
      <c r="BL281" s="24">
        <f t="shared" si="149"/>
        <v>1</v>
      </c>
      <c r="BM281" s="24">
        <f t="shared" si="150"/>
        <v>0</v>
      </c>
      <c r="BN281" s="24">
        <f t="shared" si="151"/>
        <v>1</v>
      </c>
      <c r="BO281" s="24">
        <f t="shared" si="152"/>
        <v>0</v>
      </c>
      <c r="BP281" s="24">
        <f t="shared" si="153"/>
        <v>0</v>
      </c>
      <c r="BQ281" s="24">
        <f t="shared" si="154"/>
        <v>0</v>
      </c>
      <c r="BR281" s="24">
        <f t="shared" si="155"/>
        <v>0</v>
      </c>
      <c r="BS281" s="24">
        <f t="shared" si="156"/>
        <v>0</v>
      </c>
      <c r="BT281" s="24">
        <f t="shared" si="157"/>
        <v>1</v>
      </c>
      <c r="BU281" s="24">
        <f t="shared" si="158"/>
        <v>0</v>
      </c>
      <c r="BV281" s="24">
        <f t="shared" si="159"/>
        <v>0</v>
      </c>
      <c r="BW281" s="24">
        <f t="shared" si="160"/>
        <v>0</v>
      </c>
      <c r="BX281" s="24">
        <f t="shared" si="161"/>
        <v>0</v>
      </c>
      <c r="BY281" s="24">
        <f t="shared" si="162"/>
        <v>0</v>
      </c>
      <c r="BZ281" s="24">
        <f t="shared" si="163"/>
        <v>0</v>
      </c>
      <c r="CA281" s="24">
        <f t="shared" si="164"/>
        <v>1</v>
      </c>
      <c r="CB281" s="24">
        <f t="shared" si="165"/>
        <v>1</v>
      </c>
      <c r="CC281" s="24">
        <f t="shared" si="166"/>
        <v>0</v>
      </c>
      <c r="CD281" s="24">
        <f t="shared" si="167"/>
        <v>0</v>
      </c>
      <c r="CE281" s="24">
        <f t="shared" si="168"/>
        <v>0</v>
      </c>
      <c r="CF281" s="24">
        <f t="shared" si="169"/>
        <v>1</v>
      </c>
      <c r="CG281" s="24">
        <f t="shared" si="178"/>
        <v>1</v>
      </c>
      <c r="CH281" s="24">
        <f t="shared" si="170"/>
        <v>0</v>
      </c>
      <c r="CI281" s="24">
        <f t="shared" si="171"/>
        <v>0</v>
      </c>
      <c r="CJ281" s="211">
        <f>_xlfn.XLOOKUP($C281,[1]Sheet1!$B:$B,[1]Sheet1!BJ:BJ)</f>
        <v>0</v>
      </c>
      <c r="CK281" s="211">
        <f>_xlfn.XLOOKUP($C281,[1]Sheet1!$B:$B,[1]Sheet1!BK:BK)</f>
        <v>0</v>
      </c>
      <c r="CL281" s="211">
        <f>_xlfn.XLOOKUP($C281,[1]Sheet1!$B:$B,[1]Sheet1!BL:BL)</f>
        <v>0</v>
      </c>
      <c r="CM281" s="211">
        <f>_xlfn.XLOOKUP($C281,[1]Sheet1!$B:$B,[1]Sheet1!BM:BM)</f>
        <v>0</v>
      </c>
      <c r="CN281" s="211">
        <f>_xlfn.XLOOKUP($C281,[1]Sheet1!$B:$B,[1]Sheet1!BN:BN)</f>
        <v>0</v>
      </c>
      <c r="CO281" s="211">
        <f>_xlfn.XLOOKUP($C281,[1]Sheet1!$B:$B,[1]Sheet1!BO:BO)</f>
        <v>0</v>
      </c>
      <c r="CP281" s="211">
        <f>_xlfn.XLOOKUP($C281,[1]Sheet1!$B:$B,[1]Sheet1!BP:BP)</f>
        <v>1</v>
      </c>
      <c r="CQ281" s="211">
        <f>_xlfn.XLOOKUP($C281,[1]Sheet1!$B:$B,[1]Sheet1!BQ:BQ)</f>
        <v>1</v>
      </c>
      <c r="CR281" s="211">
        <f>_xlfn.XLOOKUP($C281,[1]Sheet1!$B:$B,[1]Sheet1!BR:BR)</f>
        <v>0</v>
      </c>
      <c r="CS281" s="211">
        <f>_xlfn.XLOOKUP($C281,[1]Sheet1!$B:$B,[1]Sheet1!BS:BS)</f>
        <v>1</v>
      </c>
      <c r="CT281" s="211">
        <f>_xlfn.XLOOKUP($C281,[1]Sheet1!$B:$B,[1]Sheet1!BT:BT)</f>
        <v>0</v>
      </c>
      <c r="CU281" s="211">
        <f>_xlfn.XLOOKUP($C281,[1]Sheet1!$B:$B,[1]Sheet1!BU:BU)</f>
        <v>1</v>
      </c>
      <c r="CV281" s="211">
        <f>_xlfn.XLOOKUP($C281,[1]Sheet1!$B:$B,[1]Sheet1!BV:BV)</f>
        <v>0</v>
      </c>
      <c r="CW281" s="211">
        <f>_xlfn.XLOOKUP($C281,[1]Sheet1!$B:$B,[1]Sheet1!BW:BW)</f>
        <v>0</v>
      </c>
      <c r="CX281" s="211">
        <f>_xlfn.XLOOKUP($C281,[1]Sheet1!$B:$B,[1]Sheet1!BX:BX)</f>
        <v>0</v>
      </c>
      <c r="CY281" s="211">
        <f>_xlfn.XLOOKUP($C281,[1]Sheet1!$B:$B,[1]Sheet1!BY:BY)</f>
        <v>0</v>
      </c>
      <c r="CZ281" s="211">
        <f>_xlfn.XLOOKUP($C281,[1]Sheet1!$B:$B,[1]Sheet1!BZ:BZ)</f>
        <v>1</v>
      </c>
      <c r="DA281" s="211">
        <f>_xlfn.XLOOKUP($C281,[1]Sheet1!$B:$B,[1]Sheet1!CA:CA)</f>
        <v>0</v>
      </c>
      <c r="DB281" s="211">
        <f>_xlfn.XLOOKUP($C281,[1]Sheet1!$B:$B,[1]Sheet1!CB:CB)</f>
        <v>1</v>
      </c>
      <c r="DC281" s="211">
        <f>_xlfn.XLOOKUP($C281,[1]Sheet1!$B:$B,[1]Sheet1!CC:CC)</f>
        <v>0</v>
      </c>
      <c r="DD281" s="211">
        <f>_xlfn.XLOOKUP($C281,[1]Sheet1!$B:$B,[1]Sheet1!CD:CD)</f>
        <v>0</v>
      </c>
      <c r="DE281" s="211">
        <f>_xlfn.XLOOKUP($C281,[1]Sheet1!$B:$B,[1]Sheet1!CE:CE)</f>
        <v>1</v>
      </c>
      <c r="DF281" s="211">
        <f>_xlfn.XLOOKUP($C281,[1]Sheet1!$B:$B,[1]Sheet1!CF:CF)</f>
        <v>0</v>
      </c>
      <c r="DG281" s="163" t="str">
        <f>_xlfn.XLOOKUP(C281,[2]Sheet1!$B:$B,[2]Sheet1!$N:$N)</f>
        <v>Y</v>
      </c>
      <c r="DH281" s="163" t="str">
        <f>_xlfn.XLOOKUP(C281,[2]Sheet1!$B:$B,[2]Sheet1!$R:$R)</f>
        <v>No</v>
      </c>
      <c r="DI281" s="163" t="str">
        <f>_xlfn.XLOOKUP(C281,[2]Sheet1!$B:$B,[2]Sheet1!$AN:$AN)</f>
        <v>V</v>
      </c>
      <c r="DJ281" s="163" t="str">
        <f>_xlfn.XLOOKUP(C281,[2]Sheet1!$B:$B,[2]Sheet1!$W:$W)</f>
        <v>N</v>
      </c>
      <c r="DK281" s="163">
        <f>_xlfn.XLOOKUP(C281,[2]Sheet1!$B:$B,[2]Sheet1!$AF:$AF)</f>
        <v>0</v>
      </c>
      <c r="DL281" s="163" t="str">
        <f>_xlfn.XLOOKUP(C281,[2]Sheet1!$B:$B,[2]Sheet1!$AW:$AW)</f>
        <v>U</v>
      </c>
      <c r="DM281" s="166" t="str">
        <f t="shared" si="172"/>
        <v>Y</v>
      </c>
      <c r="DN281" s="166" t="str">
        <f t="shared" si="173"/>
        <v/>
      </c>
      <c r="DO281" s="166" t="str">
        <f t="shared" si="174"/>
        <v>Y</v>
      </c>
      <c r="DP281" s="166" t="str">
        <f t="shared" si="175"/>
        <v>N</v>
      </c>
      <c r="DQ281" s="180" t="str">
        <f t="shared" si="176"/>
        <v>Yes</v>
      </c>
      <c r="DR281" s="180"/>
    </row>
    <row r="282" spans="1:122" s="24" customFormat="1" ht="16.5" hidden="1" customHeight="1">
      <c r="A282" s="143">
        <v>279</v>
      </c>
      <c r="B282" s="143">
        <v>230</v>
      </c>
      <c r="C282" s="144" t="s">
        <v>1189</v>
      </c>
      <c r="D282" s="143" t="s">
        <v>7218</v>
      </c>
      <c r="E282" s="143" t="s">
        <v>7189</v>
      </c>
      <c r="F282" s="143" t="s">
        <v>3982</v>
      </c>
      <c r="G282" s="143" t="s">
        <v>3136</v>
      </c>
      <c r="H282" s="167" t="s">
        <v>1190</v>
      </c>
      <c r="I282" s="143" t="s">
        <v>1191</v>
      </c>
      <c r="J282" s="143">
        <v>-0.49299999999999999</v>
      </c>
      <c r="K282" s="143" t="s">
        <v>1192</v>
      </c>
      <c r="L282" s="143">
        <v>23000</v>
      </c>
      <c r="M282" s="144">
        <v>23</v>
      </c>
      <c r="N282" s="145" t="s">
        <v>689</v>
      </c>
      <c r="O282" s="145" t="s">
        <v>7588</v>
      </c>
      <c r="P282" s="146" t="s">
        <v>7588</v>
      </c>
      <c r="Q282" s="73" t="s">
        <v>86</v>
      </c>
      <c r="R282" s="73" t="s">
        <v>86</v>
      </c>
      <c r="S282" s="145" t="s">
        <v>673</v>
      </c>
      <c r="T282" s="145" t="s">
        <v>4121</v>
      </c>
      <c r="U282" s="214">
        <v>2030</v>
      </c>
      <c r="V282" s="145" t="s">
        <v>7588</v>
      </c>
      <c r="W282" s="145" t="s">
        <v>7588</v>
      </c>
      <c r="X282" s="219" t="s">
        <v>7588</v>
      </c>
      <c r="Y282" s="73" t="s">
        <v>7588</v>
      </c>
      <c r="Z282" s="145" t="s">
        <v>7588</v>
      </c>
      <c r="AA282" s="146" t="s">
        <v>7588</v>
      </c>
      <c r="AB282" s="145"/>
      <c r="AC282" s="145" t="s">
        <v>2995</v>
      </c>
      <c r="AD282" s="146" t="s">
        <v>7140</v>
      </c>
      <c r="AE282" s="73" t="s">
        <v>7588</v>
      </c>
      <c r="AF282" s="73" t="s">
        <v>689</v>
      </c>
      <c r="AG282" s="145" t="s">
        <v>266</v>
      </c>
      <c r="AH282" s="145" t="s">
        <v>266</v>
      </c>
      <c r="AI282" s="145" t="s">
        <v>266</v>
      </c>
      <c r="AJ282" s="145" t="s">
        <v>2283</v>
      </c>
      <c r="AK282" s="147" t="s">
        <v>7588</v>
      </c>
      <c r="AL282" s="145" t="s">
        <v>7588</v>
      </c>
      <c r="AN282" s="144"/>
      <c r="AO282" s="24" t="s">
        <v>7588</v>
      </c>
      <c r="AP282" s="145" t="s">
        <v>689</v>
      </c>
      <c r="AQ282" s="143" t="s">
        <v>7588</v>
      </c>
      <c r="AR282" s="143" t="s">
        <v>7588</v>
      </c>
      <c r="AS282" s="143" t="s">
        <v>7588</v>
      </c>
      <c r="AT282" s="143"/>
      <c r="AU282" s="144"/>
      <c r="AV282" s="143" t="s">
        <v>267</v>
      </c>
      <c r="AW282" s="198" t="s">
        <v>3019</v>
      </c>
      <c r="AX282" s="143" t="s">
        <v>269</v>
      </c>
      <c r="AY282" s="143" t="s">
        <v>86</v>
      </c>
      <c r="AZ282" s="143" t="s">
        <v>5502</v>
      </c>
      <c r="BA282" s="143">
        <v>2030</v>
      </c>
      <c r="BB282" s="143"/>
      <c r="BC282" s="144"/>
      <c r="BD282" s="143"/>
      <c r="BE282" s="148"/>
      <c r="BF282" s="144"/>
      <c r="BG282" s="24">
        <f t="shared" si="144"/>
        <v>0</v>
      </c>
      <c r="BH282" s="24">
        <f t="shared" si="145"/>
        <v>0</v>
      </c>
      <c r="BI282" s="24">
        <f t="shared" si="146"/>
        <v>0</v>
      </c>
      <c r="BJ282" s="24">
        <f t="shared" si="147"/>
        <v>0</v>
      </c>
      <c r="BK282" s="24">
        <f t="shared" si="148"/>
        <v>0</v>
      </c>
      <c r="BL282" s="24">
        <f t="shared" si="149"/>
        <v>1</v>
      </c>
      <c r="BM282" s="24">
        <f t="shared" si="150"/>
        <v>0</v>
      </c>
      <c r="BN282" s="24">
        <f t="shared" si="151"/>
        <v>1</v>
      </c>
      <c r="BO282" s="24">
        <f t="shared" si="152"/>
        <v>0</v>
      </c>
      <c r="BP282" s="24">
        <f t="shared" si="153"/>
        <v>0</v>
      </c>
      <c r="BQ282" s="24">
        <f t="shared" si="154"/>
        <v>0</v>
      </c>
      <c r="BR282" s="24">
        <f t="shared" si="155"/>
        <v>0</v>
      </c>
      <c r="BS282" s="24">
        <f t="shared" si="156"/>
        <v>0</v>
      </c>
      <c r="BT282" s="24">
        <f t="shared" si="157"/>
        <v>0</v>
      </c>
      <c r="BU282" s="24">
        <f t="shared" si="158"/>
        <v>0</v>
      </c>
      <c r="BV282" s="24">
        <f t="shared" si="159"/>
        <v>0</v>
      </c>
      <c r="BW282" s="24">
        <f t="shared" si="160"/>
        <v>0</v>
      </c>
      <c r="BX282" s="24">
        <f t="shared" si="161"/>
        <v>0</v>
      </c>
      <c r="BY282" s="24">
        <f t="shared" si="162"/>
        <v>0</v>
      </c>
      <c r="BZ282" s="24">
        <f t="shared" si="163"/>
        <v>0</v>
      </c>
      <c r="CA282" s="24">
        <f t="shared" si="164"/>
        <v>0</v>
      </c>
      <c r="CB282" s="24">
        <f t="shared" si="165"/>
        <v>0</v>
      </c>
      <c r="CC282" s="24">
        <f t="shared" si="166"/>
        <v>0</v>
      </c>
      <c r="CD282" s="24">
        <f t="shared" si="167"/>
        <v>1</v>
      </c>
      <c r="CE282" s="24">
        <f t="shared" si="168"/>
        <v>0</v>
      </c>
      <c r="CF282" s="24">
        <f t="shared" si="169"/>
        <v>0</v>
      </c>
      <c r="CG282" s="24">
        <f t="shared" si="178"/>
        <v>1</v>
      </c>
      <c r="CH282" s="24">
        <f t="shared" si="170"/>
        <v>0</v>
      </c>
      <c r="CI282" s="24">
        <f t="shared" si="171"/>
        <v>1</v>
      </c>
      <c r="CJ282" s="211">
        <f>_xlfn.XLOOKUP("Bunge",[1]Sheet1!$B:$B,[1]Sheet1!BJ:BJ)</f>
        <v>0</v>
      </c>
      <c r="CK282" s="211">
        <f>_xlfn.XLOOKUP("Bunge",[1]Sheet1!$B:$B,[1]Sheet1!BK:BK)</f>
        <v>0</v>
      </c>
      <c r="CL282" s="211">
        <f>_xlfn.XLOOKUP("Bunge",[1]Sheet1!$B:$B,[1]Sheet1!BL:BL)</f>
        <v>0</v>
      </c>
      <c r="CM282" s="211">
        <f>_xlfn.XLOOKUP("Bunge",[1]Sheet1!$B:$B,[1]Sheet1!BM:BM)</f>
        <v>0</v>
      </c>
      <c r="CN282" s="211">
        <f>_xlfn.XLOOKUP("Bunge",[1]Sheet1!$B:$B,[1]Sheet1!BN:BN)</f>
        <v>0</v>
      </c>
      <c r="CO282" s="211">
        <f>_xlfn.XLOOKUP("Bunge",[1]Sheet1!$B:$B,[1]Sheet1!BO:BO)</f>
        <v>0</v>
      </c>
      <c r="CP282" s="211">
        <f>_xlfn.XLOOKUP("Bunge",[1]Sheet1!$B:$B,[1]Sheet1!BP:BP)</f>
        <v>0</v>
      </c>
      <c r="CQ282" s="211">
        <f>_xlfn.XLOOKUP("Bunge",[1]Sheet1!$B:$B,[1]Sheet1!BQ:BQ)</f>
        <v>0</v>
      </c>
      <c r="CR282" s="211">
        <f>_xlfn.XLOOKUP("Bunge",[1]Sheet1!$B:$B,[1]Sheet1!BR:BR)</f>
        <v>0</v>
      </c>
      <c r="CS282" s="211">
        <f>_xlfn.XLOOKUP("Bunge",[1]Sheet1!$B:$B,[1]Sheet1!BS:BS)</f>
        <v>1</v>
      </c>
      <c r="CT282" s="211">
        <f>_xlfn.XLOOKUP("Bunge",[1]Sheet1!$B:$B,[1]Sheet1!BT:BT)</f>
        <v>0</v>
      </c>
      <c r="CU282" s="211">
        <f>_xlfn.XLOOKUP("Bunge",[1]Sheet1!$B:$B,[1]Sheet1!BU:BU)</f>
        <v>1</v>
      </c>
      <c r="CV282" s="211">
        <f>_xlfn.XLOOKUP("Bunge",[1]Sheet1!$B:$B,[1]Sheet1!BV:BV)</f>
        <v>0</v>
      </c>
      <c r="CW282" s="211">
        <f>_xlfn.XLOOKUP("Bunge",[1]Sheet1!$B:$B,[1]Sheet1!BW:BW)</f>
        <v>0</v>
      </c>
      <c r="CX282" s="211">
        <f>_xlfn.XLOOKUP("Bunge",[1]Sheet1!$B:$B,[1]Sheet1!BX:BX)</f>
        <v>0</v>
      </c>
      <c r="CY282" s="211">
        <f>_xlfn.XLOOKUP("Bunge",[1]Sheet1!$B:$B,[1]Sheet1!BY:BY)</f>
        <v>0</v>
      </c>
      <c r="CZ282" s="211">
        <f>_xlfn.XLOOKUP("Bunge",[1]Sheet1!$B:$B,[1]Sheet1!BZ:BZ)</f>
        <v>0</v>
      </c>
      <c r="DA282" s="211">
        <f>_xlfn.XLOOKUP("Bunge",[1]Sheet1!$B:$B,[1]Sheet1!CA:CA)</f>
        <v>0</v>
      </c>
      <c r="DB282" s="211">
        <f>_xlfn.XLOOKUP("Bunge",[1]Sheet1!$B:$B,[1]Sheet1!CB:CB)</f>
        <v>0</v>
      </c>
      <c r="DC282" s="211">
        <f>_xlfn.XLOOKUP("Bunge",[1]Sheet1!$B:$B,[1]Sheet1!CC:CC)</f>
        <v>0</v>
      </c>
      <c r="DD282" s="211">
        <f>_xlfn.XLOOKUP("Bunge",[1]Sheet1!$B:$B,[1]Sheet1!CD:CD)</f>
        <v>0</v>
      </c>
      <c r="DE282" s="211">
        <f>_xlfn.XLOOKUP("Bunge",[1]Sheet1!$B:$B,[1]Sheet1!CE:CE)</f>
        <v>1</v>
      </c>
      <c r="DF282" s="211">
        <f>_xlfn.XLOOKUP("Bunge",[1]Sheet1!$B:$B,[1]Sheet1!CF:CF)</f>
        <v>0</v>
      </c>
      <c r="DG282" s="163" t="e">
        <f>_xlfn.XLOOKUP(C282,[2]Sheet1!$B:$B,[2]Sheet1!$N:$N)</f>
        <v>#N/A</v>
      </c>
      <c r="DH282" s="163" t="e">
        <f>_xlfn.XLOOKUP(C282,[2]Sheet1!$B:$B,[2]Sheet1!$R:$R)</f>
        <v>#N/A</v>
      </c>
      <c r="DI282" s="163" t="e">
        <f>_xlfn.XLOOKUP(C282,[2]Sheet1!$B:$B,[2]Sheet1!$AN:$AN)</f>
        <v>#N/A</v>
      </c>
      <c r="DJ282" s="163" t="e">
        <f>_xlfn.XLOOKUP(C282,[2]Sheet1!$B:$B,[2]Sheet1!$W:$W)</f>
        <v>#N/A</v>
      </c>
      <c r="DK282" s="163" t="e">
        <f>_xlfn.XLOOKUP(C282,[2]Sheet1!$B:$B,[2]Sheet1!$AF:$AF)</f>
        <v>#N/A</v>
      </c>
      <c r="DL282" s="163" t="e">
        <f>_xlfn.XLOOKUP(C282,[2]Sheet1!$B:$B,[2]Sheet1!$AW:$AW)</f>
        <v>#N/A</v>
      </c>
      <c r="DM282" s="166" t="str">
        <f t="shared" si="172"/>
        <v>Y</v>
      </c>
      <c r="DN282" s="166" t="str">
        <f t="shared" si="173"/>
        <v/>
      </c>
      <c r="DO282" s="166" t="str">
        <f t="shared" si="174"/>
        <v>N</v>
      </c>
      <c r="DP282" s="166" t="str">
        <f t="shared" si="175"/>
        <v>N</v>
      </c>
      <c r="DQ282" s="180" t="str">
        <f t="shared" si="176"/>
        <v>Not Specified</v>
      </c>
      <c r="DR282" s="180"/>
    </row>
    <row r="283" spans="1:122" s="24" customFormat="1" ht="16.5" hidden="1" customHeight="1">
      <c r="A283" s="24">
        <v>280</v>
      </c>
      <c r="B283" s="24">
        <v>261</v>
      </c>
      <c r="C283" s="26" t="s">
        <v>1108</v>
      </c>
      <c r="D283" s="24" t="s">
        <v>7236</v>
      </c>
      <c r="E283" s="24" t="s">
        <v>7163</v>
      </c>
      <c r="F283" s="24" t="s">
        <v>7286</v>
      </c>
      <c r="G283" s="24" t="s">
        <v>2990</v>
      </c>
      <c r="H283" s="30" t="s">
        <v>1109</v>
      </c>
      <c r="I283" s="24" t="s">
        <v>1110</v>
      </c>
      <c r="J283" s="24">
        <v>-12.105</v>
      </c>
      <c r="K283" s="24" t="s">
        <v>1111</v>
      </c>
      <c r="L283" s="24">
        <v>108900</v>
      </c>
      <c r="M283" s="26">
        <v>31</v>
      </c>
      <c r="N283" s="73" t="s">
        <v>86</v>
      </c>
      <c r="O283" s="73">
        <v>2020</v>
      </c>
      <c r="P283" s="74">
        <v>2030</v>
      </c>
      <c r="Q283" s="73" t="s">
        <v>689</v>
      </c>
      <c r="R283" s="73" t="s">
        <v>689</v>
      </c>
      <c r="S283" s="73" t="s">
        <v>7588</v>
      </c>
      <c r="T283" s="73" t="s">
        <v>7588</v>
      </c>
      <c r="U283" s="213" t="s">
        <v>7588</v>
      </c>
      <c r="V283" s="73" t="s">
        <v>7588</v>
      </c>
      <c r="W283" s="73" t="s">
        <v>7588</v>
      </c>
      <c r="X283" s="218" t="s">
        <v>7588</v>
      </c>
      <c r="Y283" s="73" t="s">
        <v>7588</v>
      </c>
      <c r="Z283" s="73" t="s">
        <v>7588</v>
      </c>
      <c r="AA283" s="74" t="s">
        <v>7588</v>
      </c>
      <c r="AB283" s="73"/>
      <c r="AC283" s="73" t="s">
        <v>417</v>
      </c>
      <c r="AD283" s="74" t="s">
        <v>6</v>
      </c>
      <c r="AE283" s="73" t="s">
        <v>7588</v>
      </c>
      <c r="AF283" s="73" t="s">
        <v>689</v>
      </c>
      <c r="AG283" s="73" t="s">
        <v>266</v>
      </c>
      <c r="AH283" s="73" t="s">
        <v>266</v>
      </c>
      <c r="AI283" s="73" t="s">
        <v>738</v>
      </c>
      <c r="AJ283" s="73" t="s">
        <v>691</v>
      </c>
      <c r="AK283" s="81" t="s">
        <v>7588</v>
      </c>
      <c r="AL283" s="73" t="s">
        <v>7588</v>
      </c>
      <c r="AN283" s="26"/>
      <c r="AO283" s="24" t="s">
        <v>870</v>
      </c>
      <c r="AP283" s="73" t="s">
        <v>86</v>
      </c>
      <c r="AQ283" s="24" t="s">
        <v>691</v>
      </c>
      <c r="AR283" s="24" t="s">
        <v>5509</v>
      </c>
      <c r="AS283" s="24">
        <v>2040</v>
      </c>
      <c r="AU283" s="26"/>
      <c r="AV283" s="24" t="s">
        <v>266</v>
      </c>
      <c r="AW283" s="22" t="s">
        <v>3271</v>
      </c>
      <c r="AX283" s="24" t="s">
        <v>269</v>
      </c>
      <c r="AY283" s="24" t="s">
        <v>689</v>
      </c>
      <c r="AZ283" s="24" t="s">
        <v>7588</v>
      </c>
      <c r="BA283" s="24" t="s">
        <v>7588</v>
      </c>
      <c r="BC283" s="26"/>
      <c r="BE283" s="29"/>
      <c r="BF283" s="26"/>
      <c r="BG283" s="24">
        <f t="shared" si="144"/>
        <v>0</v>
      </c>
      <c r="BH283" s="24">
        <f t="shared" si="145"/>
        <v>1</v>
      </c>
      <c r="BI283" s="24">
        <f t="shared" si="146"/>
        <v>0</v>
      </c>
      <c r="BJ283" s="24">
        <f t="shared" si="147"/>
        <v>1</v>
      </c>
      <c r="BK283" s="24">
        <f t="shared" si="148"/>
        <v>0</v>
      </c>
      <c r="BL283" s="24">
        <f t="shared" si="149"/>
        <v>0</v>
      </c>
      <c r="BM283" s="24">
        <f t="shared" si="150"/>
        <v>0</v>
      </c>
      <c r="BN283" s="24">
        <f t="shared" si="151"/>
        <v>0</v>
      </c>
      <c r="BO283" s="24">
        <f t="shared" si="152"/>
        <v>0</v>
      </c>
      <c r="BP283" s="24">
        <f t="shared" si="153"/>
        <v>0</v>
      </c>
      <c r="BQ283" s="24">
        <f t="shared" si="154"/>
        <v>0</v>
      </c>
      <c r="BR283" s="24">
        <f t="shared" si="155"/>
        <v>0</v>
      </c>
      <c r="BS283" s="24">
        <f t="shared" si="156"/>
        <v>0</v>
      </c>
      <c r="BT283" s="24">
        <f t="shared" si="157"/>
        <v>1</v>
      </c>
      <c r="BU283" s="24">
        <f t="shared" si="158"/>
        <v>0</v>
      </c>
      <c r="BV283" s="24">
        <f t="shared" si="159"/>
        <v>0</v>
      </c>
      <c r="BW283" s="24">
        <f t="shared" si="160"/>
        <v>0</v>
      </c>
      <c r="BX283" s="24">
        <f t="shared" si="161"/>
        <v>0</v>
      </c>
      <c r="BY283" s="24">
        <f t="shared" si="162"/>
        <v>0</v>
      </c>
      <c r="BZ283" s="24">
        <f t="shared" si="163"/>
        <v>0</v>
      </c>
      <c r="CA283" s="24">
        <f t="shared" si="164"/>
        <v>1</v>
      </c>
      <c r="CB283" s="24">
        <f t="shared" si="165"/>
        <v>1</v>
      </c>
      <c r="CC283" s="24">
        <f t="shared" si="166"/>
        <v>0</v>
      </c>
      <c r="CD283" s="24">
        <f t="shared" si="167"/>
        <v>0</v>
      </c>
      <c r="CE283" s="24">
        <f t="shared" si="168"/>
        <v>0</v>
      </c>
      <c r="CF283" s="24">
        <f t="shared" si="169"/>
        <v>1</v>
      </c>
      <c r="CG283" s="24">
        <f t="shared" si="178"/>
        <v>1</v>
      </c>
      <c r="CH283" s="24">
        <f t="shared" si="170"/>
        <v>0</v>
      </c>
      <c r="CI283" s="24">
        <f t="shared" si="171"/>
        <v>0</v>
      </c>
      <c r="CJ283" s="211">
        <f>_xlfn.XLOOKUP($C283,[1]Sheet1!$B:$B,[1]Sheet1!BJ:BJ)</f>
        <v>0</v>
      </c>
      <c r="CK283" s="211">
        <f>_xlfn.XLOOKUP($C283,[1]Sheet1!$B:$B,[1]Sheet1!BK:BK)</f>
        <v>0</v>
      </c>
      <c r="CL283" s="211">
        <f>_xlfn.XLOOKUP($C283,[1]Sheet1!$B:$B,[1]Sheet1!BL:BL)</f>
        <v>0</v>
      </c>
      <c r="CM283" s="211">
        <f>_xlfn.XLOOKUP($C283,[1]Sheet1!$B:$B,[1]Sheet1!BM:BM)</f>
        <v>0</v>
      </c>
      <c r="CN283" s="211">
        <f>_xlfn.XLOOKUP($C283,[1]Sheet1!$B:$B,[1]Sheet1!BN:BN)</f>
        <v>0</v>
      </c>
      <c r="CO283" s="211">
        <f>_xlfn.XLOOKUP($C283,[1]Sheet1!$B:$B,[1]Sheet1!BO:BO)</f>
        <v>0</v>
      </c>
      <c r="CP283" s="211">
        <f>_xlfn.XLOOKUP($C283,[1]Sheet1!$B:$B,[1]Sheet1!BP:BP)</f>
        <v>1</v>
      </c>
      <c r="CQ283" s="211">
        <f>_xlfn.XLOOKUP($C283,[1]Sheet1!$B:$B,[1]Sheet1!BQ:BQ)</f>
        <v>1</v>
      </c>
      <c r="CR283" s="211">
        <f>_xlfn.XLOOKUP($C283,[1]Sheet1!$B:$B,[1]Sheet1!BR:BR)</f>
        <v>0</v>
      </c>
      <c r="CS283" s="211">
        <f>_xlfn.XLOOKUP($C283,[1]Sheet1!$B:$B,[1]Sheet1!BS:BS)</f>
        <v>0</v>
      </c>
      <c r="CT283" s="211">
        <f>_xlfn.XLOOKUP($C283,[1]Sheet1!$B:$B,[1]Sheet1!BT:BT)</f>
        <v>0</v>
      </c>
      <c r="CU283" s="211">
        <f>_xlfn.XLOOKUP($C283,[1]Sheet1!$B:$B,[1]Sheet1!BU:BU)</f>
        <v>0</v>
      </c>
      <c r="CV283" s="211">
        <f>_xlfn.XLOOKUP($C283,[1]Sheet1!$B:$B,[1]Sheet1!BV:BV)</f>
        <v>0</v>
      </c>
      <c r="CW283" s="211">
        <f>_xlfn.XLOOKUP($C283,[1]Sheet1!$B:$B,[1]Sheet1!BW:BW)</f>
        <v>1</v>
      </c>
      <c r="CX283" s="211">
        <f>_xlfn.XLOOKUP($C283,[1]Sheet1!$B:$B,[1]Sheet1!BX:BX)</f>
        <v>0</v>
      </c>
      <c r="CY283" s="211">
        <f>_xlfn.XLOOKUP($C283,[1]Sheet1!$B:$B,[1]Sheet1!BY:BY)</f>
        <v>1</v>
      </c>
      <c r="CZ283" s="211">
        <f>_xlfn.XLOOKUP($C283,[1]Sheet1!$B:$B,[1]Sheet1!BZ:BZ)</f>
        <v>1</v>
      </c>
      <c r="DA283" s="211">
        <f>_xlfn.XLOOKUP($C283,[1]Sheet1!$B:$B,[1]Sheet1!CA:CA)</f>
        <v>0</v>
      </c>
      <c r="DB283" s="211">
        <f>_xlfn.XLOOKUP($C283,[1]Sheet1!$B:$B,[1]Sheet1!CB:CB)</f>
        <v>1</v>
      </c>
      <c r="DC283" s="211">
        <f>_xlfn.XLOOKUP($C283,[1]Sheet1!$B:$B,[1]Sheet1!CC:CC)</f>
        <v>1</v>
      </c>
      <c r="DD283" s="211">
        <f>_xlfn.XLOOKUP($C283,[1]Sheet1!$B:$B,[1]Sheet1!CD:CD)</f>
        <v>0</v>
      </c>
      <c r="DE283" s="211">
        <f>_xlfn.XLOOKUP($C283,[1]Sheet1!$B:$B,[1]Sheet1!CE:CE)</f>
        <v>1</v>
      </c>
      <c r="DF283" s="211">
        <f>_xlfn.XLOOKUP($C283,[1]Sheet1!$B:$B,[1]Sheet1!CF:CF)</f>
        <v>0</v>
      </c>
      <c r="DG283" s="163" t="str">
        <f>_xlfn.XLOOKUP(C283,[2]Sheet1!$B:$B,[2]Sheet1!$N:$N)</f>
        <v>N</v>
      </c>
      <c r="DH283" s="163">
        <f>_xlfn.XLOOKUP(C283,[2]Sheet1!$B:$B,[2]Sheet1!$R:$R)</f>
        <v>0</v>
      </c>
      <c r="DI283" s="163" t="str">
        <f>_xlfn.XLOOKUP(C283,[2]Sheet1!$B:$B,[2]Sheet1!$AN:$AN)</f>
        <v>C</v>
      </c>
      <c r="DJ283" s="163" t="str">
        <f>_xlfn.XLOOKUP(C283,[2]Sheet1!$B:$B,[2]Sheet1!$W:$W)</f>
        <v>N</v>
      </c>
      <c r="DK283" s="163">
        <f>_xlfn.XLOOKUP(C283,[2]Sheet1!$B:$B,[2]Sheet1!$AF:$AF)</f>
        <v>0</v>
      </c>
      <c r="DL283" s="163" t="str">
        <f>_xlfn.XLOOKUP(C283,[2]Sheet1!$B:$B,[2]Sheet1!$AW:$AW)</f>
        <v>Y</v>
      </c>
      <c r="DM283" s="166" t="str">
        <f t="shared" si="172"/>
        <v>N</v>
      </c>
      <c r="DN283" s="166" t="str">
        <f t="shared" si="173"/>
        <v/>
      </c>
      <c r="DO283" s="166" t="str">
        <f t="shared" si="174"/>
        <v>Y</v>
      </c>
      <c r="DP283" s="166" t="str">
        <f t="shared" si="175"/>
        <v>N</v>
      </c>
      <c r="DQ283" s="180" t="str">
        <f t="shared" si="176"/>
        <v>Yes</v>
      </c>
      <c r="DR283" s="180"/>
    </row>
    <row r="284" spans="1:122" s="24" customFormat="1" ht="16.5" hidden="1" customHeight="1">
      <c r="A284" s="24">
        <v>281</v>
      </c>
      <c r="B284" s="24">
        <v>275</v>
      </c>
      <c r="C284" s="26" t="s">
        <v>1193</v>
      </c>
      <c r="D284" s="24" t="s">
        <v>7161</v>
      </c>
      <c r="E284" s="24" t="s">
        <v>7160</v>
      </c>
      <c r="F284" s="24" t="s">
        <v>2540</v>
      </c>
      <c r="G284" s="24" t="s">
        <v>3181</v>
      </c>
      <c r="H284" s="30" t="s">
        <v>1194</v>
      </c>
      <c r="I284" s="24" t="s">
        <v>1195</v>
      </c>
      <c r="J284" s="24">
        <v>-0.56799999999999995</v>
      </c>
      <c r="K284" s="24" t="s">
        <v>1196</v>
      </c>
      <c r="L284" s="24">
        <v>16449</v>
      </c>
      <c r="M284" s="26">
        <v>31</v>
      </c>
      <c r="N284" s="73" t="s">
        <v>689</v>
      </c>
      <c r="O284" s="73" t="s">
        <v>7588</v>
      </c>
      <c r="P284" s="74" t="s">
        <v>7588</v>
      </c>
      <c r="Q284" s="73" t="s">
        <v>689</v>
      </c>
      <c r="R284" s="73" t="s">
        <v>689</v>
      </c>
      <c r="S284" s="73" t="s">
        <v>7588</v>
      </c>
      <c r="T284" s="73" t="s">
        <v>7588</v>
      </c>
      <c r="U284" s="213" t="s">
        <v>7588</v>
      </c>
      <c r="V284" s="73" t="s">
        <v>7588</v>
      </c>
      <c r="W284" s="73" t="s">
        <v>7588</v>
      </c>
      <c r="X284" s="218" t="s">
        <v>7588</v>
      </c>
      <c r="Y284" s="73" t="s">
        <v>7588</v>
      </c>
      <c r="Z284" s="73" t="s">
        <v>7588</v>
      </c>
      <c r="AA284" s="74" t="s">
        <v>7588</v>
      </c>
      <c r="AB284" s="73"/>
      <c r="AC284" s="73" t="s">
        <v>675</v>
      </c>
      <c r="AD284" s="74" t="s">
        <v>5</v>
      </c>
      <c r="AE284" s="73" t="s">
        <v>870</v>
      </c>
      <c r="AF284" s="73" t="s">
        <v>86</v>
      </c>
      <c r="AG284" s="73" t="s">
        <v>266</v>
      </c>
      <c r="AH284" s="73" t="s">
        <v>266</v>
      </c>
      <c r="AI284" s="73" t="s">
        <v>738</v>
      </c>
      <c r="AJ284" s="73" t="s">
        <v>691</v>
      </c>
      <c r="AK284" s="81" t="s">
        <v>5519</v>
      </c>
      <c r="AL284" s="73">
        <v>2050</v>
      </c>
      <c r="AN284" s="26"/>
      <c r="AO284" s="24" t="s">
        <v>7588</v>
      </c>
      <c r="AP284" s="73" t="s">
        <v>689</v>
      </c>
      <c r="AQ284" s="24" t="s">
        <v>7588</v>
      </c>
      <c r="AR284" s="24" t="s">
        <v>7588</v>
      </c>
      <c r="AS284" s="24" t="s">
        <v>7588</v>
      </c>
      <c r="AU284" s="26"/>
      <c r="AV284" s="24" t="s">
        <v>267</v>
      </c>
      <c r="AW284" s="22" t="s">
        <v>3271</v>
      </c>
      <c r="AX284" s="24" t="s">
        <v>269</v>
      </c>
      <c r="AY284" s="24" t="s">
        <v>689</v>
      </c>
      <c r="AZ284" s="24" t="s">
        <v>7588</v>
      </c>
      <c r="BA284" s="24" t="s">
        <v>7588</v>
      </c>
      <c r="BC284" s="26"/>
      <c r="BE284" s="29"/>
      <c r="BF284" s="26"/>
      <c r="BG284" s="24">
        <f t="shared" si="144"/>
        <v>0</v>
      </c>
      <c r="BH284" s="24">
        <f t="shared" si="145"/>
        <v>0</v>
      </c>
      <c r="BI284" s="24">
        <f t="shared" si="146"/>
        <v>0</v>
      </c>
      <c r="BJ284" s="24">
        <f t="shared" si="147"/>
        <v>0</v>
      </c>
      <c r="BK284" s="24">
        <f t="shared" si="148"/>
        <v>0</v>
      </c>
      <c r="BL284" s="24">
        <f t="shared" si="149"/>
        <v>0</v>
      </c>
      <c r="BM284" s="24">
        <f t="shared" si="150"/>
        <v>0</v>
      </c>
      <c r="BN284" s="24">
        <f t="shared" si="151"/>
        <v>0</v>
      </c>
      <c r="BO284" s="24">
        <f t="shared" si="152"/>
        <v>0</v>
      </c>
      <c r="BP284" s="24">
        <f t="shared" si="153"/>
        <v>0</v>
      </c>
      <c r="BQ284" s="24">
        <f t="shared" si="154"/>
        <v>0</v>
      </c>
      <c r="BR284" s="24">
        <f t="shared" si="155"/>
        <v>0</v>
      </c>
      <c r="BS284" s="24">
        <f t="shared" si="156"/>
        <v>0</v>
      </c>
      <c r="BT284" s="24">
        <f t="shared" si="157"/>
        <v>0</v>
      </c>
      <c r="BU284" s="24">
        <f t="shared" si="158"/>
        <v>0</v>
      </c>
      <c r="BV284" s="24">
        <f t="shared" si="159"/>
        <v>0</v>
      </c>
      <c r="BW284" s="24">
        <f t="shared" si="160"/>
        <v>1</v>
      </c>
      <c r="BX284" s="24">
        <f t="shared" si="161"/>
        <v>1</v>
      </c>
      <c r="BY284" s="24">
        <f t="shared" si="162"/>
        <v>0</v>
      </c>
      <c r="BZ284" s="24">
        <f t="shared" si="163"/>
        <v>0</v>
      </c>
      <c r="CA284" s="24">
        <f t="shared" si="164"/>
        <v>0</v>
      </c>
      <c r="CB284" s="24">
        <f t="shared" si="165"/>
        <v>0</v>
      </c>
      <c r="CC284" s="24">
        <f t="shared" si="166"/>
        <v>0</v>
      </c>
      <c r="CD284" s="24">
        <f t="shared" si="167"/>
        <v>0</v>
      </c>
      <c r="CE284" s="24">
        <f t="shared" si="168"/>
        <v>0</v>
      </c>
      <c r="CF284" s="24">
        <f t="shared" si="169"/>
        <v>0</v>
      </c>
      <c r="CG284" s="24">
        <f>MAX(BJ284,BN284,BX284,CB284)</f>
        <v>1</v>
      </c>
      <c r="CH284" s="24">
        <f t="shared" si="170"/>
        <v>0</v>
      </c>
      <c r="CI284" s="24">
        <f t="shared" si="171"/>
        <v>1</v>
      </c>
      <c r="CJ284" s="211">
        <f>_xlfn.XLOOKUP($C284,[1]Sheet1!$B:$B,[1]Sheet1!BJ:BJ)</f>
        <v>0</v>
      </c>
      <c r="CK284" s="211">
        <f>_xlfn.XLOOKUP($C284,[1]Sheet1!$B:$B,[1]Sheet1!BK:BK)</f>
        <v>0</v>
      </c>
      <c r="CL284" s="211">
        <f>_xlfn.XLOOKUP($C284,[1]Sheet1!$B:$B,[1]Sheet1!BL:BL)</f>
        <v>1</v>
      </c>
      <c r="CM284" s="211">
        <f>_xlfn.XLOOKUP($C284,[1]Sheet1!$B:$B,[1]Sheet1!BM:BM)</f>
        <v>1</v>
      </c>
      <c r="CN284" s="211">
        <f>_xlfn.XLOOKUP($C284,[1]Sheet1!$B:$B,[1]Sheet1!BN:BN)</f>
        <v>0</v>
      </c>
      <c r="CO284" s="211">
        <f>_xlfn.XLOOKUP($C284,[1]Sheet1!$B:$B,[1]Sheet1!BO:BO)</f>
        <v>0</v>
      </c>
      <c r="CP284" s="211">
        <f>_xlfn.XLOOKUP($C284,[1]Sheet1!$B:$B,[1]Sheet1!BP:BP)</f>
        <v>0</v>
      </c>
      <c r="CQ284" s="211">
        <f>_xlfn.XLOOKUP($C284,[1]Sheet1!$B:$B,[1]Sheet1!BQ:BQ)</f>
        <v>0</v>
      </c>
      <c r="CR284" s="211">
        <f>_xlfn.XLOOKUP($C284,[1]Sheet1!$B:$B,[1]Sheet1!BR:BR)</f>
        <v>0</v>
      </c>
      <c r="CS284" s="211">
        <f>_xlfn.XLOOKUP($C284,[1]Sheet1!$B:$B,[1]Sheet1!BS:BS)</f>
        <v>0</v>
      </c>
      <c r="CT284" s="211">
        <f>_xlfn.XLOOKUP($C284,[1]Sheet1!$B:$B,[1]Sheet1!BT:BT)</f>
        <v>0</v>
      </c>
      <c r="CU284" s="211">
        <f>_xlfn.XLOOKUP($C284,[1]Sheet1!$B:$B,[1]Sheet1!BU:BU)</f>
        <v>0</v>
      </c>
      <c r="CV284" s="211">
        <f>_xlfn.XLOOKUP($C284,[1]Sheet1!$B:$B,[1]Sheet1!BV:BV)</f>
        <v>0</v>
      </c>
      <c r="CW284" s="211">
        <f>_xlfn.XLOOKUP($C284,[1]Sheet1!$B:$B,[1]Sheet1!BW:BW)</f>
        <v>0</v>
      </c>
      <c r="CX284" s="211">
        <f>_xlfn.XLOOKUP($C284,[1]Sheet1!$B:$B,[1]Sheet1!BX:BX)</f>
        <v>0</v>
      </c>
      <c r="CY284" s="211">
        <f>_xlfn.XLOOKUP($C284,[1]Sheet1!$B:$B,[1]Sheet1!BY:BY)</f>
        <v>0</v>
      </c>
      <c r="CZ284" s="211">
        <f>_xlfn.XLOOKUP($C284,[1]Sheet1!$B:$B,[1]Sheet1!BZ:BZ)</f>
        <v>1</v>
      </c>
      <c r="DA284" s="211">
        <f>_xlfn.XLOOKUP($C284,[1]Sheet1!$B:$B,[1]Sheet1!CA:CA)</f>
        <v>0</v>
      </c>
      <c r="DB284" s="211">
        <f>_xlfn.XLOOKUP($C284,[1]Sheet1!$B:$B,[1]Sheet1!CB:CB)</f>
        <v>1</v>
      </c>
      <c r="DC284" s="211">
        <f>_xlfn.XLOOKUP($C284,[1]Sheet1!$B:$B,[1]Sheet1!CC:CC)</f>
        <v>1</v>
      </c>
      <c r="DD284" s="211">
        <f>_xlfn.XLOOKUP($C284,[1]Sheet1!$B:$B,[1]Sheet1!CD:CD)</f>
        <v>0</v>
      </c>
      <c r="DE284" s="211">
        <f>_xlfn.XLOOKUP($C284,[1]Sheet1!$B:$B,[1]Sheet1!CE:CE)</f>
        <v>1</v>
      </c>
      <c r="DF284" s="211">
        <f>_xlfn.XLOOKUP($C284,[1]Sheet1!$B:$B,[1]Sheet1!CF:CF)</f>
        <v>0</v>
      </c>
      <c r="DG284" s="163" t="str">
        <f>_xlfn.XLOOKUP(C284,[2]Sheet1!$B:$B,[2]Sheet1!$N:$N)</f>
        <v>N</v>
      </c>
      <c r="DH284" s="163">
        <f>_xlfn.XLOOKUP(C284,[2]Sheet1!$B:$B,[2]Sheet1!$R:$R)</f>
        <v>0</v>
      </c>
      <c r="DI284" s="163" t="str">
        <f>_xlfn.XLOOKUP(C284,[2]Sheet1!$B:$B,[2]Sheet1!$AN:$AN)</f>
        <v>I</v>
      </c>
      <c r="DJ284" s="163" t="str">
        <f>_xlfn.XLOOKUP(C284,[2]Sheet1!$B:$B,[2]Sheet1!$W:$W)</f>
        <v>V</v>
      </c>
      <c r="DK284" s="163" t="str">
        <f>_xlfn.XLOOKUP(C284,[2]Sheet1!$B:$B,[2]Sheet1!$AF:$AF)</f>
        <v>Y</v>
      </c>
      <c r="DL284" s="163">
        <f>_xlfn.XLOOKUP(C284,[2]Sheet1!$B:$B,[2]Sheet1!$AW:$AW)</f>
        <v>0</v>
      </c>
      <c r="DM284" s="166" t="str">
        <f t="shared" si="172"/>
        <v>N</v>
      </c>
      <c r="DN284" s="166" t="str">
        <f t="shared" si="173"/>
        <v/>
      </c>
      <c r="DO284" s="166" t="str">
        <f t="shared" si="174"/>
        <v>N</v>
      </c>
      <c r="DP284" s="166" t="str">
        <f t="shared" si="175"/>
        <v>Y</v>
      </c>
      <c r="DQ284" s="180" t="str">
        <f t="shared" si="176"/>
        <v>Not Specified</v>
      </c>
      <c r="DR284" s="180"/>
    </row>
    <row r="285" spans="1:122" s="24" customFormat="1" ht="16.5" hidden="1" customHeight="1">
      <c r="A285" s="24">
        <v>282</v>
      </c>
      <c r="B285" s="24">
        <v>299</v>
      </c>
      <c r="C285" s="26" t="s">
        <v>1201</v>
      </c>
      <c r="D285" s="24" t="s">
        <v>7185</v>
      </c>
      <c r="E285" s="24" t="s">
        <v>7163</v>
      </c>
      <c r="F285" s="24" t="s">
        <v>7286</v>
      </c>
      <c r="G285" s="24" t="s">
        <v>2990</v>
      </c>
      <c r="H285" s="30" t="s">
        <v>1202</v>
      </c>
      <c r="I285" s="24" t="s">
        <v>1203</v>
      </c>
      <c r="J285" s="24">
        <v>0.23100000000000001</v>
      </c>
      <c r="K285" s="24" t="s">
        <v>1204</v>
      </c>
      <c r="L285" s="24">
        <v>159000</v>
      </c>
      <c r="M285" s="26">
        <v>19</v>
      </c>
      <c r="N285" s="73" t="s">
        <v>689</v>
      </c>
      <c r="O285" s="73" t="s">
        <v>7588</v>
      </c>
      <c r="P285" s="74" t="s">
        <v>7588</v>
      </c>
      <c r="Q285" s="73" t="s">
        <v>689</v>
      </c>
      <c r="R285" s="73" t="s">
        <v>689</v>
      </c>
      <c r="S285" s="73" t="s">
        <v>7588</v>
      </c>
      <c r="T285" s="73" t="s">
        <v>7588</v>
      </c>
      <c r="U285" s="213" t="s">
        <v>7588</v>
      </c>
      <c r="V285" s="73" t="s">
        <v>7588</v>
      </c>
      <c r="W285" s="73" t="s">
        <v>7588</v>
      </c>
      <c r="X285" s="218" t="s">
        <v>7588</v>
      </c>
      <c r="Y285" s="73" t="s">
        <v>7588</v>
      </c>
      <c r="Z285" s="73" t="s">
        <v>7588</v>
      </c>
      <c r="AA285" s="74" t="s">
        <v>7588</v>
      </c>
      <c r="AB285" s="73"/>
      <c r="AC285" s="73" t="s">
        <v>417</v>
      </c>
      <c r="AD285" s="74" t="s">
        <v>6</v>
      </c>
      <c r="AE285" s="73" t="s">
        <v>7588</v>
      </c>
      <c r="AF285" s="73" t="s">
        <v>689</v>
      </c>
      <c r="AG285" s="73" t="s">
        <v>266</v>
      </c>
      <c r="AH285" s="73" t="s">
        <v>266</v>
      </c>
      <c r="AI285" s="73" t="s">
        <v>266</v>
      </c>
      <c r="AJ285" s="73" t="s">
        <v>2283</v>
      </c>
      <c r="AK285" s="81" t="s">
        <v>7588</v>
      </c>
      <c r="AL285" s="73" t="s">
        <v>7588</v>
      </c>
      <c r="AN285" s="26"/>
      <c r="AO285" s="24" t="s">
        <v>7346</v>
      </c>
      <c r="AP285" s="73" t="s">
        <v>86</v>
      </c>
      <c r="AQ285" s="24" t="s">
        <v>2283</v>
      </c>
      <c r="AR285" s="24" t="s">
        <v>5527</v>
      </c>
      <c r="AS285" s="24">
        <v>2050</v>
      </c>
      <c r="AU285" s="26"/>
      <c r="AV285" s="24" t="s">
        <v>267</v>
      </c>
      <c r="AW285" s="22" t="s">
        <v>267</v>
      </c>
      <c r="AX285" s="24" t="s">
        <v>269</v>
      </c>
      <c r="AY285" s="24" t="s">
        <v>689</v>
      </c>
      <c r="AZ285" s="24" t="s">
        <v>7588</v>
      </c>
      <c r="BA285" s="24" t="s">
        <v>7588</v>
      </c>
      <c r="BC285" s="26"/>
      <c r="BE285" s="29"/>
      <c r="BF285" s="26"/>
      <c r="BG285" s="24">
        <f t="shared" si="144"/>
        <v>0</v>
      </c>
      <c r="BH285" s="24">
        <f t="shared" si="145"/>
        <v>0</v>
      </c>
      <c r="BI285" s="24">
        <f t="shared" si="146"/>
        <v>0</v>
      </c>
      <c r="BJ285" s="24">
        <f t="shared" si="147"/>
        <v>0</v>
      </c>
      <c r="BK285" s="24">
        <f t="shared" si="148"/>
        <v>0</v>
      </c>
      <c r="BL285" s="24">
        <f t="shared" si="149"/>
        <v>0</v>
      </c>
      <c r="BM285" s="24">
        <f t="shared" si="150"/>
        <v>0</v>
      </c>
      <c r="BN285" s="24">
        <f t="shared" si="151"/>
        <v>0</v>
      </c>
      <c r="BO285" s="24">
        <f t="shared" si="152"/>
        <v>0</v>
      </c>
      <c r="BP285" s="24">
        <f t="shared" si="153"/>
        <v>0</v>
      </c>
      <c r="BQ285" s="24">
        <f t="shared" si="154"/>
        <v>0</v>
      </c>
      <c r="BR285" s="24">
        <f t="shared" si="155"/>
        <v>0</v>
      </c>
      <c r="BS285" s="24">
        <f t="shared" si="156"/>
        <v>0</v>
      </c>
      <c r="BT285" s="24">
        <f t="shared" si="157"/>
        <v>1</v>
      </c>
      <c r="BU285" s="24">
        <f t="shared" si="158"/>
        <v>0</v>
      </c>
      <c r="BV285" s="24">
        <f t="shared" si="159"/>
        <v>0</v>
      </c>
      <c r="BW285" s="24">
        <f t="shared" si="160"/>
        <v>0</v>
      </c>
      <c r="BX285" s="24">
        <f t="shared" si="161"/>
        <v>0</v>
      </c>
      <c r="BY285" s="24">
        <f t="shared" si="162"/>
        <v>0</v>
      </c>
      <c r="BZ285" s="24">
        <f t="shared" si="163"/>
        <v>0</v>
      </c>
      <c r="CA285" s="24">
        <f t="shared" si="164"/>
        <v>1</v>
      </c>
      <c r="CB285" s="24">
        <f t="shared" si="165"/>
        <v>1</v>
      </c>
      <c r="CC285" s="24">
        <f t="shared" si="166"/>
        <v>0</v>
      </c>
      <c r="CD285" s="24">
        <f t="shared" si="167"/>
        <v>0</v>
      </c>
      <c r="CE285" s="24">
        <f t="shared" si="168"/>
        <v>0</v>
      </c>
      <c r="CF285" s="24">
        <f t="shared" si="169"/>
        <v>0</v>
      </c>
      <c r="CG285" s="24">
        <f>MAX(BJ285,BN285,BX285,CB285)</f>
        <v>1</v>
      </c>
      <c r="CH285" s="24">
        <f t="shared" si="170"/>
        <v>0</v>
      </c>
      <c r="CI285" s="24">
        <f t="shared" si="171"/>
        <v>1</v>
      </c>
      <c r="CJ285" s="211">
        <f>_xlfn.XLOOKUP($C285,[1]Sheet1!$B:$B,[1]Sheet1!BJ:BJ)</f>
        <v>0</v>
      </c>
      <c r="CK285" s="211">
        <f>_xlfn.XLOOKUP($C285,[1]Sheet1!$B:$B,[1]Sheet1!BK:BK)</f>
        <v>0</v>
      </c>
      <c r="CL285" s="211">
        <f>_xlfn.XLOOKUP($C285,[1]Sheet1!$B:$B,[1]Sheet1!BL:BL)</f>
        <v>0</v>
      </c>
      <c r="CM285" s="211">
        <f>_xlfn.XLOOKUP($C285,[1]Sheet1!$B:$B,[1]Sheet1!BM:BM)</f>
        <v>0</v>
      </c>
      <c r="CN285" s="211">
        <f>_xlfn.XLOOKUP($C285,[1]Sheet1!$B:$B,[1]Sheet1!BN:BN)</f>
        <v>0</v>
      </c>
      <c r="CO285" s="211">
        <f>_xlfn.XLOOKUP($C285,[1]Sheet1!$B:$B,[1]Sheet1!BO:BO)</f>
        <v>0</v>
      </c>
      <c r="CP285" s="211">
        <f>_xlfn.XLOOKUP($C285,[1]Sheet1!$B:$B,[1]Sheet1!BP:BP)</f>
        <v>1</v>
      </c>
      <c r="CQ285" s="211">
        <f>_xlfn.XLOOKUP($C285,[1]Sheet1!$B:$B,[1]Sheet1!BQ:BQ)</f>
        <v>1</v>
      </c>
      <c r="CR285" s="211">
        <f>_xlfn.XLOOKUP($C285,[1]Sheet1!$B:$B,[1]Sheet1!BR:BR)</f>
        <v>0</v>
      </c>
      <c r="CS285" s="211">
        <f>_xlfn.XLOOKUP($C285,[1]Sheet1!$B:$B,[1]Sheet1!BS:BS)</f>
        <v>0</v>
      </c>
      <c r="CT285" s="211">
        <f>_xlfn.XLOOKUP($C285,[1]Sheet1!$B:$B,[1]Sheet1!BT:BT)</f>
        <v>0</v>
      </c>
      <c r="CU285" s="211">
        <f>_xlfn.XLOOKUP($C285,[1]Sheet1!$B:$B,[1]Sheet1!BU:BU)</f>
        <v>0</v>
      </c>
      <c r="CV285" s="211">
        <f>_xlfn.XLOOKUP($C285,[1]Sheet1!$B:$B,[1]Sheet1!BV:BV)</f>
        <v>0</v>
      </c>
      <c r="CW285" s="211">
        <f>_xlfn.XLOOKUP($C285,[1]Sheet1!$B:$B,[1]Sheet1!BW:BW)</f>
        <v>0</v>
      </c>
      <c r="CX285" s="211">
        <f>_xlfn.XLOOKUP($C285,[1]Sheet1!$B:$B,[1]Sheet1!BX:BX)</f>
        <v>0</v>
      </c>
      <c r="CY285" s="211">
        <f>_xlfn.XLOOKUP($C285,[1]Sheet1!$B:$B,[1]Sheet1!BY:BY)</f>
        <v>0</v>
      </c>
      <c r="CZ285" s="211">
        <f>_xlfn.XLOOKUP($C285,[1]Sheet1!$B:$B,[1]Sheet1!BZ:BZ)</f>
        <v>1</v>
      </c>
      <c r="DA285" s="211">
        <f>_xlfn.XLOOKUP($C285,[1]Sheet1!$B:$B,[1]Sheet1!CA:CA)</f>
        <v>0</v>
      </c>
      <c r="DB285" s="211">
        <f>_xlfn.XLOOKUP($C285,[1]Sheet1!$B:$B,[1]Sheet1!CB:CB)</f>
        <v>1</v>
      </c>
      <c r="DC285" s="211">
        <f>_xlfn.XLOOKUP($C285,[1]Sheet1!$B:$B,[1]Sheet1!CC:CC)</f>
        <v>0</v>
      </c>
      <c r="DD285" s="211">
        <f>_xlfn.XLOOKUP($C285,[1]Sheet1!$B:$B,[1]Sheet1!CD:CD)</f>
        <v>0</v>
      </c>
      <c r="DE285" s="211">
        <f>_xlfn.XLOOKUP($C285,[1]Sheet1!$B:$B,[1]Sheet1!CE:CE)</f>
        <v>1</v>
      </c>
      <c r="DF285" s="211">
        <f>_xlfn.XLOOKUP($C285,[1]Sheet1!$B:$B,[1]Sheet1!CF:CF)</f>
        <v>0</v>
      </c>
      <c r="DG285" s="163" t="str">
        <f>_xlfn.XLOOKUP(C285,[2]Sheet1!$B:$B,[2]Sheet1!$N:$N)</f>
        <v>N</v>
      </c>
      <c r="DH285" s="163">
        <f>_xlfn.XLOOKUP(C285,[2]Sheet1!$B:$B,[2]Sheet1!$R:$R)</f>
        <v>0</v>
      </c>
      <c r="DI285" s="163" t="str">
        <f>_xlfn.XLOOKUP(C285,[2]Sheet1!$B:$B,[2]Sheet1!$AN:$AN)</f>
        <v xml:space="preserve">C  </v>
      </c>
      <c r="DJ285" s="163" t="str">
        <f>_xlfn.XLOOKUP(C285,[2]Sheet1!$B:$B,[2]Sheet1!$W:$W)</f>
        <v>N</v>
      </c>
      <c r="DK285" s="163">
        <f>_xlfn.XLOOKUP(C285,[2]Sheet1!$B:$B,[2]Sheet1!$AF:$AF)</f>
        <v>0</v>
      </c>
      <c r="DL285" s="163" t="str">
        <f>_xlfn.XLOOKUP(C285,[2]Sheet1!$B:$B,[2]Sheet1!$AW:$AW)</f>
        <v>U</v>
      </c>
      <c r="DM285" s="166" t="str">
        <f t="shared" si="172"/>
        <v>N</v>
      </c>
      <c r="DN285" s="166" t="str">
        <f t="shared" si="173"/>
        <v/>
      </c>
      <c r="DO285" s="166" t="str">
        <f t="shared" si="174"/>
        <v>Y</v>
      </c>
      <c r="DP285" s="166" t="str">
        <f t="shared" si="175"/>
        <v>N</v>
      </c>
      <c r="DQ285" s="180" t="str">
        <f t="shared" si="176"/>
        <v>Not Specified</v>
      </c>
      <c r="DR285" s="180"/>
    </row>
    <row r="286" spans="1:122" s="24" customFormat="1" ht="16.5" hidden="1" customHeight="1">
      <c r="A286" s="24">
        <v>283</v>
      </c>
      <c r="B286" s="24">
        <v>271</v>
      </c>
      <c r="C286" s="26" t="s">
        <v>1210</v>
      </c>
      <c r="D286" s="24" t="s">
        <v>7196</v>
      </c>
      <c r="E286" s="24" t="s">
        <v>7172</v>
      </c>
      <c r="F286" s="24" t="s">
        <v>5538</v>
      </c>
      <c r="G286" s="24" t="s">
        <v>3181</v>
      </c>
      <c r="H286" s="30" t="s">
        <v>1211</v>
      </c>
      <c r="I286" s="24" t="s">
        <v>1212</v>
      </c>
      <c r="J286" s="24">
        <v>-0.13200000000000001</v>
      </c>
      <c r="K286" s="24" t="s">
        <v>1213</v>
      </c>
      <c r="L286" s="24">
        <v>86259</v>
      </c>
      <c r="M286" s="26">
        <v>16</v>
      </c>
      <c r="N286" s="73" t="s">
        <v>86</v>
      </c>
      <c r="O286" s="73">
        <v>2016</v>
      </c>
      <c r="P286" s="74">
        <v>2030</v>
      </c>
      <c r="Q286" s="73" t="s">
        <v>86</v>
      </c>
      <c r="R286" s="73" t="s">
        <v>689</v>
      </c>
      <c r="S286" s="73" t="s">
        <v>1421</v>
      </c>
      <c r="T286" s="73" t="s">
        <v>7588</v>
      </c>
      <c r="U286" s="213" t="s">
        <v>7588</v>
      </c>
      <c r="V286" s="73" t="s">
        <v>7588</v>
      </c>
      <c r="W286" s="73" t="s">
        <v>7588</v>
      </c>
      <c r="X286" s="218" t="s">
        <v>7588</v>
      </c>
      <c r="Y286" s="73" t="s">
        <v>7588</v>
      </c>
      <c r="Z286" s="73" t="s">
        <v>7588</v>
      </c>
      <c r="AA286" s="74" t="s">
        <v>7588</v>
      </c>
      <c r="AB286" s="73"/>
      <c r="AC286" s="73" t="s">
        <v>417</v>
      </c>
      <c r="AD286" s="74" t="s">
        <v>6</v>
      </c>
      <c r="AE286" s="73" t="s">
        <v>7588</v>
      </c>
      <c r="AF286" s="73" t="s">
        <v>689</v>
      </c>
      <c r="AG286" s="73" t="s">
        <v>266</v>
      </c>
      <c r="AH286" s="73" t="s">
        <v>266</v>
      </c>
      <c r="AI286" s="73" t="s">
        <v>266</v>
      </c>
      <c r="AJ286" s="73" t="s">
        <v>2283</v>
      </c>
      <c r="AK286" s="81" t="s">
        <v>7588</v>
      </c>
      <c r="AL286" s="73" t="s">
        <v>7588</v>
      </c>
      <c r="AN286" s="26"/>
      <c r="AO286" s="24" t="s">
        <v>7346</v>
      </c>
      <c r="AP286" s="73" t="s">
        <v>86</v>
      </c>
      <c r="AQ286" s="24" t="s">
        <v>2283</v>
      </c>
      <c r="AR286" s="24" t="s">
        <v>5539</v>
      </c>
      <c r="AS286" s="24">
        <v>2045</v>
      </c>
      <c r="AU286" s="26"/>
      <c r="AV286" s="24" t="s">
        <v>267</v>
      </c>
      <c r="AW286" s="22" t="s">
        <v>267</v>
      </c>
      <c r="AX286" s="24" t="s">
        <v>269</v>
      </c>
      <c r="AY286" s="24" t="s">
        <v>689</v>
      </c>
      <c r="AZ286" s="24" t="s">
        <v>7588</v>
      </c>
      <c r="BA286" s="24" t="s">
        <v>7588</v>
      </c>
      <c r="BC286" s="26"/>
      <c r="BE286" s="29"/>
      <c r="BF286" s="26"/>
      <c r="BG286" s="24">
        <f t="shared" si="144"/>
        <v>0</v>
      </c>
      <c r="BH286" s="24">
        <f t="shared" si="145"/>
        <v>1</v>
      </c>
      <c r="BI286" s="24">
        <f t="shared" si="146"/>
        <v>0</v>
      </c>
      <c r="BJ286" s="24">
        <f t="shared" si="147"/>
        <v>1</v>
      </c>
      <c r="BK286" s="24">
        <f t="shared" si="148"/>
        <v>0</v>
      </c>
      <c r="BL286" s="24">
        <f t="shared" si="149"/>
        <v>0</v>
      </c>
      <c r="BM286" s="24">
        <f t="shared" si="150"/>
        <v>0</v>
      </c>
      <c r="BN286" s="24">
        <f t="shared" si="151"/>
        <v>0</v>
      </c>
      <c r="BO286" s="24">
        <f t="shared" si="152"/>
        <v>0</v>
      </c>
      <c r="BP286" s="24">
        <f t="shared" si="153"/>
        <v>0</v>
      </c>
      <c r="BQ286" s="24">
        <f t="shared" si="154"/>
        <v>0</v>
      </c>
      <c r="BR286" s="24">
        <f t="shared" si="155"/>
        <v>0</v>
      </c>
      <c r="BS286" s="24">
        <f t="shared" si="156"/>
        <v>0</v>
      </c>
      <c r="BT286" s="24">
        <f t="shared" si="157"/>
        <v>1</v>
      </c>
      <c r="BU286" s="24">
        <f t="shared" si="158"/>
        <v>0</v>
      </c>
      <c r="BV286" s="24">
        <f t="shared" si="159"/>
        <v>0</v>
      </c>
      <c r="BW286" s="24">
        <f t="shared" si="160"/>
        <v>0</v>
      </c>
      <c r="BX286" s="24">
        <f t="shared" si="161"/>
        <v>0</v>
      </c>
      <c r="BY286" s="24">
        <f t="shared" si="162"/>
        <v>0</v>
      </c>
      <c r="BZ286" s="24">
        <f t="shared" si="163"/>
        <v>0</v>
      </c>
      <c r="CA286" s="24">
        <f t="shared" si="164"/>
        <v>1</v>
      </c>
      <c r="CB286" s="24">
        <f t="shared" si="165"/>
        <v>1</v>
      </c>
      <c r="CC286" s="24">
        <f t="shared" si="166"/>
        <v>0</v>
      </c>
      <c r="CD286" s="24">
        <f t="shared" si="167"/>
        <v>0</v>
      </c>
      <c r="CE286" s="24">
        <f t="shared" si="168"/>
        <v>0</v>
      </c>
      <c r="CF286" s="24">
        <f t="shared" si="169"/>
        <v>0</v>
      </c>
      <c r="CG286" s="24">
        <f>MAX($BJ286,$BN286,$BX286,$CB286)</f>
        <v>1</v>
      </c>
      <c r="CH286" s="24">
        <f t="shared" si="170"/>
        <v>0</v>
      </c>
      <c r="CI286" s="24">
        <f t="shared" si="171"/>
        <v>1</v>
      </c>
      <c r="CJ286" s="211">
        <f>_xlfn.XLOOKUP($C286,[1]Sheet1!$B:$B,[1]Sheet1!BJ:BJ)</f>
        <v>0</v>
      </c>
      <c r="CK286" s="211">
        <f>_xlfn.XLOOKUP($C286,[1]Sheet1!$B:$B,[1]Sheet1!BK:BK)</f>
        <v>0</v>
      </c>
      <c r="CL286" s="211">
        <f>_xlfn.XLOOKUP($C286,[1]Sheet1!$B:$B,[1]Sheet1!BL:BL)</f>
        <v>0</v>
      </c>
      <c r="CM286" s="211">
        <f>_xlfn.XLOOKUP($C286,[1]Sheet1!$B:$B,[1]Sheet1!BM:BM)</f>
        <v>0</v>
      </c>
      <c r="CN286" s="211">
        <f>_xlfn.XLOOKUP($C286,[1]Sheet1!$B:$B,[1]Sheet1!BN:BN)</f>
        <v>0</v>
      </c>
      <c r="CO286" s="211">
        <f>_xlfn.XLOOKUP($C286,[1]Sheet1!$B:$B,[1]Sheet1!BO:BO)</f>
        <v>0</v>
      </c>
      <c r="CP286" s="211">
        <f>_xlfn.XLOOKUP($C286,[1]Sheet1!$B:$B,[1]Sheet1!BP:BP)</f>
        <v>0</v>
      </c>
      <c r="CQ286" s="211">
        <f>_xlfn.XLOOKUP($C286,[1]Sheet1!$B:$B,[1]Sheet1!BQ:BQ)</f>
        <v>0</v>
      </c>
      <c r="CR286" s="211">
        <f>_xlfn.XLOOKUP($C286,[1]Sheet1!$B:$B,[1]Sheet1!BR:BR)</f>
        <v>0</v>
      </c>
      <c r="CS286" s="211">
        <f>_xlfn.XLOOKUP($C286,[1]Sheet1!$B:$B,[1]Sheet1!BS:BS)</f>
        <v>1</v>
      </c>
      <c r="CT286" s="211">
        <f>_xlfn.XLOOKUP($C286,[1]Sheet1!$B:$B,[1]Sheet1!BT:BT)</f>
        <v>0</v>
      </c>
      <c r="CU286" s="211">
        <f>_xlfn.XLOOKUP($C286,[1]Sheet1!$B:$B,[1]Sheet1!BU:BU)</f>
        <v>1</v>
      </c>
      <c r="CV286" s="211">
        <f>_xlfn.XLOOKUP($C286,[1]Sheet1!$B:$B,[1]Sheet1!BV:BV)</f>
        <v>0</v>
      </c>
      <c r="CW286" s="211">
        <f>_xlfn.XLOOKUP($C286,[1]Sheet1!$B:$B,[1]Sheet1!BW:BW)</f>
        <v>1</v>
      </c>
      <c r="CX286" s="211">
        <f>_xlfn.XLOOKUP($C286,[1]Sheet1!$B:$B,[1]Sheet1!BX:BX)</f>
        <v>0</v>
      </c>
      <c r="CY286" s="211">
        <f>_xlfn.XLOOKUP($C286,[1]Sheet1!$B:$B,[1]Sheet1!BY:BY)</f>
        <v>1</v>
      </c>
      <c r="CZ286" s="211">
        <f>_xlfn.XLOOKUP($C286,[1]Sheet1!$B:$B,[1]Sheet1!BZ:BZ)</f>
        <v>0</v>
      </c>
      <c r="DA286" s="211">
        <f>_xlfn.XLOOKUP($C286,[1]Sheet1!$B:$B,[1]Sheet1!CA:CA)</f>
        <v>0</v>
      </c>
      <c r="DB286" s="211">
        <f>_xlfn.XLOOKUP($C286,[1]Sheet1!$B:$B,[1]Sheet1!CB:CB)</f>
        <v>0</v>
      </c>
      <c r="DC286" s="211">
        <f>_xlfn.XLOOKUP($C286,[1]Sheet1!$B:$B,[1]Sheet1!CC:CC)</f>
        <v>0</v>
      </c>
      <c r="DD286" s="211">
        <f>_xlfn.XLOOKUP($C286,[1]Sheet1!$B:$B,[1]Sheet1!CD:CD)</f>
        <v>0</v>
      </c>
      <c r="DE286" s="211">
        <f>_xlfn.XLOOKUP($C286,[1]Sheet1!$B:$B,[1]Sheet1!CE:CE)</f>
        <v>1</v>
      </c>
      <c r="DF286" s="211">
        <f>_xlfn.XLOOKUP($C286,[1]Sheet1!$B:$B,[1]Sheet1!CF:CF)</f>
        <v>0</v>
      </c>
      <c r="DG286" s="163" t="str">
        <f>_xlfn.XLOOKUP(C286,[2]Sheet1!$B:$B,[2]Sheet1!$N:$N)</f>
        <v>N</v>
      </c>
      <c r="DH286" s="163" t="str">
        <f>_xlfn.XLOOKUP(C286,[2]Sheet1!$B:$B,[2]Sheet1!$R:$R)</f>
        <v>No</v>
      </c>
      <c r="DI286" s="163" t="str">
        <f>_xlfn.XLOOKUP(C286,[2]Sheet1!$B:$B,[2]Sheet1!$AN:$AN)</f>
        <v>N</v>
      </c>
      <c r="DJ286" s="163" t="str">
        <f>_xlfn.XLOOKUP(C286,[2]Sheet1!$B:$B,[2]Sheet1!$W:$W)</f>
        <v>N</v>
      </c>
      <c r="DK286" s="163">
        <f>_xlfn.XLOOKUP(C286,[2]Sheet1!$B:$B,[2]Sheet1!$AF:$AF)</f>
        <v>0</v>
      </c>
      <c r="DL286" s="163">
        <f>_xlfn.XLOOKUP(C286,[2]Sheet1!$B:$B,[2]Sheet1!$AW:$AW)</f>
        <v>0</v>
      </c>
      <c r="DM286" s="166" t="str">
        <f t="shared" si="172"/>
        <v>Y</v>
      </c>
      <c r="DN286" s="166" t="str">
        <f t="shared" si="173"/>
        <v/>
      </c>
      <c r="DO286" s="166" t="str">
        <f t="shared" si="174"/>
        <v>Y</v>
      </c>
      <c r="DP286" s="166" t="str">
        <f t="shared" si="175"/>
        <v>N</v>
      </c>
      <c r="DQ286" s="180" t="str">
        <f t="shared" si="176"/>
        <v>Not Specified</v>
      </c>
      <c r="DR286" s="180"/>
    </row>
    <row r="287" spans="1:122" s="24" customFormat="1" ht="16.5" hidden="1" customHeight="1">
      <c r="A287" s="24">
        <v>284</v>
      </c>
      <c r="B287" s="24">
        <v>427</v>
      </c>
      <c r="C287" s="26" t="s">
        <v>1218</v>
      </c>
      <c r="D287" s="24" t="s">
        <v>7204</v>
      </c>
      <c r="E287" s="24" t="s">
        <v>7163</v>
      </c>
      <c r="F287" s="24" t="s">
        <v>7286</v>
      </c>
      <c r="G287" s="24" t="s">
        <v>2990</v>
      </c>
      <c r="H287" s="30" t="s">
        <v>1219</v>
      </c>
      <c r="I287" s="24" t="s">
        <v>1220</v>
      </c>
      <c r="J287" s="24">
        <v>-0.58099999999999996</v>
      </c>
      <c r="K287" s="24" t="s">
        <v>1221</v>
      </c>
      <c r="L287" s="24">
        <v>37000</v>
      </c>
      <c r="M287" s="26">
        <v>3</v>
      </c>
      <c r="N287" s="73" t="s">
        <v>689</v>
      </c>
      <c r="O287" s="73" t="s">
        <v>7588</v>
      </c>
      <c r="P287" s="74" t="s">
        <v>7588</v>
      </c>
      <c r="Q287" s="73" t="s">
        <v>86</v>
      </c>
      <c r="R287" s="73" t="s">
        <v>86</v>
      </c>
      <c r="S287" s="73" t="s">
        <v>3067</v>
      </c>
      <c r="T287" s="73" t="s">
        <v>7588</v>
      </c>
      <c r="U287" s="213">
        <v>2030</v>
      </c>
      <c r="V287" s="73" t="s">
        <v>7588</v>
      </c>
      <c r="W287" s="73" t="s">
        <v>7588</v>
      </c>
      <c r="X287" s="218" t="s">
        <v>7588</v>
      </c>
      <c r="Y287" s="73" t="s">
        <v>7588</v>
      </c>
      <c r="Z287" s="73" t="s">
        <v>7588</v>
      </c>
      <c r="AA287" s="74" t="s">
        <v>7588</v>
      </c>
      <c r="AB287" s="73"/>
      <c r="AC287" s="73" t="s">
        <v>3013</v>
      </c>
      <c r="AD287" s="74" t="s">
        <v>7139</v>
      </c>
      <c r="AE287" s="73" t="s">
        <v>7588</v>
      </c>
      <c r="AF287" s="73" t="s">
        <v>689</v>
      </c>
      <c r="AG287" s="73" t="s">
        <v>266</v>
      </c>
      <c r="AH287" s="73" t="s">
        <v>266</v>
      </c>
      <c r="AI287" s="73" t="s">
        <v>738</v>
      </c>
      <c r="AJ287" s="73" t="s">
        <v>691</v>
      </c>
      <c r="AK287" s="81" t="s">
        <v>7588</v>
      </c>
      <c r="AL287" s="73" t="s">
        <v>7588</v>
      </c>
      <c r="AN287" s="26"/>
      <c r="AO287" s="24" t="s">
        <v>7588</v>
      </c>
      <c r="AP287" s="73" t="s">
        <v>689</v>
      </c>
      <c r="AQ287" s="24" t="s">
        <v>7588</v>
      </c>
      <c r="AR287" s="24" t="s">
        <v>7588</v>
      </c>
      <c r="AS287" s="24" t="s">
        <v>7588</v>
      </c>
      <c r="AU287" s="26"/>
      <c r="AV287" s="24" t="s">
        <v>267</v>
      </c>
      <c r="AW287" s="22" t="s">
        <v>267</v>
      </c>
      <c r="AX287" s="24" t="s">
        <v>269</v>
      </c>
      <c r="AY287" s="24" t="s">
        <v>86</v>
      </c>
      <c r="AZ287" s="24" t="s">
        <v>174</v>
      </c>
      <c r="BA287" s="24">
        <v>2030</v>
      </c>
      <c r="BB287" s="28" t="s">
        <v>1222</v>
      </c>
      <c r="BC287" s="26"/>
      <c r="BE287" s="29"/>
      <c r="BF287" s="26"/>
      <c r="BG287" s="24">
        <f t="shared" si="144"/>
        <v>0</v>
      </c>
      <c r="BH287" s="24">
        <f t="shared" si="145"/>
        <v>0</v>
      </c>
      <c r="BI287" s="24">
        <f t="shared" si="146"/>
        <v>0</v>
      </c>
      <c r="BJ287" s="24">
        <f t="shared" si="147"/>
        <v>0</v>
      </c>
      <c r="BK287" s="24">
        <f t="shared" si="148"/>
        <v>0</v>
      </c>
      <c r="BL287" s="24">
        <f t="shared" si="149"/>
        <v>1</v>
      </c>
      <c r="BM287" s="24">
        <f t="shared" si="150"/>
        <v>0</v>
      </c>
      <c r="BN287" s="24">
        <f t="shared" si="151"/>
        <v>1</v>
      </c>
      <c r="BO287" s="24">
        <f t="shared" si="152"/>
        <v>0</v>
      </c>
      <c r="BP287" s="24">
        <f t="shared" si="153"/>
        <v>0</v>
      </c>
      <c r="BQ287" s="24">
        <f t="shared" si="154"/>
        <v>0</v>
      </c>
      <c r="BR287" s="24">
        <f t="shared" si="155"/>
        <v>0</v>
      </c>
      <c r="BS287" s="24">
        <f t="shared" si="156"/>
        <v>0</v>
      </c>
      <c r="BT287" s="24">
        <f t="shared" si="157"/>
        <v>0</v>
      </c>
      <c r="BU287" s="24">
        <f t="shared" si="158"/>
        <v>0</v>
      </c>
      <c r="BV287" s="24">
        <f t="shared" si="159"/>
        <v>0</v>
      </c>
      <c r="BW287" s="24">
        <f t="shared" si="160"/>
        <v>0</v>
      </c>
      <c r="BX287" s="24">
        <f t="shared" si="161"/>
        <v>0</v>
      </c>
      <c r="BY287" s="24">
        <f t="shared" si="162"/>
        <v>0</v>
      </c>
      <c r="BZ287" s="24">
        <f t="shared" si="163"/>
        <v>0</v>
      </c>
      <c r="CA287" s="24">
        <f t="shared" si="164"/>
        <v>0</v>
      </c>
      <c r="CB287" s="24">
        <f t="shared" si="165"/>
        <v>0</v>
      </c>
      <c r="CC287" s="24">
        <f t="shared" si="166"/>
        <v>0</v>
      </c>
      <c r="CD287" s="24">
        <f t="shared" si="167"/>
        <v>1</v>
      </c>
      <c r="CE287" s="24">
        <f t="shared" si="168"/>
        <v>0</v>
      </c>
      <c r="CF287" s="24">
        <f t="shared" si="169"/>
        <v>0</v>
      </c>
      <c r="CG287" s="24">
        <f>MAX(BJ287,BN287,BX287,CB287)</f>
        <v>1</v>
      </c>
      <c r="CH287" s="24">
        <f t="shared" si="170"/>
        <v>0</v>
      </c>
      <c r="CI287" s="24">
        <f t="shared" si="171"/>
        <v>1</v>
      </c>
      <c r="CJ287" s="211">
        <f>_xlfn.XLOOKUP($C287,[1]Sheet1!$B:$B,[1]Sheet1!BJ:BJ)</f>
        <v>0</v>
      </c>
      <c r="CK287" s="211">
        <f>_xlfn.XLOOKUP($C287,[1]Sheet1!$B:$B,[1]Sheet1!BK:BK)</f>
        <v>0</v>
      </c>
      <c r="CL287" s="211">
        <f>_xlfn.XLOOKUP($C287,[1]Sheet1!$B:$B,[1]Sheet1!BL:BL)</f>
        <v>0</v>
      </c>
      <c r="CM287" s="211">
        <f>_xlfn.XLOOKUP($C287,[1]Sheet1!$B:$B,[1]Sheet1!BM:BM)</f>
        <v>0</v>
      </c>
      <c r="CN287" s="211">
        <f>_xlfn.XLOOKUP($C287,[1]Sheet1!$B:$B,[1]Sheet1!BN:BN)</f>
        <v>0</v>
      </c>
      <c r="CO287" s="211">
        <f>_xlfn.XLOOKUP($C287,[1]Sheet1!$B:$B,[1]Sheet1!BO:BO)</f>
        <v>0</v>
      </c>
      <c r="CP287" s="211">
        <f>_xlfn.XLOOKUP($C287,[1]Sheet1!$B:$B,[1]Sheet1!BP:BP)</f>
        <v>0</v>
      </c>
      <c r="CQ287" s="211">
        <f>_xlfn.XLOOKUP($C287,[1]Sheet1!$B:$B,[1]Sheet1!BQ:BQ)</f>
        <v>0</v>
      </c>
      <c r="CR287" s="211">
        <f>_xlfn.XLOOKUP($C287,[1]Sheet1!$B:$B,[1]Sheet1!BR:BR)</f>
        <v>0</v>
      </c>
      <c r="CS287" s="211">
        <f>_xlfn.XLOOKUP($C287,[1]Sheet1!$B:$B,[1]Sheet1!BS:BS)</f>
        <v>1</v>
      </c>
      <c r="CT287" s="211">
        <f>_xlfn.XLOOKUP($C287,[1]Sheet1!$B:$B,[1]Sheet1!BT:BT)</f>
        <v>0</v>
      </c>
      <c r="CU287" s="211">
        <f>_xlfn.XLOOKUP($C287,[1]Sheet1!$B:$B,[1]Sheet1!BU:BU)</f>
        <v>1</v>
      </c>
      <c r="CV287" s="211">
        <f>_xlfn.XLOOKUP($C287,[1]Sheet1!$B:$B,[1]Sheet1!BV:BV)</f>
        <v>0</v>
      </c>
      <c r="CW287" s="211">
        <f>_xlfn.XLOOKUP($C287,[1]Sheet1!$B:$B,[1]Sheet1!BW:BW)</f>
        <v>0</v>
      </c>
      <c r="CX287" s="211">
        <f>_xlfn.XLOOKUP($C287,[1]Sheet1!$B:$B,[1]Sheet1!BX:BX)</f>
        <v>0</v>
      </c>
      <c r="CY287" s="211">
        <f>_xlfn.XLOOKUP($C287,[1]Sheet1!$B:$B,[1]Sheet1!BY:BY)</f>
        <v>0</v>
      </c>
      <c r="CZ287" s="211">
        <f>_xlfn.XLOOKUP($C287,[1]Sheet1!$B:$B,[1]Sheet1!BZ:BZ)</f>
        <v>0</v>
      </c>
      <c r="DA287" s="211">
        <f>_xlfn.XLOOKUP($C287,[1]Sheet1!$B:$B,[1]Sheet1!CA:CA)</f>
        <v>0</v>
      </c>
      <c r="DB287" s="211">
        <f>_xlfn.XLOOKUP($C287,[1]Sheet1!$B:$B,[1]Sheet1!CB:CB)</f>
        <v>0</v>
      </c>
      <c r="DC287" s="211">
        <f>_xlfn.XLOOKUP($C287,[1]Sheet1!$B:$B,[1]Sheet1!CC:CC)</f>
        <v>0</v>
      </c>
      <c r="DD287" s="211">
        <f>_xlfn.XLOOKUP($C287,[1]Sheet1!$B:$B,[1]Sheet1!CD:CD)</f>
        <v>0</v>
      </c>
      <c r="DE287" s="211">
        <f>_xlfn.XLOOKUP($C287,[1]Sheet1!$B:$B,[1]Sheet1!CE:CE)</f>
        <v>1</v>
      </c>
      <c r="DF287" s="211">
        <f>_xlfn.XLOOKUP($C287,[1]Sheet1!$B:$B,[1]Sheet1!CF:CF)</f>
        <v>0</v>
      </c>
      <c r="DG287" s="163" t="str">
        <f>_xlfn.XLOOKUP(C287,[2]Sheet1!$B:$B,[2]Sheet1!$N:$N)</f>
        <v>N</v>
      </c>
      <c r="DH287" s="163" t="str">
        <f>_xlfn.XLOOKUP(C287,[2]Sheet1!$B:$B,[2]Sheet1!$R:$R)</f>
        <v>No</v>
      </c>
      <c r="DI287" s="163" t="str">
        <f>_xlfn.XLOOKUP(C287,[2]Sheet1!$B:$B,[2]Sheet1!$AN:$AN)</f>
        <v>N</v>
      </c>
      <c r="DJ287" s="163" t="str">
        <f>_xlfn.XLOOKUP(C287,[2]Sheet1!$B:$B,[2]Sheet1!$W:$W)</f>
        <v>N</v>
      </c>
      <c r="DK287" s="163">
        <f>_xlfn.XLOOKUP(C287,[2]Sheet1!$B:$B,[2]Sheet1!$AF:$AF)</f>
        <v>0</v>
      </c>
      <c r="DL287" s="163">
        <f>_xlfn.XLOOKUP(C287,[2]Sheet1!$B:$B,[2]Sheet1!$AW:$AW)</f>
        <v>0</v>
      </c>
      <c r="DM287" s="166" t="str">
        <f t="shared" si="172"/>
        <v>Y</v>
      </c>
      <c r="DN287" s="166" t="str">
        <f t="shared" si="173"/>
        <v/>
      </c>
      <c r="DO287" s="166" t="str">
        <f t="shared" si="174"/>
        <v>N</v>
      </c>
      <c r="DP287" s="166" t="str">
        <f t="shared" si="175"/>
        <v>N</v>
      </c>
      <c r="DQ287" s="180" t="str">
        <f t="shared" si="176"/>
        <v>Not Specified</v>
      </c>
      <c r="DR287" s="180"/>
    </row>
    <row r="288" spans="1:122" s="24" customFormat="1" ht="16.5" hidden="1" customHeight="1">
      <c r="A288" s="24">
        <v>285</v>
      </c>
      <c r="B288" s="24">
        <v>258</v>
      </c>
      <c r="C288" s="26" t="s">
        <v>1227</v>
      </c>
      <c r="D288" s="24" t="s">
        <v>7161</v>
      </c>
      <c r="E288" s="24" t="s">
        <v>7160</v>
      </c>
      <c r="F288" s="24" t="s">
        <v>5538</v>
      </c>
      <c r="G288" s="24" t="s">
        <v>3181</v>
      </c>
      <c r="H288" s="30" t="s">
        <v>1228</v>
      </c>
      <c r="I288" s="24" t="s">
        <v>1229</v>
      </c>
      <c r="J288" s="24">
        <v>-0.51400000000000001</v>
      </c>
      <c r="K288" s="24" t="s">
        <v>1230</v>
      </c>
      <c r="L288" s="24">
        <v>8750</v>
      </c>
      <c r="M288" s="26">
        <v>22</v>
      </c>
      <c r="N288" s="73" t="s">
        <v>689</v>
      </c>
      <c r="O288" s="73" t="s">
        <v>7588</v>
      </c>
      <c r="P288" s="74" t="s">
        <v>7588</v>
      </c>
      <c r="Q288" s="73" t="s">
        <v>689</v>
      </c>
      <c r="R288" s="73" t="s">
        <v>689</v>
      </c>
      <c r="S288" s="73" t="s">
        <v>7588</v>
      </c>
      <c r="T288" s="73" t="s">
        <v>7588</v>
      </c>
      <c r="U288" s="213" t="s">
        <v>7588</v>
      </c>
      <c r="V288" s="73" t="s">
        <v>7588</v>
      </c>
      <c r="W288" s="73" t="s">
        <v>7588</v>
      </c>
      <c r="X288" s="218" t="s">
        <v>7588</v>
      </c>
      <c r="Y288" s="73" t="s">
        <v>7588</v>
      </c>
      <c r="Z288" s="73" t="s">
        <v>7588</v>
      </c>
      <c r="AA288" s="74" t="s">
        <v>7588</v>
      </c>
      <c r="AB288" s="73"/>
      <c r="AC288" s="73" t="s">
        <v>417</v>
      </c>
      <c r="AD288" s="74" t="s">
        <v>6</v>
      </c>
      <c r="AE288" s="73" t="s">
        <v>7588</v>
      </c>
      <c r="AF288" s="73" t="s">
        <v>689</v>
      </c>
      <c r="AG288" s="73" t="s">
        <v>266</v>
      </c>
      <c r="AH288" s="73" t="s">
        <v>266</v>
      </c>
      <c r="AI288" s="73" t="s">
        <v>269</v>
      </c>
      <c r="AJ288" s="73" t="s">
        <v>691</v>
      </c>
      <c r="AK288" s="81" t="s">
        <v>7588</v>
      </c>
      <c r="AL288" s="73" t="s">
        <v>7588</v>
      </c>
      <c r="AN288" s="26"/>
      <c r="AO288" s="24" t="s">
        <v>870</v>
      </c>
      <c r="AP288" s="73" t="s">
        <v>86</v>
      </c>
      <c r="AQ288" s="24" t="s">
        <v>691</v>
      </c>
      <c r="AR288" s="24" t="s">
        <v>5553</v>
      </c>
      <c r="AS288" s="24">
        <v>2040</v>
      </c>
      <c r="AU288" s="26"/>
      <c r="AV288" s="24" t="s">
        <v>267</v>
      </c>
      <c r="AW288" s="22" t="s">
        <v>3271</v>
      </c>
      <c r="AX288" s="24" t="s">
        <v>269</v>
      </c>
      <c r="AY288" s="24" t="s">
        <v>689</v>
      </c>
      <c r="AZ288" s="24" t="s">
        <v>7588</v>
      </c>
      <c r="BA288" s="24" t="s">
        <v>7588</v>
      </c>
      <c r="BC288" s="26"/>
      <c r="BE288" s="29"/>
      <c r="BF288" s="26"/>
      <c r="BG288" s="24">
        <f t="shared" si="144"/>
        <v>0</v>
      </c>
      <c r="BH288" s="24">
        <f t="shared" si="145"/>
        <v>0</v>
      </c>
      <c r="BI288" s="24">
        <f t="shared" si="146"/>
        <v>0</v>
      </c>
      <c r="BJ288" s="24">
        <f t="shared" si="147"/>
        <v>0</v>
      </c>
      <c r="BK288" s="24">
        <f t="shared" si="148"/>
        <v>0</v>
      </c>
      <c r="BL288" s="24">
        <f t="shared" si="149"/>
        <v>0</v>
      </c>
      <c r="BM288" s="24">
        <f t="shared" si="150"/>
        <v>0</v>
      </c>
      <c r="BN288" s="24">
        <f t="shared" si="151"/>
        <v>0</v>
      </c>
      <c r="BO288" s="24">
        <f t="shared" si="152"/>
        <v>0</v>
      </c>
      <c r="BP288" s="24">
        <f t="shared" si="153"/>
        <v>0</v>
      </c>
      <c r="BQ288" s="24">
        <f t="shared" si="154"/>
        <v>0</v>
      </c>
      <c r="BR288" s="24">
        <f t="shared" si="155"/>
        <v>0</v>
      </c>
      <c r="BS288" s="24">
        <f t="shared" si="156"/>
        <v>0</v>
      </c>
      <c r="BT288" s="24">
        <f t="shared" si="157"/>
        <v>1</v>
      </c>
      <c r="BU288" s="24">
        <f t="shared" si="158"/>
        <v>0</v>
      </c>
      <c r="BV288" s="24">
        <f t="shared" si="159"/>
        <v>0</v>
      </c>
      <c r="BW288" s="24">
        <f t="shared" si="160"/>
        <v>0</v>
      </c>
      <c r="BX288" s="24">
        <f t="shared" si="161"/>
        <v>0</v>
      </c>
      <c r="BY288" s="24">
        <f t="shared" si="162"/>
        <v>0</v>
      </c>
      <c r="BZ288" s="24">
        <f t="shared" si="163"/>
        <v>0</v>
      </c>
      <c r="CA288" s="24">
        <f t="shared" si="164"/>
        <v>1</v>
      </c>
      <c r="CB288" s="24">
        <f t="shared" si="165"/>
        <v>1</v>
      </c>
      <c r="CC288" s="24">
        <f t="shared" si="166"/>
        <v>0</v>
      </c>
      <c r="CD288" s="24">
        <f t="shared" si="167"/>
        <v>0</v>
      </c>
      <c r="CE288" s="24">
        <f t="shared" si="168"/>
        <v>0</v>
      </c>
      <c r="CF288" s="24">
        <f t="shared" si="169"/>
        <v>0</v>
      </c>
      <c r="CG288" s="24">
        <f>MAX(BJ288,BN288,BX288,CB288)</f>
        <v>1</v>
      </c>
      <c r="CH288" s="24">
        <f t="shared" si="170"/>
        <v>0</v>
      </c>
      <c r="CI288" s="24">
        <f t="shared" si="171"/>
        <v>1</v>
      </c>
      <c r="CJ288" s="211">
        <f>_xlfn.XLOOKUP($C288,[1]Sheet1!$B:$B,[1]Sheet1!BJ:BJ)</f>
        <v>0</v>
      </c>
      <c r="CK288" s="211">
        <f>_xlfn.XLOOKUP($C288,[1]Sheet1!$B:$B,[1]Sheet1!BK:BK)</f>
        <v>0</v>
      </c>
      <c r="CL288" s="211">
        <f>_xlfn.XLOOKUP($C288,[1]Sheet1!$B:$B,[1]Sheet1!BL:BL)</f>
        <v>0</v>
      </c>
      <c r="CM288" s="211">
        <f>_xlfn.XLOOKUP($C288,[1]Sheet1!$B:$B,[1]Sheet1!BM:BM)</f>
        <v>0</v>
      </c>
      <c r="CN288" s="211">
        <f>_xlfn.XLOOKUP($C288,[1]Sheet1!$B:$B,[1]Sheet1!BN:BN)</f>
        <v>0</v>
      </c>
      <c r="CO288" s="211">
        <f>_xlfn.XLOOKUP($C288,[1]Sheet1!$B:$B,[1]Sheet1!BO:BO)</f>
        <v>0</v>
      </c>
      <c r="CP288" s="211">
        <f>_xlfn.XLOOKUP($C288,[1]Sheet1!$B:$B,[1]Sheet1!BP:BP)</f>
        <v>1</v>
      </c>
      <c r="CQ288" s="211">
        <f>_xlfn.XLOOKUP($C288,[1]Sheet1!$B:$B,[1]Sheet1!BQ:BQ)</f>
        <v>1</v>
      </c>
      <c r="CR288" s="211">
        <f>_xlfn.XLOOKUP($C288,[1]Sheet1!$B:$B,[1]Sheet1!BR:BR)</f>
        <v>0</v>
      </c>
      <c r="CS288" s="211">
        <f>_xlfn.XLOOKUP($C288,[1]Sheet1!$B:$B,[1]Sheet1!BS:BS)</f>
        <v>0</v>
      </c>
      <c r="CT288" s="211">
        <f>_xlfn.XLOOKUP($C288,[1]Sheet1!$B:$B,[1]Sheet1!BT:BT)</f>
        <v>0</v>
      </c>
      <c r="CU288" s="211">
        <f>_xlfn.XLOOKUP($C288,[1]Sheet1!$B:$B,[1]Sheet1!BU:BU)</f>
        <v>0</v>
      </c>
      <c r="CV288" s="211">
        <f>_xlfn.XLOOKUP($C288,[1]Sheet1!$B:$B,[1]Sheet1!BV:BV)</f>
        <v>0</v>
      </c>
      <c r="CW288" s="211">
        <f>_xlfn.XLOOKUP($C288,[1]Sheet1!$B:$B,[1]Sheet1!BW:BW)</f>
        <v>0</v>
      </c>
      <c r="CX288" s="211">
        <f>_xlfn.XLOOKUP($C288,[1]Sheet1!$B:$B,[1]Sheet1!BX:BX)</f>
        <v>0</v>
      </c>
      <c r="CY288" s="211">
        <f>_xlfn.XLOOKUP($C288,[1]Sheet1!$B:$B,[1]Sheet1!BY:BY)</f>
        <v>0</v>
      </c>
      <c r="CZ288" s="211">
        <f>_xlfn.XLOOKUP($C288,[1]Sheet1!$B:$B,[1]Sheet1!BZ:BZ)</f>
        <v>1</v>
      </c>
      <c r="DA288" s="211">
        <f>_xlfn.XLOOKUP($C288,[1]Sheet1!$B:$B,[1]Sheet1!CA:CA)</f>
        <v>0</v>
      </c>
      <c r="DB288" s="211">
        <f>_xlfn.XLOOKUP($C288,[1]Sheet1!$B:$B,[1]Sheet1!CB:CB)</f>
        <v>1</v>
      </c>
      <c r="DC288" s="211">
        <f>_xlfn.XLOOKUP($C288,[1]Sheet1!$B:$B,[1]Sheet1!CC:CC)</f>
        <v>1</v>
      </c>
      <c r="DD288" s="211">
        <f>_xlfn.XLOOKUP($C288,[1]Sheet1!$B:$B,[1]Sheet1!CD:CD)</f>
        <v>0</v>
      </c>
      <c r="DE288" s="211">
        <f>_xlfn.XLOOKUP($C288,[1]Sheet1!$B:$B,[1]Sheet1!CE:CE)</f>
        <v>1</v>
      </c>
      <c r="DF288" s="211">
        <f>_xlfn.XLOOKUP($C288,[1]Sheet1!$B:$B,[1]Sheet1!CF:CF)</f>
        <v>0</v>
      </c>
      <c r="DG288" s="163" t="str">
        <f>_xlfn.XLOOKUP(C288,[2]Sheet1!$B:$B,[2]Sheet1!$N:$N)</f>
        <v>N</v>
      </c>
      <c r="DH288" s="163">
        <f>_xlfn.XLOOKUP(C288,[2]Sheet1!$B:$B,[2]Sheet1!$R:$R)</f>
        <v>0</v>
      </c>
      <c r="DI288" s="163" t="str">
        <f>_xlfn.XLOOKUP(C288,[2]Sheet1!$B:$B,[2]Sheet1!$AN:$AN)</f>
        <v>C</v>
      </c>
      <c r="DJ288" s="163" t="str">
        <f>_xlfn.XLOOKUP(C288,[2]Sheet1!$B:$B,[2]Sheet1!$W:$W)</f>
        <v>N</v>
      </c>
      <c r="DK288" s="163">
        <f>_xlfn.XLOOKUP(C288,[2]Sheet1!$B:$B,[2]Sheet1!$AF:$AF)</f>
        <v>0</v>
      </c>
      <c r="DL288" s="163" t="str">
        <f>_xlfn.XLOOKUP(C288,[2]Sheet1!$B:$B,[2]Sheet1!$AW:$AW)</f>
        <v>Y</v>
      </c>
      <c r="DM288" s="166" t="str">
        <f t="shared" si="172"/>
        <v>N</v>
      </c>
      <c r="DN288" s="166" t="str">
        <f t="shared" si="173"/>
        <v/>
      </c>
      <c r="DO288" s="166" t="str">
        <f t="shared" si="174"/>
        <v>Y</v>
      </c>
      <c r="DP288" s="166" t="str">
        <f t="shared" si="175"/>
        <v>N</v>
      </c>
      <c r="DQ288" s="180" t="str">
        <f t="shared" si="176"/>
        <v>Not Specified</v>
      </c>
      <c r="DR288" s="180"/>
    </row>
    <row r="289" spans="1:122" s="24" customFormat="1" ht="16.5" hidden="1" customHeight="1">
      <c r="A289" s="24">
        <v>286</v>
      </c>
      <c r="B289" s="24">
        <v>473</v>
      </c>
      <c r="C289" s="26" t="s">
        <v>1231</v>
      </c>
      <c r="D289" s="24" t="s">
        <v>7190</v>
      </c>
      <c r="E289" s="24" t="s">
        <v>7169</v>
      </c>
      <c r="F289" s="24" t="s">
        <v>2299</v>
      </c>
      <c r="G289" s="24" t="s">
        <v>3136</v>
      </c>
      <c r="H289" s="30" t="s">
        <v>1232</v>
      </c>
      <c r="I289" s="24" t="s">
        <v>1233</v>
      </c>
      <c r="J289" s="24">
        <v>0.16900000000000001</v>
      </c>
      <c r="K289" s="24" t="s">
        <v>1234</v>
      </c>
      <c r="L289" s="24">
        <v>55545</v>
      </c>
      <c r="M289" s="26">
        <v>5</v>
      </c>
      <c r="N289" s="73" t="s">
        <v>689</v>
      </c>
      <c r="O289" s="73" t="s">
        <v>7588</v>
      </c>
      <c r="P289" s="74" t="s">
        <v>7588</v>
      </c>
      <c r="Q289" s="73" t="s">
        <v>689</v>
      </c>
      <c r="R289" s="73" t="s">
        <v>689</v>
      </c>
      <c r="S289" s="73" t="s">
        <v>7588</v>
      </c>
      <c r="T289" s="73" t="s">
        <v>7588</v>
      </c>
      <c r="U289" s="213" t="s">
        <v>7588</v>
      </c>
      <c r="V289" s="73" t="s">
        <v>7588</v>
      </c>
      <c r="W289" s="73" t="s">
        <v>7588</v>
      </c>
      <c r="X289" s="218" t="s">
        <v>7588</v>
      </c>
      <c r="Y289" s="73" t="s">
        <v>7588</v>
      </c>
      <c r="Z289" s="73" t="s">
        <v>7588</v>
      </c>
      <c r="AA289" s="74" t="s">
        <v>7588</v>
      </c>
      <c r="AB289" s="73"/>
      <c r="AC289" s="73" t="s">
        <v>3013</v>
      </c>
      <c r="AD289" s="74" t="s">
        <v>7139</v>
      </c>
      <c r="AE289" s="73" t="s">
        <v>7588</v>
      </c>
      <c r="AF289" s="73" t="s">
        <v>689</v>
      </c>
      <c r="AG289" s="73" t="s">
        <v>267</v>
      </c>
      <c r="AH289" s="73" t="s">
        <v>267</v>
      </c>
      <c r="AI289" s="73" t="s">
        <v>267</v>
      </c>
      <c r="AJ289" s="73" t="s">
        <v>7588</v>
      </c>
      <c r="AK289" s="161" t="s">
        <v>1235</v>
      </c>
      <c r="AL289" s="73">
        <v>2030</v>
      </c>
      <c r="AM289" s="28" t="s">
        <v>1236</v>
      </c>
      <c r="AN289" s="26"/>
      <c r="AO289" s="24" t="s">
        <v>7588</v>
      </c>
      <c r="AP289" s="73" t="s">
        <v>689</v>
      </c>
      <c r="AQ289" s="24" t="s">
        <v>7588</v>
      </c>
      <c r="AR289" s="24" t="s">
        <v>7588</v>
      </c>
      <c r="AS289" s="24" t="s">
        <v>7588</v>
      </c>
      <c r="AU289" s="26"/>
      <c r="AV289" s="24" t="s">
        <v>267</v>
      </c>
      <c r="AW289" s="22" t="s">
        <v>267</v>
      </c>
      <c r="AX289" s="24" t="s">
        <v>269</v>
      </c>
      <c r="AY289" s="24" t="s">
        <v>689</v>
      </c>
      <c r="AZ289" s="24" t="s">
        <v>7588</v>
      </c>
      <c r="BA289" s="24" t="s">
        <v>7588</v>
      </c>
      <c r="BC289" s="26"/>
      <c r="BE289" s="29"/>
      <c r="BF289" s="26"/>
      <c r="BG289" s="24">
        <f t="shared" si="144"/>
        <v>0</v>
      </c>
      <c r="BH289" s="24">
        <f t="shared" si="145"/>
        <v>0</v>
      </c>
      <c r="BI289" s="24">
        <f t="shared" si="146"/>
        <v>0</v>
      </c>
      <c r="BJ289" s="24">
        <f t="shared" si="147"/>
        <v>0</v>
      </c>
      <c r="BK289" s="24">
        <f t="shared" si="148"/>
        <v>0</v>
      </c>
      <c r="BL289" s="24">
        <f t="shared" si="149"/>
        <v>0</v>
      </c>
      <c r="BM289" s="24">
        <f t="shared" si="150"/>
        <v>0</v>
      </c>
      <c r="BN289" s="24">
        <f t="shared" si="151"/>
        <v>0</v>
      </c>
      <c r="BO289" s="24">
        <f t="shared" si="152"/>
        <v>0</v>
      </c>
      <c r="BP289" s="24">
        <f t="shared" si="153"/>
        <v>0</v>
      </c>
      <c r="BQ289" s="24">
        <f t="shared" si="154"/>
        <v>0</v>
      </c>
      <c r="BR289" s="24">
        <f t="shared" si="155"/>
        <v>0</v>
      </c>
      <c r="BS289" s="24">
        <f t="shared" si="156"/>
        <v>0</v>
      </c>
      <c r="BT289" s="24">
        <f t="shared" si="157"/>
        <v>0</v>
      </c>
      <c r="BU289" s="24">
        <f t="shared" si="158"/>
        <v>0</v>
      </c>
      <c r="BV289" s="24">
        <f t="shared" si="159"/>
        <v>0</v>
      </c>
      <c r="BW289" s="24">
        <f t="shared" si="160"/>
        <v>0</v>
      </c>
      <c r="BX289" s="24">
        <f t="shared" si="161"/>
        <v>0</v>
      </c>
      <c r="BY289" s="24">
        <f t="shared" si="162"/>
        <v>0</v>
      </c>
      <c r="BZ289" s="24">
        <f t="shared" si="163"/>
        <v>0</v>
      </c>
      <c r="CA289" s="24">
        <f t="shared" si="164"/>
        <v>0</v>
      </c>
      <c r="CB289" s="24">
        <f t="shared" si="165"/>
        <v>0</v>
      </c>
      <c r="CC289" s="24">
        <f t="shared" si="166"/>
        <v>0</v>
      </c>
      <c r="CD289" s="24">
        <f t="shared" si="167"/>
        <v>0</v>
      </c>
      <c r="CE289" s="24">
        <f t="shared" si="168"/>
        <v>0</v>
      </c>
      <c r="CF289" s="24">
        <f t="shared" si="169"/>
        <v>0</v>
      </c>
      <c r="CG289" s="24">
        <f>MAX(BJ289,BN289,BX289,CB289)</f>
        <v>0</v>
      </c>
      <c r="CH289" s="24">
        <f t="shared" si="170"/>
        <v>0</v>
      </c>
      <c r="CI289" s="24">
        <f t="shared" si="171"/>
        <v>1</v>
      </c>
      <c r="CJ289" s="211">
        <f>_xlfn.XLOOKUP($C289,[1]Sheet1!$B:$B,[1]Sheet1!BJ:BJ)</f>
        <v>0</v>
      </c>
      <c r="CK289" s="211">
        <f>_xlfn.XLOOKUP($C289,[1]Sheet1!$B:$B,[1]Sheet1!BK:BK)</f>
        <v>0</v>
      </c>
      <c r="CL289" s="211">
        <f>_xlfn.XLOOKUP($C289,[1]Sheet1!$B:$B,[1]Sheet1!BL:BL)</f>
        <v>0</v>
      </c>
      <c r="CM289" s="211">
        <f>_xlfn.XLOOKUP($C289,[1]Sheet1!$B:$B,[1]Sheet1!BM:BM)</f>
        <v>0</v>
      </c>
      <c r="CN289" s="211">
        <f>_xlfn.XLOOKUP($C289,[1]Sheet1!$B:$B,[1]Sheet1!BN:BN)</f>
        <v>0</v>
      </c>
      <c r="CO289" s="211">
        <f>_xlfn.XLOOKUP($C289,[1]Sheet1!$B:$B,[1]Sheet1!BO:BO)</f>
        <v>0</v>
      </c>
      <c r="CP289" s="211">
        <f>_xlfn.XLOOKUP($C289,[1]Sheet1!$B:$B,[1]Sheet1!BP:BP)</f>
        <v>0</v>
      </c>
      <c r="CQ289" s="211">
        <f>_xlfn.XLOOKUP($C289,[1]Sheet1!$B:$B,[1]Sheet1!BQ:BQ)</f>
        <v>0</v>
      </c>
      <c r="CR289" s="211">
        <f>_xlfn.XLOOKUP($C289,[1]Sheet1!$B:$B,[1]Sheet1!BR:BR)</f>
        <v>0</v>
      </c>
      <c r="CS289" s="211">
        <f>_xlfn.XLOOKUP($C289,[1]Sheet1!$B:$B,[1]Sheet1!BS:BS)</f>
        <v>0</v>
      </c>
      <c r="CT289" s="211">
        <f>_xlfn.XLOOKUP($C289,[1]Sheet1!$B:$B,[1]Sheet1!BT:BT)</f>
        <v>0</v>
      </c>
      <c r="CU289" s="211">
        <f>_xlfn.XLOOKUP($C289,[1]Sheet1!$B:$B,[1]Sheet1!BU:BU)</f>
        <v>0</v>
      </c>
      <c r="CV289" s="211">
        <f>_xlfn.XLOOKUP($C289,[1]Sheet1!$B:$B,[1]Sheet1!BV:BV)</f>
        <v>0</v>
      </c>
      <c r="CW289" s="211">
        <f>_xlfn.XLOOKUP($C289,[1]Sheet1!$B:$B,[1]Sheet1!BW:BW)</f>
        <v>0</v>
      </c>
      <c r="CX289" s="211">
        <f>_xlfn.XLOOKUP($C289,[1]Sheet1!$B:$B,[1]Sheet1!BX:BX)</f>
        <v>0</v>
      </c>
      <c r="CY289" s="211">
        <f>_xlfn.XLOOKUP($C289,[1]Sheet1!$B:$B,[1]Sheet1!BY:BY)</f>
        <v>0</v>
      </c>
      <c r="CZ289" s="211">
        <f>_xlfn.XLOOKUP($C289,[1]Sheet1!$B:$B,[1]Sheet1!BZ:BZ)</f>
        <v>0</v>
      </c>
      <c r="DA289" s="211">
        <f>_xlfn.XLOOKUP($C289,[1]Sheet1!$B:$B,[1]Sheet1!CA:CA)</f>
        <v>0</v>
      </c>
      <c r="DB289" s="211">
        <f>_xlfn.XLOOKUP($C289,[1]Sheet1!$B:$B,[1]Sheet1!CB:CB)</f>
        <v>0</v>
      </c>
      <c r="DC289" s="211">
        <f>_xlfn.XLOOKUP($C289,[1]Sheet1!$B:$B,[1]Sheet1!CC:CC)</f>
        <v>0</v>
      </c>
      <c r="DD289" s="211">
        <f>_xlfn.XLOOKUP($C289,[1]Sheet1!$B:$B,[1]Sheet1!CD:CD)</f>
        <v>0</v>
      </c>
      <c r="DE289" s="211">
        <f>_xlfn.XLOOKUP($C289,[1]Sheet1!$B:$B,[1]Sheet1!CE:CE)</f>
        <v>0</v>
      </c>
      <c r="DF289" s="211">
        <f>_xlfn.XLOOKUP($C289,[1]Sheet1!$B:$B,[1]Sheet1!CF:CF)</f>
        <v>0</v>
      </c>
      <c r="DG289" s="163" t="str">
        <f>_xlfn.XLOOKUP(C289,[2]Sheet1!$B:$B,[2]Sheet1!$N:$N)</f>
        <v>N</v>
      </c>
      <c r="DH289" s="163">
        <f>_xlfn.XLOOKUP(C289,[2]Sheet1!$B:$B,[2]Sheet1!$R:$R)</f>
        <v>0</v>
      </c>
      <c r="DI289" s="163" t="str">
        <f>_xlfn.XLOOKUP(C289,[2]Sheet1!$B:$B,[2]Sheet1!$AN:$AN)</f>
        <v>N</v>
      </c>
      <c r="DJ289" s="163" t="str">
        <f>_xlfn.XLOOKUP(C289,[2]Sheet1!$B:$B,[2]Sheet1!$W:$W)</f>
        <v>N</v>
      </c>
      <c r="DK289" s="163" t="str">
        <f>_xlfn.XLOOKUP(C289,[2]Sheet1!$B:$B,[2]Sheet1!$AF:$AF)</f>
        <v>N</v>
      </c>
      <c r="DL289" s="163" t="str">
        <f>_xlfn.XLOOKUP(C289,[2]Sheet1!$B:$B,[2]Sheet1!$AW:$AW)</f>
        <v>N</v>
      </c>
      <c r="DM289" s="166" t="str">
        <f t="shared" si="172"/>
        <v>N</v>
      </c>
      <c r="DN289" s="166" t="str">
        <f t="shared" si="173"/>
        <v/>
      </c>
      <c r="DO289" s="166" t="str">
        <f t="shared" si="174"/>
        <v>N</v>
      </c>
      <c r="DP289" s="166" t="str">
        <f t="shared" si="175"/>
        <v>N</v>
      </c>
      <c r="DQ289" s="180" t="str">
        <f t="shared" si="176"/>
        <v>Not Specified</v>
      </c>
      <c r="DR289" s="180"/>
    </row>
    <row r="290" spans="1:122" s="24" customFormat="1" ht="16.5" hidden="1" customHeight="1">
      <c r="A290" s="24">
        <v>287</v>
      </c>
      <c r="B290" s="24">
        <v>263</v>
      </c>
      <c r="C290" s="26" t="s">
        <v>1483</v>
      </c>
      <c r="D290" s="24" t="s">
        <v>7216</v>
      </c>
      <c r="E290" s="24" t="s">
        <v>7165</v>
      </c>
      <c r="F290" s="24" t="s">
        <v>3982</v>
      </c>
      <c r="G290" s="24" t="s">
        <v>3136</v>
      </c>
      <c r="H290" s="30" t="s">
        <v>1484</v>
      </c>
      <c r="I290" s="24" t="s">
        <v>1485</v>
      </c>
      <c r="J290" s="24">
        <v>-0.19600000000000001</v>
      </c>
      <c r="K290" s="24" t="s">
        <v>1486</v>
      </c>
      <c r="L290" s="24">
        <v>75883</v>
      </c>
      <c r="M290" s="26">
        <v>31</v>
      </c>
      <c r="N290" s="73" t="s">
        <v>86</v>
      </c>
      <c r="O290" s="73">
        <v>2021</v>
      </c>
      <c r="P290" s="74">
        <v>2025</v>
      </c>
      <c r="Q290" s="73" t="s">
        <v>86</v>
      </c>
      <c r="R290" s="73" t="s">
        <v>86</v>
      </c>
      <c r="S290" s="73" t="s">
        <v>673</v>
      </c>
      <c r="T290" s="73" t="s">
        <v>3329</v>
      </c>
      <c r="U290" s="213">
        <v>2030</v>
      </c>
      <c r="V290" s="73" t="s">
        <v>673</v>
      </c>
      <c r="W290" s="73" t="s">
        <v>3329</v>
      </c>
      <c r="X290" s="218">
        <v>2040</v>
      </c>
      <c r="Y290" s="73" t="s">
        <v>86</v>
      </c>
      <c r="Z290" s="73" t="s">
        <v>673</v>
      </c>
      <c r="AA290" s="74">
        <v>2040</v>
      </c>
      <c r="AB290" s="73"/>
      <c r="AC290" s="73" t="s">
        <v>417</v>
      </c>
      <c r="AD290" s="74" t="s">
        <v>6</v>
      </c>
      <c r="AE290" s="73" t="s">
        <v>7588</v>
      </c>
      <c r="AF290" s="73" t="s">
        <v>689</v>
      </c>
      <c r="AG290" s="73" t="s">
        <v>266</v>
      </c>
      <c r="AH290" s="73" t="s">
        <v>266</v>
      </c>
      <c r="AI290" s="73" t="s">
        <v>266</v>
      </c>
      <c r="AJ290" s="73" t="s">
        <v>2283</v>
      </c>
      <c r="AK290" s="81" t="s">
        <v>7588</v>
      </c>
      <c r="AL290" s="73" t="s">
        <v>7588</v>
      </c>
      <c r="AN290" s="26"/>
      <c r="AO290" s="24" t="s">
        <v>7346</v>
      </c>
      <c r="AP290" s="73" t="s">
        <v>86</v>
      </c>
      <c r="AQ290" s="24" t="s">
        <v>2283</v>
      </c>
      <c r="AR290" s="24" t="s">
        <v>5566</v>
      </c>
      <c r="AS290" s="24">
        <v>2040</v>
      </c>
      <c r="AU290" s="26"/>
      <c r="AV290" s="24" t="s">
        <v>266</v>
      </c>
      <c r="AW290" s="22" t="s">
        <v>3019</v>
      </c>
      <c r="AX290" s="24" t="s">
        <v>269</v>
      </c>
      <c r="AY290" s="24" t="s">
        <v>689</v>
      </c>
      <c r="AZ290" s="24" t="s">
        <v>7588</v>
      </c>
      <c r="BA290" s="24" t="s">
        <v>7588</v>
      </c>
      <c r="BC290" s="26"/>
      <c r="BE290" s="29"/>
      <c r="BF290" s="26"/>
      <c r="BG290" s="24">
        <f t="shared" si="144"/>
        <v>0</v>
      </c>
      <c r="BH290" s="24">
        <f t="shared" si="145"/>
        <v>1</v>
      </c>
      <c r="BI290" s="24">
        <f t="shared" si="146"/>
        <v>0</v>
      </c>
      <c r="BJ290" s="24">
        <f t="shared" si="147"/>
        <v>1</v>
      </c>
      <c r="BK290" s="24">
        <f t="shared" si="148"/>
        <v>0</v>
      </c>
      <c r="BL290" s="24">
        <f t="shared" si="149"/>
        <v>1</v>
      </c>
      <c r="BM290" s="24">
        <f t="shared" si="150"/>
        <v>0</v>
      </c>
      <c r="BN290" s="24">
        <f t="shared" si="151"/>
        <v>1</v>
      </c>
      <c r="BO290" s="24">
        <f t="shared" si="152"/>
        <v>0</v>
      </c>
      <c r="BP290" s="24">
        <f t="shared" si="153"/>
        <v>0</v>
      </c>
      <c r="BQ290" s="24">
        <f t="shared" si="154"/>
        <v>1</v>
      </c>
      <c r="BR290" s="24">
        <f t="shared" si="155"/>
        <v>0</v>
      </c>
      <c r="BS290" s="24">
        <f t="shared" si="156"/>
        <v>0</v>
      </c>
      <c r="BT290" s="24">
        <f t="shared" si="157"/>
        <v>1</v>
      </c>
      <c r="BU290" s="24">
        <f t="shared" si="158"/>
        <v>0</v>
      </c>
      <c r="BV290" s="24">
        <f t="shared" si="159"/>
        <v>0</v>
      </c>
      <c r="BW290" s="24">
        <f t="shared" si="160"/>
        <v>0</v>
      </c>
      <c r="BX290" s="24">
        <f t="shared" si="161"/>
        <v>0</v>
      </c>
      <c r="BY290" s="24">
        <f t="shared" si="162"/>
        <v>0</v>
      </c>
      <c r="BZ290" s="24">
        <f t="shared" si="163"/>
        <v>0</v>
      </c>
      <c r="CA290" s="24">
        <f t="shared" si="164"/>
        <v>1</v>
      </c>
      <c r="CB290" s="24">
        <f t="shared" si="165"/>
        <v>1</v>
      </c>
      <c r="CC290" s="24">
        <f t="shared" si="166"/>
        <v>0</v>
      </c>
      <c r="CD290" s="24">
        <f t="shared" si="167"/>
        <v>0</v>
      </c>
      <c r="CE290" s="24">
        <f t="shared" si="168"/>
        <v>0</v>
      </c>
      <c r="CF290" s="24">
        <f t="shared" si="169"/>
        <v>1</v>
      </c>
      <c r="CG290" s="24">
        <f>MAX($BJ290,$BN290,$BX290,$CB290)</f>
        <v>1</v>
      </c>
      <c r="CH290" s="24">
        <f t="shared" si="170"/>
        <v>0</v>
      </c>
      <c r="CI290" s="24">
        <f t="shared" si="171"/>
        <v>0</v>
      </c>
      <c r="CJ290" s="211">
        <f>_xlfn.XLOOKUP($C290,[1]Sheet1!$B:$B,[1]Sheet1!BJ:BJ)</f>
        <v>0</v>
      </c>
      <c r="CK290" s="211">
        <f>_xlfn.XLOOKUP($C290,[1]Sheet1!$B:$B,[1]Sheet1!BK:BK)</f>
        <v>1</v>
      </c>
      <c r="CL290" s="211">
        <f>_xlfn.XLOOKUP($C290,[1]Sheet1!$B:$B,[1]Sheet1!BL:BL)</f>
        <v>0</v>
      </c>
      <c r="CM290" s="211">
        <f>_xlfn.XLOOKUP($C290,[1]Sheet1!$B:$B,[1]Sheet1!BM:BM)</f>
        <v>1</v>
      </c>
      <c r="CN290" s="211">
        <f>_xlfn.XLOOKUP($C290,[1]Sheet1!$B:$B,[1]Sheet1!BN:BN)</f>
        <v>0</v>
      </c>
      <c r="CO290" s="211">
        <f>_xlfn.XLOOKUP($C290,[1]Sheet1!$B:$B,[1]Sheet1!BO:BO)</f>
        <v>0</v>
      </c>
      <c r="CP290" s="211">
        <f>_xlfn.XLOOKUP($C290,[1]Sheet1!$B:$B,[1]Sheet1!BP:BP)</f>
        <v>1</v>
      </c>
      <c r="CQ290" s="211">
        <f>_xlfn.XLOOKUP($C290,[1]Sheet1!$B:$B,[1]Sheet1!BQ:BQ)</f>
        <v>1</v>
      </c>
      <c r="CR290" s="211">
        <f>_xlfn.XLOOKUP($C290,[1]Sheet1!$B:$B,[1]Sheet1!BR:BR)</f>
        <v>0</v>
      </c>
      <c r="CS290" s="211">
        <f>_xlfn.XLOOKUP($C290,[1]Sheet1!$B:$B,[1]Sheet1!BS:BS)</f>
        <v>1</v>
      </c>
      <c r="CT290" s="211">
        <f>_xlfn.XLOOKUP($C290,[1]Sheet1!$B:$B,[1]Sheet1!BT:BT)</f>
        <v>0</v>
      </c>
      <c r="CU290" s="211">
        <f>_xlfn.XLOOKUP($C290,[1]Sheet1!$B:$B,[1]Sheet1!BU:BU)</f>
        <v>1</v>
      </c>
      <c r="CV290" s="211">
        <f>_xlfn.XLOOKUP($C290,[1]Sheet1!$B:$B,[1]Sheet1!BV:BV)</f>
        <v>0</v>
      </c>
      <c r="CW290" s="211">
        <f>_xlfn.XLOOKUP($C290,[1]Sheet1!$B:$B,[1]Sheet1!BW:BW)</f>
        <v>1</v>
      </c>
      <c r="CX290" s="211">
        <f>_xlfn.XLOOKUP($C290,[1]Sheet1!$B:$B,[1]Sheet1!BX:BX)</f>
        <v>0</v>
      </c>
      <c r="CY290" s="211">
        <f>_xlfn.XLOOKUP($C290,[1]Sheet1!$B:$B,[1]Sheet1!BY:BY)</f>
        <v>1</v>
      </c>
      <c r="CZ290" s="211">
        <f>_xlfn.XLOOKUP($C290,[1]Sheet1!$B:$B,[1]Sheet1!BZ:BZ)</f>
        <v>1</v>
      </c>
      <c r="DA290" s="211">
        <f>_xlfn.XLOOKUP($C290,[1]Sheet1!$B:$B,[1]Sheet1!CA:CA)</f>
        <v>1</v>
      </c>
      <c r="DB290" s="211">
        <f>_xlfn.XLOOKUP($C290,[1]Sheet1!$B:$B,[1]Sheet1!CB:CB)</f>
        <v>1</v>
      </c>
      <c r="DC290" s="211">
        <f>_xlfn.XLOOKUP($C290,[1]Sheet1!$B:$B,[1]Sheet1!CC:CC)</f>
        <v>1</v>
      </c>
      <c r="DD290" s="211">
        <f>_xlfn.XLOOKUP($C290,[1]Sheet1!$B:$B,[1]Sheet1!CD:CD)</f>
        <v>0</v>
      </c>
      <c r="DE290" s="211">
        <f>_xlfn.XLOOKUP($C290,[1]Sheet1!$B:$B,[1]Sheet1!CE:CE)</f>
        <v>1</v>
      </c>
      <c r="DF290" s="211">
        <f>_xlfn.XLOOKUP($C290,[1]Sheet1!$B:$B,[1]Sheet1!CF:CF)</f>
        <v>0</v>
      </c>
      <c r="DG290" s="163" t="str">
        <f>_xlfn.XLOOKUP(C290,[2]Sheet1!$B:$B,[2]Sheet1!$N:$N)</f>
        <v>Y</v>
      </c>
      <c r="DH290" s="163" t="str">
        <f>_xlfn.XLOOKUP(C290,[2]Sheet1!$B:$B,[2]Sheet1!$R:$R)</f>
        <v>Yes</v>
      </c>
      <c r="DI290" s="163" t="str">
        <f>_xlfn.XLOOKUP(C290,[2]Sheet1!$B:$B,[2]Sheet1!$AN:$AN)</f>
        <v>V</v>
      </c>
      <c r="DJ290" s="163" t="str">
        <f>_xlfn.XLOOKUP(C290,[2]Sheet1!$B:$B,[2]Sheet1!$W:$W)</f>
        <v>V</v>
      </c>
      <c r="DK290" s="163" t="str">
        <f>_xlfn.XLOOKUP(C290,[2]Sheet1!$B:$B,[2]Sheet1!$AF:$AF)</f>
        <v>U</v>
      </c>
      <c r="DL290" s="163" t="str">
        <f>_xlfn.XLOOKUP(C290,[2]Sheet1!$B:$B,[2]Sheet1!$AW:$AW)</f>
        <v>Y</v>
      </c>
      <c r="DM290" s="166" t="str">
        <f t="shared" si="172"/>
        <v>Y</v>
      </c>
      <c r="DN290" s="166" t="str">
        <f t="shared" si="173"/>
        <v>Targets set</v>
      </c>
      <c r="DO290" s="166" t="str">
        <f t="shared" si="174"/>
        <v>Y</v>
      </c>
      <c r="DP290" s="166" t="str">
        <f t="shared" si="175"/>
        <v>N</v>
      </c>
      <c r="DQ290" s="180" t="str">
        <f t="shared" si="176"/>
        <v>Yes</v>
      </c>
      <c r="DR290" s="180"/>
    </row>
    <row r="291" spans="1:122" s="24" customFormat="1" ht="16.5" hidden="1" customHeight="1">
      <c r="A291" s="24">
        <v>288</v>
      </c>
      <c r="B291" s="24">
        <v>221</v>
      </c>
      <c r="C291" s="26" t="s">
        <v>1237</v>
      </c>
      <c r="D291" s="24" t="s">
        <v>7230</v>
      </c>
      <c r="E291" s="24" t="s">
        <v>7175</v>
      </c>
      <c r="F291" s="24" t="s">
        <v>7286</v>
      </c>
      <c r="G291" s="24" t="s">
        <v>2990</v>
      </c>
      <c r="H291" s="30" t="s">
        <v>1238</v>
      </c>
      <c r="I291" s="24" t="s">
        <v>1239</v>
      </c>
      <c r="J291" s="24">
        <v>-0.30199999999999999</v>
      </c>
      <c r="K291" s="24" t="s">
        <v>1240</v>
      </c>
      <c r="L291" s="24">
        <v>55524</v>
      </c>
      <c r="M291" s="26">
        <v>31</v>
      </c>
      <c r="N291" s="73" t="s">
        <v>689</v>
      </c>
      <c r="O291" s="73" t="s">
        <v>7588</v>
      </c>
      <c r="P291" s="74" t="s">
        <v>7588</v>
      </c>
      <c r="Q291" s="73" t="s">
        <v>86</v>
      </c>
      <c r="R291" s="73" t="s">
        <v>86</v>
      </c>
      <c r="S291" s="73" t="s">
        <v>673</v>
      </c>
      <c r="T291" s="73" t="s">
        <v>2984</v>
      </c>
      <c r="U291" s="214">
        <v>2030</v>
      </c>
      <c r="V291" s="73" t="s">
        <v>7588</v>
      </c>
      <c r="W291" s="73" t="s">
        <v>7588</v>
      </c>
      <c r="X291" s="218" t="s">
        <v>7588</v>
      </c>
      <c r="Y291" s="73" t="s">
        <v>7588</v>
      </c>
      <c r="Z291" s="73" t="s">
        <v>7588</v>
      </c>
      <c r="AA291" s="74" t="s">
        <v>7588</v>
      </c>
      <c r="AB291" s="73"/>
      <c r="AC291" s="73" t="s">
        <v>2991</v>
      </c>
      <c r="AD291" s="74" t="s">
        <v>6</v>
      </c>
      <c r="AE291" s="73" t="s">
        <v>7588</v>
      </c>
      <c r="AF291" s="73" t="s">
        <v>689</v>
      </c>
      <c r="AG291" s="73" t="s">
        <v>266</v>
      </c>
      <c r="AH291" s="73" t="s">
        <v>266</v>
      </c>
      <c r="AI291" s="73" t="s">
        <v>738</v>
      </c>
      <c r="AJ291" s="73" t="s">
        <v>691</v>
      </c>
      <c r="AK291" s="81" t="s">
        <v>7588</v>
      </c>
      <c r="AL291" s="73" t="s">
        <v>7588</v>
      </c>
      <c r="AN291" s="26"/>
      <c r="AO291" s="24" t="s">
        <v>870</v>
      </c>
      <c r="AP291" s="73" t="s">
        <v>86</v>
      </c>
      <c r="AQ291" s="24" t="s">
        <v>691</v>
      </c>
      <c r="AR291" s="24" t="s">
        <v>5578</v>
      </c>
      <c r="AS291" s="24">
        <v>2050</v>
      </c>
      <c r="AU291" s="26"/>
      <c r="AV291" s="24" t="s">
        <v>267</v>
      </c>
      <c r="AW291" s="22" t="s">
        <v>3271</v>
      </c>
      <c r="AX291" s="24" t="s">
        <v>269</v>
      </c>
      <c r="AY291" s="24" t="s">
        <v>689</v>
      </c>
      <c r="AZ291" s="24" t="s">
        <v>7588</v>
      </c>
      <c r="BA291" s="24" t="s">
        <v>7588</v>
      </c>
      <c r="BC291" s="26"/>
      <c r="BE291" s="29"/>
      <c r="BF291" s="26"/>
      <c r="BG291" s="24">
        <f t="shared" si="144"/>
        <v>0</v>
      </c>
      <c r="BH291" s="24">
        <f t="shared" si="145"/>
        <v>0</v>
      </c>
      <c r="BI291" s="24">
        <f t="shared" si="146"/>
        <v>0</v>
      </c>
      <c r="BJ291" s="24">
        <f t="shared" si="147"/>
        <v>0</v>
      </c>
      <c r="BK291" s="24">
        <f t="shared" si="148"/>
        <v>0</v>
      </c>
      <c r="BL291" s="24">
        <f t="shared" si="149"/>
        <v>1</v>
      </c>
      <c r="BM291" s="24">
        <f t="shared" si="150"/>
        <v>0</v>
      </c>
      <c r="BN291" s="24">
        <f t="shared" si="151"/>
        <v>1</v>
      </c>
      <c r="BO291" s="24">
        <f t="shared" si="152"/>
        <v>0</v>
      </c>
      <c r="BP291" s="24">
        <f t="shared" si="153"/>
        <v>0</v>
      </c>
      <c r="BQ291" s="24">
        <f t="shared" si="154"/>
        <v>0</v>
      </c>
      <c r="BR291" s="24">
        <f t="shared" si="155"/>
        <v>0</v>
      </c>
      <c r="BS291" s="24">
        <f t="shared" si="156"/>
        <v>0</v>
      </c>
      <c r="BT291" s="24">
        <f t="shared" si="157"/>
        <v>1</v>
      </c>
      <c r="BU291" s="24">
        <f t="shared" si="158"/>
        <v>0</v>
      </c>
      <c r="BV291" s="24">
        <f t="shared" si="159"/>
        <v>0</v>
      </c>
      <c r="BW291" s="24">
        <f t="shared" si="160"/>
        <v>0</v>
      </c>
      <c r="BX291" s="24">
        <f t="shared" si="161"/>
        <v>0</v>
      </c>
      <c r="BY291" s="24">
        <f t="shared" si="162"/>
        <v>0</v>
      </c>
      <c r="BZ291" s="24">
        <f t="shared" si="163"/>
        <v>0</v>
      </c>
      <c r="CA291" s="24">
        <f t="shared" si="164"/>
        <v>1</v>
      </c>
      <c r="CB291" s="24">
        <f t="shared" si="165"/>
        <v>1</v>
      </c>
      <c r="CC291" s="24">
        <f t="shared" si="166"/>
        <v>0</v>
      </c>
      <c r="CD291" s="24">
        <f t="shared" si="167"/>
        <v>0</v>
      </c>
      <c r="CE291" s="24">
        <f t="shared" si="168"/>
        <v>0</v>
      </c>
      <c r="CF291" s="24">
        <f t="shared" si="169"/>
        <v>0</v>
      </c>
      <c r="CG291" s="24">
        <f>MAX(BJ291,BN291,BX291,CB291)</f>
        <v>1</v>
      </c>
      <c r="CH291" s="24">
        <f t="shared" si="170"/>
        <v>0</v>
      </c>
      <c r="CI291" s="24">
        <f t="shared" si="171"/>
        <v>1</v>
      </c>
      <c r="CJ291" s="211">
        <f>_xlfn.XLOOKUP($C291,[1]Sheet1!$B:$B,[1]Sheet1!BJ:BJ)</f>
        <v>0</v>
      </c>
      <c r="CK291" s="211">
        <f>_xlfn.XLOOKUP($C291,[1]Sheet1!$B:$B,[1]Sheet1!BK:BK)</f>
        <v>0</v>
      </c>
      <c r="CL291" s="211">
        <f>_xlfn.XLOOKUP($C291,[1]Sheet1!$B:$B,[1]Sheet1!BL:BL)</f>
        <v>0</v>
      </c>
      <c r="CM291" s="211">
        <f>_xlfn.XLOOKUP($C291,[1]Sheet1!$B:$B,[1]Sheet1!BM:BM)</f>
        <v>0</v>
      </c>
      <c r="CN291" s="211">
        <f>_xlfn.XLOOKUP($C291,[1]Sheet1!$B:$B,[1]Sheet1!BN:BN)</f>
        <v>0</v>
      </c>
      <c r="CO291" s="211">
        <f>_xlfn.XLOOKUP($C291,[1]Sheet1!$B:$B,[1]Sheet1!BO:BO)</f>
        <v>0</v>
      </c>
      <c r="CP291" s="211">
        <f>_xlfn.XLOOKUP($C291,[1]Sheet1!$B:$B,[1]Sheet1!BP:BP)</f>
        <v>0</v>
      </c>
      <c r="CQ291" s="211">
        <f>_xlfn.XLOOKUP($C291,[1]Sheet1!$B:$B,[1]Sheet1!BQ:BQ)</f>
        <v>0</v>
      </c>
      <c r="CR291" s="211">
        <f>_xlfn.XLOOKUP($C291,[1]Sheet1!$B:$B,[1]Sheet1!BR:BR)</f>
        <v>0</v>
      </c>
      <c r="CS291" s="211">
        <f>_xlfn.XLOOKUP($C291,[1]Sheet1!$B:$B,[1]Sheet1!BS:BS)</f>
        <v>1</v>
      </c>
      <c r="CT291" s="211">
        <f>_xlfn.XLOOKUP($C291,[1]Sheet1!$B:$B,[1]Sheet1!BT:BT)</f>
        <v>0</v>
      </c>
      <c r="CU291" s="211">
        <f>_xlfn.XLOOKUP($C291,[1]Sheet1!$B:$B,[1]Sheet1!BU:BU)</f>
        <v>1</v>
      </c>
      <c r="CV291" s="211">
        <f>_xlfn.XLOOKUP($C291,[1]Sheet1!$B:$B,[1]Sheet1!BV:BV)</f>
        <v>0</v>
      </c>
      <c r="CW291" s="211">
        <f>_xlfn.XLOOKUP($C291,[1]Sheet1!$B:$B,[1]Sheet1!BW:BW)</f>
        <v>0</v>
      </c>
      <c r="CX291" s="211">
        <f>_xlfn.XLOOKUP($C291,[1]Sheet1!$B:$B,[1]Sheet1!BX:BX)</f>
        <v>0</v>
      </c>
      <c r="CY291" s="211">
        <f>_xlfn.XLOOKUP($C291,[1]Sheet1!$B:$B,[1]Sheet1!BY:BY)</f>
        <v>0</v>
      </c>
      <c r="CZ291" s="211">
        <f>_xlfn.XLOOKUP($C291,[1]Sheet1!$B:$B,[1]Sheet1!BZ:BZ)</f>
        <v>0</v>
      </c>
      <c r="DA291" s="211">
        <f>_xlfn.XLOOKUP($C291,[1]Sheet1!$B:$B,[1]Sheet1!CA:CA)</f>
        <v>0</v>
      </c>
      <c r="DB291" s="211">
        <f>_xlfn.XLOOKUP($C291,[1]Sheet1!$B:$B,[1]Sheet1!CB:CB)</f>
        <v>0</v>
      </c>
      <c r="DC291" s="211">
        <f>_xlfn.XLOOKUP($C291,[1]Sheet1!$B:$B,[1]Sheet1!CC:CC)</f>
        <v>0</v>
      </c>
      <c r="DD291" s="211">
        <f>_xlfn.XLOOKUP($C291,[1]Sheet1!$B:$B,[1]Sheet1!CD:CD)</f>
        <v>0</v>
      </c>
      <c r="DE291" s="211">
        <f>_xlfn.XLOOKUP($C291,[1]Sheet1!$B:$B,[1]Sheet1!CE:CE)</f>
        <v>1</v>
      </c>
      <c r="DF291" s="211">
        <f>_xlfn.XLOOKUP($C291,[1]Sheet1!$B:$B,[1]Sheet1!CF:CF)</f>
        <v>0</v>
      </c>
      <c r="DG291" s="163" t="str">
        <f>_xlfn.XLOOKUP(C291,[2]Sheet1!$B:$B,[2]Sheet1!$N:$N)</f>
        <v>Y</v>
      </c>
      <c r="DH291" s="163" t="str">
        <f>_xlfn.XLOOKUP(C291,[2]Sheet1!$B:$B,[2]Sheet1!$R:$R)</f>
        <v>No</v>
      </c>
      <c r="DI291" s="163" t="str">
        <f>_xlfn.XLOOKUP(C291,[2]Sheet1!$B:$B,[2]Sheet1!$AN:$AN)</f>
        <v>N</v>
      </c>
      <c r="DJ291" s="163" t="str">
        <f>_xlfn.XLOOKUP(C291,[2]Sheet1!$B:$B,[2]Sheet1!$W:$W)</f>
        <v>N</v>
      </c>
      <c r="DK291" s="163">
        <f>_xlfn.XLOOKUP(C291,[2]Sheet1!$B:$B,[2]Sheet1!$AF:$AF)</f>
        <v>0</v>
      </c>
      <c r="DL291" s="163">
        <f>_xlfn.XLOOKUP(C291,[2]Sheet1!$B:$B,[2]Sheet1!$AW:$AW)</f>
        <v>0</v>
      </c>
      <c r="DM291" s="166" t="str">
        <f t="shared" si="172"/>
        <v>Y</v>
      </c>
      <c r="DN291" s="166" t="str">
        <f t="shared" si="173"/>
        <v/>
      </c>
      <c r="DO291" s="166" t="str">
        <f t="shared" si="174"/>
        <v>Y</v>
      </c>
      <c r="DP291" s="166" t="str">
        <f t="shared" si="175"/>
        <v>N</v>
      </c>
      <c r="DQ291" s="180" t="str">
        <f t="shared" si="176"/>
        <v>Not Specified</v>
      </c>
      <c r="DR291" s="180"/>
    </row>
    <row r="292" spans="1:122" s="89" customFormat="1" ht="16.5" hidden="1" customHeight="1">
      <c r="A292" s="89">
        <v>289</v>
      </c>
      <c r="B292" s="89">
        <v>213</v>
      </c>
      <c r="C292" s="90" t="s">
        <v>1254</v>
      </c>
      <c r="D292" s="89" t="s">
        <v>7158</v>
      </c>
      <c r="E292" s="89" t="s">
        <v>7157</v>
      </c>
      <c r="F292" s="89" t="s">
        <v>2277</v>
      </c>
      <c r="G292" s="89" t="s">
        <v>3181</v>
      </c>
      <c r="H292" s="91" t="s">
        <v>1255</v>
      </c>
      <c r="I292" s="89" t="s">
        <v>1256</v>
      </c>
      <c r="J292" s="89">
        <v>-1.355</v>
      </c>
      <c r="K292" s="89" t="s">
        <v>1257</v>
      </c>
      <c r="L292" s="89">
        <v>423143</v>
      </c>
      <c r="M292" s="90">
        <v>13</v>
      </c>
      <c r="N292" s="88" t="s">
        <v>689</v>
      </c>
      <c r="O292" s="88" t="s">
        <v>7588</v>
      </c>
      <c r="P292" s="92" t="s">
        <v>7588</v>
      </c>
      <c r="Q292" s="73" t="s">
        <v>689</v>
      </c>
      <c r="R292" s="73" t="s">
        <v>689</v>
      </c>
      <c r="S292" s="88" t="s">
        <v>7588</v>
      </c>
      <c r="T292" s="88" t="s">
        <v>7588</v>
      </c>
      <c r="U292" s="215" t="s">
        <v>7588</v>
      </c>
      <c r="V292" s="88" t="s">
        <v>7588</v>
      </c>
      <c r="W292" s="88" t="s">
        <v>7588</v>
      </c>
      <c r="X292" s="220" t="s">
        <v>7588</v>
      </c>
      <c r="Y292" s="73" t="s">
        <v>7588</v>
      </c>
      <c r="Z292" s="88" t="s">
        <v>7588</v>
      </c>
      <c r="AA292" s="92" t="s">
        <v>7588</v>
      </c>
      <c r="AB292" s="88"/>
      <c r="AC292" s="88" t="s">
        <v>7588</v>
      </c>
      <c r="AD292" s="92" t="s">
        <v>7588</v>
      </c>
      <c r="AE292" s="73" t="s">
        <v>7588</v>
      </c>
      <c r="AF292" s="73" t="s">
        <v>689</v>
      </c>
      <c r="AG292" s="88" t="s">
        <v>7588</v>
      </c>
      <c r="AH292" s="88" t="s">
        <v>7588</v>
      </c>
      <c r="AI292" s="88" t="s">
        <v>7588</v>
      </c>
      <c r="AJ292" s="88" t="s">
        <v>7588</v>
      </c>
      <c r="AK292" s="93" t="s">
        <v>7588</v>
      </c>
      <c r="AL292" s="88" t="s">
        <v>7588</v>
      </c>
      <c r="AN292" s="90"/>
      <c r="AO292" s="24" t="s">
        <v>7588</v>
      </c>
      <c r="AP292" s="88" t="s">
        <v>689</v>
      </c>
      <c r="AQ292" s="89" t="s">
        <v>7588</v>
      </c>
      <c r="AR292" s="89" t="s">
        <v>7588</v>
      </c>
      <c r="AS292" s="89" t="s">
        <v>7588</v>
      </c>
      <c r="AU292" s="90"/>
      <c r="AV292" s="89" t="s">
        <v>7588</v>
      </c>
      <c r="AW292" s="199" t="s">
        <v>7588</v>
      </c>
      <c r="AX292" s="89" t="s">
        <v>7588</v>
      </c>
      <c r="AY292" s="89" t="s">
        <v>689</v>
      </c>
      <c r="AZ292" s="89" t="s">
        <v>7588</v>
      </c>
      <c r="BA292" s="89" t="s">
        <v>7588</v>
      </c>
      <c r="BC292" s="90"/>
      <c r="BE292" s="95"/>
      <c r="BF292" s="90"/>
      <c r="BG292" s="24">
        <f t="shared" si="144"/>
        <v>0</v>
      </c>
      <c r="BH292" s="24">
        <f t="shared" si="145"/>
        <v>0</v>
      </c>
      <c r="BI292" s="24">
        <f t="shared" si="146"/>
        <v>0</v>
      </c>
      <c r="BJ292" s="24">
        <f t="shared" si="147"/>
        <v>0</v>
      </c>
      <c r="BK292" s="24">
        <f t="shared" si="148"/>
        <v>0</v>
      </c>
      <c r="BL292" s="24">
        <f t="shared" si="149"/>
        <v>0</v>
      </c>
      <c r="BM292" s="24">
        <f t="shared" si="150"/>
        <v>0</v>
      </c>
      <c r="BN292" s="24">
        <f t="shared" si="151"/>
        <v>0</v>
      </c>
      <c r="BO292" s="24">
        <f t="shared" si="152"/>
        <v>0</v>
      </c>
      <c r="BP292" s="24">
        <f t="shared" si="153"/>
        <v>0</v>
      </c>
      <c r="BQ292" s="24">
        <f t="shared" si="154"/>
        <v>0</v>
      </c>
      <c r="BR292" s="24">
        <f t="shared" si="155"/>
        <v>0</v>
      </c>
      <c r="BS292" s="24">
        <f t="shared" si="156"/>
        <v>0</v>
      </c>
      <c r="BT292" s="24">
        <f t="shared" si="157"/>
        <v>0</v>
      </c>
      <c r="BU292" s="24">
        <f t="shared" si="158"/>
        <v>0</v>
      </c>
      <c r="BV292" s="24">
        <f t="shared" si="159"/>
        <v>0</v>
      </c>
      <c r="BW292" s="24">
        <f t="shared" si="160"/>
        <v>0</v>
      </c>
      <c r="BX292" s="24">
        <f t="shared" si="161"/>
        <v>0</v>
      </c>
      <c r="BY292" s="24">
        <f t="shared" si="162"/>
        <v>0</v>
      </c>
      <c r="BZ292" s="24">
        <f t="shared" si="163"/>
        <v>0</v>
      </c>
      <c r="CA292" s="24">
        <f t="shared" si="164"/>
        <v>0</v>
      </c>
      <c r="CB292" s="24">
        <f t="shared" si="165"/>
        <v>0</v>
      </c>
      <c r="CC292" s="24">
        <f t="shared" si="166"/>
        <v>0</v>
      </c>
      <c r="CD292" s="24">
        <f t="shared" si="167"/>
        <v>0</v>
      </c>
      <c r="CE292" s="24">
        <f t="shared" si="168"/>
        <v>0</v>
      </c>
      <c r="CF292" s="24">
        <f t="shared" si="169"/>
        <v>0</v>
      </c>
      <c r="CG292" s="24">
        <f>MAX(BJ292,BN292,BX292,CB292)</f>
        <v>0</v>
      </c>
      <c r="CH292" s="24">
        <f t="shared" si="170"/>
        <v>0</v>
      </c>
      <c r="CI292" s="24">
        <f t="shared" si="171"/>
        <v>0</v>
      </c>
      <c r="CJ292" s="211">
        <f>_xlfn.XLOOKUP($C292,[1]Sheet1!$B:$B,[1]Sheet1!BJ:BJ)</f>
        <v>0</v>
      </c>
      <c r="CK292" s="211">
        <f>_xlfn.XLOOKUP($C292,[1]Sheet1!$B:$B,[1]Sheet1!BK:BK)</f>
        <v>0</v>
      </c>
      <c r="CL292" s="211">
        <f>_xlfn.XLOOKUP($C292,[1]Sheet1!$B:$B,[1]Sheet1!BL:BL)</f>
        <v>0</v>
      </c>
      <c r="CM292" s="211">
        <f>_xlfn.XLOOKUP($C292,[1]Sheet1!$B:$B,[1]Sheet1!BM:BM)</f>
        <v>0</v>
      </c>
      <c r="CN292" s="211">
        <f>_xlfn.XLOOKUP($C292,[1]Sheet1!$B:$B,[1]Sheet1!BN:BN)</f>
        <v>0</v>
      </c>
      <c r="CO292" s="211">
        <f>_xlfn.XLOOKUP($C292,[1]Sheet1!$B:$B,[1]Sheet1!BO:BO)</f>
        <v>0</v>
      </c>
      <c r="CP292" s="211">
        <f>_xlfn.XLOOKUP($C292,[1]Sheet1!$B:$B,[1]Sheet1!BP:BP)</f>
        <v>0</v>
      </c>
      <c r="CQ292" s="211">
        <f>_xlfn.XLOOKUP($C292,[1]Sheet1!$B:$B,[1]Sheet1!BQ:BQ)</f>
        <v>0</v>
      </c>
      <c r="CR292" s="211">
        <f>_xlfn.XLOOKUP($C292,[1]Sheet1!$B:$B,[1]Sheet1!BR:BR)</f>
        <v>0</v>
      </c>
      <c r="CS292" s="211">
        <f>_xlfn.XLOOKUP($C292,[1]Sheet1!$B:$B,[1]Sheet1!BS:BS)</f>
        <v>0</v>
      </c>
      <c r="CT292" s="211">
        <f>_xlfn.XLOOKUP($C292,[1]Sheet1!$B:$B,[1]Sheet1!BT:BT)</f>
        <v>0</v>
      </c>
      <c r="CU292" s="211">
        <f>_xlfn.XLOOKUP($C292,[1]Sheet1!$B:$B,[1]Sheet1!BU:BU)</f>
        <v>0</v>
      </c>
      <c r="CV292" s="211">
        <f>_xlfn.XLOOKUP($C292,[1]Sheet1!$B:$B,[1]Sheet1!BV:BV)</f>
        <v>0</v>
      </c>
      <c r="CW292" s="211">
        <f>_xlfn.XLOOKUP($C292,[1]Sheet1!$B:$B,[1]Sheet1!BW:BW)</f>
        <v>0</v>
      </c>
      <c r="CX292" s="211">
        <f>_xlfn.XLOOKUP($C292,[1]Sheet1!$B:$B,[1]Sheet1!BX:BX)</f>
        <v>0</v>
      </c>
      <c r="CY292" s="211">
        <f>_xlfn.XLOOKUP($C292,[1]Sheet1!$B:$B,[1]Sheet1!BY:BY)</f>
        <v>0</v>
      </c>
      <c r="CZ292" s="211">
        <f>_xlfn.XLOOKUP($C292,[1]Sheet1!$B:$B,[1]Sheet1!BZ:BZ)</f>
        <v>0</v>
      </c>
      <c r="DA292" s="211">
        <f>_xlfn.XLOOKUP($C292,[1]Sheet1!$B:$B,[1]Sheet1!CA:CA)</f>
        <v>0</v>
      </c>
      <c r="DB292" s="211">
        <f>_xlfn.XLOOKUP($C292,[1]Sheet1!$B:$B,[1]Sheet1!CB:CB)</f>
        <v>0</v>
      </c>
      <c r="DC292" s="211">
        <f>_xlfn.XLOOKUP($C292,[1]Sheet1!$B:$B,[1]Sheet1!CC:CC)</f>
        <v>0</v>
      </c>
      <c r="DD292" s="211">
        <f>_xlfn.XLOOKUP($C292,[1]Sheet1!$B:$B,[1]Sheet1!CD:CD)</f>
        <v>0</v>
      </c>
      <c r="DE292" s="211">
        <f>_xlfn.XLOOKUP($C292,[1]Sheet1!$B:$B,[1]Sheet1!CE:CE)</f>
        <v>0</v>
      </c>
      <c r="DF292" s="211">
        <f>_xlfn.XLOOKUP($C292,[1]Sheet1!$B:$B,[1]Sheet1!CF:CF)</f>
        <v>0</v>
      </c>
      <c r="DG292" s="163" t="str">
        <f>_xlfn.XLOOKUP(C292,[2]Sheet1!$B:$B,[2]Sheet1!$N:$N)</f>
        <v>N</v>
      </c>
      <c r="DH292" s="163">
        <f>_xlfn.XLOOKUP(C292,[2]Sheet1!$B:$B,[2]Sheet1!$R:$R)</f>
        <v>0</v>
      </c>
      <c r="DI292" s="163" t="str">
        <f>_xlfn.XLOOKUP(C292,[2]Sheet1!$B:$B,[2]Sheet1!$AN:$AN)</f>
        <v>N</v>
      </c>
      <c r="DJ292" s="163" t="str">
        <f>_xlfn.XLOOKUP(C292,[2]Sheet1!$B:$B,[2]Sheet1!$W:$W)</f>
        <v>N</v>
      </c>
      <c r="DK292" s="163">
        <f>_xlfn.XLOOKUP(C292,[2]Sheet1!$B:$B,[2]Sheet1!$AF:$AF)</f>
        <v>0</v>
      </c>
      <c r="DL292" s="163">
        <f>_xlfn.XLOOKUP(C292,[2]Sheet1!$B:$B,[2]Sheet1!$AW:$AW)</f>
        <v>0</v>
      </c>
      <c r="DM292" s="166" t="str">
        <f t="shared" si="172"/>
        <v>N</v>
      </c>
      <c r="DN292" s="166" t="str">
        <f t="shared" si="173"/>
        <v/>
      </c>
      <c r="DO292" s="166" t="str">
        <f t="shared" si="174"/>
        <v>N</v>
      </c>
      <c r="DP292" s="166" t="str">
        <f t="shared" si="175"/>
        <v>N</v>
      </c>
      <c r="DQ292" s="180" t="str">
        <f t="shared" si="176"/>
        <v/>
      </c>
      <c r="DR292" s="180"/>
    </row>
    <row r="293" spans="1:122" s="24" customFormat="1" ht="16.5" hidden="1" customHeight="1">
      <c r="A293" s="24">
        <v>290</v>
      </c>
      <c r="B293" s="24">
        <v>288</v>
      </c>
      <c r="C293" s="26" t="s">
        <v>1266</v>
      </c>
      <c r="D293" s="24" t="s">
        <v>5602</v>
      </c>
      <c r="E293" s="24" t="s">
        <v>3005</v>
      </c>
      <c r="F293" s="24" t="s">
        <v>7286</v>
      </c>
      <c r="G293" s="24" t="s">
        <v>2990</v>
      </c>
      <c r="H293" s="30" t="s">
        <v>1267</v>
      </c>
      <c r="I293" s="24" t="s">
        <v>1268</v>
      </c>
      <c r="J293" s="24">
        <v>0.124</v>
      </c>
      <c r="K293" s="24" t="s">
        <v>1269</v>
      </c>
      <c r="L293" s="24">
        <v>79400</v>
      </c>
      <c r="M293" s="26">
        <v>19</v>
      </c>
      <c r="N293" s="73" t="s">
        <v>86</v>
      </c>
      <c r="O293" s="73">
        <v>2015</v>
      </c>
      <c r="P293" s="74">
        <v>2025</v>
      </c>
      <c r="Q293" s="73" t="s">
        <v>86</v>
      </c>
      <c r="R293" s="73" t="s">
        <v>86</v>
      </c>
      <c r="S293" s="73" t="s">
        <v>673</v>
      </c>
      <c r="T293" s="73" t="s">
        <v>2984</v>
      </c>
      <c r="U293" s="213">
        <v>2030</v>
      </c>
      <c r="V293" s="73" t="s">
        <v>7588</v>
      </c>
      <c r="W293" s="73" t="s">
        <v>7588</v>
      </c>
      <c r="X293" s="218" t="s">
        <v>7588</v>
      </c>
      <c r="Y293" s="73" t="s">
        <v>7588</v>
      </c>
      <c r="Z293" s="73" t="s">
        <v>7588</v>
      </c>
      <c r="AA293" s="74" t="s">
        <v>7588</v>
      </c>
      <c r="AB293" s="73"/>
      <c r="AC293" s="73" t="s">
        <v>5593</v>
      </c>
      <c r="AD293" s="74" t="s">
        <v>7140</v>
      </c>
      <c r="AE293" s="73" t="s">
        <v>7588</v>
      </c>
      <c r="AF293" s="73" t="s">
        <v>689</v>
      </c>
      <c r="AG293" s="73" t="s">
        <v>266</v>
      </c>
      <c r="AH293" s="73" t="s">
        <v>266</v>
      </c>
      <c r="AI293" s="73" t="s">
        <v>738</v>
      </c>
      <c r="AJ293" s="73" t="s">
        <v>691</v>
      </c>
      <c r="AK293" s="81" t="s">
        <v>7588</v>
      </c>
      <c r="AL293" s="73" t="s">
        <v>7588</v>
      </c>
      <c r="AN293" s="26"/>
      <c r="AO293" s="24" t="s">
        <v>7588</v>
      </c>
      <c r="AP293" s="73" t="s">
        <v>689</v>
      </c>
      <c r="AQ293" s="24" t="s">
        <v>7588</v>
      </c>
      <c r="AR293" s="24" t="s">
        <v>7588</v>
      </c>
      <c r="AS293" s="24" t="s">
        <v>7588</v>
      </c>
      <c r="AU293" s="26"/>
      <c r="AV293" s="24" t="s">
        <v>267</v>
      </c>
      <c r="AW293" s="22" t="s">
        <v>269</v>
      </c>
      <c r="AX293" s="24" t="s">
        <v>269</v>
      </c>
      <c r="AY293" s="24" t="s">
        <v>86</v>
      </c>
      <c r="AZ293" s="24" t="s">
        <v>5594</v>
      </c>
      <c r="BA293" s="24">
        <v>2030</v>
      </c>
      <c r="BC293" s="26"/>
      <c r="BE293" s="29"/>
      <c r="BF293" s="26"/>
      <c r="BG293" s="24">
        <f t="shared" si="144"/>
        <v>0</v>
      </c>
      <c r="BH293" s="24">
        <f t="shared" si="145"/>
        <v>1</v>
      </c>
      <c r="BI293" s="24">
        <f t="shared" si="146"/>
        <v>0</v>
      </c>
      <c r="BJ293" s="24">
        <f t="shared" si="147"/>
        <v>1</v>
      </c>
      <c r="BK293" s="24">
        <f t="shared" si="148"/>
        <v>0</v>
      </c>
      <c r="BL293" s="24">
        <f t="shared" si="149"/>
        <v>1</v>
      </c>
      <c r="BM293" s="24">
        <f t="shared" si="150"/>
        <v>0</v>
      </c>
      <c r="BN293" s="24">
        <f t="shared" si="151"/>
        <v>1</v>
      </c>
      <c r="BO293" s="24">
        <f t="shared" si="152"/>
        <v>0</v>
      </c>
      <c r="BP293" s="24">
        <f t="shared" si="153"/>
        <v>0</v>
      </c>
      <c r="BQ293" s="24">
        <f t="shared" si="154"/>
        <v>0</v>
      </c>
      <c r="BR293" s="24">
        <f t="shared" si="155"/>
        <v>0</v>
      </c>
      <c r="BS293" s="24">
        <f t="shared" si="156"/>
        <v>0</v>
      </c>
      <c r="BT293" s="24">
        <f t="shared" si="157"/>
        <v>0</v>
      </c>
      <c r="BU293" s="24">
        <f t="shared" si="158"/>
        <v>0</v>
      </c>
      <c r="BV293" s="24">
        <f t="shared" si="159"/>
        <v>0</v>
      </c>
      <c r="BW293" s="24">
        <f t="shared" si="160"/>
        <v>0</v>
      </c>
      <c r="BX293" s="24">
        <f t="shared" si="161"/>
        <v>0</v>
      </c>
      <c r="BY293" s="24">
        <f t="shared" si="162"/>
        <v>0</v>
      </c>
      <c r="BZ293" s="24">
        <f t="shared" si="163"/>
        <v>0</v>
      </c>
      <c r="CA293" s="24">
        <f t="shared" si="164"/>
        <v>0</v>
      </c>
      <c r="CB293" s="24">
        <f t="shared" si="165"/>
        <v>0</v>
      </c>
      <c r="CC293" s="24">
        <f t="shared" si="166"/>
        <v>0</v>
      </c>
      <c r="CD293" s="24">
        <f t="shared" si="167"/>
        <v>1</v>
      </c>
      <c r="CE293" s="24">
        <f t="shared" si="168"/>
        <v>0</v>
      </c>
      <c r="CF293" s="24">
        <f t="shared" si="169"/>
        <v>0</v>
      </c>
      <c r="CG293" s="24">
        <f>MAX($BJ293,$BN293,$BX293,$CB293)</f>
        <v>1</v>
      </c>
      <c r="CH293" s="24">
        <f t="shared" si="170"/>
        <v>0</v>
      </c>
      <c r="CI293" s="24">
        <f t="shared" si="171"/>
        <v>1</v>
      </c>
      <c r="CJ293" s="211">
        <f>_xlfn.XLOOKUP($C293,[1]Sheet1!$B:$B,[1]Sheet1!BJ:BJ)</f>
        <v>0</v>
      </c>
      <c r="CK293" s="211">
        <f>_xlfn.XLOOKUP($C293,[1]Sheet1!$B:$B,[1]Sheet1!BK:BK)</f>
        <v>0</v>
      </c>
      <c r="CL293" s="211">
        <f>_xlfn.XLOOKUP($C293,[1]Sheet1!$B:$B,[1]Sheet1!BL:BL)</f>
        <v>0</v>
      </c>
      <c r="CM293" s="211">
        <f>_xlfn.XLOOKUP($C293,[1]Sheet1!$B:$B,[1]Sheet1!BM:BM)</f>
        <v>0</v>
      </c>
      <c r="CN293" s="211">
        <f>_xlfn.XLOOKUP($C293,[1]Sheet1!$B:$B,[1]Sheet1!BN:BN)</f>
        <v>0</v>
      </c>
      <c r="CO293" s="211">
        <f>_xlfn.XLOOKUP($C293,[1]Sheet1!$B:$B,[1]Sheet1!BO:BO)</f>
        <v>0</v>
      </c>
      <c r="CP293" s="211">
        <f>_xlfn.XLOOKUP($C293,[1]Sheet1!$B:$B,[1]Sheet1!BP:BP)</f>
        <v>1</v>
      </c>
      <c r="CQ293" s="211">
        <f>_xlfn.XLOOKUP($C293,[1]Sheet1!$B:$B,[1]Sheet1!BQ:BQ)</f>
        <v>1</v>
      </c>
      <c r="CR293" s="211">
        <f>_xlfn.XLOOKUP($C293,[1]Sheet1!$B:$B,[1]Sheet1!BR:BR)</f>
        <v>0</v>
      </c>
      <c r="CS293" s="211">
        <f>_xlfn.XLOOKUP($C293,[1]Sheet1!$B:$B,[1]Sheet1!BS:BS)</f>
        <v>1</v>
      </c>
      <c r="CT293" s="211">
        <f>_xlfn.XLOOKUP($C293,[1]Sheet1!$B:$B,[1]Sheet1!BT:BT)</f>
        <v>0</v>
      </c>
      <c r="CU293" s="211">
        <f>_xlfn.XLOOKUP($C293,[1]Sheet1!$B:$B,[1]Sheet1!BU:BU)</f>
        <v>1</v>
      </c>
      <c r="CV293" s="211">
        <f>_xlfn.XLOOKUP($C293,[1]Sheet1!$B:$B,[1]Sheet1!BV:BV)</f>
        <v>0</v>
      </c>
      <c r="CW293" s="211">
        <f>_xlfn.XLOOKUP($C293,[1]Sheet1!$B:$B,[1]Sheet1!BW:BW)</f>
        <v>1</v>
      </c>
      <c r="CX293" s="211">
        <f>_xlfn.XLOOKUP($C293,[1]Sheet1!$B:$B,[1]Sheet1!BX:BX)</f>
        <v>0</v>
      </c>
      <c r="CY293" s="211">
        <f>_xlfn.XLOOKUP($C293,[1]Sheet1!$B:$B,[1]Sheet1!BY:BY)</f>
        <v>1</v>
      </c>
      <c r="CZ293" s="211">
        <f>_xlfn.XLOOKUP($C293,[1]Sheet1!$B:$B,[1]Sheet1!BZ:BZ)</f>
        <v>1</v>
      </c>
      <c r="DA293" s="211">
        <f>_xlfn.XLOOKUP($C293,[1]Sheet1!$B:$B,[1]Sheet1!CA:CA)</f>
        <v>0</v>
      </c>
      <c r="DB293" s="211">
        <f>_xlfn.XLOOKUP($C293,[1]Sheet1!$B:$B,[1]Sheet1!CB:CB)</f>
        <v>1</v>
      </c>
      <c r="DC293" s="211">
        <f>_xlfn.XLOOKUP($C293,[1]Sheet1!$B:$B,[1]Sheet1!CC:CC)</f>
        <v>1</v>
      </c>
      <c r="DD293" s="211">
        <f>_xlfn.XLOOKUP($C293,[1]Sheet1!$B:$B,[1]Sheet1!CD:CD)</f>
        <v>0</v>
      </c>
      <c r="DE293" s="211">
        <f>_xlfn.XLOOKUP($C293,[1]Sheet1!$B:$B,[1]Sheet1!CE:CE)</f>
        <v>1</v>
      </c>
      <c r="DF293" s="211">
        <f>_xlfn.XLOOKUP($C293,[1]Sheet1!$B:$B,[1]Sheet1!CF:CF)</f>
        <v>0</v>
      </c>
      <c r="DG293" s="163" t="str">
        <f>_xlfn.XLOOKUP(C293,[2]Sheet1!$B:$B,[2]Sheet1!$N:$N)</f>
        <v>Y</v>
      </c>
      <c r="DH293" s="163" t="str">
        <f>_xlfn.XLOOKUP(C293,[2]Sheet1!$B:$B,[2]Sheet1!$R:$R)</f>
        <v>No</v>
      </c>
      <c r="DI293" s="163" t="str">
        <f>_xlfn.XLOOKUP(C293,[2]Sheet1!$B:$B,[2]Sheet1!$AN:$AN)</f>
        <v>V</v>
      </c>
      <c r="DJ293" s="163" t="str">
        <f>_xlfn.XLOOKUP(C293,[2]Sheet1!$B:$B,[2]Sheet1!$W:$W)</f>
        <v>N</v>
      </c>
      <c r="DK293" s="163">
        <f>_xlfn.XLOOKUP(C293,[2]Sheet1!$B:$B,[2]Sheet1!$AF:$AF)</f>
        <v>0</v>
      </c>
      <c r="DL293" s="163" t="str">
        <f>_xlfn.XLOOKUP(C293,[2]Sheet1!$B:$B,[2]Sheet1!$AW:$AW)</f>
        <v>Y</v>
      </c>
      <c r="DM293" s="166" t="str">
        <f t="shared" si="172"/>
        <v>Y</v>
      </c>
      <c r="DN293" s="166" t="str">
        <f t="shared" si="173"/>
        <v/>
      </c>
      <c r="DO293" s="166" t="str">
        <f t="shared" si="174"/>
        <v>N</v>
      </c>
      <c r="DP293" s="166" t="str">
        <f t="shared" si="175"/>
        <v>N</v>
      </c>
      <c r="DQ293" s="180" t="str">
        <f t="shared" si="176"/>
        <v>Not Specified</v>
      </c>
      <c r="DR293" s="180"/>
    </row>
    <row r="294" spans="1:122" s="24" customFormat="1" ht="16.5" hidden="1" customHeight="1">
      <c r="A294" s="24">
        <v>291</v>
      </c>
      <c r="B294" s="24">
        <v>240</v>
      </c>
      <c r="C294" s="26" t="s">
        <v>1274</v>
      </c>
      <c r="D294" s="24" t="s">
        <v>7196</v>
      </c>
      <c r="E294" s="24" t="s">
        <v>7172</v>
      </c>
      <c r="F294" s="24" t="s">
        <v>2277</v>
      </c>
      <c r="G294" s="24" t="s">
        <v>3181</v>
      </c>
      <c r="H294" s="30" t="s">
        <v>1275</v>
      </c>
      <c r="I294" s="24" t="s">
        <v>1276</v>
      </c>
      <c r="J294" s="24">
        <v>0</v>
      </c>
      <c r="K294" s="24" t="s">
        <v>1277</v>
      </c>
      <c r="L294" s="24">
        <v>118508</v>
      </c>
      <c r="M294" s="26">
        <v>16</v>
      </c>
      <c r="N294" s="73" t="s">
        <v>689</v>
      </c>
      <c r="O294" s="73" t="s">
        <v>7588</v>
      </c>
      <c r="P294" s="74" t="s">
        <v>7588</v>
      </c>
      <c r="Q294" s="73" t="s">
        <v>689</v>
      </c>
      <c r="R294" s="73" t="s">
        <v>689</v>
      </c>
      <c r="S294" s="73" t="s">
        <v>7588</v>
      </c>
      <c r="T294" s="73" t="s">
        <v>7588</v>
      </c>
      <c r="U294" s="213" t="s">
        <v>7588</v>
      </c>
      <c r="V294" s="73" t="s">
        <v>7588</v>
      </c>
      <c r="W294" s="73" t="s">
        <v>7588</v>
      </c>
      <c r="X294" s="218" t="s">
        <v>7588</v>
      </c>
      <c r="Y294" s="73" t="s">
        <v>7588</v>
      </c>
      <c r="Z294" s="73" t="s">
        <v>7588</v>
      </c>
      <c r="AA294" s="74" t="s">
        <v>7588</v>
      </c>
      <c r="AB294" s="73"/>
      <c r="AC294" s="73" t="s">
        <v>3013</v>
      </c>
      <c r="AD294" s="74" t="s">
        <v>7139</v>
      </c>
      <c r="AE294" s="73" t="s">
        <v>7588</v>
      </c>
      <c r="AF294" s="73" t="s">
        <v>689</v>
      </c>
      <c r="AG294" s="73" t="s">
        <v>166</v>
      </c>
      <c r="AH294" s="73" t="s">
        <v>166</v>
      </c>
      <c r="AI294" s="73"/>
      <c r="AJ294" s="73" t="s">
        <v>691</v>
      </c>
      <c r="AK294" s="81" t="s">
        <v>1278</v>
      </c>
      <c r="AL294" s="73">
        <v>2050</v>
      </c>
      <c r="AM294" s="28" t="s">
        <v>1279</v>
      </c>
      <c r="AN294" s="26"/>
      <c r="AO294" s="24" t="s">
        <v>7588</v>
      </c>
      <c r="AP294" s="73" t="s">
        <v>689</v>
      </c>
      <c r="AQ294" s="24" t="s">
        <v>7588</v>
      </c>
      <c r="AR294" s="24" t="s">
        <v>7588</v>
      </c>
      <c r="AS294" s="24" t="s">
        <v>7588</v>
      </c>
      <c r="AU294" s="26"/>
      <c r="AV294" s="24" t="s">
        <v>267</v>
      </c>
      <c r="AW294" s="22" t="s">
        <v>7588</v>
      </c>
      <c r="AX294" s="24" t="s">
        <v>7588</v>
      </c>
      <c r="AY294" s="24" t="s">
        <v>689</v>
      </c>
      <c r="AZ294" s="24" t="s">
        <v>7588</v>
      </c>
      <c r="BA294" s="24" t="s">
        <v>7588</v>
      </c>
      <c r="BC294" s="26"/>
      <c r="BE294" s="29"/>
      <c r="BF294" s="26"/>
      <c r="BG294" s="24">
        <f t="shared" si="144"/>
        <v>0</v>
      </c>
      <c r="BH294" s="24">
        <f t="shared" si="145"/>
        <v>0</v>
      </c>
      <c r="BI294" s="24">
        <f t="shared" si="146"/>
        <v>0</v>
      </c>
      <c r="BJ294" s="24">
        <f t="shared" si="147"/>
        <v>0</v>
      </c>
      <c r="BK294" s="24">
        <f t="shared" si="148"/>
        <v>0</v>
      </c>
      <c r="BL294" s="24">
        <f t="shared" si="149"/>
        <v>0</v>
      </c>
      <c r="BM294" s="24">
        <f t="shared" si="150"/>
        <v>0</v>
      </c>
      <c r="BN294" s="24">
        <f t="shared" si="151"/>
        <v>0</v>
      </c>
      <c r="BO294" s="24">
        <f t="shared" si="152"/>
        <v>0</v>
      </c>
      <c r="BP294" s="24">
        <f t="shared" si="153"/>
        <v>0</v>
      </c>
      <c r="BQ294" s="24">
        <f t="shared" si="154"/>
        <v>0</v>
      </c>
      <c r="BR294" s="24">
        <f t="shared" si="155"/>
        <v>0</v>
      </c>
      <c r="BS294" s="24">
        <f t="shared" si="156"/>
        <v>0</v>
      </c>
      <c r="BT294" s="24">
        <f t="shared" si="157"/>
        <v>0</v>
      </c>
      <c r="BU294" s="24">
        <f t="shared" si="158"/>
        <v>0</v>
      </c>
      <c r="BV294" s="24">
        <f t="shared" si="159"/>
        <v>0</v>
      </c>
      <c r="BW294" s="24">
        <f t="shared" si="160"/>
        <v>0</v>
      </c>
      <c r="BX294" s="24">
        <f t="shared" si="161"/>
        <v>0</v>
      </c>
      <c r="BY294" s="24">
        <f t="shared" si="162"/>
        <v>0</v>
      </c>
      <c r="BZ294" s="24">
        <f t="shared" si="163"/>
        <v>0</v>
      </c>
      <c r="CA294" s="24">
        <f t="shared" si="164"/>
        <v>0</v>
      </c>
      <c r="CB294" s="24">
        <f t="shared" si="165"/>
        <v>0</v>
      </c>
      <c r="CC294" s="24">
        <f t="shared" si="166"/>
        <v>0</v>
      </c>
      <c r="CD294" s="24">
        <f t="shared" si="167"/>
        <v>0</v>
      </c>
      <c r="CE294" s="24">
        <f t="shared" si="168"/>
        <v>0</v>
      </c>
      <c r="CF294" s="24">
        <f t="shared" si="169"/>
        <v>0</v>
      </c>
      <c r="CG294" s="24">
        <f t="shared" ref="CG294:CG303" si="179">MAX(BJ294,BN294,BX294,CB294)</f>
        <v>0</v>
      </c>
      <c r="CH294" s="24">
        <f t="shared" si="170"/>
        <v>0</v>
      </c>
      <c r="CI294" s="24">
        <f t="shared" si="171"/>
        <v>1</v>
      </c>
      <c r="CJ294" s="211">
        <f>_xlfn.XLOOKUP($C294,[1]Sheet1!$B:$B,[1]Sheet1!BJ:BJ)</f>
        <v>0</v>
      </c>
      <c r="CK294" s="211">
        <f>_xlfn.XLOOKUP($C294,[1]Sheet1!$B:$B,[1]Sheet1!BK:BK)</f>
        <v>0</v>
      </c>
      <c r="CL294" s="211">
        <f>_xlfn.XLOOKUP($C294,[1]Sheet1!$B:$B,[1]Sheet1!BL:BL)</f>
        <v>0</v>
      </c>
      <c r="CM294" s="211">
        <f>_xlfn.XLOOKUP($C294,[1]Sheet1!$B:$B,[1]Sheet1!BM:BM)</f>
        <v>0</v>
      </c>
      <c r="CN294" s="211">
        <f>_xlfn.XLOOKUP($C294,[1]Sheet1!$B:$B,[1]Sheet1!BN:BN)</f>
        <v>0</v>
      </c>
      <c r="CO294" s="211">
        <f>_xlfn.XLOOKUP($C294,[1]Sheet1!$B:$B,[1]Sheet1!BO:BO)</f>
        <v>0</v>
      </c>
      <c r="CP294" s="211">
        <f>_xlfn.XLOOKUP($C294,[1]Sheet1!$B:$B,[1]Sheet1!BP:BP)</f>
        <v>0</v>
      </c>
      <c r="CQ294" s="211">
        <f>_xlfn.XLOOKUP($C294,[1]Sheet1!$B:$B,[1]Sheet1!BQ:BQ)</f>
        <v>0</v>
      </c>
      <c r="CR294" s="211">
        <f>_xlfn.XLOOKUP($C294,[1]Sheet1!$B:$B,[1]Sheet1!BR:BR)</f>
        <v>0</v>
      </c>
      <c r="CS294" s="211">
        <f>_xlfn.XLOOKUP($C294,[1]Sheet1!$B:$B,[1]Sheet1!BS:BS)</f>
        <v>0</v>
      </c>
      <c r="CT294" s="211">
        <f>_xlfn.XLOOKUP($C294,[1]Sheet1!$B:$B,[1]Sheet1!BT:BT)</f>
        <v>0</v>
      </c>
      <c r="CU294" s="211">
        <f>_xlfn.XLOOKUP($C294,[1]Sheet1!$B:$B,[1]Sheet1!BU:BU)</f>
        <v>0</v>
      </c>
      <c r="CV294" s="211">
        <f>_xlfn.XLOOKUP($C294,[1]Sheet1!$B:$B,[1]Sheet1!BV:BV)</f>
        <v>0</v>
      </c>
      <c r="CW294" s="211">
        <f>_xlfn.XLOOKUP($C294,[1]Sheet1!$B:$B,[1]Sheet1!BW:BW)</f>
        <v>0</v>
      </c>
      <c r="CX294" s="211">
        <f>_xlfn.XLOOKUP($C294,[1]Sheet1!$B:$B,[1]Sheet1!BX:BX)</f>
        <v>0</v>
      </c>
      <c r="CY294" s="211">
        <f>_xlfn.XLOOKUP($C294,[1]Sheet1!$B:$B,[1]Sheet1!BY:BY)</f>
        <v>0</v>
      </c>
      <c r="CZ294" s="211">
        <f>_xlfn.XLOOKUP($C294,[1]Sheet1!$B:$B,[1]Sheet1!BZ:BZ)</f>
        <v>0</v>
      </c>
      <c r="DA294" s="211">
        <f>_xlfn.XLOOKUP($C294,[1]Sheet1!$B:$B,[1]Sheet1!CA:CA)</f>
        <v>0</v>
      </c>
      <c r="DB294" s="211">
        <f>_xlfn.XLOOKUP($C294,[1]Sheet1!$B:$B,[1]Sheet1!CB:CB)</f>
        <v>0</v>
      </c>
      <c r="DC294" s="211">
        <f>_xlfn.XLOOKUP($C294,[1]Sheet1!$B:$B,[1]Sheet1!CC:CC)</f>
        <v>0</v>
      </c>
      <c r="DD294" s="211">
        <f>_xlfn.XLOOKUP($C294,[1]Sheet1!$B:$B,[1]Sheet1!CD:CD)</f>
        <v>0</v>
      </c>
      <c r="DE294" s="211">
        <f>_xlfn.XLOOKUP($C294,[1]Sheet1!$B:$B,[1]Sheet1!CE:CE)</f>
        <v>0</v>
      </c>
      <c r="DF294" s="211">
        <f>_xlfn.XLOOKUP($C294,[1]Sheet1!$B:$B,[1]Sheet1!CF:CF)</f>
        <v>0</v>
      </c>
      <c r="DG294" s="163" t="str">
        <f>_xlfn.XLOOKUP(C294,[2]Sheet1!$B:$B,[2]Sheet1!$N:$N)</f>
        <v>N</v>
      </c>
      <c r="DH294" s="163">
        <f>_xlfn.XLOOKUP(C294,[2]Sheet1!$B:$B,[2]Sheet1!$R:$R)</f>
        <v>0</v>
      </c>
      <c r="DI294" s="163" t="str">
        <f>_xlfn.XLOOKUP(C294,[2]Sheet1!$B:$B,[2]Sheet1!$AN:$AN)</f>
        <v>N</v>
      </c>
      <c r="DJ294" s="163" t="str">
        <f>_xlfn.XLOOKUP(C294,[2]Sheet1!$B:$B,[2]Sheet1!$W:$W)</f>
        <v>G</v>
      </c>
      <c r="DK294" s="163" t="str">
        <f>_xlfn.XLOOKUP(C294,[2]Sheet1!$B:$B,[2]Sheet1!$AF:$AF)</f>
        <v>Y, g</v>
      </c>
      <c r="DL294" s="163">
        <f>_xlfn.XLOOKUP(C294,[2]Sheet1!$B:$B,[2]Sheet1!$AW:$AW)</f>
        <v>0</v>
      </c>
      <c r="DM294" s="166" t="str">
        <f t="shared" si="172"/>
        <v>N</v>
      </c>
      <c r="DN294" s="166" t="str">
        <f t="shared" si="173"/>
        <v/>
      </c>
      <c r="DO294" s="166" t="str">
        <f t="shared" si="174"/>
        <v>N</v>
      </c>
      <c r="DP294" s="166" t="str">
        <f t="shared" si="175"/>
        <v>N</v>
      </c>
      <c r="DQ294" s="180" t="str">
        <f t="shared" si="176"/>
        <v>Not Specified</v>
      </c>
      <c r="DR294" s="180"/>
    </row>
    <row r="295" spans="1:122" s="89" customFormat="1" ht="16.5" hidden="1" customHeight="1">
      <c r="A295" s="89">
        <v>292</v>
      </c>
      <c r="B295" s="89">
        <v>314</v>
      </c>
      <c r="C295" s="90" t="s">
        <v>1280</v>
      </c>
      <c r="D295" s="89" t="s">
        <v>7206</v>
      </c>
      <c r="E295" s="89" t="s">
        <v>7157</v>
      </c>
      <c r="F295" s="89" t="s">
        <v>2277</v>
      </c>
      <c r="G295" s="89" t="s">
        <v>3181</v>
      </c>
      <c r="H295" s="91" t="s">
        <v>1281</v>
      </c>
      <c r="I295" s="89" t="s">
        <v>1282</v>
      </c>
      <c r="J295" s="89">
        <v>0.28599999999999998</v>
      </c>
      <c r="K295" s="89" t="s">
        <v>1283</v>
      </c>
      <c r="L295" s="89">
        <v>40000</v>
      </c>
      <c r="M295" s="90">
        <v>5</v>
      </c>
      <c r="N295" s="88" t="s">
        <v>689</v>
      </c>
      <c r="O295" s="88" t="s">
        <v>7588</v>
      </c>
      <c r="P295" s="92" t="s">
        <v>7588</v>
      </c>
      <c r="Q295" s="73" t="s">
        <v>689</v>
      </c>
      <c r="R295" s="73" t="s">
        <v>689</v>
      </c>
      <c r="S295" s="88" t="s">
        <v>7588</v>
      </c>
      <c r="T295" s="88" t="s">
        <v>7588</v>
      </c>
      <c r="U295" s="215" t="s">
        <v>7588</v>
      </c>
      <c r="V295" s="88" t="s">
        <v>7588</v>
      </c>
      <c r="W295" s="88" t="s">
        <v>7588</v>
      </c>
      <c r="X295" s="220" t="s">
        <v>7588</v>
      </c>
      <c r="Y295" s="73" t="s">
        <v>7588</v>
      </c>
      <c r="Z295" s="88" t="s">
        <v>7588</v>
      </c>
      <c r="AA295" s="92" t="s">
        <v>7588</v>
      </c>
      <c r="AB295" s="88"/>
      <c r="AC295" s="88" t="s">
        <v>7588</v>
      </c>
      <c r="AD295" s="92" t="s">
        <v>7588</v>
      </c>
      <c r="AE295" s="73" t="s">
        <v>7588</v>
      </c>
      <c r="AF295" s="73" t="s">
        <v>689</v>
      </c>
      <c r="AG295" s="88" t="s">
        <v>7588</v>
      </c>
      <c r="AH295" s="88" t="s">
        <v>7588</v>
      </c>
      <c r="AI295" s="88" t="s">
        <v>7588</v>
      </c>
      <c r="AJ295" s="88" t="s">
        <v>7588</v>
      </c>
      <c r="AK295" s="93" t="s">
        <v>7588</v>
      </c>
      <c r="AL295" s="88" t="s">
        <v>7588</v>
      </c>
      <c r="AN295" s="90"/>
      <c r="AO295" s="24" t="s">
        <v>7588</v>
      </c>
      <c r="AP295" s="88" t="s">
        <v>689</v>
      </c>
      <c r="AQ295" s="89" t="s">
        <v>7588</v>
      </c>
      <c r="AR295" s="89" t="s">
        <v>7588</v>
      </c>
      <c r="AS295" s="89" t="s">
        <v>7588</v>
      </c>
      <c r="AU295" s="90"/>
      <c r="AV295" s="89" t="s">
        <v>7588</v>
      </c>
      <c r="AW295" s="199" t="s">
        <v>7588</v>
      </c>
      <c r="AX295" s="89" t="s">
        <v>7588</v>
      </c>
      <c r="AY295" s="89" t="s">
        <v>689</v>
      </c>
      <c r="AZ295" s="89" t="s">
        <v>7588</v>
      </c>
      <c r="BA295" s="89" t="s">
        <v>7588</v>
      </c>
      <c r="BC295" s="90"/>
      <c r="BE295" s="95"/>
      <c r="BF295" s="90"/>
      <c r="BG295" s="24">
        <f t="shared" si="144"/>
        <v>0</v>
      </c>
      <c r="BH295" s="24">
        <f t="shared" si="145"/>
        <v>0</v>
      </c>
      <c r="BI295" s="24">
        <f t="shared" si="146"/>
        <v>0</v>
      </c>
      <c r="BJ295" s="24">
        <f t="shared" si="147"/>
        <v>0</v>
      </c>
      <c r="BK295" s="24">
        <f t="shared" si="148"/>
        <v>0</v>
      </c>
      <c r="BL295" s="24">
        <f t="shared" si="149"/>
        <v>0</v>
      </c>
      <c r="BM295" s="24">
        <f t="shared" si="150"/>
        <v>0</v>
      </c>
      <c r="BN295" s="24">
        <f t="shared" si="151"/>
        <v>0</v>
      </c>
      <c r="BO295" s="24">
        <f t="shared" si="152"/>
        <v>0</v>
      </c>
      <c r="BP295" s="24">
        <f t="shared" si="153"/>
        <v>0</v>
      </c>
      <c r="BQ295" s="24">
        <f t="shared" si="154"/>
        <v>0</v>
      </c>
      <c r="BR295" s="24">
        <f t="shared" si="155"/>
        <v>0</v>
      </c>
      <c r="BS295" s="24">
        <f t="shared" si="156"/>
        <v>0</v>
      </c>
      <c r="BT295" s="24">
        <f t="shared" si="157"/>
        <v>0</v>
      </c>
      <c r="BU295" s="24">
        <f t="shared" si="158"/>
        <v>0</v>
      </c>
      <c r="BV295" s="24">
        <f t="shared" si="159"/>
        <v>0</v>
      </c>
      <c r="BW295" s="24">
        <f t="shared" si="160"/>
        <v>0</v>
      </c>
      <c r="BX295" s="24">
        <f t="shared" si="161"/>
        <v>0</v>
      </c>
      <c r="BY295" s="24">
        <f t="shared" si="162"/>
        <v>0</v>
      </c>
      <c r="BZ295" s="24">
        <f t="shared" si="163"/>
        <v>0</v>
      </c>
      <c r="CA295" s="24">
        <f t="shared" si="164"/>
        <v>0</v>
      </c>
      <c r="CB295" s="24">
        <f t="shared" si="165"/>
        <v>0</v>
      </c>
      <c r="CC295" s="24">
        <f t="shared" si="166"/>
        <v>0</v>
      </c>
      <c r="CD295" s="24">
        <f t="shared" si="167"/>
        <v>0</v>
      </c>
      <c r="CE295" s="24">
        <f t="shared" si="168"/>
        <v>0</v>
      </c>
      <c r="CF295" s="24">
        <f t="shared" si="169"/>
        <v>0</v>
      </c>
      <c r="CG295" s="24">
        <f t="shared" si="179"/>
        <v>0</v>
      </c>
      <c r="CH295" s="24">
        <f t="shared" si="170"/>
        <v>0</v>
      </c>
      <c r="CI295" s="24">
        <f t="shared" si="171"/>
        <v>0</v>
      </c>
      <c r="CJ295" s="211">
        <f>_xlfn.XLOOKUP($C295,[1]Sheet1!$B:$B,[1]Sheet1!BJ:BJ)</f>
        <v>0</v>
      </c>
      <c r="CK295" s="211">
        <f>_xlfn.XLOOKUP($C295,[1]Sheet1!$B:$B,[1]Sheet1!BK:BK)</f>
        <v>0</v>
      </c>
      <c r="CL295" s="211">
        <f>_xlfn.XLOOKUP($C295,[1]Sheet1!$B:$B,[1]Sheet1!BL:BL)</f>
        <v>0</v>
      </c>
      <c r="CM295" s="211">
        <f>_xlfn.XLOOKUP($C295,[1]Sheet1!$B:$B,[1]Sheet1!BM:BM)</f>
        <v>0</v>
      </c>
      <c r="CN295" s="211">
        <f>_xlfn.XLOOKUP($C295,[1]Sheet1!$B:$B,[1]Sheet1!BN:BN)</f>
        <v>0</v>
      </c>
      <c r="CO295" s="211">
        <f>_xlfn.XLOOKUP($C295,[1]Sheet1!$B:$B,[1]Sheet1!BO:BO)</f>
        <v>0</v>
      </c>
      <c r="CP295" s="211">
        <f>_xlfn.XLOOKUP($C295,[1]Sheet1!$B:$B,[1]Sheet1!BP:BP)</f>
        <v>0</v>
      </c>
      <c r="CQ295" s="211">
        <f>_xlfn.XLOOKUP($C295,[1]Sheet1!$B:$B,[1]Sheet1!BQ:BQ)</f>
        <v>0</v>
      </c>
      <c r="CR295" s="211">
        <f>_xlfn.XLOOKUP($C295,[1]Sheet1!$B:$B,[1]Sheet1!BR:BR)</f>
        <v>0</v>
      </c>
      <c r="CS295" s="211">
        <f>_xlfn.XLOOKUP($C295,[1]Sheet1!$B:$B,[1]Sheet1!BS:BS)</f>
        <v>0</v>
      </c>
      <c r="CT295" s="211">
        <f>_xlfn.XLOOKUP($C295,[1]Sheet1!$B:$B,[1]Sheet1!BT:BT)</f>
        <v>0</v>
      </c>
      <c r="CU295" s="211">
        <f>_xlfn.XLOOKUP($C295,[1]Sheet1!$B:$B,[1]Sheet1!BU:BU)</f>
        <v>0</v>
      </c>
      <c r="CV295" s="211">
        <f>_xlfn.XLOOKUP($C295,[1]Sheet1!$B:$B,[1]Sheet1!BV:BV)</f>
        <v>0</v>
      </c>
      <c r="CW295" s="211">
        <f>_xlfn.XLOOKUP($C295,[1]Sheet1!$B:$B,[1]Sheet1!BW:BW)</f>
        <v>0</v>
      </c>
      <c r="CX295" s="211">
        <f>_xlfn.XLOOKUP($C295,[1]Sheet1!$B:$B,[1]Sheet1!BX:BX)</f>
        <v>0</v>
      </c>
      <c r="CY295" s="211">
        <f>_xlfn.XLOOKUP($C295,[1]Sheet1!$B:$B,[1]Sheet1!BY:BY)</f>
        <v>0</v>
      </c>
      <c r="CZ295" s="211">
        <f>_xlfn.XLOOKUP($C295,[1]Sheet1!$B:$B,[1]Sheet1!BZ:BZ)</f>
        <v>0</v>
      </c>
      <c r="DA295" s="211">
        <f>_xlfn.XLOOKUP($C295,[1]Sheet1!$B:$B,[1]Sheet1!CA:CA)</f>
        <v>0</v>
      </c>
      <c r="DB295" s="211">
        <f>_xlfn.XLOOKUP($C295,[1]Sheet1!$B:$B,[1]Sheet1!CB:CB)</f>
        <v>0</v>
      </c>
      <c r="DC295" s="211">
        <f>_xlfn.XLOOKUP($C295,[1]Sheet1!$B:$B,[1]Sheet1!CC:CC)</f>
        <v>0</v>
      </c>
      <c r="DD295" s="211">
        <f>_xlfn.XLOOKUP($C295,[1]Sheet1!$B:$B,[1]Sheet1!CD:CD)</f>
        <v>0</v>
      </c>
      <c r="DE295" s="211">
        <f>_xlfn.XLOOKUP($C295,[1]Sheet1!$B:$B,[1]Sheet1!CE:CE)</f>
        <v>0</v>
      </c>
      <c r="DF295" s="211">
        <f>_xlfn.XLOOKUP($C295,[1]Sheet1!$B:$B,[1]Sheet1!CF:CF)</f>
        <v>0</v>
      </c>
      <c r="DG295" s="163" t="str">
        <f>_xlfn.XLOOKUP(C295,[2]Sheet1!$B:$B,[2]Sheet1!$N:$N)</f>
        <v>N</v>
      </c>
      <c r="DH295" s="163">
        <f>_xlfn.XLOOKUP(C295,[2]Sheet1!$B:$B,[2]Sheet1!$R:$R)</f>
        <v>0</v>
      </c>
      <c r="DI295" s="163" t="str">
        <f>_xlfn.XLOOKUP(C295,[2]Sheet1!$B:$B,[2]Sheet1!$AN:$AN)</f>
        <v>N</v>
      </c>
      <c r="DJ295" s="163" t="str">
        <f>_xlfn.XLOOKUP(C295,[2]Sheet1!$B:$B,[2]Sheet1!$W:$W)</f>
        <v>G</v>
      </c>
      <c r="DK295" s="163">
        <f>_xlfn.XLOOKUP(C295,[2]Sheet1!$B:$B,[2]Sheet1!$AF:$AF)</f>
        <v>0</v>
      </c>
      <c r="DL295" s="163">
        <f>_xlfn.XLOOKUP(C295,[2]Sheet1!$B:$B,[2]Sheet1!$AW:$AW)</f>
        <v>0</v>
      </c>
      <c r="DM295" s="166" t="str">
        <f t="shared" si="172"/>
        <v>N</v>
      </c>
      <c r="DN295" s="166" t="str">
        <f t="shared" si="173"/>
        <v/>
      </c>
      <c r="DO295" s="166" t="str">
        <f t="shared" si="174"/>
        <v>N</v>
      </c>
      <c r="DP295" s="166" t="str">
        <f t="shared" si="175"/>
        <v>N</v>
      </c>
      <c r="DQ295" s="180" t="str">
        <f t="shared" si="176"/>
        <v/>
      </c>
      <c r="DR295" s="180"/>
    </row>
    <row r="296" spans="1:122" s="24" customFormat="1" ht="16.5" hidden="1" customHeight="1">
      <c r="A296" s="24">
        <v>293</v>
      </c>
      <c r="B296" s="24">
        <v>252</v>
      </c>
      <c r="C296" s="26" t="s">
        <v>270</v>
      </c>
      <c r="D296" s="24" t="s">
        <v>7190</v>
      </c>
      <c r="E296" s="24" t="s">
        <v>7169</v>
      </c>
      <c r="F296" s="24" t="s">
        <v>2800</v>
      </c>
      <c r="G296" s="24" t="s">
        <v>7255</v>
      </c>
      <c r="H296" s="30" t="s">
        <v>271</v>
      </c>
      <c r="I296" s="24" t="s">
        <v>272</v>
      </c>
      <c r="J296" s="24">
        <v>0.122</v>
      </c>
      <c r="K296" s="24" t="s">
        <v>273</v>
      </c>
      <c r="L296" s="24">
        <v>78644</v>
      </c>
      <c r="M296" s="26">
        <v>29</v>
      </c>
      <c r="N296" s="73" t="s">
        <v>689</v>
      </c>
      <c r="O296" s="73" t="s">
        <v>7588</v>
      </c>
      <c r="P296" s="74" t="s">
        <v>7588</v>
      </c>
      <c r="Q296" s="73" t="s">
        <v>689</v>
      </c>
      <c r="R296" s="73" t="s">
        <v>689</v>
      </c>
      <c r="S296" s="73" t="s">
        <v>7588</v>
      </c>
      <c r="T296" s="73" t="s">
        <v>7588</v>
      </c>
      <c r="U296" s="213" t="s">
        <v>7588</v>
      </c>
      <c r="V296" s="73" t="s">
        <v>7588</v>
      </c>
      <c r="W296" s="73" t="s">
        <v>7588</v>
      </c>
      <c r="X296" s="218" t="s">
        <v>7588</v>
      </c>
      <c r="Y296" s="73" t="s">
        <v>7588</v>
      </c>
      <c r="Z296" s="73" t="s">
        <v>7588</v>
      </c>
      <c r="AA296" s="74" t="s">
        <v>7588</v>
      </c>
      <c r="AB296" s="73"/>
      <c r="AC296" s="73" t="s">
        <v>417</v>
      </c>
      <c r="AD296" s="74" t="s">
        <v>6</v>
      </c>
      <c r="AE296" s="73" t="s">
        <v>7588</v>
      </c>
      <c r="AF296" s="73" t="s">
        <v>689</v>
      </c>
      <c r="AG296" s="73" t="s">
        <v>266</v>
      </c>
      <c r="AH296" s="73" t="s">
        <v>266</v>
      </c>
      <c r="AI296" s="73" t="s">
        <v>266</v>
      </c>
      <c r="AJ296" s="73" t="s">
        <v>2283</v>
      </c>
      <c r="AK296" s="81" t="s">
        <v>7588</v>
      </c>
      <c r="AL296" s="73" t="s">
        <v>7588</v>
      </c>
      <c r="AN296" s="26"/>
      <c r="AO296" s="24" t="s">
        <v>7346</v>
      </c>
      <c r="AP296" s="73" t="s">
        <v>86</v>
      </c>
      <c r="AQ296" s="24" t="s">
        <v>2283</v>
      </c>
      <c r="AR296" s="24" t="s">
        <v>5609</v>
      </c>
      <c r="AS296" s="24">
        <v>2050</v>
      </c>
      <c r="AU296" s="26"/>
      <c r="AV296" s="24" t="s">
        <v>266</v>
      </c>
      <c r="AW296" s="22" t="s">
        <v>3271</v>
      </c>
      <c r="AX296" s="24" t="s">
        <v>269</v>
      </c>
      <c r="AY296" s="24" t="s">
        <v>689</v>
      </c>
      <c r="AZ296" s="24" t="s">
        <v>7588</v>
      </c>
      <c r="BA296" s="24" t="s">
        <v>7588</v>
      </c>
      <c r="BC296" s="26"/>
      <c r="BE296" s="29"/>
      <c r="BF296" s="26"/>
      <c r="BG296" s="24">
        <f t="shared" si="144"/>
        <v>0</v>
      </c>
      <c r="BH296" s="24">
        <f t="shared" si="145"/>
        <v>0</v>
      </c>
      <c r="BI296" s="24">
        <f t="shared" si="146"/>
        <v>0</v>
      </c>
      <c r="BJ296" s="24">
        <f t="shared" si="147"/>
        <v>0</v>
      </c>
      <c r="BK296" s="24">
        <f t="shared" si="148"/>
        <v>0</v>
      </c>
      <c r="BL296" s="24">
        <f t="shared" si="149"/>
        <v>0</v>
      </c>
      <c r="BM296" s="24">
        <f t="shared" si="150"/>
        <v>0</v>
      </c>
      <c r="BN296" s="24">
        <f t="shared" si="151"/>
        <v>0</v>
      </c>
      <c r="BO296" s="24">
        <f t="shared" si="152"/>
        <v>0</v>
      </c>
      <c r="BP296" s="24">
        <f t="shared" si="153"/>
        <v>0</v>
      </c>
      <c r="BQ296" s="24">
        <f t="shared" si="154"/>
        <v>0</v>
      </c>
      <c r="BR296" s="24">
        <f t="shared" si="155"/>
        <v>0</v>
      </c>
      <c r="BS296" s="24">
        <f t="shared" si="156"/>
        <v>0</v>
      </c>
      <c r="BT296" s="24">
        <f t="shared" si="157"/>
        <v>1</v>
      </c>
      <c r="BU296" s="24">
        <f t="shared" si="158"/>
        <v>0</v>
      </c>
      <c r="BV296" s="24">
        <f t="shared" si="159"/>
        <v>0</v>
      </c>
      <c r="BW296" s="24">
        <f t="shared" si="160"/>
        <v>0</v>
      </c>
      <c r="BX296" s="24">
        <f t="shared" si="161"/>
        <v>0</v>
      </c>
      <c r="BY296" s="24">
        <f t="shared" si="162"/>
        <v>0</v>
      </c>
      <c r="BZ296" s="24">
        <f t="shared" si="163"/>
        <v>0</v>
      </c>
      <c r="CA296" s="24">
        <f t="shared" si="164"/>
        <v>1</v>
      </c>
      <c r="CB296" s="24">
        <f t="shared" si="165"/>
        <v>1</v>
      </c>
      <c r="CC296" s="24">
        <f t="shared" si="166"/>
        <v>0</v>
      </c>
      <c r="CD296" s="24">
        <f t="shared" si="167"/>
        <v>0</v>
      </c>
      <c r="CE296" s="24">
        <f t="shared" si="168"/>
        <v>0</v>
      </c>
      <c r="CF296" s="24">
        <f t="shared" si="169"/>
        <v>1</v>
      </c>
      <c r="CG296" s="24">
        <f t="shared" si="179"/>
        <v>1</v>
      </c>
      <c r="CH296" s="24">
        <f t="shared" si="170"/>
        <v>0</v>
      </c>
      <c r="CI296" s="24">
        <f t="shared" si="171"/>
        <v>0</v>
      </c>
      <c r="CJ296" s="211">
        <f>_xlfn.XLOOKUP($C296,[1]Sheet1!$B:$B,[1]Sheet1!BJ:BJ)</f>
        <v>1</v>
      </c>
      <c r="CK296" s="211">
        <f>_xlfn.XLOOKUP($C296,[1]Sheet1!$B:$B,[1]Sheet1!BK:BK)</f>
        <v>0</v>
      </c>
      <c r="CL296" s="211">
        <f>_xlfn.XLOOKUP($C296,[1]Sheet1!$B:$B,[1]Sheet1!BL:BL)</f>
        <v>0</v>
      </c>
      <c r="CM296" s="211">
        <f>_xlfn.XLOOKUP($C296,[1]Sheet1!$B:$B,[1]Sheet1!BM:BM)</f>
        <v>1</v>
      </c>
      <c r="CN296" s="211">
        <f>_xlfn.XLOOKUP($C296,[1]Sheet1!$B:$B,[1]Sheet1!BN:BN)</f>
        <v>0</v>
      </c>
      <c r="CO296" s="211">
        <f>_xlfn.XLOOKUP($C296,[1]Sheet1!$B:$B,[1]Sheet1!BO:BO)</f>
        <v>0</v>
      </c>
      <c r="CP296" s="211">
        <f>_xlfn.XLOOKUP($C296,[1]Sheet1!$B:$B,[1]Sheet1!BP:BP)</f>
        <v>1</v>
      </c>
      <c r="CQ296" s="211">
        <f>_xlfn.XLOOKUP($C296,[1]Sheet1!$B:$B,[1]Sheet1!BQ:BQ)</f>
        <v>1</v>
      </c>
      <c r="CR296" s="211">
        <f>_xlfn.XLOOKUP($C296,[1]Sheet1!$B:$B,[1]Sheet1!BR:BR)</f>
        <v>0</v>
      </c>
      <c r="CS296" s="211">
        <f>_xlfn.XLOOKUP($C296,[1]Sheet1!$B:$B,[1]Sheet1!BS:BS)</f>
        <v>0</v>
      </c>
      <c r="CT296" s="211">
        <f>_xlfn.XLOOKUP($C296,[1]Sheet1!$B:$B,[1]Sheet1!BT:BT)</f>
        <v>0</v>
      </c>
      <c r="CU296" s="211">
        <f>_xlfn.XLOOKUP($C296,[1]Sheet1!$B:$B,[1]Sheet1!BU:BU)</f>
        <v>0</v>
      </c>
      <c r="CV296" s="211">
        <f>_xlfn.XLOOKUP($C296,[1]Sheet1!$B:$B,[1]Sheet1!BV:BV)</f>
        <v>0</v>
      </c>
      <c r="CW296" s="211">
        <f>_xlfn.XLOOKUP($C296,[1]Sheet1!$B:$B,[1]Sheet1!BW:BW)</f>
        <v>0</v>
      </c>
      <c r="CX296" s="211">
        <f>_xlfn.XLOOKUP($C296,[1]Sheet1!$B:$B,[1]Sheet1!BX:BX)</f>
        <v>0</v>
      </c>
      <c r="CY296" s="211">
        <f>_xlfn.XLOOKUP($C296,[1]Sheet1!$B:$B,[1]Sheet1!BY:BY)</f>
        <v>0</v>
      </c>
      <c r="CZ296" s="211">
        <f>_xlfn.XLOOKUP($C296,[1]Sheet1!$B:$B,[1]Sheet1!BZ:BZ)</f>
        <v>1</v>
      </c>
      <c r="DA296" s="211">
        <f>_xlfn.XLOOKUP($C296,[1]Sheet1!$B:$B,[1]Sheet1!CA:CA)</f>
        <v>1</v>
      </c>
      <c r="DB296" s="211">
        <f>_xlfn.XLOOKUP($C296,[1]Sheet1!$B:$B,[1]Sheet1!CB:CB)</f>
        <v>1</v>
      </c>
      <c r="DC296" s="211">
        <f>_xlfn.XLOOKUP($C296,[1]Sheet1!$B:$B,[1]Sheet1!CC:CC)</f>
        <v>1</v>
      </c>
      <c r="DD296" s="211">
        <f>_xlfn.XLOOKUP($C296,[1]Sheet1!$B:$B,[1]Sheet1!CD:CD)</f>
        <v>0</v>
      </c>
      <c r="DE296" s="211">
        <f>_xlfn.XLOOKUP($C296,[1]Sheet1!$B:$B,[1]Sheet1!CE:CE)</f>
        <v>1</v>
      </c>
      <c r="DF296" s="211">
        <f>_xlfn.XLOOKUP($C296,[1]Sheet1!$B:$B,[1]Sheet1!CF:CF)</f>
        <v>1</v>
      </c>
      <c r="DG296" s="163" t="str">
        <f>_xlfn.XLOOKUP(C296,[2]Sheet1!$B:$B,[2]Sheet1!$N:$N)</f>
        <v>N</v>
      </c>
      <c r="DH296" s="163">
        <f>_xlfn.XLOOKUP(C296,[2]Sheet1!$B:$B,[2]Sheet1!$R:$R)</f>
        <v>0</v>
      </c>
      <c r="DI296" s="163" t="str">
        <f>_xlfn.XLOOKUP(C296,[2]Sheet1!$B:$B,[2]Sheet1!$AN:$AN)</f>
        <v>C + F</v>
      </c>
      <c r="DJ296" s="163" t="str">
        <f>_xlfn.XLOOKUP(C296,[2]Sheet1!$B:$B,[2]Sheet1!$W:$W)</f>
        <v>C, V</v>
      </c>
      <c r="DK296" s="163" t="str">
        <f>_xlfn.XLOOKUP(C296,[2]Sheet1!$B:$B,[2]Sheet1!$AF:$AF)</f>
        <v>Y</v>
      </c>
      <c r="DL296" s="163" t="str">
        <f>_xlfn.XLOOKUP(C296,[2]Sheet1!$B:$B,[2]Sheet1!$AW:$AW)</f>
        <v>Y</v>
      </c>
      <c r="DM296" s="166" t="str">
        <f t="shared" si="172"/>
        <v>N</v>
      </c>
      <c r="DN296" s="166" t="str">
        <f t="shared" si="173"/>
        <v/>
      </c>
      <c r="DO296" s="166" t="str">
        <f t="shared" si="174"/>
        <v>Y</v>
      </c>
      <c r="DP296" s="166" t="str">
        <f t="shared" si="175"/>
        <v>N</v>
      </c>
      <c r="DQ296" s="180" t="str">
        <f t="shared" si="176"/>
        <v>Yes</v>
      </c>
      <c r="DR296" s="180"/>
    </row>
    <row r="297" spans="1:122" s="24" customFormat="1" ht="16.5" hidden="1" customHeight="1">
      <c r="A297" s="24">
        <v>294</v>
      </c>
      <c r="B297" s="24">
        <v>298</v>
      </c>
      <c r="C297" s="26" t="s">
        <v>1284</v>
      </c>
      <c r="D297" s="143" t="s">
        <v>7187</v>
      </c>
      <c r="E297" s="143" t="s">
        <v>7169</v>
      </c>
      <c r="F297" s="143" t="s">
        <v>2540</v>
      </c>
      <c r="G297" s="143" t="s">
        <v>3181</v>
      </c>
      <c r="H297" s="167" t="s">
        <v>1285</v>
      </c>
      <c r="I297" s="143" t="s">
        <v>1286</v>
      </c>
      <c r="J297" s="143">
        <v>1.2E-2</v>
      </c>
      <c r="K297" s="143" t="s">
        <v>1287</v>
      </c>
      <c r="L297" s="143">
        <v>55489</v>
      </c>
      <c r="M297" s="144">
        <v>31</v>
      </c>
      <c r="N297" s="73" t="s">
        <v>689</v>
      </c>
      <c r="O297" s="73" t="s">
        <v>7588</v>
      </c>
      <c r="P297" s="74" t="s">
        <v>7588</v>
      </c>
      <c r="Q297" s="73" t="s">
        <v>689</v>
      </c>
      <c r="R297" s="73" t="s">
        <v>689</v>
      </c>
      <c r="S297" s="73" t="s">
        <v>7588</v>
      </c>
      <c r="T297" s="73" t="s">
        <v>7588</v>
      </c>
      <c r="U297" s="213" t="s">
        <v>7588</v>
      </c>
      <c r="V297" s="73" t="s">
        <v>7588</v>
      </c>
      <c r="W297" s="73" t="s">
        <v>7588</v>
      </c>
      <c r="X297" s="218" t="s">
        <v>7588</v>
      </c>
      <c r="Y297" s="73" t="s">
        <v>7588</v>
      </c>
      <c r="Z297" s="73" t="s">
        <v>7588</v>
      </c>
      <c r="AA297" s="74" t="s">
        <v>7588</v>
      </c>
      <c r="AB297" s="73"/>
      <c r="AC297" s="73" t="s">
        <v>417</v>
      </c>
      <c r="AD297" s="74" t="s">
        <v>6</v>
      </c>
      <c r="AE297" s="73" t="s">
        <v>7588</v>
      </c>
      <c r="AF297" s="73" t="s">
        <v>689</v>
      </c>
      <c r="AG297" s="73" t="s">
        <v>266</v>
      </c>
      <c r="AH297" s="73" t="s">
        <v>266</v>
      </c>
      <c r="AI297" s="73" t="s">
        <v>266</v>
      </c>
      <c r="AJ297" s="73" t="s">
        <v>2283</v>
      </c>
      <c r="AK297" s="81" t="s">
        <v>7588</v>
      </c>
      <c r="AL297" s="73" t="s">
        <v>7588</v>
      </c>
      <c r="AN297" s="26"/>
      <c r="AO297" s="24" t="s">
        <v>7346</v>
      </c>
      <c r="AP297" s="73" t="s">
        <v>86</v>
      </c>
      <c r="AQ297" s="24" t="s">
        <v>2283</v>
      </c>
      <c r="AR297" s="24" t="s">
        <v>5617</v>
      </c>
      <c r="AS297" s="24">
        <v>2050</v>
      </c>
      <c r="AU297" s="26"/>
      <c r="AV297" s="24" t="s">
        <v>267</v>
      </c>
      <c r="AW297" s="22" t="s">
        <v>267</v>
      </c>
      <c r="AX297" s="24" t="s">
        <v>269</v>
      </c>
      <c r="AY297" s="24" t="s">
        <v>689</v>
      </c>
      <c r="AZ297" s="24" t="s">
        <v>7588</v>
      </c>
      <c r="BA297" s="24" t="s">
        <v>7588</v>
      </c>
      <c r="BC297" s="26"/>
      <c r="BE297" s="29"/>
      <c r="BF297" s="26"/>
      <c r="BG297" s="24">
        <f t="shared" si="144"/>
        <v>0</v>
      </c>
      <c r="BH297" s="24">
        <f t="shared" si="145"/>
        <v>0</v>
      </c>
      <c r="BI297" s="24">
        <f t="shared" si="146"/>
        <v>0</v>
      </c>
      <c r="BJ297" s="24">
        <f t="shared" si="147"/>
        <v>0</v>
      </c>
      <c r="BK297" s="24">
        <f t="shared" si="148"/>
        <v>0</v>
      </c>
      <c r="BL297" s="24">
        <f t="shared" si="149"/>
        <v>0</v>
      </c>
      <c r="BM297" s="24">
        <f t="shared" si="150"/>
        <v>0</v>
      </c>
      <c r="BN297" s="24">
        <f t="shared" si="151"/>
        <v>0</v>
      </c>
      <c r="BO297" s="24">
        <f t="shared" si="152"/>
        <v>0</v>
      </c>
      <c r="BP297" s="24">
        <f t="shared" si="153"/>
        <v>0</v>
      </c>
      <c r="BQ297" s="24">
        <f t="shared" si="154"/>
        <v>0</v>
      </c>
      <c r="BR297" s="24">
        <f t="shared" si="155"/>
        <v>0</v>
      </c>
      <c r="BS297" s="24">
        <f t="shared" si="156"/>
        <v>0</v>
      </c>
      <c r="BT297" s="24">
        <f t="shared" si="157"/>
        <v>1</v>
      </c>
      <c r="BU297" s="24">
        <f t="shared" si="158"/>
        <v>0</v>
      </c>
      <c r="BV297" s="24">
        <f t="shared" si="159"/>
        <v>0</v>
      </c>
      <c r="BW297" s="24">
        <f t="shared" si="160"/>
        <v>0</v>
      </c>
      <c r="BX297" s="24">
        <f t="shared" si="161"/>
        <v>0</v>
      </c>
      <c r="BY297" s="24">
        <f t="shared" si="162"/>
        <v>0</v>
      </c>
      <c r="BZ297" s="24">
        <f t="shared" si="163"/>
        <v>0</v>
      </c>
      <c r="CA297" s="24">
        <f t="shared" si="164"/>
        <v>1</v>
      </c>
      <c r="CB297" s="24">
        <f t="shared" si="165"/>
        <v>1</v>
      </c>
      <c r="CC297" s="24">
        <f t="shared" si="166"/>
        <v>0</v>
      </c>
      <c r="CD297" s="24">
        <f t="shared" si="167"/>
        <v>0</v>
      </c>
      <c r="CE297" s="24">
        <f t="shared" si="168"/>
        <v>0</v>
      </c>
      <c r="CF297" s="24">
        <f t="shared" si="169"/>
        <v>0</v>
      </c>
      <c r="CG297" s="24">
        <f t="shared" si="179"/>
        <v>1</v>
      </c>
      <c r="CH297" s="24">
        <f t="shared" si="170"/>
        <v>0</v>
      </c>
      <c r="CI297" s="24">
        <f t="shared" si="171"/>
        <v>1</v>
      </c>
      <c r="CJ297" s="211">
        <f>_xlfn.XLOOKUP($C297,[1]Sheet1!$B:$B,[1]Sheet1!BJ:BJ)</f>
        <v>0</v>
      </c>
      <c r="CK297" s="211">
        <f>_xlfn.XLOOKUP($C297,[1]Sheet1!$B:$B,[1]Sheet1!BK:BK)</f>
        <v>0</v>
      </c>
      <c r="CL297" s="211">
        <f>_xlfn.XLOOKUP($C297,[1]Sheet1!$B:$B,[1]Sheet1!BL:BL)</f>
        <v>0</v>
      </c>
      <c r="CM297" s="211">
        <f>_xlfn.XLOOKUP($C297,[1]Sheet1!$B:$B,[1]Sheet1!BM:BM)</f>
        <v>0</v>
      </c>
      <c r="CN297" s="211">
        <f>_xlfn.XLOOKUP($C297,[1]Sheet1!$B:$B,[1]Sheet1!BN:BN)</f>
        <v>0</v>
      </c>
      <c r="CO297" s="211">
        <f>_xlfn.XLOOKUP($C297,[1]Sheet1!$B:$B,[1]Sheet1!BO:BO)</f>
        <v>0</v>
      </c>
      <c r="CP297" s="211">
        <f>_xlfn.XLOOKUP($C297,[1]Sheet1!$B:$B,[1]Sheet1!BP:BP)</f>
        <v>1</v>
      </c>
      <c r="CQ297" s="211">
        <f>_xlfn.XLOOKUP($C297,[1]Sheet1!$B:$B,[1]Sheet1!BQ:BQ)</f>
        <v>1</v>
      </c>
      <c r="CR297" s="211">
        <f>_xlfn.XLOOKUP($C297,[1]Sheet1!$B:$B,[1]Sheet1!BR:BR)</f>
        <v>0</v>
      </c>
      <c r="CS297" s="211">
        <f>_xlfn.XLOOKUP($C297,[1]Sheet1!$B:$B,[1]Sheet1!BS:BS)</f>
        <v>0</v>
      </c>
      <c r="CT297" s="211">
        <f>_xlfn.XLOOKUP($C297,[1]Sheet1!$B:$B,[1]Sheet1!BT:BT)</f>
        <v>0</v>
      </c>
      <c r="CU297" s="211">
        <f>_xlfn.XLOOKUP($C297,[1]Sheet1!$B:$B,[1]Sheet1!BU:BU)</f>
        <v>0</v>
      </c>
      <c r="CV297" s="211">
        <f>_xlfn.XLOOKUP($C297,[1]Sheet1!$B:$B,[1]Sheet1!BV:BV)</f>
        <v>0</v>
      </c>
      <c r="CW297" s="211">
        <f>_xlfn.XLOOKUP($C297,[1]Sheet1!$B:$B,[1]Sheet1!BW:BW)</f>
        <v>0</v>
      </c>
      <c r="CX297" s="211">
        <f>_xlfn.XLOOKUP($C297,[1]Sheet1!$B:$B,[1]Sheet1!BX:BX)</f>
        <v>0</v>
      </c>
      <c r="CY297" s="211">
        <f>_xlfn.XLOOKUP($C297,[1]Sheet1!$B:$B,[1]Sheet1!BY:BY)</f>
        <v>0</v>
      </c>
      <c r="CZ297" s="211">
        <f>_xlfn.XLOOKUP($C297,[1]Sheet1!$B:$B,[1]Sheet1!BZ:BZ)</f>
        <v>1</v>
      </c>
      <c r="DA297" s="211">
        <f>_xlfn.XLOOKUP($C297,[1]Sheet1!$B:$B,[1]Sheet1!CA:CA)</f>
        <v>0</v>
      </c>
      <c r="DB297" s="211">
        <f>_xlfn.XLOOKUP($C297,[1]Sheet1!$B:$B,[1]Sheet1!CB:CB)</f>
        <v>1</v>
      </c>
      <c r="DC297" s="211">
        <f>_xlfn.XLOOKUP($C297,[1]Sheet1!$B:$B,[1]Sheet1!CC:CC)</f>
        <v>1</v>
      </c>
      <c r="DD297" s="211">
        <f>_xlfn.XLOOKUP($C297,[1]Sheet1!$B:$B,[1]Sheet1!CD:CD)</f>
        <v>0</v>
      </c>
      <c r="DE297" s="211">
        <f>_xlfn.XLOOKUP($C297,[1]Sheet1!$B:$B,[1]Sheet1!CE:CE)</f>
        <v>1</v>
      </c>
      <c r="DF297" s="211">
        <f>_xlfn.XLOOKUP($C297,[1]Sheet1!$B:$B,[1]Sheet1!CF:CF)</f>
        <v>0</v>
      </c>
      <c r="DG297" s="163" t="str">
        <f>_xlfn.XLOOKUP(C297,[2]Sheet1!$B:$B,[2]Sheet1!$N:$N)</f>
        <v>N</v>
      </c>
      <c r="DH297" s="163">
        <f>_xlfn.XLOOKUP(C297,[2]Sheet1!$B:$B,[2]Sheet1!$R:$R)</f>
        <v>0</v>
      </c>
      <c r="DI297" s="163" t="str">
        <f>_xlfn.XLOOKUP(C297,[2]Sheet1!$B:$B,[2]Sheet1!$AN:$AN)</f>
        <v>C + F</v>
      </c>
      <c r="DJ297" s="163" t="str">
        <f>_xlfn.XLOOKUP(C297,[2]Sheet1!$B:$B,[2]Sheet1!$W:$W)</f>
        <v>N</v>
      </c>
      <c r="DK297" s="163">
        <f>_xlfn.XLOOKUP(C297,[2]Sheet1!$B:$B,[2]Sheet1!$AF:$AF)</f>
        <v>0</v>
      </c>
      <c r="DL297" s="163" t="str">
        <f>_xlfn.XLOOKUP(C297,[2]Sheet1!$B:$B,[2]Sheet1!$AW:$AW)</f>
        <v>Y</v>
      </c>
      <c r="DM297" s="166" t="str">
        <f t="shared" si="172"/>
        <v>N</v>
      </c>
      <c r="DN297" s="166" t="str">
        <f t="shared" si="173"/>
        <v/>
      </c>
      <c r="DO297" s="166" t="str">
        <f t="shared" si="174"/>
        <v>Y</v>
      </c>
      <c r="DP297" s="166" t="str">
        <f t="shared" si="175"/>
        <v>N</v>
      </c>
      <c r="DQ297" s="180" t="str">
        <f t="shared" si="176"/>
        <v>Not Specified</v>
      </c>
      <c r="DR297" s="180"/>
    </row>
    <row r="298" spans="1:122" s="89" customFormat="1" ht="16.5" hidden="1" customHeight="1">
      <c r="A298" s="89">
        <v>295</v>
      </c>
      <c r="B298" s="89">
        <v>285</v>
      </c>
      <c r="C298" s="90" t="s">
        <v>1296</v>
      </c>
      <c r="D298" s="89" t="s">
        <v>7158</v>
      </c>
      <c r="E298" s="89" t="s">
        <v>7157</v>
      </c>
      <c r="F298" s="89" t="s">
        <v>2277</v>
      </c>
      <c r="G298" s="89" t="s">
        <v>3181</v>
      </c>
      <c r="H298" s="91" t="s">
        <v>1297</v>
      </c>
      <c r="I298" s="89" t="s">
        <v>1298</v>
      </c>
      <c r="J298" s="89">
        <v>2.9000000000000001E-2</v>
      </c>
      <c r="K298" s="89" t="s">
        <v>1299</v>
      </c>
      <c r="L298" s="89">
        <v>126108</v>
      </c>
      <c r="M298" s="90">
        <v>13</v>
      </c>
      <c r="N298" s="88" t="s">
        <v>689</v>
      </c>
      <c r="O298" s="88" t="s">
        <v>7588</v>
      </c>
      <c r="P298" s="92" t="s">
        <v>7588</v>
      </c>
      <c r="Q298" s="73" t="s">
        <v>689</v>
      </c>
      <c r="R298" s="73" t="s">
        <v>689</v>
      </c>
      <c r="S298" s="88" t="s">
        <v>7588</v>
      </c>
      <c r="T298" s="88" t="s">
        <v>7588</v>
      </c>
      <c r="U298" s="215" t="s">
        <v>7588</v>
      </c>
      <c r="V298" s="88" t="s">
        <v>7588</v>
      </c>
      <c r="W298" s="88" t="s">
        <v>7588</v>
      </c>
      <c r="X298" s="220" t="s">
        <v>7588</v>
      </c>
      <c r="Y298" s="73" t="s">
        <v>7588</v>
      </c>
      <c r="Z298" s="88" t="s">
        <v>7588</v>
      </c>
      <c r="AA298" s="92" t="s">
        <v>7588</v>
      </c>
      <c r="AB298" s="88"/>
      <c r="AC298" s="88" t="s">
        <v>7588</v>
      </c>
      <c r="AD298" s="92" t="s">
        <v>7588</v>
      </c>
      <c r="AE298" s="73" t="s">
        <v>7588</v>
      </c>
      <c r="AF298" s="73" t="s">
        <v>689</v>
      </c>
      <c r="AG298" s="88" t="s">
        <v>7588</v>
      </c>
      <c r="AH298" s="88" t="s">
        <v>7588</v>
      </c>
      <c r="AI298" s="88" t="s">
        <v>7588</v>
      </c>
      <c r="AJ298" s="88" t="s">
        <v>7588</v>
      </c>
      <c r="AK298" s="93" t="s">
        <v>7588</v>
      </c>
      <c r="AL298" s="88" t="s">
        <v>7588</v>
      </c>
      <c r="AN298" s="90"/>
      <c r="AO298" s="24" t="s">
        <v>7588</v>
      </c>
      <c r="AP298" s="88" t="s">
        <v>689</v>
      </c>
      <c r="AQ298" s="89" t="s">
        <v>7588</v>
      </c>
      <c r="AR298" s="89" t="s">
        <v>7588</v>
      </c>
      <c r="AS298" s="89" t="s">
        <v>7588</v>
      </c>
      <c r="AU298" s="90"/>
      <c r="AV298" s="89" t="s">
        <v>7588</v>
      </c>
      <c r="AW298" s="199" t="s">
        <v>7588</v>
      </c>
      <c r="AX298" s="89" t="s">
        <v>7588</v>
      </c>
      <c r="AY298" s="89" t="s">
        <v>689</v>
      </c>
      <c r="AZ298" s="89" t="s">
        <v>7588</v>
      </c>
      <c r="BA298" s="89" t="s">
        <v>7588</v>
      </c>
      <c r="BC298" s="90"/>
      <c r="BE298" s="95"/>
      <c r="BF298" s="90"/>
      <c r="BG298" s="24">
        <f t="shared" si="144"/>
        <v>0</v>
      </c>
      <c r="BH298" s="24">
        <f t="shared" si="145"/>
        <v>0</v>
      </c>
      <c r="BI298" s="24">
        <f t="shared" si="146"/>
        <v>0</v>
      </c>
      <c r="BJ298" s="24">
        <f t="shared" si="147"/>
        <v>0</v>
      </c>
      <c r="BK298" s="24">
        <f t="shared" si="148"/>
        <v>0</v>
      </c>
      <c r="BL298" s="24">
        <f t="shared" si="149"/>
        <v>0</v>
      </c>
      <c r="BM298" s="24">
        <f t="shared" si="150"/>
        <v>0</v>
      </c>
      <c r="BN298" s="24">
        <f t="shared" si="151"/>
        <v>0</v>
      </c>
      <c r="BO298" s="24">
        <f t="shared" si="152"/>
        <v>0</v>
      </c>
      <c r="BP298" s="24">
        <f t="shared" si="153"/>
        <v>0</v>
      </c>
      <c r="BQ298" s="24">
        <f t="shared" si="154"/>
        <v>0</v>
      </c>
      <c r="BR298" s="24">
        <f t="shared" si="155"/>
        <v>0</v>
      </c>
      <c r="BS298" s="24">
        <f t="shared" si="156"/>
        <v>0</v>
      </c>
      <c r="BT298" s="24">
        <f t="shared" si="157"/>
        <v>0</v>
      </c>
      <c r="BU298" s="24">
        <f t="shared" si="158"/>
        <v>0</v>
      </c>
      <c r="BV298" s="24">
        <f t="shared" si="159"/>
        <v>0</v>
      </c>
      <c r="BW298" s="24">
        <f t="shared" si="160"/>
        <v>0</v>
      </c>
      <c r="BX298" s="24">
        <f t="shared" si="161"/>
        <v>0</v>
      </c>
      <c r="BY298" s="24">
        <f t="shared" si="162"/>
        <v>0</v>
      </c>
      <c r="BZ298" s="24">
        <f t="shared" si="163"/>
        <v>0</v>
      </c>
      <c r="CA298" s="24">
        <f t="shared" si="164"/>
        <v>0</v>
      </c>
      <c r="CB298" s="24">
        <f t="shared" si="165"/>
        <v>0</v>
      </c>
      <c r="CC298" s="24">
        <f t="shared" si="166"/>
        <v>0</v>
      </c>
      <c r="CD298" s="24">
        <f t="shared" si="167"/>
        <v>0</v>
      </c>
      <c r="CE298" s="24">
        <f t="shared" si="168"/>
        <v>0</v>
      </c>
      <c r="CF298" s="24">
        <f t="shared" si="169"/>
        <v>0</v>
      </c>
      <c r="CG298" s="24">
        <f t="shared" si="179"/>
        <v>0</v>
      </c>
      <c r="CH298" s="24">
        <f t="shared" si="170"/>
        <v>0</v>
      </c>
      <c r="CI298" s="24">
        <f t="shared" si="171"/>
        <v>0</v>
      </c>
      <c r="CJ298" s="211">
        <f>_xlfn.XLOOKUP($C298,[1]Sheet1!$B:$B,[1]Sheet1!BJ:BJ)</f>
        <v>0</v>
      </c>
      <c r="CK298" s="211">
        <f>_xlfn.XLOOKUP($C298,[1]Sheet1!$B:$B,[1]Sheet1!BK:BK)</f>
        <v>0</v>
      </c>
      <c r="CL298" s="211">
        <f>_xlfn.XLOOKUP($C298,[1]Sheet1!$B:$B,[1]Sheet1!BL:BL)</f>
        <v>0</v>
      </c>
      <c r="CM298" s="211">
        <f>_xlfn.XLOOKUP($C298,[1]Sheet1!$B:$B,[1]Sheet1!BM:BM)</f>
        <v>0</v>
      </c>
      <c r="CN298" s="211">
        <f>_xlfn.XLOOKUP($C298,[1]Sheet1!$B:$B,[1]Sheet1!BN:BN)</f>
        <v>0</v>
      </c>
      <c r="CO298" s="211">
        <f>_xlfn.XLOOKUP($C298,[1]Sheet1!$B:$B,[1]Sheet1!BO:BO)</f>
        <v>0</v>
      </c>
      <c r="CP298" s="211">
        <f>_xlfn.XLOOKUP($C298,[1]Sheet1!$B:$B,[1]Sheet1!BP:BP)</f>
        <v>0</v>
      </c>
      <c r="CQ298" s="211">
        <f>_xlfn.XLOOKUP($C298,[1]Sheet1!$B:$B,[1]Sheet1!BQ:BQ)</f>
        <v>0</v>
      </c>
      <c r="CR298" s="211">
        <f>_xlfn.XLOOKUP($C298,[1]Sheet1!$B:$B,[1]Sheet1!BR:BR)</f>
        <v>0</v>
      </c>
      <c r="CS298" s="211">
        <f>_xlfn.XLOOKUP($C298,[1]Sheet1!$B:$B,[1]Sheet1!BS:BS)</f>
        <v>0</v>
      </c>
      <c r="CT298" s="211">
        <f>_xlfn.XLOOKUP($C298,[1]Sheet1!$B:$B,[1]Sheet1!BT:BT)</f>
        <v>0</v>
      </c>
      <c r="CU298" s="211">
        <f>_xlfn.XLOOKUP($C298,[1]Sheet1!$B:$B,[1]Sheet1!BU:BU)</f>
        <v>0</v>
      </c>
      <c r="CV298" s="211">
        <f>_xlfn.XLOOKUP($C298,[1]Sheet1!$B:$B,[1]Sheet1!BV:BV)</f>
        <v>0</v>
      </c>
      <c r="CW298" s="211">
        <f>_xlfn.XLOOKUP($C298,[1]Sheet1!$B:$B,[1]Sheet1!BW:BW)</f>
        <v>0</v>
      </c>
      <c r="CX298" s="211">
        <f>_xlfn.XLOOKUP($C298,[1]Sheet1!$B:$B,[1]Sheet1!BX:BX)</f>
        <v>0</v>
      </c>
      <c r="CY298" s="211">
        <f>_xlfn.XLOOKUP($C298,[1]Sheet1!$B:$B,[1]Sheet1!BY:BY)</f>
        <v>0</v>
      </c>
      <c r="CZ298" s="211">
        <f>_xlfn.XLOOKUP($C298,[1]Sheet1!$B:$B,[1]Sheet1!BZ:BZ)</f>
        <v>0</v>
      </c>
      <c r="DA298" s="211">
        <f>_xlfn.XLOOKUP($C298,[1]Sheet1!$B:$B,[1]Sheet1!CA:CA)</f>
        <v>0</v>
      </c>
      <c r="DB298" s="211">
        <f>_xlfn.XLOOKUP($C298,[1]Sheet1!$B:$B,[1]Sheet1!CB:CB)</f>
        <v>0</v>
      </c>
      <c r="DC298" s="211">
        <f>_xlfn.XLOOKUP($C298,[1]Sheet1!$B:$B,[1]Sheet1!CC:CC)</f>
        <v>0</v>
      </c>
      <c r="DD298" s="211">
        <f>_xlfn.XLOOKUP($C298,[1]Sheet1!$B:$B,[1]Sheet1!CD:CD)</f>
        <v>0</v>
      </c>
      <c r="DE298" s="211">
        <f>_xlfn.XLOOKUP($C298,[1]Sheet1!$B:$B,[1]Sheet1!CE:CE)</f>
        <v>0</v>
      </c>
      <c r="DF298" s="211">
        <f>_xlfn.XLOOKUP($C298,[1]Sheet1!$B:$B,[1]Sheet1!CF:CF)</f>
        <v>0</v>
      </c>
      <c r="DG298" s="163" t="str">
        <f>_xlfn.XLOOKUP(C298,[2]Sheet1!$B:$B,[2]Sheet1!$N:$N)</f>
        <v>N</v>
      </c>
      <c r="DH298" s="163">
        <f>_xlfn.XLOOKUP(C298,[2]Sheet1!$B:$B,[2]Sheet1!$R:$R)</f>
        <v>0</v>
      </c>
      <c r="DI298" s="163" t="str">
        <f>_xlfn.XLOOKUP(C298,[2]Sheet1!$B:$B,[2]Sheet1!$AN:$AN)</f>
        <v>N</v>
      </c>
      <c r="DJ298" s="163" t="str">
        <f>_xlfn.XLOOKUP(C298,[2]Sheet1!$B:$B,[2]Sheet1!$W:$W)</f>
        <v>N</v>
      </c>
      <c r="DK298" s="163">
        <f>_xlfn.XLOOKUP(C298,[2]Sheet1!$B:$B,[2]Sheet1!$AF:$AF)</f>
        <v>0</v>
      </c>
      <c r="DL298" s="163">
        <f>_xlfn.XLOOKUP(C298,[2]Sheet1!$B:$B,[2]Sheet1!$AW:$AW)</f>
        <v>0</v>
      </c>
      <c r="DM298" s="166" t="str">
        <f t="shared" si="172"/>
        <v>N</v>
      </c>
      <c r="DN298" s="166" t="str">
        <f t="shared" si="173"/>
        <v/>
      </c>
      <c r="DO298" s="166" t="str">
        <f t="shared" si="174"/>
        <v>N</v>
      </c>
      <c r="DP298" s="166" t="str">
        <f t="shared" si="175"/>
        <v>N</v>
      </c>
      <c r="DQ298" s="180" t="str">
        <f t="shared" si="176"/>
        <v/>
      </c>
      <c r="DR298" s="180"/>
    </row>
    <row r="299" spans="1:122" s="24" customFormat="1" ht="16.5" hidden="1" customHeight="1">
      <c r="A299" s="24">
        <v>296</v>
      </c>
      <c r="B299" s="24">
        <v>274</v>
      </c>
      <c r="C299" s="26" t="s">
        <v>752</v>
      </c>
      <c r="D299" s="24" t="s">
        <v>7237</v>
      </c>
      <c r="E299" s="24" t="s">
        <v>7186</v>
      </c>
      <c r="F299" s="24" t="s">
        <v>2428</v>
      </c>
      <c r="G299" s="24" t="s">
        <v>3136</v>
      </c>
      <c r="H299" s="30" t="s">
        <v>753</v>
      </c>
      <c r="I299" s="24" t="s">
        <v>754</v>
      </c>
      <c r="J299" s="24">
        <v>0</v>
      </c>
      <c r="K299" s="24" t="s">
        <v>755</v>
      </c>
      <c r="L299" s="24">
        <v>296662</v>
      </c>
      <c r="M299" s="26">
        <v>31</v>
      </c>
      <c r="N299" s="73" t="s">
        <v>689</v>
      </c>
      <c r="O299" s="73" t="s">
        <v>7588</v>
      </c>
      <c r="P299" s="74" t="s">
        <v>7588</v>
      </c>
      <c r="Q299" s="73" t="s">
        <v>86</v>
      </c>
      <c r="R299" s="73" t="s">
        <v>86</v>
      </c>
      <c r="S299" s="73" t="s">
        <v>673</v>
      </c>
      <c r="T299" s="73" t="s">
        <v>2984</v>
      </c>
      <c r="U299" s="213">
        <v>2034</v>
      </c>
      <c r="V299" s="73" t="s">
        <v>673</v>
      </c>
      <c r="W299" s="73" t="s">
        <v>2984</v>
      </c>
      <c r="X299" s="218">
        <v>2040</v>
      </c>
      <c r="Y299" s="73" t="s">
        <v>86</v>
      </c>
      <c r="Z299" s="73" t="s">
        <v>673</v>
      </c>
      <c r="AA299" s="74">
        <v>2040</v>
      </c>
      <c r="AB299" s="73"/>
      <c r="AC299" s="73" t="s">
        <v>417</v>
      </c>
      <c r="AD299" s="74" t="s">
        <v>6</v>
      </c>
      <c r="AE299" s="73" t="s">
        <v>7588</v>
      </c>
      <c r="AF299" s="73" t="s">
        <v>689</v>
      </c>
      <c r="AG299" s="73" t="s">
        <v>266</v>
      </c>
      <c r="AH299" s="73" t="s">
        <v>266</v>
      </c>
      <c r="AI299" s="73" t="s">
        <v>266</v>
      </c>
      <c r="AJ299" s="73" t="s">
        <v>2283</v>
      </c>
      <c r="AK299" s="81" t="s">
        <v>7588</v>
      </c>
      <c r="AL299" s="73" t="s">
        <v>7588</v>
      </c>
      <c r="AN299" s="26"/>
      <c r="AO299" s="24" t="s">
        <v>7346</v>
      </c>
      <c r="AP299" s="73" t="s">
        <v>86</v>
      </c>
      <c r="AQ299" s="24" t="s">
        <v>2283</v>
      </c>
      <c r="AR299" s="24" t="s">
        <v>4666</v>
      </c>
      <c r="AS299" s="24">
        <v>2050</v>
      </c>
      <c r="AU299" s="26"/>
      <c r="AV299" s="24" t="s">
        <v>266</v>
      </c>
      <c r="AW299" s="22" t="s">
        <v>267</v>
      </c>
      <c r="AX299" s="24" t="s">
        <v>269</v>
      </c>
      <c r="AY299" s="24" t="s">
        <v>689</v>
      </c>
      <c r="AZ299" s="24" t="s">
        <v>7588</v>
      </c>
      <c r="BA299" s="24" t="s">
        <v>7588</v>
      </c>
      <c r="BC299" s="26"/>
      <c r="BE299" s="29"/>
      <c r="BF299" s="26"/>
      <c r="BG299" s="24">
        <f t="shared" si="144"/>
        <v>0</v>
      </c>
      <c r="BH299" s="24">
        <f t="shared" si="145"/>
        <v>0</v>
      </c>
      <c r="BI299" s="24">
        <f t="shared" si="146"/>
        <v>0</v>
      </c>
      <c r="BJ299" s="24">
        <f t="shared" si="147"/>
        <v>0</v>
      </c>
      <c r="BK299" s="24">
        <f t="shared" si="148"/>
        <v>0</v>
      </c>
      <c r="BL299" s="24">
        <f t="shared" si="149"/>
        <v>0</v>
      </c>
      <c r="BM299" s="24">
        <f t="shared" si="150"/>
        <v>1</v>
      </c>
      <c r="BN299" s="24">
        <f t="shared" si="151"/>
        <v>1</v>
      </c>
      <c r="BO299" s="24">
        <f t="shared" si="152"/>
        <v>0</v>
      </c>
      <c r="BP299" s="24">
        <f t="shared" si="153"/>
        <v>0</v>
      </c>
      <c r="BQ299" s="24">
        <f t="shared" si="154"/>
        <v>1</v>
      </c>
      <c r="BR299" s="24">
        <f t="shared" si="155"/>
        <v>0</v>
      </c>
      <c r="BS299" s="24">
        <f t="shared" si="156"/>
        <v>0</v>
      </c>
      <c r="BT299" s="24">
        <f t="shared" si="157"/>
        <v>1</v>
      </c>
      <c r="BU299" s="24">
        <f t="shared" si="158"/>
        <v>0</v>
      </c>
      <c r="BV299" s="24">
        <f t="shared" si="159"/>
        <v>0</v>
      </c>
      <c r="BW299" s="24">
        <f t="shared" si="160"/>
        <v>0</v>
      </c>
      <c r="BX299" s="24">
        <f t="shared" si="161"/>
        <v>0</v>
      </c>
      <c r="BY299" s="24">
        <f t="shared" si="162"/>
        <v>0</v>
      </c>
      <c r="BZ299" s="24">
        <f t="shared" si="163"/>
        <v>0</v>
      </c>
      <c r="CA299" s="24">
        <f t="shared" si="164"/>
        <v>1</v>
      </c>
      <c r="CB299" s="24">
        <f t="shared" si="165"/>
        <v>1</v>
      </c>
      <c r="CC299" s="24">
        <f t="shared" si="166"/>
        <v>0</v>
      </c>
      <c r="CD299" s="24">
        <f t="shared" si="167"/>
        <v>0</v>
      </c>
      <c r="CE299" s="24">
        <f t="shared" si="168"/>
        <v>0</v>
      </c>
      <c r="CF299" s="24">
        <f t="shared" si="169"/>
        <v>1</v>
      </c>
      <c r="CG299" s="24">
        <f t="shared" si="179"/>
        <v>1</v>
      </c>
      <c r="CH299" s="24">
        <f t="shared" si="170"/>
        <v>0</v>
      </c>
      <c r="CI299" s="24">
        <f t="shared" si="171"/>
        <v>0</v>
      </c>
      <c r="CJ299" s="211">
        <f>_xlfn.XLOOKUP($C299,[1]Sheet1!$B:$B,[1]Sheet1!BJ:BJ)</f>
        <v>0</v>
      </c>
      <c r="CK299" s="211">
        <f>_xlfn.XLOOKUP($C299,[1]Sheet1!$B:$B,[1]Sheet1!BK:BK)</f>
        <v>0</v>
      </c>
      <c r="CL299" s="211">
        <f>_xlfn.XLOOKUP($C299,[1]Sheet1!$B:$B,[1]Sheet1!BL:BL)</f>
        <v>1</v>
      </c>
      <c r="CM299" s="211">
        <f>_xlfn.XLOOKUP($C299,[1]Sheet1!$B:$B,[1]Sheet1!BM:BM)</f>
        <v>1</v>
      </c>
      <c r="CN299" s="211">
        <f>_xlfn.XLOOKUP($C299,[1]Sheet1!$B:$B,[1]Sheet1!BN:BN)</f>
        <v>0</v>
      </c>
      <c r="CO299" s="211">
        <f>_xlfn.XLOOKUP($C299,[1]Sheet1!$B:$B,[1]Sheet1!BO:BO)</f>
        <v>0</v>
      </c>
      <c r="CP299" s="211">
        <f>_xlfn.XLOOKUP($C299,[1]Sheet1!$B:$B,[1]Sheet1!BP:BP)</f>
        <v>0</v>
      </c>
      <c r="CQ299" s="211">
        <f>_xlfn.XLOOKUP($C299,[1]Sheet1!$B:$B,[1]Sheet1!BQ:BQ)</f>
        <v>0</v>
      </c>
      <c r="CR299" s="211">
        <f>_xlfn.XLOOKUP($C299,[1]Sheet1!$B:$B,[1]Sheet1!BR:BR)</f>
        <v>0</v>
      </c>
      <c r="CS299" s="211">
        <f>_xlfn.XLOOKUP($C299,[1]Sheet1!$B:$B,[1]Sheet1!BS:BS)</f>
        <v>1</v>
      </c>
      <c r="CT299" s="211">
        <f>_xlfn.XLOOKUP($C299,[1]Sheet1!$B:$B,[1]Sheet1!BT:BT)</f>
        <v>0</v>
      </c>
      <c r="CU299" s="211">
        <f>_xlfn.XLOOKUP($C299,[1]Sheet1!$B:$B,[1]Sheet1!BU:BU)</f>
        <v>1</v>
      </c>
      <c r="CV299" s="211">
        <f>_xlfn.XLOOKUP($C299,[1]Sheet1!$B:$B,[1]Sheet1!BV:BV)</f>
        <v>0</v>
      </c>
      <c r="CW299" s="211">
        <f>_xlfn.XLOOKUP($C299,[1]Sheet1!$B:$B,[1]Sheet1!BW:BW)</f>
        <v>0</v>
      </c>
      <c r="CX299" s="211">
        <f>_xlfn.XLOOKUP($C299,[1]Sheet1!$B:$B,[1]Sheet1!BX:BX)</f>
        <v>0</v>
      </c>
      <c r="CY299" s="211">
        <f>_xlfn.XLOOKUP($C299,[1]Sheet1!$B:$B,[1]Sheet1!BY:BY)</f>
        <v>0</v>
      </c>
      <c r="CZ299" s="211">
        <f>_xlfn.XLOOKUP($C299,[1]Sheet1!$B:$B,[1]Sheet1!BZ:BZ)</f>
        <v>1</v>
      </c>
      <c r="DA299" s="211">
        <f>_xlfn.XLOOKUP($C299,[1]Sheet1!$B:$B,[1]Sheet1!CA:CA)</f>
        <v>0</v>
      </c>
      <c r="DB299" s="211">
        <f>_xlfn.XLOOKUP($C299,[1]Sheet1!$B:$B,[1]Sheet1!CB:CB)</f>
        <v>1</v>
      </c>
      <c r="DC299" s="211">
        <f>_xlfn.XLOOKUP($C299,[1]Sheet1!$B:$B,[1]Sheet1!CC:CC)</f>
        <v>0</v>
      </c>
      <c r="DD299" s="211">
        <f>_xlfn.XLOOKUP($C299,[1]Sheet1!$B:$B,[1]Sheet1!CD:CD)</f>
        <v>0</v>
      </c>
      <c r="DE299" s="211">
        <f>_xlfn.XLOOKUP($C299,[1]Sheet1!$B:$B,[1]Sheet1!CE:CE)</f>
        <v>1</v>
      </c>
      <c r="DF299" s="211">
        <f>_xlfn.XLOOKUP($C299,[1]Sheet1!$B:$B,[1]Sheet1!CF:CF)</f>
        <v>0</v>
      </c>
      <c r="DG299" s="163" t="str">
        <f>_xlfn.XLOOKUP(C299,[2]Sheet1!$B:$B,[2]Sheet1!$N:$N)</f>
        <v>Y</v>
      </c>
      <c r="DH299" s="163" t="str">
        <f>_xlfn.XLOOKUP(C299,[2]Sheet1!$B:$B,[2]Sheet1!$R:$R)</f>
        <v>Yes</v>
      </c>
      <c r="DI299" s="163" t="str">
        <f>_xlfn.XLOOKUP(C299,[2]Sheet1!$B:$B,[2]Sheet1!$AN:$AN)</f>
        <v>N</v>
      </c>
      <c r="DJ299" s="163" t="str">
        <f>_xlfn.XLOOKUP(C299,[2]Sheet1!$B:$B,[2]Sheet1!$W:$W)</f>
        <v>C</v>
      </c>
      <c r="DK299" s="163" t="str">
        <f>_xlfn.XLOOKUP(C299,[2]Sheet1!$B:$B,[2]Sheet1!$AF:$AF)</f>
        <v>U</v>
      </c>
      <c r="DL299" s="163">
        <f>_xlfn.XLOOKUP(C299,[2]Sheet1!$B:$B,[2]Sheet1!$AW:$AW)</f>
        <v>0</v>
      </c>
      <c r="DM299" s="166" t="str">
        <f t="shared" si="172"/>
        <v>Y</v>
      </c>
      <c r="DN299" s="166" t="str">
        <f t="shared" si="173"/>
        <v>Targets set</v>
      </c>
      <c r="DO299" s="166" t="str">
        <f t="shared" si="174"/>
        <v>Y</v>
      </c>
      <c r="DP299" s="166" t="str">
        <f t="shared" si="175"/>
        <v>N</v>
      </c>
      <c r="DQ299" s="180" t="str">
        <f t="shared" si="176"/>
        <v>Yes</v>
      </c>
      <c r="DR299" s="180"/>
    </row>
    <row r="300" spans="1:122" s="24" customFormat="1" ht="16.5" hidden="1" customHeight="1">
      <c r="A300" s="24">
        <v>297</v>
      </c>
      <c r="B300" s="24">
        <v>397</v>
      </c>
      <c r="C300" s="26" t="s">
        <v>1304</v>
      </c>
      <c r="D300" s="24" t="s">
        <v>7154</v>
      </c>
      <c r="E300" s="24" t="s">
        <v>3005</v>
      </c>
      <c r="F300" s="24" t="s">
        <v>2277</v>
      </c>
      <c r="G300" s="24" t="s">
        <v>3181</v>
      </c>
      <c r="H300" s="30" t="s">
        <v>1305</v>
      </c>
      <c r="I300" s="24" t="s">
        <v>1306</v>
      </c>
      <c r="J300" s="24">
        <v>0.33200000000000002</v>
      </c>
      <c r="K300" s="24" t="s">
        <v>1307</v>
      </c>
      <c r="L300" s="24">
        <v>43688</v>
      </c>
      <c r="M300" s="26">
        <v>7</v>
      </c>
      <c r="N300" s="73" t="s">
        <v>689</v>
      </c>
      <c r="O300" s="73" t="s">
        <v>7588</v>
      </c>
      <c r="P300" s="74" t="s">
        <v>7588</v>
      </c>
      <c r="Q300" s="73" t="s">
        <v>689</v>
      </c>
      <c r="R300" s="73" t="s">
        <v>689</v>
      </c>
      <c r="S300" s="73" t="s">
        <v>7588</v>
      </c>
      <c r="T300" s="73" t="s">
        <v>7588</v>
      </c>
      <c r="U300" s="213" t="s">
        <v>7588</v>
      </c>
      <c r="V300" s="73" t="s">
        <v>7588</v>
      </c>
      <c r="W300" s="73" t="s">
        <v>7588</v>
      </c>
      <c r="X300" s="218" t="s">
        <v>7588</v>
      </c>
      <c r="Y300" s="73" t="s">
        <v>7588</v>
      </c>
      <c r="Z300" s="73" t="s">
        <v>7588</v>
      </c>
      <c r="AA300" s="74" t="s">
        <v>7588</v>
      </c>
      <c r="AB300" s="73"/>
      <c r="AC300" s="73" t="s">
        <v>675</v>
      </c>
      <c r="AD300" s="74" t="s">
        <v>5</v>
      </c>
      <c r="AE300" s="73" t="s">
        <v>7346</v>
      </c>
      <c r="AF300" s="73" t="s">
        <v>86</v>
      </c>
      <c r="AG300" s="73" t="s">
        <v>266</v>
      </c>
      <c r="AH300" s="73" t="s">
        <v>266</v>
      </c>
      <c r="AI300" s="73" t="s">
        <v>266</v>
      </c>
      <c r="AJ300" s="73" t="s">
        <v>2283</v>
      </c>
      <c r="AK300" s="81" t="s">
        <v>5628</v>
      </c>
      <c r="AL300" s="73">
        <v>2040</v>
      </c>
      <c r="AN300" s="26"/>
      <c r="AO300" s="24" t="s">
        <v>7588</v>
      </c>
      <c r="AP300" s="73" t="s">
        <v>689</v>
      </c>
      <c r="AQ300" s="24" t="s">
        <v>7588</v>
      </c>
      <c r="AR300" s="24" t="s">
        <v>7588</v>
      </c>
      <c r="AS300" s="24" t="s">
        <v>7588</v>
      </c>
      <c r="AU300" s="26"/>
      <c r="AV300" s="24" t="s">
        <v>267</v>
      </c>
      <c r="AW300" s="22" t="s">
        <v>3019</v>
      </c>
      <c r="AX300" s="24" t="s">
        <v>269</v>
      </c>
      <c r="AY300" s="24" t="s">
        <v>689</v>
      </c>
      <c r="AZ300" s="24" t="s">
        <v>7588</v>
      </c>
      <c r="BA300" s="24" t="s">
        <v>7588</v>
      </c>
      <c r="BC300" s="26"/>
      <c r="BE300" s="29"/>
      <c r="BF300" s="26"/>
      <c r="BG300" s="24">
        <f t="shared" si="144"/>
        <v>0</v>
      </c>
      <c r="BH300" s="24">
        <f t="shared" si="145"/>
        <v>0</v>
      </c>
      <c r="BI300" s="24">
        <f t="shared" si="146"/>
        <v>0</v>
      </c>
      <c r="BJ300" s="24">
        <f t="shared" si="147"/>
        <v>0</v>
      </c>
      <c r="BK300" s="24">
        <f t="shared" si="148"/>
        <v>0</v>
      </c>
      <c r="BL300" s="24">
        <f t="shared" si="149"/>
        <v>0</v>
      </c>
      <c r="BM300" s="24">
        <f t="shared" si="150"/>
        <v>0</v>
      </c>
      <c r="BN300" s="24">
        <f t="shared" si="151"/>
        <v>0</v>
      </c>
      <c r="BO300" s="24">
        <f t="shared" si="152"/>
        <v>0</v>
      </c>
      <c r="BP300" s="24">
        <f t="shared" si="153"/>
        <v>0</v>
      </c>
      <c r="BQ300" s="24">
        <f t="shared" si="154"/>
        <v>0</v>
      </c>
      <c r="BR300" s="24">
        <f t="shared" si="155"/>
        <v>0</v>
      </c>
      <c r="BS300" s="24">
        <f t="shared" si="156"/>
        <v>0</v>
      </c>
      <c r="BT300" s="24">
        <f t="shared" si="157"/>
        <v>0</v>
      </c>
      <c r="BU300" s="24">
        <f t="shared" si="158"/>
        <v>0</v>
      </c>
      <c r="BV300" s="24">
        <f t="shared" si="159"/>
        <v>0</v>
      </c>
      <c r="BW300" s="24">
        <f t="shared" si="160"/>
        <v>1</v>
      </c>
      <c r="BX300" s="24">
        <f t="shared" si="161"/>
        <v>1</v>
      </c>
      <c r="BY300" s="24">
        <f t="shared" si="162"/>
        <v>0</v>
      </c>
      <c r="BZ300" s="24">
        <f t="shared" si="163"/>
        <v>0</v>
      </c>
      <c r="CA300" s="24">
        <f t="shared" si="164"/>
        <v>0</v>
      </c>
      <c r="CB300" s="24">
        <f t="shared" si="165"/>
        <v>0</v>
      </c>
      <c r="CC300" s="24">
        <f t="shared" si="166"/>
        <v>0</v>
      </c>
      <c r="CD300" s="24">
        <f t="shared" si="167"/>
        <v>0</v>
      </c>
      <c r="CE300" s="24">
        <f t="shared" si="168"/>
        <v>0</v>
      </c>
      <c r="CF300" s="24">
        <f t="shared" si="169"/>
        <v>0</v>
      </c>
      <c r="CG300" s="24">
        <f t="shared" si="179"/>
        <v>1</v>
      </c>
      <c r="CH300" s="24">
        <f t="shared" si="170"/>
        <v>0</v>
      </c>
      <c r="CI300" s="24">
        <f t="shared" si="171"/>
        <v>1</v>
      </c>
      <c r="CJ300" s="211">
        <f>_xlfn.XLOOKUP($C300,[1]Sheet1!$B:$B,[1]Sheet1!BJ:BJ)</f>
        <v>0</v>
      </c>
      <c r="CK300" s="211">
        <f>_xlfn.XLOOKUP($C300,[1]Sheet1!$B:$B,[1]Sheet1!BK:BK)</f>
        <v>0</v>
      </c>
      <c r="CL300" s="211">
        <f>_xlfn.XLOOKUP($C300,[1]Sheet1!$B:$B,[1]Sheet1!BL:BL)</f>
        <v>1</v>
      </c>
      <c r="CM300" s="211">
        <f>_xlfn.XLOOKUP($C300,[1]Sheet1!$B:$B,[1]Sheet1!BM:BM)</f>
        <v>1</v>
      </c>
      <c r="CN300" s="211">
        <f>_xlfn.XLOOKUP($C300,[1]Sheet1!$B:$B,[1]Sheet1!BN:BN)</f>
        <v>0</v>
      </c>
      <c r="CO300" s="211">
        <f>_xlfn.XLOOKUP($C300,[1]Sheet1!$B:$B,[1]Sheet1!BO:BO)</f>
        <v>0</v>
      </c>
      <c r="CP300" s="211">
        <f>_xlfn.XLOOKUP($C300,[1]Sheet1!$B:$B,[1]Sheet1!BP:BP)</f>
        <v>0</v>
      </c>
      <c r="CQ300" s="211">
        <f>_xlfn.XLOOKUP($C300,[1]Sheet1!$B:$B,[1]Sheet1!BQ:BQ)</f>
        <v>0</v>
      </c>
      <c r="CR300" s="211">
        <f>_xlfn.XLOOKUP($C300,[1]Sheet1!$B:$B,[1]Sheet1!BR:BR)</f>
        <v>0</v>
      </c>
      <c r="CS300" s="211">
        <f>_xlfn.XLOOKUP($C300,[1]Sheet1!$B:$B,[1]Sheet1!BS:BS)</f>
        <v>0</v>
      </c>
      <c r="CT300" s="211">
        <f>_xlfn.XLOOKUP($C300,[1]Sheet1!$B:$B,[1]Sheet1!BT:BT)</f>
        <v>0</v>
      </c>
      <c r="CU300" s="211">
        <f>_xlfn.XLOOKUP($C300,[1]Sheet1!$B:$B,[1]Sheet1!BU:BU)</f>
        <v>0</v>
      </c>
      <c r="CV300" s="211">
        <f>_xlfn.XLOOKUP($C300,[1]Sheet1!$B:$B,[1]Sheet1!BV:BV)</f>
        <v>0</v>
      </c>
      <c r="CW300" s="211">
        <f>_xlfn.XLOOKUP($C300,[1]Sheet1!$B:$B,[1]Sheet1!BW:BW)</f>
        <v>0</v>
      </c>
      <c r="CX300" s="211">
        <f>_xlfn.XLOOKUP($C300,[1]Sheet1!$B:$B,[1]Sheet1!BX:BX)</f>
        <v>0</v>
      </c>
      <c r="CY300" s="211">
        <f>_xlfn.XLOOKUP($C300,[1]Sheet1!$B:$B,[1]Sheet1!BY:BY)</f>
        <v>0</v>
      </c>
      <c r="CZ300" s="211">
        <f>_xlfn.XLOOKUP($C300,[1]Sheet1!$B:$B,[1]Sheet1!BZ:BZ)</f>
        <v>1</v>
      </c>
      <c r="DA300" s="211">
        <f>_xlfn.XLOOKUP($C300,[1]Sheet1!$B:$B,[1]Sheet1!CA:CA)</f>
        <v>0</v>
      </c>
      <c r="DB300" s="211">
        <f>_xlfn.XLOOKUP($C300,[1]Sheet1!$B:$B,[1]Sheet1!CB:CB)</f>
        <v>1</v>
      </c>
      <c r="DC300" s="211">
        <f>_xlfn.XLOOKUP($C300,[1]Sheet1!$B:$B,[1]Sheet1!CC:CC)</f>
        <v>1</v>
      </c>
      <c r="DD300" s="211">
        <f>_xlfn.XLOOKUP($C300,[1]Sheet1!$B:$B,[1]Sheet1!CD:CD)</f>
        <v>0</v>
      </c>
      <c r="DE300" s="211">
        <f>_xlfn.XLOOKUP($C300,[1]Sheet1!$B:$B,[1]Sheet1!CE:CE)</f>
        <v>1</v>
      </c>
      <c r="DF300" s="211">
        <f>_xlfn.XLOOKUP($C300,[1]Sheet1!$B:$B,[1]Sheet1!CF:CF)</f>
        <v>0</v>
      </c>
      <c r="DG300" s="163" t="str">
        <f>_xlfn.XLOOKUP(C300,[2]Sheet1!$B:$B,[2]Sheet1!$N:$N)</f>
        <v>N</v>
      </c>
      <c r="DH300" s="163">
        <f>_xlfn.XLOOKUP(C300,[2]Sheet1!$B:$B,[2]Sheet1!$R:$R)</f>
        <v>0</v>
      </c>
      <c r="DI300" s="163" t="str">
        <f>_xlfn.XLOOKUP(C300,[2]Sheet1!$B:$B,[2]Sheet1!$AN:$AN)</f>
        <v>N</v>
      </c>
      <c r="DJ300" s="163" t="str">
        <f>_xlfn.XLOOKUP(C300,[2]Sheet1!$B:$B,[2]Sheet1!$W:$W)</f>
        <v xml:space="preserve">C  </v>
      </c>
      <c r="DK300" s="163" t="str">
        <f>_xlfn.XLOOKUP(C300,[2]Sheet1!$B:$B,[2]Sheet1!$AF:$AF)</f>
        <v>Y</v>
      </c>
      <c r="DL300" s="163">
        <f>_xlfn.XLOOKUP(C300,[2]Sheet1!$B:$B,[2]Sheet1!$AW:$AW)</f>
        <v>0</v>
      </c>
      <c r="DM300" s="166" t="str">
        <f t="shared" si="172"/>
        <v>N</v>
      </c>
      <c r="DN300" s="166" t="str">
        <f t="shared" si="173"/>
        <v/>
      </c>
      <c r="DO300" s="166" t="str">
        <f t="shared" si="174"/>
        <v>N</v>
      </c>
      <c r="DP300" s="166" t="str">
        <f t="shared" si="175"/>
        <v>Y</v>
      </c>
      <c r="DQ300" s="180" t="str">
        <f t="shared" si="176"/>
        <v>Not Specified</v>
      </c>
      <c r="DR300" s="180"/>
    </row>
    <row r="301" spans="1:122" s="89" customFormat="1" ht="16.5" hidden="1" customHeight="1">
      <c r="A301" s="89">
        <v>298</v>
      </c>
      <c r="B301" s="89">
        <v>337</v>
      </c>
      <c r="C301" s="90" t="s">
        <v>1308</v>
      </c>
      <c r="D301" s="89" t="s">
        <v>7202</v>
      </c>
      <c r="E301" s="89" t="s">
        <v>7169</v>
      </c>
      <c r="F301" s="89" t="s">
        <v>2374</v>
      </c>
      <c r="G301" s="89" t="s">
        <v>3136</v>
      </c>
      <c r="H301" s="91" t="s">
        <v>1309</v>
      </c>
      <c r="I301" s="89" t="s">
        <v>1310</v>
      </c>
      <c r="J301" s="89">
        <v>1E-3</v>
      </c>
      <c r="K301" s="89" t="s">
        <v>1311</v>
      </c>
      <c r="L301" s="89">
        <v>72352</v>
      </c>
      <c r="M301" s="90">
        <v>2</v>
      </c>
      <c r="N301" s="88" t="s">
        <v>689</v>
      </c>
      <c r="O301" s="88" t="s">
        <v>7588</v>
      </c>
      <c r="P301" s="92" t="s">
        <v>7588</v>
      </c>
      <c r="Q301" s="73" t="s">
        <v>689</v>
      </c>
      <c r="R301" s="73" t="s">
        <v>689</v>
      </c>
      <c r="S301" s="88" t="s">
        <v>7588</v>
      </c>
      <c r="T301" s="88" t="s">
        <v>7588</v>
      </c>
      <c r="U301" s="215" t="s">
        <v>7588</v>
      </c>
      <c r="V301" s="88" t="s">
        <v>7588</v>
      </c>
      <c r="W301" s="88" t="s">
        <v>7588</v>
      </c>
      <c r="X301" s="220" t="s">
        <v>7588</v>
      </c>
      <c r="Y301" s="73" t="s">
        <v>7588</v>
      </c>
      <c r="Z301" s="88" t="s">
        <v>7588</v>
      </c>
      <c r="AA301" s="92" t="s">
        <v>7588</v>
      </c>
      <c r="AB301" s="88"/>
      <c r="AC301" s="88" t="s">
        <v>7588</v>
      </c>
      <c r="AD301" s="92" t="s">
        <v>7588</v>
      </c>
      <c r="AE301" s="73" t="s">
        <v>7588</v>
      </c>
      <c r="AF301" s="73" t="s">
        <v>689</v>
      </c>
      <c r="AG301" s="88" t="s">
        <v>7588</v>
      </c>
      <c r="AH301" s="88" t="s">
        <v>7588</v>
      </c>
      <c r="AI301" s="88" t="s">
        <v>7588</v>
      </c>
      <c r="AJ301" s="88" t="s">
        <v>7588</v>
      </c>
      <c r="AK301" s="93" t="s">
        <v>7588</v>
      </c>
      <c r="AL301" s="88" t="s">
        <v>7588</v>
      </c>
      <c r="AM301" s="157" t="s">
        <v>1312</v>
      </c>
      <c r="AN301" s="90"/>
      <c r="AO301" s="24" t="s">
        <v>7588</v>
      </c>
      <c r="AP301" s="88" t="s">
        <v>86</v>
      </c>
      <c r="AQ301" s="89" t="s">
        <v>7588</v>
      </c>
      <c r="AR301" s="89" t="s">
        <v>7588</v>
      </c>
      <c r="AS301" s="89">
        <v>2050</v>
      </c>
      <c r="AT301" s="94" t="s">
        <v>1313</v>
      </c>
      <c r="AU301" s="184" t="s">
        <v>1314</v>
      </c>
      <c r="AV301" s="89" t="s">
        <v>267</v>
      </c>
      <c r="AW301" s="199" t="s">
        <v>7588</v>
      </c>
      <c r="AX301" s="89" t="s">
        <v>7588</v>
      </c>
      <c r="AY301" s="89" t="s">
        <v>689</v>
      </c>
      <c r="AZ301" s="89" t="s">
        <v>7588</v>
      </c>
      <c r="BA301" s="89" t="s">
        <v>7588</v>
      </c>
      <c r="BC301" s="90"/>
      <c r="BE301" s="95"/>
      <c r="BF301" s="90"/>
      <c r="BG301" s="24">
        <f t="shared" si="144"/>
        <v>0</v>
      </c>
      <c r="BH301" s="24">
        <f t="shared" si="145"/>
        <v>0</v>
      </c>
      <c r="BI301" s="24">
        <f t="shared" si="146"/>
        <v>0</v>
      </c>
      <c r="BJ301" s="24">
        <f t="shared" si="147"/>
        <v>0</v>
      </c>
      <c r="BK301" s="24">
        <f t="shared" si="148"/>
        <v>0</v>
      </c>
      <c r="BL301" s="24">
        <f t="shared" si="149"/>
        <v>0</v>
      </c>
      <c r="BM301" s="24">
        <f t="shared" si="150"/>
        <v>0</v>
      </c>
      <c r="BN301" s="24">
        <f t="shared" si="151"/>
        <v>0</v>
      </c>
      <c r="BO301" s="24">
        <f t="shared" si="152"/>
        <v>0</v>
      </c>
      <c r="BP301" s="24">
        <f t="shared" si="153"/>
        <v>0</v>
      </c>
      <c r="BQ301" s="24">
        <f t="shared" si="154"/>
        <v>0</v>
      </c>
      <c r="BR301" s="24">
        <f t="shared" si="155"/>
        <v>0</v>
      </c>
      <c r="BS301" s="24">
        <f t="shared" si="156"/>
        <v>0</v>
      </c>
      <c r="BT301" s="24">
        <f t="shared" si="157"/>
        <v>1</v>
      </c>
      <c r="BU301" s="24">
        <f t="shared" si="158"/>
        <v>0</v>
      </c>
      <c r="BV301" s="24">
        <f t="shared" si="159"/>
        <v>0</v>
      </c>
      <c r="BW301" s="24">
        <f t="shared" si="160"/>
        <v>0</v>
      </c>
      <c r="BX301" s="24">
        <f t="shared" si="161"/>
        <v>0</v>
      </c>
      <c r="BY301" s="24">
        <f t="shared" si="162"/>
        <v>0</v>
      </c>
      <c r="BZ301" s="24">
        <f t="shared" si="163"/>
        <v>0</v>
      </c>
      <c r="CA301" s="24">
        <f t="shared" si="164"/>
        <v>1</v>
      </c>
      <c r="CB301" s="24">
        <f t="shared" si="165"/>
        <v>1</v>
      </c>
      <c r="CC301" s="24">
        <f t="shared" si="166"/>
        <v>0</v>
      </c>
      <c r="CD301" s="24">
        <f t="shared" si="167"/>
        <v>0</v>
      </c>
      <c r="CE301" s="24">
        <f t="shared" si="168"/>
        <v>0</v>
      </c>
      <c r="CF301" s="24">
        <f t="shared" si="169"/>
        <v>0</v>
      </c>
      <c r="CG301" s="24">
        <f t="shared" si="179"/>
        <v>1</v>
      </c>
      <c r="CH301" s="24">
        <f t="shared" si="170"/>
        <v>0</v>
      </c>
      <c r="CI301" s="24">
        <f t="shared" si="171"/>
        <v>1</v>
      </c>
      <c r="CJ301" s="211">
        <f>_xlfn.XLOOKUP("Credit Mutuel Group",[1]Sheet1!$B:$B,[1]Sheet1!BJ:BJ)</f>
        <v>0</v>
      </c>
      <c r="CK301" s="211">
        <f>_xlfn.XLOOKUP("Credit Mutuel Group",[1]Sheet1!$B:$B,[1]Sheet1!BK:BK)</f>
        <v>0</v>
      </c>
      <c r="CL301" s="211">
        <f>_xlfn.XLOOKUP("Credit Mutuel Group",[1]Sheet1!$B:$B,[1]Sheet1!BL:BL)</f>
        <v>0</v>
      </c>
      <c r="CM301" s="211">
        <f>_xlfn.XLOOKUP("Credit Mutuel Group",[1]Sheet1!$B:$B,[1]Sheet1!BM:BM)</f>
        <v>0</v>
      </c>
      <c r="CN301" s="211">
        <f>_xlfn.XLOOKUP("Credit Mutuel Group",[1]Sheet1!$B:$B,[1]Sheet1!BN:BN)</f>
        <v>0</v>
      </c>
      <c r="CO301" s="211">
        <f>_xlfn.XLOOKUP("Credit Mutuel Group",[1]Sheet1!$B:$B,[1]Sheet1!BO:BO)</f>
        <v>0</v>
      </c>
      <c r="CP301" s="211">
        <f>_xlfn.XLOOKUP("Credit Mutuel Group",[1]Sheet1!$B:$B,[1]Sheet1!BP:BP)</f>
        <v>1</v>
      </c>
      <c r="CQ301" s="211">
        <f>_xlfn.XLOOKUP("Credit Mutuel Group",[1]Sheet1!$B:$B,[1]Sheet1!BQ:BQ)</f>
        <v>1</v>
      </c>
      <c r="CR301" s="211">
        <f>_xlfn.XLOOKUP("Credit Mutuel Group",[1]Sheet1!$B:$B,[1]Sheet1!BR:BR)</f>
        <v>0</v>
      </c>
      <c r="CS301" s="211">
        <f>_xlfn.XLOOKUP("Credit Mutuel Group",[1]Sheet1!$B:$B,[1]Sheet1!BS:BS)</f>
        <v>0</v>
      </c>
      <c r="CT301" s="211">
        <f>_xlfn.XLOOKUP("Credit Mutuel Group",[1]Sheet1!$B:$B,[1]Sheet1!BT:BT)</f>
        <v>0</v>
      </c>
      <c r="CU301" s="211">
        <f>_xlfn.XLOOKUP("Credit Mutuel Group",[1]Sheet1!$B:$B,[1]Sheet1!BU:BU)</f>
        <v>0</v>
      </c>
      <c r="CV301" s="211">
        <f>_xlfn.XLOOKUP("Credit Mutuel Group",[1]Sheet1!$B:$B,[1]Sheet1!BV:BV)</f>
        <v>0</v>
      </c>
      <c r="CW301" s="211">
        <f>_xlfn.XLOOKUP("Credit Mutuel Group",[1]Sheet1!$B:$B,[1]Sheet1!BW:BW)</f>
        <v>0</v>
      </c>
      <c r="CX301" s="211">
        <f>_xlfn.XLOOKUP("Credit Mutuel Group",[1]Sheet1!$B:$B,[1]Sheet1!BX:BX)</f>
        <v>0</v>
      </c>
      <c r="CY301" s="211">
        <f>_xlfn.XLOOKUP("Credit Mutuel Group",[1]Sheet1!$B:$B,[1]Sheet1!BY:BY)</f>
        <v>0</v>
      </c>
      <c r="CZ301" s="211">
        <f>_xlfn.XLOOKUP("Credit Mutuel Group",[1]Sheet1!$B:$B,[1]Sheet1!BZ:BZ)</f>
        <v>1</v>
      </c>
      <c r="DA301" s="211">
        <f>_xlfn.XLOOKUP("Credit Mutuel Group",[1]Sheet1!$B:$B,[1]Sheet1!CA:CA)</f>
        <v>0</v>
      </c>
      <c r="DB301" s="211">
        <f>_xlfn.XLOOKUP("Credit Mutuel Group",[1]Sheet1!$B:$B,[1]Sheet1!CB:CB)</f>
        <v>1</v>
      </c>
      <c r="DC301" s="211">
        <f>_xlfn.XLOOKUP("Credit Mutuel Group",[1]Sheet1!$B:$B,[1]Sheet1!CC:CC)</f>
        <v>0</v>
      </c>
      <c r="DD301" s="211">
        <f>_xlfn.XLOOKUP("Credit Mutuel Group",[1]Sheet1!$B:$B,[1]Sheet1!CD:CD)</f>
        <v>0</v>
      </c>
      <c r="DE301" s="211">
        <f>_xlfn.XLOOKUP("Credit Mutuel Group",[1]Sheet1!$B:$B,[1]Sheet1!CE:CE)</f>
        <v>1</v>
      </c>
      <c r="DF301" s="211">
        <f>_xlfn.XLOOKUP("Credit Mutuel Group",[1]Sheet1!$B:$B,[1]Sheet1!CF:CF)</f>
        <v>0</v>
      </c>
      <c r="DG301" s="163" t="e">
        <f>_xlfn.XLOOKUP(C301,[2]Sheet1!$B:$B,[2]Sheet1!$N:$N)</f>
        <v>#N/A</v>
      </c>
      <c r="DH301" s="163" t="e">
        <f>_xlfn.XLOOKUP(C301,[2]Sheet1!$B:$B,[2]Sheet1!$R:$R)</f>
        <v>#N/A</v>
      </c>
      <c r="DI301" s="163" t="e">
        <f>_xlfn.XLOOKUP(C301,[2]Sheet1!$B:$B,[2]Sheet1!$AN:$AN)</f>
        <v>#N/A</v>
      </c>
      <c r="DJ301" s="163" t="e">
        <f>_xlfn.XLOOKUP(C301,[2]Sheet1!$B:$B,[2]Sheet1!$W:$W)</f>
        <v>#N/A</v>
      </c>
      <c r="DK301" s="163" t="e">
        <f>_xlfn.XLOOKUP(C301,[2]Sheet1!$B:$B,[2]Sheet1!$AF:$AF)</f>
        <v>#N/A</v>
      </c>
      <c r="DL301" s="163" t="e">
        <f>_xlfn.XLOOKUP(C301,[2]Sheet1!$B:$B,[2]Sheet1!$AW:$AW)</f>
        <v>#N/A</v>
      </c>
      <c r="DM301" s="166" t="str">
        <f t="shared" si="172"/>
        <v>N</v>
      </c>
      <c r="DN301" s="166" t="str">
        <f t="shared" si="173"/>
        <v/>
      </c>
      <c r="DO301" s="166" t="str">
        <f t="shared" si="174"/>
        <v>Y</v>
      </c>
      <c r="DP301" s="166" t="str">
        <f t="shared" si="175"/>
        <v>N</v>
      </c>
      <c r="DQ301" s="180" t="str">
        <f t="shared" si="176"/>
        <v>Not Specified</v>
      </c>
      <c r="DR301" s="180"/>
    </row>
    <row r="302" spans="1:122" s="24" customFormat="1" ht="16.5" hidden="1" customHeight="1">
      <c r="A302" s="24">
        <v>299</v>
      </c>
      <c r="B302" s="24">
        <v>293</v>
      </c>
      <c r="C302" s="26" t="s">
        <v>1262</v>
      </c>
      <c r="D302" s="143" t="s">
        <v>7218</v>
      </c>
      <c r="E302" s="143" t="s">
        <v>7189</v>
      </c>
      <c r="F302" s="143" t="s">
        <v>2336</v>
      </c>
      <c r="G302" s="143" t="s">
        <v>3136</v>
      </c>
      <c r="H302" s="167" t="s">
        <v>1263</v>
      </c>
      <c r="I302" s="143" t="s">
        <v>1264</v>
      </c>
      <c r="J302" s="143">
        <v>-0.28299999999999997</v>
      </c>
      <c r="K302" s="143" t="s">
        <v>1265</v>
      </c>
      <c r="L302" s="143">
        <v>17123</v>
      </c>
      <c r="M302" s="144">
        <v>12</v>
      </c>
      <c r="N302" s="73" t="s">
        <v>689</v>
      </c>
      <c r="O302" s="73" t="s">
        <v>7588</v>
      </c>
      <c r="P302" s="74" t="s">
        <v>7588</v>
      </c>
      <c r="Q302" s="73" t="s">
        <v>689</v>
      </c>
      <c r="R302" s="73" t="s">
        <v>689</v>
      </c>
      <c r="S302" s="73" t="s">
        <v>7588</v>
      </c>
      <c r="T302" s="73" t="s">
        <v>7588</v>
      </c>
      <c r="U302" s="213" t="s">
        <v>7588</v>
      </c>
      <c r="V302" s="73" t="s">
        <v>7588</v>
      </c>
      <c r="W302" s="73" t="s">
        <v>7588</v>
      </c>
      <c r="X302" s="218" t="s">
        <v>7588</v>
      </c>
      <c r="Y302" s="73" t="s">
        <v>7588</v>
      </c>
      <c r="Z302" s="73" t="s">
        <v>7588</v>
      </c>
      <c r="AA302" s="74" t="s">
        <v>7588</v>
      </c>
      <c r="AB302" s="73"/>
      <c r="AC302" s="73" t="s">
        <v>2995</v>
      </c>
      <c r="AD302" s="74" t="s">
        <v>7140</v>
      </c>
      <c r="AE302" s="73" t="s">
        <v>7588</v>
      </c>
      <c r="AF302" s="73" t="s">
        <v>689</v>
      </c>
      <c r="AG302" s="73" t="s">
        <v>266</v>
      </c>
      <c r="AH302" s="73" t="s">
        <v>266</v>
      </c>
      <c r="AI302" s="73" t="s">
        <v>269</v>
      </c>
      <c r="AJ302" s="73" t="s">
        <v>691</v>
      </c>
      <c r="AK302" s="81" t="s">
        <v>7588</v>
      </c>
      <c r="AL302" s="73" t="s">
        <v>7588</v>
      </c>
      <c r="AN302" s="26"/>
      <c r="AO302" s="24" t="s">
        <v>7588</v>
      </c>
      <c r="AP302" s="73" t="s">
        <v>689</v>
      </c>
      <c r="AQ302" s="24" t="s">
        <v>7588</v>
      </c>
      <c r="AR302" s="24" t="s">
        <v>7588</v>
      </c>
      <c r="AS302" s="24" t="s">
        <v>7588</v>
      </c>
      <c r="AU302" s="26"/>
      <c r="AV302" s="24" t="s">
        <v>266</v>
      </c>
      <c r="AW302" s="22" t="s">
        <v>267</v>
      </c>
      <c r="AX302" s="24" t="s">
        <v>269</v>
      </c>
      <c r="AY302" s="24" t="s">
        <v>86</v>
      </c>
      <c r="AZ302" s="24" t="s">
        <v>5638</v>
      </c>
      <c r="BA302" s="24">
        <v>2030</v>
      </c>
      <c r="BC302" s="26"/>
      <c r="BE302" s="29"/>
      <c r="BF302" s="26"/>
      <c r="BG302" s="24">
        <f t="shared" si="144"/>
        <v>0</v>
      </c>
      <c r="BH302" s="24">
        <f t="shared" si="145"/>
        <v>0</v>
      </c>
      <c r="BI302" s="24">
        <f t="shared" si="146"/>
        <v>0</v>
      </c>
      <c r="BJ302" s="24">
        <f t="shared" si="147"/>
        <v>0</v>
      </c>
      <c r="BK302" s="24">
        <f t="shared" si="148"/>
        <v>0</v>
      </c>
      <c r="BL302" s="24">
        <f t="shared" si="149"/>
        <v>0</v>
      </c>
      <c r="BM302" s="24">
        <f t="shared" si="150"/>
        <v>0</v>
      </c>
      <c r="BN302" s="24">
        <f t="shared" si="151"/>
        <v>0</v>
      </c>
      <c r="BO302" s="24">
        <f t="shared" si="152"/>
        <v>0</v>
      </c>
      <c r="BP302" s="24">
        <f t="shared" si="153"/>
        <v>0</v>
      </c>
      <c r="BQ302" s="24">
        <f t="shared" si="154"/>
        <v>0</v>
      </c>
      <c r="BR302" s="24">
        <f t="shared" si="155"/>
        <v>0</v>
      </c>
      <c r="BS302" s="24">
        <f t="shared" si="156"/>
        <v>0</v>
      </c>
      <c r="BT302" s="24">
        <f t="shared" si="157"/>
        <v>0</v>
      </c>
      <c r="BU302" s="24">
        <f t="shared" si="158"/>
        <v>0</v>
      </c>
      <c r="BV302" s="24">
        <f t="shared" si="159"/>
        <v>0</v>
      </c>
      <c r="BW302" s="24">
        <f t="shared" si="160"/>
        <v>0</v>
      </c>
      <c r="BX302" s="24">
        <f t="shared" si="161"/>
        <v>0</v>
      </c>
      <c r="BY302" s="24">
        <f t="shared" si="162"/>
        <v>0</v>
      </c>
      <c r="BZ302" s="24">
        <f t="shared" si="163"/>
        <v>0</v>
      </c>
      <c r="CA302" s="24">
        <f t="shared" si="164"/>
        <v>0</v>
      </c>
      <c r="CB302" s="24">
        <f t="shared" si="165"/>
        <v>0</v>
      </c>
      <c r="CC302" s="24">
        <f t="shared" si="166"/>
        <v>0</v>
      </c>
      <c r="CD302" s="24">
        <f t="shared" si="167"/>
        <v>1</v>
      </c>
      <c r="CE302" s="24">
        <f t="shared" si="168"/>
        <v>0</v>
      </c>
      <c r="CF302" s="24">
        <f t="shared" si="169"/>
        <v>1</v>
      </c>
      <c r="CG302" s="24">
        <f t="shared" si="179"/>
        <v>0</v>
      </c>
      <c r="CH302" s="24">
        <f t="shared" si="170"/>
        <v>0</v>
      </c>
      <c r="CI302" s="24">
        <f t="shared" si="171"/>
        <v>0</v>
      </c>
      <c r="CJ302" s="211">
        <f>_xlfn.XLOOKUP($C302,[1]Sheet1!$B:$B,[1]Sheet1!BJ:BJ)</f>
        <v>0</v>
      </c>
      <c r="CK302" s="211">
        <f>_xlfn.XLOOKUP($C302,[1]Sheet1!$B:$B,[1]Sheet1!BK:BK)</f>
        <v>0</v>
      </c>
      <c r="CL302" s="211">
        <f>_xlfn.XLOOKUP($C302,[1]Sheet1!$B:$B,[1]Sheet1!BL:BL)</f>
        <v>0</v>
      </c>
      <c r="CM302" s="211">
        <f>_xlfn.XLOOKUP($C302,[1]Sheet1!$B:$B,[1]Sheet1!BM:BM)</f>
        <v>0</v>
      </c>
      <c r="CN302" s="211">
        <f>_xlfn.XLOOKUP($C302,[1]Sheet1!$B:$B,[1]Sheet1!BN:BN)</f>
        <v>0</v>
      </c>
      <c r="CO302" s="211">
        <f>_xlfn.XLOOKUP($C302,[1]Sheet1!$B:$B,[1]Sheet1!BO:BO)</f>
        <v>0</v>
      </c>
      <c r="CP302" s="211">
        <f>_xlfn.XLOOKUP($C302,[1]Sheet1!$B:$B,[1]Sheet1!BP:BP)</f>
        <v>0</v>
      </c>
      <c r="CQ302" s="211">
        <f>_xlfn.XLOOKUP($C302,[1]Sheet1!$B:$B,[1]Sheet1!BQ:BQ)</f>
        <v>0</v>
      </c>
      <c r="CR302" s="211">
        <f>_xlfn.XLOOKUP($C302,[1]Sheet1!$B:$B,[1]Sheet1!BR:BR)</f>
        <v>0</v>
      </c>
      <c r="CS302" s="211">
        <f>_xlfn.XLOOKUP($C302,[1]Sheet1!$B:$B,[1]Sheet1!BS:BS)</f>
        <v>0</v>
      </c>
      <c r="CT302" s="211">
        <f>_xlfn.XLOOKUP($C302,[1]Sheet1!$B:$B,[1]Sheet1!BT:BT)</f>
        <v>0</v>
      </c>
      <c r="CU302" s="211">
        <f>_xlfn.XLOOKUP($C302,[1]Sheet1!$B:$B,[1]Sheet1!BU:BU)</f>
        <v>0</v>
      </c>
      <c r="CV302" s="211">
        <f>_xlfn.XLOOKUP($C302,[1]Sheet1!$B:$B,[1]Sheet1!BV:BV)</f>
        <v>0</v>
      </c>
      <c r="CW302" s="211">
        <f>_xlfn.XLOOKUP($C302,[1]Sheet1!$B:$B,[1]Sheet1!BW:BW)</f>
        <v>0</v>
      </c>
      <c r="CX302" s="211">
        <f>_xlfn.XLOOKUP($C302,[1]Sheet1!$B:$B,[1]Sheet1!BX:BX)</f>
        <v>0</v>
      </c>
      <c r="CY302" s="211">
        <f>_xlfn.XLOOKUP($C302,[1]Sheet1!$B:$B,[1]Sheet1!BY:BY)</f>
        <v>0</v>
      </c>
      <c r="CZ302" s="211">
        <f>_xlfn.XLOOKUP($C302,[1]Sheet1!$B:$B,[1]Sheet1!BZ:BZ)</f>
        <v>0</v>
      </c>
      <c r="DA302" s="211">
        <f>_xlfn.XLOOKUP($C302,[1]Sheet1!$B:$B,[1]Sheet1!CA:CA)</f>
        <v>0</v>
      </c>
      <c r="DB302" s="211">
        <f>_xlfn.XLOOKUP($C302,[1]Sheet1!$B:$B,[1]Sheet1!CB:CB)</f>
        <v>0</v>
      </c>
      <c r="DC302" s="211">
        <f>_xlfn.XLOOKUP($C302,[1]Sheet1!$B:$B,[1]Sheet1!CC:CC)</f>
        <v>0</v>
      </c>
      <c r="DD302" s="211">
        <f>_xlfn.XLOOKUP($C302,[1]Sheet1!$B:$B,[1]Sheet1!CD:CD)</f>
        <v>0</v>
      </c>
      <c r="DE302" s="211">
        <f>_xlfn.XLOOKUP($C302,[1]Sheet1!$B:$B,[1]Sheet1!CE:CE)</f>
        <v>0</v>
      </c>
      <c r="DF302" s="211">
        <f>_xlfn.XLOOKUP($C302,[1]Sheet1!$B:$B,[1]Sheet1!CF:CF)</f>
        <v>0</v>
      </c>
      <c r="DG302" s="163" t="str">
        <f>_xlfn.XLOOKUP(C302,[2]Sheet1!$B:$B,[2]Sheet1!$N:$N)</f>
        <v>N</v>
      </c>
      <c r="DH302" s="163">
        <f>_xlfn.XLOOKUP(C302,[2]Sheet1!$B:$B,[2]Sheet1!$R:$R)</f>
        <v>0</v>
      </c>
      <c r="DI302" s="163" t="str">
        <f>_xlfn.XLOOKUP(C302,[2]Sheet1!$B:$B,[2]Sheet1!$AN:$AN)</f>
        <v>N</v>
      </c>
      <c r="DJ302" s="163" t="str">
        <f>_xlfn.XLOOKUP(C302,[2]Sheet1!$B:$B,[2]Sheet1!$W:$W)</f>
        <v>N</v>
      </c>
      <c r="DK302" s="163">
        <f>_xlfn.XLOOKUP(C302,[2]Sheet1!$B:$B,[2]Sheet1!$AF:$AF)</f>
        <v>0</v>
      </c>
      <c r="DL302" s="163">
        <f>_xlfn.XLOOKUP(C302,[2]Sheet1!$B:$B,[2]Sheet1!$AW:$AW)</f>
        <v>0</v>
      </c>
      <c r="DM302" s="166" t="str">
        <f t="shared" si="172"/>
        <v>N</v>
      </c>
      <c r="DN302" s="166" t="str">
        <f t="shared" si="173"/>
        <v/>
      </c>
      <c r="DO302" s="166" t="str">
        <f t="shared" si="174"/>
        <v>N</v>
      </c>
      <c r="DP302" s="166" t="str">
        <f t="shared" si="175"/>
        <v>N</v>
      </c>
      <c r="DQ302" s="180" t="str">
        <f t="shared" si="176"/>
        <v>Yes</v>
      </c>
      <c r="DR302" s="180"/>
    </row>
    <row r="303" spans="1:122" s="24" customFormat="1" ht="16.5" hidden="1" customHeight="1">
      <c r="A303" s="24">
        <v>300</v>
      </c>
      <c r="B303" s="24">
        <v>280</v>
      </c>
      <c r="C303" s="26" t="s">
        <v>1323</v>
      </c>
      <c r="D303" s="143" t="s">
        <v>7217</v>
      </c>
      <c r="E303" s="143" t="s">
        <v>7169</v>
      </c>
      <c r="F303" s="143" t="s">
        <v>7286</v>
      </c>
      <c r="G303" s="143" t="s">
        <v>2990</v>
      </c>
      <c r="H303" s="167" t="s">
        <v>1324</v>
      </c>
      <c r="I303" s="143" t="s">
        <v>1325</v>
      </c>
      <c r="J303" s="143">
        <v>19.577999999999999</v>
      </c>
      <c r="K303" s="143" t="s">
        <v>1326</v>
      </c>
      <c r="L303" s="143">
        <v>40000</v>
      </c>
      <c r="M303" s="144">
        <v>31</v>
      </c>
      <c r="N303" s="73" t="s">
        <v>689</v>
      </c>
      <c r="O303" s="73" t="s">
        <v>7588</v>
      </c>
      <c r="P303" s="74" t="s">
        <v>7588</v>
      </c>
      <c r="Q303" s="73" t="s">
        <v>689</v>
      </c>
      <c r="R303" s="73" t="s">
        <v>689</v>
      </c>
      <c r="S303" s="73" t="s">
        <v>7588</v>
      </c>
      <c r="T303" s="73" t="s">
        <v>7588</v>
      </c>
      <c r="U303" s="213" t="s">
        <v>7588</v>
      </c>
      <c r="V303" s="73" t="s">
        <v>7588</v>
      </c>
      <c r="W303" s="73" t="s">
        <v>7588</v>
      </c>
      <c r="X303" s="218" t="s">
        <v>7588</v>
      </c>
      <c r="Y303" s="73" t="s">
        <v>7588</v>
      </c>
      <c r="Z303" s="73" t="s">
        <v>7588</v>
      </c>
      <c r="AA303" s="74" t="s">
        <v>7588</v>
      </c>
      <c r="AB303" s="73"/>
      <c r="AC303" s="73" t="s">
        <v>2995</v>
      </c>
      <c r="AD303" s="74" t="s">
        <v>7140</v>
      </c>
      <c r="AE303" s="73" t="s">
        <v>7588</v>
      </c>
      <c r="AF303" s="73" t="s">
        <v>689</v>
      </c>
      <c r="AG303" s="73" t="s">
        <v>266</v>
      </c>
      <c r="AH303" s="73" t="s">
        <v>266</v>
      </c>
      <c r="AI303" s="73" t="s">
        <v>269</v>
      </c>
      <c r="AJ303" s="73" t="s">
        <v>691</v>
      </c>
      <c r="AK303" s="81" t="s">
        <v>7588</v>
      </c>
      <c r="AL303" s="73" t="s">
        <v>7588</v>
      </c>
      <c r="AN303" s="26"/>
      <c r="AO303" s="24" t="s">
        <v>7588</v>
      </c>
      <c r="AP303" s="73" t="s">
        <v>689</v>
      </c>
      <c r="AQ303" s="24" t="s">
        <v>7588</v>
      </c>
      <c r="AR303" s="24" t="s">
        <v>7588</v>
      </c>
      <c r="AS303" s="24" t="s">
        <v>7588</v>
      </c>
      <c r="AU303" s="26"/>
      <c r="AV303" s="24" t="s">
        <v>267</v>
      </c>
      <c r="AW303" s="22" t="s">
        <v>267</v>
      </c>
      <c r="AX303" s="24" t="s">
        <v>269</v>
      </c>
      <c r="AY303" s="24" t="s">
        <v>86</v>
      </c>
      <c r="AZ303" s="24" t="s">
        <v>5645</v>
      </c>
      <c r="BA303" s="24">
        <v>2030</v>
      </c>
      <c r="BC303" s="26"/>
      <c r="BE303" s="29"/>
      <c r="BF303" s="26"/>
      <c r="BG303" s="24">
        <f t="shared" si="144"/>
        <v>0</v>
      </c>
      <c r="BH303" s="24">
        <f t="shared" si="145"/>
        <v>0</v>
      </c>
      <c r="BI303" s="24">
        <f t="shared" si="146"/>
        <v>0</v>
      </c>
      <c r="BJ303" s="24">
        <f t="shared" si="147"/>
        <v>0</v>
      </c>
      <c r="BK303" s="24">
        <f t="shared" si="148"/>
        <v>0</v>
      </c>
      <c r="BL303" s="24">
        <f t="shared" si="149"/>
        <v>0</v>
      </c>
      <c r="BM303" s="24">
        <f t="shared" si="150"/>
        <v>0</v>
      </c>
      <c r="BN303" s="24">
        <f t="shared" si="151"/>
        <v>0</v>
      </c>
      <c r="BO303" s="24">
        <f t="shared" si="152"/>
        <v>0</v>
      </c>
      <c r="BP303" s="24">
        <f t="shared" si="153"/>
        <v>0</v>
      </c>
      <c r="BQ303" s="24">
        <f t="shared" si="154"/>
        <v>0</v>
      </c>
      <c r="BR303" s="24">
        <f t="shared" si="155"/>
        <v>0</v>
      </c>
      <c r="BS303" s="24">
        <f t="shared" si="156"/>
        <v>0</v>
      </c>
      <c r="BT303" s="24">
        <f t="shared" si="157"/>
        <v>0</v>
      </c>
      <c r="BU303" s="24">
        <f t="shared" si="158"/>
        <v>0</v>
      </c>
      <c r="BV303" s="24">
        <f t="shared" si="159"/>
        <v>0</v>
      </c>
      <c r="BW303" s="24">
        <f t="shared" si="160"/>
        <v>0</v>
      </c>
      <c r="BX303" s="24">
        <f t="shared" si="161"/>
        <v>0</v>
      </c>
      <c r="BY303" s="24">
        <f t="shared" si="162"/>
        <v>0</v>
      </c>
      <c r="BZ303" s="24">
        <f t="shared" si="163"/>
        <v>0</v>
      </c>
      <c r="CA303" s="24">
        <f t="shared" si="164"/>
        <v>0</v>
      </c>
      <c r="CB303" s="24">
        <f t="shared" si="165"/>
        <v>0</v>
      </c>
      <c r="CC303" s="24">
        <f t="shared" si="166"/>
        <v>0</v>
      </c>
      <c r="CD303" s="24">
        <f t="shared" si="167"/>
        <v>1</v>
      </c>
      <c r="CE303" s="24">
        <f t="shared" si="168"/>
        <v>0</v>
      </c>
      <c r="CF303" s="24">
        <f t="shared" si="169"/>
        <v>0</v>
      </c>
      <c r="CG303" s="24">
        <f t="shared" si="179"/>
        <v>0</v>
      </c>
      <c r="CH303" s="24">
        <f t="shared" si="170"/>
        <v>0</v>
      </c>
      <c r="CI303" s="24">
        <f t="shared" si="171"/>
        <v>1</v>
      </c>
      <c r="CJ303" s="211">
        <f>_xlfn.XLOOKUP($C303,[1]Sheet1!$B:$B,[1]Sheet1!BJ:BJ)</f>
        <v>0</v>
      </c>
      <c r="CK303" s="211">
        <f>_xlfn.XLOOKUP($C303,[1]Sheet1!$B:$B,[1]Sheet1!BK:BK)</f>
        <v>0</v>
      </c>
      <c r="CL303" s="211">
        <f>_xlfn.XLOOKUP($C303,[1]Sheet1!$B:$B,[1]Sheet1!BL:BL)</f>
        <v>0</v>
      </c>
      <c r="CM303" s="211">
        <f>_xlfn.XLOOKUP($C303,[1]Sheet1!$B:$B,[1]Sheet1!BM:BM)</f>
        <v>0</v>
      </c>
      <c r="CN303" s="211">
        <f>_xlfn.XLOOKUP($C303,[1]Sheet1!$B:$B,[1]Sheet1!BN:BN)</f>
        <v>0</v>
      </c>
      <c r="CO303" s="211">
        <f>_xlfn.XLOOKUP($C303,[1]Sheet1!$B:$B,[1]Sheet1!BO:BO)</f>
        <v>0</v>
      </c>
      <c r="CP303" s="211">
        <f>_xlfn.XLOOKUP($C303,[1]Sheet1!$B:$B,[1]Sheet1!BP:BP)</f>
        <v>0</v>
      </c>
      <c r="CQ303" s="211">
        <f>_xlfn.XLOOKUP($C303,[1]Sheet1!$B:$B,[1]Sheet1!BQ:BQ)</f>
        <v>0</v>
      </c>
      <c r="CR303" s="211">
        <f>_xlfn.XLOOKUP($C303,[1]Sheet1!$B:$B,[1]Sheet1!BR:BR)</f>
        <v>0</v>
      </c>
      <c r="CS303" s="211">
        <f>_xlfn.XLOOKUP($C303,[1]Sheet1!$B:$B,[1]Sheet1!BS:BS)</f>
        <v>0</v>
      </c>
      <c r="CT303" s="211">
        <f>_xlfn.XLOOKUP($C303,[1]Sheet1!$B:$B,[1]Sheet1!BT:BT)</f>
        <v>0</v>
      </c>
      <c r="CU303" s="211">
        <f>_xlfn.XLOOKUP($C303,[1]Sheet1!$B:$B,[1]Sheet1!BU:BU)</f>
        <v>0</v>
      </c>
      <c r="CV303" s="211">
        <f>_xlfn.XLOOKUP($C303,[1]Sheet1!$B:$B,[1]Sheet1!BV:BV)</f>
        <v>0</v>
      </c>
      <c r="CW303" s="211">
        <f>_xlfn.XLOOKUP($C303,[1]Sheet1!$B:$B,[1]Sheet1!BW:BW)</f>
        <v>0</v>
      </c>
      <c r="CX303" s="211">
        <f>_xlfn.XLOOKUP($C303,[1]Sheet1!$B:$B,[1]Sheet1!BX:BX)</f>
        <v>0</v>
      </c>
      <c r="CY303" s="211">
        <f>_xlfn.XLOOKUP($C303,[1]Sheet1!$B:$B,[1]Sheet1!BY:BY)</f>
        <v>0</v>
      </c>
      <c r="CZ303" s="211">
        <f>_xlfn.XLOOKUP($C303,[1]Sheet1!$B:$B,[1]Sheet1!BZ:BZ)</f>
        <v>0</v>
      </c>
      <c r="DA303" s="211">
        <f>_xlfn.XLOOKUP($C303,[1]Sheet1!$B:$B,[1]Sheet1!CA:CA)</f>
        <v>0</v>
      </c>
      <c r="DB303" s="211">
        <f>_xlfn.XLOOKUP($C303,[1]Sheet1!$B:$B,[1]Sheet1!CB:CB)</f>
        <v>0</v>
      </c>
      <c r="DC303" s="211">
        <f>_xlfn.XLOOKUP($C303,[1]Sheet1!$B:$B,[1]Sheet1!CC:CC)</f>
        <v>0</v>
      </c>
      <c r="DD303" s="211">
        <f>_xlfn.XLOOKUP($C303,[1]Sheet1!$B:$B,[1]Sheet1!CD:CD)</f>
        <v>0</v>
      </c>
      <c r="DE303" s="211">
        <f>_xlfn.XLOOKUP($C303,[1]Sheet1!$B:$B,[1]Sheet1!CE:CE)</f>
        <v>0</v>
      </c>
      <c r="DF303" s="211">
        <f>_xlfn.XLOOKUP($C303,[1]Sheet1!$B:$B,[1]Sheet1!CF:CF)</f>
        <v>0</v>
      </c>
      <c r="DG303" s="163" t="str">
        <f>_xlfn.XLOOKUP(C303,[2]Sheet1!$B:$B,[2]Sheet1!$N:$N)</f>
        <v>N</v>
      </c>
      <c r="DH303" s="163">
        <f>_xlfn.XLOOKUP(C303,[2]Sheet1!$B:$B,[2]Sheet1!$R:$R)</f>
        <v>0</v>
      </c>
      <c r="DI303" s="163" t="str">
        <f>_xlfn.XLOOKUP(C303,[2]Sheet1!$B:$B,[2]Sheet1!$AN:$AN)</f>
        <v>N</v>
      </c>
      <c r="DJ303" s="163" t="str">
        <f>_xlfn.XLOOKUP(C303,[2]Sheet1!$B:$B,[2]Sheet1!$W:$W)</f>
        <v>N</v>
      </c>
      <c r="DK303" s="163">
        <f>_xlfn.XLOOKUP(C303,[2]Sheet1!$B:$B,[2]Sheet1!$AF:$AF)</f>
        <v>0</v>
      </c>
      <c r="DL303" s="163">
        <f>_xlfn.XLOOKUP(C303,[2]Sheet1!$B:$B,[2]Sheet1!$AW:$AW)</f>
        <v>0</v>
      </c>
      <c r="DM303" s="166" t="str">
        <f t="shared" si="172"/>
        <v>N</v>
      </c>
      <c r="DN303" s="166" t="str">
        <f t="shared" si="173"/>
        <v/>
      </c>
      <c r="DO303" s="166" t="str">
        <f t="shared" si="174"/>
        <v>N</v>
      </c>
      <c r="DP303" s="166" t="str">
        <f t="shared" si="175"/>
        <v>N</v>
      </c>
      <c r="DQ303" s="180" t="str">
        <f t="shared" si="176"/>
        <v>Not Specified</v>
      </c>
      <c r="DR303" s="180"/>
    </row>
    <row r="304" spans="1:122" s="24" customFormat="1" ht="16.5" hidden="1" customHeight="1">
      <c r="A304" s="24">
        <v>301</v>
      </c>
      <c r="B304" s="24">
        <v>286</v>
      </c>
      <c r="C304" s="26" t="s">
        <v>310</v>
      </c>
      <c r="D304" s="24" t="s">
        <v>6643</v>
      </c>
      <c r="E304" s="24" t="s">
        <v>6643</v>
      </c>
      <c r="F304" s="24" t="s">
        <v>2428</v>
      </c>
      <c r="G304" s="24" t="s">
        <v>3136</v>
      </c>
      <c r="H304" s="30" t="s">
        <v>311</v>
      </c>
      <c r="I304" s="24" t="s">
        <v>312</v>
      </c>
      <c r="J304" s="24">
        <v>0</v>
      </c>
      <c r="K304" s="24" t="s">
        <v>313</v>
      </c>
      <c r="L304" s="24">
        <v>92815</v>
      </c>
      <c r="M304" s="26">
        <v>31</v>
      </c>
      <c r="N304" s="73" t="s">
        <v>689</v>
      </c>
      <c r="O304" s="73" t="s">
        <v>7588</v>
      </c>
      <c r="P304" s="74" t="s">
        <v>7588</v>
      </c>
      <c r="Q304" s="73" t="s">
        <v>86</v>
      </c>
      <c r="R304" s="73" t="s">
        <v>86</v>
      </c>
      <c r="S304" s="73" t="s">
        <v>673</v>
      </c>
      <c r="T304" s="73" t="s">
        <v>2984</v>
      </c>
      <c r="U304" s="213">
        <v>2029</v>
      </c>
      <c r="V304" s="73" t="s">
        <v>673</v>
      </c>
      <c r="W304" s="73" t="s">
        <v>2984</v>
      </c>
      <c r="X304" s="218">
        <v>2050</v>
      </c>
      <c r="Y304" s="73" t="s">
        <v>86</v>
      </c>
      <c r="Z304" s="73" t="s">
        <v>673</v>
      </c>
      <c r="AA304" s="74">
        <v>2050</v>
      </c>
      <c r="AB304" s="73"/>
      <c r="AC304" s="73" t="s">
        <v>417</v>
      </c>
      <c r="AD304" s="74" t="s">
        <v>6</v>
      </c>
      <c r="AE304" s="73" t="s">
        <v>7588</v>
      </c>
      <c r="AF304" s="73" t="s">
        <v>689</v>
      </c>
      <c r="AG304" s="73" t="s">
        <v>266</v>
      </c>
      <c r="AH304" s="73" t="s">
        <v>266</v>
      </c>
      <c r="AI304" s="73" t="s">
        <v>266</v>
      </c>
      <c r="AJ304" s="73" t="s">
        <v>2283</v>
      </c>
      <c r="AK304" s="81" t="s">
        <v>7588</v>
      </c>
      <c r="AL304" s="73" t="s">
        <v>7588</v>
      </c>
      <c r="AN304" s="26"/>
      <c r="AO304" s="24" t="s">
        <v>7346</v>
      </c>
      <c r="AP304" s="73" t="s">
        <v>86</v>
      </c>
      <c r="AQ304" s="24" t="s">
        <v>2283</v>
      </c>
      <c r="AR304" s="24" t="s">
        <v>5651</v>
      </c>
      <c r="AS304" s="24">
        <v>2050</v>
      </c>
      <c r="AU304" s="26"/>
      <c r="AV304" s="24" t="s">
        <v>267</v>
      </c>
      <c r="AW304" s="22" t="s">
        <v>3019</v>
      </c>
      <c r="AX304" s="24" t="s">
        <v>269</v>
      </c>
      <c r="AY304" s="24" t="s">
        <v>689</v>
      </c>
      <c r="AZ304" s="24" t="s">
        <v>7588</v>
      </c>
      <c r="BA304" s="24" t="s">
        <v>7588</v>
      </c>
      <c r="BC304" s="26"/>
      <c r="BE304" s="29"/>
      <c r="BF304" s="26"/>
      <c r="BG304" s="24">
        <f t="shared" si="144"/>
        <v>0</v>
      </c>
      <c r="BH304" s="24">
        <f t="shared" si="145"/>
        <v>0</v>
      </c>
      <c r="BI304" s="24">
        <f t="shared" si="146"/>
        <v>0</v>
      </c>
      <c r="BJ304" s="24">
        <f t="shared" si="147"/>
        <v>0</v>
      </c>
      <c r="BK304" s="24">
        <f t="shared" si="148"/>
        <v>0</v>
      </c>
      <c r="BL304" s="24">
        <f t="shared" si="149"/>
        <v>1</v>
      </c>
      <c r="BM304" s="24">
        <f t="shared" si="150"/>
        <v>0</v>
      </c>
      <c r="BN304" s="24">
        <f t="shared" si="151"/>
        <v>1</v>
      </c>
      <c r="BO304" s="24">
        <f t="shared" si="152"/>
        <v>0</v>
      </c>
      <c r="BP304" s="24">
        <f t="shared" si="153"/>
        <v>0</v>
      </c>
      <c r="BQ304" s="24">
        <f t="shared" si="154"/>
        <v>1</v>
      </c>
      <c r="BR304" s="24">
        <f t="shared" si="155"/>
        <v>0</v>
      </c>
      <c r="BS304" s="24">
        <f t="shared" si="156"/>
        <v>0</v>
      </c>
      <c r="BT304" s="24">
        <f t="shared" si="157"/>
        <v>1</v>
      </c>
      <c r="BU304" s="24">
        <f t="shared" si="158"/>
        <v>0</v>
      </c>
      <c r="BV304" s="24">
        <f t="shared" si="159"/>
        <v>0</v>
      </c>
      <c r="BW304" s="24">
        <f t="shared" si="160"/>
        <v>0</v>
      </c>
      <c r="BX304" s="24">
        <f t="shared" si="161"/>
        <v>0</v>
      </c>
      <c r="BY304" s="24">
        <f t="shared" si="162"/>
        <v>0</v>
      </c>
      <c r="BZ304" s="24">
        <f t="shared" si="163"/>
        <v>0</v>
      </c>
      <c r="CA304" s="24">
        <f t="shared" si="164"/>
        <v>1</v>
      </c>
      <c r="CB304" s="24">
        <f t="shared" si="165"/>
        <v>1</v>
      </c>
      <c r="CC304" s="24">
        <f t="shared" si="166"/>
        <v>0</v>
      </c>
      <c r="CD304" s="24">
        <f t="shared" si="167"/>
        <v>0</v>
      </c>
      <c r="CE304" s="24">
        <f t="shared" si="168"/>
        <v>0</v>
      </c>
      <c r="CF304" s="24">
        <f t="shared" si="169"/>
        <v>0</v>
      </c>
      <c r="CG304" s="24">
        <f>MAX($BJ304,$BN304,$BX304,$CB304)</f>
        <v>1</v>
      </c>
      <c r="CH304" s="24">
        <f t="shared" si="170"/>
        <v>0</v>
      </c>
      <c r="CI304" s="24">
        <f t="shared" si="171"/>
        <v>1</v>
      </c>
      <c r="CJ304" s="211">
        <f>_xlfn.XLOOKUP($C304,[1]Sheet1!$B:$B,[1]Sheet1!BJ:BJ)</f>
        <v>0</v>
      </c>
      <c r="CK304" s="211">
        <f>_xlfn.XLOOKUP($C304,[1]Sheet1!$B:$B,[1]Sheet1!BK:BK)</f>
        <v>1</v>
      </c>
      <c r="CL304" s="211">
        <f>_xlfn.XLOOKUP($C304,[1]Sheet1!$B:$B,[1]Sheet1!BL:BL)</f>
        <v>0</v>
      </c>
      <c r="CM304" s="211">
        <f>_xlfn.XLOOKUP($C304,[1]Sheet1!$B:$B,[1]Sheet1!BM:BM)</f>
        <v>1</v>
      </c>
      <c r="CN304" s="211">
        <f>_xlfn.XLOOKUP($C304,[1]Sheet1!$B:$B,[1]Sheet1!BN:BN)</f>
        <v>0</v>
      </c>
      <c r="CO304" s="211">
        <f>_xlfn.XLOOKUP($C304,[1]Sheet1!$B:$B,[1]Sheet1!BO:BO)</f>
        <v>0</v>
      </c>
      <c r="CP304" s="211">
        <f>_xlfn.XLOOKUP($C304,[1]Sheet1!$B:$B,[1]Sheet1!BP:BP)</f>
        <v>1</v>
      </c>
      <c r="CQ304" s="211">
        <f>_xlfn.XLOOKUP($C304,[1]Sheet1!$B:$B,[1]Sheet1!BQ:BQ)</f>
        <v>1</v>
      </c>
      <c r="CR304" s="211">
        <f>_xlfn.XLOOKUP($C304,[1]Sheet1!$B:$B,[1]Sheet1!BR:BR)</f>
        <v>0</v>
      </c>
      <c r="CS304" s="211">
        <f>_xlfn.XLOOKUP($C304,[1]Sheet1!$B:$B,[1]Sheet1!BS:BS)</f>
        <v>1</v>
      </c>
      <c r="CT304" s="211">
        <f>_xlfn.XLOOKUP($C304,[1]Sheet1!$B:$B,[1]Sheet1!BT:BT)</f>
        <v>0</v>
      </c>
      <c r="CU304" s="211">
        <f>_xlfn.XLOOKUP($C304,[1]Sheet1!$B:$B,[1]Sheet1!BU:BU)</f>
        <v>1</v>
      </c>
      <c r="CV304" s="211">
        <f>_xlfn.XLOOKUP($C304,[1]Sheet1!$B:$B,[1]Sheet1!BV:BV)</f>
        <v>0</v>
      </c>
      <c r="CW304" s="211">
        <f>_xlfn.XLOOKUP($C304,[1]Sheet1!$B:$B,[1]Sheet1!BW:BW)</f>
        <v>0</v>
      </c>
      <c r="CX304" s="211">
        <f>_xlfn.XLOOKUP($C304,[1]Sheet1!$B:$B,[1]Sheet1!BX:BX)</f>
        <v>0</v>
      </c>
      <c r="CY304" s="211">
        <f>_xlfn.XLOOKUP($C304,[1]Sheet1!$B:$B,[1]Sheet1!BY:BY)</f>
        <v>0</v>
      </c>
      <c r="CZ304" s="211">
        <f>_xlfn.XLOOKUP($C304,[1]Sheet1!$B:$B,[1]Sheet1!BZ:BZ)</f>
        <v>1</v>
      </c>
      <c r="DA304" s="211">
        <f>_xlfn.XLOOKUP($C304,[1]Sheet1!$B:$B,[1]Sheet1!CA:CA)</f>
        <v>1</v>
      </c>
      <c r="DB304" s="211">
        <f>_xlfn.XLOOKUP($C304,[1]Sheet1!$B:$B,[1]Sheet1!CB:CB)</f>
        <v>1</v>
      </c>
      <c r="DC304" s="211">
        <f>_xlfn.XLOOKUP($C304,[1]Sheet1!$B:$B,[1]Sheet1!CC:CC)</f>
        <v>1</v>
      </c>
      <c r="DD304" s="211">
        <f>_xlfn.XLOOKUP($C304,[1]Sheet1!$B:$B,[1]Sheet1!CD:CD)</f>
        <v>0</v>
      </c>
      <c r="DE304" s="211">
        <f>_xlfn.XLOOKUP($C304,[1]Sheet1!$B:$B,[1]Sheet1!CE:CE)</f>
        <v>1</v>
      </c>
      <c r="DF304" s="211">
        <f>_xlfn.XLOOKUP($C304,[1]Sheet1!$B:$B,[1]Sheet1!CF:CF)</f>
        <v>0</v>
      </c>
      <c r="DG304" s="163" t="str">
        <f>_xlfn.XLOOKUP(C304,[2]Sheet1!$B:$B,[2]Sheet1!$N:$N)</f>
        <v>Y</v>
      </c>
      <c r="DH304" s="163" t="str">
        <f>_xlfn.XLOOKUP(C304,[2]Sheet1!$B:$B,[2]Sheet1!$R:$R)</f>
        <v>Yes</v>
      </c>
      <c r="DI304" s="163" t="str">
        <f>_xlfn.XLOOKUP(C304,[2]Sheet1!$B:$B,[2]Sheet1!$AN:$AN)</f>
        <v>V</v>
      </c>
      <c r="DJ304" s="163" t="str">
        <f>_xlfn.XLOOKUP(C304,[2]Sheet1!$B:$B,[2]Sheet1!$W:$W)</f>
        <v>C</v>
      </c>
      <c r="DK304" s="163" t="str">
        <f>_xlfn.XLOOKUP(C304,[2]Sheet1!$B:$B,[2]Sheet1!$AF:$AF)</f>
        <v>Y</v>
      </c>
      <c r="DL304" s="163" t="str">
        <f>_xlfn.XLOOKUP(C304,[2]Sheet1!$B:$B,[2]Sheet1!$AW:$AW)</f>
        <v>Y</v>
      </c>
      <c r="DM304" s="166" t="str">
        <f t="shared" si="172"/>
        <v>Y</v>
      </c>
      <c r="DN304" s="166" t="str">
        <f t="shared" si="173"/>
        <v>Targets set</v>
      </c>
      <c r="DO304" s="166" t="str">
        <f t="shared" si="174"/>
        <v>Y</v>
      </c>
      <c r="DP304" s="166" t="str">
        <f t="shared" si="175"/>
        <v>N</v>
      </c>
      <c r="DQ304" s="180" t="str">
        <f t="shared" si="176"/>
        <v>Not Specified</v>
      </c>
      <c r="DR304" s="180"/>
    </row>
    <row r="305" spans="1:122" s="24" customFormat="1" ht="16.5" hidden="1" customHeight="1">
      <c r="A305" s="24">
        <v>302</v>
      </c>
      <c r="B305" s="24">
        <v>284</v>
      </c>
      <c r="C305" s="26" t="s">
        <v>1713</v>
      </c>
      <c r="D305" s="24" t="s">
        <v>7238</v>
      </c>
      <c r="E305" s="24" t="s">
        <v>7178</v>
      </c>
      <c r="F305" s="24" t="s">
        <v>2374</v>
      </c>
      <c r="G305" s="24" t="s">
        <v>3136</v>
      </c>
      <c r="H305" s="30" t="s">
        <v>1714</v>
      </c>
      <c r="I305" s="24" t="s">
        <v>1715</v>
      </c>
      <c r="J305" s="24">
        <v>5.3999999999999999E-2</v>
      </c>
      <c r="K305" s="24" t="s">
        <v>1716</v>
      </c>
      <c r="L305" s="24">
        <v>158413</v>
      </c>
      <c r="M305" s="26">
        <v>31</v>
      </c>
      <c r="N305" s="73" t="s">
        <v>689</v>
      </c>
      <c r="O305" s="73" t="s">
        <v>7588</v>
      </c>
      <c r="P305" s="74" t="s">
        <v>7588</v>
      </c>
      <c r="Q305" s="73" t="s">
        <v>86</v>
      </c>
      <c r="R305" s="73" t="s">
        <v>86</v>
      </c>
      <c r="S305" s="73" t="s">
        <v>673</v>
      </c>
      <c r="T305" s="73" t="s">
        <v>2984</v>
      </c>
      <c r="U305" s="213">
        <v>2030</v>
      </c>
      <c r="V305" s="73" t="s">
        <v>673</v>
      </c>
      <c r="W305" s="73" t="s">
        <v>2984</v>
      </c>
      <c r="X305" s="218">
        <v>2050</v>
      </c>
      <c r="Y305" s="73" t="s">
        <v>86</v>
      </c>
      <c r="Z305" s="73" t="s">
        <v>673</v>
      </c>
      <c r="AA305" s="74">
        <v>2050</v>
      </c>
      <c r="AB305" s="73"/>
      <c r="AC305" s="73" t="s">
        <v>417</v>
      </c>
      <c r="AD305" s="74" t="s">
        <v>6</v>
      </c>
      <c r="AE305" s="73" t="s">
        <v>7588</v>
      </c>
      <c r="AF305" s="73" t="s">
        <v>689</v>
      </c>
      <c r="AG305" s="73" t="s">
        <v>266</v>
      </c>
      <c r="AH305" s="73" t="s">
        <v>266</v>
      </c>
      <c r="AI305" s="73" t="s">
        <v>266</v>
      </c>
      <c r="AJ305" s="73" t="s">
        <v>2283</v>
      </c>
      <c r="AK305" s="81" t="s">
        <v>7588</v>
      </c>
      <c r="AL305" s="73" t="s">
        <v>7588</v>
      </c>
      <c r="AN305" s="26"/>
      <c r="AO305" s="24" t="s">
        <v>7346</v>
      </c>
      <c r="AP305" s="73" t="s">
        <v>86</v>
      </c>
      <c r="AQ305" s="24" t="s">
        <v>2283</v>
      </c>
      <c r="AR305" s="24" t="s">
        <v>5662</v>
      </c>
      <c r="AS305" s="24">
        <v>2050</v>
      </c>
      <c r="AU305" s="26"/>
      <c r="AV305" s="24" t="s">
        <v>269</v>
      </c>
      <c r="AW305" s="22" t="s">
        <v>3271</v>
      </c>
      <c r="AX305" s="24" t="s">
        <v>269</v>
      </c>
      <c r="AY305" s="24" t="s">
        <v>689</v>
      </c>
      <c r="AZ305" s="24" t="s">
        <v>7588</v>
      </c>
      <c r="BA305" s="24" t="s">
        <v>7588</v>
      </c>
      <c r="BC305" s="26"/>
      <c r="BE305" s="29"/>
      <c r="BF305" s="26"/>
      <c r="BG305" s="24">
        <f t="shared" si="144"/>
        <v>0</v>
      </c>
      <c r="BH305" s="24">
        <f t="shared" si="145"/>
        <v>0</v>
      </c>
      <c r="BI305" s="24">
        <f t="shared" si="146"/>
        <v>0</v>
      </c>
      <c r="BJ305" s="24">
        <f t="shared" si="147"/>
        <v>0</v>
      </c>
      <c r="BK305" s="24">
        <f t="shared" si="148"/>
        <v>0</v>
      </c>
      <c r="BL305" s="24">
        <f t="shared" si="149"/>
        <v>1</v>
      </c>
      <c r="BM305" s="24">
        <f t="shared" si="150"/>
        <v>0</v>
      </c>
      <c r="BN305" s="24">
        <f t="shared" si="151"/>
        <v>1</v>
      </c>
      <c r="BO305" s="24">
        <f t="shared" si="152"/>
        <v>0</v>
      </c>
      <c r="BP305" s="24">
        <f t="shared" si="153"/>
        <v>0</v>
      </c>
      <c r="BQ305" s="24">
        <f t="shared" si="154"/>
        <v>1</v>
      </c>
      <c r="BR305" s="24">
        <f t="shared" si="155"/>
        <v>0</v>
      </c>
      <c r="BS305" s="24">
        <f t="shared" si="156"/>
        <v>0</v>
      </c>
      <c r="BT305" s="24">
        <f t="shared" si="157"/>
        <v>1</v>
      </c>
      <c r="BU305" s="24">
        <f t="shared" si="158"/>
        <v>0</v>
      </c>
      <c r="BV305" s="24">
        <f t="shared" si="159"/>
        <v>0</v>
      </c>
      <c r="BW305" s="24">
        <f t="shared" si="160"/>
        <v>0</v>
      </c>
      <c r="BX305" s="24">
        <f t="shared" si="161"/>
        <v>0</v>
      </c>
      <c r="BY305" s="24">
        <f t="shared" si="162"/>
        <v>0</v>
      </c>
      <c r="BZ305" s="24">
        <f t="shared" si="163"/>
        <v>0</v>
      </c>
      <c r="CA305" s="24">
        <f t="shared" si="164"/>
        <v>1</v>
      </c>
      <c r="CB305" s="24">
        <f t="shared" si="165"/>
        <v>1</v>
      </c>
      <c r="CC305" s="24">
        <f t="shared" si="166"/>
        <v>0</v>
      </c>
      <c r="CD305" s="24">
        <f t="shared" si="167"/>
        <v>0</v>
      </c>
      <c r="CE305" s="24">
        <f t="shared" si="168"/>
        <v>0</v>
      </c>
      <c r="CF305" s="24">
        <f t="shared" si="169"/>
        <v>0</v>
      </c>
      <c r="CG305" s="24">
        <f>MAX($BJ305,$BN305,$BX305,$CB305)</f>
        <v>1</v>
      </c>
      <c r="CH305" s="24">
        <f t="shared" si="170"/>
        <v>1</v>
      </c>
      <c r="CI305" s="24">
        <f t="shared" si="171"/>
        <v>0</v>
      </c>
      <c r="CJ305" s="211">
        <f>_xlfn.XLOOKUP($C305,[1]Sheet1!$B:$B,[1]Sheet1!BJ:BJ)</f>
        <v>0</v>
      </c>
      <c r="CK305" s="211">
        <f>_xlfn.XLOOKUP($C305,[1]Sheet1!$B:$B,[1]Sheet1!BK:BK)</f>
        <v>0</v>
      </c>
      <c r="CL305" s="211">
        <f>_xlfn.XLOOKUP($C305,[1]Sheet1!$B:$B,[1]Sheet1!BL:BL)</f>
        <v>1</v>
      </c>
      <c r="CM305" s="211">
        <f>_xlfn.XLOOKUP($C305,[1]Sheet1!$B:$B,[1]Sheet1!BM:BM)</f>
        <v>1</v>
      </c>
      <c r="CN305" s="211">
        <f>_xlfn.XLOOKUP($C305,[1]Sheet1!$B:$B,[1]Sheet1!BN:BN)</f>
        <v>0</v>
      </c>
      <c r="CO305" s="211">
        <f>_xlfn.XLOOKUP($C305,[1]Sheet1!$B:$B,[1]Sheet1!BO:BO)</f>
        <v>0</v>
      </c>
      <c r="CP305" s="211">
        <f>_xlfn.XLOOKUP($C305,[1]Sheet1!$B:$B,[1]Sheet1!BP:BP)</f>
        <v>1</v>
      </c>
      <c r="CQ305" s="211">
        <f>_xlfn.XLOOKUP($C305,[1]Sheet1!$B:$B,[1]Sheet1!BQ:BQ)</f>
        <v>1</v>
      </c>
      <c r="CR305" s="211">
        <f>_xlfn.XLOOKUP($C305,[1]Sheet1!$B:$B,[1]Sheet1!BR:BR)</f>
        <v>0</v>
      </c>
      <c r="CS305" s="211">
        <f>_xlfn.XLOOKUP($C305,[1]Sheet1!$B:$B,[1]Sheet1!BS:BS)</f>
        <v>1</v>
      </c>
      <c r="CT305" s="211">
        <f>_xlfn.XLOOKUP($C305,[1]Sheet1!$B:$B,[1]Sheet1!BT:BT)</f>
        <v>0</v>
      </c>
      <c r="CU305" s="211">
        <f>_xlfn.XLOOKUP($C305,[1]Sheet1!$B:$B,[1]Sheet1!BU:BU)</f>
        <v>1</v>
      </c>
      <c r="CV305" s="211">
        <f>_xlfn.XLOOKUP($C305,[1]Sheet1!$B:$B,[1]Sheet1!BV:BV)</f>
        <v>0</v>
      </c>
      <c r="CW305" s="211">
        <f>_xlfn.XLOOKUP($C305,[1]Sheet1!$B:$B,[1]Sheet1!BW:BW)</f>
        <v>0</v>
      </c>
      <c r="CX305" s="211">
        <f>_xlfn.XLOOKUP($C305,[1]Sheet1!$B:$B,[1]Sheet1!BX:BX)</f>
        <v>0</v>
      </c>
      <c r="CY305" s="211">
        <f>_xlfn.XLOOKUP($C305,[1]Sheet1!$B:$B,[1]Sheet1!BY:BY)</f>
        <v>0</v>
      </c>
      <c r="CZ305" s="211">
        <f>_xlfn.XLOOKUP($C305,[1]Sheet1!$B:$B,[1]Sheet1!BZ:BZ)</f>
        <v>1</v>
      </c>
      <c r="DA305" s="211">
        <f>_xlfn.XLOOKUP($C305,[1]Sheet1!$B:$B,[1]Sheet1!CA:CA)</f>
        <v>0</v>
      </c>
      <c r="DB305" s="211">
        <f>_xlfn.XLOOKUP($C305,[1]Sheet1!$B:$B,[1]Sheet1!CB:CB)</f>
        <v>1</v>
      </c>
      <c r="DC305" s="211">
        <f>_xlfn.XLOOKUP($C305,[1]Sheet1!$B:$B,[1]Sheet1!CC:CC)</f>
        <v>0</v>
      </c>
      <c r="DD305" s="211">
        <f>_xlfn.XLOOKUP($C305,[1]Sheet1!$B:$B,[1]Sheet1!CD:CD)</f>
        <v>0</v>
      </c>
      <c r="DE305" s="211">
        <f>_xlfn.XLOOKUP($C305,[1]Sheet1!$B:$B,[1]Sheet1!CE:CE)</f>
        <v>1</v>
      </c>
      <c r="DF305" s="211">
        <f>_xlfn.XLOOKUP($C305,[1]Sheet1!$B:$B,[1]Sheet1!CF:CF)</f>
        <v>0</v>
      </c>
      <c r="DG305" s="163" t="str">
        <f>_xlfn.XLOOKUP(C305,[2]Sheet1!$B:$B,[2]Sheet1!$N:$N)</f>
        <v>Y</v>
      </c>
      <c r="DH305" s="163" t="str">
        <f>_xlfn.XLOOKUP(C305,[2]Sheet1!$B:$B,[2]Sheet1!$R:$R)</f>
        <v>Yes</v>
      </c>
      <c r="DI305" s="163" t="str">
        <f>_xlfn.XLOOKUP(C305,[2]Sheet1!$B:$B,[2]Sheet1!$AN:$AN)</f>
        <v>V</v>
      </c>
      <c r="DJ305" s="163" t="str">
        <f>_xlfn.XLOOKUP(C305,[2]Sheet1!$B:$B,[2]Sheet1!$W:$W)</f>
        <v>V</v>
      </c>
      <c r="DK305" s="163" t="str">
        <f>_xlfn.XLOOKUP(C305,[2]Sheet1!$B:$B,[2]Sheet1!$AF:$AF)</f>
        <v>U</v>
      </c>
      <c r="DL305" s="163" t="str">
        <f>_xlfn.XLOOKUP(C305,[2]Sheet1!$B:$B,[2]Sheet1!$AW:$AW)</f>
        <v>U</v>
      </c>
      <c r="DM305" s="166" t="str">
        <f t="shared" si="172"/>
        <v>Y</v>
      </c>
      <c r="DN305" s="166" t="str">
        <f t="shared" si="173"/>
        <v>Targets set</v>
      </c>
      <c r="DO305" s="166" t="str">
        <f t="shared" si="174"/>
        <v>Y</v>
      </c>
      <c r="DP305" s="166" t="str">
        <f t="shared" si="175"/>
        <v>N</v>
      </c>
      <c r="DQ305" s="180" t="str">
        <f t="shared" si="176"/>
        <v>No</v>
      </c>
      <c r="DR305" s="180"/>
    </row>
    <row r="306" spans="1:122" s="24" customFormat="1" ht="16.5" hidden="1" customHeight="1">
      <c r="A306" s="24">
        <v>303</v>
      </c>
      <c r="B306" s="24">
        <v>250</v>
      </c>
      <c r="C306" s="26" t="s">
        <v>1331</v>
      </c>
      <c r="D306" s="24" t="s">
        <v>7196</v>
      </c>
      <c r="E306" s="24" t="s">
        <v>7172</v>
      </c>
      <c r="F306" s="24" t="s">
        <v>2277</v>
      </c>
      <c r="G306" s="24" t="s">
        <v>3181</v>
      </c>
      <c r="H306" s="30" t="s">
        <v>1332</v>
      </c>
      <c r="I306" s="24" t="s">
        <v>1333</v>
      </c>
      <c r="J306" s="24">
        <v>0.13200000000000001</v>
      </c>
      <c r="K306" s="24" t="s">
        <v>1334</v>
      </c>
      <c r="L306" s="24">
        <v>131988</v>
      </c>
      <c r="M306" s="26">
        <v>3</v>
      </c>
      <c r="N306" s="73" t="s">
        <v>689</v>
      </c>
      <c r="O306" s="73" t="s">
        <v>7588</v>
      </c>
      <c r="P306" s="74" t="s">
        <v>7588</v>
      </c>
      <c r="Q306" s="73" t="s">
        <v>689</v>
      </c>
      <c r="R306" s="73" t="s">
        <v>689</v>
      </c>
      <c r="S306" s="73" t="s">
        <v>7588</v>
      </c>
      <c r="T306" s="73" t="s">
        <v>7588</v>
      </c>
      <c r="U306" s="213" t="s">
        <v>7588</v>
      </c>
      <c r="V306" s="73" t="s">
        <v>7588</v>
      </c>
      <c r="W306" s="73" t="s">
        <v>7588</v>
      </c>
      <c r="X306" s="218" t="s">
        <v>7588</v>
      </c>
      <c r="Y306" s="73" t="s">
        <v>7588</v>
      </c>
      <c r="Z306" s="73" t="s">
        <v>7588</v>
      </c>
      <c r="AA306" s="74" t="s">
        <v>7588</v>
      </c>
      <c r="AB306" s="73"/>
      <c r="AC306" s="73" t="s">
        <v>3013</v>
      </c>
      <c r="AD306" s="74" t="s">
        <v>7139</v>
      </c>
      <c r="AE306" s="73" t="s">
        <v>7588</v>
      </c>
      <c r="AF306" s="73" t="s">
        <v>689</v>
      </c>
      <c r="AG306" s="73" t="s">
        <v>166</v>
      </c>
      <c r="AH306" s="73" t="s">
        <v>166</v>
      </c>
      <c r="AI306" s="73"/>
      <c r="AJ306" s="73" t="s">
        <v>691</v>
      </c>
      <c r="AK306" s="158" t="s">
        <v>1335</v>
      </c>
      <c r="AL306" s="73">
        <v>2035</v>
      </c>
      <c r="AM306" s="28" t="s">
        <v>1336</v>
      </c>
      <c r="AN306" s="26"/>
      <c r="AO306" s="24" t="s">
        <v>7588</v>
      </c>
      <c r="AP306" s="73" t="s">
        <v>689</v>
      </c>
      <c r="AQ306" s="24" t="s">
        <v>7588</v>
      </c>
      <c r="AR306" s="24" t="s">
        <v>7588</v>
      </c>
      <c r="AS306" s="24" t="s">
        <v>7588</v>
      </c>
      <c r="AU306" s="26"/>
      <c r="AV306" s="24" t="s">
        <v>267</v>
      </c>
      <c r="AW306" s="22" t="s">
        <v>7588</v>
      </c>
      <c r="AX306" s="24" t="s">
        <v>7588</v>
      </c>
      <c r="AY306" s="24" t="s">
        <v>689</v>
      </c>
      <c r="AZ306" s="24" t="s">
        <v>7588</v>
      </c>
      <c r="BA306" s="24" t="s">
        <v>7588</v>
      </c>
      <c r="BC306" s="26"/>
      <c r="BE306" s="29"/>
      <c r="BF306" s="26"/>
      <c r="BG306" s="24">
        <f t="shared" si="144"/>
        <v>0</v>
      </c>
      <c r="BH306" s="24">
        <f t="shared" si="145"/>
        <v>0</v>
      </c>
      <c r="BI306" s="24">
        <f t="shared" si="146"/>
        <v>0</v>
      </c>
      <c r="BJ306" s="24">
        <f t="shared" si="147"/>
        <v>0</v>
      </c>
      <c r="BK306" s="24">
        <f t="shared" si="148"/>
        <v>0</v>
      </c>
      <c r="BL306" s="24">
        <f t="shared" si="149"/>
        <v>0</v>
      </c>
      <c r="BM306" s="24">
        <f t="shared" si="150"/>
        <v>0</v>
      </c>
      <c r="BN306" s="24">
        <f t="shared" si="151"/>
        <v>0</v>
      </c>
      <c r="BO306" s="24">
        <f t="shared" si="152"/>
        <v>0</v>
      </c>
      <c r="BP306" s="24">
        <f t="shared" si="153"/>
        <v>0</v>
      </c>
      <c r="BQ306" s="24">
        <f t="shared" si="154"/>
        <v>0</v>
      </c>
      <c r="BR306" s="24">
        <f t="shared" si="155"/>
        <v>0</v>
      </c>
      <c r="BS306" s="24">
        <f t="shared" si="156"/>
        <v>0</v>
      </c>
      <c r="BT306" s="24">
        <f t="shared" si="157"/>
        <v>0</v>
      </c>
      <c r="BU306" s="24">
        <f t="shared" si="158"/>
        <v>0</v>
      </c>
      <c r="BV306" s="24">
        <f t="shared" si="159"/>
        <v>0</v>
      </c>
      <c r="BW306" s="24">
        <f t="shared" si="160"/>
        <v>0</v>
      </c>
      <c r="BX306" s="24">
        <f t="shared" si="161"/>
        <v>0</v>
      </c>
      <c r="BY306" s="24">
        <f t="shared" si="162"/>
        <v>0</v>
      </c>
      <c r="BZ306" s="24">
        <f t="shared" si="163"/>
        <v>0</v>
      </c>
      <c r="CA306" s="24">
        <f t="shared" si="164"/>
        <v>0</v>
      </c>
      <c r="CB306" s="24">
        <f t="shared" si="165"/>
        <v>0</v>
      </c>
      <c r="CC306" s="24">
        <f t="shared" si="166"/>
        <v>0</v>
      </c>
      <c r="CD306" s="24">
        <f t="shared" si="167"/>
        <v>0</v>
      </c>
      <c r="CE306" s="24">
        <f t="shared" si="168"/>
        <v>0</v>
      </c>
      <c r="CF306" s="24">
        <f t="shared" si="169"/>
        <v>0</v>
      </c>
      <c r="CG306" s="24">
        <f t="shared" ref="CG306:CG314" si="180">MAX(BJ306,BN306,BX306,CB306)</f>
        <v>0</v>
      </c>
      <c r="CH306" s="24">
        <f t="shared" si="170"/>
        <v>0</v>
      </c>
      <c r="CI306" s="24">
        <f t="shared" si="171"/>
        <v>1</v>
      </c>
      <c r="CJ306" s="211">
        <f>_xlfn.XLOOKUP($C306,[1]Sheet1!$B:$B,[1]Sheet1!BJ:BJ)</f>
        <v>0</v>
      </c>
      <c r="CK306" s="211">
        <f>_xlfn.XLOOKUP($C306,[1]Sheet1!$B:$B,[1]Sheet1!BK:BK)</f>
        <v>1</v>
      </c>
      <c r="CL306" s="211">
        <f>_xlfn.XLOOKUP($C306,[1]Sheet1!$B:$B,[1]Sheet1!BL:BL)</f>
        <v>0</v>
      </c>
      <c r="CM306" s="211">
        <f>_xlfn.XLOOKUP($C306,[1]Sheet1!$B:$B,[1]Sheet1!BM:BM)</f>
        <v>1</v>
      </c>
      <c r="CN306" s="211">
        <f>_xlfn.XLOOKUP($C306,[1]Sheet1!$B:$B,[1]Sheet1!BN:BN)</f>
        <v>0</v>
      </c>
      <c r="CO306" s="211">
        <f>_xlfn.XLOOKUP($C306,[1]Sheet1!$B:$B,[1]Sheet1!BO:BO)</f>
        <v>0</v>
      </c>
      <c r="CP306" s="211">
        <f>_xlfn.XLOOKUP($C306,[1]Sheet1!$B:$B,[1]Sheet1!BP:BP)</f>
        <v>0</v>
      </c>
      <c r="CQ306" s="211">
        <f>_xlfn.XLOOKUP($C306,[1]Sheet1!$B:$B,[1]Sheet1!BQ:BQ)</f>
        <v>0</v>
      </c>
      <c r="CR306" s="211">
        <f>_xlfn.XLOOKUP($C306,[1]Sheet1!$B:$B,[1]Sheet1!BR:BR)</f>
        <v>0</v>
      </c>
      <c r="CS306" s="211">
        <f>_xlfn.XLOOKUP($C306,[1]Sheet1!$B:$B,[1]Sheet1!BS:BS)</f>
        <v>0</v>
      </c>
      <c r="CT306" s="211">
        <f>_xlfn.XLOOKUP($C306,[1]Sheet1!$B:$B,[1]Sheet1!BT:BT)</f>
        <v>0</v>
      </c>
      <c r="CU306" s="211">
        <f>_xlfn.XLOOKUP($C306,[1]Sheet1!$B:$B,[1]Sheet1!BU:BU)</f>
        <v>0</v>
      </c>
      <c r="CV306" s="211">
        <f>_xlfn.XLOOKUP($C306,[1]Sheet1!$B:$B,[1]Sheet1!BV:BV)</f>
        <v>0</v>
      </c>
      <c r="CW306" s="211">
        <f>_xlfn.XLOOKUP($C306,[1]Sheet1!$B:$B,[1]Sheet1!BW:BW)</f>
        <v>0</v>
      </c>
      <c r="CX306" s="211">
        <f>_xlfn.XLOOKUP($C306,[1]Sheet1!$B:$B,[1]Sheet1!BX:BX)</f>
        <v>0</v>
      </c>
      <c r="CY306" s="211">
        <f>_xlfn.XLOOKUP($C306,[1]Sheet1!$B:$B,[1]Sheet1!BY:BY)</f>
        <v>0</v>
      </c>
      <c r="CZ306" s="211">
        <f>_xlfn.XLOOKUP($C306,[1]Sheet1!$B:$B,[1]Sheet1!BZ:BZ)</f>
        <v>1</v>
      </c>
      <c r="DA306" s="211">
        <f>_xlfn.XLOOKUP($C306,[1]Sheet1!$B:$B,[1]Sheet1!CA:CA)</f>
        <v>1</v>
      </c>
      <c r="DB306" s="211">
        <f>_xlfn.XLOOKUP($C306,[1]Sheet1!$B:$B,[1]Sheet1!CB:CB)</f>
        <v>1</v>
      </c>
      <c r="DC306" s="211">
        <f>_xlfn.XLOOKUP($C306,[1]Sheet1!$B:$B,[1]Sheet1!CC:CC)</f>
        <v>0</v>
      </c>
      <c r="DD306" s="211">
        <f>_xlfn.XLOOKUP($C306,[1]Sheet1!$B:$B,[1]Sheet1!CD:CD)</f>
        <v>0</v>
      </c>
      <c r="DE306" s="211">
        <f>_xlfn.XLOOKUP($C306,[1]Sheet1!$B:$B,[1]Sheet1!CE:CE)</f>
        <v>1</v>
      </c>
      <c r="DF306" s="211">
        <f>_xlfn.XLOOKUP($C306,[1]Sheet1!$B:$B,[1]Sheet1!CF:CF)</f>
        <v>0</v>
      </c>
      <c r="DG306" s="163" t="str">
        <f>_xlfn.XLOOKUP(C306,[2]Sheet1!$B:$B,[2]Sheet1!$N:$N)</f>
        <v>N</v>
      </c>
      <c r="DH306" s="163">
        <f>_xlfn.XLOOKUP(C306,[2]Sheet1!$B:$B,[2]Sheet1!$R:$R)</f>
        <v>0</v>
      </c>
      <c r="DI306" s="163" t="str">
        <f>_xlfn.XLOOKUP(C306,[2]Sheet1!$B:$B,[2]Sheet1!$AN:$AN)</f>
        <v>N</v>
      </c>
      <c r="DJ306" s="163" t="str">
        <f>_xlfn.XLOOKUP(C306,[2]Sheet1!$B:$B,[2]Sheet1!$W:$W)</f>
        <v>C, V</v>
      </c>
      <c r="DK306" s="163" t="str">
        <f>_xlfn.XLOOKUP(C306,[2]Sheet1!$B:$B,[2]Sheet1!$AF:$AF)</f>
        <v>U</v>
      </c>
      <c r="DL306" s="163">
        <f>_xlfn.XLOOKUP(C306,[2]Sheet1!$B:$B,[2]Sheet1!$AW:$AW)</f>
        <v>0</v>
      </c>
      <c r="DM306" s="166" t="str">
        <f t="shared" si="172"/>
        <v>N</v>
      </c>
      <c r="DN306" s="166" t="str">
        <f t="shared" si="173"/>
        <v/>
      </c>
      <c r="DO306" s="166" t="str">
        <f t="shared" si="174"/>
        <v>N</v>
      </c>
      <c r="DP306" s="166" t="str">
        <f t="shared" si="175"/>
        <v>N</v>
      </c>
      <c r="DQ306" s="180" t="str">
        <f t="shared" si="176"/>
        <v>Not Specified</v>
      </c>
      <c r="DR306" s="180"/>
    </row>
    <row r="307" spans="1:122" s="89" customFormat="1" ht="16.5" hidden="1" customHeight="1">
      <c r="A307" s="89">
        <v>304</v>
      </c>
      <c r="B307" s="89">
        <v>311</v>
      </c>
      <c r="C307" s="90" t="s">
        <v>1337</v>
      </c>
      <c r="D307" s="89" t="s">
        <v>7221</v>
      </c>
      <c r="E307" s="89" t="s">
        <v>7155</v>
      </c>
      <c r="F307" s="89" t="s">
        <v>7286</v>
      </c>
      <c r="G307" s="89" t="s">
        <v>2990</v>
      </c>
      <c r="H307" s="91" t="s">
        <v>1338</v>
      </c>
      <c r="I307" s="89" t="s">
        <v>1339</v>
      </c>
      <c r="J307" s="89">
        <v>-0.48</v>
      </c>
      <c r="K307" s="89" t="s">
        <v>1340</v>
      </c>
      <c r="L307" s="89">
        <v>4200</v>
      </c>
      <c r="M307" s="90">
        <v>10</v>
      </c>
      <c r="N307" s="88" t="s">
        <v>689</v>
      </c>
      <c r="O307" s="88" t="s">
        <v>7588</v>
      </c>
      <c r="P307" s="92" t="s">
        <v>7588</v>
      </c>
      <c r="Q307" s="73" t="s">
        <v>689</v>
      </c>
      <c r="R307" s="73" t="s">
        <v>689</v>
      </c>
      <c r="S307" s="88" t="s">
        <v>7588</v>
      </c>
      <c r="T307" s="88" t="s">
        <v>7588</v>
      </c>
      <c r="U307" s="215" t="s">
        <v>7588</v>
      </c>
      <c r="V307" s="88" t="s">
        <v>7588</v>
      </c>
      <c r="W307" s="88" t="s">
        <v>7588</v>
      </c>
      <c r="X307" s="220" t="s">
        <v>7588</v>
      </c>
      <c r="Y307" s="73" t="s">
        <v>7588</v>
      </c>
      <c r="Z307" s="88" t="s">
        <v>7588</v>
      </c>
      <c r="AA307" s="92" t="s">
        <v>7588</v>
      </c>
      <c r="AB307" s="88"/>
      <c r="AC307" s="88" t="s">
        <v>7588</v>
      </c>
      <c r="AD307" s="92" t="s">
        <v>7588</v>
      </c>
      <c r="AE307" s="73" t="s">
        <v>7588</v>
      </c>
      <c r="AF307" s="73" t="s">
        <v>689</v>
      </c>
      <c r="AG307" s="88" t="s">
        <v>7588</v>
      </c>
      <c r="AH307" s="88" t="s">
        <v>7588</v>
      </c>
      <c r="AI307" s="88" t="s">
        <v>7588</v>
      </c>
      <c r="AJ307" s="88" t="s">
        <v>7588</v>
      </c>
      <c r="AK307" s="93" t="s">
        <v>7588</v>
      </c>
      <c r="AL307" s="88" t="s">
        <v>7588</v>
      </c>
      <c r="AN307" s="90"/>
      <c r="AO307" s="24" t="s">
        <v>7588</v>
      </c>
      <c r="AP307" s="88" t="s">
        <v>689</v>
      </c>
      <c r="AQ307" s="89" t="s">
        <v>7588</v>
      </c>
      <c r="AR307" s="89" t="s">
        <v>7588</v>
      </c>
      <c r="AS307" s="89" t="s">
        <v>7588</v>
      </c>
      <c r="AU307" s="90"/>
      <c r="AV307" s="89" t="s">
        <v>7588</v>
      </c>
      <c r="AW307" s="199" t="s">
        <v>7588</v>
      </c>
      <c r="AX307" s="89" t="s">
        <v>7588</v>
      </c>
      <c r="AY307" s="89" t="s">
        <v>689</v>
      </c>
      <c r="AZ307" s="89" t="s">
        <v>7588</v>
      </c>
      <c r="BA307" s="89" t="s">
        <v>7588</v>
      </c>
      <c r="BC307" s="90"/>
      <c r="BE307" s="95"/>
      <c r="BF307" s="90"/>
      <c r="BG307" s="24">
        <f t="shared" si="144"/>
        <v>0</v>
      </c>
      <c r="BH307" s="24">
        <f t="shared" si="145"/>
        <v>0</v>
      </c>
      <c r="BI307" s="24">
        <f t="shared" si="146"/>
        <v>0</v>
      </c>
      <c r="BJ307" s="24">
        <f t="shared" si="147"/>
        <v>0</v>
      </c>
      <c r="BK307" s="24">
        <f t="shared" si="148"/>
        <v>0</v>
      </c>
      <c r="BL307" s="24">
        <f t="shared" si="149"/>
        <v>0</v>
      </c>
      <c r="BM307" s="24">
        <f t="shared" si="150"/>
        <v>0</v>
      </c>
      <c r="BN307" s="24">
        <f t="shared" si="151"/>
        <v>0</v>
      </c>
      <c r="BO307" s="24">
        <f t="shared" si="152"/>
        <v>0</v>
      </c>
      <c r="BP307" s="24">
        <f t="shared" si="153"/>
        <v>0</v>
      </c>
      <c r="BQ307" s="24">
        <f t="shared" si="154"/>
        <v>0</v>
      </c>
      <c r="BR307" s="24">
        <f t="shared" si="155"/>
        <v>0</v>
      </c>
      <c r="BS307" s="24">
        <f t="shared" si="156"/>
        <v>0</v>
      </c>
      <c r="BT307" s="24">
        <f t="shared" si="157"/>
        <v>0</v>
      </c>
      <c r="BU307" s="24">
        <f t="shared" si="158"/>
        <v>0</v>
      </c>
      <c r="BV307" s="24">
        <f t="shared" si="159"/>
        <v>0</v>
      </c>
      <c r="BW307" s="24">
        <f t="shared" si="160"/>
        <v>0</v>
      </c>
      <c r="BX307" s="24">
        <f t="shared" si="161"/>
        <v>0</v>
      </c>
      <c r="BY307" s="24">
        <f t="shared" si="162"/>
        <v>0</v>
      </c>
      <c r="BZ307" s="24">
        <f t="shared" si="163"/>
        <v>0</v>
      </c>
      <c r="CA307" s="24">
        <f t="shared" si="164"/>
        <v>0</v>
      </c>
      <c r="CB307" s="24">
        <f t="shared" si="165"/>
        <v>0</v>
      </c>
      <c r="CC307" s="24">
        <f t="shared" si="166"/>
        <v>0</v>
      </c>
      <c r="CD307" s="24">
        <f t="shared" si="167"/>
        <v>0</v>
      </c>
      <c r="CE307" s="24">
        <f t="shared" si="168"/>
        <v>0</v>
      </c>
      <c r="CF307" s="24">
        <f t="shared" si="169"/>
        <v>0</v>
      </c>
      <c r="CG307" s="24">
        <f t="shared" si="180"/>
        <v>0</v>
      </c>
      <c r="CH307" s="24">
        <f t="shared" si="170"/>
        <v>0</v>
      </c>
      <c r="CI307" s="24">
        <f t="shared" si="171"/>
        <v>0</v>
      </c>
      <c r="CJ307" s="211">
        <f>_xlfn.XLOOKUP($C307,[1]Sheet1!$B:$B,[1]Sheet1!BJ:BJ)</f>
        <v>0</v>
      </c>
      <c r="CK307" s="211">
        <f>_xlfn.XLOOKUP($C307,[1]Sheet1!$B:$B,[1]Sheet1!BK:BK)</f>
        <v>0</v>
      </c>
      <c r="CL307" s="211">
        <f>_xlfn.XLOOKUP($C307,[1]Sheet1!$B:$B,[1]Sheet1!BL:BL)</f>
        <v>0</v>
      </c>
      <c r="CM307" s="211">
        <f>_xlfn.XLOOKUP($C307,[1]Sheet1!$B:$B,[1]Sheet1!BM:BM)</f>
        <v>0</v>
      </c>
      <c r="CN307" s="211">
        <f>_xlfn.XLOOKUP($C307,[1]Sheet1!$B:$B,[1]Sheet1!BN:BN)</f>
        <v>0</v>
      </c>
      <c r="CO307" s="211">
        <f>_xlfn.XLOOKUP($C307,[1]Sheet1!$B:$B,[1]Sheet1!BO:BO)</f>
        <v>0</v>
      </c>
      <c r="CP307" s="211">
        <f>_xlfn.XLOOKUP($C307,[1]Sheet1!$B:$B,[1]Sheet1!BP:BP)</f>
        <v>0</v>
      </c>
      <c r="CQ307" s="211">
        <f>_xlfn.XLOOKUP($C307,[1]Sheet1!$B:$B,[1]Sheet1!BQ:BQ)</f>
        <v>0</v>
      </c>
      <c r="CR307" s="211">
        <f>_xlfn.XLOOKUP($C307,[1]Sheet1!$B:$B,[1]Sheet1!BR:BR)</f>
        <v>0</v>
      </c>
      <c r="CS307" s="211">
        <f>_xlfn.XLOOKUP($C307,[1]Sheet1!$B:$B,[1]Sheet1!BS:BS)</f>
        <v>0</v>
      </c>
      <c r="CT307" s="211">
        <f>_xlfn.XLOOKUP($C307,[1]Sheet1!$B:$B,[1]Sheet1!BT:BT)</f>
        <v>0</v>
      </c>
      <c r="CU307" s="211">
        <f>_xlfn.XLOOKUP($C307,[1]Sheet1!$B:$B,[1]Sheet1!BU:BU)</f>
        <v>0</v>
      </c>
      <c r="CV307" s="211">
        <f>_xlfn.XLOOKUP($C307,[1]Sheet1!$B:$B,[1]Sheet1!BV:BV)</f>
        <v>0</v>
      </c>
      <c r="CW307" s="211">
        <f>_xlfn.XLOOKUP($C307,[1]Sheet1!$B:$B,[1]Sheet1!BW:BW)</f>
        <v>0</v>
      </c>
      <c r="CX307" s="211">
        <f>_xlfn.XLOOKUP($C307,[1]Sheet1!$B:$B,[1]Sheet1!BX:BX)</f>
        <v>0</v>
      </c>
      <c r="CY307" s="211">
        <f>_xlfn.XLOOKUP($C307,[1]Sheet1!$B:$B,[1]Sheet1!BY:BY)</f>
        <v>0</v>
      </c>
      <c r="CZ307" s="211">
        <f>_xlfn.XLOOKUP($C307,[1]Sheet1!$B:$B,[1]Sheet1!BZ:BZ)</f>
        <v>0</v>
      </c>
      <c r="DA307" s="211">
        <f>_xlfn.XLOOKUP($C307,[1]Sheet1!$B:$B,[1]Sheet1!CA:CA)</f>
        <v>0</v>
      </c>
      <c r="DB307" s="211">
        <f>_xlfn.XLOOKUP($C307,[1]Sheet1!$B:$B,[1]Sheet1!CB:CB)</f>
        <v>0</v>
      </c>
      <c r="DC307" s="211">
        <f>_xlfn.XLOOKUP($C307,[1]Sheet1!$B:$B,[1]Sheet1!CC:CC)</f>
        <v>0</v>
      </c>
      <c r="DD307" s="211">
        <f>_xlfn.XLOOKUP($C307,[1]Sheet1!$B:$B,[1]Sheet1!CD:CD)</f>
        <v>0</v>
      </c>
      <c r="DE307" s="211">
        <f>_xlfn.XLOOKUP($C307,[1]Sheet1!$B:$B,[1]Sheet1!CE:CE)</f>
        <v>0</v>
      </c>
      <c r="DF307" s="211">
        <f>_xlfn.XLOOKUP($C307,[1]Sheet1!$B:$B,[1]Sheet1!CF:CF)</f>
        <v>0</v>
      </c>
      <c r="DG307" s="163" t="str">
        <f>_xlfn.XLOOKUP(C307,[2]Sheet1!$B:$B,[2]Sheet1!$N:$N)</f>
        <v>N</v>
      </c>
      <c r="DH307" s="163">
        <f>_xlfn.XLOOKUP(C307,[2]Sheet1!$B:$B,[2]Sheet1!$R:$R)</f>
        <v>0</v>
      </c>
      <c r="DI307" s="163" t="str">
        <f>_xlfn.XLOOKUP(C307,[2]Sheet1!$B:$B,[2]Sheet1!$AN:$AN)</f>
        <v>N</v>
      </c>
      <c r="DJ307" s="163" t="str">
        <f>_xlfn.XLOOKUP(C307,[2]Sheet1!$B:$B,[2]Sheet1!$W:$W)</f>
        <v>N</v>
      </c>
      <c r="DK307" s="163">
        <f>_xlfn.XLOOKUP(C307,[2]Sheet1!$B:$B,[2]Sheet1!$AF:$AF)</f>
        <v>0</v>
      </c>
      <c r="DL307" s="163">
        <f>_xlfn.XLOOKUP(C307,[2]Sheet1!$B:$B,[2]Sheet1!$AW:$AW)</f>
        <v>0</v>
      </c>
      <c r="DM307" s="166" t="str">
        <f t="shared" si="172"/>
        <v>N</v>
      </c>
      <c r="DN307" s="166" t="str">
        <f t="shared" si="173"/>
        <v/>
      </c>
      <c r="DO307" s="166" t="str">
        <f t="shared" si="174"/>
        <v>N</v>
      </c>
      <c r="DP307" s="166" t="str">
        <f t="shared" si="175"/>
        <v>N</v>
      </c>
      <c r="DQ307" s="180" t="str">
        <f t="shared" si="176"/>
        <v/>
      </c>
      <c r="DR307" s="180"/>
    </row>
    <row r="308" spans="1:122" s="24" customFormat="1" ht="16.5" hidden="1" customHeight="1">
      <c r="A308" s="24">
        <v>305</v>
      </c>
      <c r="B308" s="24">
        <v>327</v>
      </c>
      <c r="C308" s="26" t="s">
        <v>1959</v>
      </c>
      <c r="D308" s="24" t="s">
        <v>7217</v>
      </c>
      <c r="E308" s="24" t="s">
        <v>7169</v>
      </c>
      <c r="F308" s="24" t="s">
        <v>2428</v>
      </c>
      <c r="G308" s="24" t="s">
        <v>3136</v>
      </c>
      <c r="H308" s="30" t="s">
        <v>1960</v>
      </c>
      <c r="I308" s="24" t="s">
        <v>1961</v>
      </c>
      <c r="J308" s="24">
        <v>0.251</v>
      </c>
      <c r="K308" s="24" t="s">
        <v>1962</v>
      </c>
      <c r="L308" s="24">
        <v>29976</v>
      </c>
      <c r="M308" s="26">
        <v>12</v>
      </c>
      <c r="N308" s="73" t="s">
        <v>689</v>
      </c>
      <c r="O308" s="73" t="s">
        <v>7588</v>
      </c>
      <c r="P308" s="74" t="s">
        <v>7588</v>
      </c>
      <c r="Q308" s="73" t="s">
        <v>689</v>
      </c>
      <c r="R308" s="73" t="s">
        <v>689</v>
      </c>
      <c r="S308" s="73" t="s">
        <v>7588</v>
      </c>
      <c r="T308" s="73" t="s">
        <v>7588</v>
      </c>
      <c r="U308" s="213" t="s">
        <v>7588</v>
      </c>
      <c r="V308" s="73" t="s">
        <v>7588</v>
      </c>
      <c r="W308" s="73" t="s">
        <v>7588</v>
      </c>
      <c r="X308" s="218" t="s">
        <v>7588</v>
      </c>
      <c r="Y308" s="73" t="s">
        <v>7588</v>
      </c>
      <c r="Z308" s="73" t="s">
        <v>7588</v>
      </c>
      <c r="AA308" s="74" t="s">
        <v>7588</v>
      </c>
      <c r="AB308" s="73"/>
      <c r="AC308" s="73" t="s">
        <v>417</v>
      </c>
      <c r="AD308" s="74" t="s">
        <v>6</v>
      </c>
      <c r="AE308" s="73" t="s">
        <v>7588</v>
      </c>
      <c r="AF308" s="73" t="s">
        <v>689</v>
      </c>
      <c r="AG308" s="73" t="s">
        <v>266</v>
      </c>
      <c r="AH308" s="73" t="s">
        <v>266</v>
      </c>
      <c r="AI308" s="73" t="s">
        <v>266</v>
      </c>
      <c r="AJ308" s="73" t="s">
        <v>2283</v>
      </c>
      <c r="AK308" s="81" t="s">
        <v>7588</v>
      </c>
      <c r="AL308" s="73" t="s">
        <v>7588</v>
      </c>
      <c r="AN308" s="26"/>
      <c r="AO308" s="24" t="s">
        <v>7346</v>
      </c>
      <c r="AP308" s="73" t="s">
        <v>86</v>
      </c>
      <c r="AQ308" s="24" t="s">
        <v>2283</v>
      </c>
      <c r="AR308" s="24" t="s">
        <v>5674</v>
      </c>
      <c r="AS308" s="24">
        <v>2050</v>
      </c>
      <c r="AU308" s="26"/>
      <c r="AV308" s="24" t="s">
        <v>266</v>
      </c>
      <c r="AW308" s="22" t="s">
        <v>3019</v>
      </c>
      <c r="AX308" s="24" t="s">
        <v>269</v>
      </c>
      <c r="AY308" s="24" t="s">
        <v>689</v>
      </c>
      <c r="AZ308" s="24" t="s">
        <v>7588</v>
      </c>
      <c r="BA308" s="24" t="s">
        <v>7588</v>
      </c>
      <c r="BC308" s="26"/>
      <c r="BE308" s="29"/>
      <c r="BF308" s="26"/>
      <c r="BG308" s="24">
        <f t="shared" si="144"/>
        <v>0</v>
      </c>
      <c r="BH308" s="24">
        <f t="shared" si="145"/>
        <v>0</v>
      </c>
      <c r="BI308" s="24">
        <f t="shared" si="146"/>
        <v>0</v>
      </c>
      <c r="BJ308" s="24">
        <f t="shared" si="147"/>
        <v>0</v>
      </c>
      <c r="BK308" s="24">
        <f t="shared" si="148"/>
        <v>0</v>
      </c>
      <c r="BL308" s="24">
        <f t="shared" si="149"/>
        <v>0</v>
      </c>
      <c r="BM308" s="24">
        <f t="shared" si="150"/>
        <v>0</v>
      </c>
      <c r="BN308" s="24">
        <f t="shared" si="151"/>
        <v>0</v>
      </c>
      <c r="BO308" s="24">
        <f t="shared" si="152"/>
        <v>0</v>
      </c>
      <c r="BP308" s="24">
        <f t="shared" si="153"/>
        <v>0</v>
      </c>
      <c r="BQ308" s="24">
        <f t="shared" si="154"/>
        <v>0</v>
      </c>
      <c r="BR308" s="24">
        <f t="shared" si="155"/>
        <v>0</v>
      </c>
      <c r="BS308" s="24">
        <f t="shared" si="156"/>
        <v>0</v>
      </c>
      <c r="BT308" s="24">
        <f t="shared" si="157"/>
        <v>1</v>
      </c>
      <c r="BU308" s="24">
        <f t="shared" si="158"/>
        <v>0</v>
      </c>
      <c r="BV308" s="24">
        <f t="shared" si="159"/>
        <v>0</v>
      </c>
      <c r="BW308" s="24">
        <f t="shared" si="160"/>
        <v>0</v>
      </c>
      <c r="BX308" s="24">
        <f t="shared" si="161"/>
        <v>0</v>
      </c>
      <c r="BY308" s="24">
        <f t="shared" si="162"/>
        <v>0</v>
      </c>
      <c r="BZ308" s="24">
        <f t="shared" si="163"/>
        <v>0</v>
      </c>
      <c r="CA308" s="24">
        <f t="shared" si="164"/>
        <v>1</v>
      </c>
      <c r="CB308" s="24">
        <f t="shared" si="165"/>
        <v>1</v>
      </c>
      <c r="CC308" s="24">
        <f t="shared" si="166"/>
        <v>0</v>
      </c>
      <c r="CD308" s="24">
        <f t="shared" si="167"/>
        <v>0</v>
      </c>
      <c r="CE308" s="24">
        <f t="shared" si="168"/>
        <v>0</v>
      </c>
      <c r="CF308" s="24">
        <f t="shared" si="169"/>
        <v>1</v>
      </c>
      <c r="CG308" s="24">
        <f t="shared" si="180"/>
        <v>1</v>
      </c>
      <c r="CH308" s="24">
        <f t="shared" si="170"/>
        <v>0</v>
      </c>
      <c r="CI308" s="24">
        <f t="shared" si="171"/>
        <v>0</v>
      </c>
      <c r="CJ308" s="211">
        <f>_xlfn.XLOOKUP($C308,[1]Sheet1!$B:$B,[1]Sheet1!BJ:BJ)</f>
        <v>0</v>
      </c>
      <c r="CK308" s="211">
        <f>_xlfn.XLOOKUP($C308,[1]Sheet1!$B:$B,[1]Sheet1!BK:BK)</f>
        <v>1</v>
      </c>
      <c r="CL308" s="211">
        <f>_xlfn.XLOOKUP($C308,[1]Sheet1!$B:$B,[1]Sheet1!BL:BL)</f>
        <v>0</v>
      </c>
      <c r="CM308" s="211">
        <f>_xlfn.XLOOKUP($C308,[1]Sheet1!$B:$B,[1]Sheet1!BM:BM)</f>
        <v>1</v>
      </c>
      <c r="CN308" s="211">
        <f>_xlfn.XLOOKUP($C308,[1]Sheet1!$B:$B,[1]Sheet1!BN:BN)</f>
        <v>0</v>
      </c>
      <c r="CO308" s="211">
        <f>_xlfn.XLOOKUP($C308,[1]Sheet1!$B:$B,[1]Sheet1!BO:BO)</f>
        <v>1</v>
      </c>
      <c r="CP308" s="211">
        <f>_xlfn.XLOOKUP($C308,[1]Sheet1!$B:$B,[1]Sheet1!BP:BP)</f>
        <v>0</v>
      </c>
      <c r="CQ308" s="211">
        <f>_xlfn.XLOOKUP($C308,[1]Sheet1!$B:$B,[1]Sheet1!BQ:BQ)</f>
        <v>1</v>
      </c>
      <c r="CR308" s="211">
        <f>_xlfn.XLOOKUP($C308,[1]Sheet1!$B:$B,[1]Sheet1!BR:BR)</f>
        <v>0</v>
      </c>
      <c r="CS308" s="211">
        <f>_xlfn.XLOOKUP($C308,[1]Sheet1!$B:$B,[1]Sheet1!BS:BS)</f>
        <v>0</v>
      </c>
      <c r="CT308" s="211">
        <f>_xlfn.XLOOKUP($C308,[1]Sheet1!$B:$B,[1]Sheet1!BT:BT)</f>
        <v>0</v>
      </c>
      <c r="CU308" s="211">
        <f>_xlfn.XLOOKUP($C308,[1]Sheet1!$B:$B,[1]Sheet1!BU:BU)</f>
        <v>0</v>
      </c>
      <c r="CV308" s="211">
        <f>_xlfn.XLOOKUP($C308,[1]Sheet1!$B:$B,[1]Sheet1!BV:BV)</f>
        <v>0</v>
      </c>
      <c r="CW308" s="211">
        <f>_xlfn.XLOOKUP($C308,[1]Sheet1!$B:$B,[1]Sheet1!BW:BW)</f>
        <v>0</v>
      </c>
      <c r="CX308" s="211">
        <f>_xlfn.XLOOKUP($C308,[1]Sheet1!$B:$B,[1]Sheet1!BX:BX)</f>
        <v>0</v>
      </c>
      <c r="CY308" s="211">
        <f>_xlfn.XLOOKUP($C308,[1]Sheet1!$B:$B,[1]Sheet1!BY:BY)</f>
        <v>0</v>
      </c>
      <c r="CZ308" s="211">
        <f>_xlfn.XLOOKUP($C308,[1]Sheet1!$B:$B,[1]Sheet1!BZ:BZ)</f>
        <v>1</v>
      </c>
      <c r="DA308" s="211">
        <f>_xlfn.XLOOKUP($C308,[1]Sheet1!$B:$B,[1]Sheet1!CA:CA)</f>
        <v>1</v>
      </c>
      <c r="DB308" s="211">
        <f>_xlfn.XLOOKUP($C308,[1]Sheet1!$B:$B,[1]Sheet1!CB:CB)</f>
        <v>1</v>
      </c>
      <c r="DC308" s="211">
        <f>_xlfn.XLOOKUP($C308,[1]Sheet1!$B:$B,[1]Sheet1!CC:CC)</f>
        <v>1</v>
      </c>
      <c r="DD308" s="211">
        <f>_xlfn.XLOOKUP($C308,[1]Sheet1!$B:$B,[1]Sheet1!CD:CD)</f>
        <v>0</v>
      </c>
      <c r="DE308" s="211">
        <f>_xlfn.XLOOKUP($C308,[1]Sheet1!$B:$B,[1]Sheet1!CE:CE)</f>
        <v>1</v>
      </c>
      <c r="DF308" s="211">
        <f>_xlfn.XLOOKUP($C308,[1]Sheet1!$B:$B,[1]Sheet1!CF:CF)</f>
        <v>0</v>
      </c>
      <c r="DG308" s="163" t="str">
        <f>_xlfn.XLOOKUP(C308,[2]Sheet1!$B:$B,[2]Sheet1!$N:$N)</f>
        <v>N</v>
      </c>
      <c r="DH308" s="163">
        <f>_xlfn.XLOOKUP(C308,[2]Sheet1!$B:$B,[2]Sheet1!$R:$R)</f>
        <v>0</v>
      </c>
      <c r="DI308" s="163" t="str">
        <f>_xlfn.XLOOKUP(C308,[2]Sheet1!$B:$B,[2]Sheet1!$AN:$AN)</f>
        <v>C, F</v>
      </c>
      <c r="DJ308" s="163" t="str">
        <f>_xlfn.XLOOKUP(C308,[2]Sheet1!$B:$B,[2]Sheet1!$W:$W)</f>
        <v>V</v>
      </c>
      <c r="DK308" s="163" t="str">
        <f>_xlfn.XLOOKUP(C308,[2]Sheet1!$B:$B,[2]Sheet1!$AF:$AF)</f>
        <v>Y</v>
      </c>
      <c r="DL308" s="163" t="str">
        <f>_xlfn.XLOOKUP(C308,[2]Sheet1!$B:$B,[2]Sheet1!$AW:$AW)</f>
        <v>Y</v>
      </c>
      <c r="DM308" s="166" t="str">
        <f t="shared" si="172"/>
        <v>N</v>
      </c>
      <c r="DN308" s="166" t="str">
        <f t="shared" si="173"/>
        <v/>
      </c>
      <c r="DO308" s="166" t="str">
        <f t="shared" si="174"/>
        <v>Y</v>
      </c>
      <c r="DP308" s="166" t="str">
        <f t="shared" si="175"/>
        <v>N</v>
      </c>
      <c r="DQ308" s="180" t="str">
        <f t="shared" si="176"/>
        <v>Yes</v>
      </c>
      <c r="DR308" s="180"/>
    </row>
    <row r="309" spans="1:122" s="24" customFormat="1" ht="16.5" hidden="1" customHeight="1">
      <c r="A309" s="24">
        <v>306</v>
      </c>
      <c r="B309" s="24">
        <v>315</v>
      </c>
      <c r="C309" s="26" t="s">
        <v>1341</v>
      </c>
      <c r="D309" s="24" t="s">
        <v>7190</v>
      </c>
      <c r="E309" s="24" t="s">
        <v>7169</v>
      </c>
      <c r="F309" s="24" t="s">
        <v>4420</v>
      </c>
      <c r="G309" s="24" t="s">
        <v>3136</v>
      </c>
      <c r="H309" s="30" t="s">
        <v>1342</v>
      </c>
      <c r="I309" s="24" t="s">
        <v>1343</v>
      </c>
      <c r="J309" s="24">
        <v>2.3E-2</v>
      </c>
      <c r="K309" s="24" t="s">
        <v>1344</v>
      </c>
      <c r="L309" s="24">
        <v>69722</v>
      </c>
      <c r="M309" s="26">
        <v>28</v>
      </c>
      <c r="N309" s="73" t="s">
        <v>689</v>
      </c>
      <c r="O309" s="73" t="s">
        <v>7588</v>
      </c>
      <c r="P309" s="74" t="s">
        <v>7588</v>
      </c>
      <c r="Q309" s="73" t="s">
        <v>689</v>
      </c>
      <c r="R309" s="73" t="s">
        <v>689</v>
      </c>
      <c r="S309" s="73" t="s">
        <v>7588</v>
      </c>
      <c r="T309" s="73" t="s">
        <v>7588</v>
      </c>
      <c r="U309" s="213" t="s">
        <v>7588</v>
      </c>
      <c r="V309" s="73" t="s">
        <v>7588</v>
      </c>
      <c r="W309" s="73" t="s">
        <v>7588</v>
      </c>
      <c r="X309" s="218" t="s">
        <v>7588</v>
      </c>
      <c r="Y309" s="73" t="s">
        <v>7588</v>
      </c>
      <c r="Z309" s="73" t="s">
        <v>7588</v>
      </c>
      <c r="AA309" s="74" t="s">
        <v>7588</v>
      </c>
      <c r="AB309" s="73"/>
      <c r="AC309" s="73" t="s">
        <v>417</v>
      </c>
      <c r="AD309" s="74" t="s">
        <v>6</v>
      </c>
      <c r="AE309" s="73" t="s">
        <v>7588</v>
      </c>
      <c r="AF309" s="73" t="s">
        <v>689</v>
      </c>
      <c r="AG309" s="73" t="s">
        <v>266</v>
      </c>
      <c r="AH309" s="73" t="s">
        <v>266</v>
      </c>
      <c r="AI309" s="73" t="s">
        <v>266</v>
      </c>
      <c r="AJ309" s="73" t="s">
        <v>2283</v>
      </c>
      <c r="AK309" s="81" t="s">
        <v>7588</v>
      </c>
      <c r="AL309" s="73" t="s">
        <v>7588</v>
      </c>
      <c r="AN309" s="26"/>
      <c r="AO309" s="24" t="s">
        <v>7346</v>
      </c>
      <c r="AP309" s="73" t="s">
        <v>86</v>
      </c>
      <c r="AQ309" s="24" t="s">
        <v>2283</v>
      </c>
      <c r="AR309" s="24" t="s">
        <v>5683</v>
      </c>
      <c r="AS309" s="24">
        <v>2050</v>
      </c>
      <c r="AU309" s="26"/>
      <c r="AV309" s="24" t="s">
        <v>267</v>
      </c>
      <c r="AW309" s="22" t="s">
        <v>267</v>
      </c>
      <c r="AX309" s="24" t="s">
        <v>269</v>
      </c>
      <c r="AY309" s="24" t="s">
        <v>689</v>
      </c>
      <c r="AZ309" s="24" t="s">
        <v>7588</v>
      </c>
      <c r="BA309" s="24" t="s">
        <v>7588</v>
      </c>
      <c r="BC309" s="26"/>
      <c r="BE309" s="29"/>
      <c r="BF309" s="26"/>
      <c r="BG309" s="24">
        <f t="shared" si="144"/>
        <v>0</v>
      </c>
      <c r="BH309" s="24">
        <f t="shared" si="145"/>
        <v>0</v>
      </c>
      <c r="BI309" s="24">
        <f t="shared" si="146"/>
        <v>0</v>
      </c>
      <c r="BJ309" s="24">
        <f t="shared" si="147"/>
        <v>0</v>
      </c>
      <c r="BK309" s="24">
        <f t="shared" si="148"/>
        <v>0</v>
      </c>
      <c r="BL309" s="24">
        <f t="shared" si="149"/>
        <v>0</v>
      </c>
      <c r="BM309" s="24">
        <f t="shared" si="150"/>
        <v>0</v>
      </c>
      <c r="BN309" s="24">
        <f t="shared" si="151"/>
        <v>0</v>
      </c>
      <c r="BO309" s="24">
        <f t="shared" si="152"/>
        <v>0</v>
      </c>
      <c r="BP309" s="24">
        <f t="shared" si="153"/>
        <v>0</v>
      </c>
      <c r="BQ309" s="24">
        <f t="shared" si="154"/>
        <v>0</v>
      </c>
      <c r="BR309" s="24">
        <f t="shared" si="155"/>
        <v>0</v>
      </c>
      <c r="BS309" s="24">
        <f t="shared" si="156"/>
        <v>0</v>
      </c>
      <c r="BT309" s="24">
        <f t="shared" si="157"/>
        <v>1</v>
      </c>
      <c r="BU309" s="24">
        <f t="shared" si="158"/>
        <v>0</v>
      </c>
      <c r="BV309" s="24">
        <f t="shared" si="159"/>
        <v>0</v>
      </c>
      <c r="BW309" s="24">
        <f t="shared" si="160"/>
        <v>0</v>
      </c>
      <c r="BX309" s="24">
        <f t="shared" si="161"/>
        <v>0</v>
      </c>
      <c r="BY309" s="24">
        <f t="shared" si="162"/>
        <v>0</v>
      </c>
      <c r="BZ309" s="24">
        <f t="shared" si="163"/>
        <v>0</v>
      </c>
      <c r="CA309" s="24">
        <f t="shared" si="164"/>
        <v>1</v>
      </c>
      <c r="CB309" s="24">
        <f t="shared" si="165"/>
        <v>1</v>
      </c>
      <c r="CC309" s="24">
        <f t="shared" si="166"/>
        <v>0</v>
      </c>
      <c r="CD309" s="24">
        <f t="shared" si="167"/>
        <v>0</v>
      </c>
      <c r="CE309" s="24">
        <f t="shared" si="168"/>
        <v>0</v>
      </c>
      <c r="CF309" s="24">
        <f t="shared" si="169"/>
        <v>0</v>
      </c>
      <c r="CG309" s="24">
        <f t="shared" si="180"/>
        <v>1</v>
      </c>
      <c r="CH309" s="24">
        <f t="shared" si="170"/>
        <v>0</v>
      </c>
      <c r="CI309" s="24">
        <f t="shared" si="171"/>
        <v>1</v>
      </c>
      <c r="CJ309" s="211">
        <f>_xlfn.XLOOKUP($C309,[1]Sheet1!$B:$B,[1]Sheet1!BJ:BJ)</f>
        <v>0</v>
      </c>
      <c r="CK309" s="211">
        <f>_xlfn.XLOOKUP($C309,[1]Sheet1!$B:$B,[1]Sheet1!BK:BK)</f>
        <v>0</v>
      </c>
      <c r="CL309" s="211">
        <f>_xlfn.XLOOKUP($C309,[1]Sheet1!$B:$B,[1]Sheet1!BL:BL)</f>
        <v>0</v>
      </c>
      <c r="CM309" s="211">
        <f>_xlfn.XLOOKUP($C309,[1]Sheet1!$B:$B,[1]Sheet1!BM:BM)</f>
        <v>0</v>
      </c>
      <c r="CN309" s="211">
        <f>_xlfn.XLOOKUP($C309,[1]Sheet1!$B:$B,[1]Sheet1!BN:BN)</f>
        <v>0</v>
      </c>
      <c r="CO309" s="211">
        <f>_xlfn.XLOOKUP($C309,[1]Sheet1!$B:$B,[1]Sheet1!BO:BO)</f>
        <v>1</v>
      </c>
      <c r="CP309" s="211">
        <f>_xlfn.XLOOKUP($C309,[1]Sheet1!$B:$B,[1]Sheet1!BP:BP)</f>
        <v>0</v>
      </c>
      <c r="CQ309" s="211">
        <f>_xlfn.XLOOKUP($C309,[1]Sheet1!$B:$B,[1]Sheet1!BQ:BQ)</f>
        <v>1</v>
      </c>
      <c r="CR309" s="211">
        <f>_xlfn.XLOOKUP($C309,[1]Sheet1!$B:$B,[1]Sheet1!BR:BR)</f>
        <v>0</v>
      </c>
      <c r="CS309" s="211">
        <f>_xlfn.XLOOKUP($C309,[1]Sheet1!$B:$B,[1]Sheet1!BS:BS)</f>
        <v>0</v>
      </c>
      <c r="CT309" s="211">
        <f>_xlfn.XLOOKUP($C309,[1]Sheet1!$B:$B,[1]Sheet1!BT:BT)</f>
        <v>0</v>
      </c>
      <c r="CU309" s="211">
        <f>_xlfn.XLOOKUP($C309,[1]Sheet1!$B:$B,[1]Sheet1!BU:BU)</f>
        <v>0</v>
      </c>
      <c r="CV309" s="211">
        <f>_xlfn.XLOOKUP($C309,[1]Sheet1!$B:$B,[1]Sheet1!BV:BV)</f>
        <v>0</v>
      </c>
      <c r="CW309" s="211">
        <f>_xlfn.XLOOKUP($C309,[1]Sheet1!$B:$B,[1]Sheet1!BW:BW)</f>
        <v>0</v>
      </c>
      <c r="CX309" s="211">
        <f>_xlfn.XLOOKUP($C309,[1]Sheet1!$B:$B,[1]Sheet1!BX:BX)</f>
        <v>0</v>
      </c>
      <c r="CY309" s="211">
        <f>_xlfn.XLOOKUP($C309,[1]Sheet1!$B:$B,[1]Sheet1!BY:BY)</f>
        <v>0</v>
      </c>
      <c r="CZ309" s="211">
        <f>_xlfn.XLOOKUP($C309,[1]Sheet1!$B:$B,[1]Sheet1!BZ:BZ)</f>
        <v>1</v>
      </c>
      <c r="DA309" s="211">
        <f>_xlfn.XLOOKUP($C309,[1]Sheet1!$B:$B,[1]Sheet1!CA:CA)</f>
        <v>1</v>
      </c>
      <c r="DB309" s="211">
        <f>_xlfn.XLOOKUP($C309,[1]Sheet1!$B:$B,[1]Sheet1!CB:CB)</f>
        <v>1</v>
      </c>
      <c r="DC309" s="211">
        <f>_xlfn.XLOOKUP($C309,[1]Sheet1!$B:$B,[1]Sheet1!CC:CC)</f>
        <v>1</v>
      </c>
      <c r="DD309" s="211">
        <f>_xlfn.XLOOKUP($C309,[1]Sheet1!$B:$B,[1]Sheet1!CD:CD)</f>
        <v>0</v>
      </c>
      <c r="DE309" s="211">
        <f>_xlfn.XLOOKUP($C309,[1]Sheet1!$B:$B,[1]Sheet1!CE:CE)</f>
        <v>1</v>
      </c>
      <c r="DF309" s="211">
        <f>_xlfn.XLOOKUP($C309,[1]Sheet1!$B:$B,[1]Sheet1!CF:CF)</f>
        <v>0</v>
      </c>
      <c r="DG309" s="163" t="str">
        <f>_xlfn.XLOOKUP(C309,[2]Sheet1!$B:$B,[2]Sheet1!$N:$N)</f>
        <v>N</v>
      </c>
      <c r="DH309" s="163">
        <f>_xlfn.XLOOKUP(C309,[2]Sheet1!$B:$B,[2]Sheet1!$R:$R)</f>
        <v>0</v>
      </c>
      <c r="DI309" s="163" t="str">
        <f>_xlfn.XLOOKUP(C309,[2]Sheet1!$B:$B,[2]Sheet1!$AN:$AN)</f>
        <v>C, F</v>
      </c>
      <c r="DJ309" s="163" t="str">
        <f>_xlfn.XLOOKUP(C309,[2]Sheet1!$B:$B,[2]Sheet1!$W:$W)</f>
        <v>N</v>
      </c>
      <c r="DK309" s="163" t="str">
        <f>_xlfn.XLOOKUP(C309,[2]Sheet1!$B:$B,[2]Sheet1!$AF:$AF)</f>
        <v>N</v>
      </c>
      <c r="DL309" s="163" t="str">
        <f>_xlfn.XLOOKUP(C309,[2]Sheet1!$B:$B,[2]Sheet1!$AW:$AW)</f>
        <v>Y</v>
      </c>
      <c r="DM309" s="166" t="str">
        <f t="shared" si="172"/>
        <v>N</v>
      </c>
      <c r="DN309" s="166" t="str">
        <f t="shared" si="173"/>
        <v/>
      </c>
      <c r="DO309" s="166" t="str">
        <f t="shared" si="174"/>
        <v>Y</v>
      </c>
      <c r="DP309" s="166" t="str">
        <f t="shared" si="175"/>
        <v>N</v>
      </c>
      <c r="DQ309" s="180" t="str">
        <f t="shared" si="176"/>
        <v>Not Specified</v>
      </c>
      <c r="DR309" s="180"/>
    </row>
    <row r="310" spans="1:122" s="24" customFormat="1" ht="16.5" hidden="1" customHeight="1">
      <c r="A310" s="24">
        <v>307</v>
      </c>
      <c r="B310" s="24">
        <v>282</v>
      </c>
      <c r="C310" s="26" t="s">
        <v>2152</v>
      </c>
      <c r="D310" s="24" t="s">
        <v>7230</v>
      </c>
      <c r="E310" s="24" t="s">
        <v>7175</v>
      </c>
      <c r="F310" s="24" t="s">
        <v>2496</v>
      </c>
      <c r="G310" s="24" t="s">
        <v>3136</v>
      </c>
      <c r="H310" s="30" t="s">
        <v>2153</v>
      </c>
      <c r="I310" s="24" t="s">
        <v>2154</v>
      </c>
      <c r="J310" s="24">
        <v>1.4999999999999999E-2</v>
      </c>
      <c r="K310" s="24" t="s">
        <v>2155</v>
      </c>
      <c r="L310" s="24">
        <v>92690</v>
      </c>
      <c r="M310" s="26">
        <v>31</v>
      </c>
      <c r="N310" s="73" t="s">
        <v>689</v>
      </c>
      <c r="O310" s="73" t="s">
        <v>7588</v>
      </c>
      <c r="P310" s="74" t="s">
        <v>7588</v>
      </c>
      <c r="Q310" s="73" t="s">
        <v>86</v>
      </c>
      <c r="R310" s="73" t="s">
        <v>86</v>
      </c>
      <c r="S310" s="73" t="s">
        <v>673</v>
      </c>
      <c r="T310" s="73" t="s">
        <v>3329</v>
      </c>
      <c r="U310" s="213">
        <v>2034</v>
      </c>
      <c r="V310" s="73" t="s">
        <v>7588</v>
      </c>
      <c r="W310" s="73" t="s">
        <v>7588</v>
      </c>
      <c r="X310" s="218" t="s">
        <v>7588</v>
      </c>
      <c r="Y310" s="73" t="s">
        <v>689</v>
      </c>
      <c r="Z310" s="73" t="s">
        <v>3067</v>
      </c>
      <c r="AA310" s="74" t="s">
        <v>7588</v>
      </c>
      <c r="AB310" s="73"/>
      <c r="AC310" s="73" t="s">
        <v>417</v>
      </c>
      <c r="AD310" s="74" t="s">
        <v>6</v>
      </c>
      <c r="AE310" s="73" t="s">
        <v>7588</v>
      </c>
      <c r="AF310" s="73" t="s">
        <v>689</v>
      </c>
      <c r="AG310" s="73" t="s">
        <v>266</v>
      </c>
      <c r="AH310" s="73" t="s">
        <v>266</v>
      </c>
      <c r="AI310" s="73" t="s">
        <v>266</v>
      </c>
      <c r="AJ310" s="73" t="s">
        <v>2283</v>
      </c>
      <c r="AK310" s="81" t="s">
        <v>7588</v>
      </c>
      <c r="AL310" s="73" t="s">
        <v>7588</v>
      </c>
      <c r="AN310" s="26"/>
      <c r="AO310" s="24" t="s">
        <v>7346</v>
      </c>
      <c r="AP310" s="73" t="s">
        <v>86</v>
      </c>
      <c r="AQ310" s="24" t="s">
        <v>2283</v>
      </c>
      <c r="AR310" s="24" t="s">
        <v>5696</v>
      </c>
      <c r="AS310" s="24">
        <v>2040</v>
      </c>
      <c r="AU310" s="26"/>
      <c r="AV310" s="24" t="s">
        <v>267</v>
      </c>
      <c r="AW310" s="22" t="s">
        <v>3271</v>
      </c>
      <c r="AX310" s="24" t="s">
        <v>269</v>
      </c>
      <c r="AY310" s="24" t="s">
        <v>689</v>
      </c>
      <c r="AZ310" s="24" t="s">
        <v>7588</v>
      </c>
      <c r="BA310" s="24" t="s">
        <v>7588</v>
      </c>
      <c r="BC310" s="26"/>
      <c r="BE310" s="29"/>
      <c r="BF310" s="26"/>
      <c r="BG310" s="24">
        <f t="shared" si="144"/>
        <v>0</v>
      </c>
      <c r="BH310" s="24">
        <f t="shared" si="145"/>
        <v>0</v>
      </c>
      <c r="BI310" s="24">
        <f t="shared" si="146"/>
        <v>0</v>
      </c>
      <c r="BJ310" s="24">
        <f t="shared" si="147"/>
        <v>0</v>
      </c>
      <c r="BK310" s="24">
        <f t="shared" si="148"/>
        <v>0</v>
      </c>
      <c r="BL310" s="24">
        <f t="shared" si="149"/>
        <v>0</v>
      </c>
      <c r="BM310" s="24">
        <f t="shared" si="150"/>
        <v>1</v>
      </c>
      <c r="BN310" s="24">
        <f t="shared" si="151"/>
        <v>1</v>
      </c>
      <c r="BO310" s="24">
        <f t="shared" si="152"/>
        <v>0</v>
      </c>
      <c r="BP310" s="24">
        <f t="shared" si="153"/>
        <v>0</v>
      </c>
      <c r="BQ310" s="24">
        <f t="shared" si="154"/>
        <v>0</v>
      </c>
      <c r="BR310" s="24">
        <f t="shared" si="155"/>
        <v>0</v>
      </c>
      <c r="BS310" s="24">
        <f t="shared" si="156"/>
        <v>0</v>
      </c>
      <c r="BT310" s="24">
        <f t="shared" si="157"/>
        <v>1</v>
      </c>
      <c r="BU310" s="24">
        <f t="shared" si="158"/>
        <v>0</v>
      </c>
      <c r="BV310" s="24">
        <f t="shared" si="159"/>
        <v>0</v>
      </c>
      <c r="BW310" s="24">
        <f t="shared" si="160"/>
        <v>0</v>
      </c>
      <c r="BX310" s="24">
        <f t="shared" si="161"/>
        <v>0</v>
      </c>
      <c r="BY310" s="24">
        <f t="shared" si="162"/>
        <v>0</v>
      </c>
      <c r="BZ310" s="24">
        <f t="shared" si="163"/>
        <v>0</v>
      </c>
      <c r="CA310" s="24">
        <f t="shared" si="164"/>
        <v>1</v>
      </c>
      <c r="CB310" s="24">
        <f t="shared" si="165"/>
        <v>1</v>
      </c>
      <c r="CC310" s="24">
        <f t="shared" si="166"/>
        <v>0</v>
      </c>
      <c r="CD310" s="24">
        <f t="shared" si="167"/>
        <v>0</v>
      </c>
      <c r="CE310" s="24">
        <f t="shared" si="168"/>
        <v>0</v>
      </c>
      <c r="CF310" s="24">
        <f t="shared" si="169"/>
        <v>0</v>
      </c>
      <c r="CG310" s="24">
        <f t="shared" si="180"/>
        <v>1</v>
      </c>
      <c r="CH310" s="24">
        <f t="shared" si="170"/>
        <v>0</v>
      </c>
      <c r="CI310" s="24">
        <f t="shared" si="171"/>
        <v>1</v>
      </c>
      <c r="CJ310" s="211">
        <f>_xlfn.XLOOKUP($C310,[1]Sheet1!$B:$B,[1]Sheet1!BJ:BJ)</f>
        <v>0</v>
      </c>
      <c r="CK310" s="211">
        <f>_xlfn.XLOOKUP($C310,[1]Sheet1!$B:$B,[1]Sheet1!BK:BK)</f>
        <v>0</v>
      </c>
      <c r="CL310" s="211">
        <f>_xlfn.XLOOKUP($C310,[1]Sheet1!$B:$B,[1]Sheet1!BL:BL)</f>
        <v>1</v>
      </c>
      <c r="CM310" s="211">
        <f>_xlfn.XLOOKUP($C310,[1]Sheet1!$B:$B,[1]Sheet1!BM:BM)</f>
        <v>1</v>
      </c>
      <c r="CN310" s="211">
        <f>_xlfn.XLOOKUP($C310,[1]Sheet1!$B:$B,[1]Sheet1!BN:BN)</f>
        <v>0</v>
      </c>
      <c r="CO310" s="211">
        <f>_xlfn.XLOOKUP($C310,[1]Sheet1!$B:$B,[1]Sheet1!BO:BO)</f>
        <v>0</v>
      </c>
      <c r="CP310" s="211">
        <f>_xlfn.XLOOKUP($C310,[1]Sheet1!$B:$B,[1]Sheet1!BP:BP)</f>
        <v>0</v>
      </c>
      <c r="CQ310" s="211">
        <f>_xlfn.XLOOKUP($C310,[1]Sheet1!$B:$B,[1]Sheet1!BQ:BQ)</f>
        <v>0</v>
      </c>
      <c r="CR310" s="211">
        <f>_xlfn.XLOOKUP($C310,[1]Sheet1!$B:$B,[1]Sheet1!BR:BR)</f>
        <v>0</v>
      </c>
      <c r="CS310" s="211">
        <f>_xlfn.XLOOKUP($C310,[1]Sheet1!$B:$B,[1]Sheet1!BS:BS)</f>
        <v>1</v>
      </c>
      <c r="CT310" s="211">
        <f>_xlfn.XLOOKUP($C310,[1]Sheet1!$B:$B,[1]Sheet1!BT:BT)</f>
        <v>0</v>
      </c>
      <c r="CU310" s="211">
        <f>_xlfn.XLOOKUP($C310,[1]Sheet1!$B:$B,[1]Sheet1!BU:BU)</f>
        <v>1</v>
      </c>
      <c r="CV310" s="211">
        <f>_xlfn.XLOOKUP($C310,[1]Sheet1!$B:$B,[1]Sheet1!BV:BV)</f>
        <v>0</v>
      </c>
      <c r="CW310" s="211">
        <f>_xlfn.XLOOKUP($C310,[1]Sheet1!$B:$B,[1]Sheet1!BW:BW)</f>
        <v>0</v>
      </c>
      <c r="CX310" s="211">
        <f>_xlfn.XLOOKUP($C310,[1]Sheet1!$B:$B,[1]Sheet1!BX:BX)</f>
        <v>0</v>
      </c>
      <c r="CY310" s="211">
        <f>_xlfn.XLOOKUP($C310,[1]Sheet1!$B:$B,[1]Sheet1!BY:BY)</f>
        <v>0</v>
      </c>
      <c r="CZ310" s="211">
        <f>_xlfn.XLOOKUP($C310,[1]Sheet1!$B:$B,[1]Sheet1!BZ:BZ)</f>
        <v>1</v>
      </c>
      <c r="DA310" s="211">
        <f>_xlfn.XLOOKUP($C310,[1]Sheet1!$B:$B,[1]Sheet1!CA:CA)</f>
        <v>0</v>
      </c>
      <c r="DB310" s="211">
        <f>_xlfn.XLOOKUP($C310,[1]Sheet1!$B:$B,[1]Sheet1!CB:CB)</f>
        <v>1</v>
      </c>
      <c r="DC310" s="211">
        <f>_xlfn.XLOOKUP($C310,[1]Sheet1!$B:$B,[1]Sheet1!CC:CC)</f>
        <v>0</v>
      </c>
      <c r="DD310" s="211">
        <f>_xlfn.XLOOKUP($C310,[1]Sheet1!$B:$B,[1]Sheet1!CD:CD)</f>
        <v>0</v>
      </c>
      <c r="DE310" s="211">
        <f>_xlfn.XLOOKUP($C310,[1]Sheet1!$B:$B,[1]Sheet1!CE:CE)</f>
        <v>1</v>
      </c>
      <c r="DF310" s="211">
        <f>_xlfn.XLOOKUP($C310,[1]Sheet1!$B:$B,[1]Sheet1!CF:CF)</f>
        <v>0</v>
      </c>
      <c r="DG310" s="163" t="str">
        <f>_xlfn.XLOOKUP(C310,[2]Sheet1!$B:$B,[2]Sheet1!$N:$N)</f>
        <v>Y</v>
      </c>
      <c r="DH310" s="163" t="str">
        <f>_xlfn.XLOOKUP(C310,[2]Sheet1!$B:$B,[2]Sheet1!$R:$R)</f>
        <v>No</v>
      </c>
      <c r="DI310" s="163" t="str">
        <f>_xlfn.XLOOKUP(C310,[2]Sheet1!$B:$B,[2]Sheet1!$AN:$AN)</f>
        <v>I</v>
      </c>
      <c r="DJ310" s="163" t="str">
        <f>_xlfn.XLOOKUP(C310,[2]Sheet1!$B:$B,[2]Sheet1!$W:$W)</f>
        <v>V</v>
      </c>
      <c r="DK310" s="163" t="str">
        <f>_xlfn.XLOOKUP(C310,[2]Sheet1!$B:$B,[2]Sheet1!$AF:$AF)</f>
        <v>U</v>
      </c>
      <c r="DL310" s="163">
        <f>_xlfn.XLOOKUP(C310,[2]Sheet1!$B:$B,[2]Sheet1!$AW:$AW)</f>
        <v>0</v>
      </c>
      <c r="DM310" s="166" t="str">
        <f t="shared" si="172"/>
        <v>Y</v>
      </c>
      <c r="DN310" s="166" t="str">
        <f t="shared" si="173"/>
        <v>Committed</v>
      </c>
      <c r="DO310" s="166" t="str">
        <f t="shared" si="174"/>
        <v>Y</v>
      </c>
      <c r="DP310" s="166" t="str">
        <f t="shared" si="175"/>
        <v>N</v>
      </c>
      <c r="DQ310" s="180" t="str">
        <f t="shared" si="176"/>
        <v>Not Specified</v>
      </c>
      <c r="DR310" s="180"/>
    </row>
    <row r="311" spans="1:122" s="24" customFormat="1" ht="16.5" hidden="1" customHeight="1">
      <c r="A311" s="24">
        <v>308</v>
      </c>
      <c r="B311" s="24">
        <v>321</v>
      </c>
      <c r="C311" s="26" t="s">
        <v>1000</v>
      </c>
      <c r="D311" s="24" t="s">
        <v>7161</v>
      </c>
      <c r="E311" s="24" t="s">
        <v>7160</v>
      </c>
      <c r="F311" s="24" t="s">
        <v>7281</v>
      </c>
      <c r="G311" s="24" t="s">
        <v>3181</v>
      </c>
      <c r="H311" s="30" t="s">
        <v>1001</v>
      </c>
      <c r="I311" s="24" t="s">
        <v>1002</v>
      </c>
      <c r="J311" s="24">
        <v>0.84299999999999997</v>
      </c>
      <c r="K311" s="24" t="s">
        <v>1003</v>
      </c>
      <c r="L311" s="24">
        <v>34097</v>
      </c>
      <c r="M311" s="26">
        <v>3</v>
      </c>
      <c r="N311" s="73" t="s">
        <v>689</v>
      </c>
      <c r="O311" s="73" t="s">
        <v>7588</v>
      </c>
      <c r="P311" s="74" t="s">
        <v>7588</v>
      </c>
      <c r="Q311" s="73" t="s">
        <v>689</v>
      </c>
      <c r="R311" s="73" t="s">
        <v>689</v>
      </c>
      <c r="S311" s="73" t="s">
        <v>7588</v>
      </c>
      <c r="T311" s="73" t="s">
        <v>7588</v>
      </c>
      <c r="U311" s="213" t="s">
        <v>7588</v>
      </c>
      <c r="V311" s="73" t="s">
        <v>7588</v>
      </c>
      <c r="W311" s="73" t="s">
        <v>7588</v>
      </c>
      <c r="X311" s="218" t="s">
        <v>7588</v>
      </c>
      <c r="Y311" s="73" t="s">
        <v>7588</v>
      </c>
      <c r="Z311" s="73" t="s">
        <v>7588</v>
      </c>
      <c r="AA311" s="74" t="s">
        <v>7588</v>
      </c>
      <c r="AB311" s="73"/>
      <c r="AC311" s="73" t="s">
        <v>675</v>
      </c>
      <c r="AD311" s="74" t="s">
        <v>5</v>
      </c>
      <c r="AE311" s="73" t="s">
        <v>7346</v>
      </c>
      <c r="AF311" s="73" t="s">
        <v>86</v>
      </c>
      <c r="AG311" s="73" t="s">
        <v>266</v>
      </c>
      <c r="AH311" s="73" t="s">
        <v>266</v>
      </c>
      <c r="AI311" s="73" t="s">
        <v>266</v>
      </c>
      <c r="AJ311" s="73" t="s">
        <v>2283</v>
      </c>
      <c r="AK311" s="81" t="s">
        <v>5704</v>
      </c>
      <c r="AL311" s="73">
        <v>2050</v>
      </c>
      <c r="AN311" s="26"/>
      <c r="AO311" s="24" t="s">
        <v>7588</v>
      </c>
      <c r="AP311" s="73" t="s">
        <v>689</v>
      </c>
      <c r="AQ311" s="24" t="s">
        <v>7588</v>
      </c>
      <c r="AR311" s="24" t="s">
        <v>7588</v>
      </c>
      <c r="AS311" s="24" t="s">
        <v>7588</v>
      </c>
      <c r="AU311" s="26"/>
      <c r="AV311" s="24" t="s">
        <v>266</v>
      </c>
      <c r="AW311" s="22" t="s">
        <v>267</v>
      </c>
      <c r="AX311" s="24" t="s">
        <v>269</v>
      </c>
      <c r="AY311" s="24" t="s">
        <v>689</v>
      </c>
      <c r="AZ311" s="24" t="s">
        <v>7588</v>
      </c>
      <c r="BA311" s="24" t="s">
        <v>7588</v>
      </c>
      <c r="BC311" s="26"/>
      <c r="BE311" s="29"/>
      <c r="BF311" s="26"/>
      <c r="BG311" s="24">
        <f t="shared" si="144"/>
        <v>0</v>
      </c>
      <c r="BH311" s="24">
        <f t="shared" si="145"/>
        <v>0</v>
      </c>
      <c r="BI311" s="24">
        <f t="shared" si="146"/>
        <v>0</v>
      </c>
      <c r="BJ311" s="24">
        <f t="shared" si="147"/>
        <v>0</v>
      </c>
      <c r="BK311" s="24">
        <f t="shared" si="148"/>
        <v>0</v>
      </c>
      <c r="BL311" s="24">
        <f t="shared" si="149"/>
        <v>0</v>
      </c>
      <c r="BM311" s="24">
        <f t="shared" si="150"/>
        <v>0</v>
      </c>
      <c r="BN311" s="24">
        <f t="shared" si="151"/>
        <v>0</v>
      </c>
      <c r="BO311" s="24">
        <f t="shared" si="152"/>
        <v>0</v>
      </c>
      <c r="BP311" s="24">
        <f t="shared" si="153"/>
        <v>0</v>
      </c>
      <c r="BQ311" s="24">
        <f t="shared" si="154"/>
        <v>0</v>
      </c>
      <c r="BR311" s="24">
        <f t="shared" si="155"/>
        <v>0</v>
      </c>
      <c r="BS311" s="24">
        <f t="shared" si="156"/>
        <v>0</v>
      </c>
      <c r="BT311" s="24">
        <f t="shared" si="157"/>
        <v>0</v>
      </c>
      <c r="BU311" s="24">
        <f t="shared" si="158"/>
        <v>0</v>
      </c>
      <c r="BV311" s="24">
        <f t="shared" si="159"/>
        <v>0</v>
      </c>
      <c r="BW311" s="24">
        <f t="shared" si="160"/>
        <v>1</v>
      </c>
      <c r="BX311" s="24">
        <f t="shared" si="161"/>
        <v>1</v>
      </c>
      <c r="BY311" s="24">
        <f t="shared" si="162"/>
        <v>0</v>
      </c>
      <c r="BZ311" s="24">
        <f t="shared" si="163"/>
        <v>0</v>
      </c>
      <c r="CA311" s="24">
        <f t="shared" si="164"/>
        <v>0</v>
      </c>
      <c r="CB311" s="24">
        <f t="shared" si="165"/>
        <v>0</v>
      </c>
      <c r="CC311" s="24">
        <f t="shared" si="166"/>
        <v>0</v>
      </c>
      <c r="CD311" s="24">
        <f t="shared" si="167"/>
        <v>0</v>
      </c>
      <c r="CE311" s="24">
        <f t="shared" si="168"/>
        <v>0</v>
      </c>
      <c r="CF311" s="24">
        <f t="shared" si="169"/>
        <v>1</v>
      </c>
      <c r="CG311" s="24">
        <f t="shared" si="180"/>
        <v>1</v>
      </c>
      <c r="CH311" s="24">
        <f t="shared" si="170"/>
        <v>0</v>
      </c>
      <c r="CI311" s="24">
        <f t="shared" si="171"/>
        <v>0</v>
      </c>
      <c r="CJ311" s="211">
        <f>_xlfn.XLOOKUP($C311,[1]Sheet1!$B:$B,[1]Sheet1!BJ:BJ)</f>
        <v>0</v>
      </c>
      <c r="CK311" s="211">
        <f>_xlfn.XLOOKUP($C311,[1]Sheet1!$B:$B,[1]Sheet1!BK:BK)</f>
        <v>0</v>
      </c>
      <c r="CL311" s="211">
        <f>_xlfn.XLOOKUP($C311,[1]Sheet1!$B:$B,[1]Sheet1!BL:BL)</f>
        <v>0</v>
      </c>
      <c r="CM311" s="211">
        <f>_xlfn.XLOOKUP($C311,[1]Sheet1!$B:$B,[1]Sheet1!BM:BM)</f>
        <v>0</v>
      </c>
      <c r="CN311" s="211">
        <f>_xlfn.XLOOKUP($C311,[1]Sheet1!$B:$B,[1]Sheet1!BN:BN)</f>
        <v>0</v>
      </c>
      <c r="CO311" s="211">
        <f>_xlfn.XLOOKUP($C311,[1]Sheet1!$B:$B,[1]Sheet1!BO:BO)</f>
        <v>0</v>
      </c>
      <c r="CP311" s="211">
        <f>_xlfn.XLOOKUP($C311,[1]Sheet1!$B:$B,[1]Sheet1!BP:BP)</f>
        <v>0</v>
      </c>
      <c r="CQ311" s="211">
        <f>_xlfn.XLOOKUP($C311,[1]Sheet1!$B:$B,[1]Sheet1!BQ:BQ)</f>
        <v>0</v>
      </c>
      <c r="CR311" s="211">
        <f>_xlfn.XLOOKUP($C311,[1]Sheet1!$B:$B,[1]Sheet1!BR:BR)</f>
        <v>0</v>
      </c>
      <c r="CS311" s="211">
        <f>_xlfn.XLOOKUP($C311,[1]Sheet1!$B:$B,[1]Sheet1!BS:BS)</f>
        <v>0</v>
      </c>
      <c r="CT311" s="211">
        <f>_xlfn.XLOOKUP($C311,[1]Sheet1!$B:$B,[1]Sheet1!BT:BT)</f>
        <v>0</v>
      </c>
      <c r="CU311" s="211">
        <f>_xlfn.XLOOKUP($C311,[1]Sheet1!$B:$B,[1]Sheet1!BU:BU)</f>
        <v>0</v>
      </c>
      <c r="CV311" s="211">
        <f>_xlfn.XLOOKUP($C311,[1]Sheet1!$B:$B,[1]Sheet1!BV:BV)</f>
        <v>0</v>
      </c>
      <c r="CW311" s="211">
        <f>_xlfn.XLOOKUP($C311,[1]Sheet1!$B:$B,[1]Sheet1!BW:BW)</f>
        <v>0</v>
      </c>
      <c r="CX311" s="211">
        <f>_xlfn.XLOOKUP($C311,[1]Sheet1!$B:$B,[1]Sheet1!BX:BX)</f>
        <v>0</v>
      </c>
      <c r="CY311" s="211">
        <f>_xlfn.XLOOKUP($C311,[1]Sheet1!$B:$B,[1]Sheet1!BY:BY)</f>
        <v>0</v>
      </c>
      <c r="CZ311" s="211">
        <f>_xlfn.XLOOKUP($C311,[1]Sheet1!$B:$B,[1]Sheet1!BZ:BZ)</f>
        <v>0</v>
      </c>
      <c r="DA311" s="211">
        <f>_xlfn.XLOOKUP($C311,[1]Sheet1!$B:$B,[1]Sheet1!CA:CA)</f>
        <v>0</v>
      </c>
      <c r="DB311" s="211">
        <f>_xlfn.XLOOKUP($C311,[1]Sheet1!$B:$B,[1]Sheet1!CB:CB)</f>
        <v>0</v>
      </c>
      <c r="DC311" s="211">
        <f>_xlfn.XLOOKUP($C311,[1]Sheet1!$B:$B,[1]Sheet1!CC:CC)</f>
        <v>0</v>
      </c>
      <c r="DD311" s="211">
        <f>_xlfn.XLOOKUP($C311,[1]Sheet1!$B:$B,[1]Sheet1!CD:CD)</f>
        <v>0</v>
      </c>
      <c r="DE311" s="211">
        <f>_xlfn.XLOOKUP($C311,[1]Sheet1!$B:$B,[1]Sheet1!CE:CE)</f>
        <v>0</v>
      </c>
      <c r="DF311" s="211">
        <f>_xlfn.XLOOKUP($C311,[1]Sheet1!$B:$B,[1]Sheet1!CF:CF)</f>
        <v>0</v>
      </c>
      <c r="DG311" s="163" t="str">
        <f>_xlfn.XLOOKUP(C311,[2]Sheet1!$B:$B,[2]Sheet1!$N:$N)</f>
        <v>N</v>
      </c>
      <c r="DH311" s="163">
        <f>_xlfn.XLOOKUP(C311,[2]Sheet1!$B:$B,[2]Sheet1!$R:$R)</f>
        <v>0</v>
      </c>
      <c r="DI311" s="163" t="str">
        <f>_xlfn.XLOOKUP(C311,[2]Sheet1!$B:$B,[2]Sheet1!$AN:$AN)</f>
        <v>N</v>
      </c>
      <c r="DJ311" s="163" t="str">
        <f>_xlfn.XLOOKUP(C311,[2]Sheet1!$B:$B,[2]Sheet1!$W:$W)</f>
        <v>N</v>
      </c>
      <c r="DK311" s="163">
        <f>_xlfn.XLOOKUP(C311,[2]Sheet1!$B:$B,[2]Sheet1!$AF:$AF)</f>
        <v>0</v>
      </c>
      <c r="DL311" s="163">
        <f>_xlfn.XLOOKUP(C311,[2]Sheet1!$B:$B,[2]Sheet1!$AW:$AW)</f>
        <v>0</v>
      </c>
      <c r="DM311" s="166" t="str">
        <f t="shared" si="172"/>
        <v>N</v>
      </c>
      <c r="DN311" s="166" t="str">
        <f t="shared" si="173"/>
        <v/>
      </c>
      <c r="DO311" s="166" t="str">
        <f t="shared" si="174"/>
        <v>N</v>
      </c>
      <c r="DP311" s="166" t="str">
        <f t="shared" si="175"/>
        <v>Y</v>
      </c>
      <c r="DQ311" s="180" t="str">
        <f t="shared" si="176"/>
        <v>Yes</v>
      </c>
      <c r="DR311" s="180"/>
    </row>
    <row r="312" spans="1:122" s="24" customFormat="1" ht="16.5" hidden="1" customHeight="1">
      <c r="A312" s="24">
        <v>309</v>
      </c>
      <c r="B312" s="24">
        <v>292</v>
      </c>
      <c r="C312" s="26" t="s">
        <v>1345</v>
      </c>
      <c r="D312" s="24" t="s">
        <v>7190</v>
      </c>
      <c r="E312" s="24" t="s">
        <v>7169</v>
      </c>
      <c r="F312" s="24" t="s">
        <v>2277</v>
      </c>
      <c r="G312" s="24" t="s">
        <v>3181</v>
      </c>
      <c r="H312" s="30" t="s">
        <v>1346</v>
      </c>
      <c r="I312" s="24" t="s">
        <v>1347</v>
      </c>
      <c r="J312" s="24">
        <v>0.21299999999999999</v>
      </c>
      <c r="K312" s="24" t="s">
        <v>1348</v>
      </c>
      <c r="L312" s="24">
        <v>62987</v>
      </c>
      <c r="M312" s="26">
        <v>13</v>
      </c>
      <c r="N312" s="73" t="s">
        <v>689</v>
      </c>
      <c r="O312" s="73" t="s">
        <v>7588</v>
      </c>
      <c r="P312" s="74" t="s">
        <v>7588</v>
      </c>
      <c r="Q312" s="73" t="s">
        <v>689</v>
      </c>
      <c r="R312" s="73" t="s">
        <v>689</v>
      </c>
      <c r="S312" s="73" t="s">
        <v>7588</v>
      </c>
      <c r="T312" s="73" t="s">
        <v>7588</v>
      </c>
      <c r="U312" s="213" t="s">
        <v>7588</v>
      </c>
      <c r="V312" s="73" t="s">
        <v>7588</v>
      </c>
      <c r="W312" s="73" t="s">
        <v>7588</v>
      </c>
      <c r="X312" s="218" t="s">
        <v>7588</v>
      </c>
      <c r="Y312" s="73" t="s">
        <v>7588</v>
      </c>
      <c r="Z312" s="73" t="s">
        <v>7588</v>
      </c>
      <c r="AA312" s="74" t="s">
        <v>7588</v>
      </c>
      <c r="AB312" s="73"/>
      <c r="AC312" s="73" t="s">
        <v>3013</v>
      </c>
      <c r="AD312" s="74" t="s">
        <v>7139</v>
      </c>
      <c r="AE312" s="73" t="s">
        <v>85</v>
      </c>
      <c r="AF312" s="73" t="s">
        <v>689</v>
      </c>
      <c r="AG312" s="73" t="s">
        <v>166</v>
      </c>
      <c r="AH312" s="73" t="s">
        <v>166</v>
      </c>
      <c r="AI312" s="73" t="s">
        <v>267</v>
      </c>
      <c r="AJ312" s="73" t="s">
        <v>691</v>
      </c>
      <c r="AK312" s="81" t="s">
        <v>167</v>
      </c>
      <c r="AL312" s="73">
        <v>2060</v>
      </c>
      <c r="AM312" s="28" t="s">
        <v>1349</v>
      </c>
      <c r="AN312" s="26"/>
      <c r="AO312" s="24" t="s">
        <v>7588</v>
      </c>
      <c r="AP312" s="73" t="s">
        <v>689</v>
      </c>
      <c r="AQ312" s="24" t="s">
        <v>7588</v>
      </c>
      <c r="AR312" s="24" t="s">
        <v>7588</v>
      </c>
      <c r="AS312" s="24" t="s">
        <v>7588</v>
      </c>
      <c r="AU312" s="26"/>
      <c r="AV312" s="24" t="s">
        <v>267</v>
      </c>
      <c r="AW312" s="22" t="s">
        <v>267</v>
      </c>
      <c r="AX312" s="24" t="s">
        <v>269</v>
      </c>
      <c r="AY312" s="24" t="s">
        <v>689</v>
      </c>
      <c r="AZ312" s="24" t="s">
        <v>7588</v>
      </c>
      <c r="BA312" s="24" t="s">
        <v>7588</v>
      </c>
      <c r="BC312" s="26"/>
      <c r="BE312" s="29"/>
      <c r="BF312" s="26"/>
      <c r="BG312" s="24">
        <f t="shared" si="144"/>
        <v>0</v>
      </c>
      <c r="BH312" s="24">
        <f t="shared" si="145"/>
        <v>0</v>
      </c>
      <c r="BI312" s="24">
        <f t="shared" si="146"/>
        <v>0</v>
      </c>
      <c r="BJ312" s="24">
        <f t="shared" si="147"/>
        <v>0</v>
      </c>
      <c r="BK312" s="24">
        <f t="shared" si="148"/>
        <v>0</v>
      </c>
      <c r="BL312" s="24">
        <f t="shared" si="149"/>
        <v>0</v>
      </c>
      <c r="BM312" s="24">
        <f t="shared" si="150"/>
        <v>0</v>
      </c>
      <c r="BN312" s="24">
        <f t="shared" si="151"/>
        <v>0</v>
      </c>
      <c r="BO312" s="24">
        <f t="shared" si="152"/>
        <v>0</v>
      </c>
      <c r="BP312" s="24">
        <f t="shared" si="153"/>
        <v>0</v>
      </c>
      <c r="BQ312" s="24">
        <f t="shared" si="154"/>
        <v>0</v>
      </c>
      <c r="BR312" s="24">
        <f t="shared" si="155"/>
        <v>0</v>
      </c>
      <c r="BS312" s="24">
        <f t="shared" si="156"/>
        <v>0</v>
      </c>
      <c r="BT312" s="24">
        <f t="shared" si="157"/>
        <v>0</v>
      </c>
      <c r="BU312" s="24">
        <f t="shared" si="158"/>
        <v>0</v>
      </c>
      <c r="BV312" s="24">
        <f t="shared" si="159"/>
        <v>0</v>
      </c>
      <c r="BW312" s="24">
        <f t="shared" si="160"/>
        <v>0</v>
      </c>
      <c r="BX312" s="24">
        <f t="shared" si="161"/>
        <v>0</v>
      </c>
      <c r="BY312" s="24">
        <f t="shared" si="162"/>
        <v>0</v>
      </c>
      <c r="BZ312" s="24">
        <f t="shared" si="163"/>
        <v>0</v>
      </c>
      <c r="CA312" s="24">
        <f t="shared" si="164"/>
        <v>0</v>
      </c>
      <c r="CB312" s="24">
        <f t="shared" si="165"/>
        <v>0</v>
      </c>
      <c r="CC312" s="24">
        <f t="shared" si="166"/>
        <v>0</v>
      </c>
      <c r="CD312" s="24">
        <f t="shared" si="167"/>
        <v>0</v>
      </c>
      <c r="CE312" s="24">
        <f t="shared" si="168"/>
        <v>0</v>
      </c>
      <c r="CF312" s="24">
        <f t="shared" si="169"/>
        <v>0</v>
      </c>
      <c r="CG312" s="24">
        <f t="shared" si="180"/>
        <v>0</v>
      </c>
      <c r="CH312" s="24">
        <f t="shared" si="170"/>
        <v>0</v>
      </c>
      <c r="CI312" s="24">
        <f t="shared" si="171"/>
        <v>1</v>
      </c>
      <c r="CJ312" s="211">
        <f>_xlfn.XLOOKUP($C312,[1]Sheet1!$B:$B,[1]Sheet1!BJ:BJ)</f>
        <v>0</v>
      </c>
      <c r="CK312" s="211">
        <f>_xlfn.XLOOKUP($C312,[1]Sheet1!$B:$B,[1]Sheet1!BK:BK)</f>
        <v>0</v>
      </c>
      <c r="CL312" s="211">
        <f>_xlfn.XLOOKUP($C312,[1]Sheet1!$B:$B,[1]Sheet1!BL:BL)</f>
        <v>0</v>
      </c>
      <c r="CM312" s="211">
        <f>_xlfn.XLOOKUP($C312,[1]Sheet1!$B:$B,[1]Sheet1!BM:BM)</f>
        <v>0</v>
      </c>
      <c r="CN312" s="211">
        <f>_xlfn.XLOOKUP($C312,[1]Sheet1!$B:$B,[1]Sheet1!BN:BN)</f>
        <v>0</v>
      </c>
      <c r="CO312" s="211">
        <f>_xlfn.XLOOKUP($C312,[1]Sheet1!$B:$B,[1]Sheet1!BO:BO)</f>
        <v>0</v>
      </c>
      <c r="CP312" s="211">
        <f>_xlfn.XLOOKUP($C312,[1]Sheet1!$B:$B,[1]Sheet1!BP:BP)</f>
        <v>0</v>
      </c>
      <c r="CQ312" s="211">
        <f>_xlfn.XLOOKUP($C312,[1]Sheet1!$B:$B,[1]Sheet1!BQ:BQ)</f>
        <v>0</v>
      </c>
      <c r="CR312" s="211">
        <f>_xlfn.XLOOKUP($C312,[1]Sheet1!$B:$B,[1]Sheet1!BR:BR)</f>
        <v>0</v>
      </c>
      <c r="CS312" s="211">
        <f>_xlfn.XLOOKUP($C312,[1]Sheet1!$B:$B,[1]Sheet1!BS:BS)</f>
        <v>0</v>
      </c>
      <c r="CT312" s="211">
        <f>_xlfn.XLOOKUP($C312,[1]Sheet1!$B:$B,[1]Sheet1!BT:BT)</f>
        <v>0</v>
      </c>
      <c r="CU312" s="211">
        <f>_xlfn.XLOOKUP($C312,[1]Sheet1!$B:$B,[1]Sheet1!BU:BU)</f>
        <v>0</v>
      </c>
      <c r="CV312" s="211">
        <f>_xlfn.XLOOKUP($C312,[1]Sheet1!$B:$B,[1]Sheet1!BV:BV)</f>
        <v>0</v>
      </c>
      <c r="CW312" s="211">
        <f>_xlfn.XLOOKUP($C312,[1]Sheet1!$B:$B,[1]Sheet1!BW:BW)</f>
        <v>0</v>
      </c>
      <c r="CX312" s="211">
        <f>_xlfn.XLOOKUP($C312,[1]Sheet1!$B:$B,[1]Sheet1!BX:BX)</f>
        <v>0</v>
      </c>
      <c r="CY312" s="211">
        <f>_xlfn.XLOOKUP($C312,[1]Sheet1!$B:$B,[1]Sheet1!BY:BY)</f>
        <v>0</v>
      </c>
      <c r="CZ312" s="211">
        <f>_xlfn.XLOOKUP($C312,[1]Sheet1!$B:$B,[1]Sheet1!BZ:BZ)</f>
        <v>0</v>
      </c>
      <c r="DA312" s="211">
        <f>_xlfn.XLOOKUP($C312,[1]Sheet1!$B:$B,[1]Sheet1!CA:CA)</f>
        <v>0</v>
      </c>
      <c r="DB312" s="211">
        <f>_xlfn.XLOOKUP($C312,[1]Sheet1!$B:$B,[1]Sheet1!CB:CB)</f>
        <v>0</v>
      </c>
      <c r="DC312" s="211">
        <f>_xlfn.XLOOKUP($C312,[1]Sheet1!$B:$B,[1]Sheet1!CC:CC)</f>
        <v>0</v>
      </c>
      <c r="DD312" s="211">
        <f>_xlfn.XLOOKUP($C312,[1]Sheet1!$B:$B,[1]Sheet1!CD:CD)</f>
        <v>0</v>
      </c>
      <c r="DE312" s="211">
        <f>_xlfn.XLOOKUP($C312,[1]Sheet1!$B:$B,[1]Sheet1!CE:CE)</f>
        <v>0</v>
      </c>
      <c r="DF312" s="211">
        <f>_xlfn.XLOOKUP($C312,[1]Sheet1!$B:$B,[1]Sheet1!CF:CF)</f>
        <v>0</v>
      </c>
      <c r="DG312" s="163" t="str">
        <f>_xlfn.XLOOKUP(C312,[2]Sheet1!$B:$B,[2]Sheet1!$N:$N)</f>
        <v>N</v>
      </c>
      <c r="DH312" s="163">
        <f>_xlfn.XLOOKUP(C312,[2]Sheet1!$B:$B,[2]Sheet1!$R:$R)</f>
        <v>0</v>
      </c>
      <c r="DI312" s="163" t="str">
        <f>_xlfn.XLOOKUP(C312,[2]Sheet1!$B:$B,[2]Sheet1!$AN:$AN)</f>
        <v>N</v>
      </c>
      <c r="DJ312" s="163" t="str">
        <f>_xlfn.XLOOKUP(C312,[2]Sheet1!$B:$B,[2]Sheet1!$W:$W)</f>
        <v>G</v>
      </c>
      <c r="DK312" s="163" t="str">
        <f>_xlfn.XLOOKUP(C312,[2]Sheet1!$B:$B,[2]Sheet1!$AF:$AF)</f>
        <v>U</v>
      </c>
      <c r="DL312" s="163">
        <f>_xlfn.XLOOKUP(C312,[2]Sheet1!$B:$B,[2]Sheet1!$AW:$AW)</f>
        <v>0</v>
      </c>
      <c r="DM312" s="166" t="str">
        <f t="shared" si="172"/>
        <v>N</v>
      </c>
      <c r="DN312" s="166" t="str">
        <f t="shared" si="173"/>
        <v/>
      </c>
      <c r="DO312" s="166" t="str">
        <f t="shared" si="174"/>
        <v>N</v>
      </c>
      <c r="DP312" s="166" t="str">
        <f t="shared" si="175"/>
        <v>N</v>
      </c>
      <c r="DQ312" s="180" t="str">
        <f t="shared" si="176"/>
        <v>Not Specified</v>
      </c>
      <c r="DR312" s="180"/>
    </row>
    <row r="313" spans="1:122" s="24" customFormat="1" ht="16.5" hidden="1" customHeight="1">
      <c r="A313" s="24">
        <v>310</v>
      </c>
      <c r="B313" s="24">
        <v>360</v>
      </c>
      <c r="C313" s="26" t="s">
        <v>1362</v>
      </c>
      <c r="D313" s="24" t="s">
        <v>7173</v>
      </c>
      <c r="E313" s="24" t="s">
        <v>7169</v>
      </c>
      <c r="F313" s="24" t="s">
        <v>7286</v>
      </c>
      <c r="G313" s="24" t="s">
        <v>2990</v>
      </c>
      <c r="H313" s="30" t="s">
        <v>1363</v>
      </c>
      <c r="I313" s="24" t="s">
        <v>1364</v>
      </c>
      <c r="J313" s="24">
        <v>2.202</v>
      </c>
      <c r="K313" s="24" t="s">
        <v>1365</v>
      </c>
      <c r="L313" s="24">
        <v>38018</v>
      </c>
      <c r="M313" s="26">
        <v>12</v>
      </c>
      <c r="N313" s="73" t="s">
        <v>689</v>
      </c>
      <c r="O313" s="73" t="s">
        <v>7588</v>
      </c>
      <c r="P313" s="74" t="s">
        <v>7588</v>
      </c>
      <c r="Q313" s="73" t="s">
        <v>689</v>
      </c>
      <c r="R313" s="73" t="s">
        <v>689</v>
      </c>
      <c r="S313" s="73" t="s">
        <v>7588</v>
      </c>
      <c r="T313" s="73" t="s">
        <v>7588</v>
      </c>
      <c r="U313" s="213" t="s">
        <v>7588</v>
      </c>
      <c r="V313" s="73" t="s">
        <v>7588</v>
      </c>
      <c r="W313" s="73" t="s">
        <v>7588</v>
      </c>
      <c r="X313" s="218" t="s">
        <v>7588</v>
      </c>
      <c r="Y313" s="73" t="s">
        <v>7588</v>
      </c>
      <c r="Z313" s="73" t="s">
        <v>7588</v>
      </c>
      <c r="AA313" s="74" t="s">
        <v>7588</v>
      </c>
      <c r="AB313" s="73"/>
      <c r="AC313" s="73" t="s">
        <v>3013</v>
      </c>
      <c r="AD313" s="74" t="s">
        <v>7139</v>
      </c>
      <c r="AE313" s="73" t="s">
        <v>7588</v>
      </c>
      <c r="AF313" s="73" t="s">
        <v>689</v>
      </c>
      <c r="AG313" s="73" t="s">
        <v>7588</v>
      </c>
      <c r="AH313" s="73" t="s">
        <v>7588</v>
      </c>
      <c r="AI313" s="73" t="s">
        <v>7588</v>
      </c>
      <c r="AJ313" s="73" t="s">
        <v>7588</v>
      </c>
      <c r="AK313" s="81" t="s">
        <v>7588</v>
      </c>
      <c r="AL313" s="73" t="s">
        <v>7588</v>
      </c>
      <c r="AM313" s="28" t="s">
        <v>1366</v>
      </c>
      <c r="AN313" s="26" t="s">
        <v>186</v>
      </c>
      <c r="AO313" s="24" t="s">
        <v>7588</v>
      </c>
      <c r="AP313" s="73" t="s">
        <v>689</v>
      </c>
      <c r="AQ313" s="24" t="s">
        <v>7588</v>
      </c>
      <c r="AR313" s="24" t="s">
        <v>7588</v>
      </c>
      <c r="AS313" s="24" t="s">
        <v>7588</v>
      </c>
      <c r="AU313" s="26"/>
      <c r="AV313" s="24" t="s">
        <v>7588</v>
      </c>
      <c r="AW313" s="22" t="s">
        <v>7588</v>
      </c>
      <c r="AX313" s="24" t="s">
        <v>7588</v>
      </c>
      <c r="AY313" s="24" t="s">
        <v>689</v>
      </c>
      <c r="AZ313" s="24" t="s">
        <v>7588</v>
      </c>
      <c r="BA313" s="24" t="s">
        <v>7588</v>
      </c>
      <c r="BC313" s="26"/>
      <c r="BE313" s="29"/>
      <c r="BF313" s="26"/>
      <c r="BG313" s="24">
        <f t="shared" si="144"/>
        <v>0</v>
      </c>
      <c r="BH313" s="24">
        <f t="shared" si="145"/>
        <v>0</v>
      </c>
      <c r="BI313" s="24">
        <f t="shared" si="146"/>
        <v>0</v>
      </c>
      <c r="BJ313" s="24">
        <f t="shared" si="147"/>
        <v>0</v>
      </c>
      <c r="BK313" s="24">
        <f t="shared" si="148"/>
        <v>0</v>
      </c>
      <c r="BL313" s="24">
        <f t="shared" si="149"/>
        <v>0</v>
      </c>
      <c r="BM313" s="24">
        <f t="shared" si="150"/>
        <v>0</v>
      </c>
      <c r="BN313" s="24">
        <f t="shared" si="151"/>
        <v>0</v>
      </c>
      <c r="BO313" s="24">
        <f t="shared" si="152"/>
        <v>0</v>
      </c>
      <c r="BP313" s="24">
        <f t="shared" si="153"/>
        <v>0</v>
      </c>
      <c r="BQ313" s="24">
        <f t="shared" si="154"/>
        <v>0</v>
      </c>
      <c r="BR313" s="24">
        <f t="shared" si="155"/>
        <v>0</v>
      </c>
      <c r="BS313" s="24">
        <f t="shared" si="156"/>
        <v>0</v>
      </c>
      <c r="BT313" s="24">
        <f t="shared" si="157"/>
        <v>0</v>
      </c>
      <c r="BU313" s="24">
        <f t="shared" si="158"/>
        <v>0</v>
      </c>
      <c r="BV313" s="24">
        <f t="shared" si="159"/>
        <v>0</v>
      </c>
      <c r="BW313" s="24">
        <f t="shared" si="160"/>
        <v>0</v>
      </c>
      <c r="BX313" s="24">
        <f t="shared" si="161"/>
        <v>0</v>
      </c>
      <c r="BY313" s="24">
        <f t="shared" si="162"/>
        <v>0</v>
      </c>
      <c r="BZ313" s="24">
        <f t="shared" si="163"/>
        <v>0</v>
      </c>
      <c r="CA313" s="24">
        <f t="shared" si="164"/>
        <v>0</v>
      </c>
      <c r="CB313" s="24">
        <f t="shared" si="165"/>
        <v>0</v>
      </c>
      <c r="CC313" s="24">
        <f t="shared" si="166"/>
        <v>0</v>
      </c>
      <c r="CD313" s="24">
        <f t="shared" si="167"/>
        <v>0</v>
      </c>
      <c r="CE313" s="24">
        <f t="shared" si="168"/>
        <v>0</v>
      </c>
      <c r="CF313" s="24">
        <f t="shared" si="169"/>
        <v>0</v>
      </c>
      <c r="CG313" s="24">
        <f t="shared" si="180"/>
        <v>0</v>
      </c>
      <c r="CH313" s="24">
        <f t="shared" si="170"/>
        <v>0</v>
      </c>
      <c r="CI313" s="24">
        <f t="shared" si="171"/>
        <v>0</v>
      </c>
      <c r="CJ313" s="211">
        <f>_xlfn.XLOOKUP($C313,[1]Sheet1!$B:$B,[1]Sheet1!BJ:BJ)</f>
        <v>0</v>
      </c>
      <c r="CK313" s="211">
        <f>_xlfn.XLOOKUP($C313,[1]Sheet1!$B:$B,[1]Sheet1!BK:BK)</f>
        <v>0</v>
      </c>
      <c r="CL313" s="211">
        <f>_xlfn.XLOOKUP($C313,[1]Sheet1!$B:$B,[1]Sheet1!BL:BL)</f>
        <v>0</v>
      </c>
      <c r="CM313" s="211">
        <f>_xlfn.XLOOKUP($C313,[1]Sheet1!$B:$B,[1]Sheet1!BM:BM)</f>
        <v>0</v>
      </c>
      <c r="CN313" s="211">
        <f>_xlfn.XLOOKUP($C313,[1]Sheet1!$B:$B,[1]Sheet1!BN:BN)</f>
        <v>0</v>
      </c>
      <c r="CO313" s="211">
        <f>_xlfn.XLOOKUP($C313,[1]Sheet1!$B:$B,[1]Sheet1!BO:BO)</f>
        <v>0</v>
      </c>
      <c r="CP313" s="211">
        <f>_xlfn.XLOOKUP($C313,[1]Sheet1!$B:$B,[1]Sheet1!BP:BP)</f>
        <v>0</v>
      </c>
      <c r="CQ313" s="211">
        <f>_xlfn.XLOOKUP($C313,[1]Sheet1!$B:$B,[1]Sheet1!BQ:BQ)</f>
        <v>0</v>
      </c>
      <c r="CR313" s="211">
        <f>_xlfn.XLOOKUP($C313,[1]Sheet1!$B:$B,[1]Sheet1!BR:BR)</f>
        <v>0</v>
      </c>
      <c r="CS313" s="211">
        <f>_xlfn.XLOOKUP($C313,[1]Sheet1!$B:$B,[1]Sheet1!BS:BS)</f>
        <v>0</v>
      </c>
      <c r="CT313" s="211">
        <f>_xlfn.XLOOKUP($C313,[1]Sheet1!$B:$B,[1]Sheet1!BT:BT)</f>
        <v>0</v>
      </c>
      <c r="CU313" s="211">
        <f>_xlfn.XLOOKUP($C313,[1]Sheet1!$B:$B,[1]Sheet1!BU:BU)</f>
        <v>0</v>
      </c>
      <c r="CV313" s="211">
        <f>_xlfn.XLOOKUP($C313,[1]Sheet1!$B:$B,[1]Sheet1!BV:BV)</f>
        <v>0</v>
      </c>
      <c r="CW313" s="211">
        <f>_xlfn.XLOOKUP($C313,[1]Sheet1!$B:$B,[1]Sheet1!BW:BW)</f>
        <v>0</v>
      </c>
      <c r="CX313" s="211">
        <f>_xlfn.XLOOKUP($C313,[1]Sheet1!$B:$B,[1]Sheet1!BX:BX)</f>
        <v>0</v>
      </c>
      <c r="CY313" s="211">
        <f>_xlfn.XLOOKUP($C313,[1]Sheet1!$B:$B,[1]Sheet1!BY:BY)</f>
        <v>0</v>
      </c>
      <c r="CZ313" s="211">
        <f>_xlfn.XLOOKUP($C313,[1]Sheet1!$B:$B,[1]Sheet1!BZ:BZ)</f>
        <v>0</v>
      </c>
      <c r="DA313" s="211">
        <f>_xlfn.XLOOKUP($C313,[1]Sheet1!$B:$B,[1]Sheet1!CA:CA)</f>
        <v>0</v>
      </c>
      <c r="DB313" s="211">
        <f>_xlfn.XLOOKUP($C313,[1]Sheet1!$B:$B,[1]Sheet1!CB:CB)</f>
        <v>0</v>
      </c>
      <c r="DC313" s="211">
        <f>_xlfn.XLOOKUP($C313,[1]Sheet1!$B:$B,[1]Sheet1!CC:CC)</f>
        <v>0</v>
      </c>
      <c r="DD313" s="211">
        <f>_xlfn.XLOOKUP($C313,[1]Sheet1!$B:$B,[1]Sheet1!CD:CD)</f>
        <v>0</v>
      </c>
      <c r="DE313" s="211">
        <f>_xlfn.XLOOKUP($C313,[1]Sheet1!$B:$B,[1]Sheet1!CE:CE)</f>
        <v>0</v>
      </c>
      <c r="DF313" s="211">
        <f>_xlfn.XLOOKUP($C313,[1]Sheet1!$B:$B,[1]Sheet1!CF:CF)</f>
        <v>0</v>
      </c>
      <c r="DG313" s="163" t="str">
        <f>_xlfn.XLOOKUP(C313,[2]Sheet1!$B:$B,[2]Sheet1!$N:$N)</f>
        <v>N</v>
      </c>
      <c r="DH313" s="163">
        <f>_xlfn.XLOOKUP(C313,[2]Sheet1!$B:$B,[2]Sheet1!$R:$R)</f>
        <v>0</v>
      </c>
      <c r="DI313" s="163" t="str">
        <f>_xlfn.XLOOKUP(C313,[2]Sheet1!$B:$B,[2]Sheet1!$AN:$AN)</f>
        <v>N</v>
      </c>
      <c r="DJ313" s="163" t="str">
        <f>_xlfn.XLOOKUP(C313,[2]Sheet1!$B:$B,[2]Sheet1!$W:$W)</f>
        <v>N</v>
      </c>
      <c r="DK313" s="163">
        <f>_xlfn.XLOOKUP(C313,[2]Sheet1!$B:$B,[2]Sheet1!$AF:$AF)</f>
        <v>0</v>
      </c>
      <c r="DL313" s="163">
        <f>_xlfn.XLOOKUP(C313,[2]Sheet1!$B:$B,[2]Sheet1!$AW:$AW)</f>
        <v>0</v>
      </c>
      <c r="DM313" s="166" t="str">
        <f t="shared" si="172"/>
        <v>N</v>
      </c>
      <c r="DN313" s="166" t="str">
        <f t="shared" si="173"/>
        <v/>
      </c>
      <c r="DO313" s="166" t="str">
        <f t="shared" si="174"/>
        <v>N</v>
      </c>
      <c r="DP313" s="166" t="str">
        <f t="shared" si="175"/>
        <v>N</v>
      </c>
      <c r="DQ313" s="180" t="str">
        <f t="shared" si="176"/>
        <v/>
      </c>
      <c r="DR313" s="180"/>
    </row>
    <row r="314" spans="1:122" s="24" customFormat="1" ht="16.5" hidden="1" customHeight="1">
      <c r="A314" s="24">
        <v>311</v>
      </c>
      <c r="B314" s="24" t="e">
        <v>#N/A</v>
      </c>
      <c r="C314" s="26" t="s">
        <v>1371</v>
      </c>
      <c r="D314" s="143" t="s">
        <v>7236</v>
      </c>
      <c r="E314" s="143" t="s">
        <v>7163</v>
      </c>
      <c r="F314" s="143" t="s">
        <v>7281</v>
      </c>
      <c r="G314" s="143" t="s">
        <v>3181</v>
      </c>
      <c r="H314" s="167" t="s">
        <v>1372</v>
      </c>
      <c r="I314" s="143" t="s">
        <v>1373</v>
      </c>
      <c r="J314" s="143">
        <v>0</v>
      </c>
      <c r="K314" s="143" t="s">
        <v>1374</v>
      </c>
      <c r="L314" s="143">
        <v>32065</v>
      </c>
      <c r="M314" s="144">
        <v>6</v>
      </c>
      <c r="N314" s="73" t="s">
        <v>86</v>
      </c>
      <c r="O314" s="73">
        <v>2020</v>
      </c>
      <c r="P314" s="74">
        <v>2050</v>
      </c>
      <c r="Q314" s="73" t="s">
        <v>689</v>
      </c>
      <c r="R314" s="73" t="s">
        <v>689</v>
      </c>
      <c r="S314" s="73" t="s">
        <v>7588</v>
      </c>
      <c r="T314" s="73" t="s">
        <v>7588</v>
      </c>
      <c r="U314" s="213" t="s">
        <v>7588</v>
      </c>
      <c r="V314" s="73" t="s">
        <v>7588</v>
      </c>
      <c r="W314" s="73" t="s">
        <v>7588</v>
      </c>
      <c r="X314" s="218" t="s">
        <v>7588</v>
      </c>
      <c r="Y314" s="73" t="s">
        <v>7588</v>
      </c>
      <c r="Z314" s="73" t="s">
        <v>7588</v>
      </c>
      <c r="AA314" s="74" t="s">
        <v>7588</v>
      </c>
      <c r="AB314" s="73"/>
      <c r="AC314" s="73" t="s">
        <v>2995</v>
      </c>
      <c r="AD314" s="74" t="s">
        <v>7140</v>
      </c>
      <c r="AE314" s="73" t="s">
        <v>7588</v>
      </c>
      <c r="AF314" s="73" t="s">
        <v>689</v>
      </c>
      <c r="AG314" s="73" t="s">
        <v>266</v>
      </c>
      <c r="AH314" s="73" t="s">
        <v>269</v>
      </c>
      <c r="AI314" s="73" t="s">
        <v>269</v>
      </c>
      <c r="AJ314" s="73" t="s">
        <v>7589</v>
      </c>
      <c r="AK314" s="81" t="s">
        <v>7588</v>
      </c>
      <c r="AL314" s="73" t="s">
        <v>7588</v>
      </c>
      <c r="AN314" s="26"/>
      <c r="AO314" s="24" t="s">
        <v>7588</v>
      </c>
      <c r="AP314" s="73" t="s">
        <v>689</v>
      </c>
      <c r="AQ314" s="24" t="s">
        <v>7588</v>
      </c>
      <c r="AR314" s="24" t="s">
        <v>7588</v>
      </c>
      <c r="AS314" s="24" t="s">
        <v>7588</v>
      </c>
      <c r="AU314" s="26"/>
      <c r="AV314" s="24" t="s">
        <v>267</v>
      </c>
      <c r="AW314" s="22" t="s">
        <v>267</v>
      </c>
      <c r="AX314" s="24" t="s">
        <v>269</v>
      </c>
      <c r="AY314" s="24" t="s">
        <v>86</v>
      </c>
      <c r="AZ314" s="24" t="s">
        <v>7588</v>
      </c>
      <c r="BA314" s="24">
        <v>2030</v>
      </c>
      <c r="BC314" s="26"/>
      <c r="BE314" s="29"/>
      <c r="BF314" s="26"/>
      <c r="BG314" s="24">
        <f t="shared" si="144"/>
        <v>0</v>
      </c>
      <c r="BH314" s="24">
        <f t="shared" si="145"/>
        <v>0</v>
      </c>
      <c r="BI314" s="24">
        <f t="shared" si="146"/>
        <v>1</v>
      </c>
      <c r="BJ314" s="24">
        <f t="shared" si="147"/>
        <v>1</v>
      </c>
      <c r="BK314" s="24">
        <f t="shared" si="148"/>
        <v>0</v>
      </c>
      <c r="BL314" s="24">
        <f t="shared" si="149"/>
        <v>0</v>
      </c>
      <c r="BM314" s="24">
        <f t="shared" si="150"/>
        <v>0</v>
      </c>
      <c r="BN314" s="24">
        <f t="shared" si="151"/>
        <v>0</v>
      </c>
      <c r="BO314" s="24">
        <f t="shared" si="152"/>
        <v>0</v>
      </c>
      <c r="BP314" s="24">
        <f t="shared" si="153"/>
        <v>0</v>
      </c>
      <c r="BQ314" s="24">
        <f t="shared" si="154"/>
        <v>0</v>
      </c>
      <c r="BR314" s="24">
        <f t="shared" si="155"/>
        <v>0</v>
      </c>
      <c r="BS314" s="24">
        <f t="shared" si="156"/>
        <v>0</v>
      </c>
      <c r="BT314" s="24">
        <f t="shared" si="157"/>
        <v>0</v>
      </c>
      <c r="BU314" s="24">
        <f t="shared" si="158"/>
        <v>0</v>
      </c>
      <c r="BV314" s="24">
        <f t="shared" si="159"/>
        <v>0</v>
      </c>
      <c r="BW314" s="24">
        <f t="shared" si="160"/>
        <v>0</v>
      </c>
      <c r="BX314" s="24">
        <f t="shared" si="161"/>
        <v>0</v>
      </c>
      <c r="BY314" s="24">
        <f t="shared" si="162"/>
        <v>0</v>
      </c>
      <c r="BZ314" s="24">
        <f t="shared" si="163"/>
        <v>0</v>
      </c>
      <c r="CA314" s="24">
        <f t="shared" si="164"/>
        <v>0</v>
      </c>
      <c r="CB314" s="24">
        <f t="shared" si="165"/>
        <v>0</v>
      </c>
      <c r="CC314" s="24">
        <f t="shared" si="166"/>
        <v>0</v>
      </c>
      <c r="CD314" s="24">
        <f t="shared" si="167"/>
        <v>1</v>
      </c>
      <c r="CE314" s="24">
        <f t="shared" si="168"/>
        <v>0</v>
      </c>
      <c r="CF314" s="24">
        <f t="shared" si="169"/>
        <v>0</v>
      </c>
      <c r="CG314" s="24">
        <f t="shared" si="180"/>
        <v>1</v>
      </c>
      <c r="CH314" s="24">
        <f t="shared" si="170"/>
        <v>0</v>
      </c>
      <c r="CI314" s="24">
        <f t="shared" si="171"/>
        <v>1</v>
      </c>
      <c r="CJ314" s="211" t="e">
        <f>_xlfn.XLOOKUP($C314,[1]Sheet1!$B:$B,[1]Sheet1!BJ:BJ)</f>
        <v>#N/A</v>
      </c>
      <c r="CK314" s="211" t="e">
        <f>_xlfn.XLOOKUP($C314,[1]Sheet1!$B:$B,[1]Sheet1!BK:BK)</f>
        <v>#N/A</v>
      </c>
      <c r="CL314" s="211" t="e">
        <f>_xlfn.XLOOKUP($C314,[1]Sheet1!$B:$B,[1]Sheet1!BL:BL)</f>
        <v>#N/A</v>
      </c>
      <c r="CM314" s="211" t="e">
        <f>_xlfn.XLOOKUP($C314,[1]Sheet1!$B:$B,[1]Sheet1!BM:BM)</f>
        <v>#N/A</v>
      </c>
      <c r="CN314" s="211" t="e">
        <f>_xlfn.XLOOKUP($C314,[1]Sheet1!$B:$B,[1]Sheet1!BN:BN)</f>
        <v>#N/A</v>
      </c>
      <c r="CO314" s="211" t="e">
        <f>_xlfn.XLOOKUP($C314,[1]Sheet1!$B:$B,[1]Sheet1!BO:BO)</f>
        <v>#N/A</v>
      </c>
      <c r="CP314" s="211" t="e">
        <f>_xlfn.XLOOKUP($C314,[1]Sheet1!$B:$B,[1]Sheet1!BP:BP)</f>
        <v>#N/A</v>
      </c>
      <c r="CQ314" s="211" t="e">
        <f>_xlfn.XLOOKUP($C314,[1]Sheet1!$B:$B,[1]Sheet1!BQ:BQ)</f>
        <v>#N/A</v>
      </c>
      <c r="CR314" s="211" t="e">
        <f>_xlfn.XLOOKUP($C314,[1]Sheet1!$B:$B,[1]Sheet1!BR:BR)</f>
        <v>#N/A</v>
      </c>
      <c r="CS314" s="211" t="e">
        <f>_xlfn.XLOOKUP($C314,[1]Sheet1!$B:$B,[1]Sheet1!BS:BS)</f>
        <v>#N/A</v>
      </c>
      <c r="CT314" s="211" t="e">
        <f>_xlfn.XLOOKUP($C314,[1]Sheet1!$B:$B,[1]Sheet1!BT:BT)</f>
        <v>#N/A</v>
      </c>
      <c r="CU314" s="211" t="e">
        <f>_xlfn.XLOOKUP($C314,[1]Sheet1!$B:$B,[1]Sheet1!BU:BU)</f>
        <v>#N/A</v>
      </c>
      <c r="CV314" s="211" t="e">
        <f>_xlfn.XLOOKUP($C314,[1]Sheet1!$B:$B,[1]Sheet1!BV:BV)</f>
        <v>#N/A</v>
      </c>
      <c r="CW314" s="211" t="e">
        <f>_xlfn.XLOOKUP($C314,[1]Sheet1!$B:$B,[1]Sheet1!BW:BW)</f>
        <v>#N/A</v>
      </c>
      <c r="CX314" s="211" t="e">
        <f>_xlfn.XLOOKUP($C314,[1]Sheet1!$B:$B,[1]Sheet1!BX:BX)</f>
        <v>#N/A</v>
      </c>
      <c r="CY314" s="211" t="e">
        <f>_xlfn.XLOOKUP($C314,[1]Sheet1!$B:$B,[1]Sheet1!BY:BY)</f>
        <v>#N/A</v>
      </c>
      <c r="CZ314" s="211" t="e">
        <f>_xlfn.XLOOKUP($C314,[1]Sheet1!$B:$B,[1]Sheet1!BZ:BZ)</f>
        <v>#N/A</v>
      </c>
      <c r="DA314" s="211" t="e">
        <f>_xlfn.XLOOKUP($C314,[1]Sheet1!$B:$B,[1]Sheet1!CA:CA)</f>
        <v>#N/A</v>
      </c>
      <c r="DB314" s="211" t="e">
        <f>_xlfn.XLOOKUP($C314,[1]Sheet1!$B:$B,[1]Sheet1!CB:CB)</f>
        <v>#N/A</v>
      </c>
      <c r="DC314" s="211" t="e">
        <f>_xlfn.XLOOKUP($C314,[1]Sheet1!$B:$B,[1]Sheet1!CC:CC)</f>
        <v>#N/A</v>
      </c>
      <c r="DD314" s="211" t="e">
        <f>_xlfn.XLOOKUP($C314,[1]Sheet1!$B:$B,[1]Sheet1!CD:CD)</f>
        <v>#N/A</v>
      </c>
      <c r="DE314" s="211" t="e">
        <f>_xlfn.XLOOKUP($C314,[1]Sheet1!$B:$B,[1]Sheet1!CE:CE)</f>
        <v>#N/A</v>
      </c>
      <c r="DF314" s="211" t="e">
        <f>_xlfn.XLOOKUP($C314,[1]Sheet1!$B:$B,[1]Sheet1!CF:CF)</f>
        <v>#N/A</v>
      </c>
      <c r="DG314" s="163" t="e">
        <f>_xlfn.XLOOKUP(C314,[2]Sheet1!$B:$B,[2]Sheet1!$N:$N)</f>
        <v>#N/A</v>
      </c>
      <c r="DH314" s="163" t="e">
        <f>_xlfn.XLOOKUP(C314,[2]Sheet1!$B:$B,[2]Sheet1!$R:$R)</f>
        <v>#N/A</v>
      </c>
      <c r="DI314" s="163" t="e">
        <f>_xlfn.XLOOKUP(C314,[2]Sheet1!$B:$B,[2]Sheet1!$AN:$AN)</f>
        <v>#N/A</v>
      </c>
      <c r="DJ314" s="163" t="e">
        <f>_xlfn.XLOOKUP(C314,[2]Sheet1!$B:$B,[2]Sheet1!$W:$W)</f>
        <v>#N/A</v>
      </c>
      <c r="DK314" s="163" t="e">
        <f>_xlfn.XLOOKUP(C314,[2]Sheet1!$B:$B,[2]Sheet1!$AF:$AF)</f>
        <v>#N/A</v>
      </c>
      <c r="DL314" s="163" t="e">
        <f>_xlfn.XLOOKUP(C314,[2]Sheet1!$B:$B,[2]Sheet1!$AW:$AW)</f>
        <v>#N/A</v>
      </c>
      <c r="DM314" s="166" t="str">
        <f t="shared" si="172"/>
        <v>N</v>
      </c>
      <c r="DN314" s="166" t="str">
        <f t="shared" si="173"/>
        <v/>
      </c>
      <c r="DO314" s="166" t="str">
        <f t="shared" si="174"/>
        <v>N</v>
      </c>
      <c r="DP314" s="166" t="str">
        <f t="shared" si="175"/>
        <v>N</v>
      </c>
      <c r="DQ314" s="180" t="str">
        <f t="shared" si="176"/>
        <v>Not Specified</v>
      </c>
      <c r="DR314" s="180"/>
    </row>
    <row r="315" spans="1:122" s="24" customFormat="1" ht="16.5" hidden="1" customHeight="1">
      <c r="A315" s="24">
        <v>312</v>
      </c>
      <c r="B315" s="24">
        <v>273</v>
      </c>
      <c r="C315" s="26" t="s">
        <v>1065</v>
      </c>
      <c r="D315" s="24" t="s">
        <v>7156</v>
      </c>
      <c r="E315" s="24" t="s">
        <v>7155</v>
      </c>
      <c r="F315" s="24" t="s">
        <v>2439</v>
      </c>
      <c r="G315" s="24" t="s">
        <v>3136</v>
      </c>
      <c r="H315" s="30" t="s">
        <v>1066</v>
      </c>
      <c r="I315" s="24" t="s">
        <v>1067</v>
      </c>
      <c r="J315" s="24">
        <v>0.16900000000000001</v>
      </c>
      <c r="K315" s="24" t="s">
        <v>1068</v>
      </c>
      <c r="L315" s="24">
        <v>41689</v>
      </c>
      <c r="M315" s="26">
        <v>21</v>
      </c>
      <c r="N315" s="73" t="s">
        <v>689</v>
      </c>
      <c r="O315" s="73" t="s">
        <v>7588</v>
      </c>
      <c r="P315" s="74" t="s">
        <v>7588</v>
      </c>
      <c r="Q315" s="73" t="s">
        <v>86</v>
      </c>
      <c r="R315" s="73" t="s">
        <v>86</v>
      </c>
      <c r="S315" s="73" t="s">
        <v>673</v>
      </c>
      <c r="T315" s="73" t="s">
        <v>3329</v>
      </c>
      <c r="U315" s="213">
        <v>2030</v>
      </c>
      <c r="V315" s="73" t="s">
        <v>673</v>
      </c>
      <c r="W315" s="73" t="s">
        <v>3329</v>
      </c>
      <c r="X315" s="218">
        <v>2039</v>
      </c>
      <c r="Y315" s="73" t="s">
        <v>86</v>
      </c>
      <c r="Z315" s="73" t="s">
        <v>673</v>
      </c>
      <c r="AA315" s="74">
        <v>2039</v>
      </c>
      <c r="AB315" s="73"/>
      <c r="AC315" s="73" t="s">
        <v>417</v>
      </c>
      <c r="AD315" s="74" t="s">
        <v>6</v>
      </c>
      <c r="AE315" s="73" t="s">
        <v>7588</v>
      </c>
      <c r="AF315" s="73" t="s">
        <v>689</v>
      </c>
      <c r="AG315" s="73" t="s">
        <v>266</v>
      </c>
      <c r="AH315" s="73" t="s">
        <v>266</v>
      </c>
      <c r="AI315" s="73" t="s">
        <v>266</v>
      </c>
      <c r="AJ315" s="73" t="s">
        <v>2283</v>
      </c>
      <c r="AK315" s="81" t="s">
        <v>7588</v>
      </c>
      <c r="AL315" s="73" t="s">
        <v>7588</v>
      </c>
      <c r="AN315" s="26"/>
      <c r="AO315" s="24" t="s">
        <v>7346</v>
      </c>
      <c r="AP315" s="73" t="s">
        <v>86</v>
      </c>
      <c r="AQ315" s="24" t="s">
        <v>2283</v>
      </c>
      <c r="AR315" s="24" t="s">
        <v>5728</v>
      </c>
      <c r="AS315" s="24">
        <v>2040</v>
      </c>
      <c r="AU315" s="26"/>
      <c r="AV315" s="24" t="s">
        <v>269</v>
      </c>
      <c r="AW315" s="22" t="s">
        <v>3019</v>
      </c>
      <c r="AX315" s="24" t="s">
        <v>269</v>
      </c>
      <c r="AY315" s="24" t="s">
        <v>689</v>
      </c>
      <c r="AZ315" s="24" t="s">
        <v>7588</v>
      </c>
      <c r="BA315" s="24" t="s">
        <v>7588</v>
      </c>
      <c r="BC315" s="26"/>
      <c r="BE315" s="29"/>
      <c r="BF315" s="26"/>
      <c r="BG315" s="24">
        <f t="shared" si="144"/>
        <v>0</v>
      </c>
      <c r="BH315" s="24">
        <f t="shared" si="145"/>
        <v>0</v>
      </c>
      <c r="BI315" s="24">
        <f t="shared" si="146"/>
        <v>0</v>
      </c>
      <c r="BJ315" s="24">
        <f t="shared" si="147"/>
        <v>0</v>
      </c>
      <c r="BK315" s="24">
        <f t="shared" si="148"/>
        <v>0</v>
      </c>
      <c r="BL315" s="24">
        <f t="shared" si="149"/>
        <v>1</v>
      </c>
      <c r="BM315" s="24">
        <f t="shared" si="150"/>
        <v>0</v>
      </c>
      <c r="BN315" s="24">
        <f t="shared" si="151"/>
        <v>1</v>
      </c>
      <c r="BO315" s="24">
        <f t="shared" si="152"/>
        <v>0</v>
      </c>
      <c r="BP315" s="24">
        <f t="shared" si="153"/>
        <v>0</v>
      </c>
      <c r="BQ315" s="24">
        <f t="shared" si="154"/>
        <v>1</v>
      </c>
      <c r="BR315" s="24">
        <f t="shared" si="155"/>
        <v>0</v>
      </c>
      <c r="BS315" s="24">
        <f t="shared" si="156"/>
        <v>0</v>
      </c>
      <c r="BT315" s="24">
        <f t="shared" si="157"/>
        <v>1</v>
      </c>
      <c r="BU315" s="24">
        <f t="shared" si="158"/>
        <v>0</v>
      </c>
      <c r="BV315" s="24">
        <f t="shared" si="159"/>
        <v>0</v>
      </c>
      <c r="BW315" s="24">
        <f t="shared" si="160"/>
        <v>0</v>
      </c>
      <c r="BX315" s="24">
        <f t="shared" si="161"/>
        <v>0</v>
      </c>
      <c r="BY315" s="24">
        <f t="shared" si="162"/>
        <v>0</v>
      </c>
      <c r="BZ315" s="24">
        <f t="shared" si="163"/>
        <v>0</v>
      </c>
      <c r="CA315" s="24">
        <f t="shared" si="164"/>
        <v>1</v>
      </c>
      <c r="CB315" s="24">
        <f t="shared" si="165"/>
        <v>1</v>
      </c>
      <c r="CC315" s="24">
        <f t="shared" si="166"/>
        <v>0</v>
      </c>
      <c r="CD315" s="24">
        <f t="shared" si="167"/>
        <v>0</v>
      </c>
      <c r="CE315" s="24">
        <f t="shared" si="168"/>
        <v>0</v>
      </c>
      <c r="CF315" s="24">
        <f t="shared" si="169"/>
        <v>0</v>
      </c>
      <c r="CG315" s="24">
        <f>MAX($BJ315,$BN315,$BX315,$CB315)</f>
        <v>1</v>
      </c>
      <c r="CH315" s="24">
        <f t="shared" si="170"/>
        <v>1</v>
      </c>
      <c r="CI315" s="24">
        <f t="shared" si="171"/>
        <v>0</v>
      </c>
      <c r="CJ315" s="211">
        <f>_xlfn.XLOOKUP($C315,[1]Sheet1!$B:$B,[1]Sheet1!BJ:BJ)</f>
        <v>0</v>
      </c>
      <c r="CK315" s="211">
        <f>_xlfn.XLOOKUP($C315,[1]Sheet1!$B:$B,[1]Sheet1!BK:BK)</f>
        <v>1</v>
      </c>
      <c r="CL315" s="211">
        <f>_xlfn.XLOOKUP($C315,[1]Sheet1!$B:$B,[1]Sheet1!BL:BL)</f>
        <v>0</v>
      </c>
      <c r="CM315" s="211">
        <f>_xlfn.XLOOKUP($C315,[1]Sheet1!$B:$B,[1]Sheet1!BM:BM)</f>
        <v>1</v>
      </c>
      <c r="CN315" s="211">
        <f>_xlfn.XLOOKUP($C315,[1]Sheet1!$B:$B,[1]Sheet1!BN:BN)</f>
        <v>0</v>
      </c>
      <c r="CO315" s="211">
        <f>_xlfn.XLOOKUP($C315,[1]Sheet1!$B:$B,[1]Sheet1!BO:BO)</f>
        <v>0</v>
      </c>
      <c r="CP315" s="211">
        <f>_xlfn.XLOOKUP($C315,[1]Sheet1!$B:$B,[1]Sheet1!BP:BP)</f>
        <v>1</v>
      </c>
      <c r="CQ315" s="211">
        <f>_xlfn.XLOOKUP($C315,[1]Sheet1!$B:$B,[1]Sheet1!BQ:BQ)</f>
        <v>1</v>
      </c>
      <c r="CR315" s="211">
        <f>_xlfn.XLOOKUP($C315,[1]Sheet1!$B:$B,[1]Sheet1!BR:BR)</f>
        <v>0</v>
      </c>
      <c r="CS315" s="211">
        <f>_xlfn.XLOOKUP($C315,[1]Sheet1!$B:$B,[1]Sheet1!BS:BS)</f>
        <v>1</v>
      </c>
      <c r="CT315" s="211">
        <f>_xlfn.XLOOKUP($C315,[1]Sheet1!$B:$B,[1]Sheet1!BT:BT)</f>
        <v>0</v>
      </c>
      <c r="CU315" s="211">
        <f>_xlfn.XLOOKUP($C315,[1]Sheet1!$B:$B,[1]Sheet1!BU:BU)</f>
        <v>1</v>
      </c>
      <c r="CV315" s="211">
        <f>_xlfn.XLOOKUP($C315,[1]Sheet1!$B:$B,[1]Sheet1!BV:BV)</f>
        <v>0</v>
      </c>
      <c r="CW315" s="211">
        <f>_xlfn.XLOOKUP($C315,[1]Sheet1!$B:$B,[1]Sheet1!BW:BW)</f>
        <v>0</v>
      </c>
      <c r="CX315" s="211">
        <f>_xlfn.XLOOKUP($C315,[1]Sheet1!$B:$B,[1]Sheet1!BX:BX)</f>
        <v>0</v>
      </c>
      <c r="CY315" s="211">
        <f>_xlfn.XLOOKUP($C315,[1]Sheet1!$B:$B,[1]Sheet1!BY:BY)</f>
        <v>0</v>
      </c>
      <c r="CZ315" s="211">
        <f>_xlfn.XLOOKUP($C315,[1]Sheet1!$B:$B,[1]Sheet1!BZ:BZ)</f>
        <v>1</v>
      </c>
      <c r="DA315" s="211">
        <f>_xlfn.XLOOKUP($C315,[1]Sheet1!$B:$B,[1]Sheet1!CA:CA)</f>
        <v>1</v>
      </c>
      <c r="DB315" s="211">
        <f>_xlfn.XLOOKUP($C315,[1]Sheet1!$B:$B,[1]Sheet1!CB:CB)</f>
        <v>1</v>
      </c>
      <c r="DC315" s="211">
        <f>_xlfn.XLOOKUP($C315,[1]Sheet1!$B:$B,[1]Sheet1!CC:CC)</f>
        <v>1</v>
      </c>
      <c r="DD315" s="211">
        <f>_xlfn.XLOOKUP($C315,[1]Sheet1!$B:$B,[1]Sheet1!CD:CD)</f>
        <v>0</v>
      </c>
      <c r="DE315" s="211">
        <f>_xlfn.XLOOKUP($C315,[1]Sheet1!$B:$B,[1]Sheet1!CE:CE)</f>
        <v>1</v>
      </c>
      <c r="DF315" s="211">
        <f>_xlfn.XLOOKUP($C315,[1]Sheet1!$B:$B,[1]Sheet1!CF:CF)</f>
        <v>0</v>
      </c>
      <c r="DG315" s="163" t="str">
        <f>_xlfn.XLOOKUP(C315,[2]Sheet1!$B:$B,[2]Sheet1!$N:$N)</f>
        <v>Y</v>
      </c>
      <c r="DH315" s="163" t="str">
        <f>_xlfn.XLOOKUP(C315,[2]Sheet1!$B:$B,[2]Sheet1!$R:$R)</f>
        <v>Yes</v>
      </c>
      <c r="DI315" s="163" t="str">
        <f>_xlfn.XLOOKUP(C315,[2]Sheet1!$B:$B,[2]Sheet1!$AN:$AN)</f>
        <v>V</v>
      </c>
      <c r="DJ315" s="163" t="str">
        <f>_xlfn.XLOOKUP(C315,[2]Sheet1!$B:$B,[2]Sheet1!$W:$W)</f>
        <v>C</v>
      </c>
      <c r="DK315" s="163" t="str">
        <f>_xlfn.XLOOKUP(C315,[2]Sheet1!$B:$B,[2]Sheet1!$AF:$AF)</f>
        <v>Y</v>
      </c>
      <c r="DL315" s="163" t="str">
        <f>_xlfn.XLOOKUP(C315,[2]Sheet1!$B:$B,[2]Sheet1!$AW:$AW)</f>
        <v>Y</v>
      </c>
      <c r="DM315" s="166" t="str">
        <f t="shared" si="172"/>
        <v>Y</v>
      </c>
      <c r="DN315" s="166" t="str">
        <f t="shared" si="173"/>
        <v>Targets set</v>
      </c>
      <c r="DO315" s="166" t="str">
        <f t="shared" si="174"/>
        <v>Y</v>
      </c>
      <c r="DP315" s="166" t="str">
        <f t="shared" si="175"/>
        <v>N</v>
      </c>
      <c r="DQ315" s="180" t="str">
        <f t="shared" si="176"/>
        <v>No</v>
      </c>
      <c r="DR315" s="180"/>
    </row>
    <row r="316" spans="1:122" s="24" customFormat="1" ht="16.5" hidden="1" customHeight="1">
      <c r="A316" s="24">
        <v>313</v>
      </c>
      <c r="B316" s="24">
        <v>308</v>
      </c>
      <c r="C316" s="26" t="s">
        <v>2128</v>
      </c>
      <c r="D316" s="24" t="s">
        <v>7156</v>
      </c>
      <c r="E316" s="24" t="s">
        <v>7155</v>
      </c>
      <c r="F316" s="24" t="s">
        <v>2374</v>
      </c>
      <c r="G316" s="24" t="s">
        <v>3136</v>
      </c>
      <c r="H316" s="30" t="s">
        <v>2129</v>
      </c>
      <c r="I316" s="24" t="s">
        <v>2130</v>
      </c>
      <c r="J316" s="24">
        <v>0.17199999999999999</v>
      </c>
      <c r="K316" s="24" t="s">
        <v>2131</v>
      </c>
      <c r="L316" s="24">
        <v>214041</v>
      </c>
      <c r="M316" s="26">
        <v>23</v>
      </c>
      <c r="N316" s="73" t="s">
        <v>689</v>
      </c>
      <c r="O316" s="73" t="s">
        <v>7588</v>
      </c>
      <c r="P316" s="74" t="s">
        <v>7588</v>
      </c>
      <c r="Q316" s="73" t="s">
        <v>86</v>
      </c>
      <c r="R316" s="73" t="s">
        <v>86</v>
      </c>
      <c r="S316" s="73" t="s">
        <v>673</v>
      </c>
      <c r="T316" s="73" t="s">
        <v>3329</v>
      </c>
      <c r="U316" s="213">
        <v>2032</v>
      </c>
      <c r="V316" s="73" t="s">
        <v>673</v>
      </c>
      <c r="W316" s="73" t="s">
        <v>3329</v>
      </c>
      <c r="X316" s="218">
        <v>2050</v>
      </c>
      <c r="Y316" s="73" t="s">
        <v>86</v>
      </c>
      <c r="Z316" s="73" t="s">
        <v>673</v>
      </c>
      <c r="AA316" s="74">
        <v>2050</v>
      </c>
      <c r="AB316" s="73"/>
      <c r="AC316" s="73" t="s">
        <v>417</v>
      </c>
      <c r="AD316" s="74" t="s">
        <v>6</v>
      </c>
      <c r="AE316" s="73" t="s">
        <v>7588</v>
      </c>
      <c r="AF316" s="73" t="s">
        <v>689</v>
      </c>
      <c r="AG316" s="73" t="s">
        <v>266</v>
      </c>
      <c r="AH316" s="73" t="s">
        <v>266</v>
      </c>
      <c r="AI316" s="73" t="s">
        <v>267</v>
      </c>
      <c r="AJ316" s="73" t="s">
        <v>691</v>
      </c>
      <c r="AK316" s="81" t="s">
        <v>7588</v>
      </c>
      <c r="AL316" s="73" t="s">
        <v>7588</v>
      </c>
      <c r="AN316" s="26"/>
      <c r="AO316" s="24" t="s">
        <v>870</v>
      </c>
      <c r="AP316" s="73" t="s">
        <v>86</v>
      </c>
      <c r="AQ316" s="24" t="s">
        <v>691</v>
      </c>
      <c r="AR316" s="24" t="s">
        <v>5743</v>
      </c>
      <c r="AS316" s="24">
        <v>2050</v>
      </c>
      <c r="AU316" s="26"/>
      <c r="AV316" s="24" t="s">
        <v>266</v>
      </c>
      <c r="AW316" s="22" t="s">
        <v>418</v>
      </c>
      <c r="AX316" s="24" t="s">
        <v>269</v>
      </c>
      <c r="AY316" s="24" t="s">
        <v>689</v>
      </c>
      <c r="AZ316" s="24" t="s">
        <v>7588</v>
      </c>
      <c r="BA316" s="24" t="s">
        <v>7588</v>
      </c>
      <c r="BC316" s="26"/>
      <c r="BE316" s="29"/>
      <c r="BF316" s="26"/>
      <c r="BG316" s="24">
        <f t="shared" si="144"/>
        <v>0</v>
      </c>
      <c r="BH316" s="24">
        <f t="shared" si="145"/>
        <v>0</v>
      </c>
      <c r="BI316" s="24">
        <f t="shared" si="146"/>
        <v>0</v>
      </c>
      <c r="BJ316" s="24">
        <f t="shared" si="147"/>
        <v>0</v>
      </c>
      <c r="BK316" s="24">
        <f t="shared" si="148"/>
        <v>0</v>
      </c>
      <c r="BL316" s="24">
        <f t="shared" si="149"/>
        <v>0</v>
      </c>
      <c r="BM316" s="24">
        <f t="shared" si="150"/>
        <v>1</v>
      </c>
      <c r="BN316" s="24">
        <f t="shared" si="151"/>
        <v>1</v>
      </c>
      <c r="BO316" s="24">
        <f t="shared" si="152"/>
        <v>0</v>
      </c>
      <c r="BP316" s="24">
        <f t="shared" si="153"/>
        <v>0</v>
      </c>
      <c r="BQ316" s="24">
        <f t="shared" si="154"/>
        <v>1</v>
      </c>
      <c r="BR316" s="24">
        <f t="shared" si="155"/>
        <v>0</v>
      </c>
      <c r="BS316" s="24">
        <f t="shared" si="156"/>
        <v>0</v>
      </c>
      <c r="BT316" s="24">
        <f t="shared" si="157"/>
        <v>1</v>
      </c>
      <c r="BU316" s="24">
        <f t="shared" si="158"/>
        <v>0</v>
      </c>
      <c r="BV316" s="24">
        <f t="shared" si="159"/>
        <v>0</v>
      </c>
      <c r="BW316" s="24">
        <f t="shared" si="160"/>
        <v>0</v>
      </c>
      <c r="BX316" s="24">
        <f t="shared" si="161"/>
        <v>0</v>
      </c>
      <c r="BY316" s="24">
        <f t="shared" si="162"/>
        <v>0</v>
      </c>
      <c r="BZ316" s="24">
        <f t="shared" si="163"/>
        <v>0</v>
      </c>
      <c r="CA316" s="24">
        <f t="shared" si="164"/>
        <v>1</v>
      </c>
      <c r="CB316" s="24">
        <f t="shared" si="165"/>
        <v>1</v>
      </c>
      <c r="CC316" s="24">
        <f t="shared" si="166"/>
        <v>0</v>
      </c>
      <c r="CD316" s="24">
        <f t="shared" si="167"/>
        <v>0</v>
      </c>
      <c r="CE316" s="24">
        <f t="shared" si="168"/>
        <v>0</v>
      </c>
      <c r="CF316" s="24">
        <f t="shared" si="169"/>
        <v>1</v>
      </c>
      <c r="CG316" s="24">
        <f>MAX(BJ316,BN316,BX316,CB316)</f>
        <v>1</v>
      </c>
      <c r="CH316" s="24">
        <f t="shared" si="170"/>
        <v>0</v>
      </c>
      <c r="CI316" s="24">
        <f t="shared" si="171"/>
        <v>0</v>
      </c>
      <c r="CJ316" s="211">
        <f>_xlfn.XLOOKUP($C316,[1]Sheet1!$B:$B,[1]Sheet1!BJ:BJ)</f>
        <v>0</v>
      </c>
      <c r="CK316" s="211">
        <f>_xlfn.XLOOKUP($C316,[1]Sheet1!$B:$B,[1]Sheet1!BK:BK)</f>
        <v>0</v>
      </c>
      <c r="CL316" s="211">
        <f>_xlfn.XLOOKUP($C316,[1]Sheet1!$B:$B,[1]Sheet1!BL:BL)</f>
        <v>0</v>
      </c>
      <c r="CM316" s="211">
        <f>_xlfn.XLOOKUP($C316,[1]Sheet1!$B:$B,[1]Sheet1!BM:BM)</f>
        <v>0</v>
      </c>
      <c r="CN316" s="211">
        <f>_xlfn.XLOOKUP($C316,[1]Sheet1!$B:$B,[1]Sheet1!BN:BN)</f>
        <v>0</v>
      </c>
      <c r="CO316" s="211">
        <f>_xlfn.XLOOKUP($C316,[1]Sheet1!$B:$B,[1]Sheet1!BO:BO)</f>
        <v>0</v>
      </c>
      <c r="CP316" s="211">
        <f>_xlfn.XLOOKUP($C316,[1]Sheet1!$B:$B,[1]Sheet1!BP:BP)</f>
        <v>1</v>
      </c>
      <c r="CQ316" s="211">
        <f>_xlfn.XLOOKUP($C316,[1]Sheet1!$B:$B,[1]Sheet1!BQ:BQ)</f>
        <v>1</v>
      </c>
      <c r="CR316" s="211">
        <f>_xlfn.XLOOKUP($C316,[1]Sheet1!$B:$B,[1]Sheet1!BR:BR)</f>
        <v>0</v>
      </c>
      <c r="CS316" s="211">
        <f>_xlfn.XLOOKUP($C316,[1]Sheet1!$B:$B,[1]Sheet1!BS:BS)</f>
        <v>0</v>
      </c>
      <c r="CT316" s="211">
        <f>_xlfn.XLOOKUP($C316,[1]Sheet1!$B:$B,[1]Sheet1!BT:BT)</f>
        <v>1</v>
      </c>
      <c r="CU316" s="211">
        <f>_xlfn.XLOOKUP($C316,[1]Sheet1!$B:$B,[1]Sheet1!BU:BU)</f>
        <v>1</v>
      </c>
      <c r="CV316" s="211">
        <f>_xlfn.XLOOKUP($C316,[1]Sheet1!$B:$B,[1]Sheet1!BV:BV)</f>
        <v>0</v>
      </c>
      <c r="CW316" s="211">
        <f>_xlfn.XLOOKUP($C316,[1]Sheet1!$B:$B,[1]Sheet1!BW:BW)</f>
        <v>0</v>
      </c>
      <c r="CX316" s="211">
        <f>_xlfn.XLOOKUP($C316,[1]Sheet1!$B:$B,[1]Sheet1!BX:BX)</f>
        <v>0</v>
      </c>
      <c r="CY316" s="211">
        <f>_xlfn.XLOOKUP($C316,[1]Sheet1!$B:$B,[1]Sheet1!BY:BY)</f>
        <v>0</v>
      </c>
      <c r="CZ316" s="211">
        <f>_xlfn.XLOOKUP($C316,[1]Sheet1!$B:$B,[1]Sheet1!BZ:BZ)</f>
        <v>1</v>
      </c>
      <c r="DA316" s="211">
        <f>_xlfn.XLOOKUP($C316,[1]Sheet1!$B:$B,[1]Sheet1!CA:CA)</f>
        <v>0</v>
      </c>
      <c r="DB316" s="211">
        <f>_xlfn.XLOOKUP($C316,[1]Sheet1!$B:$B,[1]Sheet1!CB:CB)</f>
        <v>1</v>
      </c>
      <c r="DC316" s="211">
        <f>_xlfn.XLOOKUP($C316,[1]Sheet1!$B:$B,[1]Sheet1!CC:CC)</f>
        <v>1</v>
      </c>
      <c r="DD316" s="211">
        <f>_xlfn.XLOOKUP($C316,[1]Sheet1!$B:$B,[1]Sheet1!CD:CD)</f>
        <v>0</v>
      </c>
      <c r="DE316" s="211">
        <f>_xlfn.XLOOKUP($C316,[1]Sheet1!$B:$B,[1]Sheet1!CE:CE)</f>
        <v>1</v>
      </c>
      <c r="DF316" s="211">
        <f>_xlfn.XLOOKUP($C316,[1]Sheet1!$B:$B,[1]Sheet1!CF:CF)</f>
        <v>0</v>
      </c>
      <c r="DG316" s="163" t="str">
        <f>_xlfn.XLOOKUP(C316,[2]Sheet1!$B:$B,[2]Sheet1!$N:$N)</f>
        <v>Y</v>
      </c>
      <c r="DH316" s="163" t="str">
        <f>_xlfn.XLOOKUP(C316,[2]Sheet1!$B:$B,[2]Sheet1!$R:$R)</f>
        <v>Yes</v>
      </c>
      <c r="DI316" s="163" t="str">
        <f>_xlfn.XLOOKUP(C316,[2]Sheet1!$B:$B,[2]Sheet1!$AN:$AN)</f>
        <v>V</v>
      </c>
      <c r="DJ316" s="163" t="str">
        <f>_xlfn.XLOOKUP(C316,[2]Sheet1!$B:$B,[2]Sheet1!$W:$W)</f>
        <v>N</v>
      </c>
      <c r="DK316" s="163">
        <f>_xlfn.XLOOKUP(C316,[2]Sheet1!$B:$B,[2]Sheet1!$AF:$AF)</f>
        <v>0</v>
      </c>
      <c r="DL316" s="163" t="str">
        <f>_xlfn.XLOOKUP(C316,[2]Sheet1!$B:$B,[2]Sheet1!$AW:$AW)</f>
        <v>Y</v>
      </c>
      <c r="DM316" s="166" t="str">
        <f t="shared" si="172"/>
        <v>Y</v>
      </c>
      <c r="DN316" s="166" t="str">
        <f t="shared" si="173"/>
        <v>Targets set</v>
      </c>
      <c r="DO316" s="166" t="str">
        <f t="shared" si="174"/>
        <v>Y</v>
      </c>
      <c r="DP316" s="166" t="str">
        <f t="shared" si="175"/>
        <v>N</v>
      </c>
      <c r="DQ316" s="180" t="str">
        <f t="shared" si="176"/>
        <v>Yes</v>
      </c>
      <c r="DR316" s="180"/>
    </row>
    <row r="317" spans="1:122" s="24" customFormat="1" ht="16.5" hidden="1" customHeight="1">
      <c r="A317" s="24">
        <v>314</v>
      </c>
      <c r="B317" s="24">
        <v>342</v>
      </c>
      <c r="C317" s="26" t="s">
        <v>358</v>
      </c>
      <c r="D317" s="24" t="s">
        <v>7216</v>
      </c>
      <c r="E317" s="24" t="s">
        <v>7165</v>
      </c>
      <c r="F317" s="24" t="s">
        <v>7286</v>
      </c>
      <c r="G317" s="24" t="s">
        <v>2990</v>
      </c>
      <c r="H317" s="30" t="s">
        <v>359</v>
      </c>
      <c r="I317" s="24" t="s">
        <v>360</v>
      </c>
      <c r="J317" s="24">
        <v>-2.1150000000000002</v>
      </c>
      <c r="K317" s="24" t="s">
        <v>361</v>
      </c>
      <c r="L317" s="24">
        <v>34100</v>
      </c>
      <c r="M317" s="26">
        <v>22</v>
      </c>
      <c r="N317" s="73" t="s">
        <v>689</v>
      </c>
      <c r="O317" s="73" t="s">
        <v>7588</v>
      </c>
      <c r="P317" s="74" t="s">
        <v>7588</v>
      </c>
      <c r="Q317" s="73" t="s">
        <v>86</v>
      </c>
      <c r="R317" s="73" t="s">
        <v>86</v>
      </c>
      <c r="S317" s="73" t="s">
        <v>673</v>
      </c>
      <c r="T317" s="73" t="s">
        <v>2984</v>
      </c>
      <c r="U317" s="213">
        <v>2033</v>
      </c>
      <c r="V317" s="73" t="s">
        <v>673</v>
      </c>
      <c r="W317" s="73" t="s">
        <v>2984</v>
      </c>
      <c r="X317" s="218">
        <v>2050</v>
      </c>
      <c r="Y317" s="73" t="s">
        <v>86</v>
      </c>
      <c r="Z317" s="73" t="s">
        <v>673</v>
      </c>
      <c r="AA317" s="74">
        <v>2050</v>
      </c>
      <c r="AB317" s="73"/>
      <c r="AC317" s="73" t="s">
        <v>417</v>
      </c>
      <c r="AD317" s="74" t="s">
        <v>6</v>
      </c>
      <c r="AE317" s="73" t="s">
        <v>7588</v>
      </c>
      <c r="AF317" s="73" t="s">
        <v>689</v>
      </c>
      <c r="AG317" s="73" t="s">
        <v>266</v>
      </c>
      <c r="AH317" s="73" t="s">
        <v>266</v>
      </c>
      <c r="AI317" s="73" t="s">
        <v>266</v>
      </c>
      <c r="AJ317" s="73" t="s">
        <v>2283</v>
      </c>
      <c r="AK317" s="81" t="s">
        <v>7588</v>
      </c>
      <c r="AL317" s="73" t="s">
        <v>7588</v>
      </c>
      <c r="AN317" s="26"/>
      <c r="AO317" s="24" t="s">
        <v>7346</v>
      </c>
      <c r="AP317" s="73" t="s">
        <v>86</v>
      </c>
      <c r="AQ317" s="24" t="s">
        <v>2283</v>
      </c>
      <c r="AR317" s="24" t="s">
        <v>5755</v>
      </c>
      <c r="AS317" s="24">
        <v>2050</v>
      </c>
      <c r="AU317" s="26"/>
      <c r="AV317" s="24" t="s">
        <v>267</v>
      </c>
      <c r="AW317" s="22" t="s">
        <v>267</v>
      </c>
      <c r="AX317" s="24" t="s">
        <v>269</v>
      </c>
      <c r="AY317" s="24" t="s">
        <v>689</v>
      </c>
      <c r="AZ317" s="24" t="s">
        <v>7588</v>
      </c>
      <c r="BA317" s="24" t="s">
        <v>7588</v>
      </c>
      <c r="BC317" s="26"/>
      <c r="BE317" s="29"/>
      <c r="BF317" s="26"/>
      <c r="BG317" s="24">
        <f t="shared" si="144"/>
        <v>0</v>
      </c>
      <c r="BH317" s="24">
        <f t="shared" si="145"/>
        <v>0</v>
      </c>
      <c r="BI317" s="24">
        <f t="shared" si="146"/>
        <v>0</v>
      </c>
      <c r="BJ317" s="24">
        <f t="shared" si="147"/>
        <v>0</v>
      </c>
      <c r="BK317" s="24">
        <f t="shared" si="148"/>
        <v>0</v>
      </c>
      <c r="BL317" s="24">
        <f t="shared" si="149"/>
        <v>0</v>
      </c>
      <c r="BM317" s="24">
        <f t="shared" si="150"/>
        <v>1</v>
      </c>
      <c r="BN317" s="24">
        <f t="shared" si="151"/>
        <v>1</v>
      </c>
      <c r="BO317" s="24">
        <f t="shared" si="152"/>
        <v>0</v>
      </c>
      <c r="BP317" s="24">
        <f t="shared" si="153"/>
        <v>0</v>
      </c>
      <c r="BQ317" s="24">
        <f t="shared" si="154"/>
        <v>1</v>
      </c>
      <c r="BR317" s="24">
        <f t="shared" si="155"/>
        <v>0</v>
      </c>
      <c r="BS317" s="24">
        <f t="shared" si="156"/>
        <v>0</v>
      </c>
      <c r="BT317" s="24">
        <f t="shared" si="157"/>
        <v>1</v>
      </c>
      <c r="BU317" s="24">
        <f t="shared" si="158"/>
        <v>0</v>
      </c>
      <c r="BV317" s="24">
        <f t="shared" si="159"/>
        <v>0</v>
      </c>
      <c r="BW317" s="24">
        <f t="shared" si="160"/>
        <v>0</v>
      </c>
      <c r="BX317" s="24">
        <f t="shared" si="161"/>
        <v>0</v>
      </c>
      <c r="BY317" s="24">
        <f t="shared" si="162"/>
        <v>0</v>
      </c>
      <c r="BZ317" s="24">
        <f t="shared" si="163"/>
        <v>0</v>
      </c>
      <c r="CA317" s="24">
        <f t="shared" si="164"/>
        <v>1</v>
      </c>
      <c r="CB317" s="24">
        <f t="shared" si="165"/>
        <v>1</v>
      </c>
      <c r="CC317" s="24">
        <f t="shared" si="166"/>
        <v>0</v>
      </c>
      <c r="CD317" s="24">
        <f t="shared" si="167"/>
        <v>0</v>
      </c>
      <c r="CE317" s="24">
        <f t="shared" si="168"/>
        <v>0</v>
      </c>
      <c r="CF317" s="24">
        <f t="shared" si="169"/>
        <v>0</v>
      </c>
      <c r="CG317" s="24">
        <f>MAX(BJ317,BN317,BX317,CB317)</f>
        <v>1</v>
      </c>
      <c r="CH317" s="24">
        <f t="shared" si="170"/>
        <v>0</v>
      </c>
      <c r="CI317" s="24">
        <f t="shared" si="171"/>
        <v>1</v>
      </c>
      <c r="CJ317" s="211">
        <f>_xlfn.XLOOKUP($C317,[1]Sheet1!$B:$B,[1]Sheet1!BJ:BJ)</f>
        <v>0</v>
      </c>
      <c r="CK317" s="211">
        <f>_xlfn.XLOOKUP($C317,[1]Sheet1!$B:$B,[1]Sheet1!BK:BK)</f>
        <v>0</v>
      </c>
      <c r="CL317" s="211">
        <f>_xlfn.XLOOKUP($C317,[1]Sheet1!$B:$B,[1]Sheet1!BL:BL)</f>
        <v>0</v>
      </c>
      <c r="CM317" s="211">
        <f>_xlfn.XLOOKUP($C317,[1]Sheet1!$B:$B,[1]Sheet1!BM:BM)</f>
        <v>0</v>
      </c>
      <c r="CN317" s="211">
        <f>_xlfn.XLOOKUP($C317,[1]Sheet1!$B:$B,[1]Sheet1!BN:BN)</f>
        <v>0</v>
      </c>
      <c r="CO317" s="211">
        <f>_xlfn.XLOOKUP($C317,[1]Sheet1!$B:$B,[1]Sheet1!BO:BO)</f>
        <v>0</v>
      </c>
      <c r="CP317" s="211">
        <f>_xlfn.XLOOKUP($C317,[1]Sheet1!$B:$B,[1]Sheet1!BP:BP)</f>
        <v>1</v>
      </c>
      <c r="CQ317" s="211">
        <f>_xlfn.XLOOKUP($C317,[1]Sheet1!$B:$B,[1]Sheet1!BQ:BQ)</f>
        <v>1</v>
      </c>
      <c r="CR317" s="211">
        <f>_xlfn.XLOOKUP($C317,[1]Sheet1!$B:$B,[1]Sheet1!BR:BR)</f>
        <v>0</v>
      </c>
      <c r="CS317" s="211">
        <f>_xlfn.XLOOKUP($C317,[1]Sheet1!$B:$B,[1]Sheet1!BS:BS)</f>
        <v>1</v>
      </c>
      <c r="CT317" s="211">
        <f>_xlfn.XLOOKUP($C317,[1]Sheet1!$B:$B,[1]Sheet1!BT:BT)</f>
        <v>0</v>
      </c>
      <c r="CU317" s="211">
        <f>_xlfn.XLOOKUP($C317,[1]Sheet1!$B:$B,[1]Sheet1!BU:BU)</f>
        <v>1</v>
      </c>
      <c r="CV317" s="211">
        <f>_xlfn.XLOOKUP($C317,[1]Sheet1!$B:$B,[1]Sheet1!BV:BV)</f>
        <v>0</v>
      </c>
      <c r="CW317" s="211">
        <f>_xlfn.XLOOKUP($C317,[1]Sheet1!$B:$B,[1]Sheet1!BW:BW)</f>
        <v>0</v>
      </c>
      <c r="CX317" s="211">
        <f>_xlfn.XLOOKUP($C317,[1]Sheet1!$B:$B,[1]Sheet1!BX:BX)</f>
        <v>0</v>
      </c>
      <c r="CY317" s="211">
        <f>_xlfn.XLOOKUP($C317,[1]Sheet1!$B:$B,[1]Sheet1!BY:BY)</f>
        <v>0</v>
      </c>
      <c r="CZ317" s="211">
        <f>_xlfn.XLOOKUP($C317,[1]Sheet1!$B:$B,[1]Sheet1!BZ:BZ)</f>
        <v>1</v>
      </c>
      <c r="DA317" s="211">
        <f>_xlfn.XLOOKUP($C317,[1]Sheet1!$B:$B,[1]Sheet1!CA:CA)</f>
        <v>0</v>
      </c>
      <c r="DB317" s="211">
        <f>_xlfn.XLOOKUP($C317,[1]Sheet1!$B:$B,[1]Sheet1!CB:CB)</f>
        <v>1</v>
      </c>
      <c r="DC317" s="211">
        <f>_xlfn.XLOOKUP($C317,[1]Sheet1!$B:$B,[1]Sheet1!CC:CC)</f>
        <v>1</v>
      </c>
      <c r="DD317" s="211">
        <f>_xlfn.XLOOKUP($C317,[1]Sheet1!$B:$B,[1]Sheet1!CD:CD)</f>
        <v>0</v>
      </c>
      <c r="DE317" s="211">
        <f>_xlfn.XLOOKUP($C317,[1]Sheet1!$B:$B,[1]Sheet1!CE:CE)</f>
        <v>1</v>
      </c>
      <c r="DF317" s="211">
        <f>_xlfn.XLOOKUP($C317,[1]Sheet1!$B:$B,[1]Sheet1!CF:CF)</f>
        <v>0</v>
      </c>
      <c r="DG317" s="163" t="str">
        <f>_xlfn.XLOOKUP(C317,[2]Sheet1!$B:$B,[2]Sheet1!$N:$N)</f>
        <v>Y</v>
      </c>
      <c r="DH317" s="163" t="str">
        <f>_xlfn.XLOOKUP(C317,[2]Sheet1!$B:$B,[2]Sheet1!$R:$R)</f>
        <v>Yes</v>
      </c>
      <c r="DI317" s="163" t="str">
        <f>_xlfn.XLOOKUP(C317,[2]Sheet1!$B:$B,[2]Sheet1!$AN:$AN)</f>
        <v>V</v>
      </c>
      <c r="DJ317" s="163" t="str">
        <f>_xlfn.XLOOKUP(C317,[2]Sheet1!$B:$B,[2]Sheet1!$W:$W)</f>
        <v>N</v>
      </c>
      <c r="DK317" s="163">
        <f>_xlfn.XLOOKUP(C317,[2]Sheet1!$B:$B,[2]Sheet1!$AF:$AF)</f>
        <v>0</v>
      </c>
      <c r="DL317" s="163" t="str">
        <f>_xlfn.XLOOKUP(C317,[2]Sheet1!$B:$B,[2]Sheet1!$AW:$AW)</f>
        <v>Y</v>
      </c>
      <c r="DM317" s="166" t="str">
        <f t="shared" si="172"/>
        <v>Y</v>
      </c>
      <c r="DN317" s="166" t="str">
        <f t="shared" si="173"/>
        <v>Targets set</v>
      </c>
      <c r="DO317" s="166" t="str">
        <f t="shared" si="174"/>
        <v>Y</v>
      </c>
      <c r="DP317" s="166" t="str">
        <f t="shared" si="175"/>
        <v>N</v>
      </c>
      <c r="DQ317" s="180" t="str">
        <f t="shared" si="176"/>
        <v>Not Specified</v>
      </c>
      <c r="DR317" s="180"/>
    </row>
    <row r="318" spans="1:122" s="89" customFormat="1" ht="16.5" hidden="1" customHeight="1">
      <c r="A318" s="89">
        <v>315</v>
      </c>
      <c r="B318" s="89">
        <v>312</v>
      </c>
      <c r="C318" s="90" t="s">
        <v>1383</v>
      </c>
      <c r="D318" s="89" t="s">
        <v>7190</v>
      </c>
      <c r="E318" s="89" t="s">
        <v>7169</v>
      </c>
      <c r="F318" s="89" t="s">
        <v>2428</v>
      </c>
      <c r="G318" s="89" t="s">
        <v>3136</v>
      </c>
      <c r="H318" s="91" t="s">
        <v>1384</v>
      </c>
      <c r="I318" s="89" t="s">
        <v>1385</v>
      </c>
      <c r="J318" s="89">
        <v>-0.127</v>
      </c>
      <c r="K318" s="89" t="s">
        <v>1386</v>
      </c>
      <c r="L318" s="89">
        <v>10777</v>
      </c>
      <c r="M318" s="90">
        <v>18</v>
      </c>
      <c r="N318" s="88" t="s">
        <v>689</v>
      </c>
      <c r="O318" s="88" t="s">
        <v>7588</v>
      </c>
      <c r="P318" s="92" t="s">
        <v>7588</v>
      </c>
      <c r="Q318" s="73" t="s">
        <v>689</v>
      </c>
      <c r="R318" s="73" t="s">
        <v>689</v>
      </c>
      <c r="S318" s="88" t="s">
        <v>7588</v>
      </c>
      <c r="T318" s="88" t="s">
        <v>7588</v>
      </c>
      <c r="U318" s="215" t="s">
        <v>7588</v>
      </c>
      <c r="V318" s="88" t="s">
        <v>7588</v>
      </c>
      <c r="W318" s="88" t="s">
        <v>7588</v>
      </c>
      <c r="X318" s="220" t="s">
        <v>7588</v>
      </c>
      <c r="Y318" s="73" t="s">
        <v>7588</v>
      </c>
      <c r="Z318" s="88" t="s">
        <v>7588</v>
      </c>
      <c r="AA318" s="92" t="s">
        <v>7588</v>
      </c>
      <c r="AB318" s="88"/>
      <c r="AC318" s="88" t="s">
        <v>7588</v>
      </c>
      <c r="AD318" s="92" t="s">
        <v>7588</v>
      </c>
      <c r="AE318" s="73" t="s">
        <v>7588</v>
      </c>
      <c r="AF318" s="73" t="s">
        <v>689</v>
      </c>
      <c r="AG318" s="88" t="s">
        <v>267</v>
      </c>
      <c r="AH318" s="88" t="s">
        <v>267</v>
      </c>
      <c r="AI318" s="88" t="s">
        <v>267</v>
      </c>
      <c r="AJ318" s="88" t="s">
        <v>7588</v>
      </c>
      <c r="AK318" s="93" t="s">
        <v>7588</v>
      </c>
      <c r="AL318" s="88" t="s">
        <v>7588</v>
      </c>
      <c r="AN318" s="90"/>
      <c r="AO318" s="24" t="s">
        <v>7588</v>
      </c>
      <c r="AP318" s="88" t="s">
        <v>86</v>
      </c>
      <c r="AQ318" s="89" t="s">
        <v>7588</v>
      </c>
      <c r="AR318" s="89" t="s">
        <v>7588</v>
      </c>
      <c r="AS318" s="89">
        <v>2050</v>
      </c>
      <c r="AT318" s="94" t="s">
        <v>1387</v>
      </c>
      <c r="AU318" s="90"/>
      <c r="AV318" s="89" t="s">
        <v>267</v>
      </c>
      <c r="AW318" s="199" t="s">
        <v>7588</v>
      </c>
      <c r="AX318" s="89" t="s">
        <v>7588</v>
      </c>
      <c r="AY318" s="89" t="s">
        <v>689</v>
      </c>
      <c r="AZ318" s="89" t="s">
        <v>7588</v>
      </c>
      <c r="BA318" s="89" t="s">
        <v>7588</v>
      </c>
      <c r="BC318" s="90"/>
      <c r="BE318" s="95"/>
      <c r="BF318" s="90"/>
      <c r="BG318" s="24">
        <f t="shared" si="144"/>
        <v>0</v>
      </c>
      <c r="BH318" s="24">
        <f t="shared" si="145"/>
        <v>0</v>
      </c>
      <c r="BI318" s="24">
        <f t="shared" si="146"/>
        <v>0</v>
      </c>
      <c r="BJ318" s="24">
        <f t="shared" si="147"/>
        <v>0</v>
      </c>
      <c r="BK318" s="24">
        <f t="shared" si="148"/>
        <v>0</v>
      </c>
      <c r="BL318" s="24">
        <f t="shared" si="149"/>
        <v>0</v>
      </c>
      <c r="BM318" s="24">
        <f t="shared" si="150"/>
        <v>0</v>
      </c>
      <c r="BN318" s="24">
        <f t="shared" si="151"/>
        <v>0</v>
      </c>
      <c r="BO318" s="24">
        <f t="shared" si="152"/>
        <v>0</v>
      </c>
      <c r="BP318" s="24">
        <f t="shared" si="153"/>
        <v>0</v>
      </c>
      <c r="BQ318" s="24">
        <f t="shared" si="154"/>
        <v>0</v>
      </c>
      <c r="BR318" s="24">
        <f t="shared" si="155"/>
        <v>0</v>
      </c>
      <c r="BS318" s="24">
        <f t="shared" si="156"/>
        <v>0</v>
      </c>
      <c r="BT318" s="24">
        <f t="shared" si="157"/>
        <v>1</v>
      </c>
      <c r="BU318" s="24">
        <f t="shared" si="158"/>
        <v>0</v>
      </c>
      <c r="BV318" s="24">
        <f t="shared" si="159"/>
        <v>0</v>
      </c>
      <c r="BW318" s="24">
        <f t="shared" si="160"/>
        <v>0</v>
      </c>
      <c r="BX318" s="24">
        <f t="shared" si="161"/>
        <v>0</v>
      </c>
      <c r="BY318" s="24">
        <f t="shared" si="162"/>
        <v>0</v>
      </c>
      <c r="BZ318" s="24">
        <f t="shared" si="163"/>
        <v>0</v>
      </c>
      <c r="CA318" s="24">
        <f t="shared" si="164"/>
        <v>1</v>
      </c>
      <c r="CB318" s="24">
        <f t="shared" si="165"/>
        <v>1</v>
      </c>
      <c r="CC318" s="24">
        <f t="shared" si="166"/>
        <v>0</v>
      </c>
      <c r="CD318" s="24">
        <f t="shared" si="167"/>
        <v>0</v>
      </c>
      <c r="CE318" s="24">
        <f t="shared" si="168"/>
        <v>0</v>
      </c>
      <c r="CF318" s="24">
        <f t="shared" si="169"/>
        <v>0</v>
      </c>
      <c r="CG318" s="24">
        <f>MAX(BJ318,BN318,BX318,CB318)</f>
        <v>1</v>
      </c>
      <c r="CH318" s="24">
        <f t="shared" si="170"/>
        <v>0</v>
      </c>
      <c r="CI318" s="24">
        <f t="shared" si="171"/>
        <v>1</v>
      </c>
      <c r="CJ318" s="211">
        <f>_xlfn.XLOOKUP($C318,[1]Sheet1!$B:$B,[1]Sheet1!BJ:BJ)</f>
        <v>0</v>
      </c>
      <c r="CK318" s="211">
        <f>_xlfn.XLOOKUP($C318,[1]Sheet1!$B:$B,[1]Sheet1!BK:BK)</f>
        <v>0</v>
      </c>
      <c r="CL318" s="211">
        <f>_xlfn.XLOOKUP($C318,[1]Sheet1!$B:$B,[1]Sheet1!BL:BL)</f>
        <v>1</v>
      </c>
      <c r="CM318" s="211">
        <f>_xlfn.XLOOKUP($C318,[1]Sheet1!$B:$B,[1]Sheet1!BM:BM)</f>
        <v>1</v>
      </c>
      <c r="CN318" s="211">
        <f>_xlfn.XLOOKUP($C318,[1]Sheet1!$B:$B,[1]Sheet1!BN:BN)</f>
        <v>0</v>
      </c>
      <c r="CO318" s="211">
        <f>_xlfn.XLOOKUP($C318,[1]Sheet1!$B:$B,[1]Sheet1!BO:BO)</f>
        <v>0</v>
      </c>
      <c r="CP318" s="211">
        <f>_xlfn.XLOOKUP($C318,[1]Sheet1!$B:$B,[1]Sheet1!BP:BP)</f>
        <v>1</v>
      </c>
      <c r="CQ318" s="211">
        <f>_xlfn.XLOOKUP($C318,[1]Sheet1!$B:$B,[1]Sheet1!BQ:BQ)</f>
        <v>1</v>
      </c>
      <c r="CR318" s="211">
        <f>_xlfn.XLOOKUP($C318,[1]Sheet1!$B:$B,[1]Sheet1!BR:BR)</f>
        <v>0</v>
      </c>
      <c r="CS318" s="211">
        <f>_xlfn.XLOOKUP($C318,[1]Sheet1!$B:$B,[1]Sheet1!BS:BS)</f>
        <v>0</v>
      </c>
      <c r="CT318" s="211">
        <f>_xlfn.XLOOKUP($C318,[1]Sheet1!$B:$B,[1]Sheet1!BT:BT)</f>
        <v>0</v>
      </c>
      <c r="CU318" s="211">
        <f>_xlfn.XLOOKUP($C318,[1]Sheet1!$B:$B,[1]Sheet1!BU:BU)</f>
        <v>0</v>
      </c>
      <c r="CV318" s="211">
        <f>_xlfn.XLOOKUP($C318,[1]Sheet1!$B:$B,[1]Sheet1!BV:BV)</f>
        <v>0</v>
      </c>
      <c r="CW318" s="211">
        <f>_xlfn.XLOOKUP($C318,[1]Sheet1!$B:$B,[1]Sheet1!BW:BW)</f>
        <v>0</v>
      </c>
      <c r="CX318" s="211">
        <f>_xlfn.XLOOKUP($C318,[1]Sheet1!$B:$B,[1]Sheet1!BX:BX)</f>
        <v>0</v>
      </c>
      <c r="CY318" s="211">
        <f>_xlfn.XLOOKUP($C318,[1]Sheet1!$B:$B,[1]Sheet1!BY:BY)</f>
        <v>0</v>
      </c>
      <c r="CZ318" s="211">
        <f>_xlfn.XLOOKUP($C318,[1]Sheet1!$B:$B,[1]Sheet1!BZ:BZ)</f>
        <v>1</v>
      </c>
      <c r="DA318" s="211">
        <f>_xlfn.XLOOKUP($C318,[1]Sheet1!$B:$B,[1]Sheet1!CA:CA)</f>
        <v>0</v>
      </c>
      <c r="DB318" s="211">
        <f>_xlfn.XLOOKUP($C318,[1]Sheet1!$B:$B,[1]Sheet1!CB:CB)</f>
        <v>1</v>
      </c>
      <c r="DC318" s="211">
        <f>_xlfn.XLOOKUP($C318,[1]Sheet1!$B:$B,[1]Sheet1!CC:CC)</f>
        <v>0</v>
      </c>
      <c r="DD318" s="211">
        <f>_xlfn.XLOOKUP($C318,[1]Sheet1!$B:$B,[1]Sheet1!CD:CD)</f>
        <v>0</v>
      </c>
      <c r="DE318" s="211">
        <f>_xlfn.XLOOKUP($C318,[1]Sheet1!$B:$B,[1]Sheet1!CE:CE)</f>
        <v>1</v>
      </c>
      <c r="DF318" s="211">
        <f>_xlfn.XLOOKUP($C318,[1]Sheet1!$B:$B,[1]Sheet1!CF:CF)</f>
        <v>0</v>
      </c>
      <c r="DG318" s="163" t="str">
        <f>_xlfn.XLOOKUP(C318,[2]Sheet1!$B:$B,[2]Sheet1!$N:$N)</f>
        <v>N</v>
      </c>
      <c r="DH318" s="163">
        <f>_xlfn.XLOOKUP(C318,[2]Sheet1!$B:$B,[2]Sheet1!$R:$R)</f>
        <v>0</v>
      </c>
      <c r="DI318" s="163" t="str">
        <f>_xlfn.XLOOKUP(C318,[2]Sheet1!$B:$B,[2]Sheet1!$AN:$AN)</f>
        <v>V</v>
      </c>
      <c r="DJ318" s="163" t="str">
        <f>_xlfn.XLOOKUP(C318,[2]Sheet1!$B:$B,[2]Sheet1!$W:$W)</f>
        <v>C</v>
      </c>
      <c r="DK318" s="163" t="str">
        <f>_xlfn.XLOOKUP(C318,[2]Sheet1!$B:$B,[2]Sheet1!$AF:$AF)</f>
        <v>U</v>
      </c>
      <c r="DL318" s="163" t="str">
        <f>_xlfn.XLOOKUP(C318,[2]Sheet1!$B:$B,[2]Sheet1!$AW:$AW)</f>
        <v>U</v>
      </c>
      <c r="DM318" s="166" t="str">
        <f t="shared" si="172"/>
        <v>N</v>
      </c>
      <c r="DN318" s="166" t="str">
        <f t="shared" si="173"/>
        <v/>
      </c>
      <c r="DO318" s="166" t="str">
        <f t="shared" si="174"/>
        <v>Y</v>
      </c>
      <c r="DP318" s="166" t="str">
        <f t="shared" si="175"/>
        <v>N</v>
      </c>
      <c r="DQ318" s="180" t="str">
        <f t="shared" si="176"/>
        <v>Not Specified</v>
      </c>
      <c r="DR318" s="180"/>
    </row>
    <row r="319" spans="1:122" s="24" customFormat="1" ht="16.5" hidden="1" customHeight="1">
      <c r="A319" s="24">
        <v>316</v>
      </c>
      <c r="B319" s="24" t="e">
        <v>#N/A</v>
      </c>
      <c r="C319" s="26" t="s">
        <v>1388</v>
      </c>
      <c r="D319" s="24" t="s">
        <v>7234</v>
      </c>
      <c r="E319" s="24" t="s">
        <v>7178</v>
      </c>
      <c r="F319" s="24" t="s">
        <v>7286</v>
      </c>
      <c r="G319" s="24" t="s">
        <v>2990</v>
      </c>
      <c r="H319" s="30" t="s">
        <v>1389</v>
      </c>
      <c r="I319" s="24" t="s">
        <v>1390</v>
      </c>
      <c r="J319" s="24">
        <v>-0.251</v>
      </c>
      <c r="K319" s="24" t="s">
        <v>1391</v>
      </c>
      <c r="L319" s="24">
        <v>26125</v>
      </c>
      <c r="M319" s="26">
        <v>21</v>
      </c>
      <c r="N319" s="73" t="s">
        <v>689</v>
      </c>
      <c r="O319" s="73" t="s">
        <v>7588</v>
      </c>
      <c r="P319" s="74" t="s">
        <v>7588</v>
      </c>
      <c r="Q319" s="73" t="s">
        <v>86</v>
      </c>
      <c r="R319" s="73" t="s">
        <v>86</v>
      </c>
      <c r="S319" s="73" t="s">
        <v>673</v>
      </c>
      <c r="T319" s="73" t="s">
        <v>2984</v>
      </c>
      <c r="U319" s="213">
        <v>2030</v>
      </c>
      <c r="V319" s="73" t="s">
        <v>7588</v>
      </c>
      <c r="W319" s="73" t="s">
        <v>7588</v>
      </c>
      <c r="X319" s="218" t="s">
        <v>7588</v>
      </c>
      <c r="Y319" s="73" t="s">
        <v>689</v>
      </c>
      <c r="Z319" s="73" t="s">
        <v>1421</v>
      </c>
      <c r="AA319" s="74" t="s">
        <v>7588</v>
      </c>
      <c r="AB319" s="73"/>
      <c r="AC319" s="73" t="s">
        <v>5593</v>
      </c>
      <c r="AD319" s="74" t="s">
        <v>7140</v>
      </c>
      <c r="AE319" s="73" t="s">
        <v>7588</v>
      </c>
      <c r="AF319" s="73" t="s">
        <v>689</v>
      </c>
      <c r="AG319" s="73" t="s">
        <v>266</v>
      </c>
      <c r="AH319" s="73" t="s">
        <v>266</v>
      </c>
      <c r="AI319" s="73" t="s">
        <v>267</v>
      </c>
      <c r="AJ319" s="73" t="s">
        <v>691</v>
      </c>
      <c r="AK319" s="81" t="s">
        <v>7588</v>
      </c>
      <c r="AL319" s="73" t="s">
        <v>7588</v>
      </c>
      <c r="AN319" s="26"/>
      <c r="AO319" s="24" t="s">
        <v>7588</v>
      </c>
      <c r="AP319" s="73" t="s">
        <v>689</v>
      </c>
      <c r="AQ319" s="24" t="s">
        <v>7588</v>
      </c>
      <c r="AR319" s="24" t="s">
        <v>7588</v>
      </c>
      <c r="AS319" s="24" t="s">
        <v>7588</v>
      </c>
      <c r="AU319" s="26"/>
      <c r="AV319" s="24" t="s">
        <v>267</v>
      </c>
      <c r="AW319" s="22" t="s">
        <v>267</v>
      </c>
      <c r="AX319" s="24" t="s">
        <v>269</v>
      </c>
      <c r="AY319" s="24" t="s">
        <v>86</v>
      </c>
      <c r="AZ319" s="24" t="s">
        <v>5764</v>
      </c>
      <c r="BA319" s="24">
        <v>2030</v>
      </c>
      <c r="BC319" s="26"/>
      <c r="BE319" s="29"/>
      <c r="BF319" s="26"/>
      <c r="BG319" s="24">
        <f t="shared" si="144"/>
        <v>0</v>
      </c>
      <c r="BH319" s="24">
        <f t="shared" si="145"/>
        <v>0</v>
      </c>
      <c r="BI319" s="24">
        <f t="shared" si="146"/>
        <v>0</v>
      </c>
      <c r="BJ319" s="24">
        <f t="shared" si="147"/>
        <v>0</v>
      </c>
      <c r="BK319" s="24">
        <f t="shared" si="148"/>
        <v>0</v>
      </c>
      <c r="BL319" s="24">
        <f t="shared" si="149"/>
        <v>1</v>
      </c>
      <c r="BM319" s="24">
        <f t="shared" si="150"/>
        <v>0</v>
      </c>
      <c r="BN319" s="24">
        <f t="shared" si="151"/>
        <v>1</v>
      </c>
      <c r="BO319" s="24">
        <f t="shared" si="152"/>
        <v>0</v>
      </c>
      <c r="BP319" s="24">
        <f t="shared" si="153"/>
        <v>0</v>
      </c>
      <c r="BQ319" s="24">
        <f t="shared" si="154"/>
        <v>0</v>
      </c>
      <c r="BR319" s="24">
        <f t="shared" si="155"/>
        <v>0</v>
      </c>
      <c r="BS319" s="24">
        <f t="shared" si="156"/>
        <v>0</v>
      </c>
      <c r="BT319" s="24">
        <f t="shared" si="157"/>
        <v>0</v>
      </c>
      <c r="BU319" s="24">
        <f t="shared" si="158"/>
        <v>0</v>
      </c>
      <c r="BV319" s="24">
        <f t="shared" si="159"/>
        <v>0</v>
      </c>
      <c r="BW319" s="24">
        <f t="shared" si="160"/>
        <v>0</v>
      </c>
      <c r="BX319" s="24">
        <f t="shared" si="161"/>
        <v>0</v>
      </c>
      <c r="BY319" s="24">
        <f t="shared" si="162"/>
        <v>0</v>
      </c>
      <c r="BZ319" s="24">
        <f t="shared" si="163"/>
        <v>0</v>
      </c>
      <c r="CA319" s="24">
        <f t="shared" si="164"/>
        <v>0</v>
      </c>
      <c r="CB319" s="24">
        <f t="shared" si="165"/>
        <v>0</v>
      </c>
      <c r="CC319" s="24">
        <f t="shared" si="166"/>
        <v>0</v>
      </c>
      <c r="CD319" s="24">
        <f t="shared" si="167"/>
        <v>1</v>
      </c>
      <c r="CE319" s="24">
        <f t="shared" si="168"/>
        <v>0</v>
      </c>
      <c r="CF319" s="24">
        <f t="shared" si="169"/>
        <v>0</v>
      </c>
      <c r="CG319" s="24">
        <f>MAX($BJ319,$BN319,$BX319,$CB319)</f>
        <v>1</v>
      </c>
      <c r="CH319" s="24">
        <f t="shared" si="170"/>
        <v>0</v>
      </c>
      <c r="CI319" s="24">
        <f t="shared" si="171"/>
        <v>1</v>
      </c>
      <c r="CJ319" s="211" t="e">
        <f>_xlfn.XLOOKUP($C319,[1]Sheet1!$B:$B,[1]Sheet1!BJ:BJ)</f>
        <v>#N/A</v>
      </c>
      <c r="CK319" s="211" t="e">
        <f>_xlfn.XLOOKUP($C319,[1]Sheet1!$B:$B,[1]Sheet1!BK:BK)</f>
        <v>#N/A</v>
      </c>
      <c r="CL319" s="211" t="e">
        <f>_xlfn.XLOOKUP($C319,[1]Sheet1!$B:$B,[1]Sheet1!BL:BL)</f>
        <v>#N/A</v>
      </c>
      <c r="CM319" s="211" t="e">
        <f>_xlfn.XLOOKUP($C319,[1]Sheet1!$B:$B,[1]Sheet1!BM:BM)</f>
        <v>#N/A</v>
      </c>
      <c r="CN319" s="211" t="e">
        <f>_xlfn.XLOOKUP($C319,[1]Sheet1!$B:$B,[1]Sheet1!BN:BN)</f>
        <v>#N/A</v>
      </c>
      <c r="CO319" s="211" t="e">
        <f>_xlfn.XLOOKUP($C319,[1]Sheet1!$B:$B,[1]Sheet1!BO:BO)</f>
        <v>#N/A</v>
      </c>
      <c r="CP319" s="211" t="e">
        <f>_xlfn.XLOOKUP($C319,[1]Sheet1!$B:$B,[1]Sheet1!BP:BP)</f>
        <v>#N/A</v>
      </c>
      <c r="CQ319" s="211" t="e">
        <f>_xlfn.XLOOKUP($C319,[1]Sheet1!$B:$B,[1]Sheet1!BQ:BQ)</f>
        <v>#N/A</v>
      </c>
      <c r="CR319" s="211" t="e">
        <f>_xlfn.XLOOKUP($C319,[1]Sheet1!$B:$B,[1]Sheet1!BR:BR)</f>
        <v>#N/A</v>
      </c>
      <c r="CS319" s="211" t="e">
        <f>_xlfn.XLOOKUP($C319,[1]Sheet1!$B:$B,[1]Sheet1!BS:BS)</f>
        <v>#N/A</v>
      </c>
      <c r="CT319" s="211" t="e">
        <f>_xlfn.XLOOKUP($C319,[1]Sheet1!$B:$B,[1]Sheet1!BT:BT)</f>
        <v>#N/A</v>
      </c>
      <c r="CU319" s="211" t="e">
        <f>_xlfn.XLOOKUP($C319,[1]Sheet1!$B:$B,[1]Sheet1!BU:BU)</f>
        <v>#N/A</v>
      </c>
      <c r="CV319" s="211" t="e">
        <f>_xlfn.XLOOKUP($C319,[1]Sheet1!$B:$B,[1]Sheet1!BV:BV)</f>
        <v>#N/A</v>
      </c>
      <c r="CW319" s="211" t="e">
        <f>_xlfn.XLOOKUP($C319,[1]Sheet1!$B:$B,[1]Sheet1!BW:BW)</f>
        <v>#N/A</v>
      </c>
      <c r="CX319" s="211" t="e">
        <f>_xlfn.XLOOKUP($C319,[1]Sheet1!$B:$B,[1]Sheet1!BX:BX)</f>
        <v>#N/A</v>
      </c>
      <c r="CY319" s="211" t="e">
        <f>_xlfn.XLOOKUP($C319,[1]Sheet1!$B:$B,[1]Sheet1!BY:BY)</f>
        <v>#N/A</v>
      </c>
      <c r="CZ319" s="211" t="e">
        <f>_xlfn.XLOOKUP($C319,[1]Sheet1!$B:$B,[1]Sheet1!BZ:BZ)</f>
        <v>#N/A</v>
      </c>
      <c r="DA319" s="211" t="e">
        <f>_xlfn.XLOOKUP($C319,[1]Sheet1!$B:$B,[1]Sheet1!CA:CA)</f>
        <v>#N/A</v>
      </c>
      <c r="DB319" s="211" t="e">
        <f>_xlfn.XLOOKUP($C319,[1]Sheet1!$B:$B,[1]Sheet1!CB:CB)</f>
        <v>#N/A</v>
      </c>
      <c r="DC319" s="211" t="e">
        <f>_xlfn.XLOOKUP($C319,[1]Sheet1!$B:$B,[1]Sheet1!CC:CC)</f>
        <v>#N/A</v>
      </c>
      <c r="DD319" s="211" t="e">
        <f>_xlfn.XLOOKUP($C319,[1]Sheet1!$B:$B,[1]Sheet1!CD:CD)</f>
        <v>#N/A</v>
      </c>
      <c r="DE319" s="211" t="e">
        <f>_xlfn.XLOOKUP($C319,[1]Sheet1!$B:$B,[1]Sheet1!CE:CE)</f>
        <v>#N/A</v>
      </c>
      <c r="DF319" s="211" t="e">
        <f>_xlfn.XLOOKUP($C319,[1]Sheet1!$B:$B,[1]Sheet1!CF:CF)</f>
        <v>#N/A</v>
      </c>
      <c r="DG319" s="163" t="e">
        <f>_xlfn.XLOOKUP(C319,[2]Sheet1!$B:$B,[2]Sheet1!$N:$N)</f>
        <v>#N/A</v>
      </c>
      <c r="DH319" s="163" t="e">
        <f>_xlfn.XLOOKUP(C319,[2]Sheet1!$B:$B,[2]Sheet1!$R:$R)</f>
        <v>#N/A</v>
      </c>
      <c r="DI319" s="163" t="e">
        <f>_xlfn.XLOOKUP(C319,[2]Sheet1!$B:$B,[2]Sheet1!$AN:$AN)</f>
        <v>#N/A</v>
      </c>
      <c r="DJ319" s="163" t="e">
        <f>_xlfn.XLOOKUP(C319,[2]Sheet1!$B:$B,[2]Sheet1!$W:$W)</f>
        <v>#N/A</v>
      </c>
      <c r="DK319" s="163" t="e">
        <f>_xlfn.XLOOKUP(C319,[2]Sheet1!$B:$B,[2]Sheet1!$AF:$AF)</f>
        <v>#N/A</v>
      </c>
      <c r="DL319" s="163" t="e">
        <f>_xlfn.XLOOKUP(C319,[2]Sheet1!$B:$B,[2]Sheet1!$AW:$AW)</f>
        <v>#N/A</v>
      </c>
      <c r="DM319" s="166" t="str">
        <f t="shared" si="172"/>
        <v>Y</v>
      </c>
      <c r="DN319" s="166" t="str">
        <f t="shared" si="173"/>
        <v>Commitment removed</v>
      </c>
      <c r="DO319" s="166" t="str">
        <f t="shared" si="174"/>
        <v>N</v>
      </c>
      <c r="DP319" s="166" t="str">
        <f t="shared" si="175"/>
        <v>N</v>
      </c>
      <c r="DQ319" s="180" t="str">
        <f t="shared" si="176"/>
        <v>Not Specified</v>
      </c>
      <c r="DR319" s="180"/>
    </row>
    <row r="320" spans="1:122" s="24" customFormat="1" ht="16.5" hidden="1" customHeight="1">
      <c r="A320" s="24">
        <v>317</v>
      </c>
      <c r="B320" s="24">
        <v>318</v>
      </c>
      <c r="C320" s="26" t="s">
        <v>1916</v>
      </c>
      <c r="D320" s="24" t="s">
        <v>7187</v>
      </c>
      <c r="E320" s="24" t="s">
        <v>7169</v>
      </c>
      <c r="F320" s="24" t="s">
        <v>2540</v>
      </c>
      <c r="G320" s="24" t="s">
        <v>3181</v>
      </c>
      <c r="H320" s="30" t="s">
        <v>1917</v>
      </c>
      <c r="I320" s="24" t="s">
        <v>1918</v>
      </c>
      <c r="J320" s="24">
        <v>0.379</v>
      </c>
      <c r="K320" s="24" t="s">
        <v>1919</v>
      </c>
      <c r="L320" s="24">
        <v>83327</v>
      </c>
      <c r="M320" s="26">
        <v>31</v>
      </c>
      <c r="N320" s="73" t="s">
        <v>689</v>
      </c>
      <c r="O320" s="73" t="s">
        <v>7588</v>
      </c>
      <c r="P320" s="74" t="s">
        <v>7588</v>
      </c>
      <c r="Q320" s="73" t="s">
        <v>689</v>
      </c>
      <c r="R320" s="73" t="s">
        <v>689</v>
      </c>
      <c r="S320" s="73" t="s">
        <v>7588</v>
      </c>
      <c r="T320" s="73" t="s">
        <v>7588</v>
      </c>
      <c r="U320" s="213" t="s">
        <v>7588</v>
      </c>
      <c r="V320" s="73" t="s">
        <v>7588</v>
      </c>
      <c r="W320" s="73" t="s">
        <v>7588</v>
      </c>
      <c r="X320" s="218" t="s">
        <v>7588</v>
      </c>
      <c r="Y320" s="73" t="s">
        <v>7588</v>
      </c>
      <c r="Z320" s="73" t="s">
        <v>7588</v>
      </c>
      <c r="AA320" s="74" t="s">
        <v>7588</v>
      </c>
      <c r="AB320" s="73"/>
      <c r="AC320" s="73" t="s">
        <v>675</v>
      </c>
      <c r="AD320" s="74" t="s">
        <v>5</v>
      </c>
      <c r="AE320" s="73" t="s">
        <v>7346</v>
      </c>
      <c r="AF320" s="73" t="s">
        <v>86</v>
      </c>
      <c r="AG320" s="73" t="s">
        <v>266</v>
      </c>
      <c r="AH320" s="73" t="s">
        <v>266</v>
      </c>
      <c r="AI320" s="73" t="s">
        <v>266</v>
      </c>
      <c r="AJ320" s="73" t="s">
        <v>2283</v>
      </c>
      <c r="AK320" s="81" t="s">
        <v>5768</v>
      </c>
      <c r="AL320" s="73">
        <v>2050</v>
      </c>
      <c r="AN320" s="26"/>
      <c r="AO320" s="24" t="s">
        <v>7588</v>
      </c>
      <c r="AP320" s="73" t="s">
        <v>689</v>
      </c>
      <c r="AQ320" s="24" t="s">
        <v>7588</v>
      </c>
      <c r="AR320" s="24" t="s">
        <v>7588</v>
      </c>
      <c r="AS320" s="24" t="s">
        <v>7588</v>
      </c>
      <c r="AU320" s="26"/>
      <c r="AV320" s="24" t="s">
        <v>266</v>
      </c>
      <c r="AW320" s="22" t="s">
        <v>418</v>
      </c>
      <c r="AX320" s="24" t="s">
        <v>269</v>
      </c>
      <c r="AY320" s="24" t="s">
        <v>689</v>
      </c>
      <c r="AZ320" s="24" t="s">
        <v>7588</v>
      </c>
      <c r="BA320" s="24" t="s">
        <v>7588</v>
      </c>
      <c r="BC320" s="26"/>
      <c r="BE320" s="29"/>
      <c r="BF320" s="26"/>
      <c r="BG320" s="24">
        <f t="shared" si="144"/>
        <v>0</v>
      </c>
      <c r="BH320" s="24">
        <f t="shared" si="145"/>
        <v>0</v>
      </c>
      <c r="BI320" s="24">
        <f t="shared" si="146"/>
        <v>0</v>
      </c>
      <c r="BJ320" s="24">
        <f t="shared" si="147"/>
        <v>0</v>
      </c>
      <c r="BK320" s="24">
        <f t="shared" si="148"/>
        <v>0</v>
      </c>
      <c r="BL320" s="24">
        <f t="shared" si="149"/>
        <v>0</v>
      </c>
      <c r="BM320" s="24">
        <f t="shared" si="150"/>
        <v>0</v>
      </c>
      <c r="BN320" s="24">
        <f t="shared" si="151"/>
        <v>0</v>
      </c>
      <c r="BO320" s="24">
        <f t="shared" si="152"/>
        <v>0</v>
      </c>
      <c r="BP320" s="24">
        <f t="shared" si="153"/>
        <v>0</v>
      </c>
      <c r="BQ320" s="24">
        <f t="shared" si="154"/>
        <v>0</v>
      </c>
      <c r="BR320" s="24">
        <f t="shared" si="155"/>
        <v>0</v>
      </c>
      <c r="BS320" s="24">
        <f t="shared" si="156"/>
        <v>0</v>
      </c>
      <c r="BT320" s="24">
        <f t="shared" si="157"/>
        <v>0</v>
      </c>
      <c r="BU320" s="24">
        <f t="shared" si="158"/>
        <v>0</v>
      </c>
      <c r="BV320" s="24">
        <f t="shared" si="159"/>
        <v>0</v>
      </c>
      <c r="BW320" s="24">
        <f t="shared" si="160"/>
        <v>1</v>
      </c>
      <c r="BX320" s="24">
        <f t="shared" si="161"/>
        <v>1</v>
      </c>
      <c r="BY320" s="24">
        <f t="shared" si="162"/>
        <v>0</v>
      </c>
      <c r="BZ320" s="24">
        <f t="shared" si="163"/>
        <v>0</v>
      </c>
      <c r="CA320" s="24">
        <f t="shared" si="164"/>
        <v>0</v>
      </c>
      <c r="CB320" s="24">
        <f t="shared" si="165"/>
        <v>0</v>
      </c>
      <c r="CC320" s="24">
        <f t="shared" si="166"/>
        <v>0</v>
      </c>
      <c r="CD320" s="24">
        <f t="shared" si="167"/>
        <v>0</v>
      </c>
      <c r="CE320" s="24">
        <f t="shared" si="168"/>
        <v>0</v>
      </c>
      <c r="CF320" s="24">
        <f t="shared" si="169"/>
        <v>1</v>
      </c>
      <c r="CG320" s="24">
        <f t="shared" ref="CG320:CG325" si="181">MAX(BJ320,BN320,BX320,CB320)</f>
        <v>1</v>
      </c>
      <c r="CH320" s="24">
        <f t="shared" si="170"/>
        <v>0</v>
      </c>
      <c r="CI320" s="24">
        <f t="shared" si="171"/>
        <v>0</v>
      </c>
      <c r="CJ320" s="211">
        <f>_xlfn.XLOOKUP($C320,[1]Sheet1!$B:$B,[1]Sheet1!BJ:BJ)</f>
        <v>0</v>
      </c>
      <c r="CK320" s="211">
        <f>_xlfn.XLOOKUP($C320,[1]Sheet1!$B:$B,[1]Sheet1!BK:BK)</f>
        <v>0</v>
      </c>
      <c r="CL320" s="211">
        <f>_xlfn.XLOOKUP($C320,[1]Sheet1!$B:$B,[1]Sheet1!BL:BL)</f>
        <v>1</v>
      </c>
      <c r="CM320" s="211">
        <f>_xlfn.XLOOKUP($C320,[1]Sheet1!$B:$B,[1]Sheet1!BM:BM)</f>
        <v>1</v>
      </c>
      <c r="CN320" s="211">
        <f>_xlfn.XLOOKUP($C320,[1]Sheet1!$B:$B,[1]Sheet1!BN:BN)</f>
        <v>0</v>
      </c>
      <c r="CO320" s="211">
        <f>_xlfn.XLOOKUP($C320,[1]Sheet1!$B:$B,[1]Sheet1!BO:BO)</f>
        <v>0</v>
      </c>
      <c r="CP320" s="211">
        <f>_xlfn.XLOOKUP($C320,[1]Sheet1!$B:$B,[1]Sheet1!BP:BP)</f>
        <v>0</v>
      </c>
      <c r="CQ320" s="211">
        <f>_xlfn.XLOOKUP($C320,[1]Sheet1!$B:$B,[1]Sheet1!BQ:BQ)</f>
        <v>0</v>
      </c>
      <c r="CR320" s="211">
        <f>_xlfn.XLOOKUP($C320,[1]Sheet1!$B:$B,[1]Sheet1!BR:BR)</f>
        <v>0</v>
      </c>
      <c r="CS320" s="211">
        <f>_xlfn.XLOOKUP($C320,[1]Sheet1!$B:$B,[1]Sheet1!BS:BS)</f>
        <v>0</v>
      </c>
      <c r="CT320" s="211">
        <f>_xlfn.XLOOKUP($C320,[1]Sheet1!$B:$B,[1]Sheet1!BT:BT)</f>
        <v>0</v>
      </c>
      <c r="CU320" s="211">
        <f>_xlfn.XLOOKUP($C320,[1]Sheet1!$B:$B,[1]Sheet1!BU:BU)</f>
        <v>0</v>
      </c>
      <c r="CV320" s="211">
        <f>_xlfn.XLOOKUP($C320,[1]Sheet1!$B:$B,[1]Sheet1!BV:BV)</f>
        <v>0</v>
      </c>
      <c r="CW320" s="211">
        <f>_xlfn.XLOOKUP($C320,[1]Sheet1!$B:$B,[1]Sheet1!BW:BW)</f>
        <v>0</v>
      </c>
      <c r="CX320" s="211">
        <f>_xlfn.XLOOKUP($C320,[1]Sheet1!$B:$B,[1]Sheet1!BX:BX)</f>
        <v>0</v>
      </c>
      <c r="CY320" s="211">
        <f>_xlfn.XLOOKUP($C320,[1]Sheet1!$B:$B,[1]Sheet1!BY:BY)</f>
        <v>0</v>
      </c>
      <c r="CZ320" s="211">
        <f>_xlfn.XLOOKUP($C320,[1]Sheet1!$B:$B,[1]Sheet1!BZ:BZ)</f>
        <v>1</v>
      </c>
      <c r="DA320" s="211">
        <f>_xlfn.XLOOKUP($C320,[1]Sheet1!$B:$B,[1]Sheet1!CA:CA)</f>
        <v>0</v>
      </c>
      <c r="DB320" s="211">
        <f>_xlfn.XLOOKUP($C320,[1]Sheet1!$B:$B,[1]Sheet1!CB:CB)</f>
        <v>1</v>
      </c>
      <c r="DC320" s="211">
        <f>_xlfn.XLOOKUP($C320,[1]Sheet1!$B:$B,[1]Sheet1!CC:CC)</f>
        <v>1</v>
      </c>
      <c r="DD320" s="211">
        <f>_xlfn.XLOOKUP($C320,[1]Sheet1!$B:$B,[1]Sheet1!CD:CD)</f>
        <v>0</v>
      </c>
      <c r="DE320" s="211">
        <f>_xlfn.XLOOKUP($C320,[1]Sheet1!$B:$B,[1]Sheet1!CE:CE)</f>
        <v>1</v>
      </c>
      <c r="DF320" s="211">
        <f>_xlfn.XLOOKUP($C320,[1]Sheet1!$B:$B,[1]Sheet1!CF:CF)</f>
        <v>0</v>
      </c>
      <c r="DG320" s="163" t="str">
        <f>_xlfn.XLOOKUP(C320,[2]Sheet1!$B:$B,[2]Sheet1!$N:$N)</f>
        <v>N</v>
      </c>
      <c r="DH320" s="163">
        <f>_xlfn.XLOOKUP(C320,[2]Sheet1!$B:$B,[2]Sheet1!$R:$R)</f>
        <v>0</v>
      </c>
      <c r="DI320" s="163" t="str">
        <f>_xlfn.XLOOKUP(C320,[2]Sheet1!$B:$B,[2]Sheet1!$AN:$AN)</f>
        <v>I</v>
      </c>
      <c r="DJ320" s="163" t="str">
        <f>_xlfn.XLOOKUP(C320,[2]Sheet1!$B:$B,[2]Sheet1!$W:$W)</f>
        <v>V</v>
      </c>
      <c r="DK320" s="163" t="str">
        <f>_xlfn.XLOOKUP(C320,[2]Sheet1!$B:$B,[2]Sheet1!$AF:$AF)</f>
        <v>Y</v>
      </c>
      <c r="DL320" s="163">
        <f>_xlfn.XLOOKUP(C320,[2]Sheet1!$B:$B,[2]Sheet1!$AW:$AW)</f>
        <v>0</v>
      </c>
      <c r="DM320" s="166" t="str">
        <f t="shared" si="172"/>
        <v>N</v>
      </c>
      <c r="DN320" s="166" t="str">
        <f t="shared" si="173"/>
        <v/>
      </c>
      <c r="DO320" s="166" t="str">
        <f t="shared" si="174"/>
        <v>N</v>
      </c>
      <c r="DP320" s="166" t="str">
        <f t="shared" si="175"/>
        <v>Y</v>
      </c>
      <c r="DQ320" s="180" t="str">
        <f t="shared" si="176"/>
        <v>Yes</v>
      </c>
      <c r="DR320" s="180"/>
    </row>
    <row r="321" spans="1:122" s="24" customFormat="1" ht="16.5" hidden="1" customHeight="1">
      <c r="A321" s="143">
        <v>318</v>
      </c>
      <c r="B321" s="143">
        <v>362</v>
      </c>
      <c r="C321" s="144" t="s">
        <v>1400</v>
      </c>
      <c r="D321" s="143" t="s">
        <v>4633</v>
      </c>
      <c r="E321" s="143" t="s">
        <v>7191</v>
      </c>
      <c r="F321" s="143" t="s">
        <v>7286</v>
      </c>
      <c r="G321" s="143" t="s">
        <v>2990</v>
      </c>
      <c r="H321" s="167" t="s">
        <v>1401</v>
      </c>
      <c r="I321" s="143" t="s">
        <v>1402</v>
      </c>
      <c r="J321" s="143">
        <v>0.14099999999999999</v>
      </c>
      <c r="K321" s="143" t="s">
        <v>1403</v>
      </c>
      <c r="L321" s="143">
        <v>117000</v>
      </c>
      <c r="M321" s="144">
        <v>25</v>
      </c>
      <c r="N321" s="145" t="s">
        <v>689</v>
      </c>
      <c r="O321" s="145" t="s">
        <v>7588</v>
      </c>
      <c r="P321" s="146" t="s">
        <v>7588</v>
      </c>
      <c r="Q321" s="73" t="s">
        <v>689</v>
      </c>
      <c r="R321" s="73" t="s">
        <v>689</v>
      </c>
      <c r="S321" s="145" t="s">
        <v>7588</v>
      </c>
      <c r="T321" s="145" t="s">
        <v>7588</v>
      </c>
      <c r="U321" s="214" t="s">
        <v>7588</v>
      </c>
      <c r="V321" s="145" t="s">
        <v>7588</v>
      </c>
      <c r="W321" s="145" t="s">
        <v>7588</v>
      </c>
      <c r="X321" s="219" t="s">
        <v>7588</v>
      </c>
      <c r="Y321" s="73" t="s">
        <v>7588</v>
      </c>
      <c r="Z321" s="145" t="s">
        <v>7588</v>
      </c>
      <c r="AA321" s="146" t="s">
        <v>7588</v>
      </c>
      <c r="AB321" s="145"/>
      <c r="AC321" s="145" t="s">
        <v>2995</v>
      </c>
      <c r="AD321" s="146" t="s">
        <v>7140</v>
      </c>
      <c r="AE321" s="73" t="s">
        <v>7588</v>
      </c>
      <c r="AF321" s="73" t="s">
        <v>689</v>
      </c>
      <c r="AG321" s="145" t="s">
        <v>266</v>
      </c>
      <c r="AH321" s="145" t="s">
        <v>266</v>
      </c>
      <c r="AI321" s="145" t="s">
        <v>269</v>
      </c>
      <c r="AJ321" s="145" t="s">
        <v>691</v>
      </c>
      <c r="AK321" s="147" t="s">
        <v>7588</v>
      </c>
      <c r="AL321" s="145" t="s">
        <v>7588</v>
      </c>
      <c r="AM321" s="143"/>
      <c r="AN321" s="144"/>
      <c r="AO321" s="24" t="s">
        <v>7588</v>
      </c>
      <c r="AP321" s="145" t="s">
        <v>689</v>
      </c>
      <c r="AQ321" s="143" t="s">
        <v>7588</v>
      </c>
      <c r="AR321" s="143" t="s">
        <v>7588</v>
      </c>
      <c r="AS321" s="143" t="s">
        <v>7588</v>
      </c>
      <c r="AT321" s="143"/>
      <c r="AU321" s="144"/>
      <c r="AV321" s="143" t="s">
        <v>267</v>
      </c>
      <c r="AW321" s="198" t="s">
        <v>267</v>
      </c>
      <c r="AX321" s="143" t="s">
        <v>269</v>
      </c>
      <c r="AY321" s="143" t="s">
        <v>86</v>
      </c>
      <c r="AZ321" s="143" t="s">
        <v>5777</v>
      </c>
      <c r="BA321" s="143">
        <v>2034</v>
      </c>
      <c r="BB321" s="143"/>
      <c r="BC321" s="144"/>
      <c r="BD321" s="143"/>
      <c r="BE321" s="148"/>
      <c r="BF321" s="144"/>
      <c r="BG321" s="24">
        <f t="shared" si="144"/>
        <v>0</v>
      </c>
      <c r="BH321" s="24">
        <f t="shared" si="145"/>
        <v>0</v>
      </c>
      <c r="BI321" s="24">
        <f t="shared" si="146"/>
        <v>0</v>
      </c>
      <c r="BJ321" s="24">
        <f t="shared" si="147"/>
        <v>0</v>
      </c>
      <c r="BK321" s="24">
        <f t="shared" si="148"/>
        <v>0</v>
      </c>
      <c r="BL321" s="24">
        <f t="shared" si="149"/>
        <v>0</v>
      </c>
      <c r="BM321" s="24">
        <f t="shared" si="150"/>
        <v>0</v>
      </c>
      <c r="BN321" s="24">
        <f t="shared" si="151"/>
        <v>0</v>
      </c>
      <c r="BO321" s="24">
        <f t="shared" si="152"/>
        <v>0</v>
      </c>
      <c r="BP321" s="24">
        <f t="shared" si="153"/>
        <v>0</v>
      </c>
      <c r="BQ321" s="24">
        <f t="shared" si="154"/>
        <v>0</v>
      </c>
      <c r="BR321" s="24">
        <f t="shared" si="155"/>
        <v>0</v>
      </c>
      <c r="BS321" s="24">
        <f t="shared" si="156"/>
        <v>0</v>
      </c>
      <c r="BT321" s="24">
        <f t="shared" si="157"/>
        <v>0</v>
      </c>
      <c r="BU321" s="24">
        <f t="shared" si="158"/>
        <v>0</v>
      </c>
      <c r="BV321" s="24">
        <f t="shared" si="159"/>
        <v>0</v>
      </c>
      <c r="BW321" s="24">
        <f t="shared" si="160"/>
        <v>0</v>
      </c>
      <c r="BX321" s="24">
        <f t="shared" si="161"/>
        <v>0</v>
      </c>
      <c r="BY321" s="24">
        <f t="shared" si="162"/>
        <v>0</v>
      </c>
      <c r="BZ321" s="24">
        <f t="shared" si="163"/>
        <v>0</v>
      </c>
      <c r="CA321" s="24">
        <f t="shared" si="164"/>
        <v>0</v>
      </c>
      <c r="CB321" s="24">
        <f t="shared" si="165"/>
        <v>0</v>
      </c>
      <c r="CC321" s="24">
        <f t="shared" si="166"/>
        <v>0</v>
      </c>
      <c r="CD321" s="24">
        <f t="shared" si="167"/>
        <v>0</v>
      </c>
      <c r="CE321" s="24">
        <f t="shared" si="168"/>
        <v>1</v>
      </c>
      <c r="CF321" s="24">
        <f t="shared" si="169"/>
        <v>0</v>
      </c>
      <c r="CG321" s="24">
        <f t="shared" si="181"/>
        <v>0</v>
      </c>
      <c r="CH321" s="24">
        <f t="shared" si="170"/>
        <v>0</v>
      </c>
      <c r="CI321" s="24">
        <f t="shared" si="171"/>
        <v>1</v>
      </c>
      <c r="CJ321" s="211">
        <f>_xlfn.XLOOKUP($C321,[1]Sheet1!$B:$B,[1]Sheet1!BJ:BJ)</f>
        <v>0</v>
      </c>
      <c r="CK321" s="211">
        <f>_xlfn.XLOOKUP($C321,[1]Sheet1!$B:$B,[1]Sheet1!BK:BK)</f>
        <v>0</v>
      </c>
      <c r="CL321" s="211">
        <f>_xlfn.XLOOKUP($C321,[1]Sheet1!$B:$B,[1]Sheet1!BL:BL)</f>
        <v>0</v>
      </c>
      <c r="CM321" s="211">
        <f>_xlfn.XLOOKUP($C321,[1]Sheet1!$B:$B,[1]Sheet1!BM:BM)</f>
        <v>1</v>
      </c>
      <c r="CN321" s="211">
        <f>_xlfn.XLOOKUP($C321,[1]Sheet1!$B:$B,[1]Sheet1!BN:BN)</f>
        <v>0</v>
      </c>
      <c r="CO321" s="211">
        <f>_xlfn.XLOOKUP($C321,[1]Sheet1!$B:$B,[1]Sheet1!BO:BO)</f>
        <v>0</v>
      </c>
      <c r="CP321" s="211">
        <f>_xlfn.XLOOKUP($C321,[1]Sheet1!$B:$B,[1]Sheet1!BP:BP)</f>
        <v>0</v>
      </c>
      <c r="CQ321" s="211">
        <f>_xlfn.XLOOKUP($C321,[1]Sheet1!$B:$B,[1]Sheet1!BQ:BQ)</f>
        <v>0</v>
      </c>
      <c r="CR321" s="211">
        <f>_xlfn.XLOOKUP($C321,[1]Sheet1!$B:$B,[1]Sheet1!BR:BR)</f>
        <v>0</v>
      </c>
      <c r="CS321" s="211">
        <f>_xlfn.XLOOKUP($C321,[1]Sheet1!$B:$B,[1]Sheet1!BS:BS)</f>
        <v>0</v>
      </c>
      <c r="CT321" s="211">
        <f>_xlfn.XLOOKUP($C321,[1]Sheet1!$B:$B,[1]Sheet1!BT:BT)</f>
        <v>0</v>
      </c>
      <c r="CU321" s="211">
        <f>_xlfn.XLOOKUP($C321,[1]Sheet1!$B:$B,[1]Sheet1!BU:BU)</f>
        <v>0</v>
      </c>
      <c r="CV321" s="211">
        <f>_xlfn.XLOOKUP($C321,[1]Sheet1!$B:$B,[1]Sheet1!BV:BV)</f>
        <v>0</v>
      </c>
      <c r="CW321" s="211">
        <f>_xlfn.XLOOKUP($C321,[1]Sheet1!$B:$B,[1]Sheet1!BW:BW)</f>
        <v>0</v>
      </c>
      <c r="CX321" s="211">
        <f>_xlfn.XLOOKUP($C321,[1]Sheet1!$B:$B,[1]Sheet1!BX:BX)</f>
        <v>0</v>
      </c>
      <c r="CY321" s="211">
        <f>_xlfn.XLOOKUP($C321,[1]Sheet1!$B:$B,[1]Sheet1!BY:BY)</f>
        <v>0</v>
      </c>
      <c r="CZ321" s="211">
        <f>_xlfn.XLOOKUP($C321,[1]Sheet1!$B:$B,[1]Sheet1!BZ:BZ)</f>
        <v>1</v>
      </c>
      <c r="DA321" s="211">
        <f>_xlfn.XLOOKUP($C321,[1]Sheet1!$B:$B,[1]Sheet1!CA:CA)</f>
        <v>0</v>
      </c>
      <c r="DB321" s="211">
        <f>_xlfn.XLOOKUP($C321,[1]Sheet1!$B:$B,[1]Sheet1!CB:CB)</f>
        <v>0</v>
      </c>
      <c r="DC321" s="211">
        <f>_xlfn.XLOOKUP($C321,[1]Sheet1!$B:$B,[1]Sheet1!CC:CC)</f>
        <v>0</v>
      </c>
      <c r="DD321" s="211">
        <f>_xlfn.XLOOKUP($C321,[1]Sheet1!$B:$B,[1]Sheet1!CD:CD)</f>
        <v>0</v>
      </c>
      <c r="DE321" s="211">
        <f>_xlfn.XLOOKUP($C321,[1]Sheet1!$B:$B,[1]Sheet1!CE:CE)</f>
        <v>1</v>
      </c>
      <c r="DF321" s="211">
        <f>_xlfn.XLOOKUP($C321,[1]Sheet1!$B:$B,[1]Sheet1!CF:CF)</f>
        <v>0</v>
      </c>
      <c r="DG321" s="163" t="str">
        <f>_xlfn.XLOOKUP(C321,[2]Sheet1!$B:$B,[2]Sheet1!$N:$N)</f>
        <v>N</v>
      </c>
      <c r="DH321" s="163">
        <f>_xlfn.XLOOKUP(C321,[2]Sheet1!$B:$B,[2]Sheet1!$R:$R)</f>
        <v>0</v>
      </c>
      <c r="DI321" s="163" t="str">
        <f>_xlfn.XLOOKUP(C321,[2]Sheet1!$B:$B,[2]Sheet1!$AN:$AN)</f>
        <v>N</v>
      </c>
      <c r="DJ321" s="163" t="str">
        <f>_xlfn.XLOOKUP(C321,[2]Sheet1!$B:$B,[2]Sheet1!$W:$W)</f>
        <v>C</v>
      </c>
      <c r="DK321" s="163" t="str">
        <f>_xlfn.XLOOKUP(C321,[2]Sheet1!$B:$B,[2]Sheet1!$AF:$AF)</f>
        <v>U</v>
      </c>
      <c r="DL321" s="163">
        <f>_xlfn.XLOOKUP(C321,[2]Sheet1!$B:$B,[2]Sheet1!$AW:$AW)</f>
        <v>0</v>
      </c>
      <c r="DM321" s="166" t="str">
        <f t="shared" si="172"/>
        <v>N</v>
      </c>
      <c r="DN321" s="166" t="str">
        <f t="shared" si="173"/>
        <v/>
      </c>
      <c r="DO321" s="166" t="str">
        <f t="shared" si="174"/>
        <v>N</v>
      </c>
      <c r="DP321" s="166" t="str">
        <f t="shared" si="175"/>
        <v>N</v>
      </c>
      <c r="DQ321" s="180" t="str">
        <f t="shared" si="176"/>
        <v>Not Specified</v>
      </c>
      <c r="DR321" s="180"/>
    </row>
    <row r="322" spans="1:122" s="24" customFormat="1" ht="16.5" hidden="1" customHeight="1">
      <c r="A322" s="24">
        <v>319</v>
      </c>
      <c r="B322" s="24">
        <v>206</v>
      </c>
      <c r="C322" s="26" t="s">
        <v>1404</v>
      </c>
      <c r="D322" s="24" t="s">
        <v>7193</v>
      </c>
      <c r="E322" s="24" t="s">
        <v>7193</v>
      </c>
      <c r="F322" s="24" t="s">
        <v>2277</v>
      </c>
      <c r="G322" s="24" t="s">
        <v>3181</v>
      </c>
      <c r="H322" s="30" t="s">
        <v>1405</v>
      </c>
      <c r="I322" s="24" t="s">
        <v>1406</v>
      </c>
      <c r="J322" s="24">
        <v>-5.0030000000000001</v>
      </c>
      <c r="K322" s="24" t="s">
        <v>1407</v>
      </c>
      <c r="L322" s="24">
        <v>127638</v>
      </c>
      <c r="M322" s="26">
        <v>10</v>
      </c>
      <c r="N322" s="73" t="s">
        <v>689</v>
      </c>
      <c r="O322" s="73" t="s">
        <v>7588</v>
      </c>
      <c r="P322" s="74" t="s">
        <v>7588</v>
      </c>
      <c r="Q322" s="73" t="s">
        <v>689</v>
      </c>
      <c r="R322" s="73" t="s">
        <v>689</v>
      </c>
      <c r="S322" s="73" t="s">
        <v>7588</v>
      </c>
      <c r="T322" s="73" t="s">
        <v>7588</v>
      </c>
      <c r="U322" s="213" t="s">
        <v>7588</v>
      </c>
      <c r="V322" s="73" t="s">
        <v>7588</v>
      </c>
      <c r="W322" s="73" t="s">
        <v>7588</v>
      </c>
      <c r="X322" s="218" t="s">
        <v>7588</v>
      </c>
      <c r="Y322" s="73" t="s">
        <v>7588</v>
      </c>
      <c r="Z322" s="73" t="s">
        <v>7588</v>
      </c>
      <c r="AA322" s="74" t="s">
        <v>7588</v>
      </c>
      <c r="AB322" s="73"/>
      <c r="AC322" s="73" t="s">
        <v>3013</v>
      </c>
      <c r="AD322" s="74" t="s">
        <v>7139</v>
      </c>
      <c r="AE322" s="73" t="s">
        <v>85</v>
      </c>
      <c r="AF322" s="73" t="s">
        <v>689</v>
      </c>
      <c r="AG322" s="73" t="s">
        <v>166</v>
      </c>
      <c r="AH322" s="73" t="s">
        <v>166</v>
      </c>
      <c r="AI322" s="73"/>
      <c r="AJ322" s="73" t="s">
        <v>691</v>
      </c>
      <c r="AK322" s="81" t="s">
        <v>167</v>
      </c>
      <c r="AL322" s="73">
        <v>2060</v>
      </c>
      <c r="AM322" s="28" t="s">
        <v>1408</v>
      </c>
      <c r="AN322" s="26"/>
      <c r="AO322" s="24" t="s">
        <v>7588</v>
      </c>
      <c r="AP322" s="73" t="s">
        <v>689</v>
      </c>
      <c r="AQ322" s="24" t="s">
        <v>7588</v>
      </c>
      <c r="AR322" s="24" t="s">
        <v>7588</v>
      </c>
      <c r="AS322" s="24" t="s">
        <v>7588</v>
      </c>
      <c r="AU322" s="26"/>
      <c r="AV322" s="24" t="s">
        <v>267</v>
      </c>
      <c r="AW322" s="22" t="s">
        <v>267</v>
      </c>
      <c r="AX322" s="24" t="s">
        <v>269</v>
      </c>
      <c r="AY322" s="24" t="s">
        <v>689</v>
      </c>
      <c r="AZ322" s="24" t="s">
        <v>7588</v>
      </c>
      <c r="BA322" s="24" t="s">
        <v>7588</v>
      </c>
      <c r="BC322" s="26"/>
      <c r="BE322" s="29"/>
      <c r="BF322" s="26"/>
      <c r="BG322" s="24">
        <f t="shared" si="144"/>
        <v>0</v>
      </c>
      <c r="BH322" s="24">
        <f t="shared" si="145"/>
        <v>0</v>
      </c>
      <c r="BI322" s="24">
        <f t="shared" si="146"/>
        <v>0</v>
      </c>
      <c r="BJ322" s="24">
        <f t="shared" si="147"/>
        <v>0</v>
      </c>
      <c r="BK322" s="24">
        <f t="shared" si="148"/>
        <v>0</v>
      </c>
      <c r="BL322" s="24">
        <f t="shared" si="149"/>
        <v>0</v>
      </c>
      <c r="BM322" s="24">
        <f t="shared" si="150"/>
        <v>0</v>
      </c>
      <c r="BN322" s="24">
        <f t="shared" si="151"/>
        <v>0</v>
      </c>
      <c r="BO322" s="24">
        <f t="shared" si="152"/>
        <v>0</v>
      </c>
      <c r="BP322" s="24">
        <f t="shared" si="153"/>
        <v>0</v>
      </c>
      <c r="BQ322" s="24">
        <f t="shared" si="154"/>
        <v>0</v>
      </c>
      <c r="BR322" s="24">
        <f t="shared" si="155"/>
        <v>0</v>
      </c>
      <c r="BS322" s="24">
        <f t="shared" si="156"/>
        <v>0</v>
      </c>
      <c r="BT322" s="24">
        <f t="shared" si="157"/>
        <v>0</v>
      </c>
      <c r="BU322" s="24">
        <f t="shared" si="158"/>
        <v>0</v>
      </c>
      <c r="BV322" s="24">
        <f t="shared" si="159"/>
        <v>0</v>
      </c>
      <c r="BW322" s="24">
        <f t="shared" si="160"/>
        <v>0</v>
      </c>
      <c r="BX322" s="24">
        <f t="shared" si="161"/>
        <v>0</v>
      </c>
      <c r="BY322" s="24">
        <f t="shared" si="162"/>
        <v>0</v>
      </c>
      <c r="BZ322" s="24">
        <f t="shared" si="163"/>
        <v>0</v>
      </c>
      <c r="CA322" s="24">
        <f t="shared" si="164"/>
        <v>0</v>
      </c>
      <c r="CB322" s="24">
        <f t="shared" si="165"/>
        <v>0</v>
      </c>
      <c r="CC322" s="24">
        <f t="shared" si="166"/>
        <v>0</v>
      </c>
      <c r="CD322" s="24">
        <f t="shared" si="167"/>
        <v>0</v>
      </c>
      <c r="CE322" s="24">
        <f t="shared" si="168"/>
        <v>0</v>
      </c>
      <c r="CF322" s="24">
        <f t="shared" si="169"/>
        <v>0</v>
      </c>
      <c r="CG322" s="24">
        <f t="shared" si="181"/>
        <v>0</v>
      </c>
      <c r="CH322" s="24">
        <f t="shared" si="170"/>
        <v>0</v>
      </c>
      <c r="CI322" s="24">
        <f t="shared" si="171"/>
        <v>1</v>
      </c>
      <c r="CJ322" s="211">
        <f>_xlfn.XLOOKUP($C322,[1]Sheet1!$B:$B,[1]Sheet1!BJ:BJ)</f>
        <v>0</v>
      </c>
      <c r="CK322" s="211">
        <f>_xlfn.XLOOKUP($C322,[1]Sheet1!$B:$B,[1]Sheet1!BK:BK)</f>
        <v>0</v>
      </c>
      <c r="CL322" s="211">
        <f>_xlfn.XLOOKUP($C322,[1]Sheet1!$B:$B,[1]Sheet1!BL:BL)</f>
        <v>0</v>
      </c>
      <c r="CM322" s="211">
        <f>_xlfn.XLOOKUP($C322,[1]Sheet1!$B:$B,[1]Sheet1!BM:BM)</f>
        <v>0</v>
      </c>
      <c r="CN322" s="211">
        <f>_xlfn.XLOOKUP($C322,[1]Sheet1!$B:$B,[1]Sheet1!BN:BN)</f>
        <v>0</v>
      </c>
      <c r="CO322" s="211">
        <f>_xlfn.XLOOKUP($C322,[1]Sheet1!$B:$B,[1]Sheet1!BO:BO)</f>
        <v>0</v>
      </c>
      <c r="CP322" s="211">
        <f>_xlfn.XLOOKUP($C322,[1]Sheet1!$B:$B,[1]Sheet1!BP:BP)</f>
        <v>0</v>
      </c>
      <c r="CQ322" s="211">
        <f>_xlfn.XLOOKUP($C322,[1]Sheet1!$B:$B,[1]Sheet1!BQ:BQ)</f>
        <v>0</v>
      </c>
      <c r="CR322" s="211">
        <f>_xlfn.XLOOKUP($C322,[1]Sheet1!$B:$B,[1]Sheet1!BR:BR)</f>
        <v>0</v>
      </c>
      <c r="CS322" s="211">
        <f>_xlfn.XLOOKUP($C322,[1]Sheet1!$B:$B,[1]Sheet1!BS:BS)</f>
        <v>0</v>
      </c>
      <c r="CT322" s="211">
        <f>_xlfn.XLOOKUP($C322,[1]Sheet1!$B:$B,[1]Sheet1!BT:BT)</f>
        <v>0</v>
      </c>
      <c r="CU322" s="211">
        <f>_xlfn.XLOOKUP($C322,[1]Sheet1!$B:$B,[1]Sheet1!BU:BU)</f>
        <v>0</v>
      </c>
      <c r="CV322" s="211">
        <f>_xlfn.XLOOKUP($C322,[1]Sheet1!$B:$B,[1]Sheet1!BV:BV)</f>
        <v>0</v>
      </c>
      <c r="CW322" s="211">
        <f>_xlfn.XLOOKUP($C322,[1]Sheet1!$B:$B,[1]Sheet1!BW:BW)</f>
        <v>0</v>
      </c>
      <c r="CX322" s="211">
        <f>_xlfn.XLOOKUP($C322,[1]Sheet1!$B:$B,[1]Sheet1!BX:BX)</f>
        <v>0</v>
      </c>
      <c r="CY322" s="211">
        <f>_xlfn.XLOOKUP($C322,[1]Sheet1!$B:$B,[1]Sheet1!BY:BY)</f>
        <v>0</v>
      </c>
      <c r="CZ322" s="211">
        <f>_xlfn.XLOOKUP($C322,[1]Sheet1!$B:$B,[1]Sheet1!BZ:BZ)</f>
        <v>0</v>
      </c>
      <c r="DA322" s="211">
        <f>_xlfn.XLOOKUP($C322,[1]Sheet1!$B:$B,[1]Sheet1!CA:CA)</f>
        <v>0</v>
      </c>
      <c r="DB322" s="211">
        <f>_xlfn.XLOOKUP($C322,[1]Sheet1!$B:$B,[1]Sheet1!CB:CB)</f>
        <v>0</v>
      </c>
      <c r="DC322" s="211">
        <f>_xlfn.XLOOKUP($C322,[1]Sheet1!$B:$B,[1]Sheet1!CC:CC)</f>
        <v>0</v>
      </c>
      <c r="DD322" s="211">
        <f>_xlfn.XLOOKUP($C322,[1]Sheet1!$B:$B,[1]Sheet1!CD:CD)</f>
        <v>0</v>
      </c>
      <c r="DE322" s="211">
        <f>_xlfn.XLOOKUP($C322,[1]Sheet1!$B:$B,[1]Sheet1!CE:CE)</f>
        <v>0</v>
      </c>
      <c r="DF322" s="211">
        <f>_xlfn.XLOOKUP($C322,[1]Sheet1!$B:$B,[1]Sheet1!CF:CF)</f>
        <v>0</v>
      </c>
      <c r="DG322" s="163" t="str">
        <f>_xlfn.XLOOKUP(C322,[2]Sheet1!$B:$B,[2]Sheet1!$N:$N)</f>
        <v>N</v>
      </c>
      <c r="DH322" s="163">
        <f>_xlfn.XLOOKUP(C322,[2]Sheet1!$B:$B,[2]Sheet1!$R:$R)</f>
        <v>0</v>
      </c>
      <c r="DI322" s="163" t="str">
        <f>_xlfn.XLOOKUP(C322,[2]Sheet1!$B:$B,[2]Sheet1!$AN:$AN)</f>
        <v>N</v>
      </c>
      <c r="DJ322" s="163" t="str">
        <f>_xlfn.XLOOKUP(C322,[2]Sheet1!$B:$B,[2]Sheet1!$W:$W)</f>
        <v>G</v>
      </c>
      <c r="DK322" s="163" t="str">
        <f>_xlfn.XLOOKUP(C322,[2]Sheet1!$B:$B,[2]Sheet1!$AF:$AF)</f>
        <v>U</v>
      </c>
      <c r="DL322" s="163">
        <f>_xlfn.XLOOKUP(C322,[2]Sheet1!$B:$B,[2]Sheet1!$AW:$AW)</f>
        <v>0</v>
      </c>
      <c r="DM322" s="166" t="str">
        <f t="shared" si="172"/>
        <v>N</v>
      </c>
      <c r="DN322" s="166" t="str">
        <f t="shared" si="173"/>
        <v/>
      </c>
      <c r="DO322" s="166" t="str">
        <f t="shared" si="174"/>
        <v>N</v>
      </c>
      <c r="DP322" s="166" t="str">
        <f t="shared" si="175"/>
        <v>N</v>
      </c>
      <c r="DQ322" s="180" t="str">
        <f t="shared" si="176"/>
        <v>Not Specified</v>
      </c>
      <c r="DR322" s="180"/>
    </row>
    <row r="323" spans="1:122" s="24" customFormat="1" ht="16.5" hidden="1" customHeight="1">
      <c r="A323" s="24">
        <v>320</v>
      </c>
      <c r="B323" s="24">
        <v>325</v>
      </c>
      <c r="C323" s="26" t="s">
        <v>1862</v>
      </c>
      <c r="D323" s="143" t="s">
        <v>7195</v>
      </c>
      <c r="E323" s="143" t="s">
        <v>7182</v>
      </c>
      <c r="F323" s="143" t="s">
        <v>2540</v>
      </c>
      <c r="G323" s="143" t="s">
        <v>3181</v>
      </c>
      <c r="H323" s="167" t="s">
        <v>1863</v>
      </c>
      <c r="I323" s="143" t="s">
        <v>1864</v>
      </c>
      <c r="J323" s="143">
        <v>0</v>
      </c>
      <c r="K323" s="143" t="s">
        <v>1865</v>
      </c>
      <c r="L323" s="143">
        <v>67229</v>
      </c>
      <c r="M323" s="144">
        <v>18</v>
      </c>
      <c r="N323" s="73" t="s">
        <v>86</v>
      </c>
      <c r="O323" s="73">
        <v>2024</v>
      </c>
      <c r="P323" s="74">
        <v>2040</v>
      </c>
      <c r="Q323" s="73" t="s">
        <v>86</v>
      </c>
      <c r="R323" s="73" t="s">
        <v>86</v>
      </c>
      <c r="S323" s="73" t="s">
        <v>673</v>
      </c>
      <c r="T323" s="73" t="s">
        <v>2984</v>
      </c>
      <c r="U323" s="214">
        <v>2030</v>
      </c>
      <c r="V323" s="73" t="s">
        <v>673</v>
      </c>
      <c r="W323" s="73" t="s">
        <v>2984</v>
      </c>
      <c r="X323" s="218">
        <v>2050</v>
      </c>
      <c r="Y323" s="73" t="s">
        <v>86</v>
      </c>
      <c r="Z323" s="73" t="s">
        <v>673</v>
      </c>
      <c r="AA323" s="74">
        <v>2050</v>
      </c>
      <c r="AB323" s="73"/>
      <c r="AC323" s="73" t="s">
        <v>417</v>
      </c>
      <c r="AD323" s="74" t="s">
        <v>6</v>
      </c>
      <c r="AE323" s="73" t="s">
        <v>7588</v>
      </c>
      <c r="AF323" s="73" t="s">
        <v>689</v>
      </c>
      <c r="AG323" s="73" t="s">
        <v>266</v>
      </c>
      <c r="AH323" s="73" t="s">
        <v>266</v>
      </c>
      <c r="AI323" s="73" t="s">
        <v>266</v>
      </c>
      <c r="AJ323" s="73" t="s">
        <v>2283</v>
      </c>
      <c r="AK323" s="81" t="s">
        <v>7588</v>
      </c>
      <c r="AL323" s="73" t="s">
        <v>7588</v>
      </c>
      <c r="AN323" s="26"/>
      <c r="AO323" s="24" t="s">
        <v>7346</v>
      </c>
      <c r="AP323" s="73" t="s">
        <v>86</v>
      </c>
      <c r="AQ323" s="24" t="s">
        <v>2283</v>
      </c>
      <c r="AR323" s="24" t="s">
        <v>5792</v>
      </c>
      <c r="AS323" s="24">
        <v>2050</v>
      </c>
      <c r="AU323" s="26"/>
      <c r="AV323" s="24" t="s">
        <v>267</v>
      </c>
      <c r="AW323" s="22" t="s">
        <v>269</v>
      </c>
      <c r="AX323" s="24" t="s">
        <v>269</v>
      </c>
      <c r="AY323" s="24" t="s">
        <v>689</v>
      </c>
      <c r="AZ323" s="24" t="s">
        <v>7588</v>
      </c>
      <c r="BA323" s="24" t="s">
        <v>7588</v>
      </c>
      <c r="BC323" s="26"/>
      <c r="BE323" s="29"/>
      <c r="BF323" s="26"/>
      <c r="BG323" s="24">
        <f t="shared" si="144"/>
        <v>0</v>
      </c>
      <c r="BH323" s="24">
        <f t="shared" si="145"/>
        <v>0</v>
      </c>
      <c r="BI323" s="24">
        <f t="shared" si="146"/>
        <v>1</v>
      </c>
      <c r="BJ323" s="24">
        <f t="shared" si="147"/>
        <v>1</v>
      </c>
      <c r="BK323" s="24">
        <f t="shared" si="148"/>
        <v>0</v>
      </c>
      <c r="BL323" s="24">
        <f t="shared" si="149"/>
        <v>1</v>
      </c>
      <c r="BM323" s="24">
        <f t="shared" si="150"/>
        <v>0</v>
      </c>
      <c r="BN323" s="24">
        <f t="shared" si="151"/>
        <v>1</v>
      </c>
      <c r="BO323" s="24">
        <f t="shared" si="152"/>
        <v>0</v>
      </c>
      <c r="BP323" s="24">
        <f t="shared" si="153"/>
        <v>0</v>
      </c>
      <c r="BQ323" s="24">
        <f t="shared" si="154"/>
        <v>1</v>
      </c>
      <c r="BR323" s="24">
        <f t="shared" si="155"/>
        <v>0</v>
      </c>
      <c r="BS323" s="24">
        <f t="shared" si="156"/>
        <v>0</v>
      </c>
      <c r="BT323" s="24">
        <f t="shared" si="157"/>
        <v>1</v>
      </c>
      <c r="BU323" s="24">
        <f t="shared" si="158"/>
        <v>0</v>
      </c>
      <c r="BV323" s="24">
        <f t="shared" si="159"/>
        <v>0</v>
      </c>
      <c r="BW323" s="24">
        <f t="shared" si="160"/>
        <v>0</v>
      </c>
      <c r="BX323" s="24">
        <f t="shared" si="161"/>
        <v>0</v>
      </c>
      <c r="BY323" s="24">
        <f t="shared" si="162"/>
        <v>0</v>
      </c>
      <c r="BZ323" s="24">
        <f t="shared" si="163"/>
        <v>0</v>
      </c>
      <c r="CA323" s="24">
        <f t="shared" si="164"/>
        <v>1</v>
      </c>
      <c r="CB323" s="24">
        <f t="shared" si="165"/>
        <v>1</v>
      </c>
      <c r="CC323" s="24">
        <f t="shared" si="166"/>
        <v>0</v>
      </c>
      <c r="CD323" s="24">
        <f t="shared" si="167"/>
        <v>0</v>
      </c>
      <c r="CE323" s="24">
        <f t="shared" si="168"/>
        <v>0</v>
      </c>
      <c r="CF323" s="24">
        <f t="shared" si="169"/>
        <v>0</v>
      </c>
      <c r="CG323" s="24">
        <f t="shared" si="181"/>
        <v>1</v>
      </c>
      <c r="CH323" s="24">
        <f t="shared" si="170"/>
        <v>0</v>
      </c>
      <c r="CI323" s="24">
        <f t="shared" si="171"/>
        <v>1</v>
      </c>
      <c r="CJ323" s="211">
        <f>_xlfn.XLOOKUP($C323,[1]Sheet1!$B:$B,[1]Sheet1!BJ:BJ)</f>
        <v>0</v>
      </c>
      <c r="CK323" s="211">
        <f>_xlfn.XLOOKUP($C323,[1]Sheet1!$B:$B,[1]Sheet1!BK:BK)</f>
        <v>1</v>
      </c>
      <c r="CL323" s="211">
        <f>_xlfn.XLOOKUP($C323,[1]Sheet1!$B:$B,[1]Sheet1!BL:BL)</f>
        <v>0</v>
      </c>
      <c r="CM323" s="211">
        <f>_xlfn.XLOOKUP($C323,[1]Sheet1!$B:$B,[1]Sheet1!BM:BM)</f>
        <v>1</v>
      </c>
      <c r="CN323" s="211">
        <f>_xlfn.XLOOKUP($C323,[1]Sheet1!$B:$B,[1]Sheet1!BN:BN)</f>
        <v>0</v>
      </c>
      <c r="CO323" s="211">
        <f>_xlfn.XLOOKUP($C323,[1]Sheet1!$B:$B,[1]Sheet1!BO:BO)</f>
        <v>0</v>
      </c>
      <c r="CP323" s="211">
        <f>_xlfn.XLOOKUP($C323,[1]Sheet1!$B:$B,[1]Sheet1!BP:BP)</f>
        <v>1</v>
      </c>
      <c r="CQ323" s="211">
        <f>_xlfn.XLOOKUP($C323,[1]Sheet1!$B:$B,[1]Sheet1!BQ:BQ)</f>
        <v>1</v>
      </c>
      <c r="CR323" s="211">
        <f>_xlfn.XLOOKUP($C323,[1]Sheet1!$B:$B,[1]Sheet1!BR:BR)</f>
        <v>0</v>
      </c>
      <c r="CS323" s="211">
        <f>_xlfn.XLOOKUP($C323,[1]Sheet1!$B:$B,[1]Sheet1!BS:BS)</f>
        <v>1</v>
      </c>
      <c r="CT323" s="211">
        <f>_xlfn.XLOOKUP($C323,[1]Sheet1!$B:$B,[1]Sheet1!BT:BT)</f>
        <v>0</v>
      </c>
      <c r="CU323" s="211">
        <f>_xlfn.XLOOKUP($C323,[1]Sheet1!$B:$B,[1]Sheet1!BU:BU)</f>
        <v>1</v>
      </c>
      <c r="CV323" s="211">
        <f>_xlfn.XLOOKUP($C323,[1]Sheet1!$B:$B,[1]Sheet1!BV:BV)</f>
        <v>0</v>
      </c>
      <c r="CW323" s="211">
        <f>_xlfn.XLOOKUP($C323,[1]Sheet1!$B:$B,[1]Sheet1!BW:BW)</f>
        <v>0</v>
      </c>
      <c r="CX323" s="211">
        <f>_xlfn.XLOOKUP($C323,[1]Sheet1!$B:$B,[1]Sheet1!BX:BX)</f>
        <v>1</v>
      </c>
      <c r="CY323" s="211">
        <f>_xlfn.XLOOKUP($C323,[1]Sheet1!$B:$B,[1]Sheet1!BY:BY)</f>
        <v>1</v>
      </c>
      <c r="CZ323" s="211">
        <f>_xlfn.XLOOKUP($C323,[1]Sheet1!$B:$B,[1]Sheet1!BZ:BZ)</f>
        <v>1</v>
      </c>
      <c r="DA323" s="211">
        <f>_xlfn.XLOOKUP($C323,[1]Sheet1!$B:$B,[1]Sheet1!CA:CA)</f>
        <v>1</v>
      </c>
      <c r="DB323" s="211">
        <f>_xlfn.XLOOKUP($C323,[1]Sheet1!$B:$B,[1]Sheet1!CB:CB)</f>
        <v>1</v>
      </c>
      <c r="DC323" s="211">
        <f>_xlfn.XLOOKUP($C323,[1]Sheet1!$B:$B,[1]Sheet1!CC:CC)</f>
        <v>1</v>
      </c>
      <c r="DD323" s="211">
        <f>_xlfn.XLOOKUP($C323,[1]Sheet1!$B:$B,[1]Sheet1!CD:CD)</f>
        <v>0</v>
      </c>
      <c r="DE323" s="211">
        <f>_xlfn.XLOOKUP($C323,[1]Sheet1!$B:$B,[1]Sheet1!CE:CE)</f>
        <v>1</v>
      </c>
      <c r="DF323" s="211">
        <f>_xlfn.XLOOKUP($C323,[1]Sheet1!$B:$B,[1]Sheet1!CF:CF)</f>
        <v>0</v>
      </c>
      <c r="DG323" s="163" t="str">
        <f>_xlfn.XLOOKUP(C323,[2]Sheet1!$B:$B,[2]Sheet1!$N:$N)</f>
        <v>Y</v>
      </c>
      <c r="DH323" s="163" t="str">
        <f>_xlfn.XLOOKUP(C323,[2]Sheet1!$B:$B,[2]Sheet1!$R:$R)</f>
        <v>Yes</v>
      </c>
      <c r="DI323" s="163" t="str">
        <f>_xlfn.XLOOKUP(C323,[2]Sheet1!$B:$B,[2]Sheet1!$AN:$AN)</f>
        <v>V</v>
      </c>
      <c r="DJ323" s="163" t="str">
        <f>_xlfn.XLOOKUP(C323,[2]Sheet1!$B:$B,[2]Sheet1!$W:$W)</f>
        <v>C</v>
      </c>
      <c r="DK323" s="163" t="str">
        <f>_xlfn.XLOOKUP(C323,[2]Sheet1!$B:$B,[2]Sheet1!$AF:$AF)</f>
        <v>Y</v>
      </c>
      <c r="DL323" s="163" t="str">
        <f>_xlfn.XLOOKUP(C323,[2]Sheet1!$B:$B,[2]Sheet1!$AW:$AW)</f>
        <v>U</v>
      </c>
      <c r="DM323" s="166" t="str">
        <f t="shared" si="172"/>
        <v>Y</v>
      </c>
      <c r="DN323" s="166" t="str">
        <f t="shared" si="173"/>
        <v>Targets set</v>
      </c>
      <c r="DO323" s="166" t="str">
        <f t="shared" si="174"/>
        <v>Y</v>
      </c>
      <c r="DP323" s="166" t="str">
        <f t="shared" si="175"/>
        <v>N</v>
      </c>
      <c r="DQ323" s="180" t="str">
        <f t="shared" si="176"/>
        <v>Not Specified</v>
      </c>
      <c r="DR323" s="180"/>
    </row>
    <row r="324" spans="1:122" s="89" customFormat="1" ht="16.5" hidden="1" customHeight="1">
      <c r="A324" s="89">
        <v>321</v>
      </c>
      <c r="B324" s="89">
        <v>328</v>
      </c>
      <c r="C324" s="90" t="s">
        <v>1417</v>
      </c>
      <c r="D324" s="89" t="s">
        <v>7195</v>
      </c>
      <c r="E324" s="89" t="s">
        <v>7182</v>
      </c>
      <c r="F324" s="89" t="s">
        <v>7256</v>
      </c>
      <c r="G324" s="89" t="s">
        <v>7255</v>
      </c>
      <c r="H324" s="91" t="s">
        <v>1418</v>
      </c>
      <c r="I324" s="89" t="s">
        <v>1419</v>
      </c>
      <c r="J324" s="89">
        <v>-0.70899999999999996</v>
      </c>
      <c r="K324" s="89" t="s">
        <v>1420</v>
      </c>
      <c r="L324" s="89">
        <v>178468</v>
      </c>
      <c r="M324" s="90">
        <v>19</v>
      </c>
      <c r="N324" s="88" t="s">
        <v>689</v>
      </c>
      <c r="O324" s="88" t="s">
        <v>7588</v>
      </c>
      <c r="P324" s="92" t="s">
        <v>7588</v>
      </c>
      <c r="Q324" s="73" t="s">
        <v>689</v>
      </c>
      <c r="R324" s="73" t="s">
        <v>689</v>
      </c>
      <c r="S324" s="88" t="s">
        <v>7588</v>
      </c>
      <c r="T324" s="88" t="s">
        <v>7588</v>
      </c>
      <c r="U324" s="216"/>
      <c r="V324" s="88" t="s">
        <v>7588</v>
      </c>
      <c r="W324" s="88" t="s">
        <v>7588</v>
      </c>
      <c r="X324" s="220" t="s">
        <v>7588</v>
      </c>
      <c r="Y324" s="73" t="s">
        <v>7588</v>
      </c>
      <c r="Z324" s="96" t="s">
        <v>1421</v>
      </c>
      <c r="AA324" s="92" t="s">
        <v>7588</v>
      </c>
      <c r="AB324" s="88"/>
      <c r="AC324" s="88" t="s">
        <v>7588</v>
      </c>
      <c r="AD324" s="92" t="s">
        <v>7588</v>
      </c>
      <c r="AE324" s="73" t="s">
        <v>7588</v>
      </c>
      <c r="AF324" s="73" t="s">
        <v>689</v>
      </c>
      <c r="AG324" s="88" t="s">
        <v>7588</v>
      </c>
      <c r="AH324" s="88" t="s">
        <v>7588</v>
      </c>
      <c r="AI324" s="88" t="s">
        <v>7588</v>
      </c>
      <c r="AJ324" s="88" t="s">
        <v>7588</v>
      </c>
      <c r="AK324" s="93" t="s">
        <v>7588</v>
      </c>
      <c r="AL324" s="88" t="s">
        <v>7588</v>
      </c>
      <c r="AM324" s="24"/>
      <c r="AN324" s="90"/>
      <c r="AO324" s="24" t="s">
        <v>7588</v>
      </c>
      <c r="AP324" s="88" t="s">
        <v>86</v>
      </c>
      <c r="AQ324" s="89" t="s">
        <v>7588</v>
      </c>
      <c r="AR324" s="89" t="s">
        <v>7588</v>
      </c>
      <c r="AS324" s="89">
        <v>2050</v>
      </c>
      <c r="AT324" s="94" t="s">
        <v>1422</v>
      </c>
      <c r="AU324" s="96" t="s">
        <v>1423</v>
      </c>
      <c r="AV324" s="89" t="s">
        <v>267</v>
      </c>
      <c r="AW324" s="199" t="s">
        <v>7588</v>
      </c>
      <c r="AX324" s="89" t="s">
        <v>7588</v>
      </c>
      <c r="AY324" s="89" t="s">
        <v>689</v>
      </c>
      <c r="AZ324" s="89" t="s">
        <v>7588</v>
      </c>
      <c r="BA324" s="89" t="s">
        <v>7588</v>
      </c>
      <c r="BC324" s="90"/>
      <c r="BE324" s="95"/>
      <c r="BF324" s="90"/>
      <c r="BG324" s="24">
        <f t="shared" ref="BG324:BG387" si="182">IF(AND($N324="Y",$P324&lt;=2024),1,0)</f>
        <v>0</v>
      </c>
      <c r="BH324" s="24">
        <f t="shared" ref="BH324:BH387" si="183">IF(AND($N324="Y",AND($P324&gt;2024,$P324&lt;=2030)),1,0)</f>
        <v>0</v>
      </c>
      <c r="BI324" s="24">
        <f t="shared" ref="BI324:BI387" si="184">IF(AND($N324="Y",$P324&gt;2030),1,0)</f>
        <v>0</v>
      </c>
      <c r="BJ324" s="24">
        <f t="shared" ref="BJ324:BJ387" si="185">MAX(BG324:BI324)</f>
        <v>0</v>
      </c>
      <c r="BK324" s="24">
        <f t="shared" ref="BK324:BK387" si="186">IF(AND($R324="Y",$U324&lt;=2024),1,0)</f>
        <v>0</v>
      </c>
      <c r="BL324" s="24">
        <f t="shared" ref="BL324:BL387" si="187">IF(AND($R324="Y",AND($U324&gt;2024,$U324&lt;=2030)),1,0)</f>
        <v>0</v>
      </c>
      <c r="BM324" s="24">
        <f t="shared" ref="BM324:BM387" si="188">IF(AND($R324="Y",$U324&gt;2030),1,0)</f>
        <v>0</v>
      </c>
      <c r="BN324" s="24">
        <f t="shared" ref="BN324:BN387" si="189">MAX(BK324:BM324)</f>
        <v>0</v>
      </c>
      <c r="BO324" s="24">
        <f t="shared" ref="BO324:BO387" si="190">IF(AND($Y324="Y",$AA324&lt;=2024),1,0)</f>
        <v>0</v>
      </c>
      <c r="BP324" s="24">
        <f t="shared" ref="BP324:BP387" si="191">IF(AND($Y324="Y",AND($AA324&gt;2024,$AA324&lt;=2030)),1,0)</f>
        <v>0</v>
      </c>
      <c r="BQ324" s="24">
        <f t="shared" ref="BQ324:BQ387" si="192">IF(AND($Y324="Y",$AA324&gt;2030),1,0)</f>
        <v>0</v>
      </c>
      <c r="BR324" s="24">
        <f t="shared" ref="BR324:BR387" si="193">IF(AND($AP324="Y",$AS324&lt;=2024),1,0)</f>
        <v>0</v>
      </c>
      <c r="BS324" s="24">
        <f t="shared" ref="BS324:BS387" si="194">IF(AND($AP324="Y",AND($AS324&gt;2024,$AS324&lt;=2030)),1,0)</f>
        <v>0</v>
      </c>
      <c r="BT324" s="24">
        <f t="shared" ref="BT324:BT387" si="195">IF(AND($AP324="Y",$AS324&gt;2030),1,0)</f>
        <v>1</v>
      </c>
      <c r="BU324" s="24">
        <f t="shared" ref="BU324:BU387" si="196">IF(AND($AF324="Y",$AL324&lt;=2024),1,0)</f>
        <v>0</v>
      </c>
      <c r="BV324" s="24">
        <f t="shared" ref="BV324:BV387" si="197">IF(AND($AF324="Y",AND($AL324&gt;2024, $AL324&lt;=2030)),1,0)</f>
        <v>0</v>
      </c>
      <c r="BW324" s="24">
        <f t="shared" ref="BW324:BW387" si="198">IF(AND($AF324="Y",$AL324&gt;2030),1,0)</f>
        <v>0</v>
      </c>
      <c r="BX324" s="24">
        <f t="shared" ref="BX324:BX387" si="199">MAX(BU324:BW324)</f>
        <v>0</v>
      </c>
      <c r="BY324" s="24">
        <f t="shared" ref="BY324:BY387" si="200">MAX($BO324,$BR324)</f>
        <v>0</v>
      </c>
      <c r="BZ324" s="24">
        <f t="shared" ref="BZ324:BZ387" si="201">MAX($BP324,$BS324)</f>
        <v>0</v>
      </c>
      <c r="CA324" s="24">
        <f t="shared" ref="CA324:CA387" si="202">MAX($BQ324,$BT324)</f>
        <v>1</v>
      </c>
      <c r="CB324" s="24">
        <f t="shared" ref="CB324:CB387" si="203">MAX(BY324:CA324)</f>
        <v>1</v>
      </c>
      <c r="CC324" s="24">
        <f t="shared" ref="CC324:CC387" si="204">IF(AND($AY324="Y",$BA324&lt;=2024),1,0)</f>
        <v>0</v>
      </c>
      <c r="CD324" s="24">
        <f t="shared" ref="CD324:CD387" si="205">IF(AND($AY324="Y",AND($BA324&gt;2024,$BA324&lt;=2030)),1,0)</f>
        <v>0</v>
      </c>
      <c r="CE324" s="24">
        <f t="shared" ref="CE324:CE387" si="206">IF(AND($AY324="Y",$BA324&gt;2030),1,0)</f>
        <v>0</v>
      </c>
      <c r="CF324" s="24">
        <f t="shared" ref="CF324:CF387" si="207">IF($AV324="Yes",1,0)</f>
        <v>0</v>
      </c>
      <c r="CG324" s="24">
        <f t="shared" si="181"/>
        <v>1</v>
      </c>
      <c r="CH324" s="24">
        <f t="shared" ref="CH324:CH387" si="208">IF($AV324="No",1,0)</f>
        <v>0</v>
      </c>
      <c r="CI324" s="24">
        <f t="shared" ref="CI324:CI387" si="209">IF($AV324="Not Specified",1,0)</f>
        <v>1</v>
      </c>
      <c r="CJ324" s="211">
        <f>_xlfn.XLOOKUP($C324,[1]Sheet1!$B:$B,[1]Sheet1!BJ:BJ)</f>
        <v>0</v>
      </c>
      <c r="CK324" s="211">
        <f>_xlfn.XLOOKUP($C324,[1]Sheet1!$B:$B,[1]Sheet1!BK:BK)</f>
        <v>0</v>
      </c>
      <c r="CL324" s="211">
        <f>_xlfn.XLOOKUP($C324,[1]Sheet1!$B:$B,[1]Sheet1!BL:BL)</f>
        <v>0</v>
      </c>
      <c r="CM324" s="211">
        <f>_xlfn.XLOOKUP($C324,[1]Sheet1!$B:$B,[1]Sheet1!BM:BM)</f>
        <v>0</v>
      </c>
      <c r="CN324" s="211">
        <f>_xlfn.XLOOKUP($C324,[1]Sheet1!$B:$B,[1]Sheet1!BN:BN)</f>
        <v>0</v>
      </c>
      <c r="CO324" s="211">
        <f>_xlfn.XLOOKUP($C324,[1]Sheet1!$B:$B,[1]Sheet1!BO:BO)</f>
        <v>0</v>
      </c>
      <c r="CP324" s="211">
        <f>_xlfn.XLOOKUP($C324,[1]Sheet1!$B:$B,[1]Sheet1!BP:BP)</f>
        <v>0</v>
      </c>
      <c r="CQ324" s="211">
        <f>_xlfn.XLOOKUP($C324,[1]Sheet1!$B:$B,[1]Sheet1!BQ:BQ)</f>
        <v>0</v>
      </c>
      <c r="CR324" s="211">
        <f>_xlfn.XLOOKUP($C324,[1]Sheet1!$B:$B,[1]Sheet1!BR:BR)</f>
        <v>0</v>
      </c>
      <c r="CS324" s="211">
        <f>_xlfn.XLOOKUP($C324,[1]Sheet1!$B:$B,[1]Sheet1!BS:BS)</f>
        <v>1</v>
      </c>
      <c r="CT324" s="211">
        <f>_xlfn.XLOOKUP($C324,[1]Sheet1!$B:$B,[1]Sheet1!BT:BT)</f>
        <v>0</v>
      </c>
      <c r="CU324" s="211">
        <f>_xlfn.XLOOKUP($C324,[1]Sheet1!$B:$B,[1]Sheet1!BU:BU)</f>
        <v>1</v>
      </c>
      <c r="CV324" s="211">
        <f>_xlfn.XLOOKUP($C324,[1]Sheet1!$B:$B,[1]Sheet1!BV:BV)</f>
        <v>0</v>
      </c>
      <c r="CW324" s="211">
        <f>_xlfn.XLOOKUP($C324,[1]Sheet1!$B:$B,[1]Sheet1!BW:BW)</f>
        <v>0</v>
      </c>
      <c r="CX324" s="211">
        <f>_xlfn.XLOOKUP($C324,[1]Sheet1!$B:$B,[1]Sheet1!BX:BX)</f>
        <v>0</v>
      </c>
      <c r="CY324" s="211">
        <f>_xlfn.XLOOKUP($C324,[1]Sheet1!$B:$B,[1]Sheet1!BY:BY)</f>
        <v>0</v>
      </c>
      <c r="CZ324" s="211">
        <f>_xlfn.XLOOKUP($C324,[1]Sheet1!$B:$B,[1]Sheet1!BZ:BZ)</f>
        <v>0</v>
      </c>
      <c r="DA324" s="211">
        <f>_xlfn.XLOOKUP($C324,[1]Sheet1!$B:$B,[1]Sheet1!CA:CA)</f>
        <v>0</v>
      </c>
      <c r="DB324" s="211">
        <f>_xlfn.XLOOKUP($C324,[1]Sheet1!$B:$B,[1]Sheet1!CB:CB)</f>
        <v>0</v>
      </c>
      <c r="DC324" s="211">
        <f>_xlfn.XLOOKUP($C324,[1]Sheet1!$B:$B,[1]Sheet1!CC:CC)</f>
        <v>0</v>
      </c>
      <c r="DD324" s="211">
        <f>_xlfn.XLOOKUP($C324,[1]Sheet1!$B:$B,[1]Sheet1!CD:CD)</f>
        <v>0</v>
      </c>
      <c r="DE324" s="211">
        <f>_xlfn.XLOOKUP($C324,[1]Sheet1!$B:$B,[1]Sheet1!CE:CE)</f>
        <v>1</v>
      </c>
      <c r="DF324" s="211">
        <f>_xlfn.XLOOKUP($C324,[1]Sheet1!$B:$B,[1]Sheet1!CF:CF)</f>
        <v>0</v>
      </c>
      <c r="DG324" s="163" t="str">
        <f>_xlfn.XLOOKUP(C324,[2]Sheet1!$B:$B,[2]Sheet1!$N:$N)</f>
        <v>Y</v>
      </c>
      <c r="DH324" s="163" t="str">
        <f>_xlfn.XLOOKUP(C324,[2]Sheet1!$B:$B,[2]Sheet1!$R:$R)</f>
        <v>No</v>
      </c>
      <c r="DI324" s="163" t="str">
        <f>_xlfn.XLOOKUP(C324,[2]Sheet1!$B:$B,[2]Sheet1!$AN:$AN)</f>
        <v>N</v>
      </c>
      <c r="DJ324" s="163" t="str">
        <f>_xlfn.XLOOKUP(C324,[2]Sheet1!$B:$B,[2]Sheet1!$W:$W)</f>
        <v>N</v>
      </c>
      <c r="DK324" s="163">
        <f>_xlfn.XLOOKUP(C324,[2]Sheet1!$B:$B,[2]Sheet1!$AF:$AF)</f>
        <v>0</v>
      </c>
      <c r="DL324" s="163">
        <f>_xlfn.XLOOKUP(C324,[2]Sheet1!$B:$B,[2]Sheet1!$AW:$AW)</f>
        <v>0</v>
      </c>
      <c r="DM324" s="166" t="str">
        <f t="shared" ref="DM324:DM387" si="210">Q324</f>
        <v>N</v>
      </c>
      <c r="DN324" s="166" t="str">
        <f t="shared" ref="DN324:DN387" si="211">Z324</f>
        <v>Commitment removed</v>
      </c>
      <c r="DO324" s="166" t="str">
        <f t="shared" ref="DO324:DO387" si="212">AP324</f>
        <v>Y</v>
      </c>
      <c r="DP324" s="166" t="str">
        <f t="shared" ref="DP324:DP387" si="213">AF324</f>
        <v>N</v>
      </c>
      <c r="DQ324" s="180" t="str">
        <f t="shared" ref="DQ324:DQ387" si="214">AV324</f>
        <v>Not Specified</v>
      </c>
      <c r="DR324" s="180"/>
    </row>
    <row r="325" spans="1:122" s="24" customFormat="1" ht="16.5" hidden="1" customHeight="1">
      <c r="A325" s="143">
        <v>322</v>
      </c>
      <c r="B325" s="143">
        <v>367</v>
      </c>
      <c r="C325" s="144" t="s">
        <v>389</v>
      </c>
      <c r="D325" s="143" t="s">
        <v>7190</v>
      </c>
      <c r="E325" s="143" t="s">
        <v>7169</v>
      </c>
      <c r="F325" s="143" t="s">
        <v>2602</v>
      </c>
      <c r="G325" s="143" t="s">
        <v>2990</v>
      </c>
      <c r="H325" s="167" t="s">
        <v>390</v>
      </c>
      <c r="I325" s="143" t="s">
        <v>391</v>
      </c>
      <c r="J325" s="143">
        <v>0.41199999999999998</v>
      </c>
      <c r="K325" s="143" t="s">
        <v>392</v>
      </c>
      <c r="L325" s="143">
        <v>48525</v>
      </c>
      <c r="M325" s="144">
        <v>16</v>
      </c>
      <c r="N325" s="145" t="s">
        <v>689</v>
      </c>
      <c r="O325" s="145" t="s">
        <v>7588</v>
      </c>
      <c r="P325" s="146" t="s">
        <v>7588</v>
      </c>
      <c r="Q325" s="73" t="s">
        <v>689</v>
      </c>
      <c r="R325" s="73" t="s">
        <v>689</v>
      </c>
      <c r="S325" s="145" t="s">
        <v>7588</v>
      </c>
      <c r="T325" s="145" t="s">
        <v>7588</v>
      </c>
      <c r="U325" s="214" t="s">
        <v>7588</v>
      </c>
      <c r="V325" s="145" t="s">
        <v>7588</v>
      </c>
      <c r="W325" s="145" t="s">
        <v>7588</v>
      </c>
      <c r="X325" s="219" t="s">
        <v>7588</v>
      </c>
      <c r="Y325" s="73" t="s">
        <v>7588</v>
      </c>
      <c r="Z325" s="145" t="s">
        <v>7588</v>
      </c>
      <c r="AA325" s="146" t="s">
        <v>7588</v>
      </c>
      <c r="AB325" s="145"/>
      <c r="AC325" s="145" t="s">
        <v>417</v>
      </c>
      <c r="AD325" s="146" t="s">
        <v>6</v>
      </c>
      <c r="AE325" s="73" t="s">
        <v>7588</v>
      </c>
      <c r="AF325" s="73" t="s">
        <v>689</v>
      </c>
      <c r="AG325" s="145" t="s">
        <v>266</v>
      </c>
      <c r="AH325" s="145" t="s">
        <v>266</v>
      </c>
      <c r="AI325" s="145" t="s">
        <v>738</v>
      </c>
      <c r="AJ325" s="145" t="s">
        <v>691</v>
      </c>
      <c r="AK325" s="147" t="s">
        <v>7588</v>
      </c>
      <c r="AL325" s="145" t="s">
        <v>7588</v>
      </c>
      <c r="AN325" s="144"/>
      <c r="AO325" s="24" t="s">
        <v>870</v>
      </c>
      <c r="AP325" s="145" t="s">
        <v>86</v>
      </c>
      <c r="AQ325" s="143" t="s">
        <v>691</v>
      </c>
      <c r="AR325" s="143" t="s">
        <v>5799</v>
      </c>
      <c r="AS325" s="143">
        <v>2050</v>
      </c>
      <c r="AT325" s="143"/>
      <c r="AU325" s="144"/>
      <c r="AV325" s="143" t="s">
        <v>266</v>
      </c>
      <c r="AW325" s="198" t="s">
        <v>267</v>
      </c>
      <c r="AX325" s="143" t="s">
        <v>269</v>
      </c>
      <c r="AY325" s="143" t="s">
        <v>689</v>
      </c>
      <c r="AZ325" s="143" t="s">
        <v>7588</v>
      </c>
      <c r="BA325" s="143" t="s">
        <v>7588</v>
      </c>
      <c r="BB325" s="143"/>
      <c r="BC325" s="144"/>
      <c r="BD325" s="143"/>
      <c r="BE325" s="148"/>
      <c r="BF325" s="144"/>
      <c r="BG325" s="24">
        <f t="shared" si="182"/>
        <v>0</v>
      </c>
      <c r="BH325" s="24">
        <f t="shared" si="183"/>
        <v>0</v>
      </c>
      <c r="BI325" s="24">
        <f t="shared" si="184"/>
        <v>0</v>
      </c>
      <c r="BJ325" s="24">
        <f t="shared" si="185"/>
        <v>0</v>
      </c>
      <c r="BK325" s="24">
        <f t="shared" si="186"/>
        <v>0</v>
      </c>
      <c r="BL325" s="24">
        <f t="shared" si="187"/>
        <v>0</v>
      </c>
      <c r="BM325" s="24">
        <f t="shared" si="188"/>
        <v>0</v>
      </c>
      <c r="BN325" s="24">
        <f t="shared" si="189"/>
        <v>0</v>
      </c>
      <c r="BO325" s="24">
        <f t="shared" si="190"/>
        <v>0</v>
      </c>
      <c r="BP325" s="24">
        <f t="shared" si="191"/>
        <v>0</v>
      </c>
      <c r="BQ325" s="24">
        <f t="shared" si="192"/>
        <v>0</v>
      </c>
      <c r="BR325" s="24">
        <f t="shared" si="193"/>
        <v>0</v>
      </c>
      <c r="BS325" s="24">
        <f t="shared" si="194"/>
        <v>0</v>
      </c>
      <c r="BT325" s="24">
        <f t="shared" si="195"/>
        <v>1</v>
      </c>
      <c r="BU325" s="24">
        <f t="shared" si="196"/>
        <v>0</v>
      </c>
      <c r="BV325" s="24">
        <f t="shared" si="197"/>
        <v>0</v>
      </c>
      <c r="BW325" s="24">
        <f t="shared" si="198"/>
        <v>0</v>
      </c>
      <c r="BX325" s="24">
        <f t="shared" si="199"/>
        <v>0</v>
      </c>
      <c r="BY325" s="24">
        <f t="shared" si="200"/>
        <v>0</v>
      </c>
      <c r="BZ325" s="24">
        <f t="shared" si="201"/>
        <v>0</v>
      </c>
      <c r="CA325" s="24">
        <f t="shared" si="202"/>
        <v>1</v>
      </c>
      <c r="CB325" s="24">
        <f t="shared" si="203"/>
        <v>1</v>
      </c>
      <c r="CC325" s="24">
        <f t="shared" si="204"/>
        <v>0</v>
      </c>
      <c r="CD325" s="24">
        <f t="shared" si="205"/>
        <v>0</v>
      </c>
      <c r="CE325" s="24">
        <f t="shared" si="206"/>
        <v>0</v>
      </c>
      <c r="CF325" s="24">
        <f t="shared" si="207"/>
        <v>1</v>
      </c>
      <c r="CG325" s="24">
        <f t="shared" si="181"/>
        <v>1</v>
      </c>
      <c r="CH325" s="24">
        <f t="shared" si="208"/>
        <v>0</v>
      </c>
      <c r="CI325" s="24">
        <f t="shared" si="209"/>
        <v>0</v>
      </c>
      <c r="CJ325" s="211">
        <f>_xlfn.XLOOKUP($C325,[1]Sheet1!$B:$B,[1]Sheet1!BJ:BJ)</f>
        <v>0</v>
      </c>
      <c r="CK325" s="211">
        <f>_xlfn.XLOOKUP($C325,[1]Sheet1!$B:$B,[1]Sheet1!BK:BK)</f>
        <v>1</v>
      </c>
      <c r="CL325" s="211">
        <f>_xlfn.XLOOKUP($C325,[1]Sheet1!$B:$B,[1]Sheet1!BL:BL)</f>
        <v>0</v>
      </c>
      <c r="CM325" s="211">
        <f>_xlfn.XLOOKUP($C325,[1]Sheet1!$B:$B,[1]Sheet1!BM:BM)</f>
        <v>1</v>
      </c>
      <c r="CN325" s="211">
        <f>_xlfn.XLOOKUP($C325,[1]Sheet1!$B:$B,[1]Sheet1!BN:BN)</f>
        <v>0</v>
      </c>
      <c r="CO325" s="211">
        <f>_xlfn.XLOOKUP($C325,[1]Sheet1!$B:$B,[1]Sheet1!BO:BO)</f>
        <v>0</v>
      </c>
      <c r="CP325" s="211">
        <f>_xlfn.XLOOKUP($C325,[1]Sheet1!$B:$B,[1]Sheet1!BP:BP)</f>
        <v>1</v>
      </c>
      <c r="CQ325" s="211">
        <f>_xlfn.XLOOKUP($C325,[1]Sheet1!$B:$B,[1]Sheet1!BQ:BQ)</f>
        <v>1</v>
      </c>
      <c r="CR325" s="211">
        <f>_xlfn.XLOOKUP($C325,[1]Sheet1!$B:$B,[1]Sheet1!BR:BR)</f>
        <v>0</v>
      </c>
      <c r="CS325" s="211">
        <f>_xlfn.XLOOKUP($C325,[1]Sheet1!$B:$B,[1]Sheet1!BS:BS)</f>
        <v>0</v>
      </c>
      <c r="CT325" s="211">
        <f>_xlfn.XLOOKUP($C325,[1]Sheet1!$B:$B,[1]Sheet1!BT:BT)</f>
        <v>0</v>
      </c>
      <c r="CU325" s="211">
        <f>_xlfn.XLOOKUP($C325,[1]Sheet1!$B:$B,[1]Sheet1!BU:BU)</f>
        <v>0</v>
      </c>
      <c r="CV325" s="211">
        <f>_xlfn.XLOOKUP($C325,[1]Sheet1!$B:$B,[1]Sheet1!BV:BV)</f>
        <v>0</v>
      </c>
      <c r="CW325" s="211">
        <f>_xlfn.XLOOKUP($C325,[1]Sheet1!$B:$B,[1]Sheet1!BW:BW)</f>
        <v>0</v>
      </c>
      <c r="CX325" s="211">
        <f>_xlfn.XLOOKUP($C325,[1]Sheet1!$B:$B,[1]Sheet1!BX:BX)</f>
        <v>0</v>
      </c>
      <c r="CY325" s="211">
        <f>_xlfn.XLOOKUP($C325,[1]Sheet1!$B:$B,[1]Sheet1!BY:BY)</f>
        <v>0</v>
      </c>
      <c r="CZ325" s="211">
        <f>_xlfn.XLOOKUP($C325,[1]Sheet1!$B:$B,[1]Sheet1!BZ:BZ)</f>
        <v>1</v>
      </c>
      <c r="DA325" s="211">
        <f>_xlfn.XLOOKUP($C325,[1]Sheet1!$B:$B,[1]Sheet1!CA:CA)</f>
        <v>1</v>
      </c>
      <c r="DB325" s="211">
        <f>_xlfn.XLOOKUP($C325,[1]Sheet1!$B:$B,[1]Sheet1!CB:CB)</f>
        <v>1</v>
      </c>
      <c r="DC325" s="211">
        <f>_xlfn.XLOOKUP($C325,[1]Sheet1!$B:$B,[1]Sheet1!CC:CC)</f>
        <v>1</v>
      </c>
      <c r="DD325" s="211">
        <f>_xlfn.XLOOKUP($C325,[1]Sheet1!$B:$B,[1]Sheet1!CD:CD)</f>
        <v>0</v>
      </c>
      <c r="DE325" s="211">
        <f>_xlfn.XLOOKUP($C325,[1]Sheet1!$B:$B,[1]Sheet1!CE:CE)</f>
        <v>1</v>
      </c>
      <c r="DF325" s="211">
        <f>_xlfn.XLOOKUP($C325,[1]Sheet1!$B:$B,[1]Sheet1!CF:CF)</f>
        <v>0</v>
      </c>
      <c r="DG325" s="163" t="str">
        <f>_xlfn.XLOOKUP(C325,[2]Sheet1!$B:$B,[2]Sheet1!$N:$N)</f>
        <v>N</v>
      </c>
      <c r="DH325" s="163">
        <f>_xlfn.XLOOKUP(C325,[2]Sheet1!$B:$B,[2]Sheet1!$R:$R)</f>
        <v>0</v>
      </c>
      <c r="DI325" s="163" t="str">
        <f>_xlfn.XLOOKUP(C325,[2]Sheet1!$B:$B,[2]Sheet1!$AN:$AN)</f>
        <v>C + F</v>
      </c>
      <c r="DJ325" s="163" t="str">
        <f>_xlfn.XLOOKUP(C325,[2]Sheet1!$B:$B,[2]Sheet1!$W:$W)</f>
        <v>C</v>
      </c>
      <c r="DK325" s="163" t="str">
        <f>_xlfn.XLOOKUP(C325,[2]Sheet1!$B:$B,[2]Sheet1!$AF:$AF)</f>
        <v>Y</v>
      </c>
      <c r="DL325" s="163" t="str">
        <f>_xlfn.XLOOKUP(C325,[2]Sheet1!$B:$B,[2]Sheet1!$AW:$AW)</f>
        <v>Y</v>
      </c>
      <c r="DM325" s="166" t="str">
        <f t="shared" si="210"/>
        <v>N</v>
      </c>
      <c r="DN325" s="166" t="str">
        <f t="shared" si="211"/>
        <v/>
      </c>
      <c r="DO325" s="166" t="str">
        <f t="shared" si="212"/>
        <v>Y</v>
      </c>
      <c r="DP325" s="166" t="str">
        <f t="shared" si="213"/>
        <v>N</v>
      </c>
      <c r="DQ325" s="180" t="str">
        <f t="shared" si="214"/>
        <v>Yes</v>
      </c>
      <c r="DR325" s="180"/>
    </row>
    <row r="326" spans="1:122" s="24" customFormat="1" ht="16.5" hidden="1" customHeight="1">
      <c r="A326" s="24">
        <v>323</v>
      </c>
      <c r="B326" s="24">
        <v>332</v>
      </c>
      <c r="C326" s="26" t="s">
        <v>1432</v>
      </c>
      <c r="D326" s="24" t="s">
        <v>7233</v>
      </c>
      <c r="E326" s="24" t="s">
        <v>7189</v>
      </c>
      <c r="F326" s="24" t="s">
        <v>7286</v>
      </c>
      <c r="G326" s="24" t="s">
        <v>2990</v>
      </c>
      <c r="H326" s="30" t="s">
        <v>1433</v>
      </c>
      <c r="I326" s="24" t="s">
        <v>1434</v>
      </c>
      <c r="J326" s="24">
        <v>-8.0000000000000002E-3</v>
      </c>
      <c r="K326" s="24" t="s">
        <v>1435</v>
      </c>
      <c r="L326" s="24">
        <v>69700</v>
      </c>
      <c r="M326" s="26">
        <v>31</v>
      </c>
      <c r="N326" s="73" t="s">
        <v>689</v>
      </c>
      <c r="O326" s="73" t="s">
        <v>7588</v>
      </c>
      <c r="P326" s="74" t="s">
        <v>7588</v>
      </c>
      <c r="Q326" s="73" t="s">
        <v>86</v>
      </c>
      <c r="R326" s="73" t="s">
        <v>86</v>
      </c>
      <c r="S326" s="73" t="s">
        <v>673</v>
      </c>
      <c r="T326" s="73" t="s">
        <v>5811</v>
      </c>
      <c r="U326" s="213">
        <v>2030</v>
      </c>
      <c r="V326" s="73" t="s">
        <v>7588</v>
      </c>
      <c r="W326" s="73" t="s">
        <v>7588</v>
      </c>
      <c r="X326" s="218" t="s">
        <v>7588</v>
      </c>
      <c r="Y326" s="73" t="s">
        <v>7588</v>
      </c>
      <c r="Z326" s="73" t="s">
        <v>7588</v>
      </c>
      <c r="AA326" s="74" t="s">
        <v>7588</v>
      </c>
      <c r="AB326" s="73"/>
      <c r="AC326" s="73" t="s">
        <v>417</v>
      </c>
      <c r="AD326" s="74" t="s">
        <v>6</v>
      </c>
      <c r="AE326" s="73" t="s">
        <v>7588</v>
      </c>
      <c r="AF326" s="73" t="s">
        <v>689</v>
      </c>
      <c r="AG326" s="73" t="s">
        <v>266</v>
      </c>
      <c r="AH326" s="73" t="s">
        <v>266</v>
      </c>
      <c r="AI326" s="73" t="s">
        <v>266</v>
      </c>
      <c r="AJ326" s="73" t="s">
        <v>2283</v>
      </c>
      <c r="AK326" s="81" t="s">
        <v>7588</v>
      </c>
      <c r="AL326" s="73" t="s">
        <v>7588</v>
      </c>
      <c r="AN326" s="26"/>
      <c r="AO326" s="24" t="s">
        <v>7346</v>
      </c>
      <c r="AP326" s="73" t="s">
        <v>86</v>
      </c>
      <c r="AQ326" s="24" t="s">
        <v>2283</v>
      </c>
      <c r="AR326" s="24" t="s">
        <v>5816</v>
      </c>
      <c r="AS326" s="24">
        <v>2050</v>
      </c>
      <c r="AU326" s="26"/>
      <c r="AV326" s="24" t="s">
        <v>267</v>
      </c>
      <c r="AW326" s="22" t="s">
        <v>267</v>
      </c>
      <c r="AX326" s="24" t="s">
        <v>269</v>
      </c>
      <c r="AY326" s="24" t="s">
        <v>689</v>
      </c>
      <c r="AZ326" s="24" t="s">
        <v>7588</v>
      </c>
      <c r="BA326" s="24" t="s">
        <v>7588</v>
      </c>
      <c r="BC326" s="26"/>
      <c r="BE326" s="29"/>
      <c r="BF326" s="26"/>
      <c r="BG326" s="24">
        <f t="shared" si="182"/>
        <v>0</v>
      </c>
      <c r="BH326" s="24">
        <f t="shared" si="183"/>
        <v>0</v>
      </c>
      <c r="BI326" s="24">
        <f t="shared" si="184"/>
        <v>0</v>
      </c>
      <c r="BJ326" s="24">
        <f t="shared" si="185"/>
        <v>0</v>
      </c>
      <c r="BK326" s="24">
        <f t="shared" si="186"/>
        <v>0</v>
      </c>
      <c r="BL326" s="24">
        <f t="shared" si="187"/>
        <v>1</v>
      </c>
      <c r="BM326" s="24">
        <f t="shared" si="188"/>
        <v>0</v>
      </c>
      <c r="BN326" s="24">
        <f t="shared" si="189"/>
        <v>1</v>
      </c>
      <c r="BO326" s="24">
        <f t="shared" si="190"/>
        <v>0</v>
      </c>
      <c r="BP326" s="24">
        <f t="shared" si="191"/>
        <v>0</v>
      </c>
      <c r="BQ326" s="24">
        <f t="shared" si="192"/>
        <v>0</v>
      </c>
      <c r="BR326" s="24">
        <f t="shared" si="193"/>
        <v>0</v>
      </c>
      <c r="BS326" s="24">
        <f t="shared" si="194"/>
        <v>0</v>
      </c>
      <c r="BT326" s="24">
        <f t="shared" si="195"/>
        <v>1</v>
      </c>
      <c r="BU326" s="24">
        <f t="shared" si="196"/>
        <v>0</v>
      </c>
      <c r="BV326" s="24">
        <f t="shared" si="197"/>
        <v>0</v>
      </c>
      <c r="BW326" s="24">
        <f t="shared" si="198"/>
        <v>0</v>
      </c>
      <c r="BX326" s="24">
        <f t="shared" si="199"/>
        <v>0</v>
      </c>
      <c r="BY326" s="24">
        <f t="shared" si="200"/>
        <v>0</v>
      </c>
      <c r="BZ326" s="24">
        <f t="shared" si="201"/>
        <v>0</v>
      </c>
      <c r="CA326" s="24">
        <f t="shared" si="202"/>
        <v>1</v>
      </c>
      <c r="CB326" s="24">
        <f t="shared" si="203"/>
        <v>1</v>
      </c>
      <c r="CC326" s="24">
        <f t="shared" si="204"/>
        <v>0</v>
      </c>
      <c r="CD326" s="24">
        <f t="shared" si="205"/>
        <v>0</v>
      </c>
      <c r="CE326" s="24">
        <f t="shared" si="206"/>
        <v>0</v>
      </c>
      <c r="CF326" s="24">
        <f t="shared" si="207"/>
        <v>0</v>
      </c>
      <c r="CG326" s="24">
        <f>MAX($BJ326,$BN326,$BX326,$CB326)</f>
        <v>1</v>
      </c>
      <c r="CH326" s="24">
        <f t="shared" si="208"/>
        <v>0</v>
      </c>
      <c r="CI326" s="24">
        <f t="shared" si="209"/>
        <v>1</v>
      </c>
      <c r="CJ326" s="211">
        <f>_xlfn.XLOOKUP($C326,[1]Sheet1!$B:$B,[1]Sheet1!BJ:BJ)</f>
        <v>0</v>
      </c>
      <c r="CK326" s="211">
        <f>_xlfn.XLOOKUP($C326,[1]Sheet1!$B:$B,[1]Sheet1!BK:BK)</f>
        <v>0</v>
      </c>
      <c r="CL326" s="211">
        <f>_xlfn.XLOOKUP($C326,[1]Sheet1!$B:$B,[1]Sheet1!BL:BL)</f>
        <v>0</v>
      </c>
      <c r="CM326" s="211">
        <f>_xlfn.XLOOKUP($C326,[1]Sheet1!$B:$B,[1]Sheet1!BM:BM)</f>
        <v>0</v>
      </c>
      <c r="CN326" s="211">
        <f>_xlfn.XLOOKUP($C326,[1]Sheet1!$B:$B,[1]Sheet1!BN:BN)</f>
        <v>0</v>
      </c>
      <c r="CO326" s="211">
        <f>_xlfn.XLOOKUP($C326,[1]Sheet1!$B:$B,[1]Sheet1!BO:BO)</f>
        <v>0</v>
      </c>
      <c r="CP326" s="211">
        <f>_xlfn.XLOOKUP($C326,[1]Sheet1!$B:$B,[1]Sheet1!BP:BP)</f>
        <v>1</v>
      </c>
      <c r="CQ326" s="211">
        <f>_xlfn.XLOOKUP($C326,[1]Sheet1!$B:$B,[1]Sheet1!BQ:BQ)</f>
        <v>1</v>
      </c>
      <c r="CR326" s="211">
        <f>_xlfn.XLOOKUP($C326,[1]Sheet1!$B:$B,[1]Sheet1!BR:BR)</f>
        <v>0</v>
      </c>
      <c r="CS326" s="211">
        <f>_xlfn.XLOOKUP($C326,[1]Sheet1!$B:$B,[1]Sheet1!BS:BS)</f>
        <v>1</v>
      </c>
      <c r="CT326" s="211">
        <f>_xlfn.XLOOKUP($C326,[1]Sheet1!$B:$B,[1]Sheet1!BT:BT)</f>
        <v>0</v>
      </c>
      <c r="CU326" s="211">
        <f>_xlfn.XLOOKUP($C326,[1]Sheet1!$B:$B,[1]Sheet1!BU:BU)</f>
        <v>1</v>
      </c>
      <c r="CV326" s="211">
        <f>_xlfn.XLOOKUP($C326,[1]Sheet1!$B:$B,[1]Sheet1!BV:BV)</f>
        <v>0</v>
      </c>
      <c r="CW326" s="211">
        <f>_xlfn.XLOOKUP($C326,[1]Sheet1!$B:$B,[1]Sheet1!BW:BW)</f>
        <v>0</v>
      </c>
      <c r="CX326" s="211">
        <f>_xlfn.XLOOKUP($C326,[1]Sheet1!$B:$B,[1]Sheet1!BX:BX)</f>
        <v>0</v>
      </c>
      <c r="CY326" s="211">
        <f>_xlfn.XLOOKUP($C326,[1]Sheet1!$B:$B,[1]Sheet1!BY:BY)</f>
        <v>0</v>
      </c>
      <c r="CZ326" s="211">
        <f>_xlfn.XLOOKUP($C326,[1]Sheet1!$B:$B,[1]Sheet1!BZ:BZ)</f>
        <v>1</v>
      </c>
      <c r="DA326" s="211">
        <f>_xlfn.XLOOKUP($C326,[1]Sheet1!$B:$B,[1]Sheet1!CA:CA)</f>
        <v>0</v>
      </c>
      <c r="DB326" s="211">
        <f>_xlfn.XLOOKUP($C326,[1]Sheet1!$B:$B,[1]Sheet1!CB:CB)</f>
        <v>1</v>
      </c>
      <c r="DC326" s="211">
        <f>_xlfn.XLOOKUP($C326,[1]Sheet1!$B:$B,[1]Sheet1!CC:CC)</f>
        <v>1</v>
      </c>
      <c r="DD326" s="211">
        <f>_xlfn.XLOOKUP($C326,[1]Sheet1!$B:$B,[1]Sheet1!CD:CD)</f>
        <v>0</v>
      </c>
      <c r="DE326" s="211">
        <f>_xlfn.XLOOKUP($C326,[1]Sheet1!$B:$B,[1]Sheet1!CE:CE)</f>
        <v>1</v>
      </c>
      <c r="DF326" s="211">
        <f>_xlfn.XLOOKUP($C326,[1]Sheet1!$B:$B,[1]Sheet1!CF:CF)</f>
        <v>0</v>
      </c>
      <c r="DG326" s="163" t="str">
        <f>_xlfn.XLOOKUP(C326,[2]Sheet1!$B:$B,[2]Sheet1!$N:$N)</f>
        <v>Y</v>
      </c>
      <c r="DH326" s="163" t="str">
        <f>_xlfn.XLOOKUP(C326,[2]Sheet1!$B:$B,[2]Sheet1!$R:$R)</f>
        <v>No</v>
      </c>
      <c r="DI326" s="163" t="str">
        <f>_xlfn.XLOOKUP(C326,[2]Sheet1!$B:$B,[2]Sheet1!$AN:$AN)</f>
        <v>V</v>
      </c>
      <c r="DJ326" s="163" t="str">
        <f>_xlfn.XLOOKUP(C326,[2]Sheet1!$B:$B,[2]Sheet1!$W:$W)</f>
        <v>N</v>
      </c>
      <c r="DK326" s="163">
        <f>_xlfn.XLOOKUP(C326,[2]Sheet1!$B:$B,[2]Sheet1!$AF:$AF)</f>
        <v>0</v>
      </c>
      <c r="DL326" s="163" t="str">
        <f>_xlfn.XLOOKUP(C326,[2]Sheet1!$B:$B,[2]Sheet1!$AW:$AW)</f>
        <v>Y</v>
      </c>
      <c r="DM326" s="166" t="str">
        <f t="shared" si="210"/>
        <v>Y</v>
      </c>
      <c r="DN326" s="166" t="str">
        <f t="shared" si="211"/>
        <v/>
      </c>
      <c r="DO326" s="166" t="str">
        <f t="shared" si="212"/>
        <v>Y</v>
      </c>
      <c r="DP326" s="166" t="str">
        <f t="shared" si="213"/>
        <v>N</v>
      </c>
      <c r="DQ326" s="180" t="str">
        <f t="shared" si="214"/>
        <v>Not Specified</v>
      </c>
      <c r="DR326" s="180"/>
    </row>
    <row r="327" spans="1:122" s="24" customFormat="1" ht="16.5" hidden="1" customHeight="1">
      <c r="A327" s="24">
        <v>324</v>
      </c>
      <c r="B327" s="24">
        <v>348</v>
      </c>
      <c r="C327" s="26" t="s">
        <v>1258</v>
      </c>
      <c r="D327" s="143" t="s">
        <v>7220</v>
      </c>
      <c r="E327" s="143" t="s">
        <v>7184</v>
      </c>
      <c r="F327" s="143" t="s">
        <v>2374</v>
      </c>
      <c r="G327" s="143" t="s">
        <v>3136</v>
      </c>
      <c r="H327" s="167" t="s">
        <v>1259</v>
      </c>
      <c r="I327" s="143" t="s">
        <v>1260</v>
      </c>
      <c r="J327" s="143">
        <v>3.6999999999999998E-2</v>
      </c>
      <c r="K327" s="143" t="s">
        <v>1261</v>
      </c>
      <c r="L327" s="143">
        <v>94397</v>
      </c>
      <c r="M327" s="144">
        <v>31</v>
      </c>
      <c r="N327" s="73" t="s">
        <v>689</v>
      </c>
      <c r="O327" s="73" t="s">
        <v>7588</v>
      </c>
      <c r="P327" s="74" t="s">
        <v>7588</v>
      </c>
      <c r="Q327" s="73" t="s">
        <v>86</v>
      </c>
      <c r="R327" s="73" t="s">
        <v>86</v>
      </c>
      <c r="S327" s="73" t="s">
        <v>673</v>
      </c>
      <c r="T327" s="73" t="s">
        <v>2984</v>
      </c>
      <c r="U327" s="213">
        <v>2030</v>
      </c>
      <c r="V327" s="73" t="s">
        <v>673</v>
      </c>
      <c r="W327" s="73" t="s">
        <v>2984</v>
      </c>
      <c r="X327" s="218">
        <v>2050</v>
      </c>
      <c r="Y327" s="73" t="s">
        <v>86</v>
      </c>
      <c r="Z327" s="73" t="s">
        <v>673</v>
      </c>
      <c r="AA327" s="74">
        <v>2050</v>
      </c>
      <c r="AB327" s="73"/>
      <c r="AC327" s="73" t="s">
        <v>417</v>
      </c>
      <c r="AD327" s="74" t="s">
        <v>6</v>
      </c>
      <c r="AE327" s="73" t="s">
        <v>7588</v>
      </c>
      <c r="AF327" s="73" t="s">
        <v>689</v>
      </c>
      <c r="AG327" s="73" t="s">
        <v>266</v>
      </c>
      <c r="AH327" s="73" t="s">
        <v>266</v>
      </c>
      <c r="AI327" s="73" t="s">
        <v>266</v>
      </c>
      <c r="AJ327" s="73" t="s">
        <v>2283</v>
      </c>
      <c r="AK327" s="81" t="s">
        <v>7588</v>
      </c>
      <c r="AL327" s="73" t="s">
        <v>7588</v>
      </c>
      <c r="AN327" s="26"/>
      <c r="AO327" s="24" t="s">
        <v>7346</v>
      </c>
      <c r="AP327" s="73" t="s">
        <v>86</v>
      </c>
      <c r="AQ327" s="24" t="s">
        <v>2283</v>
      </c>
      <c r="AR327" s="24" t="s">
        <v>5827</v>
      </c>
      <c r="AS327" s="24">
        <v>2050</v>
      </c>
      <c r="AU327" s="26"/>
      <c r="AV327" s="24" t="s">
        <v>266</v>
      </c>
      <c r="AW327" s="22" t="s">
        <v>269</v>
      </c>
      <c r="AX327" s="24" t="s">
        <v>269</v>
      </c>
      <c r="AY327" s="24" t="s">
        <v>689</v>
      </c>
      <c r="AZ327" s="24" t="s">
        <v>7588</v>
      </c>
      <c r="BA327" s="24" t="s">
        <v>7588</v>
      </c>
      <c r="BC327" s="26"/>
      <c r="BE327" s="29"/>
      <c r="BF327" s="26"/>
      <c r="BG327" s="24">
        <f t="shared" si="182"/>
        <v>0</v>
      </c>
      <c r="BH327" s="24">
        <f t="shared" si="183"/>
        <v>0</v>
      </c>
      <c r="BI327" s="24">
        <f t="shared" si="184"/>
        <v>0</v>
      </c>
      <c r="BJ327" s="24">
        <f t="shared" si="185"/>
        <v>0</v>
      </c>
      <c r="BK327" s="24">
        <f t="shared" si="186"/>
        <v>0</v>
      </c>
      <c r="BL327" s="24">
        <f t="shared" si="187"/>
        <v>1</v>
      </c>
      <c r="BM327" s="24">
        <f t="shared" si="188"/>
        <v>0</v>
      </c>
      <c r="BN327" s="24">
        <f t="shared" si="189"/>
        <v>1</v>
      </c>
      <c r="BO327" s="24">
        <f t="shared" si="190"/>
        <v>0</v>
      </c>
      <c r="BP327" s="24">
        <f t="shared" si="191"/>
        <v>0</v>
      </c>
      <c r="BQ327" s="24">
        <f t="shared" si="192"/>
        <v>1</v>
      </c>
      <c r="BR327" s="24">
        <f t="shared" si="193"/>
        <v>0</v>
      </c>
      <c r="BS327" s="24">
        <f t="shared" si="194"/>
        <v>0</v>
      </c>
      <c r="BT327" s="24">
        <f t="shared" si="195"/>
        <v>1</v>
      </c>
      <c r="BU327" s="24">
        <f t="shared" si="196"/>
        <v>0</v>
      </c>
      <c r="BV327" s="24">
        <f t="shared" si="197"/>
        <v>0</v>
      </c>
      <c r="BW327" s="24">
        <f t="shared" si="198"/>
        <v>0</v>
      </c>
      <c r="BX327" s="24">
        <f t="shared" si="199"/>
        <v>0</v>
      </c>
      <c r="BY327" s="24">
        <f t="shared" si="200"/>
        <v>0</v>
      </c>
      <c r="BZ327" s="24">
        <f t="shared" si="201"/>
        <v>0</v>
      </c>
      <c r="CA327" s="24">
        <f t="shared" si="202"/>
        <v>1</v>
      </c>
      <c r="CB327" s="24">
        <f t="shared" si="203"/>
        <v>1</v>
      </c>
      <c r="CC327" s="24">
        <f t="shared" si="204"/>
        <v>0</v>
      </c>
      <c r="CD327" s="24">
        <f t="shared" si="205"/>
        <v>0</v>
      </c>
      <c r="CE327" s="24">
        <f t="shared" si="206"/>
        <v>0</v>
      </c>
      <c r="CF327" s="24">
        <f t="shared" si="207"/>
        <v>1</v>
      </c>
      <c r="CG327" s="24">
        <f>MAX($BJ327,$BN327,$BX327,$CB327)</f>
        <v>1</v>
      </c>
      <c r="CH327" s="24">
        <f t="shared" si="208"/>
        <v>0</v>
      </c>
      <c r="CI327" s="24">
        <f t="shared" si="209"/>
        <v>0</v>
      </c>
      <c r="CJ327" s="211">
        <f>_xlfn.XLOOKUP("L'Oreal",[1]Sheet1!$B:$B,[1]Sheet1!BJ:BJ)</f>
        <v>0</v>
      </c>
      <c r="CK327" s="211">
        <f>_xlfn.XLOOKUP("L'Oreal",[1]Sheet1!$B:$B,[1]Sheet1!BK:BK)</f>
        <v>1</v>
      </c>
      <c r="CL327" s="211">
        <f>_xlfn.XLOOKUP("L'Oreal",[1]Sheet1!$B:$B,[1]Sheet1!BL:BL)</f>
        <v>0</v>
      </c>
      <c r="CM327" s="211">
        <f>_xlfn.XLOOKUP("L'Oreal",[1]Sheet1!$B:$B,[1]Sheet1!BM:BM)</f>
        <v>1</v>
      </c>
      <c r="CN327" s="211">
        <f>_xlfn.XLOOKUP("L'Oreal",[1]Sheet1!$B:$B,[1]Sheet1!BN:BN)</f>
        <v>0</v>
      </c>
      <c r="CO327" s="211">
        <f>_xlfn.XLOOKUP("L'Oreal",[1]Sheet1!$B:$B,[1]Sheet1!BO:BO)</f>
        <v>0</v>
      </c>
      <c r="CP327" s="211">
        <f>_xlfn.XLOOKUP("L'Oreal",[1]Sheet1!$B:$B,[1]Sheet1!BP:BP)</f>
        <v>1</v>
      </c>
      <c r="CQ327" s="211">
        <f>_xlfn.XLOOKUP("L'Oreal",[1]Sheet1!$B:$B,[1]Sheet1!BQ:BQ)</f>
        <v>1</v>
      </c>
      <c r="CR327" s="211">
        <f>_xlfn.XLOOKUP("L'Oreal",[1]Sheet1!$B:$B,[1]Sheet1!BR:BR)</f>
        <v>0</v>
      </c>
      <c r="CS327" s="211">
        <f>_xlfn.XLOOKUP("L'Oreal",[1]Sheet1!$B:$B,[1]Sheet1!BS:BS)</f>
        <v>1</v>
      </c>
      <c r="CT327" s="211">
        <f>_xlfn.XLOOKUP("L'Oreal",[1]Sheet1!$B:$B,[1]Sheet1!BT:BT)</f>
        <v>0</v>
      </c>
      <c r="CU327" s="211">
        <f>_xlfn.XLOOKUP("L'Oreal",[1]Sheet1!$B:$B,[1]Sheet1!BU:BU)</f>
        <v>1</v>
      </c>
      <c r="CV327" s="211">
        <f>_xlfn.XLOOKUP("L'Oreal",[1]Sheet1!$B:$B,[1]Sheet1!BV:BV)</f>
        <v>0</v>
      </c>
      <c r="CW327" s="211">
        <f>_xlfn.XLOOKUP("L'Oreal",[1]Sheet1!$B:$B,[1]Sheet1!BW:BW)</f>
        <v>0</v>
      </c>
      <c r="CX327" s="211">
        <f>_xlfn.XLOOKUP("L'Oreal",[1]Sheet1!$B:$B,[1]Sheet1!BX:BX)</f>
        <v>0</v>
      </c>
      <c r="CY327" s="211">
        <f>_xlfn.XLOOKUP("L'Oreal",[1]Sheet1!$B:$B,[1]Sheet1!BY:BY)</f>
        <v>0</v>
      </c>
      <c r="CZ327" s="211">
        <f>_xlfn.XLOOKUP("L'Oreal",[1]Sheet1!$B:$B,[1]Sheet1!BZ:BZ)</f>
        <v>1</v>
      </c>
      <c r="DA327" s="211">
        <f>_xlfn.XLOOKUP("L'Oreal",[1]Sheet1!$B:$B,[1]Sheet1!CA:CA)</f>
        <v>1</v>
      </c>
      <c r="DB327" s="211">
        <f>_xlfn.XLOOKUP("L'Oreal",[1]Sheet1!$B:$B,[1]Sheet1!CB:CB)</f>
        <v>1</v>
      </c>
      <c r="DC327" s="211">
        <f>_xlfn.XLOOKUP("L'Oreal",[1]Sheet1!$B:$B,[1]Sheet1!CC:CC)</f>
        <v>0</v>
      </c>
      <c r="DD327" s="211">
        <f>_xlfn.XLOOKUP("L'Oreal",[1]Sheet1!$B:$B,[1]Sheet1!CD:CD)</f>
        <v>1</v>
      </c>
      <c r="DE327" s="211">
        <f>_xlfn.XLOOKUP("L'Oreal",[1]Sheet1!$B:$B,[1]Sheet1!CE:CE)</f>
        <v>1</v>
      </c>
      <c r="DF327" s="211">
        <f>_xlfn.XLOOKUP("L'Oreal",[1]Sheet1!$B:$B,[1]Sheet1!CF:CF)</f>
        <v>0</v>
      </c>
      <c r="DG327" s="163" t="e">
        <f>_xlfn.XLOOKUP(C327,[2]Sheet1!$B:$B,[2]Sheet1!$N:$N)</f>
        <v>#N/A</v>
      </c>
      <c r="DH327" s="163" t="e">
        <f>_xlfn.XLOOKUP(C327,[2]Sheet1!$B:$B,[2]Sheet1!$R:$R)</f>
        <v>#N/A</v>
      </c>
      <c r="DI327" s="163" t="e">
        <f>_xlfn.XLOOKUP(C327,[2]Sheet1!$B:$B,[2]Sheet1!$AN:$AN)</f>
        <v>#N/A</v>
      </c>
      <c r="DJ327" s="163" t="e">
        <f>_xlfn.XLOOKUP(C327,[2]Sheet1!$B:$B,[2]Sheet1!$W:$W)</f>
        <v>#N/A</v>
      </c>
      <c r="DK327" s="163" t="e">
        <f>_xlfn.XLOOKUP(C327,[2]Sheet1!$B:$B,[2]Sheet1!$AF:$AF)</f>
        <v>#N/A</v>
      </c>
      <c r="DL327" s="163" t="e">
        <f>_xlfn.XLOOKUP(C327,[2]Sheet1!$B:$B,[2]Sheet1!$AW:$AW)</f>
        <v>#N/A</v>
      </c>
      <c r="DM327" s="166" t="str">
        <f t="shared" si="210"/>
        <v>Y</v>
      </c>
      <c r="DN327" s="166" t="str">
        <f t="shared" si="211"/>
        <v>Targets set</v>
      </c>
      <c r="DO327" s="166" t="str">
        <f t="shared" si="212"/>
        <v>Y</v>
      </c>
      <c r="DP327" s="166" t="str">
        <f t="shared" si="213"/>
        <v>N</v>
      </c>
      <c r="DQ327" s="180" t="str">
        <f t="shared" si="214"/>
        <v>Yes</v>
      </c>
      <c r="DR327" s="180"/>
    </row>
    <row r="328" spans="1:122" s="24" customFormat="1" ht="16.5" hidden="1" customHeight="1">
      <c r="A328" s="24">
        <v>325</v>
      </c>
      <c r="B328" s="24">
        <v>305</v>
      </c>
      <c r="C328" s="26" t="s">
        <v>748</v>
      </c>
      <c r="D328" s="24" t="s">
        <v>7213</v>
      </c>
      <c r="E328" s="24" t="s">
        <v>7172</v>
      </c>
      <c r="F328" s="24" t="s">
        <v>2540</v>
      </c>
      <c r="G328" s="24" t="s">
        <v>3181</v>
      </c>
      <c r="H328" s="30" t="s">
        <v>749</v>
      </c>
      <c r="I328" s="24" t="s">
        <v>750</v>
      </c>
      <c r="J328" s="24">
        <v>0.27</v>
      </c>
      <c r="K328" s="24" t="s">
        <v>751</v>
      </c>
      <c r="L328" s="24">
        <v>158056</v>
      </c>
      <c r="M328" s="26">
        <v>31</v>
      </c>
      <c r="N328" s="73" t="s">
        <v>689</v>
      </c>
      <c r="O328" s="73" t="s">
        <v>7588</v>
      </c>
      <c r="P328" s="74" t="s">
        <v>7588</v>
      </c>
      <c r="Q328" s="73" t="s">
        <v>86</v>
      </c>
      <c r="R328" s="73" t="s">
        <v>86</v>
      </c>
      <c r="S328" s="73" t="s">
        <v>673</v>
      </c>
      <c r="T328" s="73" t="s">
        <v>2984</v>
      </c>
      <c r="U328" s="214">
        <v>2030</v>
      </c>
      <c r="V328" s="73" t="s">
        <v>7588</v>
      </c>
      <c r="W328" s="73" t="s">
        <v>7588</v>
      </c>
      <c r="X328" s="218" t="s">
        <v>7588</v>
      </c>
      <c r="Y328" s="73" t="s">
        <v>7588</v>
      </c>
      <c r="Z328" s="73" t="s">
        <v>7588</v>
      </c>
      <c r="AA328" s="74" t="s">
        <v>7588</v>
      </c>
      <c r="AB328" s="73"/>
      <c r="AC328" s="73" t="s">
        <v>675</v>
      </c>
      <c r="AD328" s="74" t="s">
        <v>5</v>
      </c>
      <c r="AE328" s="73" t="s">
        <v>870</v>
      </c>
      <c r="AF328" s="73" t="s">
        <v>86</v>
      </c>
      <c r="AG328" s="73" t="s">
        <v>266</v>
      </c>
      <c r="AH328" s="73" t="s">
        <v>266</v>
      </c>
      <c r="AI328" s="73" t="s">
        <v>269</v>
      </c>
      <c r="AJ328" s="73" t="s">
        <v>691</v>
      </c>
      <c r="AK328" s="81" t="s">
        <v>5839</v>
      </c>
      <c r="AL328" s="73">
        <v>2035</v>
      </c>
      <c r="AN328" s="26"/>
      <c r="AO328" s="24" t="s">
        <v>7588</v>
      </c>
      <c r="AP328" s="73" t="s">
        <v>689</v>
      </c>
      <c r="AQ328" s="24" t="s">
        <v>7588</v>
      </c>
      <c r="AR328" s="24" t="s">
        <v>7588</v>
      </c>
      <c r="AS328" s="24" t="s">
        <v>7588</v>
      </c>
      <c r="AU328" s="26"/>
      <c r="AV328" s="24" t="s">
        <v>266</v>
      </c>
      <c r="AW328" s="22" t="s">
        <v>267</v>
      </c>
      <c r="AX328" s="24" t="s">
        <v>269</v>
      </c>
      <c r="AY328" s="24" t="s">
        <v>689</v>
      </c>
      <c r="AZ328" s="24" t="s">
        <v>7588</v>
      </c>
      <c r="BA328" s="24" t="s">
        <v>7588</v>
      </c>
      <c r="BC328" s="26"/>
      <c r="BE328" s="29"/>
      <c r="BF328" s="26"/>
      <c r="BG328" s="24">
        <f t="shared" si="182"/>
        <v>0</v>
      </c>
      <c r="BH328" s="24">
        <f t="shared" si="183"/>
        <v>0</v>
      </c>
      <c r="BI328" s="24">
        <f t="shared" si="184"/>
        <v>0</v>
      </c>
      <c r="BJ328" s="24">
        <f t="shared" si="185"/>
        <v>0</v>
      </c>
      <c r="BK328" s="24">
        <f t="shared" si="186"/>
        <v>0</v>
      </c>
      <c r="BL328" s="24">
        <f t="shared" si="187"/>
        <v>1</v>
      </c>
      <c r="BM328" s="24">
        <f t="shared" si="188"/>
        <v>0</v>
      </c>
      <c r="BN328" s="24">
        <f t="shared" si="189"/>
        <v>1</v>
      </c>
      <c r="BO328" s="24">
        <f t="shared" si="190"/>
        <v>0</v>
      </c>
      <c r="BP328" s="24">
        <f t="shared" si="191"/>
        <v>0</v>
      </c>
      <c r="BQ328" s="24">
        <f t="shared" si="192"/>
        <v>0</v>
      </c>
      <c r="BR328" s="24">
        <f t="shared" si="193"/>
        <v>0</v>
      </c>
      <c r="BS328" s="24">
        <f t="shared" si="194"/>
        <v>0</v>
      </c>
      <c r="BT328" s="24">
        <f t="shared" si="195"/>
        <v>0</v>
      </c>
      <c r="BU328" s="24">
        <f t="shared" si="196"/>
        <v>0</v>
      </c>
      <c r="BV328" s="24">
        <f t="shared" si="197"/>
        <v>0</v>
      </c>
      <c r="BW328" s="24">
        <f t="shared" si="198"/>
        <v>1</v>
      </c>
      <c r="BX328" s="24">
        <f t="shared" si="199"/>
        <v>1</v>
      </c>
      <c r="BY328" s="24">
        <f t="shared" si="200"/>
        <v>0</v>
      </c>
      <c r="BZ328" s="24">
        <f t="shared" si="201"/>
        <v>0</v>
      </c>
      <c r="CA328" s="24">
        <f t="shared" si="202"/>
        <v>0</v>
      </c>
      <c r="CB328" s="24">
        <f t="shared" si="203"/>
        <v>0</v>
      </c>
      <c r="CC328" s="24">
        <f t="shared" si="204"/>
        <v>0</v>
      </c>
      <c r="CD328" s="24">
        <f t="shared" si="205"/>
        <v>0</v>
      </c>
      <c r="CE328" s="24">
        <f t="shared" si="206"/>
        <v>0</v>
      </c>
      <c r="CF328" s="24">
        <f t="shared" si="207"/>
        <v>1</v>
      </c>
      <c r="CG328" s="24">
        <f>MAX(BJ328,BN328,BX328,CB328)</f>
        <v>1</v>
      </c>
      <c r="CH328" s="24">
        <f t="shared" si="208"/>
        <v>0</v>
      </c>
      <c r="CI328" s="24">
        <f t="shared" si="209"/>
        <v>0</v>
      </c>
      <c r="CJ328" s="211">
        <f>_xlfn.XLOOKUP($C328,[1]Sheet1!$B:$B,[1]Sheet1!BJ:BJ)</f>
        <v>0</v>
      </c>
      <c r="CK328" s="211">
        <f>_xlfn.XLOOKUP($C328,[1]Sheet1!$B:$B,[1]Sheet1!BK:BK)</f>
        <v>1</v>
      </c>
      <c r="CL328" s="211">
        <f>_xlfn.XLOOKUP($C328,[1]Sheet1!$B:$B,[1]Sheet1!BL:BL)</f>
        <v>0</v>
      </c>
      <c r="CM328" s="211">
        <f>_xlfn.XLOOKUP($C328,[1]Sheet1!$B:$B,[1]Sheet1!BM:BM)</f>
        <v>1</v>
      </c>
      <c r="CN328" s="211">
        <f>_xlfn.XLOOKUP($C328,[1]Sheet1!$B:$B,[1]Sheet1!BN:BN)</f>
        <v>0</v>
      </c>
      <c r="CO328" s="211">
        <f>_xlfn.XLOOKUP($C328,[1]Sheet1!$B:$B,[1]Sheet1!BO:BO)</f>
        <v>0</v>
      </c>
      <c r="CP328" s="211">
        <f>_xlfn.XLOOKUP($C328,[1]Sheet1!$B:$B,[1]Sheet1!BP:BP)</f>
        <v>0</v>
      </c>
      <c r="CQ328" s="211">
        <f>_xlfn.XLOOKUP($C328,[1]Sheet1!$B:$B,[1]Sheet1!BQ:BQ)</f>
        <v>0</v>
      </c>
      <c r="CR328" s="211">
        <f>_xlfn.XLOOKUP($C328,[1]Sheet1!$B:$B,[1]Sheet1!BR:BR)</f>
        <v>0</v>
      </c>
      <c r="CS328" s="211">
        <f>_xlfn.XLOOKUP($C328,[1]Sheet1!$B:$B,[1]Sheet1!BS:BS)</f>
        <v>1</v>
      </c>
      <c r="CT328" s="211">
        <f>_xlfn.XLOOKUP($C328,[1]Sheet1!$B:$B,[1]Sheet1!BT:BT)</f>
        <v>0</v>
      </c>
      <c r="CU328" s="211">
        <f>_xlfn.XLOOKUP($C328,[1]Sheet1!$B:$B,[1]Sheet1!BU:BU)</f>
        <v>1</v>
      </c>
      <c r="CV328" s="211">
        <f>_xlfn.XLOOKUP($C328,[1]Sheet1!$B:$B,[1]Sheet1!BV:BV)</f>
        <v>0</v>
      </c>
      <c r="CW328" s="211">
        <f>_xlfn.XLOOKUP($C328,[1]Sheet1!$B:$B,[1]Sheet1!BW:BW)</f>
        <v>0</v>
      </c>
      <c r="CX328" s="211">
        <f>_xlfn.XLOOKUP($C328,[1]Sheet1!$B:$B,[1]Sheet1!BX:BX)</f>
        <v>0</v>
      </c>
      <c r="CY328" s="211">
        <f>_xlfn.XLOOKUP($C328,[1]Sheet1!$B:$B,[1]Sheet1!BY:BY)</f>
        <v>0</v>
      </c>
      <c r="CZ328" s="211">
        <f>_xlfn.XLOOKUP($C328,[1]Sheet1!$B:$B,[1]Sheet1!BZ:BZ)</f>
        <v>1</v>
      </c>
      <c r="DA328" s="211">
        <f>_xlfn.XLOOKUP($C328,[1]Sheet1!$B:$B,[1]Sheet1!CA:CA)</f>
        <v>1</v>
      </c>
      <c r="DB328" s="211">
        <f>_xlfn.XLOOKUP($C328,[1]Sheet1!$B:$B,[1]Sheet1!CB:CB)</f>
        <v>1</v>
      </c>
      <c r="DC328" s="211">
        <f>_xlfn.XLOOKUP($C328,[1]Sheet1!$B:$B,[1]Sheet1!CC:CC)</f>
        <v>1</v>
      </c>
      <c r="DD328" s="211">
        <f>_xlfn.XLOOKUP($C328,[1]Sheet1!$B:$B,[1]Sheet1!CD:CD)</f>
        <v>0</v>
      </c>
      <c r="DE328" s="211">
        <f>_xlfn.XLOOKUP($C328,[1]Sheet1!$B:$B,[1]Sheet1!CE:CE)</f>
        <v>1</v>
      </c>
      <c r="DF328" s="211">
        <f>_xlfn.XLOOKUP($C328,[1]Sheet1!$B:$B,[1]Sheet1!CF:CF)</f>
        <v>0</v>
      </c>
      <c r="DG328" s="163" t="str">
        <f>_xlfn.XLOOKUP(C328,[2]Sheet1!$B:$B,[2]Sheet1!$N:$N)</f>
        <v>Y</v>
      </c>
      <c r="DH328" s="163" t="str">
        <f>_xlfn.XLOOKUP(C328,[2]Sheet1!$B:$B,[2]Sheet1!$R:$R)</f>
        <v>No</v>
      </c>
      <c r="DI328" s="163" t="str">
        <f>_xlfn.XLOOKUP(C328,[2]Sheet1!$B:$B,[2]Sheet1!$AN:$AN)</f>
        <v>N</v>
      </c>
      <c r="DJ328" s="163" t="str">
        <f>_xlfn.XLOOKUP(C328,[2]Sheet1!$B:$B,[2]Sheet1!$W:$W)</f>
        <v>C</v>
      </c>
      <c r="DK328" s="163" t="str">
        <f>_xlfn.XLOOKUP(C328,[2]Sheet1!$B:$B,[2]Sheet1!$AF:$AF)</f>
        <v>Y</v>
      </c>
      <c r="DL328" s="163">
        <f>_xlfn.XLOOKUP(C328,[2]Sheet1!$B:$B,[2]Sheet1!$AW:$AW)</f>
        <v>0</v>
      </c>
      <c r="DM328" s="166" t="str">
        <f t="shared" si="210"/>
        <v>Y</v>
      </c>
      <c r="DN328" s="166" t="str">
        <f t="shared" si="211"/>
        <v/>
      </c>
      <c r="DO328" s="166" t="str">
        <f t="shared" si="212"/>
        <v>N</v>
      </c>
      <c r="DP328" s="166" t="str">
        <f t="shared" si="213"/>
        <v>Y</v>
      </c>
      <c r="DQ328" s="180" t="str">
        <f t="shared" si="214"/>
        <v>Yes</v>
      </c>
      <c r="DR328" s="180"/>
    </row>
    <row r="329" spans="1:122" s="24" customFormat="1" ht="16.5" hidden="1" customHeight="1">
      <c r="A329" s="24">
        <v>326</v>
      </c>
      <c r="B329" s="24">
        <v>333</v>
      </c>
      <c r="C329" s="26" t="s">
        <v>1999</v>
      </c>
      <c r="D329" s="24" t="s">
        <v>7226</v>
      </c>
      <c r="E329" s="24" t="s">
        <v>7169</v>
      </c>
      <c r="F329" s="24" t="s">
        <v>7286</v>
      </c>
      <c r="G329" s="24" t="s">
        <v>2990</v>
      </c>
      <c r="H329" s="30" t="s">
        <v>2000</v>
      </c>
      <c r="I329" s="24" t="s">
        <v>2001</v>
      </c>
      <c r="J329" s="24">
        <v>0</v>
      </c>
      <c r="K329" s="24" t="s">
        <v>2002</v>
      </c>
      <c r="L329" s="24">
        <v>15623</v>
      </c>
      <c r="M329" s="26">
        <v>28</v>
      </c>
      <c r="N329" s="73" t="s">
        <v>689</v>
      </c>
      <c r="O329" s="73" t="s">
        <v>7588</v>
      </c>
      <c r="P329" s="74" t="s">
        <v>7588</v>
      </c>
      <c r="Q329" s="73" t="s">
        <v>689</v>
      </c>
      <c r="R329" s="73" t="s">
        <v>689</v>
      </c>
      <c r="S329" s="73" t="s">
        <v>7588</v>
      </c>
      <c r="T329" s="73" t="s">
        <v>7588</v>
      </c>
      <c r="U329" s="213" t="s">
        <v>7588</v>
      </c>
      <c r="V329" s="73" t="s">
        <v>7588</v>
      </c>
      <c r="W329" s="73" t="s">
        <v>7588</v>
      </c>
      <c r="X329" s="218" t="s">
        <v>7588</v>
      </c>
      <c r="Y329" s="73" t="s">
        <v>7588</v>
      </c>
      <c r="Z329" s="73" t="s">
        <v>7588</v>
      </c>
      <c r="AA329" s="74" t="s">
        <v>7588</v>
      </c>
      <c r="AB329" s="73"/>
      <c r="AC329" s="73" t="s">
        <v>417</v>
      </c>
      <c r="AD329" s="74" t="s">
        <v>6</v>
      </c>
      <c r="AE329" s="73" t="s">
        <v>7588</v>
      </c>
      <c r="AF329" s="73" t="s">
        <v>689</v>
      </c>
      <c r="AG329" s="73" t="s">
        <v>266</v>
      </c>
      <c r="AH329" s="73" t="s">
        <v>266</v>
      </c>
      <c r="AI329" s="73" t="s">
        <v>266</v>
      </c>
      <c r="AJ329" s="73" t="s">
        <v>2283</v>
      </c>
      <c r="AK329" s="81" t="s">
        <v>7588</v>
      </c>
      <c r="AL329" s="73" t="s">
        <v>7588</v>
      </c>
      <c r="AN329" s="26"/>
      <c r="AO329" s="24" t="s">
        <v>7346</v>
      </c>
      <c r="AP329" s="73" t="s">
        <v>86</v>
      </c>
      <c r="AQ329" s="24" t="s">
        <v>2283</v>
      </c>
      <c r="AR329" s="24" t="s">
        <v>5848</v>
      </c>
      <c r="AS329" s="24">
        <v>2040</v>
      </c>
      <c r="AU329" s="26"/>
      <c r="AV329" s="24" t="s">
        <v>266</v>
      </c>
      <c r="AW329" s="22" t="s">
        <v>267</v>
      </c>
      <c r="AX329" s="24" t="s">
        <v>269</v>
      </c>
      <c r="AY329" s="24" t="s">
        <v>689</v>
      </c>
      <c r="AZ329" s="24" t="s">
        <v>7588</v>
      </c>
      <c r="BA329" s="24" t="s">
        <v>7588</v>
      </c>
      <c r="BC329" s="26"/>
      <c r="BE329" s="29"/>
      <c r="BF329" s="26"/>
      <c r="BG329" s="24">
        <f t="shared" si="182"/>
        <v>0</v>
      </c>
      <c r="BH329" s="24">
        <f t="shared" si="183"/>
        <v>0</v>
      </c>
      <c r="BI329" s="24">
        <f t="shared" si="184"/>
        <v>0</v>
      </c>
      <c r="BJ329" s="24">
        <f t="shared" si="185"/>
        <v>0</v>
      </c>
      <c r="BK329" s="24">
        <f t="shared" si="186"/>
        <v>0</v>
      </c>
      <c r="BL329" s="24">
        <f t="shared" si="187"/>
        <v>0</v>
      </c>
      <c r="BM329" s="24">
        <f t="shared" si="188"/>
        <v>0</v>
      </c>
      <c r="BN329" s="24">
        <f t="shared" si="189"/>
        <v>0</v>
      </c>
      <c r="BO329" s="24">
        <f t="shared" si="190"/>
        <v>0</v>
      </c>
      <c r="BP329" s="24">
        <f t="shared" si="191"/>
        <v>0</v>
      </c>
      <c r="BQ329" s="24">
        <f t="shared" si="192"/>
        <v>0</v>
      </c>
      <c r="BR329" s="24">
        <f t="shared" si="193"/>
        <v>0</v>
      </c>
      <c r="BS329" s="24">
        <f t="shared" si="194"/>
        <v>0</v>
      </c>
      <c r="BT329" s="24">
        <f t="shared" si="195"/>
        <v>1</v>
      </c>
      <c r="BU329" s="24">
        <f t="shared" si="196"/>
        <v>0</v>
      </c>
      <c r="BV329" s="24">
        <f t="shared" si="197"/>
        <v>0</v>
      </c>
      <c r="BW329" s="24">
        <f t="shared" si="198"/>
        <v>0</v>
      </c>
      <c r="BX329" s="24">
        <f t="shared" si="199"/>
        <v>0</v>
      </c>
      <c r="BY329" s="24">
        <f t="shared" si="200"/>
        <v>0</v>
      </c>
      <c r="BZ329" s="24">
        <f t="shared" si="201"/>
        <v>0</v>
      </c>
      <c r="CA329" s="24">
        <f t="shared" si="202"/>
        <v>1</v>
      </c>
      <c r="CB329" s="24">
        <f t="shared" si="203"/>
        <v>1</v>
      </c>
      <c r="CC329" s="24">
        <f t="shared" si="204"/>
        <v>0</v>
      </c>
      <c r="CD329" s="24">
        <f t="shared" si="205"/>
        <v>0</v>
      </c>
      <c r="CE329" s="24">
        <f t="shared" si="206"/>
        <v>0</v>
      </c>
      <c r="CF329" s="24">
        <f t="shared" si="207"/>
        <v>1</v>
      </c>
      <c r="CG329" s="24">
        <f>MAX(BJ329,BN329,BX329,CB329)</f>
        <v>1</v>
      </c>
      <c r="CH329" s="24">
        <f t="shared" si="208"/>
        <v>0</v>
      </c>
      <c r="CI329" s="24">
        <f t="shared" si="209"/>
        <v>0</v>
      </c>
      <c r="CJ329" s="211">
        <f>_xlfn.XLOOKUP($C329,[1]Sheet1!$B:$B,[1]Sheet1!BJ:BJ)</f>
        <v>0</v>
      </c>
      <c r="CK329" s="211">
        <f>_xlfn.XLOOKUP($C329,[1]Sheet1!$B:$B,[1]Sheet1!BK:BK)</f>
        <v>0</v>
      </c>
      <c r="CL329" s="211">
        <f>_xlfn.XLOOKUP($C329,[1]Sheet1!$B:$B,[1]Sheet1!BL:BL)</f>
        <v>0</v>
      </c>
      <c r="CM329" s="211">
        <f>_xlfn.XLOOKUP($C329,[1]Sheet1!$B:$B,[1]Sheet1!BM:BM)</f>
        <v>0</v>
      </c>
      <c r="CN329" s="211">
        <f>_xlfn.XLOOKUP($C329,[1]Sheet1!$B:$B,[1]Sheet1!BN:BN)</f>
        <v>0</v>
      </c>
      <c r="CO329" s="211">
        <f>_xlfn.XLOOKUP($C329,[1]Sheet1!$B:$B,[1]Sheet1!BO:BO)</f>
        <v>0</v>
      </c>
      <c r="CP329" s="211">
        <f>_xlfn.XLOOKUP($C329,[1]Sheet1!$B:$B,[1]Sheet1!BP:BP)</f>
        <v>1</v>
      </c>
      <c r="CQ329" s="211">
        <f>_xlfn.XLOOKUP($C329,[1]Sheet1!$B:$B,[1]Sheet1!BQ:BQ)</f>
        <v>1</v>
      </c>
      <c r="CR329" s="211">
        <f>_xlfn.XLOOKUP($C329,[1]Sheet1!$B:$B,[1]Sheet1!BR:BR)</f>
        <v>0</v>
      </c>
      <c r="CS329" s="211">
        <f>_xlfn.XLOOKUP($C329,[1]Sheet1!$B:$B,[1]Sheet1!BS:BS)</f>
        <v>0</v>
      </c>
      <c r="CT329" s="211">
        <f>_xlfn.XLOOKUP($C329,[1]Sheet1!$B:$B,[1]Sheet1!BT:BT)</f>
        <v>0</v>
      </c>
      <c r="CU329" s="211">
        <f>_xlfn.XLOOKUP($C329,[1]Sheet1!$B:$B,[1]Sheet1!BU:BU)</f>
        <v>0</v>
      </c>
      <c r="CV329" s="211">
        <f>_xlfn.XLOOKUP($C329,[1]Sheet1!$B:$B,[1]Sheet1!BV:BV)</f>
        <v>0</v>
      </c>
      <c r="CW329" s="211">
        <f>_xlfn.XLOOKUP($C329,[1]Sheet1!$B:$B,[1]Sheet1!BW:BW)</f>
        <v>0</v>
      </c>
      <c r="CX329" s="211">
        <f>_xlfn.XLOOKUP($C329,[1]Sheet1!$B:$B,[1]Sheet1!BX:BX)</f>
        <v>0</v>
      </c>
      <c r="CY329" s="211">
        <f>_xlfn.XLOOKUP($C329,[1]Sheet1!$B:$B,[1]Sheet1!BY:BY)</f>
        <v>0</v>
      </c>
      <c r="CZ329" s="211">
        <f>_xlfn.XLOOKUP($C329,[1]Sheet1!$B:$B,[1]Sheet1!BZ:BZ)</f>
        <v>1</v>
      </c>
      <c r="DA329" s="211">
        <f>_xlfn.XLOOKUP($C329,[1]Sheet1!$B:$B,[1]Sheet1!CA:CA)</f>
        <v>0</v>
      </c>
      <c r="DB329" s="211">
        <f>_xlfn.XLOOKUP($C329,[1]Sheet1!$B:$B,[1]Sheet1!CB:CB)</f>
        <v>1</v>
      </c>
      <c r="DC329" s="211">
        <f>_xlfn.XLOOKUP($C329,[1]Sheet1!$B:$B,[1]Sheet1!CC:CC)</f>
        <v>1</v>
      </c>
      <c r="DD329" s="211">
        <f>_xlfn.XLOOKUP($C329,[1]Sheet1!$B:$B,[1]Sheet1!CD:CD)</f>
        <v>0</v>
      </c>
      <c r="DE329" s="211">
        <f>_xlfn.XLOOKUP($C329,[1]Sheet1!$B:$B,[1]Sheet1!CE:CE)</f>
        <v>1</v>
      </c>
      <c r="DF329" s="211">
        <f>_xlfn.XLOOKUP($C329,[1]Sheet1!$B:$B,[1]Sheet1!CF:CF)</f>
        <v>0</v>
      </c>
      <c r="DG329" s="163" t="str">
        <f>_xlfn.XLOOKUP(C329,[2]Sheet1!$B:$B,[2]Sheet1!$N:$N)</f>
        <v>N</v>
      </c>
      <c r="DH329" s="163">
        <f>_xlfn.XLOOKUP(C329,[2]Sheet1!$B:$B,[2]Sheet1!$R:$R)</f>
        <v>0</v>
      </c>
      <c r="DI329" s="163" t="str">
        <f>_xlfn.XLOOKUP(C329,[2]Sheet1!$B:$B,[2]Sheet1!$AN:$AN)</f>
        <v>C, V</v>
      </c>
      <c r="DJ329" s="163" t="str">
        <f>_xlfn.XLOOKUP(C329,[2]Sheet1!$B:$B,[2]Sheet1!$W:$W)</f>
        <v>N</v>
      </c>
      <c r="DK329" s="163">
        <f>_xlfn.XLOOKUP(C329,[2]Sheet1!$B:$B,[2]Sheet1!$AF:$AF)</f>
        <v>0</v>
      </c>
      <c r="DL329" s="163" t="str">
        <f>_xlfn.XLOOKUP(C329,[2]Sheet1!$B:$B,[2]Sheet1!$AW:$AW)</f>
        <v>Y</v>
      </c>
      <c r="DM329" s="166" t="str">
        <f t="shared" si="210"/>
        <v>N</v>
      </c>
      <c r="DN329" s="166" t="str">
        <f t="shared" si="211"/>
        <v/>
      </c>
      <c r="DO329" s="166" t="str">
        <f t="shared" si="212"/>
        <v>Y</v>
      </c>
      <c r="DP329" s="166" t="str">
        <f t="shared" si="213"/>
        <v>N</v>
      </c>
      <c r="DQ329" s="180" t="str">
        <f t="shared" si="214"/>
        <v>Yes</v>
      </c>
      <c r="DR329" s="180"/>
    </row>
    <row r="330" spans="1:122" s="24" customFormat="1" ht="16.5" hidden="1" customHeight="1">
      <c r="A330" s="24">
        <v>327</v>
      </c>
      <c r="B330" s="24">
        <v>384</v>
      </c>
      <c r="C330" s="26" t="s">
        <v>1448</v>
      </c>
      <c r="D330" s="143" t="s">
        <v>7154</v>
      </c>
      <c r="E330" s="143" t="s">
        <v>3005</v>
      </c>
      <c r="F330" s="143" t="s">
        <v>2277</v>
      </c>
      <c r="G330" s="143" t="s">
        <v>3181</v>
      </c>
      <c r="H330" s="167" t="s">
        <v>1449</v>
      </c>
      <c r="I330" s="143" t="s">
        <v>1450</v>
      </c>
      <c r="J330" s="143">
        <v>1.5429999999999999</v>
      </c>
      <c r="K330" s="143" t="s">
        <v>1451</v>
      </c>
      <c r="L330" s="143">
        <v>109185</v>
      </c>
      <c r="M330" s="144">
        <v>3</v>
      </c>
      <c r="N330" s="73" t="s">
        <v>689</v>
      </c>
      <c r="O330" s="73" t="s">
        <v>7588</v>
      </c>
      <c r="P330" s="74" t="s">
        <v>7588</v>
      </c>
      <c r="Q330" s="73" t="s">
        <v>689</v>
      </c>
      <c r="R330" s="73" t="s">
        <v>689</v>
      </c>
      <c r="S330" s="73" t="s">
        <v>7588</v>
      </c>
      <c r="T330" s="73" t="s">
        <v>7588</v>
      </c>
      <c r="U330" s="213" t="s">
        <v>7588</v>
      </c>
      <c r="V330" s="73" t="s">
        <v>7588</v>
      </c>
      <c r="W330" s="73" t="s">
        <v>7588</v>
      </c>
      <c r="X330" s="218" t="s">
        <v>7588</v>
      </c>
      <c r="Y330" s="73" t="s">
        <v>7588</v>
      </c>
      <c r="Z330" s="73" t="s">
        <v>7588</v>
      </c>
      <c r="AA330" s="74" t="s">
        <v>7588</v>
      </c>
      <c r="AB330" s="73"/>
      <c r="AC330" s="73" t="s">
        <v>3013</v>
      </c>
      <c r="AD330" s="74" t="s">
        <v>7139</v>
      </c>
      <c r="AE330" s="73" t="s">
        <v>7588</v>
      </c>
      <c r="AF330" s="73" t="s">
        <v>689</v>
      </c>
      <c r="AG330" s="73" t="s">
        <v>267</v>
      </c>
      <c r="AH330" s="73" t="s">
        <v>267</v>
      </c>
      <c r="AI330" s="73" t="s">
        <v>267</v>
      </c>
      <c r="AJ330" s="73" t="s">
        <v>7588</v>
      </c>
      <c r="AK330" s="81" t="s">
        <v>7588</v>
      </c>
      <c r="AL330" s="73" t="s">
        <v>7588</v>
      </c>
      <c r="AM330" s="28" t="s">
        <v>1452</v>
      </c>
      <c r="AN330" s="26" t="s">
        <v>186</v>
      </c>
      <c r="AO330" s="24" t="s">
        <v>7588</v>
      </c>
      <c r="AP330" s="73" t="s">
        <v>689</v>
      </c>
      <c r="AQ330" s="24" t="s">
        <v>7588</v>
      </c>
      <c r="AR330" s="24" t="s">
        <v>7588</v>
      </c>
      <c r="AS330" s="24" t="s">
        <v>7588</v>
      </c>
      <c r="AU330" s="26"/>
      <c r="AV330" s="24" t="s">
        <v>269</v>
      </c>
      <c r="AW330" s="22" t="s">
        <v>269</v>
      </c>
      <c r="AX330" s="24" t="s">
        <v>269</v>
      </c>
      <c r="AY330" s="24" t="s">
        <v>689</v>
      </c>
      <c r="AZ330" s="24" t="s">
        <v>7588</v>
      </c>
      <c r="BA330" s="24" t="s">
        <v>7588</v>
      </c>
      <c r="BC330" s="26"/>
      <c r="BE330" s="29"/>
      <c r="BF330" s="26"/>
      <c r="BG330" s="24">
        <f t="shared" si="182"/>
        <v>0</v>
      </c>
      <c r="BH330" s="24">
        <f t="shared" si="183"/>
        <v>0</v>
      </c>
      <c r="BI330" s="24">
        <f t="shared" si="184"/>
        <v>0</v>
      </c>
      <c r="BJ330" s="24">
        <f t="shared" si="185"/>
        <v>0</v>
      </c>
      <c r="BK330" s="24">
        <f t="shared" si="186"/>
        <v>0</v>
      </c>
      <c r="BL330" s="24">
        <f t="shared" si="187"/>
        <v>0</v>
      </c>
      <c r="BM330" s="24">
        <f t="shared" si="188"/>
        <v>0</v>
      </c>
      <c r="BN330" s="24">
        <f t="shared" si="189"/>
        <v>0</v>
      </c>
      <c r="BO330" s="24">
        <f t="shared" si="190"/>
        <v>0</v>
      </c>
      <c r="BP330" s="24">
        <f t="shared" si="191"/>
        <v>0</v>
      </c>
      <c r="BQ330" s="24">
        <f t="shared" si="192"/>
        <v>0</v>
      </c>
      <c r="BR330" s="24">
        <f t="shared" si="193"/>
        <v>0</v>
      </c>
      <c r="BS330" s="24">
        <f t="shared" si="194"/>
        <v>0</v>
      </c>
      <c r="BT330" s="24">
        <f t="shared" si="195"/>
        <v>0</v>
      </c>
      <c r="BU330" s="24">
        <f t="shared" si="196"/>
        <v>0</v>
      </c>
      <c r="BV330" s="24">
        <f t="shared" si="197"/>
        <v>0</v>
      </c>
      <c r="BW330" s="24">
        <f t="shared" si="198"/>
        <v>0</v>
      </c>
      <c r="BX330" s="24">
        <f t="shared" si="199"/>
        <v>0</v>
      </c>
      <c r="BY330" s="24">
        <f t="shared" si="200"/>
        <v>0</v>
      </c>
      <c r="BZ330" s="24">
        <f t="shared" si="201"/>
        <v>0</v>
      </c>
      <c r="CA330" s="24">
        <f t="shared" si="202"/>
        <v>0</v>
      </c>
      <c r="CB330" s="24">
        <f t="shared" si="203"/>
        <v>0</v>
      </c>
      <c r="CC330" s="24">
        <f t="shared" si="204"/>
        <v>0</v>
      </c>
      <c r="CD330" s="24">
        <f t="shared" si="205"/>
        <v>0</v>
      </c>
      <c r="CE330" s="24">
        <f t="shared" si="206"/>
        <v>0</v>
      </c>
      <c r="CF330" s="24">
        <f t="shared" si="207"/>
        <v>0</v>
      </c>
      <c r="CG330" s="24">
        <f>MAX(BJ330,BN330,BX330,CB330)</f>
        <v>0</v>
      </c>
      <c r="CH330" s="24">
        <f t="shared" si="208"/>
        <v>1</v>
      </c>
      <c r="CI330" s="24">
        <f t="shared" si="209"/>
        <v>0</v>
      </c>
      <c r="CJ330" s="211">
        <f>_xlfn.XLOOKUP($C330,[1]Sheet1!$B:$B,[1]Sheet1!BJ:BJ)</f>
        <v>0</v>
      </c>
      <c r="CK330" s="211">
        <f>_xlfn.XLOOKUP($C330,[1]Sheet1!$B:$B,[1]Sheet1!BK:BK)</f>
        <v>0</v>
      </c>
      <c r="CL330" s="211">
        <f>_xlfn.XLOOKUP($C330,[1]Sheet1!$B:$B,[1]Sheet1!BL:BL)</f>
        <v>0</v>
      </c>
      <c r="CM330" s="211">
        <f>_xlfn.XLOOKUP($C330,[1]Sheet1!$B:$B,[1]Sheet1!BM:BM)</f>
        <v>0</v>
      </c>
      <c r="CN330" s="211">
        <f>_xlfn.XLOOKUP($C330,[1]Sheet1!$B:$B,[1]Sheet1!BN:BN)</f>
        <v>0</v>
      </c>
      <c r="CO330" s="211">
        <f>_xlfn.XLOOKUP($C330,[1]Sheet1!$B:$B,[1]Sheet1!BO:BO)</f>
        <v>0</v>
      </c>
      <c r="CP330" s="211">
        <f>_xlfn.XLOOKUP($C330,[1]Sheet1!$B:$B,[1]Sheet1!BP:BP)</f>
        <v>0</v>
      </c>
      <c r="CQ330" s="211">
        <f>_xlfn.XLOOKUP($C330,[1]Sheet1!$B:$B,[1]Sheet1!BQ:BQ)</f>
        <v>0</v>
      </c>
      <c r="CR330" s="211">
        <f>_xlfn.XLOOKUP($C330,[1]Sheet1!$B:$B,[1]Sheet1!BR:BR)</f>
        <v>0</v>
      </c>
      <c r="CS330" s="211">
        <f>_xlfn.XLOOKUP($C330,[1]Sheet1!$B:$B,[1]Sheet1!BS:BS)</f>
        <v>0</v>
      </c>
      <c r="CT330" s="211">
        <f>_xlfn.XLOOKUP($C330,[1]Sheet1!$B:$B,[1]Sheet1!BT:BT)</f>
        <v>0</v>
      </c>
      <c r="CU330" s="211">
        <f>_xlfn.XLOOKUP($C330,[1]Sheet1!$B:$B,[1]Sheet1!BU:BU)</f>
        <v>0</v>
      </c>
      <c r="CV330" s="211">
        <f>_xlfn.XLOOKUP($C330,[1]Sheet1!$B:$B,[1]Sheet1!BV:BV)</f>
        <v>0</v>
      </c>
      <c r="CW330" s="211">
        <f>_xlfn.XLOOKUP($C330,[1]Sheet1!$B:$B,[1]Sheet1!BW:BW)</f>
        <v>0</v>
      </c>
      <c r="CX330" s="211">
        <f>_xlfn.XLOOKUP($C330,[1]Sheet1!$B:$B,[1]Sheet1!BX:BX)</f>
        <v>0</v>
      </c>
      <c r="CY330" s="211">
        <f>_xlfn.XLOOKUP($C330,[1]Sheet1!$B:$B,[1]Sheet1!BY:BY)</f>
        <v>0</v>
      </c>
      <c r="CZ330" s="211">
        <f>_xlfn.XLOOKUP($C330,[1]Sheet1!$B:$B,[1]Sheet1!BZ:BZ)</f>
        <v>0</v>
      </c>
      <c r="DA330" s="211">
        <f>_xlfn.XLOOKUP($C330,[1]Sheet1!$B:$B,[1]Sheet1!CA:CA)</f>
        <v>0</v>
      </c>
      <c r="DB330" s="211">
        <f>_xlfn.XLOOKUP($C330,[1]Sheet1!$B:$B,[1]Sheet1!CB:CB)</f>
        <v>0</v>
      </c>
      <c r="DC330" s="211">
        <f>_xlfn.XLOOKUP($C330,[1]Sheet1!$B:$B,[1]Sheet1!CC:CC)</f>
        <v>0</v>
      </c>
      <c r="DD330" s="211">
        <f>_xlfn.XLOOKUP($C330,[1]Sheet1!$B:$B,[1]Sheet1!CD:CD)</f>
        <v>0</v>
      </c>
      <c r="DE330" s="211">
        <f>_xlfn.XLOOKUP($C330,[1]Sheet1!$B:$B,[1]Sheet1!CE:CE)</f>
        <v>0</v>
      </c>
      <c r="DF330" s="211">
        <f>_xlfn.XLOOKUP($C330,[1]Sheet1!$B:$B,[1]Sheet1!CF:CF)</f>
        <v>0</v>
      </c>
      <c r="DG330" s="163" t="str">
        <f>_xlfn.XLOOKUP(C330,[2]Sheet1!$B:$B,[2]Sheet1!$N:$N)</f>
        <v>N</v>
      </c>
      <c r="DH330" s="163">
        <f>_xlfn.XLOOKUP(C330,[2]Sheet1!$B:$B,[2]Sheet1!$R:$R)</f>
        <v>0</v>
      </c>
      <c r="DI330" s="163" t="str">
        <f>_xlfn.XLOOKUP(C330,[2]Sheet1!$B:$B,[2]Sheet1!$AN:$AN)</f>
        <v>N</v>
      </c>
      <c r="DJ330" s="163" t="str">
        <f>_xlfn.XLOOKUP(C330,[2]Sheet1!$B:$B,[2]Sheet1!$W:$W)</f>
        <v>G</v>
      </c>
      <c r="DK330" s="163">
        <f>_xlfn.XLOOKUP(C330,[2]Sheet1!$B:$B,[2]Sheet1!$AF:$AF)</f>
        <v>0</v>
      </c>
      <c r="DL330" s="163">
        <f>_xlfn.XLOOKUP(C330,[2]Sheet1!$B:$B,[2]Sheet1!$AW:$AW)</f>
        <v>0</v>
      </c>
      <c r="DM330" s="166" t="str">
        <f t="shared" si="210"/>
        <v>N</v>
      </c>
      <c r="DN330" s="166" t="str">
        <f t="shared" si="211"/>
        <v/>
      </c>
      <c r="DO330" s="166" t="str">
        <f t="shared" si="212"/>
        <v>N</v>
      </c>
      <c r="DP330" s="166" t="str">
        <f t="shared" si="213"/>
        <v>N</v>
      </c>
      <c r="DQ330" s="180" t="str">
        <f t="shared" si="214"/>
        <v>No</v>
      </c>
      <c r="DR330" s="180"/>
    </row>
    <row r="331" spans="1:122" s="24" customFormat="1" ht="16.5" hidden="1" customHeight="1">
      <c r="A331" s="143">
        <v>328</v>
      </c>
      <c r="B331" s="143">
        <v>341</v>
      </c>
      <c r="C331" s="144" t="s">
        <v>1453</v>
      </c>
      <c r="D331" s="143" t="s">
        <v>7237</v>
      </c>
      <c r="E331" s="143" t="s">
        <v>7186</v>
      </c>
      <c r="F331" s="143" t="s">
        <v>2374</v>
      </c>
      <c r="G331" s="143" t="s">
        <v>3136</v>
      </c>
      <c r="H331" s="167" t="s">
        <v>1454</v>
      </c>
      <c r="I331" s="143" t="s">
        <v>1455</v>
      </c>
      <c r="J331" s="143">
        <v>0.189</v>
      </c>
      <c r="K331" s="143" t="s">
        <v>1456</v>
      </c>
      <c r="L331" s="143">
        <v>289500</v>
      </c>
      <c r="M331" s="144">
        <v>31</v>
      </c>
      <c r="N331" s="145" t="s">
        <v>689</v>
      </c>
      <c r="O331" s="145" t="s">
        <v>7588</v>
      </c>
      <c r="P331" s="146" t="s">
        <v>7588</v>
      </c>
      <c r="Q331" s="73" t="s">
        <v>86</v>
      </c>
      <c r="R331" s="73" t="s">
        <v>86</v>
      </c>
      <c r="S331" s="145" t="s">
        <v>673</v>
      </c>
      <c r="T331" s="145" t="s">
        <v>3329</v>
      </c>
      <c r="U331" s="214">
        <v>2030</v>
      </c>
      <c r="V331" s="145" t="s">
        <v>7588</v>
      </c>
      <c r="W331" s="145" t="s">
        <v>7588</v>
      </c>
      <c r="X331" s="219" t="s">
        <v>7588</v>
      </c>
      <c r="Y331" s="73" t="s">
        <v>7588</v>
      </c>
      <c r="Z331" s="145" t="s">
        <v>7588</v>
      </c>
      <c r="AA331" s="146" t="s">
        <v>7588</v>
      </c>
      <c r="AB331" s="145"/>
      <c r="AC331" s="145" t="s">
        <v>7588</v>
      </c>
      <c r="AD331" s="146" t="s">
        <v>7588</v>
      </c>
      <c r="AE331" s="73" t="s">
        <v>7588</v>
      </c>
      <c r="AF331" s="73" t="s">
        <v>689</v>
      </c>
      <c r="AG331" s="145" t="s">
        <v>266</v>
      </c>
      <c r="AH331" s="145" t="s">
        <v>266</v>
      </c>
      <c r="AI331" s="145" t="s">
        <v>7588</v>
      </c>
      <c r="AJ331" s="145" t="s">
        <v>691</v>
      </c>
      <c r="AK331" s="147" t="s">
        <v>7588</v>
      </c>
      <c r="AL331" s="145">
        <v>2050</v>
      </c>
      <c r="AM331" s="152" t="s">
        <v>1457</v>
      </c>
      <c r="AN331" s="144"/>
      <c r="AO331" s="24" t="s">
        <v>7588</v>
      </c>
      <c r="AP331" s="145" t="s">
        <v>689</v>
      </c>
      <c r="AQ331" s="143" t="s">
        <v>7588</v>
      </c>
      <c r="AR331" s="143" t="s">
        <v>7588</v>
      </c>
      <c r="AS331" s="143" t="s">
        <v>7588</v>
      </c>
      <c r="AT331" s="143"/>
      <c r="AU331" s="144"/>
      <c r="AV331" s="143" t="s">
        <v>7588</v>
      </c>
      <c r="AW331" s="198" t="s">
        <v>7588</v>
      </c>
      <c r="AX331" s="143" t="s">
        <v>7588</v>
      </c>
      <c r="AY331" s="143" t="s">
        <v>86</v>
      </c>
      <c r="AZ331" s="143" t="s">
        <v>7588</v>
      </c>
      <c r="BA331" s="143" t="s">
        <v>7588</v>
      </c>
      <c r="BB331" s="143"/>
      <c r="BC331" s="144"/>
      <c r="BD331" s="143"/>
      <c r="BE331" s="148"/>
      <c r="BF331" s="144"/>
      <c r="BG331" s="24">
        <f t="shared" si="182"/>
        <v>0</v>
      </c>
      <c r="BH331" s="24">
        <f t="shared" si="183"/>
        <v>0</v>
      </c>
      <c r="BI331" s="24">
        <f t="shared" si="184"/>
        <v>0</v>
      </c>
      <c r="BJ331" s="24">
        <f t="shared" si="185"/>
        <v>0</v>
      </c>
      <c r="BK331" s="24">
        <f t="shared" si="186"/>
        <v>0</v>
      </c>
      <c r="BL331" s="24">
        <f t="shared" si="187"/>
        <v>1</v>
      </c>
      <c r="BM331" s="24">
        <f t="shared" si="188"/>
        <v>0</v>
      </c>
      <c r="BN331" s="24">
        <f t="shared" si="189"/>
        <v>1</v>
      </c>
      <c r="BO331" s="24">
        <f t="shared" si="190"/>
        <v>0</v>
      </c>
      <c r="BP331" s="24">
        <f t="shared" si="191"/>
        <v>0</v>
      </c>
      <c r="BQ331" s="24">
        <f t="shared" si="192"/>
        <v>0</v>
      </c>
      <c r="BR331" s="24">
        <f t="shared" si="193"/>
        <v>0</v>
      </c>
      <c r="BS331" s="24">
        <f t="shared" si="194"/>
        <v>0</v>
      </c>
      <c r="BT331" s="24">
        <f t="shared" si="195"/>
        <v>0</v>
      </c>
      <c r="BU331" s="24">
        <f t="shared" si="196"/>
        <v>0</v>
      </c>
      <c r="BV331" s="24">
        <f t="shared" si="197"/>
        <v>0</v>
      </c>
      <c r="BW331" s="24">
        <f t="shared" si="198"/>
        <v>0</v>
      </c>
      <c r="BX331" s="24">
        <f t="shared" si="199"/>
        <v>0</v>
      </c>
      <c r="BY331" s="24">
        <f t="shared" si="200"/>
        <v>0</v>
      </c>
      <c r="BZ331" s="24">
        <f t="shared" si="201"/>
        <v>0</v>
      </c>
      <c r="CA331" s="24">
        <f t="shared" si="202"/>
        <v>0</v>
      </c>
      <c r="CB331" s="24">
        <f t="shared" si="203"/>
        <v>0</v>
      </c>
      <c r="CC331" s="24">
        <f t="shared" si="204"/>
        <v>0</v>
      </c>
      <c r="CD331" s="24">
        <f t="shared" si="205"/>
        <v>0</v>
      </c>
      <c r="CE331" s="24">
        <f t="shared" si="206"/>
        <v>1</v>
      </c>
      <c r="CF331" s="24">
        <f t="shared" si="207"/>
        <v>0</v>
      </c>
      <c r="CG331" s="24">
        <f>MAX($BJ331,$BN331,$BX331,$CB331)</f>
        <v>1</v>
      </c>
      <c r="CH331" s="24">
        <f t="shared" si="208"/>
        <v>0</v>
      </c>
      <c r="CI331" s="24">
        <f t="shared" si="209"/>
        <v>0</v>
      </c>
      <c r="CJ331" s="211">
        <f>_xlfn.XLOOKUP($C331,[1]Sheet1!$B:$B,[1]Sheet1!BJ:BJ)</f>
        <v>0</v>
      </c>
      <c r="CK331" s="211">
        <f>_xlfn.XLOOKUP($C331,[1]Sheet1!$B:$B,[1]Sheet1!BK:BK)</f>
        <v>0</v>
      </c>
      <c r="CL331" s="211">
        <f>_xlfn.XLOOKUP($C331,[1]Sheet1!$B:$B,[1]Sheet1!BL:BL)</f>
        <v>1</v>
      </c>
      <c r="CM331" s="211">
        <f>_xlfn.XLOOKUP($C331,[1]Sheet1!$B:$B,[1]Sheet1!BM:BM)</f>
        <v>1</v>
      </c>
      <c r="CN331" s="211">
        <f>_xlfn.XLOOKUP($C331,[1]Sheet1!$B:$B,[1]Sheet1!BN:BN)</f>
        <v>0</v>
      </c>
      <c r="CO331" s="211">
        <f>_xlfn.XLOOKUP($C331,[1]Sheet1!$B:$B,[1]Sheet1!BO:BO)</f>
        <v>0</v>
      </c>
      <c r="CP331" s="211">
        <f>_xlfn.XLOOKUP($C331,[1]Sheet1!$B:$B,[1]Sheet1!BP:BP)</f>
        <v>1</v>
      </c>
      <c r="CQ331" s="211">
        <f>_xlfn.XLOOKUP($C331,[1]Sheet1!$B:$B,[1]Sheet1!BQ:BQ)</f>
        <v>1</v>
      </c>
      <c r="CR331" s="211">
        <f>_xlfn.XLOOKUP($C331,[1]Sheet1!$B:$B,[1]Sheet1!BR:BR)</f>
        <v>0</v>
      </c>
      <c r="CS331" s="211">
        <f>_xlfn.XLOOKUP($C331,[1]Sheet1!$B:$B,[1]Sheet1!BS:BS)</f>
        <v>0</v>
      </c>
      <c r="CT331" s="211">
        <f>_xlfn.XLOOKUP($C331,[1]Sheet1!$B:$B,[1]Sheet1!BT:BT)</f>
        <v>0</v>
      </c>
      <c r="CU331" s="211">
        <f>_xlfn.XLOOKUP($C331,[1]Sheet1!$B:$B,[1]Sheet1!BU:BU)</f>
        <v>0</v>
      </c>
      <c r="CV331" s="211">
        <f>_xlfn.XLOOKUP($C331,[1]Sheet1!$B:$B,[1]Sheet1!BV:BV)</f>
        <v>0</v>
      </c>
      <c r="CW331" s="211">
        <f>_xlfn.XLOOKUP($C331,[1]Sheet1!$B:$B,[1]Sheet1!BW:BW)</f>
        <v>0</v>
      </c>
      <c r="CX331" s="211">
        <f>_xlfn.XLOOKUP($C331,[1]Sheet1!$B:$B,[1]Sheet1!BX:BX)</f>
        <v>0</v>
      </c>
      <c r="CY331" s="211">
        <f>_xlfn.XLOOKUP($C331,[1]Sheet1!$B:$B,[1]Sheet1!BY:BY)</f>
        <v>0</v>
      </c>
      <c r="CZ331" s="211">
        <f>_xlfn.XLOOKUP($C331,[1]Sheet1!$B:$B,[1]Sheet1!BZ:BZ)</f>
        <v>1</v>
      </c>
      <c r="DA331" s="211">
        <f>_xlfn.XLOOKUP($C331,[1]Sheet1!$B:$B,[1]Sheet1!CA:CA)</f>
        <v>0</v>
      </c>
      <c r="DB331" s="211">
        <f>_xlfn.XLOOKUP($C331,[1]Sheet1!$B:$B,[1]Sheet1!CB:CB)</f>
        <v>1</v>
      </c>
      <c r="DC331" s="211">
        <f>_xlfn.XLOOKUP($C331,[1]Sheet1!$B:$B,[1]Sheet1!CC:CC)</f>
        <v>0</v>
      </c>
      <c r="DD331" s="211">
        <f>_xlfn.XLOOKUP($C331,[1]Sheet1!$B:$B,[1]Sheet1!CD:CD)</f>
        <v>0</v>
      </c>
      <c r="DE331" s="211">
        <f>_xlfn.XLOOKUP($C331,[1]Sheet1!$B:$B,[1]Sheet1!CE:CE)</f>
        <v>1</v>
      </c>
      <c r="DF331" s="211">
        <f>_xlfn.XLOOKUP($C331,[1]Sheet1!$B:$B,[1]Sheet1!CF:CF)</f>
        <v>0</v>
      </c>
      <c r="DG331" s="163" t="str">
        <f>_xlfn.XLOOKUP(C331,[2]Sheet1!$B:$B,[2]Sheet1!$N:$N)</f>
        <v>N</v>
      </c>
      <c r="DH331" s="163">
        <f>_xlfn.XLOOKUP(C331,[2]Sheet1!$B:$B,[2]Sheet1!$R:$R)</f>
        <v>0</v>
      </c>
      <c r="DI331" s="163" t="str">
        <f>_xlfn.XLOOKUP(C331,[2]Sheet1!$B:$B,[2]Sheet1!$AN:$AN)</f>
        <v>C</v>
      </c>
      <c r="DJ331" s="163" t="str">
        <f>_xlfn.XLOOKUP(C331,[2]Sheet1!$B:$B,[2]Sheet1!$W:$W)</f>
        <v>C</v>
      </c>
      <c r="DK331" s="163" t="str">
        <f>_xlfn.XLOOKUP(C331,[2]Sheet1!$B:$B,[2]Sheet1!$AF:$AF)</f>
        <v>U</v>
      </c>
      <c r="DL331" s="163" t="str">
        <f>_xlfn.XLOOKUP(C331,[2]Sheet1!$B:$B,[2]Sheet1!$AW:$AW)</f>
        <v>U</v>
      </c>
      <c r="DM331" s="166" t="str">
        <f t="shared" si="210"/>
        <v>Y</v>
      </c>
      <c r="DN331" s="166" t="str">
        <f t="shared" si="211"/>
        <v/>
      </c>
      <c r="DO331" s="166" t="str">
        <f t="shared" si="212"/>
        <v>N</v>
      </c>
      <c r="DP331" s="166" t="str">
        <f t="shared" si="213"/>
        <v>N</v>
      </c>
      <c r="DQ331" s="180" t="str">
        <f t="shared" si="214"/>
        <v/>
      </c>
      <c r="DR331" s="180"/>
    </row>
    <row r="332" spans="1:122" s="24" customFormat="1" ht="16.5" hidden="1" customHeight="1">
      <c r="A332" s="24">
        <v>329</v>
      </c>
      <c r="B332" s="24">
        <v>365</v>
      </c>
      <c r="C332" s="26" t="s">
        <v>1458</v>
      </c>
      <c r="D332" s="24" t="s">
        <v>7173</v>
      </c>
      <c r="E332" s="24" t="s">
        <v>7169</v>
      </c>
      <c r="F332" s="24" t="s">
        <v>7286</v>
      </c>
      <c r="G332" s="24" t="s">
        <v>2990</v>
      </c>
      <c r="H332" s="30" t="s">
        <v>1459</v>
      </c>
      <c r="I332" s="24" t="s">
        <v>1460</v>
      </c>
      <c r="J332" s="24">
        <v>0.67100000000000004</v>
      </c>
      <c r="K332" s="24" t="s">
        <v>1461</v>
      </c>
      <c r="L332" s="24">
        <v>34000</v>
      </c>
      <c r="M332" s="26">
        <v>22</v>
      </c>
      <c r="N332" s="73" t="s">
        <v>689</v>
      </c>
      <c r="O332" s="73" t="s">
        <v>7588</v>
      </c>
      <c r="P332" s="74" t="s">
        <v>7588</v>
      </c>
      <c r="Q332" s="73" t="s">
        <v>689</v>
      </c>
      <c r="R332" s="73" t="s">
        <v>689</v>
      </c>
      <c r="S332" s="73" t="s">
        <v>7588</v>
      </c>
      <c r="T332" s="73" t="s">
        <v>7588</v>
      </c>
      <c r="U332" s="213" t="s">
        <v>7588</v>
      </c>
      <c r="V332" s="73" t="s">
        <v>7588</v>
      </c>
      <c r="W332" s="73" t="s">
        <v>7588</v>
      </c>
      <c r="X332" s="218" t="s">
        <v>7588</v>
      </c>
      <c r="Y332" s="73" t="s">
        <v>7588</v>
      </c>
      <c r="Z332" s="73" t="s">
        <v>7588</v>
      </c>
      <c r="AA332" s="74" t="s">
        <v>7588</v>
      </c>
      <c r="AB332" s="73"/>
      <c r="AC332" s="73" t="s">
        <v>675</v>
      </c>
      <c r="AD332" s="74" t="s">
        <v>5</v>
      </c>
      <c r="AE332" s="73" t="s">
        <v>870</v>
      </c>
      <c r="AF332" s="73" t="s">
        <v>86</v>
      </c>
      <c r="AG332" s="73" t="s">
        <v>266</v>
      </c>
      <c r="AH332" s="73" t="s">
        <v>266</v>
      </c>
      <c r="AI332" s="73" t="s">
        <v>269</v>
      </c>
      <c r="AJ332" s="73" t="s">
        <v>691</v>
      </c>
      <c r="AK332" s="81" t="s">
        <v>5863</v>
      </c>
      <c r="AL332" s="73">
        <v>2030</v>
      </c>
      <c r="AN332" s="26"/>
      <c r="AO332" s="24" t="s">
        <v>7588</v>
      </c>
      <c r="AP332" s="73" t="s">
        <v>689</v>
      </c>
      <c r="AQ332" s="24" t="s">
        <v>7588</v>
      </c>
      <c r="AR332" s="24" t="s">
        <v>7588</v>
      </c>
      <c r="AS332" s="24" t="s">
        <v>7588</v>
      </c>
      <c r="AU332" s="26"/>
      <c r="AV332" s="24" t="s">
        <v>267</v>
      </c>
      <c r="AW332" s="22" t="s">
        <v>3019</v>
      </c>
      <c r="AX332" s="24" t="s">
        <v>269</v>
      </c>
      <c r="AY332" s="24" t="s">
        <v>689</v>
      </c>
      <c r="AZ332" s="24" t="s">
        <v>7588</v>
      </c>
      <c r="BA332" s="24" t="s">
        <v>7588</v>
      </c>
      <c r="BC332" s="26"/>
      <c r="BE332" s="29"/>
      <c r="BF332" s="26"/>
      <c r="BG332" s="24">
        <f t="shared" si="182"/>
        <v>0</v>
      </c>
      <c r="BH332" s="24">
        <f t="shared" si="183"/>
        <v>0</v>
      </c>
      <c r="BI332" s="24">
        <f t="shared" si="184"/>
        <v>0</v>
      </c>
      <c r="BJ332" s="24">
        <f t="shared" si="185"/>
        <v>0</v>
      </c>
      <c r="BK332" s="24">
        <f t="shared" si="186"/>
        <v>0</v>
      </c>
      <c r="BL332" s="24">
        <f t="shared" si="187"/>
        <v>0</v>
      </c>
      <c r="BM332" s="24">
        <f t="shared" si="188"/>
        <v>0</v>
      </c>
      <c r="BN332" s="24">
        <f t="shared" si="189"/>
        <v>0</v>
      </c>
      <c r="BO332" s="24">
        <f t="shared" si="190"/>
        <v>0</v>
      </c>
      <c r="BP332" s="24">
        <f t="shared" si="191"/>
        <v>0</v>
      </c>
      <c r="BQ332" s="24">
        <f t="shared" si="192"/>
        <v>0</v>
      </c>
      <c r="BR332" s="24">
        <f t="shared" si="193"/>
        <v>0</v>
      </c>
      <c r="BS332" s="24">
        <f t="shared" si="194"/>
        <v>0</v>
      </c>
      <c r="BT332" s="24">
        <f t="shared" si="195"/>
        <v>0</v>
      </c>
      <c r="BU332" s="24">
        <f t="shared" si="196"/>
        <v>0</v>
      </c>
      <c r="BV332" s="24">
        <f t="shared" si="197"/>
        <v>1</v>
      </c>
      <c r="BW332" s="24">
        <f t="shared" si="198"/>
        <v>0</v>
      </c>
      <c r="BX332" s="24">
        <f t="shared" si="199"/>
        <v>1</v>
      </c>
      <c r="BY332" s="24">
        <f t="shared" si="200"/>
        <v>0</v>
      </c>
      <c r="BZ332" s="24">
        <f t="shared" si="201"/>
        <v>0</v>
      </c>
      <c r="CA332" s="24">
        <f t="shared" si="202"/>
        <v>0</v>
      </c>
      <c r="CB332" s="24">
        <f t="shared" si="203"/>
        <v>0</v>
      </c>
      <c r="CC332" s="24">
        <f t="shared" si="204"/>
        <v>0</v>
      </c>
      <c r="CD332" s="24">
        <f t="shared" si="205"/>
        <v>0</v>
      </c>
      <c r="CE332" s="24">
        <f t="shared" si="206"/>
        <v>0</v>
      </c>
      <c r="CF332" s="24">
        <f t="shared" si="207"/>
        <v>0</v>
      </c>
      <c r="CG332" s="24">
        <f>MAX($BJ332,$BN332,$BX332,$CB332)</f>
        <v>1</v>
      </c>
      <c r="CH332" s="24">
        <f t="shared" si="208"/>
        <v>0</v>
      </c>
      <c r="CI332" s="24">
        <f t="shared" si="209"/>
        <v>1</v>
      </c>
      <c r="CJ332" s="211">
        <f>_xlfn.XLOOKUP($C332,[1]Sheet1!$B:$B,[1]Sheet1!BJ:BJ)</f>
        <v>0</v>
      </c>
      <c r="CK332" s="211">
        <f>_xlfn.XLOOKUP($C332,[1]Sheet1!$B:$B,[1]Sheet1!BK:BK)</f>
        <v>1</v>
      </c>
      <c r="CL332" s="211">
        <f>_xlfn.XLOOKUP($C332,[1]Sheet1!$B:$B,[1]Sheet1!BL:BL)</f>
        <v>0</v>
      </c>
      <c r="CM332" s="211">
        <f>_xlfn.XLOOKUP($C332,[1]Sheet1!$B:$B,[1]Sheet1!BM:BM)</f>
        <v>1</v>
      </c>
      <c r="CN332" s="211">
        <f>_xlfn.XLOOKUP($C332,[1]Sheet1!$B:$B,[1]Sheet1!BN:BN)</f>
        <v>0</v>
      </c>
      <c r="CO332" s="211">
        <f>_xlfn.XLOOKUP($C332,[1]Sheet1!$B:$B,[1]Sheet1!BO:BO)</f>
        <v>0</v>
      </c>
      <c r="CP332" s="211">
        <f>_xlfn.XLOOKUP($C332,[1]Sheet1!$B:$B,[1]Sheet1!BP:BP)</f>
        <v>0</v>
      </c>
      <c r="CQ332" s="211">
        <f>_xlfn.XLOOKUP($C332,[1]Sheet1!$B:$B,[1]Sheet1!BQ:BQ)</f>
        <v>0</v>
      </c>
      <c r="CR332" s="211">
        <f>_xlfn.XLOOKUP($C332,[1]Sheet1!$B:$B,[1]Sheet1!BR:BR)</f>
        <v>0</v>
      </c>
      <c r="CS332" s="211">
        <f>_xlfn.XLOOKUP($C332,[1]Sheet1!$B:$B,[1]Sheet1!BS:BS)</f>
        <v>0</v>
      </c>
      <c r="CT332" s="211">
        <f>_xlfn.XLOOKUP($C332,[1]Sheet1!$B:$B,[1]Sheet1!BT:BT)</f>
        <v>0</v>
      </c>
      <c r="CU332" s="211">
        <f>_xlfn.XLOOKUP($C332,[1]Sheet1!$B:$B,[1]Sheet1!BU:BU)</f>
        <v>0</v>
      </c>
      <c r="CV332" s="211">
        <f>_xlfn.XLOOKUP($C332,[1]Sheet1!$B:$B,[1]Sheet1!BV:BV)</f>
        <v>0</v>
      </c>
      <c r="CW332" s="211">
        <f>_xlfn.XLOOKUP($C332,[1]Sheet1!$B:$B,[1]Sheet1!BW:BW)</f>
        <v>0</v>
      </c>
      <c r="CX332" s="211">
        <f>_xlfn.XLOOKUP($C332,[1]Sheet1!$B:$B,[1]Sheet1!BX:BX)</f>
        <v>0</v>
      </c>
      <c r="CY332" s="211">
        <f>_xlfn.XLOOKUP($C332,[1]Sheet1!$B:$B,[1]Sheet1!BY:BY)</f>
        <v>0</v>
      </c>
      <c r="CZ332" s="211">
        <f>_xlfn.XLOOKUP($C332,[1]Sheet1!$B:$B,[1]Sheet1!BZ:BZ)</f>
        <v>1</v>
      </c>
      <c r="DA332" s="211">
        <f>_xlfn.XLOOKUP($C332,[1]Sheet1!$B:$B,[1]Sheet1!CA:CA)</f>
        <v>1</v>
      </c>
      <c r="DB332" s="211">
        <f>_xlfn.XLOOKUP($C332,[1]Sheet1!$B:$B,[1]Sheet1!CB:CB)</f>
        <v>1</v>
      </c>
      <c r="DC332" s="211">
        <f>_xlfn.XLOOKUP($C332,[1]Sheet1!$B:$B,[1]Sheet1!CC:CC)</f>
        <v>1</v>
      </c>
      <c r="DD332" s="211">
        <f>_xlfn.XLOOKUP($C332,[1]Sheet1!$B:$B,[1]Sheet1!CD:CD)</f>
        <v>0</v>
      </c>
      <c r="DE332" s="211">
        <f>_xlfn.XLOOKUP($C332,[1]Sheet1!$B:$B,[1]Sheet1!CE:CE)</f>
        <v>1</v>
      </c>
      <c r="DF332" s="211">
        <f>_xlfn.XLOOKUP($C332,[1]Sheet1!$B:$B,[1]Sheet1!CF:CF)</f>
        <v>0</v>
      </c>
      <c r="DG332" s="163" t="str">
        <f>_xlfn.XLOOKUP(C332,[2]Sheet1!$B:$B,[2]Sheet1!$N:$N)</f>
        <v>N</v>
      </c>
      <c r="DH332" s="163">
        <f>_xlfn.XLOOKUP(C332,[2]Sheet1!$B:$B,[2]Sheet1!$R:$R)</f>
        <v>0</v>
      </c>
      <c r="DI332" s="163" t="str">
        <f>_xlfn.XLOOKUP(C332,[2]Sheet1!$B:$B,[2]Sheet1!$AN:$AN)</f>
        <v>N</v>
      </c>
      <c r="DJ332" s="163" t="str">
        <f>_xlfn.XLOOKUP(C332,[2]Sheet1!$B:$B,[2]Sheet1!$W:$W)</f>
        <v>C</v>
      </c>
      <c r="DK332" s="163" t="str">
        <f>_xlfn.XLOOKUP(C332,[2]Sheet1!$B:$B,[2]Sheet1!$AF:$AF)</f>
        <v>Y</v>
      </c>
      <c r="DL332" s="163">
        <f>_xlfn.XLOOKUP(C332,[2]Sheet1!$B:$B,[2]Sheet1!$AW:$AW)</f>
        <v>0</v>
      </c>
      <c r="DM332" s="166" t="str">
        <f t="shared" si="210"/>
        <v>N</v>
      </c>
      <c r="DN332" s="166" t="str">
        <f t="shared" si="211"/>
        <v/>
      </c>
      <c r="DO332" s="166" t="str">
        <f t="shared" si="212"/>
        <v>N</v>
      </c>
      <c r="DP332" s="166" t="str">
        <f t="shared" si="213"/>
        <v>Y</v>
      </c>
      <c r="DQ332" s="180" t="str">
        <f t="shared" si="214"/>
        <v>Not Specified</v>
      </c>
      <c r="DR332" s="180"/>
    </row>
    <row r="333" spans="1:122" s="24" customFormat="1" ht="16.5" hidden="1" customHeight="1">
      <c r="A333" s="24">
        <v>330</v>
      </c>
      <c r="B333" s="24">
        <v>330</v>
      </c>
      <c r="C333" s="26" t="s">
        <v>1462</v>
      </c>
      <c r="D333" s="24" t="s">
        <v>7239</v>
      </c>
      <c r="E333" s="24" t="s">
        <v>7186</v>
      </c>
      <c r="F333" s="24" t="s">
        <v>2277</v>
      </c>
      <c r="G333" s="24" t="s">
        <v>3181</v>
      </c>
      <c r="H333" s="30" t="s">
        <v>1463</v>
      </c>
      <c r="I333" s="24" t="s">
        <v>1464</v>
      </c>
      <c r="J333" s="24">
        <v>-0.23499999999999999</v>
      </c>
      <c r="K333" s="24" t="s">
        <v>1465</v>
      </c>
      <c r="L333" s="24">
        <v>42113</v>
      </c>
      <c r="M333" s="26">
        <v>5</v>
      </c>
      <c r="N333" s="73" t="s">
        <v>689</v>
      </c>
      <c r="O333" s="73" t="s">
        <v>7588</v>
      </c>
      <c r="P333" s="74" t="s">
        <v>7588</v>
      </c>
      <c r="Q333" s="73" t="s">
        <v>689</v>
      </c>
      <c r="R333" s="73" t="s">
        <v>689</v>
      </c>
      <c r="S333" s="73" t="s">
        <v>7588</v>
      </c>
      <c r="T333" s="73" t="s">
        <v>7588</v>
      </c>
      <c r="U333" s="213" t="s">
        <v>7588</v>
      </c>
      <c r="V333" s="73" t="s">
        <v>7588</v>
      </c>
      <c r="W333" s="73" t="s">
        <v>7588</v>
      </c>
      <c r="X333" s="218" t="s">
        <v>7588</v>
      </c>
      <c r="Y333" s="73" t="s">
        <v>7588</v>
      </c>
      <c r="Z333" s="73" t="s">
        <v>7588</v>
      </c>
      <c r="AA333" s="74" t="s">
        <v>7588</v>
      </c>
      <c r="AB333" s="73"/>
      <c r="AC333" s="73" t="s">
        <v>7588</v>
      </c>
      <c r="AD333" s="74" t="s">
        <v>7588</v>
      </c>
      <c r="AE333" s="73" t="s">
        <v>85</v>
      </c>
      <c r="AF333" s="73" t="s">
        <v>689</v>
      </c>
      <c r="AG333" s="73" t="s">
        <v>266</v>
      </c>
      <c r="AH333" s="73" t="s">
        <v>266</v>
      </c>
      <c r="AI333" s="73" t="s">
        <v>7588</v>
      </c>
      <c r="AJ333" s="73" t="s">
        <v>691</v>
      </c>
      <c r="AK333" s="81" t="s">
        <v>467</v>
      </c>
      <c r="AL333" s="73">
        <v>2060</v>
      </c>
      <c r="AM333" s="28" t="s">
        <v>1466</v>
      </c>
      <c r="AN333" s="26"/>
      <c r="AO333" s="24" t="s">
        <v>7588</v>
      </c>
      <c r="AP333" s="73" t="s">
        <v>689</v>
      </c>
      <c r="AQ333" s="24" t="s">
        <v>7588</v>
      </c>
      <c r="AR333" s="24" t="s">
        <v>7588</v>
      </c>
      <c r="AS333" s="24" t="s">
        <v>7588</v>
      </c>
      <c r="AU333" s="26"/>
      <c r="AV333" s="24" t="s">
        <v>7588</v>
      </c>
      <c r="AW333" s="22" t="s">
        <v>7588</v>
      </c>
      <c r="AX333" s="24" t="s">
        <v>7588</v>
      </c>
      <c r="AY333" s="24" t="s">
        <v>689</v>
      </c>
      <c r="AZ333" s="24" t="s">
        <v>7588</v>
      </c>
      <c r="BA333" s="24" t="s">
        <v>7588</v>
      </c>
      <c r="BC333" s="26"/>
      <c r="BE333" s="29"/>
      <c r="BF333" s="26"/>
      <c r="BG333" s="24">
        <f t="shared" si="182"/>
        <v>0</v>
      </c>
      <c r="BH333" s="24">
        <f t="shared" si="183"/>
        <v>0</v>
      </c>
      <c r="BI333" s="24">
        <f t="shared" si="184"/>
        <v>0</v>
      </c>
      <c r="BJ333" s="24">
        <f t="shared" si="185"/>
        <v>0</v>
      </c>
      <c r="BK333" s="24">
        <f t="shared" si="186"/>
        <v>0</v>
      </c>
      <c r="BL333" s="24">
        <f t="shared" si="187"/>
        <v>0</v>
      </c>
      <c r="BM333" s="24">
        <f t="shared" si="188"/>
        <v>0</v>
      </c>
      <c r="BN333" s="24">
        <f t="shared" si="189"/>
        <v>0</v>
      </c>
      <c r="BO333" s="24">
        <f t="shared" si="190"/>
        <v>0</v>
      </c>
      <c r="BP333" s="24">
        <f t="shared" si="191"/>
        <v>0</v>
      </c>
      <c r="BQ333" s="24">
        <f t="shared" si="192"/>
        <v>0</v>
      </c>
      <c r="BR333" s="24">
        <f t="shared" si="193"/>
        <v>0</v>
      </c>
      <c r="BS333" s="24">
        <f t="shared" si="194"/>
        <v>0</v>
      </c>
      <c r="BT333" s="24">
        <f t="shared" si="195"/>
        <v>0</v>
      </c>
      <c r="BU333" s="24">
        <f t="shared" si="196"/>
        <v>0</v>
      </c>
      <c r="BV333" s="24">
        <f t="shared" si="197"/>
        <v>0</v>
      </c>
      <c r="BW333" s="24">
        <f t="shared" si="198"/>
        <v>0</v>
      </c>
      <c r="BX333" s="24">
        <f t="shared" si="199"/>
        <v>0</v>
      </c>
      <c r="BY333" s="24">
        <f t="shared" si="200"/>
        <v>0</v>
      </c>
      <c r="BZ333" s="24">
        <f t="shared" si="201"/>
        <v>0</v>
      </c>
      <c r="CA333" s="24">
        <f t="shared" si="202"/>
        <v>0</v>
      </c>
      <c r="CB333" s="24">
        <f t="shared" si="203"/>
        <v>0</v>
      </c>
      <c r="CC333" s="24">
        <f t="shared" si="204"/>
        <v>0</v>
      </c>
      <c r="CD333" s="24">
        <f t="shared" si="205"/>
        <v>0</v>
      </c>
      <c r="CE333" s="24">
        <f t="shared" si="206"/>
        <v>0</v>
      </c>
      <c r="CF333" s="24">
        <f t="shared" si="207"/>
        <v>0</v>
      </c>
      <c r="CG333" s="24">
        <f>MAX(BJ333,BN333,BX333,CB333)</f>
        <v>0</v>
      </c>
      <c r="CH333" s="24">
        <f t="shared" si="208"/>
        <v>0</v>
      </c>
      <c r="CI333" s="24">
        <f t="shared" si="209"/>
        <v>0</v>
      </c>
      <c r="CJ333" s="211">
        <f>_xlfn.XLOOKUP($C333,[1]Sheet1!$B:$B,[1]Sheet1!BJ:BJ)</f>
        <v>0</v>
      </c>
      <c r="CK333" s="211">
        <f>_xlfn.XLOOKUP($C333,[1]Sheet1!$B:$B,[1]Sheet1!BK:BK)</f>
        <v>0</v>
      </c>
      <c r="CL333" s="211">
        <f>_xlfn.XLOOKUP($C333,[1]Sheet1!$B:$B,[1]Sheet1!BL:BL)</f>
        <v>0</v>
      </c>
      <c r="CM333" s="211">
        <f>_xlfn.XLOOKUP($C333,[1]Sheet1!$B:$B,[1]Sheet1!BM:BM)</f>
        <v>0</v>
      </c>
      <c r="CN333" s="211">
        <f>_xlfn.XLOOKUP($C333,[1]Sheet1!$B:$B,[1]Sheet1!BN:BN)</f>
        <v>0</v>
      </c>
      <c r="CO333" s="211">
        <f>_xlfn.XLOOKUP($C333,[1]Sheet1!$B:$B,[1]Sheet1!BO:BO)</f>
        <v>0</v>
      </c>
      <c r="CP333" s="211">
        <f>_xlfn.XLOOKUP($C333,[1]Sheet1!$B:$B,[1]Sheet1!BP:BP)</f>
        <v>0</v>
      </c>
      <c r="CQ333" s="211">
        <f>_xlfn.XLOOKUP($C333,[1]Sheet1!$B:$B,[1]Sheet1!BQ:BQ)</f>
        <v>0</v>
      </c>
      <c r="CR333" s="211">
        <f>_xlfn.XLOOKUP($C333,[1]Sheet1!$B:$B,[1]Sheet1!BR:BR)</f>
        <v>0</v>
      </c>
      <c r="CS333" s="211">
        <f>_xlfn.XLOOKUP($C333,[1]Sheet1!$B:$B,[1]Sheet1!BS:BS)</f>
        <v>0</v>
      </c>
      <c r="CT333" s="211">
        <f>_xlfn.XLOOKUP($C333,[1]Sheet1!$B:$B,[1]Sheet1!BT:BT)</f>
        <v>0</v>
      </c>
      <c r="CU333" s="211">
        <f>_xlfn.XLOOKUP($C333,[1]Sheet1!$B:$B,[1]Sheet1!BU:BU)</f>
        <v>0</v>
      </c>
      <c r="CV333" s="211">
        <f>_xlfn.XLOOKUP($C333,[1]Sheet1!$B:$B,[1]Sheet1!BV:BV)</f>
        <v>0</v>
      </c>
      <c r="CW333" s="211">
        <f>_xlfn.XLOOKUP($C333,[1]Sheet1!$B:$B,[1]Sheet1!BW:BW)</f>
        <v>0</v>
      </c>
      <c r="CX333" s="211">
        <f>_xlfn.XLOOKUP($C333,[1]Sheet1!$B:$B,[1]Sheet1!BX:BX)</f>
        <v>0</v>
      </c>
      <c r="CY333" s="211">
        <f>_xlfn.XLOOKUP($C333,[1]Sheet1!$B:$B,[1]Sheet1!BY:BY)</f>
        <v>0</v>
      </c>
      <c r="CZ333" s="211">
        <f>_xlfn.XLOOKUP($C333,[1]Sheet1!$B:$B,[1]Sheet1!BZ:BZ)</f>
        <v>0</v>
      </c>
      <c r="DA333" s="211">
        <f>_xlfn.XLOOKUP($C333,[1]Sheet1!$B:$B,[1]Sheet1!CA:CA)</f>
        <v>0</v>
      </c>
      <c r="DB333" s="211">
        <f>_xlfn.XLOOKUP($C333,[1]Sheet1!$B:$B,[1]Sheet1!CB:CB)</f>
        <v>0</v>
      </c>
      <c r="DC333" s="211">
        <f>_xlfn.XLOOKUP($C333,[1]Sheet1!$B:$B,[1]Sheet1!CC:CC)</f>
        <v>0</v>
      </c>
      <c r="DD333" s="211">
        <f>_xlfn.XLOOKUP($C333,[1]Sheet1!$B:$B,[1]Sheet1!CD:CD)</f>
        <v>0</v>
      </c>
      <c r="DE333" s="211">
        <f>_xlfn.XLOOKUP($C333,[1]Sheet1!$B:$B,[1]Sheet1!CE:CE)</f>
        <v>0</v>
      </c>
      <c r="DF333" s="211">
        <f>_xlfn.XLOOKUP($C333,[1]Sheet1!$B:$B,[1]Sheet1!CF:CF)</f>
        <v>0</v>
      </c>
      <c r="DG333" s="163" t="str">
        <f>_xlfn.XLOOKUP(C333,[2]Sheet1!$B:$B,[2]Sheet1!$N:$N)</f>
        <v>N</v>
      </c>
      <c r="DH333" s="163">
        <f>_xlfn.XLOOKUP(C333,[2]Sheet1!$B:$B,[2]Sheet1!$R:$R)</f>
        <v>0</v>
      </c>
      <c r="DI333" s="163" t="str">
        <f>_xlfn.XLOOKUP(C333,[2]Sheet1!$B:$B,[2]Sheet1!$AN:$AN)</f>
        <v>N</v>
      </c>
      <c r="DJ333" s="163" t="str">
        <f>_xlfn.XLOOKUP(C333,[2]Sheet1!$B:$B,[2]Sheet1!$W:$W)</f>
        <v>N</v>
      </c>
      <c r="DK333" s="163">
        <f>_xlfn.XLOOKUP(C333,[2]Sheet1!$B:$B,[2]Sheet1!$AF:$AF)</f>
        <v>0</v>
      </c>
      <c r="DL333" s="163">
        <f>_xlfn.XLOOKUP(C333,[2]Sheet1!$B:$B,[2]Sheet1!$AW:$AW)</f>
        <v>0</v>
      </c>
      <c r="DM333" s="166" t="str">
        <f t="shared" si="210"/>
        <v>N</v>
      </c>
      <c r="DN333" s="166" t="str">
        <f t="shared" si="211"/>
        <v/>
      </c>
      <c r="DO333" s="166" t="str">
        <f t="shared" si="212"/>
        <v>N</v>
      </c>
      <c r="DP333" s="166" t="str">
        <f t="shared" si="213"/>
        <v>N</v>
      </c>
      <c r="DQ333" s="180" t="str">
        <f t="shared" si="214"/>
        <v/>
      </c>
      <c r="DR333" s="180"/>
    </row>
    <row r="334" spans="1:122" s="24" customFormat="1" ht="16.5" hidden="1" customHeight="1">
      <c r="A334" s="24">
        <v>331</v>
      </c>
      <c r="B334" s="24">
        <v>301</v>
      </c>
      <c r="C334" s="26" t="s">
        <v>1479</v>
      </c>
      <c r="D334" s="24" t="s">
        <v>7173</v>
      </c>
      <c r="E334" s="24" t="s">
        <v>7169</v>
      </c>
      <c r="F334" s="24" t="s">
        <v>3982</v>
      </c>
      <c r="G334" s="24" t="s">
        <v>3136</v>
      </c>
      <c r="H334" s="30" t="s">
        <v>1480</v>
      </c>
      <c r="I334" s="24" t="s">
        <v>1481</v>
      </c>
      <c r="J334" s="24">
        <v>4.2000000000000003E-2</v>
      </c>
      <c r="K334" s="24" t="s">
        <v>1482</v>
      </c>
      <c r="L334" s="24">
        <v>15021</v>
      </c>
      <c r="M334" s="26">
        <v>31</v>
      </c>
      <c r="N334" s="73" t="s">
        <v>86</v>
      </c>
      <c r="O334" s="73">
        <v>2014</v>
      </c>
      <c r="P334" s="74">
        <v>2020</v>
      </c>
      <c r="Q334" s="73" t="s">
        <v>86</v>
      </c>
      <c r="R334" s="73" t="s">
        <v>689</v>
      </c>
      <c r="S334" s="73" t="s">
        <v>1421</v>
      </c>
      <c r="T334" s="73" t="s">
        <v>7588</v>
      </c>
      <c r="U334" s="213" t="s">
        <v>7588</v>
      </c>
      <c r="V334" s="73" t="s">
        <v>7588</v>
      </c>
      <c r="W334" s="73" t="s">
        <v>7588</v>
      </c>
      <c r="X334" s="218" t="s">
        <v>7588</v>
      </c>
      <c r="Y334" s="73" t="s">
        <v>689</v>
      </c>
      <c r="Z334" s="73" t="s">
        <v>1421</v>
      </c>
      <c r="AA334" s="74" t="s">
        <v>7588</v>
      </c>
      <c r="AB334" s="73"/>
      <c r="AC334" s="73" t="s">
        <v>417</v>
      </c>
      <c r="AD334" s="74" t="s">
        <v>6</v>
      </c>
      <c r="AE334" s="73" t="s">
        <v>7588</v>
      </c>
      <c r="AF334" s="73" t="s">
        <v>689</v>
      </c>
      <c r="AG334" s="73" t="s">
        <v>266</v>
      </c>
      <c r="AH334" s="73" t="s">
        <v>266</v>
      </c>
      <c r="AI334" s="73" t="s">
        <v>738</v>
      </c>
      <c r="AJ334" s="73" t="s">
        <v>691</v>
      </c>
      <c r="AK334" s="81" t="s">
        <v>7588</v>
      </c>
      <c r="AL334" s="73" t="s">
        <v>7588</v>
      </c>
      <c r="AN334" s="26"/>
      <c r="AO334" s="24" t="s">
        <v>870</v>
      </c>
      <c r="AP334" s="73" t="s">
        <v>86</v>
      </c>
      <c r="AQ334" s="24" t="s">
        <v>691</v>
      </c>
      <c r="AR334" s="24" t="s">
        <v>5875</v>
      </c>
      <c r="AS334" s="24">
        <v>2050</v>
      </c>
      <c r="AU334" s="26"/>
      <c r="AV334" s="24" t="s">
        <v>267</v>
      </c>
      <c r="AW334" s="22" t="s">
        <v>3271</v>
      </c>
      <c r="AX334" s="24" t="s">
        <v>269</v>
      </c>
      <c r="AY334" s="24" t="s">
        <v>689</v>
      </c>
      <c r="AZ334" s="24" t="s">
        <v>7588</v>
      </c>
      <c r="BA334" s="24" t="s">
        <v>7588</v>
      </c>
      <c r="BC334" s="26"/>
      <c r="BE334" s="29"/>
      <c r="BF334" s="26"/>
      <c r="BG334" s="24">
        <f t="shared" si="182"/>
        <v>1</v>
      </c>
      <c r="BH334" s="24">
        <f t="shared" si="183"/>
        <v>0</v>
      </c>
      <c r="BI334" s="24">
        <f t="shared" si="184"/>
        <v>0</v>
      </c>
      <c r="BJ334" s="24">
        <f t="shared" si="185"/>
        <v>1</v>
      </c>
      <c r="BK334" s="24">
        <f t="shared" si="186"/>
        <v>0</v>
      </c>
      <c r="BL334" s="24">
        <f t="shared" si="187"/>
        <v>0</v>
      </c>
      <c r="BM334" s="24">
        <f t="shared" si="188"/>
        <v>0</v>
      </c>
      <c r="BN334" s="24">
        <f t="shared" si="189"/>
        <v>0</v>
      </c>
      <c r="BO334" s="24">
        <f t="shared" si="190"/>
        <v>0</v>
      </c>
      <c r="BP334" s="24">
        <f t="shared" si="191"/>
        <v>0</v>
      </c>
      <c r="BQ334" s="24">
        <f t="shared" si="192"/>
        <v>0</v>
      </c>
      <c r="BR334" s="24">
        <f t="shared" si="193"/>
        <v>0</v>
      </c>
      <c r="BS334" s="24">
        <f t="shared" si="194"/>
        <v>0</v>
      </c>
      <c r="BT334" s="24">
        <f t="shared" si="195"/>
        <v>1</v>
      </c>
      <c r="BU334" s="24">
        <f t="shared" si="196"/>
        <v>0</v>
      </c>
      <c r="BV334" s="24">
        <f t="shared" si="197"/>
        <v>0</v>
      </c>
      <c r="BW334" s="24">
        <f t="shared" si="198"/>
        <v>0</v>
      </c>
      <c r="BX334" s="24">
        <f t="shared" si="199"/>
        <v>0</v>
      </c>
      <c r="BY334" s="24">
        <f t="shared" si="200"/>
        <v>0</v>
      </c>
      <c r="BZ334" s="24">
        <f t="shared" si="201"/>
        <v>0</v>
      </c>
      <c r="CA334" s="24">
        <f t="shared" si="202"/>
        <v>1</v>
      </c>
      <c r="CB334" s="24">
        <f t="shared" si="203"/>
        <v>1</v>
      </c>
      <c r="CC334" s="24">
        <f t="shared" si="204"/>
        <v>0</v>
      </c>
      <c r="CD334" s="24">
        <f t="shared" si="205"/>
        <v>0</v>
      </c>
      <c r="CE334" s="24">
        <f t="shared" si="206"/>
        <v>0</v>
      </c>
      <c r="CF334" s="24">
        <f t="shared" si="207"/>
        <v>0</v>
      </c>
      <c r="CG334" s="24">
        <f>MAX($BJ334,$BN334,$BX334,$CB334)</f>
        <v>1</v>
      </c>
      <c r="CH334" s="24">
        <f t="shared" si="208"/>
        <v>0</v>
      </c>
      <c r="CI334" s="24">
        <f t="shared" si="209"/>
        <v>1</v>
      </c>
      <c r="CJ334" s="211">
        <f>_xlfn.XLOOKUP($C334,[1]Sheet1!$B:$B,[1]Sheet1!BJ:BJ)</f>
        <v>1</v>
      </c>
      <c r="CK334" s="211">
        <f>_xlfn.XLOOKUP($C334,[1]Sheet1!$B:$B,[1]Sheet1!BK:BK)</f>
        <v>0</v>
      </c>
      <c r="CL334" s="211">
        <f>_xlfn.XLOOKUP($C334,[1]Sheet1!$B:$B,[1]Sheet1!BL:BL)</f>
        <v>0</v>
      </c>
      <c r="CM334" s="211">
        <f>_xlfn.XLOOKUP($C334,[1]Sheet1!$B:$B,[1]Sheet1!BM:BM)</f>
        <v>1</v>
      </c>
      <c r="CN334" s="211">
        <f>_xlfn.XLOOKUP($C334,[1]Sheet1!$B:$B,[1]Sheet1!BN:BN)</f>
        <v>0</v>
      </c>
      <c r="CO334" s="211">
        <f>_xlfn.XLOOKUP($C334,[1]Sheet1!$B:$B,[1]Sheet1!BO:BO)</f>
        <v>1</v>
      </c>
      <c r="CP334" s="211">
        <f>_xlfn.XLOOKUP($C334,[1]Sheet1!$B:$B,[1]Sheet1!BP:BP)</f>
        <v>0</v>
      </c>
      <c r="CQ334" s="211">
        <f>_xlfn.XLOOKUP($C334,[1]Sheet1!$B:$B,[1]Sheet1!BQ:BQ)</f>
        <v>1</v>
      </c>
      <c r="CR334" s="211">
        <f>_xlfn.XLOOKUP($C334,[1]Sheet1!$B:$B,[1]Sheet1!BR:BR)</f>
        <v>0</v>
      </c>
      <c r="CS334" s="211">
        <f>_xlfn.XLOOKUP($C334,[1]Sheet1!$B:$B,[1]Sheet1!BS:BS)</f>
        <v>1</v>
      </c>
      <c r="CT334" s="211">
        <f>_xlfn.XLOOKUP($C334,[1]Sheet1!$B:$B,[1]Sheet1!BT:BT)</f>
        <v>0</v>
      </c>
      <c r="CU334" s="211">
        <f>_xlfn.XLOOKUP($C334,[1]Sheet1!$B:$B,[1]Sheet1!BU:BU)</f>
        <v>1</v>
      </c>
      <c r="CV334" s="211">
        <f>_xlfn.XLOOKUP($C334,[1]Sheet1!$B:$B,[1]Sheet1!BV:BV)</f>
        <v>1</v>
      </c>
      <c r="CW334" s="211">
        <f>_xlfn.XLOOKUP($C334,[1]Sheet1!$B:$B,[1]Sheet1!BW:BW)</f>
        <v>0</v>
      </c>
      <c r="CX334" s="211">
        <f>_xlfn.XLOOKUP($C334,[1]Sheet1!$B:$B,[1]Sheet1!BX:BX)</f>
        <v>0</v>
      </c>
      <c r="CY334" s="211">
        <f>_xlfn.XLOOKUP($C334,[1]Sheet1!$B:$B,[1]Sheet1!BY:BY)</f>
        <v>1</v>
      </c>
      <c r="CZ334" s="211">
        <f>_xlfn.XLOOKUP($C334,[1]Sheet1!$B:$B,[1]Sheet1!BZ:BZ)</f>
        <v>1</v>
      </c>
      <c r="DA334" s="211">
        <f>_xlfn.XLOOKUP($C334,[1]Sheet1!$B:$B,[1]Sheet1!CA:CA)</f>
        <v>1</v>
      </c>
      <c r="DB334" s="211">
        <f>_xlfn.XLOOKUP($C334,[1]Sheet1!$B:$B,[1]Sheet1!CB:CB)</f>
        <v>1</v>
      </c>
      <c r="DC334" s="211">
        <f>_xlfn.XLOOKUP($C334,[1]Sheet1!$B:$B,[1]Sheet1!CC:CC)</f>
        <v>1</v>
      </c>
      <c r="DD334" s="211">
        <f>_xlfn.XLOOKUP($C334,[1]Sheet1!$B:$B,[1]Sheet1!CD:CD)</f>
        <v>0</v>
      </c>
      <c r="DE334" s="211">
        <f>_xlfn.XLOOKUP($C334,[1]Sheet1!$B:$B,[1]Sheet1!CE:CE)</f>
        <v>1</v>
      </c>
      <c r="DF334" s="211">
        <f>_xlfn.XLOOKUP($C334,[1]Sheet1!$B:$B,[1]Sheet1!CF:CF)</f>
        <v>1</v>
      </c>
      <c r="DG334" s="163" t="str">
        <f>_xlfn.XLOOKUP(C334,[2]Sheet1!$B:$B,[2]Sheet1!$N:$N)</f>
        <v>N</v>
      </c>
      <c r="DH334" s="163" t="str">
        <f>_xlfn.XLOOKUP(C334,[2]Sheet1!$B:$B,[2]Sheet1!$R:$R)</f>
        <v>Yes</v>
      </c>
      <c r="DI334" s="163" t="str">
        <f>_xlfn.XLOOKUP(C334,[2]Sheet1!$B:$B,[2]Sheet1!$AN:$AN)</f>
        <v>C, F</v>
      </c>
      <c r="DJ334" s="163" t="str">
        <f>_xlfn.XLOOKUP(C334,[2]Sheet1!$B:$B,[2]Sheet1!$W:$W)</f>
        <v>C</v>
      </c>
      <c r="DK334" s="163" t="str">
        <f>_xlfn.XLOOKUP(C334,[2]Sheet1!$B:$B,[2]Sheet1!$AF:$AF)</f>
        <v>Y</v>
      </c>
      <c r="DL334" s="163" t="str">
        <f>_xlfn.XLOOKUP(C334,[2]Sheet1!$B:$B,[2]Sheet1!$AW:$AW)</f>
        <v>Y</v>
      </c>
      <c r="DM334" s="166" t="str">
        <f t="shared" si="210"/>
        <v>Y</v>
      </c>
      <c r="DN334" s="166" t="str">
        <f t="shared" si="211"/>
        <v>Commitment removed</v>
      </c>
      <c r="DO334" s="166" t="str">
        <f t="shared" si="212"/>
        <v>Y</v>
      </c>
      <c r="DP334" s="166" t="str">
        <f t="shared" si="213"/>
        <v>N</v>
      </c>
      <c r="DQ334" s="180" t="str">
        <f t="shared" si="214"/>
        <v>Not Specified</v>
      </c>
      <c r="DR334" s="180"/>
    </row>
    <row r="335" spans="1:122" s="24" customFormat="1" ht="16.5" hidden="1" customHeight="1">
      <c r="A335" s="24">
        <v>332</v>
      </c>
      <c r="B335" s="24">
        <v>343</v>
      </c>
      <c r="C335" s="26" t="s">
        <v>1495</v>
      </c>
      <c r="D335" s="24" t="s">
        <v>7232</v>
      </c>
      <c r="E335" s="24" t="s">
        <v>7191</v>
      </c>
      <c r="F335" s="24" t="s">
        <v>2277</v>
      </c>
      <c r="G335" s="24" t="s">
        <v>3181</v>
      </c>
      <c r="H335" s="30" t="s">
        <v>1496</v>
      </c>
      <c r="I335" s="24" t="s">
        <v>1497</v>
      </c>
      <c r="J335" s="24">
        <v>-0.252</v>
      </c>
      <c r="K335" s="24" t="s">
        <v>1498</v>
      </c>
      <c r="L335" s="24">
        <v>158371</v>
      </c>
      <c r="M335" s="26">
        <v>16</v>
      </c>
      <c r="N335" s="73" t="s">
        <v>689</v>
      </c>
      <c r="O335" s="73" t="s">
        <v>7588</v>
      </c>
      <c r="P335" s="74" t="s">
        <v>7588</v>
      </c>
      <c r="Q335" s="73" t="s">
        <v>689</v>
      </c>
      <c r="R335" s="73" t="s">
        <v>689</v>
      </c>
      <c r="S335" s="73" t="s">
        <v>7588</v>
      </c>
      <c r="T335" s="73" t="s">
        <v>7588</v>
      </c>
      <c r="U335" s="213" t="s">
        <v>7588</v>
      </c>
      <c r="V335" s="73" t="s">
        <v>7588</v>
      </c>
      <c r="W335" s="73" t="s">
        <v>7588</v>
      </c>
      <c r="X335" s="218" t="s">
        <v>7588</v>
      </c>
      <c r="Y335" s="73" t="s">
        <v>7588</v>
      </c>
      <c r="Z335" s="73" t="s">
        <v>7588</v>
      </c>
      <c r="AA335" s="74" t="s">
        <v>7588</v>
      </c>
      <c r="AB335" s="73"/>
      <c r="AC335" s="73" t="s">
        <v>7588</v>
      </c>
      <c r="AD335" s="74" t="s">
        <v>7588</v>
      </c>
      <c r="AE335" s="73" t="s">
        <v>7588</v>
      </c>
      <c r="AF335" s="73" t="s">
        <v>689</v>
      </c>
      <c r="AG335" s="73" t="s">
        <v>7588</v>
      </c>
      <c r="AH335" s="73" t="s">
        <v>7588</v>
      </c>
      <c r="AI335" s="73" t="s">
        <v>7588</v>
      </c>
      <c r="AJ335" s="73" t="s">
        <v>7588</v>
      </c>
      <c r="AK335" s="81" t="s">
        <v>7588</v>
      </c>
      <c r="AL335" s="73" t="s">
        <v>7588</v>
      </c>
      <c r="AM335" s="28" t="s">
        <v>1499</v>
      </c>
      <c r="AN335" s="26" t="s">
        <v>442</v>
      </c>
      <c r="AO335" s="24" t="s">
        <v>7588</v>
      </c>
      <c r="AP335" s="73" t="s">
        <v>689</v>
      </c>
      <c r="AQ335" s="24" t="s">
        <v>7588</v>
      </c>
      <c r="AR335" s="24" t="s">
        <v>7588</v>
      </c>
      <c r="AS335" s="24" t="s">
        <v>7588</v>
      </c>
      <c r="AU335" s="26"/>
      <c r="AV335" s="24" t="s">
        <v>7588</v>
      </c>
      <c r="AW335" s="22" t="s">
        <v>7588</v>
      </c>
      <c r="AX335" s="24" t="s">
        <v>7588</v>
      </c>
      <c r="AY335" s="24" t="s">
        <v>689</v>
      </c>
      <c r="AZ335" s="24" t="s">
        <v>7588</v>
      </c>
      <c r="BA335" s="24" t="s">
        <v>7588</v>
      </c>
      <c r="BC335" s="26"/>
      <c r="BE335" s="29"/>
      <c r="BF335" s="26"/>
      <c r="BG335" s="24">
        <f t="shared" si="182"/>
        <v>0</v>
      </c>
      <c r="BH335" s="24">
        <f t="shared" si="183"/>
        <v>0</v>
      </c>
      <c r="BI335" s="24">
        <f t="shared" si="184"/>
        <v>0</v>
      </c>
      <c r="BJ335" s="24">
        <f t="shared" si="185"/>
        <v>0</v>
      </c>
      <c r="BK335" s="24">
        <f t="shared" si="186"/>
        <v>0</v>
      </c>
      <c r="BL335" s="24">
        <f t="shared" si="187"/>
        <v>0</v>
      </c>
      <c r="BM335" s="24">
        <f t="shared" si="188"/>
        <v>0</v>
      </c>
      <c r="BN335" s="24">
        <f t="shared" si="189"/>
        <v>0</v>
      </c>
      <c r="BO335" s="24">
        <f t="shared" si="190"/>
        <v>0</v>
      </c>
      <c r="BP335" s="24">
        <f t="shared" si="191"/>
        <v>0</v>
      </c>
      <c r="BQ335" s="24">
        <f t="shared" si="192"/>
        <v>0</v>
      </c>
      <c r="BR335" s="24">
        <f t="shared" si="193"/>
        <v>0</v>
      </c>
      <c r="BS335" s="24">
        <f t="shared" si="194"/>
        <v>0</v>
      </c>
      <c r="BT335" s="24">
        <f t="shared" si="195"/>
        <v>0</v>
      </c>
      <c r="BU335" s="24">
        <f t="shared" si="196"/>
        <v>0</v>
      </c>
      <c r="BV335" s="24">
        <f t="shared" si="197"/>
        <v>0</v>
      </c>
      <c r="BW335" s="24">
        <f t="shared" si="198"/>
        <v>0</v>
      </c>
      <c r="BX335" s="24">
        <f t="shared" si="199"/>
        <v>0</v>
      </c>
      <c r="BY335" s="24">
        <f t="shared" si="200"/>
        <v>0</v>
      </c>
      <c r="BZ335" s="24">
        <f t="shared" si="201"/>
        <v>0</v>
      </c>
      <c r="CA335" s="24">
        <f t="shared" si="202"/>
        <v>0</v>
      </c>
      <c r="CB335" s="24">
        <f t="shared" si="203"/>
        <v>0</v>
      </c>
      <c r="CC335" s="24">
        <f t="shared" si="204"/>
        <v>0</v>
      </c>
      <c r="CD335" s="24">
        <f t="shared" si="205"/>
        <v>0</v>
      </c>
      <c r="CE335" s="24">
        <f t="shared" si="206"/>
        <v>0</v>
      </c>
      <c r="CF335" s="24">
        <f t="shared" si="207"/>
        <v>0</v>
      </c>
      <c r="CG335" s="24">
        <f>MAX(BJ335,BN335,BX335,CB335)</f>
        <v>0</v>
      </c>
      <c r="CH335" s="24">
        <f t="shared" si="208"/>
        <v>0</v>
      </c>
      <c r="CI335" s="24">
        <f t="shared" si="209"/>
        <v>0</v>
      </c>
      <c r="CJ335" s="211">
        <f>_xlfn.XLOOKUP($C335,[1]Sheet1!$B:$B,[1]Sheet1!BJ:BJ)</f>
        <v>0</v>
      </c>
      <c r="CK335" s="211">
        <f>_xlfn.XLOOKUP($C335,[1]Sheet1!$B:$B,[1]Sheet1!BK:BK)</f>
        <v>0</v>
      </c>
      <c r="CL335" s="211">
        <f>_xlfn.XLOOKUP($C335,[1]Sheet1!$B:$B,[1]Sheet1!BL:BL)</f>
        <v>0</v>
      </c>
      <c r="CM335" s="211">
        <f>_xlfn.XLOOKUP($C335,[1]Sheet1!$B:$B,[1]Sheet1!BM:BM)</f>
        <v>0</v>
      </c>
      <c r="CN335" s="211">
        <f>_xlfn.XLOOKUP($C335,[1]Sheet1!$B:$B,[1]Sheet1!BN:BN)</f>
        <v>0</v>
      </c>
      <c r="CO335" s="211">
        <f>_xlfn.XLOOKUP($C335,[1]Sheet1!$B:$B,[1]Sheet1!BO:BO)</f>
        <v>0</v>
      </c>
      <c r="CP335" s="211">
        <f>_xlfn.XLOOKUP($C335,[1]Sheet1!$B:$B,[1]Sheet1!BP:BP)</f>
        <v>0</v>
      </c>
      <c r="CQ335" s="211">
        <f>_xlfn.XLOOKUP($C335,[1]Sheet1!$B:$B,[1]Sheet1!BQ:BQ)</f>
        <v>0</v>
      </c>
      <c r="CR335" s="211">
        <f>_xlfn.XLOOKUP($C335,[1]Sheet1!$B:$B,[1]Sheet1!BR:BR)</f>
        <v>0</v>
      </c>
      <c r="CS335" s="211">
        <f>_xlfn.XLOOKUP($C335,[1]Sheet1!$B:$B,[1]Sheet1!BS:BS)</f>
        <v>0</v>
      </c>
      <c r="CT335" s="211">
        <f>_xlfn.XLOOKUP($C335,[1]Sheet1!$B:$B,[1]Sheet1!BT:BT)</f>
        <v>0</v>
      </c>
      <c r="CU335" s="211">
        <f>_xlfn.XLOOKUP($C335,[1]Sheet1!$B:$B,[1]Sheet1!BU:BU)</f>
        <v>0</v>
      </c>
      <c r="CV335" s="211">
        <f>_xlfn.XLOOKUP($C335,[1]Sheet1!$B:$B,[1]Sheet1!BV:BV)</f>
        <v>0</v>
      </c>
      <c r="CW335" s="211">
        <f>_xlfn.XLOOKUP($C335,[1]Sheet1!$B:$B,[1]Sheet1!BW:BW)</f>
        <v>0</v>
      </c>
      <c r="CX335" s="211">
        <f>_xlfn.XLOOKUP($C335,[1]Sheet1!$B:$B,[1]Sheet1!BX:BX)</f>
        <v>0</v>
      </c>
      <c r="CY335" s="211">
        <f>_xlfn.XLOOKUP($C335,[1]Sheet1!$B:$B,[1]Sheet1!BY:BY)</f>
        <v>0</v>
      </c>
      <c r="CZ335" s="211">
        <f>_xlfn.XLOOKUP($C335,[1]Sheet1!$B:$B,[1]Sheet1!BZ:BZ)</f>
        <v>0</v>
      </c>
      <c r="DA335" s="211">
        <f>_xlfn.XLOOKUP($C335,[1]Sheet1!$B:$B,[1]Sheet1!CA:CA)</f>
        <v>0</v>
      </c>
      <c r="DB335" s="211">
        <f>_xlfn.XLOOKUP($C335,[1]Sheet1!$B:$B,[1]Sheet1!CB:CB)</f>
        <v>0</v>
      </c>
      <c r="DC335" s="211">
        <f>_xlfn.XLOOKUP($C335,[1]Sheet1!$B:$B,[1]Sheet1!CC:CC)</f>
        <v>0</v>
      </c>
      <c r="DD335" s="211">
        <f>_xlfn.XLOOKUP($C335,[1]Sheet1!$B:$B,[1]Sheet1!CD:CD)</f>
        <v>0</v>
      </c>
      <c r="DE335" s="211">
        <f>_xlfn.XLOOKUP($C335,[1]Sheet1!$B:$B,[1]Sheet1!CE:CE)</f>
        <v>0</v>
      </c>
      <c r="DF335" s="211">
        <f>_xlfn.XLOOKUP($C335,[1]Sheet1!$B:$B,[1]Sheet1!CF:CF)</f>
        <v>0</v>
      </c>
      <c r="DG335" s="163" t="str">
        <f>_xlfn.XLOOKUP(C335,[2]Sheet1!$B:$B,[2]Sheet1!$N:$N)</f>
        <v>N</v>
      </c>
      <c r="DH335" s="163">
        <f>_xlfn.XLOOKUP(C335,[2]Sheet1!$B:$B,[2]Sheet1!$R:$R)</f>
        <v>0</v>
      </c>
      <c r="DI335" s="163" t="str">
        <f>_xlfn.XLOOKUP(C335,[2]Sheet1!$B:$B,[2]Sheet1!$AN:$AN)</f>
        <v>N</v>
      </c>
      <c r="DJ335" s="163" t="str">
        <f>_xlfn.XLOOKUP(C335,[2]Sheet1!$B:$B,[2]Sheet1!$W:$W)</f>
        <v>N</v>
      </c>
      <c r="DK335" s="163">
        <f>_xlfn.XLOOKUP(C335,[2]Sheet1!$B:$B,[2]Sheet1!$AF:$AF)</f>
        <v>0</v>
      </c>
      <c r="DL335" s="163">
        <f>_xlfn.XLOOKUP(C335,[2]Sheet1!$B:$B,[2]Sheet1!$AW:$AW)</f>
        <v>0</v>
      </c>
      <c r="DM335" s="166" t="str">
        <f t="shared" si="210"/>
        <v>N</v>
      </c>
      <c r="DN335" s="166" t="str">
        <f t="shared" si="211"/>
        <v/>
      </c>
      <c r="DO335" s="166" t="str">
        <f t="shared" si="212"/>
        <v>N</v>
      </c>
      <c r="DP335" s="166" t="str">
        <f t="shared" si="213"/>
        <v>N</v>
      </c>
      <c r="DQ335" s="180" t="str">
        <f t="shared" si="214"/>
        <v/>
      </c>
      <c r="DR335" s="180"/>
    </row>
    <row r="336" spans="1:122" s="24" customFormat="1" ht="16.5" hidden="1" customHeight="1">
      <c r="A336" s="24">
        <v>333</v>
      </c>
      <c r="B336" s="24">
        <v>345</v>
      </c>
      <c r="C336" s="26" t="s">
        <v>1504</v>
      </c>
      <c r="D336" s="143" t="s">
        <v>7161</v>
      </c>
      <c r="E336" s="143" t="s">
        <v>7160</v>
      </c>
      <c r="F336" s="143" t="s">
        <v>2800</v>
      </c>
      <c r="G336" s="143" t="s">
        <v>7255</v>
      </c>
      <c r="H336" s="167" t="s">
        <v>1505</v>
      </c>
      <c r="I336" s="143" t="s">
        <v>1506</v>
      </c>
      <c r="J336" s="143">
        <v>-8.1829999999999998</v>
      </c>
      <c r="K336" s="143" t="s">
        <v>1507</v>
      </c>
      <c r="L336" s="143">
        <v>46000</v>
      </c>
      <c r="M336" s="144">
        <v>4</v>
      </c>
      <c r="N336" s="73" t="s">
        <v>689</v>
      </c>
      <c r="O336" s="73" t="s">
        <v>7588</v>
      </c>
      <c r="P336" s="74" t="s">
        <v>7588</v>
      </c>
      <c r="Q336" s="73" t="s">
        <v>689</v>
      </c>
      <c r="R336" s="73" t="s">
        <v>689</v>
      </c>
      <c r="S336" s="73" t="s">
        <v>7588</v>
      </c>
      <c r="T336" s="73" t="s">
        <v>7588</v>
      </c>
      <c r="U336" s="213" t="s">
        <v>7588</v>
      </c>
      <c r="V336" s="73" t="s">
        <v>7588</v>
      </c>
      <c r="W336" s="73" t="s">
        <v>7588</v>
      </c>
      <c r="X336" s="218" t="s">
        <v>7588</v>
      </c>
      <c r="Y336" s="73" t="s">
        <v>7588</v>
      </c>
      <c r="Z336" s="73" t="s">
        <v>7588</v>
      </c>
      <c r="AA336" s="74" t="s">
        <v>7588</v>
      </c>
      <c r="AB336" s="73"/>
      <c r="AC336" s="73" t="s">
        <v>7588</v>
      </c>
      <c r="AD336" s="74" t="s">
        <v>7588</v>
      </c>
      <c r="AE336" s="73" t="s">
        <v>7588</v>
      </c>
      <c r="AF336" s="73" t="s">
        <v>689</v>
      </c>
      <c r="AG336" s="73" t="s">
        <v>7588</v>
      </c>
      <c r="AH336" s="73" t="s">
        <v>7588</v>
      </c>
      <c r="AI336" s="73" t="s">
        <v>7588</v>
      </c>
      <c r="AJ336" s="73" t="s">
        <v>7588</v>
      </c>
      <c r="AK336" s="81" t="s">
        <v>7588</v>
      </c>
      <c r="AL336" s="73" t="s">
        <v>7588</v>
      </c>
      <c r="AM336" s="28" t="s">
        <v>1508</v>
      </c>
      <c r="AN336" s="26" t="s">
        <v>519</v>
      </c>
      <c r="AO336" s="24" t="s">
        <v>7588</v>
      </c>
      <c r="AP336" s="73" t="s">
        <v>689</v>
      </c>
      <c r="AQ336" s="24" t="s">
        <v>7588</v>
      </c>
      <c r="AR336" s="24" t="s">
        <v>7588</v>
      </c>
      <c r="AS336" s="24" t="s">
        <v>7588</v>
      </c>
      <c r="AU336" s="26"/>
      <c r="AV336" s="24" t="s">
        <v>7588</v>
      </c>
      <c r="AW336" s="22" t="s">
        <v>7588</v>
      </c>
      <c r="AX336" s="24" t="s">
        <v>7588</v>
      </c>
      <c r="AY336" s="24" t="s">
        <v>689</v>
      </c>
      <c r="AZ336" s="24" t="s">
        <v>7588</v>
      </c>
      <c r="BA336" s="24" t="s">
        <v>7588</v>
      </c>
      <c r="BC336" s="26"/>
      <c r="BE336" s="29"/>
      <c r="BF336" s="26"/>
      <c r="BG336" s="24">
        <f t="shared" si="182"/>
        <v>0</v>
      </c>
      <c r="BH336" s="24">
        <f t="shared" si="183"/>
        <v>0</v>
      </c>
      <c r="BI336" s="24">
        <f t="shared" si="184"/>
        <v>0</v>
      </c>
      <c r="BJ336" s="24">
        <f t="shared" si="185"/>
        <v>0</v>
      </c>
      <c r="BK336" s="24">
        <f t="shared" si="186"/>
        <v>0</v>
      </c>
      <c r="BL336" s="24">
        <f t="shared" si="187"/>
        <v>0</v>
      </c>
      <c r="BM336" s="24">
        <f t="shared" si="188"/>
        <v>0</v>
      </c>
      <c r="BN336" s="24">
        <f t="shared" si="189"/>
        <v>0</v>
      </c>
      <c r="BO336" s="24">
        <f t="shared" si="190"/>
        <v>0</v>
      </c>
      <c r="BP336" s="24">
        <f t="shared" si="191"/>
        <v>0</v>
      </c>
      <c r="BQ336" s="24">
        <f t="shared" si="192"/>
        <v>0</v>
      </c>
      <c r="BR336" s="24">
        <f t="shared" si="193"/>
        <v>0</v>
      </c>
      <c r="BS336" s="24">
        <f t="shared" si="194"/>
        <v>0</v>
      </c>
      <c r="BT336" s="24">
        <f t="shared" si="195"/>
        <v>0</v>
      </c>
      <c r="BU336" s="24">
        <f t="shared" si="196"/>
        <v>0</v>
      </c>
      <c r="BV336" s="24">
        <f t="shared" si="197"/>
        <v>0</v>
      </c>
      <c r="BW336" s="24">
        <f t="shared" si="198"/>
        <v>0</v>
      </c>
      <c r="BX336" s="24">
        <f t="shared" si="199"/>
        <v>0</v>
      </c>
      <c r="BY336" s="24">
        <f t="shared" si="200"/>
        <v>0</v>
      </c>
      <c r="BZ336" s="24">
        <f t="shared" si="201"/>
        <v>0</v>
      </c>
      <c r="CA336" s="24">
        <f t="shared" si="202"/>
        <v>0</v>
      </c>
      <c r="CB336" s="24">
        <f t="shared" si="203"/>
        <v>0</v>
      </c>
      <c r="CC336" s="24">
        <f t="shared" si="204"/>
        <v>0</v>
      </c>
      <c r="CD336" s="24">
        <f t="shared" si="205"/>
        <v>0</v>
      </c>
      <c r="CE336" s="24">
        <f t="shared" si="206"/>
        <v>0</v>
      </c>
      <c r="CF336" s="24">
        <f t="shared" si="207"/>
        <v>0</v>
      </c>
      <c r="CG336" s="24">
        <f>MAX(BJ336,BN336,BX336,CB336)</f>
        <v>0</v>
      </c>
      <c r="CH336" s="24">
        <f t="shared" si="208"/>
        <v>0</v>
      </c>
      <c r="CI336" s="24">
        <f t="shared" si="209"/>
        <v>0</v>
      </c>
      <c r="CJ336" s="211">
        <f>_xlfn.XLOOKUP($C336,[1]Sheet1!$B:$B,[1]Sheet1!BJ:BJ)</f>
        <v>0</v>
      </c>
      <c r="CK336" s="211">
        <f>_xlfn.XLOOKUP($C336,[1]Sheet1!$B:$B,[1]Sheet1!BK:BK)</f>
        <v>0</v>
      </c>
      <c r="CL336" s="211">
        <f>_xlfn.XLOOKUP($C336,[1]Sheet1!$B:$B,[1]Sheet1!BL:BL)</f>
        <v>0</v>
      </c>
      <c r="CM336" s="211">
        <f>_xlfn.XLOOKUP($C336,[1]Sheet1!$B:$B,[1]Sheet1!BM:BM)</f>
        <v>0</v>
      </c>
      <c r="CN336" s="211">
        <f>_xlfn.XLOOKUP($C336,[1]Sheet1!$B:$B,[1]Sheet1!BN:BN)</f>
        <v>0</v>
      </c>
      <c r="CO336" s="211">
        <f>_xlfn.XLOOKUP($C336,[1]Sheet1!$B:$B,[1]Sheet1!BO:BO)</f>
        <v>0</v>
      </c>
      <c r="CP336" s="211">
        <f>_xlfn.XLOOKUP($C336,[1]Sheet1!$B:$B,[1]Sheet1!BP:BP)</f>
        <v>0</v>
      </c>
      <c r="CQ336" s="211">
        <f>_xlfn.XLOOKUP($C336,[1]Sheet1!$B:$B,[1]Sheet1!BQ:BQ)</f>
        <v>0</v>
      </c>
      <c r="CR336" s="211">
        <f>_xlfn.XLOOKUP($C336,[1]Sheet1!$B:$B,[1]Sheet1!BR:BR)</f>
        <v>0</v>
      </c>
      <c r="CS336" s="211">
        <f>_xlfn.XLOOKUP($C336,[1]Sheet1!$B:$B,[1]Sheet1!BS:BS)</f>
        <v>0</v>
      </c>
      <c r="CT336" s="211">
        <f>_xlfn.XLOOKUP($C336,[1]Sheet1!$B:$B,[1]Sheet1!BT:BT)</f>
        <v>0</v>
      </c>
      <c r="CU336" s="211">
        <f>_xlfn.XLOOKUP($C336,[1]Sheet1!$B:$B,[1]Sheet1!BU:BU)</f>
        <v>0</v>
      </c>
      <c r="CV336" s="211">
        <f>_xlfn.XLOOKUP($C336,[1]Sheet1!$B:$B,[1]Sheet1!BV:BV)</f>
        <v>0</v>
      </c>
      <c r="CW336" s="211">
        <f>_xlfn.XLOOKUP($C336,[1]Sheet1!$B:$B,[1]Sheet1!BW:BW)</f>
        <v>0</v>
      </c>
      <c r="CX336" s="211">
        <f>_xlfn.XLOOKUP($C336,[1]Sheet1!$B:$B,[1]Sheet1!BX:BX)</f>
        <v>0</v>
      </c>
      <c r="CY336" s="211">
        <f>_xlfn.XLOOKUP($C336,[1]Sheet1!$B:$B,[1]Sheet1!BY:BY)</f>
        <v>0</v>
      </c>
      <c r="CZ336" s="211">
        <f>_xlfn.XLOOKUP($C336,[1]Sheet1!$B:$B,[1]Sheet1!BZ:BZ)</f>
        <v>0</v>
      </c>
      <c r="DA336" s="211">
        <f>_xlfn.XLOOKUP($C336,[1]Sheet1!$B:$B,[1]Sheet1!CA:CA)</f>
        <v>0</v>
      </c>
      <c r="DB336" s="211">
        <f>_xlfn.XLOOKUP($C336,[1]Sheet1!$B:$B,[1]Sheet1!CB:CB)</f>
        <v>0</v>
      </c>
      <c r="DC336" s="211">
        <f>_xlfn.XLOOKUP($C336,[1]Sheet1!$B:$B,[1]Sheet1!CC:CC)</f>
        <v>0</v>
      </c>
      <c r="DD336" s="211">
        <f>_xlfn.XLOOKUP($C336,[1]Sheet1!$B:$B,[1]Sheet1!CD:CD)</f>
        <v>0</v>
      </c>
      <c r="DE336" s="211">
        <f>_xlfn.XLOOKUP($C336,[1]Sheet1!$B:$B,[1]Sheet1!CE:CE)</f>
        <v>0</v>
      </c>
      <c r="DF336" s="211">
        <f>_xlfn.XLOOKUP($C336,[1]Sheet1!$B:$B,[1]Sheet1!CF:CF)</f>
        <v>0</v>
      </c>
      <c r="DG336" s="163" t="str">
        <f>_xlfn.XLOOKUP(C336,[2]Sheet1!$B:$B,[2]Sheet1!$N:$N)</f>
        <v>N</v>
      </c>
      <c r="DH336" s="163">
        <f>_xlfn.XLOOKUP(C336,[2]Sheet1!$B:$B,[2]Sheet1!$R:$R)</f>
        <v>0</v>
      </c>
      <c r="DI336" s="163" t="str">
        <f>_xlfn.XLOOKUP(C336,[2]Sheet1!$B:$B,[2]Sheet1!$AN:$AN)</f>
        <v>N</v>
      </c>
      <c r="DJ336" s="163" t="str">
        <f>_xlfn.XLOOKUP(C336,[2]Sheet1!$B:$B,[2]Sheet1!$W:$W)</f>
        <v>N</v>
      </c>
      <c r="DK336" s="163">
        <f>_xlfn.XLOOKUP(C336,[2]Sheet1!$B:$B,[2]Sheet1!$AF:$AF)</f>
        <v>0</v>
      </c>
      <c r="DL336" s="163">
        <f>_xlfn.XLOOKUP(C336,[2]Sheet1!$B:$B,[2]Sheet1!$AW:$AW)</f>
        <v>0</v>
      </c>
      <c r="DM336" s="166" t="str">
        <f t="shared" si="210"/>
        <v>N</v>
      </c>
      <c r="DN336" s="166" t="str">
        <f t="shared" si="211"/>
        <v/>
      </c>
      <c r="DO336" s="166" t="str">
        <f t="shared" si="212"/>
        <v>N</v>
      </c>
      <c r="DP336" s="166" t="str">
        <f t="shared" si="213"/>
        <v>N</v>
      </c>
      <c r="DQ336" s="180" t="str">
        <f t="shared" si="214"/>
        <v/>
      </c>
      <c r="DR336" s="180"/>
    </row>
    <row r="337" spans="1:122" s="24" customFormat="1" ht="16.5" hidden="1" customHeight="1">
      <c r="A337" s="24">
        <v>334</v>
      </c>
      <c r="B337" s="24">
        <v>381</v>
      </c>
      <c r="C337" s="26" t="s">
        <v>1513</v>
      </c>
      <c r="D337" s="24" t="s">
        <v>7225</v>
      </c>
      <c r="E337" s="24" t="s">
        <v>7169</v>
      </c>
      <c r="F337" s="24" t="s">
        <v>2277</v>
      </c>
      <c r="G337" s="24" t="s">
        <v>3181</v>
      </c>
      <c r="H337" s="30" t="s">
        <v>1514</v>
      </c>
      <c r="I337" s="24" t="s">
        <v>1515</v>
      </c>
      <c r="J337" s="24">
        <v>0.185</v>
      </c>
      <c r="K337" s="24" t="s">
        <v>1516</v>
      </c>
      <c r="L337" s="24">
        <v>54060</v>
      </c>
      <c r="M337" s="26">
        <v>8</v>
      </c>
      <c r="N337" s="73" t="s">
        <v>689</v>
      </c>
      <c r="O337" s="73" t="s">
        <v>7588</v>
      </c>
      <c r="P337" s="74" t="s">
        <v>7588</v>
      </c>
      <c r="Q337" s="73" t="s">
        <v>689</v>
      </c>
      <c r="R337" s="73" t="s">
        <v>689</v>
      </c>
      <c r="S337" s="73" t="s">
        <v>7588</v>
      </c>
      <c r="T337" s="73" t="s">
        <v>7588</v>
      </c>
      <c r="U337" s="213" t="s">
        <v>7588</v>
      </c>
      <c r="V337" s="73" t="s">
        <v>7588</v>
      </c>
      <c r="W337" s="73" t="s">
        <v>7588</v>
      </c>
      <c r="X337" s="218" t="s">
        <v>7588</v>
      </c>
      <c r="Y337" s="73" t="s">
        <v>7588</v>
      </c>
      <c r="Z337" s="73" t="s">
        <v>7588</v>
      </c>
      <c r="AA337" s="74" t="s">
        <v>7588</v>
      </c>
      <c r="AB337" s="73"/>
      <c r="AC337" s="73" t="s">
        <v>3013</v>
      </c>
      <c r="AD337" s="74" t="s">
        <v>7139</v>
      </c>
      <c r="AE337" s="73" t="s">
        <v>85</v>
      </c>
      <c r="AF337" s="73" t="s">
        <v>689</v>
      </c>
      <c r="AG337" s="73" t="s">
        <v>166</v>
      </c>
      <c r="AH337" s="73" t="s">
        <v>166</v>
      </c>
      <c r="AI337" s="73" t="s">
        <v>7588</v>
      </c>
      <c r="AJ337" s="73" t="s">
        <v>691</v>
      </c>
      <c r="AK337" s="81" t="s">
        <v>167</v>
      </c>
      <c r="AL337" s="73">
        <v>2060</v>
      </c>
      <c r="AM337" s="28" t="s">
        <v>1517</v>
      </c>
      <c r="AN337" s="26"/>
      <c r="AO337" s="24" t="s">
        <v>7588</v>
      </c>
      <c r="AP337" s="73" t="s">
        <v>689</v>
      </c>
      <c r="AQ337" s="24" t="s">
        <v>7588</v>
      </c>
      <c r="AR337" s="24" t="s">
        <v>7588</v>
      </c>
      <c r="AS337" s="24" t="s">
        <v>7588</v>
      </c>
      <c r="AU337" s="26"/>
      <c r="AV337" s="24" t="s">
        <v>7588</v>
      </c>
      <c r="AW337" s="22" t="s">
        <v>7588</v>
      </c>
      <c r="AX337" s="24" t="s">
        <v>7588</v>
      </c>
      <c r="AY337" s="24" t="s">
        <v>689</v>
      </c>
      <c r="AZ337" s="24" t="s">
        <v>7588</v>
      </c>
      <c r="BA337" s="24" t="s">
        <v>7588</v>
      </c>
      <c r="BC337" s="26"/>
      <c r="BE337" s="29"/>
      <c r="BF337" s="26"/>
      <c r="BG337" s="24">
        <f t="shared" si="182"/>
        <v>0</v>
      </c>
      <c r="BH337" s="24">
        <f t="shared" si="183"/>
        <v>0</v>
      </c>
      <c r="BI337" s="24">
        <f t="shared" si="184"/>
        <v>0</v>
      </c>
      <c r="BJ337" s="24">
        <f t="shared" si="185"/>
        <v>0</v>
      </c>
      <c r="BK337" s="24">
        <f t="shared" si="186"/>
        <v>0</v>
      </c>
      <c r="BL337" s="24">
        <f t="shared" si="187"/>
        <v>0</v>
      </c>
      <c r="BM337" s="24">
        <f t="shared" si="188"/>
        <v>0</v>
      </c>
      <c r="BN337" s="24">
        <f t="shared" si="189"/>
        <v>0</v>
      </c>
      <c r="BO337" s="24">
        <f t="shared" si="190"/>
        <v>0</v>
      </c>
      <c r="BP337" s="24">
        <f t="shared" si="191"/>
        <v>0</v>
      </c>
      <c r="BQ337" s="24">
        <f t="shared" si="192"/>
        <v>0</v>
      </c>
      <c r="BR337" s="24">
        <f t="shared" si="193"/>
        <v>0</v>
      </c>
      <c r="BS337" s="24">
        <f t="shared" si="194"/>
        <v>0</v>
      </c>
      <c r="BT337" s="24">
        <f t="shared" si="195"/>
        <v>0</v>
      </c>
      <c r="BU337" s="24">
        <f t="shared" si="196"/>
        <v>0</v>
      </c>
      <c r="BV337" s="24">
        <f t="shared" si="197"/>
        <v>0</v>
      </c>
      <c r="BW337" s="24">
        <f t="shared" si="198"/>
        <v>0</v>
      </c>
      <c r="BX337" s="24">
        <f t="shared" si="199"/>
        <v>0</v>
      </c>
      <c r="BY337" s="24">
        <f t="shared" si="200"/>
        <v>0</v>
      </c>
      <c r="BZ337" s="24">
        <f t="shared" si="201"/>
        <v>0</v>
      </c>
      <c r="CA337" s="24">
        <f t="shared" si="202"/>
        <v>0</v>
      </c>
      <c r="CB337" s="24">
        <f t="shared" si="203"/>
        <v>0</v>
      </c>
      <c r="CC337" s="24">
        <f t="shared" si="204"/>
        <v>0</v>
      </c>
      <c r="CD337" s="24">
        <f t="shared" si="205"/>
        <v>0</v>
      </c>
      <c r="CE337" s="24">
        <f t="shared" si="206"/>
        <v>0</v>
      </c>
      <c r="CF337" s="24">
        <f t="shared" si="207"/>
        <v>0</v>
      </c>
      <c r="CG337" s="24">
        <f>MAX(BJ337,BN337,BX337,CB337)</f>
        <v>0</v>
      </c>
      <c r="CH337" s="24">
        <f t="shared" si="208"/>
        <v>0</v>
      </c>
      <c r="CI337" s="24">
        <f t="shared" si="209"/>
        <v>0</v>
      </c>
      <c r="CJ337" s="211">
        <f>_xlfn.XLOOKUP($C337,[1]Sheet1!$B:$B,[1]Sheet1!BJ:BJ)</f>
        <v>0</v>
      </c>
      <c r="CK337" s="211">
        <f>_xlfn.XLOOKUP($C337,[1]Sheet1!$B:$B,[1]Sheet1!BK:BK)</f>
        <v>0</v>
      </c>
      <c r="CL337" s="211">
        <f>_xlfn.XLOOKUP($C337,[1]Sheet1!$B:$B,[1]Sheet1!BL:BL)</f>
        <v>0</v>
      </c>
      <c r="CM337" s="211">
        <f>_xlfn.XLOOKUP($C337,[1]Sheet1!$B:$B,[1]Sheet1!BM:BM)</f>
        <v>0</v>
      </c>
      <c r="CN337" s="211">
        <f>_xlfn.XLOOKUP($C337,[1]Sheet1!$B:$B,[1]Sheet1!BN:BN)</f>
        <v>0</v>
      </c>
      <c r="CO337" s="211">
        <f>_xlfn.XLOOKUP($C337,[1]Sheet1!$B:$B,[1]Sheet1!BO:BO)</f>
        <v>0</v>
      </c>
      <c r="CP337" s="211">
        <f>_xlfn.XLOOKUP($C337,[1]Sheet1!$B:$B,[1]Sheet1!BP:BP)</f>
        <v>0</v>
      </c>
      <c r="CQ337" s="211">
        <f>_xlfn.XLOOKUP($C337,[1]Sheet1!$B:$B,[1]Sheet1!BQ:BQ)</f>
        <v>0</v>
      </c>
      <c r="CR337" s="211">
        <f>_xlfn.XLOOKUP($C337,[1]Sheet1!$B:$B,[1]Sheet1!BR:BR)</f>
        <v>0</v>
      </c>
      <c r="CS337" s="211">
        <f>_xlfn.XLOOKUP($C337,[1]Sheet1!$B:$B,[1]Sheet1!BS:BS)</f>
        <v>0</v>
      </c>
      <c r="CT337" s="211">
        <f>_xlfn.XLOOKUP($C337,[1]Sheet1!$B:$B,[1]Sheet1!BT:BT)</f>
        <v>0</v>
      </c>
      <c r="CU337" s="211">
        <f>_xlfn.XLOOKUP($C337,[1]Sheet1!$B:$B,[1]Sheet1!BU:BU)</f>
        <v>0</v>
      </c>
      <c r="CV337" s="211">
        <f>_xlfn.XLOOKUP($C337,[1]Sheet1!$B:$B,[1]Sheet1!BV:BV)</f>
        <v>0</v>
      </c>
      <c r="CW337" s="211">
        <f>_xlfn.XLOOKUP($C337,[1]Sheet1!$B:$B,[1]Sheet1!BW:BW)</f>
        <v>0</v>
      </c>
      <c r="CX337" s="211">
        <f>_xlfn.XLOOKUP($C337,[1]Sheet1!$B:$B,[1]Sheet1!BX:BX)</f>
        <v>0</v>
      </c>
      <c r="CY337" s="211">
        <f>_xlfn.XLOOKUP($C337,[1]Sheet1!$B:$B,[1]Sheet1!BY:BY)</f>
        <v>0</v>
      </c>
      <c r="CZ337" s="211">
        <f>_xlfn.XLOOKUP($C337,[1]Sheet1!$B:$B,[1]Sheet1!BZ:BZ)</f>
        <v>0</v>
      </c>
      <c r="DA337" s="211">
        <f>_xlfn.XLOOKUP($C337,[1]Sheet1!$B:$B,[1]Sheet1!CA:CA)</f>
        <v>0</v>
      </c>
      <c r="DB337" s="211">
        <f>_xlfn.XLOOKUP($C337,[1]Sheet1!$B:$B,[1]Sheet1!CB:CB)</f>
        <v>0</v>
      </c>
      <c r="DC337" s="211">
        <f>_xlfn.XLOOKUP($C337,[1]Sheet1!$B:$B,[1]Sheet1!CC:CC)</f>
        <v>0</v>
      </c>
      <c r="DD337" s="211">
        <f>_xlfn.XLOOKUP($C337,[1]Sheet1!$B:$B,[1]Sheet1!CD:CD)</f>
        <v>0</v>
      </c>
      <c r="DE337" s="211">
        <f>_xlfn.XLOOKUP($C337,[1]Sheet1!$B:$B,[1]Sheet1!CE:CE)</f>
        <v>0</v>
      </c>
      <c r="DF337" s="211">
        <f>_xlfn.XLOOKUP($C337,[1]Sheet1!$B:$B,[1]Sheet1!CF:CF)</f>
        <v>0</v>
      </c>
      <c r="DG337" s="163" t="str">
        <f>_xlfn.XLOOKUP(C337,[2]Sheet1!$B:$B,[2]Sheet1!$N:$N)</f>
        <v>N</v>
      </c>
      <c r="DH337" s="163">
        <f>_xlfn.XLOOKUP(C337,[2]Sheet1!$B:$B,[2]Sheet1!$R:$R)</f>
        <v>0</v>
      </c>
      <c r="DI337" s="163" t="str">
        <f>_xlfn.XLOOKUP(C337,[2]Sheet1!$B:$B,[2]Sheet1!$AN:$AN)</f>
        <v>N</v>
      </c>
      <c r="DJ337" s="163" t="str">
        <f>_xlfn.XLOOKUP(C337,[2]Sheet1!$B:$B,[2]Sheet1!$W:$W)</f>
        <v>N</v>
      </c>
      <c r="DK337" s="163" t="str">
        <f>_xlfn.XLOOKUP(C337,[2]Sheet1!$B:$B,[2]Sheet1!$AF:$AF)</f>
        <v>N</v>
      </c>
      <c r="DL337" s="163" t="str">
        <f>_xlfn.XLOOKUP(C337,[2]Sheet1!$B:$B,[2]Sheet1!$AW:$AW)</f>
        <v>N</v>
      </c>
      <c r="DM337" s="166" t="str">
        <f t="shared" si="210"/>
        <v>N</v>
      </c>
      <c r="DN337" s="166" t="str">
        <f t="shared" si="211"/>
        <v/>
      </c>
      <c r="DO337" s="166" t="str">
        <f t="shared" si="212"/>
        <v>N</v>
      </c>
      <c r="DP337" s="166" t="str">
        <f t="shared" si="213"/>
        <v>N</v>
      </c>
      <c r="DQ337" s="180" t="str">
        <f t="shared" si="214"/>
        <v/>
      </c>
      <c r="DR337" s="180"/>
    </row>
    <row r="338" spans="1:122" s="24" customFormat="1" ht="16.5" hidden="1" customHeight="1">
      <c r="A338" s="24">
        <v>335</v>
      </c>
      <c r="B338" s="24">
        <v>322</v>
      </c>
      <c r="C338" s="26" t="s">
        <v>96</v>
      </c>
      <c r="D338" s="24" t="s">
        <v>7201</v>
      </c>
      <c r="E338" s="24" t="s">
        <v>3005</v>
      </c>
      <c r="F338" s="24" t="s">
        <v>2336</v>
      </c>
      <c r="G338" s="24" t="s">
        <v>3136</v>
      </c>
      <c r="H338" s="30" t="s">
        <v>97</v>
      </c>
      <c r="I338" s="24" t="s">
        <v>98</v>
      </c>
      <c r="J338" s="24">
        <v>-0.45500000000000002</v>
      </c>
      <c r="K338" s="24" t="s">
        <v>99</v>
      </c>
      <c r="L338" s="24">
        <v>162293</v>
      </c>
      <c r="M338" s="26">
        <v>5</v>
      </c>
      <c r="N338" s="73" t="s">
        <v>86</v>
      </c>
      <c r="O338" s="73">
        <v>2014</v>
      </c>
      <c r="P338" s="74">
        <v>2025</v>
      </c>
      <c r="Q338" s="73" t="s">
        <v>86</v>
      </c>
      <c r="R338" s="73" t="s">
        <v>86</v>
      </c>
      <c r="S338" s="73" t="s">
        <v>673</v>
      </c>
      <c r="T338" s="73" t="s">
        <v>3329</v>
      </c>
      <c r="U338" s="214">
        <v>2030</v>
      </c>
      <c r="V338" s="73" t="s">
        <v>7565</v>
      </c>
      <c r="W338" s="73" t="s">
        <v>3329</v>
      </c>
      <c r="X338" s="218">
        <v>2050</v>
      </c>
      <c r="Y338" s="73" t="s">
        <v>86</v>
      </c>
      <c r="Z338" s="73" t="s">
        <v>673</v>
      </c>
      <c r="AA338" s="74">
        <v>2050</v>
      </c>
      <c r="AB338" s="73"/>
      <c r="AC338" s="73" t="s">
        <v>417</v>
      </c>
      <c r="AD338" s="74" t="s">
        <v>6</v>
      </c>
      <c r="AE338" s="73" t="s">
        <v>7588</v>
      </c>
      <c r="AF338" s="73" t="s">
        <v>689</v>
      </c>
      <c r="AG338" s="73" t="s">
        <v>266</v>
      </c>
      <c r="AH338" s="73" t="s">
        <v>266</v>
      </c>
      <c r="AI338" s="73" t="s">
        <v>266</v>
      </c>
      <c r="AJ338" s="73" t="s">
        <v>2283</v>
      </c>
      <c r="AK338" s="81" t="s">
        <v>7588</v>
      </c>
      <c r="AL338" s="73" t="s">
        <v>7588</v>
      </c>
      <c r="AN338" s="26"/>
      <c r="AO338" s="24" t="s">
        <v>7346</v>
      </c>
      <c r="AP338" s="73" t="s">
        <v>86</v>
      </c>
      <c r="AQ338" s="24" t="s">
        <v>2283</v>
      </c>
      <c r="AR338" s="24" t="s">
        <v>5892</v>
      </c>
      <c r="AS338" s="24">
        <v>2050</v>
      </c>
      <c r="AU338" s="26"/>
      <c r="AV338" s="24" t="s">
        <v>269</v>
      </c>
      <c r="AW338" s="22" t="s">
        <v>3019</v>
      </c>
      <c r="AX338" s="24" t="s">
        <v>269</v>
      </c>
      <c r="AY338" s="24" t="s">
        <v>689</v>
      </c>
      <c r="AZ338" s="24" t="s">
        <v>7588</v>
      </c>
      <c r="BA338" s="24" t="s">
        <v>7588</v>
      </c>
      <c r="BC338" s="26"/>
      <c r="BE338" s="29"/>
      <c r="BF338" s="26"/>
      <c r="BG338" s="24">
        <f t="shared" si="182"/>
        <v>0</v>
      </c>
      <c r="BH338" s="24">
        <f t="shared" si="183"/>
        <v>1</v>
      </c>
      <c r="BI338" s="24">
        <f t="shared" si="184"/>
        <v>0</v>
      </c>
      <c r="BJ338" s="24">
        <f t="shared" si="185"/>
        <v>1</v>
      </c>
      <c r="BK338" s="24">
        <f t="shared" si="186"/>
        <v>0</v>
      </c>
      <c r="BL338" s="24">
        <f t="shared" si="187"/>
        <v>1</v>
      </c>
      <c r="BM338" s="24">
        <f t="shared" si="188"/>
        <v>0</v>
      </c>
      <c r="BN338" s="24">
        <f t="shared" si="189"/>
        <v>1</v>
      </c>
      <c r="BO338" s="24">
        <f t="shared" si="190"/>
        <v>0</v>
      </c>
      <c r="BP338" s="24">
        <f t="shared" si="191"/>
        <v>0</v>
      </c>
      <c r="BQ338" s="24">
        <f t="shared" si="192"/>
        <v>1</v>
      </c>
      <c r="BR338" s="24">
        <f t="shared" si="193"/>
        <v>0</v>
      </c>
      <c r="BS338" s="24">
        <f t="shared" si="194"/>
        <v>0</v>
      </c>
      <c r="BT338" s="24">
        <f t="shared" si="195"/>
        <v>1</v>
      </c>
      <c r="BU338" s="24">
        <f t="shared" si="196"/>
        <v>0</v>
      </c>
      <c r="BV338" s="24">
        <f t="shared" si="197"/>
        <v>0</v>
      </c>
      <c r="BW338" s="24">
        <f t="shared" si="198"/>
        <v>0</v>
      </c>
      <c r="BX338" s="24">
        <f t="shared" si="199"/>
        <v>0</v>
      </c>
      <c r="BY338" s="24">
        <f t="shared" si="200"/>
        <v>0</v>
      </c>
      <c r="BZ338" s="24">
        <f t="shared" si="201"/>
        <v>0</v>
      </c>
      <c r="CA338" s="24">
        <f t="shared" si="202"/>
        <v>1</v>
      </c>
      <c r="CB338" s="24">
        <f t="shared" si="203"/>
        <v>1</v>
      </c>
      <c r="CC338" s="24">
        <f t="shared" si="204"/>
        <v>0</v>
      </c>
      <c r="CD338" s="24">
        <f t="shared" si="205"/>
        <v>0</v>
      </c>
      <c r="CE338" s="24">
        <f t="shared" si="206"/>
        <v>0</v>
      </c>
      <c r="CF338" s="24">
        <f t="shared" si="207"/>
        <v>0</v>
      </c>
      <c r="CG338" s="24">
        <f>MAX($BJ338,$BN338,$BX338,$CB338)</f>
        <v>1</v>
      </c>
      <c r="CH338" s="24">
        <f t="shared" si="208"/>
        <v>1</v>
      </c>
      <c r="CI338" s="24">
        <f t="shared" si="209"/>
        <v>0</v>
      </c>
      <c r="CJ338" s="211">
        <f>_xlfn.XLOOKUP($C338,[1]Sheet1!$B:$B,[1]Sheet1!BJ:BJ)</f>
        <v>0</v>
      </c>
      <c r="CK338" s="211">
        <f>_xlfn.XLOOKUP($C338,[1]Sheet1!$B:$B,[1]Sheet1!BK:BK)</f>
        <v>1</v>
      </c>
      <c r="CL338" s="211">
        <f>_xlfn.XLOOKUP($C338,[1]Sheet1!$B:$B,[1]Sheet1!BL:BL)</f>
        <v>0</v>
      </c>
      <c r="CM338" s="211">
        <f>_xlfn.XLOOKUP($C338,[1]Sheet1!$B:$B,[1]Sheet1!BM:BM)</f>
        <v>1</v>
      </c>
      <c r="CN338" s="211">
        <f>_xlfn.XLOOKUP($C338,[1]Sheet1!$B:$B,[1]Sheet1!BN:BN)</f>
        <v>0</v>
      </c>
      <c r="CO338" s="211">
        <f>_xlfn.XLOOKUP($C338,[1]Sheet1!$B:$B,[1]Sheet1!BO:BO)</f>
        <v>0</v>
      </c>
      <c r="CP338" s="211">
        <f>_xlfn.XLOOKUP($C338,[1]Sheet1!$B:$B,[1]Sheet1!BP:BP)</f>
        <v>1</v>
      </c>
      <c r="CQ338" s="211">
        <f>_xlfn.XLOOKUP($C338,[1]Sheet1!$B:$B,[1]Sheet1!BQ:BQ)</f>
        <v>1</v>
      </c>
      <c r="CR338" s="211">
        <f>_xlfn.XLOOKUP($C338,[1]Sheet1!$B:$B,[1]Sheet1!BR:BR)</f>
        <v>0</v>
      </c>
      <c r="CS338" s="211">
        <f>_xlfn.XLOOKUP($C338,[1]Sheet1!$B:$B,[1]Sheet1!BS:BS)</f>
        <v>1</v>
      </c>
      <c r="CT338" s="211">
        <f>_xlfn.XLOOKUP($C338,[1]Sheet1!$B:$B,[1]Sheet1!BT:BT)</f>
        <v>0</v>
      </c>
      <c r="CU338" s="211">
        <f>_xlfn.XLOOKUP($C338,[1]Sheet1!$B:$B,[1]Sheet1!BU:BU)</f>
        <v>1</v>
      </c>
      <c r="CV338" s="211">
        <f>_xlfn.XLOOKUP($C338,[1]Sheet1!$B:$B,[1]Sheet1!BV:BV)</f>
        <v>0</v>
      </c>
      <c r="CW338" s="211">
        <f>_xlfn.XLOOKUP($C338,[1]Sheet1!$B:$B,[1]Sheet1!BW:BW)</f>
        <v>1</v>
      </c>
      <c r="CX338" s="211">
        <f>_xlfn.XLOOKUP($C338,[1]Sheet1!$B:$B,[1]Sheet1!BX:BX)</f>
        <v>0</v>
      </c>
      <c r="CY338" s="211">
        <f>_xlfn.XLOOKUP($C338,[1]Sheet1!$B:$B,[1]Sheet1!BY:BY)</f>
        <v>1</v>
      </c>
      <c r="CZ338" s="211">
        <f>_xlfn.XLOOKUP($C338,[1]Sheet1!$B:$B,[1]Sheet1!BZ:BZ)</f>
        <v>1</v>
      </c>
      <c r="DA338" s="211">
        <f>_xlfn.XLOOKUP($C338,[1]Sheet1!$B:$B,[1]Sheet1!CA:CA)</f>
        <v>1</v>
      </c>
      <c r="DB338" s="211">
        <f>_xlfn.XLOOKUP($C338,[1]Sheet1!$B:$B,[1]Sheet1!CB:CB)</f>
        <v>1</v>
      </c>
      <c r="DC338" s="211">
        <f>_xlfn.XLOOKUP($C338,[1]Sheet1!$B:$B,[1]Sheet1!CC:CC)</f>
        <v>0</v>
      </c>
      <c r="DD338" s="211">
        <f>_xlfn.XLOOKUP($C338,[1]Sheet1!$B:$B,[1]Sheet1!CD:CD)</f>
        <v>1</v>
      </c>
      <c r="DE338" s="211">
        <f>_xlfn.XLOOKUP($C338,[1]Sheet1!$B:$B,[1]Sheet1!CE:CE)</f>
        <v>1</v>
      </c>
      <c r="DF338" s="211">
        <f>_xlfn.XLOOKUP($C338,[1]Sheet1!$B:$B,[1]Sheet1!CF:CF)</f>
        <v>0</v>
      </c>
      <c r="DG338" s="163" t="str">
        <f>_xlfn.XLOOKUP(C338,[2]Sheet1!$B:$B,[2]Sheet1!$N:$N)</f>
        <v>Y</v>
      </c>
      <c r="DH338" s="163" t="str">
        <f>_xlfn.XLOOKUP(C338,[2]Sheet1!$B:$B,[2]Sheet1!$R:$R)</f>
        <v>Yes</v>
      </c>
      <c r="DI338" s="163" t="str">
        <f>_xlfn.XLOOKUP(C338,[2]Sheet1!$B:$B,[2]Sheet1!$AN:$AN)</f>
        <v>V</v>
      </c>
      <c r="DJ338" s="163" t="str">
        <f>_xlfn.XLOOKUP(C338,[2]Sheet1!$B:$B,[2]Sheet1!$W:$W)</f>
        <v>V</v>
      </c>
      <c r="DK338" s="163" t="str">
        <f>_xlfn.XLOOKUP(C338,[2]Sheet1!$B:$B,[2]Sheet1!$AF:$AF)</f>
        <v>N</v>
      </c>
      <c r="DL338" s="163" t="str">
        <f>_xlfn.XLOOKUP(C338,[2]Sheet1!$B:$B,[2]Sheet1!$AW:$AW)</f>
        <v>N</v>
      </c>
      <c r="DM338" s="166" t="str">
        <f t="shared" si="210"/>
        <v>Y</v>
      </c>
      <c r="DN338" s="166" t="str">
        <f t="shared" si="211"/>
        <v>Targets set</v>
      </c>
      <c r="DO338" s="166" t="str">
        <f t="shared" si="212"/>
        <v>Y</v>
      </c>
      <c r="DP338" s="166" t="str">
        <f t="shared" si="213"/>
        <v>N</v>
      </c>
      <c r="DQ338" s="180" t="str">
        <f t="shared" si="214"/>
        <v>No</v>
      </c>
      <c r="DR338" s="180"/>
    </row>
    <row r="339" spans="1:122" s="24" customFormat="1" ht="16.5" hidden="1" customHeight="1">
      <c r="A339" s="143">
        <v>336</v>
      </c>
      <c r="B339" s="143">
        <v>455</v>
      </c>
      <c r="C339" s="144" t="s">
        <v>807</v>
      </c>
      <c r="D339" s="143" t="s">
        <v>7216</v>
      </c>
      <c r="E339" s="143" t="s">
        <v>7165</v>
      </c>
      <c r="F339" s="143" t="s">
        <v>7286</v>
      </c>
      <c r="G339" s="143" t="s">
        <v>2990</v>
      </c>
      <c r="H339" s="167" t="s">
        <v>808</v>
      </c>
      <c r="I339" s="143" t="s">
        <v>809</v>
      </c>
      <c r="J339" s="143">
        <v>1.0209999999999999</v>
      </c>
      <c r="K339" s="143" t="s">
        <v>810</v>
      </c>
      <c r="L339" s="143">
        <v>47000</v>
      </c>
      <c r="M339" s="144">
        <v>17</v>
      </c>
      <c r="N339" s="145" t="s">
        <v>689</v>
      </c>
      <c r="O339" s="145" t="s">
        <v>7588</v>
      </c>
      <c r="P339" s="146" t="s">
        <v>7588</v>
      </c>
      <c r="Q339" s="73" t="s">
        <v>689</v>
      </c>
      <c r="R339" s="73" t="s">
        <v>689</v>
      </c>
      <c r="S339" s="145" t="s">
        <v>7588</v>
      </c>
      <c r="T339" s="145" t="s">
        <v>7588</v>
      </c>
      <c r="U339" s="214" t="s">
        <v>7588</v>
      </c>
      <c r="V339" s="145" t="s">
        <v>7588</v>
      </c>
      <c r="W339" s="145" t="s">
        <v>7588</v>
      </c>
      <c r="X339" s="219" t="s">
        <v>7588</v>
      </c>
      <c r="Y339" s="73" t="s">
        <v>7588</v>
      </c>
      <c r="Z339" s="145" t="s">
        <v>7588</v>
      </c>
      <c r="AA339" s="146" t="s">
        <v>7588</v>
      </c>
      <c r="AB339" s="145"/>
      <c r="AC339" s="145" t="s">
        <v>675</v>
      </c>
      <c r="AD339" s="146" t="s">
        <v>5</v>
      </c>
      <c r="AE339" s="73" t="s">
        <v>7346</v>
      </c>
      <c r="AF339" s="73" t="s">
        <v>86</v>
      </c>
      <c r="AG339" s="145" t="s">
        <v>266</v>
      </c>
      <c r="AH339" s="145" t="s">
        <v>266</v>
      </c>
      <c r="AI339" s="145" t="s">
        <v>266</v>
      </c>
      <c r="AJ339" s="145" t="s">
        <v>2283</v>
      </c>
      <c r="AK339" s="147" t="s">
        <v>5901</v>
      </c>
      <c r="AL339" s="145">
        <v>2030</v>
      </c>
      <c r="AM339" s="143"/>
      <c r="AN339" s="144"/>
      <c r="AO339" s="24" t="s">
        <v>7588</v>
      </c>
      <c r="AP339" s="145" t="s">
        <v>689</v>
      </c>
      <c r="AQ339" s="143" t="s">
        <v>7588</v>
      </c>
      <c r="AR339" s="143" t="s">
        <v>7588</v>
      </c>
      <c r="AS339" s="143" t="s">
        <v>7588</v>
      </c>
      <c r="AT339" s="143"/>
      <c r="AU339" s="144"/>
      <c r="AV339" s="143" t="s">
        <v>266</v>
      </c>
      <c r="AW339" s="198" t="s">
        <v>267</v>
      </c>
      <c r="AX339" s="143" t="s">
        <v>269</v>
      </c>
      <c r="AY339" s="143" t="s">
        <v>689</v>
      </c>
      <c r="AZ339" s="143" t="s">
        <v>7588</v>
      </c>
      <c r="BA339" s="143" t="s">
        <v>7588</v>
      </c>
      <c r="BB339" s="143"/>
      <c r="BC339" s="144"/>
      <c r="BD339" s="143"/>
      <c r="BE339" s="148"/>
      <c r="BF339" s="144"/>
      <c r="BG339" s="24">
        <f t="shared" si="182"/>
        <v>0</v>
      </c>
      <c r="BH339" s="24">
        <f t="shared" si="183"/>
        <v>0</v>
      </c>
      <c r="BI339" s="24">
        <f t="shared" si="184"/>
        <v>0</v>
      </c>
      <c r="BJ339" s="24">
        <f t="shared" si="185"/>
        <v>0</v>
      </c>
      <c r="BK339" s="24">
        <f t="shared" si="186"/>
        <v>0</v>
      </c>
      <c r="BL339" s="24">
        <f t="shared" si="187"/>
        <v>0</v>
      </c>
      <c r="BM339" s="24">
        <f t="shared" si="188"/>
        <v>0</v>
      </c>
      <c r="BN339" s="24">
        <f t="shared" si="189"/>
        <v>0</v>
      </c>
      <c r="BO339" s="24">
        <f t="shared" si="190"/>
        <v>0</v>
      </c>
      <c r="BP339" s="24">
        <f t="shared" si="191"/>
        <v>0</v>
      </c>
      <c r="BQ339" s="24">
        <f t="shared" si="192"/>
        <v>0</v>
      </c>
      <c r="BR339" s="24">
        <f t="shared" si="193"/>
        <v>0</v>
      </c>
      <c r="BS339" s="24">
        <f t="shared" si="194"/>
        <v>0</v>
      </c>
      <c r="BT339" s="24">
        <f t="shared" si="195"/>
        <v>0</v>
      </c>
      <c r="BU339" s="24">
        <f t="shared" si="196"/>
        <v>0</v>
      </c>
      <c r="BV339" s="24">
        <f t="shared" si="197"/>
        <v>1</v>
      </c>
      <c r="BW339" s="24">
        <f t="shared" si="198"/>
        <v>0</v>
      </c>
      <c r="BX339" s="24">
        <f t="shared" si="199"/>
        <v>1</v>
      </c>
      <c r="BY339" s="24">
        <f t="shared" si="200"/>
        <v>0</v>
      </c>
      <c r="BZ339" s="24">
        <f t="shared" si="201"/>
        <v>0</v>
      </c>
      <c r="CA339" s="24">
        <f t="shared" si="202"/>
        <v>0</v>
      </c>
      <c r="CB339" s="24">
        <f t="shared" si="203"/>
        <v>0</v>
      </c>
      <c r="CC339" s="24">
        <f t="shared" si="204"/>
        <v>0</v>
      </c>
      <c r="CD339" s="24">
        <f t="shared" si="205"/>
        <v>0</v>
      </c>
      <c r="CE339" s="24">
        <f t="shared" si="206"/>
        <v>0</v>
      </c>
      <c r="CF339" s="24">
        <f t="shared" si="207"/>
        <v>1</v>
      </c>
      <c r="CG339" s="24">
        <f>MAX($BJ339,$BN339,$BX339,$CB339)</f>
        <v>1</v>
      </c>
      <c r="CH339" s="24">
        <f t="shared" si="208"/>
        <v>0</v>
      </c>
      <c r="CI339" s="24">
        <f t="shared" si="209"/>
        <v>0</v>
      </c>
      <c r="CJ339" s="211">
        <f>_xlfn.XLOOKUP($C339,[1]Sheet1!$B:$B,[1]Sheet1!BJ:BJ)</f>
        <v>0</v>
      </c>
      <c r="CK339" s="211">
        <f>_xlfn.XLOOKUP($C339,[1]Sheet1!$B:$B,[1]Sheet1!BK:BK)</f>
        <v>1</v>
      </c>
      <c r="CL339" s="211">
        <f>_xlfn.XLOOKUP($C339,[1]Sheet1!$B:$B,[1]Sheet1!BL:BL)</f>
        <v>0</v>
      </c>
      <c r="CM339" s="211">
        <f>_xlfn.XLOOKUP($C339,[1]Sheet1!$B:$B,[1]Sheet1!BM:BM)</f>
        <v>1</v>
      </c>
      <c r="CN339" s="211">
        <f>_xlfn.XLOOKUP($C339,[1]Sheet1!$B:$B,[1]Sheet1!BN:BN)</f>
        <v>0</v>
      </c>
      <c r="CO339" s="211">
        <f>_xlfn.XLOOKUP($C339,[1]Sheet1!$B:$B,[1]Sheet1!BO:BO)</f>
        <v>0</v>
      </c>
      <c r="CP339" s="211">
        <f>_xlfn.XLOOKUP($C339,[1]Sheet1!$B:$B,[1]Sheet1!BP:BP)</f>
        <v>0</v>
      </c>
      <c r="CQ339" s="211">
        <f>_xlfn.XLOOKUP($C339,[1]Sheet1!$B:$B,[1]Sheet1!BQ:BQ)</f>
        <v>0</v>
      </c>
      <c r="CR339" s="211">
        <f>_xlfn.XLOOKUP($C339,[1]Sheet1!$B:$B,[1]Sheet1!BR:BR)</f>
        <v>0</v>
      </c>
      <c r="CS339" s="211">
        <f>_xlfn.XLOOKUP($C339,[1]Sheet1!$B:$B,[1]Sheet1!BS:BS)</f>
        <v>0</v>
      </c>
      <c r="CT339" s="211">
        <f>_xlfn.XLOOKUP($C339,[1]Sheet1!$B:$B,[1]Sheet1!BT:BT)</f>
        <v>0</v>
      </c>
      <c r="CU339" s="211">
        <f>_xlfn.XLOOKUP($C339,[1]Sheet1!$B:$B,[1]Sheet1!BU:BU)</f>
        <v>0</v>
      </c>
      <c r="CV339" s="211">
        <f>_xlfn.XLOOKUP($C339,[1]Sheet1!$B:$B,[1]Sheet1!BV:BV)</f>
        <v>0</v>
      </c>
      <c r="CW339" s="211">
        <f>_xlfn.XLOOKUP($C339,[1]Sheet1!$B:$B,[1]Sheet1!BW:BW)</f>
        <v>0</v>
      </c>
      <c r="CX339" s="211">
        <f>_xlfn.XLOOKUP($C339,[1]Sheet1!$B:$B,[1]Sheet1!BX:BX)</f>
        <v>0</v>
      </c>
      <c r="CY339" s="211">
        <f>_xlfn.XLOOKUP($C339,[1]Sheet1!$B:$B,[1]Sheet1!BY:BY)</f>
        <v>0</v>
      </c>
      <c r="CZ339" s="211">
        <f>_xlfn.XLOOKUP($C339,[1]Sheet1!$B:$B,[1]Sheet1!BZ:BZ)</f>
        <v>1</v>
      </c>
      <c r="DA339" s="211">
        <f>_xlfn.XLOOKUP($C339,[1]Sheet1!$B:$B,[1]Sheet1!CA:CA)</f>
        <v>1</v>
      </c>
      <c r="DB339" s="211">
        <f>_xlfn.XLOOKUP($C339,[1]Sheet1!$B:$B,[1]Sheet1!CB:CB)</f>
        <v>1</v>
      </c>
      <c r="DC339" s="211">
        <f>_xlfn.XLOOKUP($C339,[1]Sheet1!$B:$B,[1]Sheet1!CC:CC)</f>
        <v>1</v>
      </c>
      <c r="DD339" s="211">
        <f>_xlfn.XLOOKUP($C339,[1]Sheet1!$B:$B,[1]Sheet1!CD:CD)</f>
        <v>0</v>
      </c>
      <c r="DE339" s="211">
        <f>_xlfn.XLOOKUP($C339,[1]Sheet1!$B:$B,[1]Sheet1!CE:CE)</f>
        <v>1</v>
      </c>
      <c r="DF339" s="211">
        <f>_xlfn.XLOOKUP($C339,[1]Sheet1!$B:$B,[1]Sheet1!CF:CF)</f>
        <v>0</v>
      </c>
      <c r="DG339" s="163" t="str">
        <f>_xlfn.XLOOKUP(C339,[2]Sheet1!$B:$B,[2]Sheet1!$N:$N)</f>
        <v>N</v>
      </c>
      <c r="DH339" s="163">
        <f>_xlfn.XLOOKUP(C339,[2]Sheet1!$B:$B,[2]Sheet1!$R:$R)</f>
        <v>0</v>
      </c>
      <c r="DI339" s="163" t="str">
        <f>_xlfn.XLOOKUP(C339,[2]Sheet1!$B:$B,[2]Sheet1!$AN:$AN)</f>
        <v>N</v>
      </c>
      <c r="DJ339" s="163" t="str">
        <f>_xlfn.XLOOKUP(C339,[2]Sheet1!$B:$B,[2]Sheet1!$W:$W)</f>
        <v>C</v>
      </c>
      <c r="DK339" s="163" t="str">
        <f>_xlfn.XLOOKUP(C339,[2]Sheet1!$B:$B,[2]Sheet1!$AF:$AF)</f>
        <v>Y</v>
      </c>
      <c r="DL339" s="163">
        <f>_xlfn.XLOOKUP(C339,[2]Sheet1!$B:$B,[2]Sheet1!$AW:$AW)</f>
        <v>0</v>
      </c>
      <c r="DM339" s="166" t="str">
        <f t="shared" si="210"/>
        <v>N</v>
      </c>
      <c r="DN339" s="166" t="str">
        <f t="shared" si="211"/>
        <v/>
      </c>
      <c r="DO339" s="166" t="str">
        <f t="shared" si="212"/>
        <v>N</v>
      </c>
      <c r="DP339" s="166" t="str">
        <f t="shared" si="213"/>
        <v>Y</v>
      </c>
      <c r="DQ339" s="180" t="str">
        <f t="shared" si="214"/>
        <v>Yes</v>
      </c>
      <c r="DR339" s="180"/>
    </row>
    <row r="340" spans="1:122" s="24" customFormat="1" ht="16.5" customHeight="1">
      <c r="A340" s="143">
        <v>337</v>
      </c>
      <c r="B340" s="143">
        <v>391</v>
      </c>
      <c r="C340" s="144" t="s">
        <v>132</v>
      </c>
      <c r="D340" s="143" t="s">
        <v>7162</v>
      </c>
      <c r="E340" s="143" t="s">
        <v>7175</v>
      </c>
      <c r="F340" s="143" t="s">
        <v>2439</v>
      </c>
      <c r="G340" s="143" t="s">
        <v>3136</v>
      </c>
      <c r="H340" s="167" t="s">
        <v>133</v>
      </c>
      <c r="I340" s="143" t="s">
        <v>134</v>
      </c>
      <c r="J340" s="143">
        <v>6.0999999999999999E-2</v>
      </c>
      <c r="K340" s="143" t="s">
        <v>135</v>
      </c>
      <c r="L340" s="143">
        <v>157284</v>
      </c>
      <c r="M340" s="144">
        <v>21</v>
      </c>
      <c r="N340" s="145" t="s">
        <v>689</v>
      </c>
      <c r="O340" s="145" t="s">
        <v>7588</v>
      </c>
      <c r="P340" s="146" t="s">
        <v>7588</v>
      </c>
      <c r="Q340" s="145" t="s">
        <v>689</v>
      </c>
      <c r="R340" s="73" t="s">
        <v>689</v>
      </c>
      <c r="S340" s="145" t="s">
        <v>7588</v>
      </c>
      <c r="T340" s="145" t="s">
        <v>7588</v>
      </c>
      <c r="U340" s="214" t="s">
        <v>7588</v>
      </c>
      <c r="V340" s="145" t="s">
        <v>7588</v>
      </c>
      <c r="W340" s="145" t="s">
        <v>7588</v>
      </c>
      <c r="X340" s="219" t="s">
        <v>7588</v>
      </c>
      <c r="Y340" s="73" t="s">
        <v>7588</v>
      </c>
      <c r="Z340" s="145" t="s">
        <v>7588</v>
      </c>
      <c r="AA340" s="146" t="s">
        <v>7588</v>
      </c>
      <c r="AB340" s="145"/>
      <c r="AC340" s="145" t="s">
        <v>2995</v>
      </c>
      <c r="AD340" s="146" t="s">
        <v>7140</v>
      </c>
      <c r="AE340" s="73" t="s">
        <v>7588</v>
      </c>
      <c r="AF340" s="73" t="s">
        <v>689</v>
      </c>
      <c r="AG340" s="145" t="s">
        <v>266</v>
      </c>
      <c r="AH340" s="145" t="s">
        <v>266</v>
      </c>
      <c r="AI340" s="145" t="s">
        <v>269</v>
      </c>
      <c r="AJ340" s="145" t="s">
        <v>691</v>
      </c>
      <c r="AK340" s="147" t="s">
        <v>7588</v>
      </c>
      <c r="AL340" s="145" t="s">
        <v>7588</v>
      </c>
      <c r="AM340" s="31"/>
      <c r="AN340" s="144"/>
      <c r="AO340" s="24" t="s">
        <v>7588</v>
      </c>
      <c r="AP340" s="145" t="s">
        <v>689</v>
      </c>
      <c r="AQ340" s="143" t="s">
        <v>7588</v>
      </c>
      <c r="AR340" s="150" t="s">
        <v>136</v>
      </c>
      <c r="AS340" s="143">
        <v>2045</v>
      </c>
      <c r="AT340" s="143"/>
      <c r="AU340" s="144"/>
      <c r="AV340" s="143" t="s">
        <v>266</v>
      </c>
      <c r="AW340" s="198" t="s">
        <v>3019</v>
      </c>
      <c r="AX340" s="143" t="s">
        <v>269</v>
      </c>
      <c r="AY340" s="143" t="s">
        <v>86</v>
      </c>
      <c r="AZ340" s="143" t="s">
        <v>5911</v>
      </c>
      <c r="BA340" s="143">
        <v>2030</v>
      </c>
      <c r="BB340" s="143"/>
      <c r="BC340" s="144"/>
      <c r="BD340" s="143"/>
      <c r="BE340" s="148"/>
      <c r="BF340" s="144"/>
      <c r="BG340" s="24">
        <f t="shared" si="182"/>
        <v>0</v>
      </c>
      <c r="BH340" s="24">
        <f t="shared" si="183"/>
        <v>0</v>
      </c>
      <c r="BI340" s="24">
        <f t="shared" si="184"/>
        <v>0</v>
      </c>
      <c r="BJ340" s="24">
        <f t="shared" si="185"/>
        <v>0</v>
      </c>
      <c r="BK340" s="24">
        <f t="shared" si="186"/>
        <v>0</v>
      </c>
      <c r="BL340" s="24">
        <f t="shared" si="187"/>
        <v>0</v>
      </c>
      <c r="BM340" s="24">
        <f t="shared" si="188"/>
        <v>0</v>
      </c>
      <c r="BN340" s="24">
        <f t="shared" si="189"/>
        <v>0</v>
      </c>
      <c r="BO340" s="24">
        <f t="shared" si="190"/>
        <v>0</v>
      </c>
      <c r="BP340" s="24">
        <f t="shared" si="191"/>
        <v>0</v>
      </c>
      <c r="BQ340" s="24">
        <f t="shared" si="192"/>
        <v>0</v>
      </c>
      <c r="BR340" s="24">
        <f t="shared" si="193"/>
        <v>0</v>
      </c>
      <c r="BS340" s="24">
        <f t="shared" si="194"/>
        <v>0</v>
      </c>
      <c r="BT340" s="24">
        <f t="shared" si="195"/>
        <v>0</v>
      </c>
      <c r="BU340" s="24">
        <f t="shared" si="196"/>
        <v>0</v>
      </c>
      <c r="BV340" s="24">
        <f t="shared" si="197"/>
        <v>0</v>
      </c>
      <c r="BW340" s="24">
        <f t="shared" si="198"/>
        <v>0</v>
      </c>
      <c r="BX340" s="24">
        <f t="shared" si="199"/>
        <v>0</v>
      </c>
      <c r="BY340" s="24">
        <f t="shared" si="200"/>
        <v>0</v>
      </c>
      <c r="BZ340" s="24">
        <f t="shared" si="201"/>
        <v>0</v>
      </c>
      <c r="CA340" s="24">
        <f t="shared" si="202"/>
        <v>0</v>
      </c>
      <c r="CB340" s="24">
        <f t="shared" si="203"/>
        <v>0</v>
      </c>
      <c r="CC340" s="24">
        <f t="shared" si="204"/>
        <v>0</v>
      </c>
      <c r="CD340" s="24">
        <f t="shared" si="205"/>
        <v>1</v>
      </c>
      <c r="CE340" s="24">
        <f t="shared" si="206"/>
        <v>0</v>
      </c>
      <c r="CF340" s="24">
        <f t="shared" si="207"/>
        <v>1</v>
      </c>
      <c r="CG340" s="24">
        <f>MAX(BJ340,BN340,BX340,CB340)</f>
        <v>0</v>
      </c>
      <c r="CH340" s="24">
        <f t="shared" si="208"/>
        <v>0</v>
      </c>
      <c r="CI340" s="24">
        <f t="shared" si="209"/>
        <v>0</v>
      </c>
      <c r="CJ340" s="211">
        <f>_xlfn.XLOOKUP($C340,[1]Sheet1!$B:$B,[1]Sheet1!BJ:BJ)</f>
        <v>0</v>
      </c>
      <c r="CK340" s="211">
        <f>_xlfn.XLOOKUP($C340,[1]Sheet1!$B:$B,[1]Sheet1!BK:BK)</f>
        <v>0</v>
      </c>
      <c r="CL340" s="211">
        <f>_xlfn.XLOOKUP($C340,[1]Sheet1!$B:$B,[1]Sheet1!BL:BL)</f>
        <v>1</v>
      </c>
      <c r="CM340" s="211">
        <f>_xlfn.XLOOKUP($C340,[1]Sheet1!$B:$B,[1]Sheet1!BM:BM)</f>
        <v>1</v>
      </c>
      <c r="CN340" s="211">
        <f>_xlfn.XLOOKUP($C340,[1]Sheet1!$B:$B,[1]Sheet1!BN:BN)</f>
        <v>0</v>
      </c>
      <c r="CO340" s="211">
        <f>_xlfn.XLOOKUP($C340,[1]Sheet1!$B:$B,[1]Sheet1!BO:BO)</f>
        <v>0</v>
      </c>
      <c r="CP340" s="211">
        <f>_xlfn.XLOOKUP($C340,[1]Sheet1!$B:$B,[1]Sheet1!BP:BP)</f>
        <v>0</v>
      </c>
      <c r="CQ340" s="211">
        <f>_xlfn.XLOOKUP($C340,[1]Sheet1!$B:$B,[1]Sheet1!BQ:BQ)</f>
        <v>0</v>
      </c>
      <c r="CR340" s="211">
        <f>_xlfn.XLOOKUP($C340,[1]Sheet1!$B:$B,[1]Sheet1!BR:BR)</f>
        <v>0</v>
      </c>
      <c r="CS340" s="211">
        <f>_xlfn.XLOOKUP($C340,[1]Sheet1!$B:$B,[1]Sheet1!BS:BS)</f>
        <v>0</v>
      </c>
      <c r="CT340" s="211">
        <f>_xlfn.XLOOKUP($C340,[1]Sheet1!$B:$B,[1]Sheet1!BT:BT)</f>
        <v>0</v>
      </c>
      <c r="CU340" s="211">
        <f>_xlfn.XLOOKUP($C340,[1]Sheet1!$B:$B,[1]Sheet1!BU:BU)</f>
        <v>0</v>
      </c>
      <c r="CV340" s="211">
        <f>_xlfn.XLOOKUP($C340,[1]Sheet1!$B:$B,[1]Sheet1!BV:BV)</f>
        <v>0</v>
      </c>
      <c r="CW340" s="211">
        <f>_xlfn.XLOOKUP($C340,[1]Sheet1!$B:$B,[1]Sheet1!BW:BW)</f>
        <v>0</v>
      </c>
      <c r="CX340" s="211">
        <f>_xlfn.XLOOKUP($C340,[1]Sheet1!$B:$B,[1]Sheet1!BX:BX)</f>
        <v>0</v>
      </c>
      <c r="CY340" s="211">
        <f>_xlfn.XLOOKUP($C340,[1]Sheet1!$B:$B,[1]Sheet1!BY:BY)</f>
        <v>0</v>
      </c>
      <c r="CZ340" s="211">
        <f>_xlfn.XLOOKUP($C340,[1]Sheet1!$B:$B,[1]Sheet1!BZ:BZ)</f>
        <v>1</v>
      </c>
      <c r="DA340" s="211">
        <f>_xlfn.XLOOKUP($C340,[1]Sheet1!$B:$B,[1]Sheet1!CA:CA)</f>
        <v>0</v>
      </c>
      <c r="DB340" s="211">
        <f>_xlfn.XLOOKUP($C340,[1]Sheet1!$B:$B,[1]Sheet1!CB:CB)</f>
        <v>1</v>
      </c>
      <c r="DC340" s="211">
        <f>_xlfn.XLOOKUP($C340,[1]Sheet1!$B:$B,[1]Sheet1!CC:CC)</f>
        <v>0</v>
      </c>
      <c r="DD340" s="211">
        <f>_xlfn.XLOOKUP($C340,[1]Sheet1!$B:$B,[1]Sheet1!CD:CD)</f>
        <v>0</v>
      </c>
      <c r="DE340" s="211">
        <f>_xlfn.XLOOKUP($C340,[1]Sheet1!$B:$B,[1]Sheet1!CE:CE)</f>
        <v>1</v>
      </c>
      <c r="DF340" s="211">
        <f>_xlfn.XLOOKUP($C340,[1]Sheet1!$B:$B,[1]Sheet1!CF:CF)</f>
        <v>0</v>
      </c>
      <c r="DG340" s="163" t="str">
        <f>_xlfn.XLOOKUP(C340,[2]Sheet1!$B:$B,[2]Sheet1!$N:$N)</f>
        <v>N</v>
      </c>
      <c r="DH340" s="163">
        <f>_xlfn.XLOOKUP(C340,[2]Sheet1!$B:$B,[2]Sheet1!$R:$R)</f>
        <v>0</v>
      </c>
      <c r="DI340" s="163" t="str">
        <f>_xlfn.XLOOKUP(C340,[2]Sheet1!$B:$B,[2]Sheet1!$AN:$AN)</f>
        <v>N</v>
      </c>
      <c r="DJ340" s="163" t="str">
        <f>_xlfn.XLOOKUP(C340,[2]Sheet1!$B:$B,[2]Sheet1!$W:$W)</f>
        <v>C</v>
      </c>
      <c r="DK340" s="163" t="str">
        <f>_xlfn.XLOOKUP(C340,[2]Sheet1!$B:$B,[2]Sheet1!$AF:$AF)</f>
        <v>U</v>
      </c>
      <c r="DL340" s="163">
        <f>_xlfn.XLOOKUP(C340,[2]Sheet1!$B:$B,[2]Sheet1!$AW:$AW)</f>
        <v>0</v>
      </c>
      <c r="DM340" s="166" t="str">
        <f t="shared" si="210"/>
        <v>N</v>
      </c>
      <c r="DN340" s="166" t="str">
        <f t="shared" si="211"/>
        <v/>
      </c>
      <c r="DO340" s="166" t="str">
        <f t="shared" si="212"/>
        <v>N</v>
      </c>
      <c r="DP340" s="166" t="str">
        <f t="shared" si="213"/>
        <v>N</v>
      </c>
      <c r="DQ340" s="180" t="str">
        <f t="shared" si="214"/>
        <v>Yes</v>
      </c>
      <c r="DR340" s="180"/>
    </row>
    <row r="341" spans="1:122" s="24" customFormat="1" ht="16.5" hidden="1" customHeight="1">
      <c r="A341" s="24">
        <v>338</v>
      </c>
      <c r="B341" s="24">
        <v>340</v>
      </c>
      <c r="C341" s="26" t="s">
        <v>1522</v>
      </c>
      <c r="D341" s="24" t="s">
        <v>7162</v>
      </c>
      <c r="E341" s="24" t="s">
        <v>7175</v>
      </c>
      <c r="F341" s="24" t="s">
        <v>2277</v>
      </c>
      <c r="G341" s="24" t="s">
        <v>3181</v>
      </c>
      <c r="H341" s="30" t="s">
        <v>1523</v>
      </c>
      <c r="I341" s="24" t="s">
        <v>1524</v>
      </c>
      <c r="J341" s="24">
        <v>-0.191</v>
      </c>
      <c r="K341" s="24" t="s">
        <v>1525</v>
      </c>
      <c r="L341" s="24">
        <v>122635</v>
      </c>
      <c r="M341" s="26">
        <v>4</v>
      </c>
      <c r="N341" s="73" t="s">
        <v>689</v>
      </c>
      <c r="O341" s="73" t="s">
        <v>7588</v>
      </c>
      <c r="P341" s="74" t="s">
        <v>7588</v>
      </c>
      <c r="Q341" s="73" t="s">
        <v>689</v>
      </c>
      <c r="R341" s="73" t="s">
        <v>689</v>
      </c>
      <c r="S341" s="73" t="s">
        <v>7588</v>
      </c>
      <c r="T341" s="73" t="s">
        <v>7588</v>
      </c>
      <c r="U341" s="213" t="s">
        <v>7588</v>
      </c>
      <c r="V341" s="73" t="s">
        <v>7588</v>
      </c>
      <c r="W341" s="73" t="s">
        <v>7588</v>
      </c>
      <c r="X341" s="218" t="s">
        <v>7588</v>
      </c>
      <c r="Y341" s="73" t="s">
        <v>7588</v>
      </c>
      <c r="Z341" s="73" t="s">
        <v>7588</v>
      </c>
      <c r="AA341" s="74" t="s">
        <v>7588</v>
      </c>
      <c r="AB341" s="73"/>
      <c r="AC341" s="73" t="s">
        <v>7588</v>
      </c>
      <c r="AD341" s="74" t="s">
        <v>7588</v>
      </c>
      <c r="AE341" s="73" t="s">
        <v>7588</v>
      </c>
      <c r="AF341" s="73" t="s">
        <v>689</v>
      </c>
      <c r="AG341" s="73" t="s">
        <v>7588</v>
      </c>
      <c r="AH341" s="73" t="s">
        <v>7588</v>
      </c>
      <c r="AI341" s="73" t="s">
        <v>7588</v>
      </c>
      <c r="AJ341" s="73" t="s">
        <v>7588</v>
      </c>
      <c r="AK341" s="81" t="s">
        <v>7588</v>
      </c>
      <c r="AL341" s="73" t="s">
        <v>7588</v>
      </c>
      <c r="AN341" s="26" t="s">
        <v>442</v>
      </c>
      <c r="AO341" s="24" t="s">
        <v>7588</v>
      </c>
      <c r="AP341" s="73" t="s">
        <v>689</v>
      </c>
      <c r="AQ341" s="24" t="s">
        <v>7588</v>
      </c>
      <c r="AR341" s="24" t="s">
        <v>7588</v>
      </c>
      <c r="AS341" s="24" t="s">
        <v>7588</v>
      </c>
      <c r="AU341" s="26"/>
      <c r="AV341" s="24" t="s">
        <v>7588</v>
      </c>
      <c r="AW341" s="22" t="s">
        <v>7588</v>
      </c>
      <c r="AX341" s="24" t="s">
        <v>7588</v>
      </c>
      <c r="AY341" s="24" t="s">
        <v>689</v>
      </c>
      <c r="AZ341" s="24" t="s">
        <v>7588</v>
      </c>
      <c r="BA341" s="24" t="s">
        <v>7588</v>
      </c>
      <c r="BC341" s="26"/>
      <c r="BE341" s="29"/>
      <c r="BF341" s="26"/>
      <c r="BG341" s="24">
        <f t="shared" si="182"/>
        <v>0</v>
      </c>
      <c r="BH341" s="24">
        <f t="shared" si="183"/>
        <v>0</v>
      </c>
      <c r="BI341" s="24">
        <f t="shared" si="184"/>
        <v>0</v>
      </c>
      <c r="BJ341" s="24">
        <f t="shared" si="185"/>
        <v>0</v>
      </c>
      <c r="BK341" s="24">
        <f t="shared" si="186"/>
        <v>0</v>
      </c>
      <c r="BL341" s="24">
        <f t="shared" si="187"/>
        <v>0</v>
      </c>
      <c r="BM341" s="24">
        <f t="shared" si="188"/>
        <v>0</v>
      </c>
      <c r="BN341" s="24">
        <f t="shared" si="189"/>
        <v>0</v>
      </c>
      <c r="BO341" s="24">
        <f t="shared" si="190"/>
        <v>0</v>
      </c>
      <c r="BP341" s="24">
        <f t="shared" si="191"/>
        <v>0</v>
      </c>
      <c r="BQ341" s="24">
        <f t="shared" si="192"/>
        <v>0</v>
      </c>
      <c r="BR341" s="24">
        <f t="shared" si="193"/>
        <v>0</v>
      </c>
      <c r="BS341" s="24">
        <f t="shared" si="194"/>
        <v>0</v>
      </c>
      <c r="BT341" s="24">
        <f t="shared" si="195"/>
        <v>0</v>
      </c>
      <c r="BU341" s="24">
        <f t="shared" si="196"/>
        <v>0</v>
      </c>
      <c r="BV341" s="24">
        <f t="shared" si="197"/>
        <v>0</v>
      </c>
      <c r="BW341" s="24">
        <f t="shared" si="198"/>
        <v>0</v>
      </c>
      <c r="BX341" s="24">
        <f t="shared" si="199"/>
        <v>0</v>
      </c>
      <c r="BY341" s="24">
        <f t="shared" si="200"/>
        <v>0</v>
      </c>
      <c r="BZ341" s="24">
        <f t="shared" si="201"/>
        <v>0</v>
      </c>
      <c r="CA341" s="24">
        <f t="shared" si="202"/>
        <v>0</v>
      </c>
      <c r="CB341" s="24">
        <f t="shared" si="203"/>
        <v>0</v>
      </c>
      <c r="CC341" s="24">
        <f t="shared" si="204"/>
        <v>0</v>
      </c>
      <c r="CD341" s="24">
        <f t="shared" si="205"/>
        <v>0</v>
      </c>
      <c r="CE341" s="24">
        <f t="shared" si="206"/>
        <v>0</v>
      </c>
      <c r="CF341" s="24">
        <f t="shared" si="207"/>
        <v>0</v>
      </c>
      <c r="CG341" s="24">
        <f>MAX(BJ341,BN341,BX341,CB341)</f>
        <v>0</v>
      </c>
      <c r="CH341" s="24">
        <f t="shared" si="208"/>
        <v>0</v>
      </c>
      <c r="CI341" s="24">
        <f t="shared" si="209"/>
        <v>0</v>
      </c>
      <c r="CJ341" s="211">
        <f>_xlfn.XLOOKUP($C341,[1]Sheet1!$B:$B,[1]Sheet1!BJ:BJ)</f>
        <v>0</v>
      </c>
      <c r="CK341" s="211">
        <f>_xlfn.XLOOKUP($C341,[1]Sheet1!$B:$B,[1]Sheet1!BK:BK)</f>
        <v>0</v>
      </c>
      <c r="CL341" s="211">
        <f>_xlfn.XLOOKUP($C341,[1]Sheet1!$B:$B,[1]Sheet1!BL:BL)</f>
        <v>0</v>
      </c>
      <c r="CM341" s="211">
        <f>_xlfn.XLOOKUP($C341,[1]Sheet1!$B:$B,[1]Sheet1!BM:BM)</f>
        <v>0</v>
      </c>
      <c r="CN341" s="211">
        <f>_xlfn.XLOOKUP($C341,[1]Sheet1!$B:$B,[1]Sheet1!BN:BN)</f>
        <v>0</v>
      </c>
      <c r="CO341" s="211">
        <f>_xlfn.XLOOKUP($C341,[1]Sheet1!$B:$B,[1]Sheet1!BO:BO)</f>
        <v>0</v>
      </c>
      <c r="CP341" s="211">
        <f>_xlfn.XLOOKUP($C341,[1]Sheet1!$B:$B,[1]Sheet1!BP:BP)</f>
        <v>0</v>
      </c>
      <c r="CQ341" s="211">
        <f>_xlfn.XLOOKUP($C341,[1]Sheet1!$B:$B,[1]Sheet1!BQ:BQ)</f>
        <v>0</v>
      </c>
      <c r="CR341" s="211">
        <f>_xlfn.XLOOKUP($C341,[1]Sheet1!$B:$B,[1]Sheet1!BR:BR)</f>
        <v>0</v>
      </c>
      <c r="CS341" s="211">
        <f>_xlfn.XLOOKUP($C341,[1]Sheet1!$B:$B,[1]Sheet1!BS:BS)</f>
        <v>0</v>
      </c>
      <c r="CT341" s="211">
        <f>_xlfn.XLOOKUP($C341,[1]Sheet1!$B:$B,[1]Sheet1!BT:BT)</f>
        <v>0</v>
      </c>
      <c r="CU341" s="211">
        <f>_xlfn.XLOOKUP($C341,[1]Sheet1!$B:$B,[1]Sheet1!BU:BU)</f>
        <v>0</v>
      </c>
      <c r="CV341" s="211">
        <f>_xlfn.XLOOKUP($C341,[1]Sheet1!$B:$B,[1]Sheet1!BV:BV)</f>
        <v>0</v>
      </c>
      <c r="CW341" s="211">
        <f>_xlfn.XLOOKUP($C341,[1]Sheet1!$B:$B,[1]Sheet1!BW:BW)</f>
        <v>0</v>
      </c>
      <c r="CX341" s="211">
        <f>_xlfn.XLOOKUP($C341,[1]Sheet1!$B:$B,[1]Sheet1!BX:BX)</f>
        <v>0</v>
      </c>
      <c r="CY341" s="211">
        <f>_xlfn.XLOOKUP($C341,[1]Sheet1!$B:$B,[1]Sheet1!BY:BY)</f>
        <v>0</v>
      </c>
      <c r="CZ341" s="211">
        <f>_xlfn.XLOOKUP($C341,[1]Sheet1!$B:$B,[1]Sheet1!BZ:BZ)</f>
        <v>0</v>
      </c>
      <c r="DA341" s="211">
        <f>_xlfn.XLOOKUP($C341,[1]Sheet1!$B:$B,[1]Sheet1!CA:CA)</f>
        <v>0</v>
      </c>
      <c r="DB341" s="211">
        <f>_xlfn.XLOOKUP($C341,[1]Sheet1!$B:$B,[1]Sheet1!CB:CB)</f>
        <v>0</v>
      </c>
      <c r="DC341" s="211">
        <f>_xlfn.XLOOKUP($C341,[1]Sheet1!$B:$B,[1]Sheet1!CC:CC)</f>
        <v>0</v>
      </c>
      <c r="DD341" s="211">
        <f>_xlfn.XLOOKUP($C341,[1]Sheet1!$B:$B,[1]Sheet1!CD:CD)</f>
        <v>0</v>
      </c>
      <c r="DE341" s="211">
        <f>_xlfn.XLOOKUP($C341,[1]Sheet1!$B:$B,[1]Sheet1!CE:CE)</f>
        <v>0</v>
      </c>
      <c r="DF341" s="211">
        <f>_xlfn.XLOOKUP($C341,[1]Sheet1!$B:$B,[1]Sheet1!CF:CF)</f>
        <v>0</v>
      </c>
      <c r="DG341" s="163" t="str">
        <f>_xlfn.XLOOKUP(C341,[2]Sheet1!$B:$B,[2]Sheet1!$N:$N)</f>
        <v>N</v>
      </c>
      <c r="DH341" s="163">
        <f>_xlfn.XLOOKUP(C341,[2]Sheet1!$B:$B,[2]Sheet1!$R:$R)</f>
        <v>0</v>
      </c>
      <c r="DI341" s="163" t="str">
        <f>_xlfn.XLOOKUP(C341,[2]Sheet1!$B:$B,[2]Sheet1!$AN:$AN)</f>
        <v>N</v>
      </c>
      <c r="DJ341" s="163" t="str">
        <f>_xlfn.XLOOKUP(C341,[2]Sheet1!$B:$B,[2]Sheet1!$W:$W)</f>
        <v>N</v>
      </c>
      <c r="DK341" s="163">
        <f>_xlfn.XLOOKUP(C341,[2]Sheet1!$B:$B,[2]Sheet1!$AF:$AF)</f>
        <v>0</v>
      </c>
      <c r="DL341" s="163">
        <f>_xlfn.XLOOKUP(C341,[2]Sheet1!$B:$B,[2]Sheet1!$AW:$AW)</f>
        <v>0</v>
      </c>
      <c r="DM341" s="166" t="str">
        <f t="shared" si="210"/>
        <v>N</v>
      </c>
      <c r="DN341" s="166" t="str">
        <f t="shared" si="211"/>
        <v/>
      </c>
      <c r="DO341" s="166" t="str">
        <f t="shared" si="212"/>
        <v>N</v>
      </c>
      <c r="DP341" s="166" t="str">
        <f t="shared" si="213"/>
        <v>N</v>
      </c>
      <c r="DQ341" s="180" t="str">
        <f t="shared" si="214"/>
        <v/>
      </c>
      <c r="DR341" s="180"/>
    </row>
    <row r="342" spans="1:122" s="24" customFormat="1" ht="16.5" hidden="1" customHeight="1">
      <c r="A342" s="143">
        <v>339</v>
      </c>
      <c r="B342" s="143">
        <v>336</v>
      </c>
      <c r="C342" s="144" t="s">
        <v>1526</v>
      </c>
      <c r="D342" s="143" t="s">
        <v>7156</v>
      </c>
      <c r="E342" s="143" t="s">
        <v>7155</v>
      </c>
      <c r="F342" s="143" t="s">
        <v>2277</v>
      </c>
      <c r="G342" s="143" t="s">
        <v>3181</v>
      </c>
      <c r="H342" s="167" t="s">
        <v>1527</v>
      </c>
      <c r="I342" s="143" t="s">
        <v>1528</v>
      </c>
      <c r="J342" s="143">
        <v>0.24199999999999999</v>
      </c>
      <c r="K342" s="143" t="s">
        <v>1529</v>
      </c>
      <c r="L342" s="143">
        <v>97694</v>
      </c>
      <c r="M342" s="144">
        <v>14</v>
      </c>
      <c r="N342" s="145" t="s">
        <v>689</v>
      </c>
      <c r="O342" s="145" t="s">
        <v>7588</v>
      </c>
      <c r="P342" s="146" t="s">
        <v>7588</v>
      </c>
      <c r="Q342" s="73" t="s">
        <v>689</v>
      </c>
      <c r="R342" s="73" t="s">
        <v>689</v>
      </c>
      <c r="S342" s="145" t="s">
        <v>7588</v>
      </c>
      <c r="T342" s="145" t="s">
        <v>7588</v>
      </c>
      <c r="U342" s="214" t="s">
        <v>7588</v>
      </c>
      <c r="V342" s="145" t="s">
        <v>7588</v>
      </c>
      <c r="W342" s="145" t="s">
        <v>7588</v>
      </c>
      <c r="X342" s="219" t="s">
        <v>7588</v>
      </c>
      <c r="Y342" s="73" t="s">
        <v>7588</v>
      </c>
      <c r="Z342" s="145" t="s">
        <v>7588</v>
      </c>
      <c r="AA342" s="146" t="s">
        <v>7588</v>
      </c>
      <c r="AB342" s="145"/>
      <c r="AC342" s="145" t="s">
        <v>7588</v>
      </c>
      <c r="AD342" s="146" t="s">
        <v>7588</v>
      </c>
      <c r="AE342" s="145" t="s">
        <v>85</v>
      </c>
      <c r="AF342" s="73" t="s">
        <v>689</v>
      </c>
      <c r="AG342" s="145" t="s">
        <v>166</v>
      </c>
      <c r="AH342" s="145" t="s">
        <v>166</v>
      </c>
      <c r="AI342" s="145" t="s">
        <v>7588</v>
      </c>
      <c r="AJ342" s="145" t="s">
        <v>691</v>
      </c>
      <c r="AK342" s="147" t="s">
        <v>467</v>
      </c>
      <c r="AL342" s="145">
        <v>2060</v>
      </c>
      <c r="AM342" s="172" t="s">
        <v>1530</v>
      </c>
      <c r="AN342" s="144"/>
      <c r="AO342" s="24" t="s">
        <v>7588</v>
      </c>
      <c r="AP342" s="145" t="s">
        <v>689</v>
      </c>
      <c r="AQ342" s="143" t="s">
        <v>7588</v>
      </c>
      <c r="AR342" s="143" t="s">
        <v>7588</v>
      </c>
      <c r="AS342" s="143" t="s">
        <v>7588</v>
      </c>
      <c r="AT342" s="143"/>
      <c r="AU342" s="144"/>
      <c r="AV342" s="143" t="s">
        <v>7588</v>
      </c>
      <c r="AW342" s="198" t="s">
        <v>7588</v>
      </c>
      <c r="AX342" s="143" t="s">
        <v>7588</v>
      </c>
      <c r="AY342" s="143" t="s">
        <v>689</v>
      </c>
      <c r="AZ342" s="143" t="s">
        <v>7588</v>
      </c>
      <c r="BA342" s="143" t="s">
        <v>7588</v>
      </c>
      <c r="BB342" s="143"/>
      <c r="BC342" s="144"/>
      <c r="BD342" s="143"/>
      <c r="BE342" s="148"/>
      <c r="BF342" s="144"/>
      <c r="BG342" s="24">
        <f t="shared" si="182"/>
        <v>0</v>
      </c>
      <c r="BH342" s="24">
        <f t="shared" si="183"/>
        <v>0</v>
      </c>
      <c r="BI342" s="24">
        <f t="shared" si="184"/>
        <v>0</v>
      </c>
      <c r="BJ342" s="24">
        <f t="shared" si="185"/>
        <v>0</v>
      </c>
      <c r="BK342" s="24">
        <f t="shared" si="186"/>
        <v>0</v>
      </c>
      <c r="BL342" s="24">
        <f t="shared" si="187"/>
        <v>0</v>
      </c>
      <c r="BM342" s="24">
        <f t="shared" si="188"/>
        <v>0</v>
      </c>
      <c r="BN342" s="24">
        <f t="shared" si="189"/>
        <v>0</v>
      </c>
      <c r="BO342" s="24">
        <f t="shared" si="190"/>
        <v>0</v>
      </c>
      <c r="BP342" s="24">
        <f t="shared" si="191"/>
        <v>0</v>
      </c>
      <c r="BQ342" s="24">
        <f t="shared" si="192"/>
        <v>0</v>
      </c>
      <c r="BR342" s="24">
        <f t="shared" si="193"/>
        <v>0</v>
      </c>
      <c r="BS342" s="24">
        <f t="shared" si="194"/>
        <v>0</v>
      </c>
      <c r="BT342" s="24">
        <f t="shared" si="195"/>
        <v>0</v>
      </c>
      <c r="BU342" s="24">
        <f t="shared" si="196"/>
        <v>0</v>
      </c>
      <c r="BV342" s="24">
        <f t="shared" si="197"/>
        <v>0</v>
      </c>
      <c r="BW342" s="24">
        <f t="shared" si="198"/>
        <v>0</v>
      </c>
      <c r="BX342" s="24">
        <f t="shared" si="199"/>
        <v>0</v>
      </c>
      <c r="BY342" s="24">
        <f t="shared" si="200"/>
        <v>0</v>
      </c>
      <c r="BZ342" s="24">
        <f t="shared" si="201"/>
        <v>0</v>
      </c>
      <c r="CA342" s="24">
        <f t="shared" si="202"/>
        <v>0</v>
      </c>
      <c r="CB342" s="24">
        <f t="shared" si="203"/>
        <v>0</v>
      </c>
      <c r="CC342" s="24">
        <f t="shared" si="204"/>
        <v>0</v>
      </c>
      <c r="CD342" s="24">
        <f t="shared" si="205"/>
        <v>0</v>
      </c>
      <c r="CE342" s="24">
        <f t="shared" si="206"/>
        <v>0</v>
      </c>
      <c r="CF342" s="24">
        <f t="shared" si="207"/>
        <v>0</v>
      </c>
      <c r="CG342" s="24">
        <f>MAX(BJ342,BN342,BX342,CB342)</f>
        <v>0</v>
      </c>
      <c r="CH342" s="24">
        <f t="shared" si="208"/>
        <v>0</v>
      </c>
      <c r="CI342" s="24">
        <f t="shared" si="209"/>
        <v>0</v>
      </c>
      <c r="CJ342" s="211">
        <f>_xlfn.XLOOKUP($C342,[1]Sheet1!$B:$B,[1]Sheet1!BJ:BJ)</f>
        <v>0</v>
      </c>
      <c r="CK342" s="211">
        <f>_xlfn.XLOOKUP($C342,[1]Sheet1!$B:$B,[1]Sheet1!BK:BK)</f>
        <v>0</v>
      </c>
      <c r="CL342" s="211">
        <f>_xlfn.XLOOKUP($C342,[1]Sheet1!$B:$B,[1]Sheet1!BL:BL)</f>
        <v>0</v>
      </c>
      <c r="CM342" s="211">
        <f>_xlfn.XLOOKUP($C342,[1]Sheet1!$B:$B,[1]Sheet1!BM:BM)</f>
        <v>0</v>
      </c>
      <c r="CN342" s="211">
        <f>_xlfn.XLOOKUP($C342,[1]Sheet1!$B:$B,[1]Sheet1!BN:BN)</f>
        <v>0</v>
      </c>
      <c r="CO342" s="211">
        <f>_xlfn.XLOOKUP($C342,[1]Sheet1!$B:$B,[1]Sheet1!BO:BO)</f>
        <v>0</v>
      </c>
      <c r="CP342" s="211">
        <f>_xlfn.XLOOKUP($C342,[1]Sheet1!$B:$B,[1]Sheet1!BP:BP)</f>
        <v>0</v>
      </c>
      <c r="CQ342" s="211">
        <f>_xlfn.XLOOKUP($C342,[1]Sheet1!$B:$B,[1]Sheet1!BQ:BQ)</f>
        <v>0</v>
      </c>
      <c r="CR342" s="211">
        <f>_xlfn.XLOOKUP($C342,[1]Sheet1!$B:$B,[1]Sheet1!BR:BR)</f>
        <v>0</v>
      </c>
      <c r="CS342" s="211">
        <f>_xlfn.XLOOKUP($C342,[1]Sheet1!$B:$B,[1]Sheet1!BS:BS)</f>
        <v>0</v>
      </c>
      <c r="CT342" s="211">
        <f>_xlfn.XLOOKUP($C342,[1]Sheet1!$B:$B,[1]Sheet1!BT:BT)</f>
        <v>0</v>
      </c>
      <c r="CU342" s="211">
        <f>_xlfn.XLOOKUP($C342,[1]Sheet1!$B:$B,[1]Sheet1!BU:BU)</f>
        <v>0</v>
      </c>
      <c r="CV342" s="211">
        <f>_xlfn.XLOOKUP($C342,[1]Sheet1!$B:$B,[1]Sheet1!BV:BV)</f>
        <v>0</v>
      </c>
      <c r="CW342" s="211">
        <f>_xlfn.XLOOKUP($C342,[1]Sheet1!$B:$B,[1]Sheet1!BW:BW)</f>
        <v>0</v>
      </c>
      <c r="CX342" s="211">
        <f>_xlfn.XLOOKUP($C342,[1]Sheet1!$B:$B,[1]Sheet1!BX:BX)</f>
        <v>0</v>
      </c>
      <c r="CY342" s="211">
        <f>_xlfn.XLOOKUP($C342,[1]Sheet1!$B:$B,[1]Sheet1!BY:BY)</f>
        <v>0</v>
      </c>
      <c r="CZ342" s="211">
        <f>_xlfn.XLOOKUP($C342,[1]Sheet1!$B:$B,[1]Sheet1!BZ:BZ)</f>
        <v>0</v>
      </c>
      <c r="DA342" s="211">
        <f>_xlfn.XLOOKUP($C342,[1]Sheet1!$B:$B,[1]Sheet1!CA:CA)</f>
        <v>0</v>
      </c>
      <c r="DB342" s="211">
        <f>_xlfn.XLOOKUP($C342,[1]Sheet1!$B:$B,[1]Sheet1!CB:CB)</f>
        <v>0</v>
      </c>
      <c r="DC342" s="211">
        <f>_xlfn.XLOOKUP($C342,[1]Sheet1!$B:$B,[1]Sheet1!CC:CC)</f>
        <v>0</v>
      </c>
      <c r="DD342" s="211">
        <f>_xlfn.XLOOKUP($C342,[1]Sheet1!$B:$B,[1]Sheet1!CD:CD)</f>
        <v>0</v>
      </c>
      <c r="DE342" s="211">
        <f>_xlfn.XLOOKUP($C342,[1]Sheet1!$B:$B,[1]Sheet1!CE:CE)</f>
        <v>0</v>
      </c>
      <c r="DF342" s="211">
        <f>_xlfn.XLOOKUP($C342,[1]Sheet1!$B:$B,[1]Sheet1!CF:CF)</f>
        <v>0</v>
      </c>
      <c r="DG342" s="163" t="str">
        <f>_xlfn.XLOOKUP(C342,[2]Sheet1!$B:$B,[2]Sheet1!$N:$N)</f>
        <v>N</v>
      </c>
      <c r="DH342" s="163">
        <f>_xlfn.XLOOKUP(C342,[2]Sheet1!$B:$B,[2]Sheet1!$R:$R)</f>
        <v>0</v>
      </c>
      <c r="DI342" s="163" t="str">
        <f>_xlfn.XLOOKUP(C342,[2]Sheet1!$B:$B,[2]Sheet1!$AN:$AN)</f>
        <v>N</v>
      </c>
      <c r="DJ342" s="163" t="str">
        <f>_xlfn.XLOOKUP(C342,[2]Sheet1!$B:$B,[2]Sheet1!$W:$W)</f>
        <v>G</v>
      </c>
      <c r="DK342" s="163" t="str">
        <f>_xlfn.XLOOKUP(C342,[2]Sheet1!$B:$B,[2]Sheet1!$AF:$AF)</f>
        <v>Y, g</v>
      </c>
      <c r="DL342" s="163">
        <f>_xlfn.XLOOKUP(C342,[2]Sheet1!$B:$B,[2]Sheet1!$AW:$AW)</f>
        <v>0</v>
      </c>
      <c r="DM342" s="166" t="str">
        <f t="shared" si="210"/>
        <v>N</v>
      </c>
      <c r="DN342" s="166" t="str">
        <f t="shared" si="211"/>
        <v/>
      </c>
      <c r="DO342" s="166" t="str">
        <f t="shared" si="212"/>
        <v>N</v>
      </c>
      <c r="DP342" s="166" t="str">
        <f t="shared" si="213"/>
        <v>N</v>
      </c>
      <c r="DQ342" s="180" t="str">
        <f t="shared" si="214"/>
        <v/>
      </c>
      <c r="DR342" s="180"/>
    </row>
    <row r="343" spans="1:122" s="24" customFormat="1" ht="16.5" hidden="1" customHeight="1">
      <c r="A343" s="143">
        <v>340</v>
      </c>
      <c r="B343" s="143">
        <v>347</v>
      </c>
      <c r="C343" s="11" t="s">
        <v>1539</v>
      </c>
      <c r="D343" s="143" t="s">
        <v>7168</v>
      </c>
      <c r="E343" s="143" t="s">
        <v>3005</v>
      </c>
      <c r="F343" s="143" t="s">
        <v>2602</v>
      </c>
      <c r="G343" s="143" t="s">
        <v>2990</v>
      </c>
      <c r="H343" s="167" t="s">
        <v>1540</v>
      </c>
      <c r="I343" s="143" t="s">
        <v>1541</v>
      </c>
      <c r="J343" s="143">
        <v>-0.13100000000000001</v>
      </c>
      <c r="K343" s="143" t="s">
        <v>1542</v>
      </c>
      <c r="L343" s="143">
        <v>200250</v>
      </c>
      <c r="M343" s="144">
        <v>31</v>
      </c>
      <c r="N343" s="145" t="s">
        <v>689</v>
      </c>
      <c r="O343" s="145" t="s">
        <v>7588</v>
      </c>
      <c r="P343" s="146" t="s">
        <v>7588</v>
      </c>
      <c r="Q343" s="73" t="s">
        <v>689</v>
      </c>
      <c r="R343" s="73" t="s">
        <v>689</v>
      </c>
      <c r="S343" s="145" t="s">
        <v>7588</v>
      </c>
      <c r="T343" s="145" t="s">
        <v>7588</v>
      </c>
      <c r="U343" s="214" t="s">
        <v>7588</v>
      </c>
      <c r="V343" s="145" t="s">
        <v>7588</v>
      </c>
      <c r="W343" s="145" t="s">
        <v>7588</v>
      </c>
      <c r="X343" s="219" t="s">
        <v>7588</v>
      </c>
      <c r="Y343" s="73" t="s">
        <v>7588</v>
      </c>
      <c r="Z343" s="145" t="s">
        <v>7588</v>
      </c>
      <c r="AA343" s="146" t="s">
        <v>7588</v>
      </c>
      <c r="AB343" s="145"/>
      <c r="AC343" s="145" t="s">
        <v>3013</v>
      </c>
      <c r="AD343" s="146" t="s">
        <v>7139</v>
      </c>
      <c r="AE343" s="73" t="s">
        <v>7588</v>
      </c>
      <c r="AF343" s="73" t="s">
        <v>689</v>
      </c>
      <c r="AG343" s="145" t="s">
        <v>266</v>
      </c>
      <c r="AH343" s="145" t="s">
        <v>266</v>
      </c>
      <c r="AI343" s="145" t="s">
        <v>266</v>
      </c>
      <c r="AJ343" s="145" t="s">
        <v>2283</v>
      </c>
      <c r="AK343" s="147" t="s">
        <v>7588</v>
      </c>
      <c r="AL343" s="145" t="s">
        <v>7588</v>
      </c>
      <c r="AM343" s="143"/>
      <c r="AN343" s="144"/>
      <c r="AO343" s="24" t="s">
        <v>7346</v>
      </c>
      <c r="AP343" s="145" t="s">
        <v>86</v>
      </c>
      <c r="AQ343" s="143" t="s">
        <v>2283</v>
      </c>
      <c r="AR343" s="143" t="s">
        <v>7588</v>
      </c>
      <c r="AS343" s="143">
        <v>2050</v>
      </c>
      <c r="AT343" s="143"/>
      <c r="AU343" s="144"/>
      <c r="AV343" s="143" t="s">
        <v>267</v>
      </c>
      <c r="AW343" s="198" t="s">
        <v>269</v>
      </c>
      <c r="AX343" s="143" t="s">
        <v>269</v>
      </c>
      <c r="AY343" s="143" t="s">
        <v>689</v>
      </c>
      <c r="AZ343" s="143" t="s">
        <v>7588</v>
      </c>
      <c r="BA343" s="143" t="s">
        <v>7588</v>
      </c>
      <c r="BB343" s="143"/>
      <c r="BC343" s="144"/>
      <c r="BD343" s="143"/>
      <c r="BE343" s="148"/>
      <c r="BF343" s="144"/>
      <c r="BG343" s="24">
        <f t="shared" si="182"/>
        <v>0</v>
      </c>
      <c r="BH343" s="24">
        <f t="shared" si="183"/>
        <v>0</v>
      </c>
      <c r="BI343" s="24">
        <f t="shared" si="184"/>
        <v>0</v>
      </c>
      <c r="BJ343" s="24">
        <f t="shared" si="185"/>
        <v>0</v>
      </c>
      <c r="BK343" s="24">
        <f t="shared" si="186"/>
        <v>0</v>
      </c>
      <c r="BL343" s="24">
        <f t="shared" si="187"/>
        <v>0</v>
      </c>
      <c r="BM343" s="24">
        <f t="shared" si="188"/>
        <v>0</v>
      </c>
      <c r="BN343" s="24">
        <f t="shared" si="189"/>
        <v>0</v>
      </c>
      <c r="BO343" s="24">
        <f t="shared" si="190"/>
        <v>0</v>
      </c>
      <c r="BP343" s="24">
        <f t="shared" si="191"/>
        <v>0</v>
      </c>
      <c r="BQ343" s="24">
        <f t="shared" si="192"/>
        <v>0</v>
      </c>
      <c r="BR343" s="24">
        <f t="shared" si="193"/>
        <v>0</v>
      </c>
      <c r="BS343" s="24">
        <f t="shared" si="194"/>
        <v>0</v>
      </c>
      <c r="BT343" s="24">
        <f t="shared" si="195"/>
        <v>1</v>
      </c>
      <c r="BU343" s="24">
        <f t="shared" si="196"/>
        <v>0</v>
      </c>
      <c r="BV343" s="24">
        <f t="shared" si="197"/>
        <v>0</v>
      </c>
      <c r="BW343" s="24">
        <f t="shared" si="198"/>
        <v>0</v>
      </c>
      <c r="BX343" s="24">
        <f t="shared" si="199"/>
        <v>0</v>
      </c>
      <c r="BY343" s="24">
        <f t="shared" si="200"/>
        <v>0</v>
      </c>
      <c r="BZ343" s="24">
        <f t="shared" si="201"/>
        <v>0</v>
      </c>
      <c r="CA343" s="24">
        <f t="shared" si="202"/>
        <v>1</v>
      </c>
      <c r="CB343" s="24">
        <f t="shared" si="203"/>
        <v>1</v>
      </c>
      <c r="CC343" s="24">
        <f t="shared" si="204"/>
        <v>0</v>
      </c>
      <c r="CD343" s="24">
        <f t="shared" si="205"/>
        <v>0</v>
      </c>
      <c r="CE343" s="24">
        <f t="shared" si="206"/>
        <v>0</v>
      </c>
      <c r="CF343" s="24">
        <f t="shared" si="207"/>
        <v>0</v>
      </c>
      <c r="CG343" s="24">
        <f>MAX(BJ343,BN343,BX343,CB343)</f>
        <v>1</v>
      </c>
      <c r="CH343" s="24">
        <f t="shared" si="208"/>
        <v>0</v>
      </c>
      <c r="CI343" s="24">
        <f t="shared" si="209"/>
        <v>1</v>
      </c>
      <c r="CJ343" s="211">
        <f>_xlfn.XLOOKUP($C343,[1]Sheet1!$B:$B,[1]Sheet1!BJ:BJ)</f>
        <v>0</v>
      </c>
      <c r="CK343" s="211">
        <f>_xlfn.XLOOKUP($C343,[1]Sheet1!$B:$B,[1]Sheet1!BK:BK)</f>
        <v>0</v>
      </c>
      <c r="CL343" s="211">
        <f>_xlfn.XLOOKUP($C343,[1]Sheet1!$B:$B,[1]Sheet1!BL:BL)</f>
        <v>0</v>
      </c>
      <c r="CM343" s="211">
        <f>_xlfn.XLOOKUP($C343,[1]Sheet1!$B:$B,[1]Sheet1!BM:BM)</f>
        <v>0</v>
      </c>
      <c r="CN343" s="211">
        <f>_xlfn.XLOOKUP($C343,[1]Sheet1!$B:$B,[1]Sheet1!BN:BN)</f>
        <v>0</v>
      </c>
      <c r="CO343" s="211">
        <f>_xlfn.XLOOKUP($C343,[1]Sheet1!$B:$B,[1]Sheet1!BO:BO)</f>
        <v>0</v>
      </c>
      <c r="CP343" s="211">
        <f>_xlfn.XLOOKUP($C343,[1]Sheet1!$B:$B,[1]Sheet1!BP:BP)</f>
        <v>1</v>
      </c>
      <c r="CQ343" s="211">
        <f>_xlfn.XLOOKUP($C343,[1]Sheet1!$B:$B,[1]Sheet1!BQ:BQ)</f>
        <v>1</v>
      </c>
      <c r="CR343" s="211">
        <f>_xlfn.XLOOKUP($C343,[1]Sheet1!$B:$B,[1]Sheet1!BR:BR)</f>
        <v>0</v>
      </c>
      <c r="CS343" s="211">
        <f>_xlfn.XLOOKUP($C343,[1]Sheet1!$B:$B,[1]Sheet1!BS:BS)</f>
        <v>0</v>
      </c>
      <c r="CT343" s="211">
        <f>_xlfn.XLOOKUP($C343,[1]Sheet1!$B:$B,[1]Sheet1!BT:BT)</f>
        <v>0</v>
      </c>
      <c r="CU343" s="211">
        <f>_xlfn.XLOOKUP($C343,[1]Sheet1!$B:$B,[1]Sheet1!BU:BU)</f>
        <v>0</v>
      </c>
      <c r="CV343" s="211">
        <f>_xlfn.XLOOKUP($C343,[1]Sheet1!$B:$B,[1]Sheet1!BV:BV)</f>
        <v>0</v>
      </c>
      <c r="CW343" s="211">
        <f>_xlfn.XLOOKUP($C343,[1]Sheet1!$B:$B,[1]Sheet1!BW:BW)</f>
        <v>0</v>
      </c>
      <c r="CX343" s="211">
        <f>_xlfn.XLOOKUP($C343,[1]Sheet1!$B:$B,[1]Sheet1!BX:BX)</f>
        <v>0</v>
      </c>
      <c r="CY343" s="211">
        <f>_xlfn.XLOOKUP($C343,[1]Sheet1!$B:$B,[1]Sheet1!BY:BY)</f>
        <v>0</v>
      </c>
      <c r="CZ343" s="211">
        <f>_xlfn.XLOOKUP($C343,[1]Sheet1!$B:$B,[1]Sheet1!BZ:BZ)</f>
        <v>1</v>
      </c>
      <c r="DA343" s="211">
        <f>_xlfn.XLOOKUP($C343,[1]Sheet1!$B:$B,[1]Sheet1!CA:CA)</f>
        <v>0</v>
      </c>
      <c r="DB343" s="211">
        <f>_xlfn.XLOOKUP($C343,[1]Sheet1!$B:$B,[1]Sheet1!CB:CB)</f>
        <v>1</v>
      </c>
      <c r="DC343" s="211">
        <f>_xlfn.XLOOKUP($C343,[1]Sheet1!$B:$B,[1]Sheet1!CC:CC)</f>
        <v>1</v>
      </c>
      <c r="DD343" s="211">
        <f>_xlfn.XLOOKUP($C343,[1]Sheet1!$B:$B,[1]Sheet1!CD:CD)</f>
        <v>0</v>
      </c>
      <c r="DE343" s="211">
        <f>_xlfn.XLOOKUP($C343,[1]Sheet1!$B:$B,[1]Sheet1!CE:CE)</f>
        <v>1</v>
      </c>
      <c r="DF343" s="211">
        <f>_xlfn.XLOOKUP($C343,[1]Sheet1!$B:$B,[1]Sheet1!CF:CF)</f>
        <v>0</v>
      </c>
      <c r="DG343" s="163" t="str">
        <f>_xlfn.XLOOKUP(C343,[2]Sheet1!$B:$B,[2]Sheet1!$N:$N)</f>
        <v>N</v>
      </c>
      <c r="DH343" s="163">
        <f>_xlfn.XLOOKUP(C343,[2]Sheet1!$B:$B,[2]Sheet1!$R:$R)</f>
        <v>0</v>
      </c>
      <c r="DI343" s="163" t="str">
        <f>_xlfn.XLOOKUP(C343,[2]Sheet1!$B:$B,[2]Sheet1!$AN:$AN)</f>
        <v>C, V</v>
      </c>
      <c r="DJ343" s="163" t="str">
        <f>_xlfn.XLOOKUP(C343,[2]Sheet1!$B:$B,[2]Sheet1!$W:$W)</f>
        <v>N</v>
      </c>
      <c r="DK343" s="163">
        <f>_xlfn.XLOOKUP(C343,[2]Sheet1!$B:$B,[2]Sheet1!$AF:$AF)</f>
        <v>0</v>
      </c>
      <c r="DL343" s="163" t="str">
        <f>_xlfn.XLOOKUP(C343,[2]Sheet1!$B:$B,[2]Sheet1!$AW:$AW)</f>
        <v>Y</v>
      </c>
      <c r="DM343" s="166" t="str">
        <f t="shared" si="210"/>
        <v>N</v>
      </c>
      <c r="DN343" s="166" t="str">
        <f t="shared" si="211"/>
        <v/>
      </c>
      <c r="DO343" s="166" t="str">
        <f t="shared" si="212"/>
        <v>Y</v>
      </c>
      <c r="DP343" s="166" t="str">
        <f t="shared" si="213"/>
        <v>N</v>
      </c>
      <c r="DQ343" s="180" t="str">
        <f t="shared" si="214"/>
        <v>Not Specified</v>
      </c>
      <c r="DR343" s="180"/>
    </row>
    <row r="344" spans="1:122" s="24" customFormat="1" ht="16.5" hidden="1" customHeight="1">
      <c r="A344" s="24">
        <v>341</v>
      </c>
      <c r="B344" s="24">
        <v>320</v>
      </c>
      <c r="C344" s="26" t="s">
        <v>1518</v>
      </c>
      <c r="D344" s="24" t="s">
        <v>7195</v>
      </c>
      <c r="E344" s="24" t="s">
        <v>7182</v>
      </c>
      <c r="F344" s="24" t="s">
        <v>2374</v>
      </c>
      <c r="G344" s="24" t="s">
        <v>3136</v>
      </c>
      <c r="H344" s="30" t="s">
        <v>1519</v>
      </c>
      <c r="I344" s="24" t="s">
        <v>1520</v>
      </c>
      <c r="J344" s="24">
        <v>-3.6999999999999998E-2</v>
      </c>
      <c r="K344" s="24" t="s">
        <v>1521</v>
      </c>
      <c r="L344" s="24">
        <v>119270</v>
      </c>
      <c r="M344" s="26">
        <v>31</v>
      </c>
      <c r="N344" s="73" t="s">
        <v>689</v>
      </c>
      <c r="O344" s="73" t="s">
        <v>7588</v>
      </c>
      <c r="P344" s="74" t="s">
        <v>7588</v>
      </c>
      <c r="Q344" s="73" t="s">
        <v>86</v>
      </c>
      <c r="R344" s="73" t="s">
        <v>86</v>
      </c>
      <c r="S344" s="73" t="s">
        <v>673</v>
      </c>
      <c r="T344" s="73" t="s">
        <v>2984</v>
      </c>
      <c r="U344" s="213">
        <v>2030</v>
      </c>
      <c r="V344" s="73" t="s">
        <v>673</v>
      </c>
      <c r="W344" s="73" t="s">
        <v>2984</v>
      </c>
      <c r="X344" s="218">
        <v>2040</v>
      </c>
      <c r="Y344" s="73" t="s">
        <v>86</v>
      </c>
      <c r="Z344" s="73" t="s">
        <v>673</v>
      </c>
      <c r="AA344" s="74">
        <v>2040</v>
      </c>
      <c r="AB344" s="73"/>
      <c r="AC344" s="73" t="s">
        <v>417</v>
      </c>
      <c r="AD344" s="74" t="s">
        <v>6</v>
      </c>
      <c r="AE344" s="73" t="s">
        <v>7588</v>
      </c>
      <c r="AF344" s="73" t="s">
        <v>689</v>
      </c>
      <c r="AG344" s="73" t="s">
        <v>266</v>
      </c>
      <c r="AH344" s="73" t="s">
        <v>266</v>
      </c>
      <c r="AI344" s="73" t="s">
        <v>266</v>
      </c>
      <c r="AJ344" s="73" t="s">
        <v>2283</v>
      </c>
      <c r="AK344" s="81" t="s">
        <v>7588</v>
      </c>
      <c r="AL344" s="73" t="s">
        <v>7588</v>
      </c>
      <c r="AN344" s="26"/>
      <c r="AO344" s="24" t="s">
        <v>7346</v>
      </c>
      <c r="AP344" s="73" t="s">
        <v>86</v>
      </c>
      <c r="AQ344" s="24" t="s">
        <v>2283</v>
      </c>
      <c r="AR344" s="24" t="s">
        <v>5924</v>
      </c>
      <c r="AS344" s="24">
        <v>2040</v>
      </c>
      <c r="AU344" s="26"/>
      <c r="AV344" s="24" t="s">
        <v>266</v>
      </c>
      <c r="AW344" s="22" t="s">
        <v>3019</v>
      </c>
      <c r="AX344" s="24" t="s">
        <v>266</v>
      </c>
      <c r="AY344" s="24" t="s">
        <v>689</v>
      </c>
      <c r="AZ344" s="24" t="s">
        <v>7588</v>
      </c>
      <c r="BA344" s="24" t="s">
        <v>7588</v>
      </c>
      <c r="BC344" s="26"/>
      <c r="BE344" s="29"/>
      <c r="BF344" s="26"/>
      <c r="BG344" s="24">
        <f t="shared" si="182"/>
        <v>0</v>
      </c>
      <c r="BH344" s="24">
        <f t="shared" si="183"/>
        <v>0</v>
      </c>
      <c r="BI344" s="24">
        <f t="shared" si="184"/>
        <v>0</v>
      </c>
      <c r="BJ344" s="24">
        <f t="shared" si="185"/>
        <v>0</v>
      </c>
      <c r="BK344" s="24">
        <f t="shared" si="186"/>
        <v>0</v>
      </c>
      <c r="BL344" s="24">
        <f t="shared" si="187"/>
        <v>1</v>
      </c>
      <c r="BM344" s="24">
        <f t="shared" si="188"/>
        <v>0</v>
      </c>
      <c r="BN344" s="24">
        <f t="shared" si="189"/>
        <v>1</v>
      </c>
      <c r="BO344" s="24">
        <f t="shared" si="190"/>
        <v>0</v>
      </c>
      <c r="BP344" s="24">
        <f t="shared" si="191"/>
        <v>0</v>
      </c>
      <c r="BQ344" s="24">
        <f t="shared" si="192"/>
        <v>1</v>
      </c>
      <c r="BR344" s="24">
        <f t="shared" si="193"/>
        <v>0</v>
      </c>
      <c r="BS344" s="24">
        <f t="shared" si="194"/>
        <v>0</v>
      </c>
      <c r="BT344" s="24">
        <f t="shared" si="195"/>
        <v>1</v>
      </c>
      <c r="BU344" s="24">
        <f t="shared" si="196"/>
        <v>0</v>
      </c>
      <c r="BV344" s="24">
        <f t="shared" si="197"/>
        <v>0</v>
      </c>
      <c r="BW344" s="24">
        <f t="shared" si="198"/>
        <v>0</v>
      </c>
      <c r="BX344" s="24">
        <f t="shared" si="199"/>
        <v>0</v>
      </c>
      <c r="BY344" s="24">
        <f t="shared" si="200"/>
        <v>0</v>
      </c>
      <c r="BZ344" s="24">
        <f t="shared" si="201"/>
        <v>0</v>
      </c>
      <c r="CA344" s="24">
        <f t="shared" si="202"/>
        <v>1</v>
      </c>
      <c r="CB344" s="24">
        <f t="shared" si="203"/>
        <v>1</v>
      </c>
      <c r="CC344" s="24">
        <f t="shared" si="204"/>
        <v>0</v>
      </c>
      <c r="CD344" s="24">
        <f t="shared" si="205"/>
        <v>0</v>
      </c>
      <c r="CE344" s="24">
        <f t="shared" si="206"/>
        <v>0</v>
      </c>
      <c r="CF344" s="24">
        <f t="shared" si="207"/>
        <v>1</v>
      </c>
      <c r="CG344" s="24">
        <f>MAX($BJ344,$BN344,$BX344,$CB344)</f>
        <v>1</v>
      </c>
      <c r="CH344" s="24">
        <f t="shared" si="208"/>
        <v>0</v>
      </c>
      <c r="CI344" s="24">
        <f t="shared" si="209"/>
        <v>0</v>
      </c>
      <c r="CJ344" s="211">
        <f>_xlfn.XLOOKUP($C344,[1]Sheet1!$B:$B,[1]Sheet1!BJ:BJ)</f>
        <v>0</v>
      </c>
      <c r="CK344" s="211">
        <f>_xlfn.XLOOKUP($C344,[1]Sheet1!$B:$B,[1]Sheet1!BK:BK)</f>
        <v>0</v>
      </c>
      <c r="CL344" s="211">
        <f>_xlfn.XLOOKUP($C344,[1]Sheet1!$B:$B,[1]Sheet1!BL:BL)</f>
        <v>0</v>
      </c>
      <c r="CM344" s="211">
        <f>_xlfn.XLOOKUP($C344,[1]Sheet1!$B:$B,[1]Sheet1!BM:BM)</f>
        <v>0</v>
      </c>
      <c r="CN344" s="211">
        <f>_xlfn.XLOOKUP($C344,[1]Sheet1!$B:$B,[1]Sheet1!BN:BN)</f>
        <v>0</v>
      </c>
      <c r="CO344" s="211">
        <f>_xlfn.XLOOKUP($C344,[1]Sheet1!$B:$B,[1]Sheet1!BO:BO)</f>
        <v>0</v>
      </c>
      <c r="CP344" s="211">
        <f>_xlfn.XLOOKUP($C344,[1]Sheet1!$B:$B,[1]Sheet1!BP:BP)</f>
        <v>1</v>
      </c>
      <c r="CQ344" s="211">
        <f>_xlfn.XLOOKUP($C344,[1]Sheet1!$B:$B,[1]Sheet1!BQ:BQ)</f>
        <v>1</v>
      </c>
      <c r="CR344" s="211">
        <f>_xlfn.XLOOKUP($C344,[1]Sheet1!$B:$B,[1]Sheet1!BR:BR)</f>
        <v>0</v>
      </c>
      <c r="CS344" s="211">
        <f>_xlfn.XLOOKUP($C344,[1]Sheet1!$B:$B,[1]Sheet1!BS:BS)</f>
        <v>1</v>
      </c>
      <c r="CT344" s="211">
        <f>_xlfn.XLOOKUP($C344,[1]Sheet1!$B:$B,[1]Sheet1!BT:BT)</f>
        <v>0</v>
      </c>
      <c r="CU344" s="211">
        <f>_xlfn.XLOOKUP($C344,[1]Sheet1!$B:$B,[1]Sheet1!BU:BU)</f>
        <v>1</v>
      </c>
      <c r="CV344" s="211">
        <f>_xlfn.XLOOKUP($C344,[1]Sheet1!$B:$B,[1]Sheet1!BV:BV)</f>
        <v>0</v>
      </c>
      <c r="CW344" s="211">
        <f>_xlfn.XLOOKUP($C344,[1]Sheet1!$B:$B,[1]Sheet1!BW:BW)</f>
        <v>0</v>
      </c>
      <c r="CX344" s="211">
        <f>_xlfn.XLOOKUP($C344,[1]Sheet1!$B:$B,[1]Sheet1!BX:BX)</f>
        <v>0</v>
      </c>
      <c r="CY344" s="211">
        <f>_xlfn.XLOOKUP($C344,[1]Sheet1!$B:$B,[1]Sheet1!BY:BY)</f>
        <v>0</v>
      </c>
      <c r="CZ344" s="211">
        <f>_xlfn.XLOOKUP($C344,[1]Sheet1!$B:$B,[1]Sheet1!BZ:BZ)</f>
        <v>1</v>
      </c>
      <c r="DA344" s="211">
        <f>_xlfn.XLOOKUP($C344,[1]Sheet1!$B:$B,[1]Sheet1!CA:CA)</f>
        <v>0</v>
      </c>
      <c r="DB344" s="211">
        <f>_xlfn.XLOOKUP($C344,[1]Sheet1!$B:$B,[1]Sheet1!CB:CB)</f>
        <v>1</v>
      </c>
      <c r="DC344" s="211">
        <f>_xlfn.XLOOKUP($C344,[1]Sheet1!$B:$B,[1]Sheet1!CC:CC)</f>
        <v>1</v>
      </c>
      <c r="DD344" s="211">
        <f>_xlfn.XLOOKUP($C344,[1]Sheet1!$B:$B,[1]Sheet1!CD:CD)</f>
        <v>0</v>
      </c>
      <c r="DE344" s="211">
        <f>_xlfn.XLOOKUP($C344,[1]Sheet1!$B:$B,[1]Sheet1!CE:CE)</f>
        <v>1</v>
      </c>
      <c r="DF344" s="211">
        <f>_xlfn.XLOOKUP($C344,[1]Sheet1!$B:$B,[1]Sheet1!CF:CF)</f>
        <v>0</v>
      </c>
      <c r="DG344" s="163" t="str">
        <f>_xlfn.XLOOKUP(C344,[2]Sheet1!$B:$B,[2]Sheet1!$N:$N)</f>
        <v>Y</v>
      </c>
      <c r="DH344" s="163" t="str">
        <f>_xlfn.XLOOKUP(C344,[2]Sheet1!$B:$B,[2]Sheet1!$R:$R)</f>
        <v>Yes</v>
      </c>
      <c r="DI344" s="163" t="str">
        <f>_xlfn.XLOOKUP(C344,[2]Sheet1!$B:$B,[2]Sheet1!$AN:$AN)</f>
        <v>V</v>
      </c>
      <c r="DJ344" s="163" t="str">
        <f>_xlfn.XLOOKUP(C344,[2]Sheet1!$B:$B,[2]Sheet1!$W:$W)</f>
        <v>N</v>
      </c>
      <c r="DK344" s="163">
        <f>_xlfn.XLOOKUP(C344,[2]Sheet1!$B:$B,[2]Sheet1!$AF:$AF)</f>
        <v>0</v>
      </c>
      <c r="DL344" s="163" t="str">
        <f>_xlfn.XLOOKUP(C344,[2]Sheet1!$B:$B,[2]Sheet1!$AW:$AW)</f>
        <v>Y</v>
      </c>
      <c r="DM344" s="166" t="str">
        <f t="shared" si="210"/>
        <v>Y</v>
      </c>
      <c r="DN344" s="166" t="str">
        <f t="shared" si="211"/>
        <v>Targets set</v>
      </c>
      <c r="DO344" s="166" t="str">
        <f t="shared" si="212"/>
        <v>Y</v>
      </c>
      <c r="DP344" s="166" t="str">
        <f t="shared" si="213"/>
        <v>N</v>
      </c>
      <c r="DQ344" s="180" t="str">
        <f t="shared" si="214"/>
        <v>Yes</v>
      </c>
      <c r="DR344" s="180"/>
    </row>
    <row r="345" spans="1:122" s="24" customFormat="1" ht="16.5" hidden="1" customHeight="1">
      <c r="A345" s="24">
        <v>342</v>
      </c>
      <c r="B345" s="24">
        <v>295</v>
      </c>
      <c r="C345" s="26" t="s">
        <v>1543</v>
      </c>
      <c r="D345" s="24" t="s">
        <v>7213</v>
      </c>
      <c r="E345" s="24" t="s">
        <v>7172</v>
      </c>
      <c r="F345" s="24" t="s">
        <v>2428</v>
      </c>
      <c r="G345" s="24" t="s">
        <v>3136</v>
      </c>
      <c r="H345" s="30" t="s">
        <v>1544</v>
      </c>
      <c r="I345" s="24" t="s">
        <v>1545</v>
      </c>
      <c r="J345" s="24">
        <v>0</v>
      </c>
      <c r="K345" s="24" t="s">
        <v>1546</v>
      </c>
      <c r="L345" s="24">
        <v>155962</v>
      </c>
      <c r="M345" s="26">
        <v>12</v>
      </c>
      <c r="N345" s="73" t="s">
        <v>689</v>
      </c>
      <c r="O345" s="73" t="s">
        <v>7588</v>
      </c>
      <c r="P345" s="74" t="s">
        <v>7588</v>
      </c>
      <c r="Q345" s="73" t="s">
        <v>86</v>
      </c>
      <c r="R345" s="73" t="s">
        <v>86</v>
      </c>
      <c r="S345" s="73" t="s">
        <v>673</v>
      </c>
      <c r="T345" s="73" t="s">
        <v>3329</v>
      </c>
      <c r="U345" s="213">
        <v>2030</v>
      </c>
      <c r="V345" s="73" t="s">
        <v>7588</v>
      </c>
      <c r="W345" s="73" t="s">
        <v>7588</v>
      </c>
      <c r="X345" s="218" t="s">
        <v>7588</v>
      </c>
      <c r="Y345" s="73" t="s">
        <v>689</v>
      </c>
      <c r="Z345" s="73" t="s">
        <v>1421</v>
      </c>
      <c r="AA345" s="74" t="s">
        <v>7588</v>
      </c>
      <c r="AB345" s="73"/>
      <c r="AC345" s="73" t="s">
        <v>4047</v>
      </c>
      <c r="AD345" s="74" t="s">
        <v>5</v>
      </c>
      <c r="AE345" s="73" t="s">
        <v>7346</v>
      </c>
      <c r="AF345" s="73" t="s">
        <v>86</v>
      </c>
      <c r="AG345" s="73" t="s">
        <v>266</v>
      </c>
      <c r="AH345" s="73" t="s">
        <v>266</v>
      </c>
      <c r="AI345" s="73" t="s">
        <v>266</v>
      </c>
      <c r="AJ345" s="73" t="s">
        <v>2283</v>
      </c>
      <c r="AK345" s="81" t="s">
        <v>5938</v>
      </c>
      <c r="AL345" s="73">
        <v>2040</v>
      </c>
      <c r="AN345" s="26"/>
      <c r="AO345" s="24" t="s">
        <v>7588</v>
      </c>
      <c r="AP345" s="73" t="s">
        <v>689</v>
      </c>
      <c r="AQ345" s="24" t="s">
        <v>7588</v>
      </c>
      <c r="AR345" s="24" t="s">
        <v>7588</v>
      </c>
      <c r="AS345" s="24" t="s">
        <v>7588</v>
      </c>
      <c r="AU345" s="26"/>
      <c r="AV345" s="24" t="s">
        <v>267</v>
      </c>
      <c r="AW345" s="22" t="s">
        <v>267</v>
      </c>
      <c r="AX345" s="24" t="s">
        <v>269</v>
      </c>
      <c r="AY345" s="24" t="s">
        <v>689</v>
      </c>
      <c r="AZ345" s="24" t="s">
        <v>7588</v>
      </c>
      <c r="BA345" s="24" t="s">
        <v>7588</v>
      </c>
      <c r="BC345" s="26"/>
      <c r="BE345" s="29"/>
      <c r="BF345" s="26"/>
      <c r="BG345" s="24">
        <f t="shared" si="182"/>
        <v>0</v>
      </c>
      <c r="BH345" s="24">
        <f t="shared" si="183"/>
        <v>0</v>
      </c>
      <c r="BI345" s="24">
        <f t="shared" si="184"/>
        <v>0</v>
      </c>
      <c r="BJ345" s="24">
        <f t="shared" si="185"/>
        <v>0</v>
      </c>
      <c r="BK345" s="24">
        <f t="shared" si="186"/>
        <v>0</v>
      </c>
      <c r="BL345" s="24">
        <f t="shared" si="187"/>
        <v>1</v>
      </c>
      <c r="BM345" s="24">
        <f t="shared" si="188"/>
        <v>0</v>
      </c>
      <c r="BN345" s="24">
        <f t="shared" si="189"/>
        <v>1</v>
      </c>
      <c r="BO345" s="24">
        <f t="shared" si="190"/>
        <v>0</v>
      </c>
      <c r="BP345" s="24">
        <f t="shared" si="191"/>
        <v>0</v>
      </c>
      <c r="BQ345" s="24">
        <f t="shared" si="192"/>
        <v>0</v>
      </c>
      <c r="BR345" s="24">
        <f t="shared" si="193"/>
        <v>0</v>
      </c>
      <c r="BS345" s="24">
        <f t="shared" si="194"/>
        <v>0</v>
      </c>
      <c r="BT345" s="24">
        <f t="shared" si="195"/>
        <v>0</v>
      </c>
      <c r="BU345" s="24">
        <f t="shared" si="196"/>
        <v>0</v>
      </c>
      <c r="BV345" s="24">
        <f t="shared" si="197"/>
        <v>0</v>
      </c>
      <c r="BW345" s="24">
        <f t="shared" si="198"/>
        <v>1</v>
      </c>
      <c r="BX345" s="24">
        <f t="shared" si="199"/>
        <v>1</v>
      </c>
      <c r="BY345" s="24">
        <f t="shared" si="200"/>
        <v>0</v>
      </c>
      <c r="BZ345" s="24">
        <f t="shared" si="201"/>
        <v>0</v>
      </c>
      <c r="CA345" s="24">
        <f t="shared" si="202"/>
        <v>0</v>
      </c>
      <c r="CB345" s="24">
        <f t="shared" si="203"/>
        <v>0</v>
      </c>
      <c r="CC345" s="24">
        <f t="shared" si="204"/>
        <v>0</v>
      </c>
      <c r="CD345" s="24">
        <f t="shared" si="205"/>
        <v>0</v>
      </c>
      <c r="CE345" s="24">
        <f t="shared" si="206"/>
        <v>0</v>
      </c>
      <c r="CF345" s="24">
        <f t="shared" si="207"/>
        <v>0</v>
      </c>
      <c r="CG345" s="24">
        <f>MAX($BJ345,$BN345,$BX345,$CB345)</f>
        <v>1</v>
      </c>
      <c r="CH345" s="24">
        <f t="shared" si="208"/>
        <v>0</v>
      </c>
      <c r="CI345" s="24">
        <f t="shared" si="209"/>
        <v>1</v>
      </c>
      <c r="CJ345" s="211">
        <f>_xlfn.XLOOKUP($C345,[1]Sheet1!$B:$B,[1]Sheet1!BJ:BJ)</f>
        <v>0</v>
      </c>
      <c r="CK345" s="211">
        <f>_xlfn.XLOOKUP($C345,[1]Sheet1!$B:$B,[1]Sheet1!BK:BK)</f>
        <v>0</v>
      </c>
      <c r="CL345" s="211">
        <f>_xlfn.XLOOKUP($C345,[1]Sheet1!$B:$B,[1]Sheet1!BL:BL)</f>
        <v>1</v>
      </c>
      <c r="CM345" s="211">
        <f>_xlfn.XLOOKUP($C345,[1]Sheet1!$B:$B,[1]Sheet1!BM:BM)</f>
        <v>1</v>
      </c>
      <c r="CN345" s="211">
        <f>_xlfn.XLOOKUP($C345,[1]Sheet1!$B:$B,[1]Sheet1!BN:BN)</f>
        <v>0</v>
      </c>
      <c r="CO345" s="211">
        <f>_xlfn.XLOOKUP($C345,[1]Sheet1!$B:$B,[1]Sheet1!BO:BO)</f>
        <v>0</v>
      </c>
      <c r="CP345" s="211">
        <f>_xlfn.XLOOKUP($C345,[1]Sheet1!$B:$B,[1]Sheet1!BP:BP)</f>
        <v>0</v>
      </c>
      <c r="CQ345" s="211">
        <f>_xlfn.XLOOKUP($C345,[1]Sheet1!$B:$B,[1]Sheet1!BQ:BQ)</f>
        <v>0</v>
      </c>
      <c r="CR345" s="211">
        <f>_xlfn.XLOOKUP($C345,[1]Sheet1!$B:$B,[1]Sheet1!BR:BR)</f>
        <v>0</v>
      </c>
      <c r="CS345" s="211">
        <f>_xlfn.XLOOKUP($C345,[1]Sheet1!$B:$B,[1]Sheet1!BS:BS)</f>
        <v>1</v>
      </c>
      <c r="CT345" s="211">
        <f>_xlfn.XLOOKUP($C345,[1]Sheet1!$B:$B,[1]Sheet1!BT:BT)</f>
        <v>0</v>
      </c>
      <c r="CU345" s="211">
        <f>_xlfn.XLOOKUP($C345,[1]Sheet1!$B:$B,[1]Sheet1!BU:BU)</f>
        <v>1</v>
      </c>
      <c r="CV345" s="211">
        <f>_xlfn.XLOOKUP($C345,[1]Sheet1!$B:$B,[1]Sheet1!BV:BV)</f>
        <v>0</v>
      </c>
      <c r="CW345" s="211">
        <f>_xlfn.XLOOKUP($C345,[1]Sheet1!$B:$B,[1]Sheet1!BW:BW)</f>
        <v>0</v>
      </c>
      <c r="CX345" s="211">
        <f>_xlfn.XLOOKUP($C345,[1]Sheet1!$B:$B,[1]Sheet1!BX:BX)</f>
        <v>0</v>
      </c>
      <c r="CY345" s="211">
        <f>_xlfn.XLOOKUP($C345,[1]Sheet1!$B:$B,[1]Sheet1!BY:BY)</f>
        <v>0</v>
      </c>
      <c r="CZ345" s="211">
        <f>_xlfn.XLOOKUP($C345,[1]Sheet1!$B:$B,[1]Sheet1!BZ:BZ)</f>
        <v>1</v>
      </c>
      <c r="DA345" s="211">
        <f>_xlfn.XLOOKUP($C345,[1]Sheet1!$B:$B,[1]Sheet1!CA:CA)</f>
        <v>0</v>
      </c>
      <c r="DB345" s="211">
        <f>_xlfn.XLOOKUP($C345,[1]Sheet1!$B:$B,[1]Sheet1!CB:CB)</f>
        <v>1</v>
      </c>
      <c r="DC345" s="211">
        <f>_xlfn.XLOOKUP($C345,[1]Sheet1!$B:$B,[1]Sheet1!CC:CC)</f>
        <v>0</v>
      </c>
      <c r="DD345" s="211">
        <f>_xlfn.XLOOKUP($C345,[1]Sheet1!$B:$B,[1]Sheet1!CD:CD)</f>
        <v>0</v>
      </c>
      <c r="DE345" s="211">
        <f>_xlfn.XLOOKUP($C345,[1]Sheet1!$B:$B,[1]Sheet1!CE:CE)</f>
        <v>1</v>
      </c>
      <c r="DF345" s="211">
        <f>_xlfn.XLOOKUP($C345,[1]Sheet1!$B:$B,[1]Sheet1!CF:CF)</f>
        <v>0</v>
      </c>
      <c r="DG345" s="163" t="str">
        <f>_xlfn.XLOOKUP(C345,[2]Sheet1!$B:$B,[2]Sheet1!$N:$N)</f>
        <v>Y</v>
      </c>
      <c r="DH345" s="163" t="str">
        <f>_xlfn.XLOOKUP(C345,[2]Sheet1!$B:$B,[2]Sheet1!$R:$R)</f>
        <v>No</v>
      </c>
      <c r="DI345" s="163" t="str">
        <f>_xlfn.XLOOKUP(C345,[2]Sheet1!$B:$B,[2]Sheet1!$AN:$AN)</f>
        <v>I</v>
      </c>
      <c r="DJ345" s="163" t="str">
        <f>_xlfn.XLOOKUP(C345,[2]Sheet1!$B:$B,[2]Sheet1!$W:$W)</f>
        <v>V</v>
      </c>
      <c r="DK345" s="163" t="str">
        <f>_xlfn.XLOOKUP(C345,[2]Sheet1!$B:$B,[2]Sheet1!$AF:$AF)</f>
        <v>U</v>
      </c>
      <c r="DL345" s="163">
        <f>_xlfn.XLOOKUP(C345,[2]Sheet1!$B:$B,[2]Sheet1!$AW:$AW)</f>
        <v>0</v>
      </c>
      <c r="DM345" s="166" t="str">
        <f t="shared" si="210"/>
        <v>Y</v>
      </c>
      <c r="DN345" s="166" t="str">
        <f t="shared" si="211"/>
        <v>Commitment removed</v>
      </c>
      <c r="DO345" s="166" t="str">
        <f t="shared" si="212"/>
        <v>N</v>
      </c>
      <c r="DP345" s="166" t="str">
        <f t="shared" si="213"/>
        <v>Y</v>
      </c>
      <c r="DQ345" s="180" t="str">
        <f t="shared" si="214"/>
        <v>Not Specified</v>
      </c>
      <c r="DR345" s="180"/>
    </row>
    <row r="346" spans="1:122" s="121" customFormat="1" ht="16.5" hidden="1" customHeight="1">
      <c r="A346" s="24">
        <v>343</v>
      </c>
      <c r="B346" s="24">
        <v>350</v>
      </c>
      <c r="C346" s="26" t="s">
        <v>1975</v>
      </c>
      <c r="D346" s="24" t="s">
        <v>7195</v>
      </c>
      <c r="E346" s="24" t="s">
        <v>7182</v>
      </c>
      <c r="F346" s="24" t="s">
        <v>2439</v>
      </c>
      <c r="G346" s="24" t="s">
        <v>3136</v>
      </c>
      <c r="H346" s="30" t="s">
        <v>1976</v>
      </c>
      <c r="I346" s="24" t="s">
        <v>1977</v>
      </c>
      <c r="J346" s="24">
        <v>0</v>
      </c>
      <c r="K346" s="24" t="s">
        <v>1978</v>
      </c>
      <c r="L346" s="24">
        <v>100870</v>
      </c>
      <c r="M346" s="26">
        <v>31</v>
      </c>
      <c r="N346" s="73" t="s">
        <v>86</v>
      </c>
      <c r="O346" s="73">
        <v>2017</v>
      </c>
      <c r="P346" s="74">
        <v>2030</v>
      </c>
      <c r="Q346" s="73" t="s">
        <v>86</v>
      </c>
      <c r="R346" s="73" t="s">
        <v>86</v>
      </c>
      <c r="S346" s="73" t="s">
        <v>673</v>
      </c>
      <c r="T346" s="73" t="s">
        <v>2984</v>
      </c>
      <c r="U346" s="213">
        <v>2030</v>
      </c>
      <c r="V346" s="73" t="s">
        <v>673</v>
      </c>
      <c r="W346" s="73" t="s">
        <v>2984</v>
      </c>
      <c r="X346" s="218">
        <v>2040</v>
      </c>
      <c r="Y346" s="73" t="s">
        <v>86</v>
      </c>
      <c r="Z346" s="73" t="s">
        <v>673</v>
      </c>
      <c r="AA346" s="74">
        <v>2040</v>
      </c>
      <c r="AB346" s="73"/>
      <c r="AC346" s="73" t="s">
        <v>417</v>
      </c>
      <c r="AD346" s="74" t="s">
        <v>6</v>
      </c>
      <c r="AE346" s="73" t="s">
        <v>7588</v>
      </c>
      <c r="AF346" s="73" t="s">
        <v>689</v>
      </c>
      <c r="AG346" s="73" t="s">
        <v>266</v>
      </c>
      <c r="AH346" s="73" t="s">
        <v>266</v>
      </c>
      <c r="AI346" s="73" t="s">
        <v>266</v>
      </c>
      <c r="AJ346" s="73" t="s">
        <v>2283</v>
      </c>
      <c r="AK346" s="81" t="s">
        <v>7588</v>
      </c>
      <c r="AL346" s="73" t="s">
        <v>7588</v>
      </c>
      <c r="AM346" s="24"/>
      <c r="AN346" s="26"/>
      <c r="AO346" s="24" t="s">
        <v>7346</v>
      </c>
      <c r="AP346" s="73" t="s">
        <v>86</v>
      </c>
      <c r="AQ346" s="24" t="s">
        <v>2283</v>
      </c>
      <c r="AR346" s="24" t="s">
        <v>5949</v>
      </c>
      <c r="AS346" s="24">
        <v>2040</v>
      </c>
      <c r="AT346" s="24"/>
      <c r="AU346" s="26"/>
      <c r="AV346" s="24" t="s">
        <v>266</v>
      </c>
      <c r="AW346" s="22" t="s">
        <v>3019</v>
      </c>
      <c r="AX346" s="24" t="s">
        <v>266</v>
      </c>
      <c r="AY346" s="24" t="s">
        <v>689</v>
      </c>
      <c r="AZ346" s="24" t="s">
        <v>7588</v>
      </c>
      <c r="BA346" s="24" t="s">
        <v>7588</v>
      </c>
      <c r="BB346" s="24"/>
      <c r="BC346" s="26"/>
      <c r="BD346" s="24"/>
      <c r="BE346" s="29"/>
      <c r="BF346" s="26"/>
      <c r="BG346" s="24">
        <f t="shared" si="182"/>
        <v>0</v>
      </c>
      <c r="BH346" s="24">
        <f t="shared" si="183"/>
        <v>1</v>
      </c>
      <c r="BI346" s="24">
        <f t="shared" si="184"/>
        <v>0</v>
      </c>
      <c r="BJ346" s="24">
        <f t="shared" si="185"/>
        <v>1</v>
      </c>
      <c r="BK346" s="24">
        <f t="shared" si="186"/>
        <v>0</v>
      </c>
      <c r="BL346" s="24">
        <f t="shared" si="187"/>
        <v>1</v>
      </c>
      <c r="BM346" s="24">
        <f t="shared" si="188"/>
        <v>0</v>
      </c>
      <c r="BN346" s="24">
        <f t="shared" si="189"/>
        <v>1</v>
      </c>
      <c r="BO346" s="24">
        <f t="shared" si="190"/>
        <v>0</v>
      </c>
      <c r="BP346" s="24">
        <f t="shared" si="191"/>
        <v>0</v>
      </c>
      <c r="BQ346" s="24">
        <f t="shared" si="192"/>
        <v>1</v>
      </c>
      <c r="BR346" s="24">
        <f t="shared" si="193"/>
        <v>0</v>
      </c>
      <c r="BS346" s="24">
        <f t="shared" si="194"/>
        <v>0</v>
      </c>
      <c r="BT346" s="24">
        <f t="shared" si="195"/>
        <v>1</v>
      </c>
      <c r="BU346" s="24">
        <f t="shared" si="196"/>
        <v>0</v>
      </c>
      <c r="BV346" s="24">
        <f t="shared" si="197"/>
        <v>0</v>
      </c>
      <c r="BW346" s="24">
        <f t="shared" si="198"/>
        <v>0</v>
      </c>
      <c r="BX346" s="24">
        <f t="shared" si="199"/>
        <v>0</v>
      </c>
      <c r="BY346" s="24">
        <f t="shared" si="200"/>
        <v>0</v>
      </c>
      <c r="BZ346" s="24">
        <f t="shared" si="201"/>
        <v>0</v>
      </c>
      <c r="CA346" s="24">
        <f t="shared" si="202"/>
        <v>1</v>
      </c>
      <c r="CB346" s="24">
        <f t="shared" si="203"/>
        <v>1</v>
      </c>
      <c r="CC346" s="24">
        <f t="shared" si="204"/>
        <v>0</v>
      </c>
      <c r="CD346" s="24">
        <f t="shared" si="205"/>
        <v>0</v>
      </c>
      <c r="CE346" s="24">
        <f t="shared" si="206"/>
        <v>0</v>
      </c>
      <c r="CF346" s="24">
        <f t="shared" si="207"/>
        <v>1</v>
      </c>
      <c r="CG346" s="24">
        <f>MAX($BJ346,$BN346,$BX346,$CB346)</f>
        <v>1</v>
      </c>
      <c r="CH346" s="24">
        <f t="shared" si="208"/>
        <v>0</v>
      </c>
      <c r="CI346" s="24">
        <f t="shared" si="209"/>
        <v>0</v>
      </c>
      <c r="CJ346" s="211">
        <f>_xlfn.XLOOKUP($C346,[1]Sheet1!$B:$B,[1]Sheet1!BJ:BJ)</f>
        <v>0</v>
      </c>
      <c r="CK346" s="211">
        <f>_xlfn.XLOOKUP($C346,[1]Sheet1!$B:$B,[1]Sheet1!BK:BK)</f>
        <v>0</v>
      </c>
      <c r="CL346" s="211">
        <f>_xlfn.XLOOKUP($C346,[1]Sheet1!$B:$B,[1]Sheet1!BL:BL)</f>
        <v>1</v>
      </c>
      <c r="CM346" s="211">
        <f>_xlfn.XLOOKUP($C346,[1]Sheet1!$B:$B,[1]Sheet1!BM:BM)</f>
        <v>1</v>
      </c>
      <c r="CN346" s="211">
        <f>_xlfn.XLOOKUP($C346,[1]Sheet1!$B:$B,[1]Sheet1!BN:BN)</f>
        <v>0</v>
      </c>
      <c r="CO346" s="211">
        <f>_xlfn.XLOOKUP($C346,[1]Sheet1!$B:$B,[1]Sheet1!BO:BO)</f>
        <v>0</v>
      </c>
      <c r="CP346" s="211">
        <f>_xlfn.XLOOKUP($C346,[1]Sheet1!$B:$B,[1]Sheet1!BP:BP)</f>
        <v>1</v>
      </c>
      <c r="CQ346" s="211">
        <f>_xlfn.XLOOKUP($C346,[1]Sheet1!$B:$B,[1]Sheet1!BQ:BQ)</f>
        <v>1</v>
      </c>
      <c r="CR346" s="211">
        <f>_xlfn.XLOOKUP($C346,[1]Sheet1!$B:$B,[1]Sheet1!BR:BR)</f>
        <v>0</v>
      </c>
      <c r="CS346" s="211">
        <f>_xlfn.XLOOKUP($C346,[1]Sheet1!$B:$B,[1]Sheet1!BS:BS)</f>
        <v>1</v>
      </c>
      <c r="CT346" s="211">
        <f>_xlfn.XLOOKUP($C346,[1]Sheet1!$B:$B,[1]Sheet1!BT:BT)</f>
        <v>0</v>
      </c>
      <c r="CU346" s="211">
        <f>_xlfn.XLOOKUP($C346,[1]Sheet1!$B:$B,[1]Sheet1!BU:BU)</f>
        <v>1</v>
      </c>
      <c r="CV346" s="211">
        <f>_xlfn.XLOOKUP($C346,[1]Sheet1!$B:$B,[1]Sheet1!BV:BV)</f>
        <v>0</v>
      </c>
      <c r="CW346" s="211">
        <f>_xlfn.XLOOKUP($C346,[1]Sheet1!$B:$B,[1]Sheet1!BW:BW)</f>
        <v>1</v>
      </c>
      <c r="CX346" s="211">
        <f>_xlfn.XLOOKUP($C346,[1]Sheet1!$B:$B,[1]Sheet1!BX:BX)</f>
        <v>0</v>
      </c>
      <c r="CY346" s="211">
        <f>_xlfn.XLOOKUP($C346,[1]Sheet1!$B:$B,[1]Sheet1!BY:BY)</f>
        <v>1</v>
      </c>
      <c r="CZ346" s="211">
        <f>_xlfn.XLOOKUP($C346,[1]Sheet1!$B:$B,[1]Sheet1!BZ:BZ)</f>
        <v>1</v>
      </c>
      <c r="DA346" s="211">
        <f>_xlfn.XLOOKUP($C346,[1]Sheet1!$B:$B,[1]Sheet1!CA:CA)</f>
        <v>0</v>
      </c>
      <c r="DB346" s="211">
        <f>_xlfn.XLOOKUP($C346,[1]Sheet1!$B:$B,[1]Sheet1!CB:CB)</f>
        <v>1</v>
      </c>
      <c r="DC346" s="211">
        <f>_xlfn.XLOOKUP($C346,[1]Sheet1!$B:$B,[1]Sheet1!CC:CC)</f>
        <v>1</v>
      </c>
      <c r="DD346" s="211">
        <f>_xlfn.XLOOKUP($C346,[1]Sheet1!$B:$B,[1]Sheet1!CD:CD)</f>
        <v>0</v>
      </c>
      <c r="DE346" s="211">
        <f>_xlfn.XLOOKUP($C346,[1]Sheet1!$B:$B,[1]Sheet1!CE:CE)</f>
        <v>1</v>
      </c>
      <c r="DF346" s="211">
        <f>_xlfn.XLOOKUP($C346,[1]Sheet1!$B:$B,[1]Sheet1!CF:CF)</f>
        <v>0</v>
      </c>
      <c r="DG346" s="163" t="str">
        <f>_xlfn.XLOOKUP(C346,[2]Sheet1!$B:$B,[2]Sheet1!$N:$N)</f>
        <v>Y</v>
      </c>
      <c r="DH346" s="163" t="str">
        <f>_xlfn.XLOOKUP(C346,[2]Sheet1!$B:$B,[2]Sheet1!$R:$R)</f>
        <v>Yes</v>
      </c>
      <c r="DI346" s="163" t="str">
        <f>_xlfn.XLOOKUP(C346,[2]Sheet1!$B:$B,[2]Sheet1!$AN:$AN)</f>
        <v>V</v>
      </c>
      <c r="DJ346" s="163" t="str">
        <f>_xlfn.XLOOKUP(C346,[2]Sheet1!$B:$B,[2]Sheet1!$W:$W)</f>
        <v>V</v>
      </c>
      <c r="DK346" s="163" t="str">
        <f>_xlfn.XLOOKUP(C346,[2]Sheet1!$B:$B,[2]Sheet1!$AF:$AF)</f>
        <v>Y</v>
      </c>
      <c r="DL346" s="163" t="str">
        <f>_xlfn.XLOOKUP(C346,[2]Sheet1!$B:$B,[2]Sheet1!$AW:$AW)</f>
        <v>U</v>
      </c>
      <c r="DM346" s="166" t="str">
        <f t="shared" si="210"/>
        <v>Y</v>
      </c>
      <c r="DN346" s="166" t="str">
        <f t="shared" si="211"/>
        <v>Targets set</v>
      </c>
      <c r="DO346" s="166" t="str">
        <f t="shared" si="212"/>
        <v>Y</v>
      </c>
      <c r="DP346" s="166" t="str">
        <f t="shared" si="213"/>
        <v>N</v>
      </c>
      <c r="DQ346" s="180" t="str">
        <f t="shared" si="214"/>
        <v>Yes</v>
      </c>
      <c r="DR346" s="180"/>
    </row>
    <row r="347" spans="1:122" s="24" customFormat="1" ht="16.5" hidden="1" customHeight="1">
      <c r="A347" s="24">
        <v>344</v>
      </c>
      <c r="B347" s="24">
        <v>317</v>
      </c>
      <c r="C347" s="26" t="s">
        <v>1551</v>
      </c>
      <c r="D347" s="24" t="s">
        <v>7156</v>
      </c>
      <c r="E347" s="24" t="s">
        <v>7155</v>
      </c>
      <c r="F347" s="24" t="s">
        <v>2540</v>
      </c>
      <c r="G347" s="24" t="s">
        <v>3181</v>
      </c>
      <c r="H347" s="30" t="s">
        <v>1552</v>
      </c>
      <c r="I347" s="24" t="s">
        <v>1553</v>
      </c>
      <c r="J347" s="24">
        <v>-0.42899999999999999</v>
      </c>
      <c r="K347" s="24" t="s">
        <v>1554</v>
      </c>
      <c r="L347" s="24">
        <v>38074</v>
      </c>
      <c r="M347" s="26">
        <v>31</v>
      </c>
      <c r="N347" s="73" t="s">
        <v>689</v>
      </c>
      <c r="O347" s="73" t="s">
        <v>7588</v>
      </c>
      <c r="P347" s="74" t="s">
        <v>7588</v>
      </c>
      <c r="Q347" s="73" t="s">
        <v>689</v>
      </c>
      <c r="R347" s="73" t="s">
        <v>689</v>
      </c>
      <c r="S347" s="73" t="s">
        <v>7588</v>
      </c>
      <c r="T347" s="73" t="s">
        <v>7588</v>
      </c>
      <c r="U347" s="213" t="s">
        <v>7588</v>
      </c>
      <c r="V347" s="73" t="s">
        <v>7588</v>
      </c>
      <c r="W347" s="73" t="s">
        <v>7588</v>
      </c>
      <c r="X347" s="218" t="s">
        <v>7588</v>
      </c>
      <c r="Y347" s="73" t="s">
        <v>7588</v>
      </c>
      <c r="Z347" s="73" t="s">
        <v>7588</v>
      </c>
      <c r="AA347" s="74" t="s">
        <v>7588</v>
      </c>
      <c r="AB347" s="73"/>
      <c r="AC347" s="73" t="s">
        <v>675</v>
      </c>
      <c r="AD347" s="74" t="s">
        <v>5</v>
      </c>
      <c r="AE347" s="73" t="s">
        <v>7346</v>
      </c>
      <c r="AF347" s="73" t="s">
        <v>86</v>
      </c>
      <c r="AG347" s="73" t="s">
        <v>266</v>
      </c>
      <c r="AH347" s="73" t="s">
        <v>266</v>
      </c>
      <c r="AI347" s="73" t="s">
        <v>266</v>
      </c>
      <c r="AJ347" s="73" t="s">
        <v>2283</v>
      </c>
      <c r="AK347" s="81" t="s">
        <v>5960</v>
      </c>
      <c r="AL347" s="73">
        <v>2050</v>
      </c>
      <c r="AN347" s="26"/>
      <c r="AO347" s="24" t="s">
        <v>7588</v>
      </c>
      <c r="AP347" s="73" t="s">
        <v>689</v>
      </c>
      <c r="AQ347" s="24" t="s">
        <v>7588</v>
      </c>
      <c r="AR347" s="24" t="s">
        <v>7588</v>
      </c>
      <c r="AS347" s="24" t="s">
        <v>7588</v>
      </c>
      <c r="AU347" s="26"/>
      <c r="AV347" s="24" t="s">
        <v>267</v>
      </c>
      <c r="AW347" s="22" t="s">
        <v>267</v>
      </c>
      <c r="AX347" s="24" t="s">
        <v>269</v>
      </c>
      <c r="AY347" s="24" t="s">
        <v>689</v>
      </c>
      <c r="AZ347" s="24" t="s">
        <v>7588</v>
      </c>
      <c r="BA347" s="24" t="s">
        <v>7588</v>
      </c>
      <c r="BC347" s="26"/>
      <c r="BE347" s="29"/>
      <c r="BF347" s="26"/>
      <c r="BG347" s="24">
        <f t="shared" si="182"/>
        <v>0</v>
      </c>
      <c r="BH347" s="24">
        <f t="shared" si="183"/>
        <v>0</v>
      </c>
      <c r="BI347" s="24">
        <f t="shared" si="184"/>
        <v>0</v>
      </c>
      <c r="BJ347" s="24">
        <f t="shared" si="185"/>
        <v>0</v>
      </c>
      <c r="BK347" s="24">
        <f t="shared" si="186"/>
        <v>0</v>
      </c>
      <c r="BL347" s="24">
        <f t="shared" si="187"/>
        <v>0</v>
      </c>
      <c r="BM347" s="24">
        <f t="shared" si="188"/>
        <v>0</v>
      </c>
      <c r="BN347" s="24">
        <f t="shared" si="189"/>
        <v>0</v>
      </c>
      <c r="BO347" s="24">
        <f t="shared" si="190"/>
        <v>0</v>
      </c>
      <c r="BP347" s="24">
        <f t="shared" si="191"/>
        <v>0</v>
      </c>
      <c r="BQ347" s="24">
        <f t="shared" si="192"/>
        <v>0</v>
      </c>
      <c r="BR347" s="24">
        <f t="shared" si="193"/>
        <v>0</v>
      </c>
      <c r="BS347" s="24">
        <f t="shared" si="194"/>
        <v>0</v>
      </c>
      <c r="BT347" s="24">
        <f t="shared" si="195"/>
        <v>0</v>
      </c>
      <c r="BU347" s="24">
        <f t="shared" si="196"/>
        <v>0</v>
      </c>
      <c r="BV347" s="24">
        <f t="shared" si="197"/>
        <v>0</v>
      </c>
      <c r="BW347" s="24">
        <f t="shared" si="198"/>
        <v>1</v>
      </c>
      <c r="BX347" s="24">
        <f t="shared" si="199"/>
        <v>1</v>
      </c>
      <c r="BY347" s="24">
        <f t="shared" si="200"/>
        <v>0</v>
      </c>
      <c r="BZ347" s="24">
        <f t="shared" si="201"/>
        <v>0</v>
      </c>
      <c r="CA347" s="24">
        <f t="shared" si="202"/>
        <v>0</v>
      </c>
      <c r="CB347" s="24">
        <f t="shared" si="203"/>
        <v>0</v>
      </c>
      <c r="CC347" s="24">
        <f t="shared" si="204"/>
        <v>0</v>
      </c>
      <c r="CD347" s="24">
        <f t="shared" si="205"/>
        <v>0</v>
      </c>
      <c r="CE347" s="24">
        <f t="shared" si="206"/>
        <v>0</v>
      </c>
      <c r="CF347" s="24">
        <f t="shared" si="207"/>
        <v>0</v>
      </c>
      <c r="CG347" s="24">
        <f>MAX(BJ347,BN347,BX347,CB347)</f>
        <v>1</v>
      </c>
      <c r="CH347" s="24">
        <f t="shared" si="208"/>
        <v>0</v>
      </c>
      <c r="CI347" s="24">
        <f t="shared" si="209"/>
        <v>1</v>
      </c>
      <c r="CJ347" s="211">
        <f>_xlfn.XLOOKUP($C347,[1]Sheet1!$B:$B,[1]Sheet1!BJ:BJ)</f>
        <v>0</v>
      </c>
      <c r="CK347" s="211">
        <f>_xlfn.XLOOKUP($C347,[1]Sheet1!$B:$B,[1]Sheet1!BK:BK)</f>
        <v>0</v>
      </c>
      <c r="CL347" s="211">
        <f>_xlfn.XLOOKUP($C347,[1]Sheet1!$B:$B,[1]Sheet1!BL:BL)</f>
        <v>1</v>
      </c>
      <c r="CM347" s="211">
        <f>_xlfn.XLOOKUP($C347,[1]Sheet1!$B:$B,[1]Sheet1!BM:BM)</f>
        <v>1</v>
      </c>
      <c r="CN347" s="211">
        <f>_xlfn.XLOOKUP($C347,[1]Sheet1!$B:$B,[1]Sheet1!BN:BN)</f>
        <v>0</v>
      </c>
      <c r="CO347" s="211">
        <f>_xlfn.XLOOKUP($C347,[1]Sheet1!$B:$B,[1]Sheet1!BO:BO)</f>
        <v>0</v>
      </c>
      <c r="CP347" s="211">
        <f>_xlfn.XLOOKUP($C347,[1]Sheet1!$B:$B,[1]Sheet1!BP:BP)</f>
        <v>1</v>
      </c>
      <c r="CQ347" s="211">
        <f>_xlfn.XLOOKUP($C347,[1]Sheet1!$B:$B,[1]Sheet1!BQ:BQ)</f>
        <v>1</v>
      </c>
      <c r="CR347" s="211">
        <f>_xlfn.XLOOKUP($C347,[1]Sheet1!$B:$B,[1]Sheet1!BR:BR)</f>
        <v>0</v>
      </c>
      <c r="CS347" s="211">
        <f>_xlfn.XLOOKUP($C347,[1]Sheet1!$B:$B,[1]Sheet1!BS:BS)</f>
        <v>0</v>
      </c>
      <c r="CT347" s="211">
        <f>_xlfn.XLOOKUP($C347,[1]Sheet1!$B:$B,[1]Sheet1!BT:BT)</f>
        <v>0</v>
      </c>
      <c r="CU347" s="211">
        <f>_xlfn.XLOOKUP($C347,[1]Sheet1!$B:$B,[1]Sheet1!BU:BU)</f>
        <v>0</v>
      </c>
      <c r="CV347" s="211">
        <f>_xlfn.XLOOKUP($C347,[1]Sheet1!$B:$B,[1]Sheet1!BV:BV)</f>
        <v>0</v>
      </c>
      <c r="CW347" s="211">
        <f>_xlfn.XLOOKUP($C347,[1]Sheet1!$B:$B,[1]Sheet1!BW:BW)</f>
        <v>0</v>
      </c>
      <c r="CX347" s="211">
        <f>_xlfn.XLOOKUP($C347,[1]Sheet1!$B:$B,[1]Sheet1!BX:BX)</f>
        <v>0</v>
      </c>
      <c r="CY347" s="211">
        <f>_xlfn.XLOOKUP($C347,[1]Sheet1!$B:$B,[1]Sheet1!BY:BY)</f>
        <v>0</v>
      </c>
      <c r="CZ347" s="211">
        <f>_xlfn.XLOOKUP($C347,[1]Sheet1!$B:$B,[1]Sheet1!BZ:BZ)</f>
        <v>1</v>
      </c>
      <c r="DA347" s="211">
        <f>_xlfn.XLOOKUP($C347,[1]Sheet1!$B:$B,[1]Sheet1!CA:CA)</f>
        <v>0</v>
      </c>
      <c r="DB347" s="211">
        <f>_xlfn.XLOOKUP($C347,[1]Sheet1!$B:$B,[1]Sheet1!CB:CB)</f>
        <v>1</v>
      </c>
      <c r="DC347" s="211">
        <f>_xlfn.XLOOKUP($C347,[1]Sheet1!$B:$B,[1]Sheet1!CC:CC)</f>
        <v>1</v>
      </c>
      <c r="DD347" s="211">
        <f>_xlfn.XLOOKUP($C347,[1]Sheet1!$B:$B,[1]Sheet1!CD:CD)</f>
        <v>0</v>
      </c>
      <c r="DE347" s="211">
        <f>_xlfn.XLOOKUP($C347,[1]Sheet1!$B:$B,[1]Sheet1!CE:CE)</f>
        <v>1</v>
      </c>
      <c r="DF347" s="211">
        <f>_xlfn.XLOOKUP($C347,[1]Sheet1!$B:$B,[1]Sheet1!CF:CF)</f>
        <v>0</v>
      </c>
      <c r="DG347" s="163" t="str">
        <f>_xlfn.XLOOKUP(C347,[2]Sheet1!$B:$B,[2]Sheet1!$N:$N)</f>
        <v>N</v>
      </c>
      <c r="DH347" s="163">
        <f>_xlfn.XLOOKUP(C347,[2]Sheet1!$B:$B,[2]Sheet1!$R:$R)</f>
        <v>0</v>
      </c>
      <c r="DI347" s="163" t="str">
        <f>_xlfn.XLOOKUP(C347,[2]Sheet1!$B:$B,[2]Sheet1!$AN:$AN)</f>
        <v>C</v>
      </c>
      <c r="DJ347" s="163" t="str">
        <f>_xlfn.XLOOKUP(C347,[2]Sheet1!$B:$B,[2]Sheet1!$W:$W)</f>
        <v>C</v>
      </c>
      <c r="DK347" s="163" t="str">
        <f>_xlfn.XLOOKUP(C347,[2]Sheet1!$B:$B,[2]Sheet1!$AF:$AF)</f>
        <v>U</v>
      </c>
      <c r="DL347" s="163" t="str">
        <f>_xlfn.XLOOKUP(C347,[2]Sheet1!$B:$B,[2]Sheet1!$AW:$AW)</f>
        <v>Y</v>
      </c>
      <c r="DM347" s="166" t="str">
        <f t="shared" si="210"/>
        <v>N</v>
      </c>
      <c r="DN347" s="166" t="str">
        <f t="shared" si="211"/>
        <v/>
      </c>
      <c r="DO347" s="166" t="str">
        <f t="shared" si="212"/>
        <v>N</v>
      </c>
      <c r="DP347" s="166" t="str">
        <f t="shared" si="213"/>
        <v>Y</v>
      </c>
      <c r="DQ347" s="180" t="str">
        <f t="shared" si="214"/>
        <v>Not Specified</v>
      </c>
      <c r="DR347" s="180"/>
    </row>
    <row r="348" spans="1:122" s="24" customFormat="1" ht="16.5" hidden="1" customHeight="1">
      <c r="A348" s="24">
        <v>345</v>
      </c>
      <c r="B348" s="24">
        <v>353</v>
      </c>
      <c r="C348" s="26" t="s">
        <v>2197</v>
      </c>
      <c r="D348" s="24" t="s">
        <v>7168</v>
      </c>
      <c r="E348" s="24" t="s">
        <v>3005</v>
      </c>
      <c r="F348" s="24" t="s">
        <v>2418</v>
      </c>
      <c r="G348" s="24" t="s">
        <v>5308</v>
      </c>
      <c r="H348" s="30" t="s">
        <v>2198</v>
      </c>
      <c r="I348" s="24" t="s">
        <v>2199</v>
      </c>
      <c r="J348" s="24">
        <v>-0.93500000000000005</v>
      </c>
      <c r="K348" s="24" t="s">
        <v>2200</v>
      </c>
      <c r="L348" s="24">
        <v>201413</v>
      </c>
      <c r="M348" s="26">
        <v>29</v>
      </c>
      <c r="N348" s="73" t="s">
        <v>86</v>
      </c>
      <c r="O348" s="73">
        <v>2020</v>
      </c>
      <c r="P348" s="74">
        <v>2025</v>
      </c>
      <c r="Q348" s="73" t="s">
        <v>86</v>
      </c>
      <c r="R348" s="73" t="s">
        <v>86</v>
      </c>
      <c r="S348" s="73" t="s">
        <v>673</v>
      </c>
      <c r="T348" s="73" t="s">
        <v>2984</v>
      </c>
      <c r="U348" s="213">
        <v>2033</v>
      </c>
      <c r="V348" s="73" t="s">
        <v>673</v>
      </c>
      <c r="W348" s="73" t="s">
        <v>2984</v>
      </c>
      <c r="X348" s="218">
        <v>2050</v>
      </c>
      <c r="Y348" s="73" t="s">
        <v>86</v>
      </c>
      <c r="Z348" s="73" t="s">
        <v>673</v>
      </c>
      <c r="AA348" s="74">
        <v>2050</v>
      </c>
      <c r="AB348" s="73"/>
      <c r="AC348" s="73" t="s">
        <v>5973</v>
      </c>
      <c r="AD348" s="74" t="s">
        <v>5</v>
      </c>
      <c r="AE348" s="73" t="s">
        <v>7346</v>
      </c>
      <c r="AF348" s="73" t="s">
        <v>86</v>
      </c>
      <c r="AG348" s="73" t="s">
        <v>266</v>
      </c>
      <c r="AH348" s="73" t="s">
        <v>266</v>
      </c>
      <c r="AI348" s="73" t="s">
        <v>266</v>
      </c>
      <c r="AJ348" s="73" t="s">
        <v>2283</v>
      </c>
      <c r="AK348" s="81" t="s">
        <v>5974</v>
      </c>
      <c r="AL348" s="73">
        <v>2050</v>
      </c>
      <c r="AN348" s="26"/>
      <c r="AO348" s="24" t="s">
        <v>7588</v>
      </c>
      <c r="AP348" s="73" t="s">
        <v>689</v>
      </c>
      <c r="AQ348" s="24" t="s">
        <v>7588</v>
      </c>
      <c r="AR348" s="24" t="s">
        <v>7588</v>
      </c>
      <c r="AS348" s="24" t="s">
        <v>7588</v>
      </c>
      <c r="AU348" s="26"/>
      <c r="AV348" s="24" t="s">
        <v>266</v>
      </c>
      <c r="AW348" s="22" t="s">
        <v>267</v>
      </c>
      <c r="AX348" s="24" t="s">
        <v>269</v>
      </c>
      <c r="AY348" s="24" t="s">
        <v>689</v>
      </c>
      <c r="AZ348" s="24" t="s">
        <v>7588</v>
      </c>
      <c r="BA348" s="24" t="s">
        <v>7588</v>
      </c>
      <c r="BC348" s="26"/>
      <c r="BE348" s="29"/>
      <c r="BF348" s="26"/>
      <c r="BG348" s="24">
        <f t="shared" si="182"/>
        <v>0</v>
      </c>
      <c r="BH348" s="24">
        <f t="shared" si="183"/>
        <v>1</v>
      </c>
      <c r="BI348" s="24">
        <f t="shared" si="184"/>
        <v>0</v>
      </c>
      <c r="BJ348" s="24">
        <f t="shared" si="185"/>
        <v>1</v>
      </c>
      <c r="BK348" s="24">
        <f t="shared" si="186"/>
        <v>0</v>
      </c>
      <c r="BL348" s="24">
        <f t="shared" si="187"/>
        <v>0</v>
      </c>
      <c r="BM348" s="24">
        <f t="shared" si="188"/>
        <v>1</v>
      </c>
      <c r="BN348" s="24">
        <f t="shared" si="189"/>
        <v>1</v>
      </c>
      <c r="BO348" s="24">
        <f t="shared" si="190"/>
        <v>0</v>
      </c>
      <c r="BP348" s="24">
        <f t="shared" si="191"/>
        <v>0</v>
      </c>
      <c r="BQ348" s="24">
        <f t="shared" si="192"/>
        <v>1</v>
      </c>
      <c r="BR348" s="24">
        <f t="shared" si="193"/>
        <v>0</v>
      </c>
      <c r="BS348" s="24">
        <f t="shared" si="194"/>
        <v>0</v>
      </c>
      <c r="BT348" s="24">
        <f t="shared" si="195"/>
        <v>0</v>
      </c>
      <c r="BU348" s="24">
        <f t="shared" si="196"/>
        <v>0</v>
      </c>
      <c r="BV348" s="24">
        <f t="shared" si="197"/>
        <v>0</v>
      </c>
      <c r="BW348" s="24">
        <f t="shared" si="198"/>
        <v>1</v>
      </c>
      <c r="BX348" s="24">
        <f t="shared" si="199"/>
        <v>1</v>
      </c>
      <c r="BY348" s="24">
        <f t="shared" si="200"/>
        <v>0</v>
      </c>
      <c r="BZ348" s="24">
        <f t="shared" si="201"/>
        <v>0</v>
      </c>
      <c r="CA348" s="24">
        <f t="shared" si="202"/>
        <v>1</v>
      </c>
      <c r="CB348" s="24">
        <f t="shared" si="203"/>
        <v>1</v>
      </c>
      <c r="CC348" s="24">
        <f t="shared" si="204"/>
        <v>0</v>
      </c>
      <c r="CD348" s="24">
        <f t="shared" si="205"/>
        <v>0</v>
      </c>
      <c r="CE348" s="24">
        <f t="shared" si="206"/>
        <v>0</v>
      </c>
      <c r="CF348" s="24">
        <f t="shared" si="207"/>
        <v>1</v>
      </c>
      <c r="CG348" s="24">
        <f>MAX($BJ348,$BN348,$BX348,$CB348)</f>
        <v>1</v>
      </c>
      <c r="CH348" s="24">
        <f t="shared" si="208"/>
        <v>0</v>
      </c>
      <c r="CI348" s="24">
        <f t="shared" si="209"/>
        <v>0</v>
      </c>
      <c r="CJ348" s="211">
        <f>_xlfn.XLOOKUP($C348,[1]Sheet1!$B:$B,[1]Sheet1!BJ:BJ)</f>
        <v>0</v>
      </c>
      <c r="CK348" s="211">
        <f>_xlfn.XLOOKUP($C348,[1]Sheet1!$B:$B,[1]Sheet1!BK:BK)</f>
        <v>0</v>
      </c>
      <c r="CL348" s="211">
        <f>_xlfn.XLOOKUP($C348,[1]Sheet1!$B:$B,[1]Sheet1!BL:BL)</f>
        <v>0</v>
      </c>
      <c r="CM348" s="211">
        <f>_xlfn.XLOOKUP($C348,[1]Sheet1!$B:$B,[1]Sheet1!BM:BM)</f>
        <v>0</v>
      </c>
      <c r="CN348" s="211">
        <f>_xlfn.XLOOKUP($C348,[1]Sheet1!$B:$B,[1]Sheet1!BN:BN)</f>
        <v>0</v>
      </c>
      <c r="CO348" s="211">
        <f>_xlfn.XLOOKUP($C348,[1]Sheet1!$B:$B,[1]Sheet1!BO:BO)</f>
        <v>0</v>
      </c>
      <c r="CP348" s="211">
        <f>_xlfn.XLOOKUP($C348,[1]Sheet1!$B:$B,[1]Sheet1!BP:BP)</f>
        <v>1</v>
      </c>
      <c r="CQ348" s="211">
        <f>_xlfn.XLOOKUP($C348,[1]Sheet1!$B:$B,[1]Sheet1!BQ:BQ)</f>
        <v>1</v>
      </c>
      <c r="CR348" s="211">
        <f>_xlfn.XLOOKUP($C348,[1]Sheet1!$B:$B,[1]Sheet1!BR:BR)</f>
        <v>0</v>
      </c>
      <c r="CS348" s="211">
        <f>_xlfn.XLOOKUP($C348,[1]Sheet1!$B:$B,[1]Sheet1!BS:BS)</f>
        <v>1</v>
      </c>
      <c r="CT348" s="211">
        <f>_xlfn.XLOOKUP($C348,[1]Sheet1!$B:$B,[1]Sheet1!BT:BT)</f>
        <v>0</v>
      </c>
      <c r="CU348" s="211">
        <f>_xlfn.XLOOKUP($C348,[1]Sheet1!$B:$B,[1]Sheet1!BU:BU)</f>
        <v>1</v>
      </c>
      <c r="CV348" s="211">
        <f>_xlfn.XLOOKUP($C348,[1]Sheet1!$B:$B,[1]Sheet1!BV:BV)</f>
        <v>0</v>
      </c>
      <c r="CW348" s="211">
        <f>_xlfn.XLOOKUP($C348,[1]Sheet1!$B:$B,[1]Sheet1!BW:BW)</f>
        <v>1</v>
      </c>
      <c r="CX348" s="211">
        <f>_xlfn.XLOOKUP($C348,[1]Sheet1!$B:$B,[1]Sheet1!BX:BX)</f>
        <v>0</v>
      </c>
      <c r="CY348" s="211">
        <f>_xlfn.XLOOKUP($C348,[1]Sheet1!$B:$B,[1]Sheet1!BY:BY)</f>
        <v>1</v>
      </c>
      <c r="CZ348" s="211">
        <f>_xlfn.XLOOKUP($C348,[1]Sheet1!$B:$B,[1]Sheet1!BZ:BZ)</f>
        <v>1</v>
      </c>
      <c r="DA348" s="211">
        <f>_xlfn.XLOOKUP($C348,[1]Sheet1!$B:$B,[1]Sheet1!CA:CA)</f>
        <v>0</v>
      </c>
      <c r="DB348" s="211">
        <f>_xlfn.XLOOKUP($C348,[1]Sheet1!$B:$B,[1]Sheet1!CB:CB)</f>
        <v>1</v>
      </c>
      <c r="DC348" s="211">
        <f>_xlfn.XLOOKUP($C348,[1]Sheet1!$B:$B,[1]Sheet1!CC:CC)</f>
        <v>1</v>
      </c>
      <c r="DD348" s="211">
        <f>_xlfn.XLOOKUP($C348,[1]Sheet1!$B:$B,[1]Sheet1!CD:CD)</f>
        <v>0</v>
      </c>
      <c r="DE348" s="211">
        <f>_xlfn.XLOOKUP($C348,[1]Sheet1!$B:$B,[1]Sheet1!CE:CE)</f>
        <v>1</v>
      </c>
      <c r="DF348" s="211">
        <f>_xlfn.XLOOKUP($C348,[1]Sheet1!$B:$B,[1]Sheet1!CF:CF)</f>
        <v>0</v>
      </c>
      <c r="DG348" s="163" t="str">
        <f>_xlfn.XLOOKUP(C348,[2]Sheet1!$B:$B,[2]Sheet1!$N:$N)</f>
        <v>Y</v>
      </c>
      <c r="DH348" s="163" t="str">
        <f>_xlfn.XLOOKUP(C348,[2]Sheet1!$B:$B,[2]Sheet1!$R:$R)</f>
        <v>Yes</v>
      </c>
      <c r="DI348" s="163" t="str">
        <f>_xlfn.XLOOKUP(C348,[2]Sheet1!$B:$B,[2]Sheet1!$AN:$AN)</f>
        <v>C</v>
      </c>
      <c r="DJ348" s="163" t="str">
        <f>_xlfn.XLOOKUP(C348,[2]Sheet1!$B:$B,[2]Sheet1!$W:$W)</f>
        <v>N</v>
      </c>
      <c r="DK348" s="163">
        <f>_xlfn.XLOOKUP(C348,[2]Sheet1!$B:$B,[2]Sheet1!$AF:$AF)</f>
        <v>0</v>
      </c>
      <c r="DL348" s="163" t="str">
        <f>_xlfn.XLOOKUP(C348,[2]Sheet1!$B:$B,[2]Sheet1!$AW:$AW)</f>
        <v>Y</v>
      </c>
      <c r="DM348" s="166" t="str">
        <f t="shared" si="210"/>
        <v>Y</v>
      </c>
      <c r="DN348" s="166" t="str">
        <f t="shared" si="211"/>
        <v>Targets set</v>
      </c>
      <c r="DO348" s="166" t="str">
        <f t="shared" si="212"/>
        <v>N</v>
      </c>
      <c r="DP348" s="166" t="str">
        <f t="shared" si="213"/>
        <v>Y</v>
      </c>
      <c r="DQ348" s="180" t="str">
        <f t="shared" si="214"/>
        <v>Yes</v>
      </c>
      <c r="DR348" s="180"/>
    </row>
    <row r="349" spans="1:122" s="24" customFormat="1" ht="16.5" hidden="1" customHeight="1">
      <c r="A349" s="24">
        <v>346</v>
      </c>
      <c r="B349" s="24">
        <v>310</v>
      </c>
      <c r="C349" s="26" t="s">
        <v>2144</v>
      </c>
      <c r="D349" s="24" t="s">
        <v>7195</v>
      </c>
      <c r="E349" s="24" t="s">
        <v>7182</v>
      </c>
      <c r="F349" s="24" t="s">
        <v>7287</v>
      </c>
      <c r="G349" s="24" t="s">
        <v>3136</v>
      </c>
      <c r="H349" s="30" t="s">
        <v>2145</v>
      </c>
      <c r="I349" s="24" t="s">
        <v>2146</v>
      </c>
      <c r="J349" s="24">
        <v>-4.6180000000000003</v>
      </c>
      <c r="K349" s="24" t="s">
        <v>2147</v>
      </c>
      <c r="L349" s="24">
        <v>92834</v>
      </c>
      <c r="M349" s="26">
        <v>26</v>
      </c>
      <c r="N349" s="73" t="s">
        <v>86</v>
      </c>
      <c r="O349" s="73">
        <v>2018</v>
      </c>
      <c r="P349" s="74">
        <v>2025</v>
      </c>
      <c r="Q349" s="73" t="s">
        <v>86</v>
      </c>
      <c r="R349" s="73" t="s">
        <v>86</v>
      </c>
      <c r="S349" s="73" t="s">
        <v>673</v>
      </c>
      <c r="T349" s="73" t="s">
        <v>2984</v>
      </c>
      <c r="U349" s="214">
        <v>2030</v>
      </c>
      <c r="V349" s="73" t="s">
        <v>673</v>
      </c>
      <c r="W349" s="73" t="s">
        <v>2984</v>
      </c>
      <c r="X349" s="218">
        <v>2040</v>
      </c>
      <c r="Y349" s="73" t="s">
        <v>86</v>
      </c>
      <c r="Z349" s="73" t="s">
        <v>673</v>
      </c>
      <c r="AA349" s="74">
        <v>2040</v>
      </c>
      <c r="AB349" s="73"/>
      <c r="AC349" s="73" t="s">
        <v>417</v>
      </c>
      <c r="AD349" s="74" t="s">
        <v>6</v>
      </c>
      <c r="AE349" s="73" t="s">
        <v>7588</v>
      </c>
      <c r="AF349" s="73" t="s">
        <v>689</v>
      </c>
      <c r="AG349" s="73" t="s">
        <v>266</v>
      </c>
      <c r="AH349" s="73" t="s">
        <v>266</v>
      </c>
      <c r="AI349" s="73" t="s">
        <v>266</v>
      </c>
      <c r="AJ349" s="73" t="s">
        <v>2283</v>
      </c>
      <c r="AK349" s="81" t="s">
        <v>7588</v>
      </c>
      <c r="AL349" s="73" t="s">
        <v>7588</v>
      </c>
      <c r="AN349" s="26"/>
      <c r="AO349" s="24" t="s">
        <v>7346</v>
      </c>
      <c r="AP349" s="73" t="s">
        <v>86</v>
      </c>
      <c r="AQ349" s="24" t="s">
        <v>2283</v>
      </c>
      <c r="AR349" s="24" t="s">
        <v>5987</v>
      </c>
      <c r="AS349" s="24">
        <v>2040</v>
      </c>
      <c r="AU349" s="26"/>
      <c r="AV349" s="24" t="s">
        <v>267</v>
      </c>
      <c r="AW349" s="22" t="s">
        <v>267</v>
      </c>
      <c r="AX349" s="24" t="s">
        <v>269</v>
      </c>
      <c r="AY349" s="24" t="s">
        <v>689</v>
      </c>
      <c r="AZ349" s="24" t="s">
        <v>7588</v>
      </c>
      <c r="BA349" s="24" t="s">
        <v>7588</v>
      </c>
      <c r="BC349" s="26"/>
      <c r="BE349" s="29"/>
      <c r="BF349" s="26"/>
      <c r="BG349" s="24">
        <f t="shared" si="182"/>
        <v>0</v>
      </c>
      <c r="BH349" s="24">
        <f t="shared" si="183"/>
        <v>1</v>
      </c>
      <c r="BI349" s="24">
        <f t="shared" si="184"/>
        <v>0</v>
      </c>
      <c r="BJ349" s="24">
        <f t="shared" si="185"/>
        <v>1</v>
      </c>
      <c r="BK349" s="24">
        <f t="shared" si="186"/>
        <v>0</v>
      </c>
      <c r="BL349" s="24">
        <f t="shared" si="187"/>
        <v>1</v>
      </c>
      <c r="BM349" s="24">
        <f t="shared" si="188"/>
        <v>0</v>
      </c>
      <c r="BN349" s="24">
        <f t="shared" si="189"/>
        <v>1</v>
      </c>
      <c r="BO349" s="24">
        <f t="shared" si="190"/>
        <v>0</v>
      </c>
      <c r="BP349" s="24">
        <f t="shared" si="191"/>
        <v>0</v>
      </c>
      <c r="BQ349" s="24">
        <f t="shared" si="192"/>
        <v>1</v>
      </c>
      <c r="BR349" s="24">
        <f t="shared" si="193"/>
        <v>0</v>
      </c>
      <c r="BS349" s="24">
        <f t="shared" si="194"/>
        <v>0</v>
      </c>
      <c r="BT349" s="24">
        <f t="shared" si="195"/>
        <v>1</v>
      </c>
      <c r="BU349" s="24">
        <f t="shared" si="196"/>
        <v>0</v>
      </c>
      <c r="BV349" s="24">
        <f t="shared" si="197"/>
        <v>0</v>
      </c>
      <c r="BW349" s="24">
        <f t="shared" si="198"/>
        <v>0</v>
      </c>
      <c r="BX349" s="24">
        <f t="shared" si="199"/>
        <v>0</v>
      </c>
      <c r="BY349" s="24">
        <f t="shared" si="200"/>
        <v>0</v>
      </c>
      <c r="BZ349" s="24">
        <f t="shared" si="201"/>
        <v>0</v>
      </c>
      <c r="CA349" s="24">
        <f t="shared" si="202"/>
        <v>1</v>
      </c>
      <c r="CB349" s="24">
        <f t="shared" si="203"/>
        <v>1</v>
      </c>
      <c r="CC349" s="24">
        <f t="shared" si="204"/>
        <v>0</v>
      </c>
      <c r="CD349" s="24">
        <f t="shared" si="205"/>
        <v>0</v>
      </c>
      <c r="CE349" s="24">
        <f t="shared" si="206"/>
        <v>0</v>
      </c>
      <c r="CF349" s="24">
        <f t="shared" si="207"/>
        <v>0</v>
      </c>
      <c r="CG349" s="24">
        <f>MAX($BJ349,$BN349,$BX349,$CB349)</f>
        <v>1</v>
      </c>
      <c r="CH349" s="24">
        <f t="shared" si="208"/>
        <v>0</v>
      </c>
      <c r="CI349" s="24">
        <f t="shared" si="209"/>
        <v>1</v>
      </c>
      <c r="CJ349" s="211">
        <f>_xlfn.XLOOKUP($C349,[1]Sheet1!$B:$B,[1]Sheet1!BJ:BJ)</f>
        <v>0</v>
      </c>
      <c r="CK349" s="211">
        <f>_xlfn.XLOOKUP($C349,[1]Sheet1!$B:$B,[1]Sheet1!BK:BK)</f>
        <v>0</v>
      </c>
      <c r="CL349" s="211">
        <f>_xlfn.XLOOKUP($C349,[1]Sheet1!$B:$B,[1]Sheet1!BL:BL)</f>
        <v>0</v>
      </c>
      <c r="CM349" s="211">
        <f>_xlfn.XLOOKUP($C349,[1]Sheet1!$B:$B,[1]Sheet1!BM:BM)</f>
        <v>0</v>
      </c>
      <c r="CN349" s="211">
        <f>_xlfn.XLOOKUP($C349,[1]Sheet1!$B:$B,[1]Sheet1!BN:BN)</f>
        <v>0</v>
      </c>
      <c r="CO349" s="211">
        <f>_xlfn.XLOOKUP($C349,[1]Sheet1!$B:$B,[1]Sheet1!BO:BO)</f>
        <v>1</v>
      </c>
      <c r="CP349" s="211">
        <f>_xlfn.XLOOKUP($C349,[1]Sheet1!$B:$B,[1]Sheet1!BP:BP)</f>
        <v>0</v>
      </c>
      <c r="CQ349" s="211">
        <f>_xlfn.XLOOKUP($C349,[1]Sheet1!$B:$B,[1]Sheet1!BQ:BQ)</f>
        <v>1</v>
      </c>
      <c r="CR349" s="211">
        <f>_xlfn.XLOOKUP($C349,[1]Sheet1!$B:$B,[1]Sheet1!BR:BR)</f>
        <v>0</v>
      </c>
      <c r="CS349" s="211">
        <f>_xlfn.XLOOKUP($C349,[1]Sheet1!$B:$B,[1]Sheet1!BS:BS)</f>
        <v>1</v>
      </c>
      <c r="CT349" s="211">
        <f>_xlfn.XLOOKUP($C349,[1]Sheet1!$B:$B,[1]Sheet1!BT:BT)</f>
        <v>0</v>
      </c>
      <c r="CU349" s="211">
        <f>_xlfn.XLOOKUP($C349,[1]Sheet1!$B:$B,[1]Sheet1!BU:BU)</f>
        <v>1</v>
      </c>
      <c r="CV349" s="211">
        <f>_xlfn.XLOOKUP($C349,[1]Sheet1!$B:$B,[1]Sheet1!BV:BV)</f>
        <v>0</v>
      </c>
      <c r="CW349" s="211">
        <f>_xlfn.XLOOKUP($C349,[1]Sheet1!$B:$B,[1]Sheet1!BW:BW)</f>
        <v>1</v>
      </c>
      <c r="CX349" s="211">
        <f>_xlfn.XLOOKUP($C349,[1]Sheet1!$B:$B,[1]Sheet1!BX:BX)</f>
        <v>0</v>
      </c>
      <c r="CY349" s="211">
        <f>_xlfn.XLOOKUP($C349,[1]Sheet1!$B:$B,[1]Sheet1!BY:BY)</f>
        <v>1</v>
      </c>
      <c r="CZ349" s="211">
        <f>_xlfn.XLOOKUP($C349,[1]Sheet1!$B:$B,[1]Sheet1!BZ:BZ)</f>
        <v>1</v>
      </c>
      <c r="DA349" s="211">
        <f>_xlfn.XLOOKUP($C349,[1]Sheet1!$B:$B,[1]Sheet1!CA:CA)</f>
        <v>1</v>
      </c>
      <c r="DB349" s="211">
        <f>_xlfn.XLOOKUP($C349,[1]Sheet1!$B:$B,[1]Sheet1!CB:CB)</f>
        <v>1</v>
      </c>
      <c r="DC349" s="211">
        <f>_xlfn.XLOOKUP($C349,[1]Sheet1!$B:$B,[1]Sheet1!CC:CC)</f>
        <v>0</v>
      </c>
      <c r="DD349" s="211">
        <f>_xlfn.XLOOKUP($C349,[1]Sheet1!$B:$B,[1]Sheet1!CD:CD)</f>
        <v>0</v>
      </c>
      <c r="DE349" s="211">
        <f>_xlfn.XLOOKUP($C349,[1]Sheet1!$B:$B,[1]Sheet1!CE:CE)</f>
        <v>1</v>
      </c>
      <c r="DF349" s="211">
        <f>_xlfn.XLOOKUP($C349,[1]Sheet1!$B:$B,[1]Sheet1!CF:CF)</f>
        <v>0</v>
      </c>
      <c r="DG349" s="163" t="str">
        <f>_xlfn.XLOOKUP(C349,[2]Sheet1!$B:$B,[2]Sheet1!$N:$N)</f>
        <v>N</v>
      </c>
      <c r="DH349" s="163" t="str">
        <f>_xlfn.XLOOKUP(C349,[2]Sheet1!$B:$B,[2]Sheet1!$R:$R)</f>
        <v>Yes</v>
      </c>
      <c r="DI349" s="163" t="str">
        <f>_xlfn.XLOOKUP(C349,[2]Sheet1!$B:$B,[2]Sheet1!$AN:$AN)</f>
        <v>C, V</v>
      </c>
      <c r="DJ349" s="163" t="str">
        <f>_xlfn.XLOOKUP(C349,[2]Sheet1!$B:$B,[2]Sheet1!$W:$W)</f>
        <v>N</v>
      </c>
      <c r="DK349" s="163">
        <f>_xlfn.XLOOKUP(C349,[2]Sheet1!$B:$B,[2]Sheet1!$AF:$AF)</f>
        <v>0</v>
      </c>
      <c r="DL349" s="163" t="str">
        <f>_xlfn.XLOOKUP(C349,[2]Sheet1!$B:$B,[2]Sheet1!$AW:$AW)</f>
        <v>U</v>
      </c>
      <c r="DM349" s="166" t="str">
        <f t="shared" si="210"/>
        <v>Y</v>
      </c>
      <c r="DN349" s="166" t="str">
        <f t="shared" si="211"/>
        <v>Targets set</v>
      </c>
      <c r="DO349" s="166" t="str">
        <f t="shared" si="212"/>
        <v>Y</v>
      </c>
      <c r="DP349" s="166" t="str">
        <f t="shared" si="213"/>
        <v>N</v>
      </c>
      <c r="DQ349" s="180" t="str">
        <f t="shared" si="214"/>
        <v>Not Specified</v>
      </c>
      <c r="DR349" s="180"/>
    </row>
    <row r="350" spans="1:122" s="24" customFormat="1" ht="16.5" hidden="1" customHeight="1">
      <c r="A350" s="24">
        <v>347</v>
      </c>
      <c r="B350" s="24">
        <v>403</v>
      </c>
      <c r="C350" s="26" t="s">
        <v>2072</v>
      </c>
      <c r="D350" s="24" t="s">
        <v>7154</v>
      </c>
      <c r="E350" s="24" t="s">
        <v>3005</v>
      </c>
      <c r="F350" s="24" t="s">
        <v>7286</v>
      </c>
      <c r="G350" s="24" t="s">
        <v>2990</v>
      </c>
      <c r="H350" s="30" t="s">
        <v>2073</v>
      </c>
      <c r="I350" s="24" t="s">
        <v>2074</v>
      </c>
      <c r="J350" s="24">
        <v>4.2229999999999999</v>
      </c>
      <c r="K350" s="24" t="s">
        <v>2075</v>
      </c>
      <c r="L350" s="24">
        <v>31100</v>
      </c>
      <c r="M350" s="26">
        <v>3</v>
      </c>
      <c r="N350" s="73" t="s">
        <v>689</v>
      </c>
      <c r="O350" s="73" t="s">
        <v>7588</v>
      </c>
      <c r="P350" s="74" t="s">
        <v>7588</v>
      </c>
      <c r="Q350" s="73" t="s">
        <v>86</v>
      </c>
      <c r="R350" s="73" t="s">
        <v>86</v>
      </c>
      <c r="S350" s="73" t="s">
        <v>673</v>
      </c>
      <c r="T350" s="73" t="s">
        <v>2984</v>
      </c>
      <c r="U350" s="213">
        <v>2030</v>
      </c>
      <c r="V350" s="73" t="s">
        <v>673</v>
      </c>
      <c r="W350" s="73" t="s">
        <v>2984</v>
      </c>
      <c r="X350" s="218">
        <v>2040</v>
      </c>
      <c r="Y350" s="73" t="s">
        <v>86</v>
      </c>
      <c r="Z350" s="73" t="s">
        <v>673</v>
      </c>
      <c r="AA350" s="74">
        <v>2040</v>
      </c>
      <c r="AB350" s="73"/>
      <c r="AC350" s="73" t="s">
        <v>417</v>
      </c>
      <c r="AD350" s="74" t="s">
        <v>6</v>
      </c>
      <c r="AE350" s="73" t="s">
        <v>7588</v>
      </c>
      <c r="AF350" s="73" t="s">
        <v>689</v>
      </c>
      <c r="AG350" s="73" t="s">
        <v>266</v>
      </c>
      <c r="AH350" s="73" t="s">
        <v>266</v>
      </c>
      <c r="AI350" s="73" t="s">
        <v>738</v>
      </c>
      <c r="AJ350" s="73" t="s">
        <v>691</v>
      </c>
      <c r="AK350" s="81" t="s">
        <v>7588</v>
      </c>
      <c r="AL350" s="73" t="s">
        <v>7588</v>
      </c>
      <c r="AN350" s="26"/>
      <c r="AO350" s="24" t="s">
        <v>870</v>
      </c>
      <c r="AP350" s="73" t="s">
        <v>86</v>
      </c>
      <c r="AQ350" s="24" t="s">
        <v>691</v>
      </c>
      <c r="AR350" s="24" t="s">
        <v>5998</v>
      </c>
      <c r="AS350" s="24">
        <v>2040</v>
      </c>
      <c r="AU350" s="26"/>
      <c r="AV350" s="24" t="s">
        <v>266</v>
      </c>
      <c r="AW350" s="22" t="s">
        <v>269</v>
      </c>
      <c r="AX350" s="24" t="s">
        <v>269</v>
      </c>
      <c r="AY350" s="24" t="s">
        <v>689</v>
      </c>
      <c r="AZ350" s="24" t="s">
        <v>7588</v>
      </c>
      <c r="BA350" s="24" t="s">
        <v>7588</v>
      </c>
      <c r="BC350" s="26"/>
      <c r="BE350" s="29"/>
      <c r="BF350" s="26"/>
      <c r="BG350" s="24">
        <f t="shared" si="182"/>
        <v>0</v>
      </c>
      <c r="BH350" s="24">
        <f t="shared" si="183"/>
        <v>0</v>
      </c>
      <c r="BI350" s="24">
        <f t="shared" si="184"/>
        <v>0</v>
      </c>
      <c r="BJ350" s="24">
        <f t="shared" si="185"/>
        <v>0</v>
      </c>
      <c r="BK350" s="24">
        <f t="shared" si="186"/>
        <v>0</v>
      </c>
      <c r="BL350" s="24">
        <f t="shared" si="187"/>
        <v>1</v>
      </c>
      <c r="BM350" s="24">
        <f t="shared" si="188"/>
        <v>0</v>
      </c>
      <c r="BN350" s="24">
        <f t="shared" si="189"/>
        <v>1</v>
      </c>
      <c r="BO350" s="24">
        <f t="shared" si="190"/>
        <v>0</v>
      </c>
      <c r="BP350" s="24">
        <f t="shared" si="191"/>
        <v>0</v>
      </c>
      <c r="BQ350" s="24">
        <f t="shared" si="192"/>
        <v>1</v>
      </c>
      <c r="BR350" s="24">
        <f t="shared" si="193"/>
        <v>0</v>
      </c>
      <c r="BS350" s="24">
        <f t="shared" si="194"/>
        <v>0</v>
      </c>
      <c r="BT350" s="24">
        <f t="shared" si="195"/>
        <v>1</v>
      </c>
      <c r="BU350" s="24">
        <f t="shared" si="196"/>
        <v>0</v>
      </c>
      <c r="BV350" s="24">
        <f t="shared" si="197"/>
        <v>0</v>
      </c>
      <c r="BW350" s="24">
        <f t="shared" si="198"/>
        <v>0</v>
      </c>
      <c r="BX350" s="24">
        <f t="shared" si="199"/>
        <v>0</v>
      </c>
      <c r="BY350" s="24">
        <f t="shared" si="200"/>
        <v>0</v>
      </c>
      <c r="BZ350" s="24">
        <f t="shared" si="201"/>
        <v>0</v>
      </c>
      <c r="CA350" s="24">
        <f t="shared" si="202"/>
        <v>1</v>
      </c>
      <c r="CB350" s="24">
        <f t="shared" si="203"/>
        <v>1</v>
      </c>
      <c r="CC350" s="24">
        <f t="shared" si="204"/>
        <v>0</v>
      </c>
      <c r="CD350" s="24">
        <f t="shared" si="205"/>
        <v>0</v>
      </c>
      <c r="CE350" s="24">
        <f t="shared" si="206"/>
        <v>0</v>
      </c>
      <c r="CF350" s="24">
        <f t="shared" si="207"/>
        <v>1</v>
      </c>
      <c r="CG350" s="24">
        <f>MAX($BJ350,$BN350,$BX350,$CB350)</f>
        <v>1</v>
      </c>
      <c r="CH350" s="24">
        <f t="shared" si="208"/>
        <v>0</v>
      </c>
      <c r="CI350" s="24">
        <f t="shared" si="209"/>
        <v>0</v>
      </c>
      <c r="CJ350" s="211">
        <f>_xlfn.XLOOKUP($C350,[1]Sheet1!$B:$B,[1]Sheet1!BJ:BJ)</f>
        <v>0</v>
      </c>
      <c r="CK350" s="211">
        <f>_xlfn.XLOOKUP($C350,[1]Sheet1!$B:$B,[1]Sheet1!BK:BK)</f>
        <v>0</v>
      </c>
      <c r="CL350" s="211">
        <f>_xlfn.XLOOKUP($C350,[1]Sheet1!$B:$B,[1]Sheet1!BL:BL)</f>
        <v>0</v>
      </c>
      <c r="CM350" s="211">
        <f>_xlfn.XLOOKUP($C350,[1]Sheet1!$B:$B,[1]Sheet1!BM:BM)</f>
        <v>0</v>
      </c>
      <c r="CN350" s="211">
        <f>_xlfn.XLOOKUP($C350,[1]Sheet1!$B:$B,[1]Sheet1!BN:BN)</f>
        <v>0</v>
      </c>
      <c r="CO350" s="211">
        <f>_xlfn.XLOOKUP($C350,[1]Sheet1!$B:$B,[1]Sheet1!BO:BO)</f>
        <v>1</v>
      </c>
      <c r="CP350" s="211">
        <f>_xlfn.XLOOKUP($C350,[1]Sheet1!$B:$B,[1]Sheet1!BP:BP)</f>
        <v>0</v>
      </c>
      <c r="CQ350" s="211">
        <f>_xlfn.XLOOKUP($C350,[1]Sheet1!$B:$B,[1]Sheet1!BQ:BQ)</f>
        <v>1</v>
      </c>
      <c r="CR350" s="211">
        <f>_xlfn.XLOOKUP($C350,[1]Sheet1!$B:$B,[1]Sheet1!BR:BR)</f>
        <v>0</v>
      </c>
      <c r="CS350" s="211">
        <f>_xlfn.XLOOKUP($C350,[1]Sheet1!$B:$B,[1]Sheet1!BS:BS)</f>
        <v>1</v>
      </c>
      <c r="CT350" s="211">
        <f>_xlfn.XLOOKUP($C350,[1]Sheet1!$B:$B,[1]Sheet1!BT:BT)</f>
        <v>0</v>
      </c>
      <c r="CU350" s="211">
        <f>_xlfn.XLOOKUP($C350,[1]Sheet1!$B:$B,[1]Sheet1!BU:BU)</f>
        <v>1</v>
      </c>
      <c r="CV350" s="211">
        <f>_xlfn.XLOOKUP($C350,[1]Sheet1!$B:$B,[1]Sheet1!BV:BV)</f>
        <v>0</v>
      </c>
      <c r="CW350" s="211">
        <f>_xlfn.XLOOKUP($C350,[1]Sheet1!$B:$B,[1]Sheet1!BW:BW)</f>
        <v>0</v>
      </c>
      <c r="CX350" s="211">
        <f>_xlfn.XLOOKUP($C350,[1]Sheet1!$B:$B,[1]Sheet1!BX:BX)</f>
        <v>0</v>
      </c>
      <c r="CY350" s="211">
        <f>_xlfn.XLOOKUP($C350,[1]Sheet1!$B:$B,[1]Sheet1!BY:BY)</f>
        <v>0</v>
      </c>
      <c r="CZ350" s="211">
        <f>_xlfn.XLOOKUP($C350,[1]Sheet1!$B:$B,[1]Sheet1!BZ:BZ)</f>
        <v>1</v>
      </c>
      <c r="DA350" s="211">
        <f>_xlfn.XLOOKUP($C350,[1]Sheet1!$B:$B,[1]Sheet1!CA:CA)</f>
        <v>1</v>
      </c>
      <c r="DB350" s="211">
        <f>_xlfn.XLOOKUP($C350,[1]Sheet1!$B:$B,[1]Sheet1!CB:CB)</f>
        <v>1</v>
      </c>
      <c r="DC350" s="211">
        <f>_xlfn.XLOOKUP($C350,[1]Sheet1!$B:$B,[1]Sheet1!CC:CC)</f>
        <v>0</v>
      </c>
      <c r="DD350" s="211">
        <f>_xlfn.XLOOKUP($C350,[1]Sheet1!$B:$B,[1]Sheet1!CD:CD)</f>
        <v>0</v>
      </c>
      <c r="DE350" s="211">
        <f>_xlfn.XLOOKUP($C350,[1]Sheet1!$B:$B,[1]Sheet1!CE:CE)</f>
        <v>1</v>
      </c>
      <c r="DF350" s="211">
        <f>_xlfn.XLOOKUP($C350,[1]Sheet1!$B:$B,[1]Sheet1!CF:CF)</f>
        <v>0</v>
      </c>
      <c r="DG350" s="163" t="str">
        <f>_xlfn.XLOOKUP(C350,[2]Sheet1!$B:$B,[2]Sheet1!$N:$N)</f>
        <v>Y</v>
      </c>
      <c r="DH350" s="163" t="str">
        <f>_xlfn.XLOOKUP(C350,[2]Sheet1!$B:$B,[2]Sheet1!$R:$R)</f>
        <v>Yes</v>
      </c>
      <c r="DI350" s="163" t="str">
        <f>_xlfn.XLOOKUP(C350,[2]Sheet1!$B:$B,[2]Sheet1!$AN:$AN)</f>
        <v>C,V</v>
      </c>
      <c r="DJ350" s="163" t="str">
        <f>_xlfn.XLOOKUP(C350,[2]Sheet1!$B:$B,[2]Sheet1!$W:$W)</f>
        <v>N</v>
      </c>
      <c r="DK350" s="163">
        <f>_xlfn.XLOOKUP(C350,[2]Sheet1!$B:$B,[2]Sheet1!$AF:$AF)</f>
        <v>0</v>
      </c>
      <c r="DL350" s="163" t="str">
        <f>_xlfn.XLOOKUP(C350,[2]Sheet1!$B:$B,[2]Sheet1!$AW:$AW)</f>
        <v>U</v>
      </c>
      <c r="DM350" s="166" t="str">
        <f t="shared" si="210"/>
        <v>Y</v>
      </c>
      <c r="DN350" s="166" t="str">
        <f t="shared" si="211"/>
        <v>Targets set</v>
      </c>
      <c r="DO350" s="166" t="str">
        <f t="shared" si="212"/>
        <v>Y</v>
      </c>
      <c r="DP350" s="166" t="str">
        <f t="shared" si="213"/>
        <v>N</v>
      </c>
      <c r="DQ350" s="180" t="str">
        <f t="shared" si="214"/>
        <v>Yes</v>
      </c>
      <c r="DR350" s="180"/>
    </row>
    <row r="351" spans="1:122" s="24" customFormat="1" ht="16.5" hidden="1" customHeight="1">
      <c r="A351" s="24">
        <v>348</v>
      </c>
      <c r="B351" s="24">
        <v>444</v>
      </c>
      <c r="C351" s="26" t="s">
        <v>1651</v>
      </c>
      <c r="D351" s="143" t="s">
        <v>7167</v>
      </c>
      <c r="E351" s="143" t="s">
        <v>7163</v>
      </c>
      <c r="F351" s="143" t="s">
        <v>7282</v>
      </c>
      <c r="G351" s="143" t="s">
        <v>3181</v>
      </c>
      <c r="H351" s="167" t="s">
        <v>1652</v>
      </c>
      <c r="I351" s="143" t="s">
        <v>1653</v>
      </c>
      <c r="J351" s="143">
        <v>0.46</v>
      </c>
      <c r="K351" s="143" t="s">
        <v>1654</v>
      </c>
      <c r="L351" s="143">
        <v>65926</v>
      </c>
      <c r="M351" s="144">
        <v>20</v>
      </c>
      <c r="N351" s="73" t="s">
        <v>689</v>
      </c>
      <c r="O351" s="73" t="s">
        <v>7588</v>
      </c>
      <c r="P351" s="74" t="s">
        <v>7588</v>
      </c>
      <c r="Q351" s="73" t="s">
        <v>86</v>
      </c>
      <c r="R351" s="73" t="s">
        <v>86</v>
      </c>
      <c r="S351" s="73" t="s">
        <v>673</v>
      </c>
      <c r="T351" s="73" t="s">
        <v>2984</v>
      </c>
      <c r="U351" s="213">
        <v>2030</v>
      </c>
      <c r="V351" s="73" t="s">
        <v>673</v>
      </c>
      <c r="W351" s="73" t="s">
        <v>2984</v>
      </c>
      <c r="X351" s="218">
        <v>2050</v>
      </c>
      <c r="Y351" s="73" t="s">
        <v>86</v>
      </c>
      <c r="Z351" s="73" t="s">
        <v>673</v>
      </c>
      <c r="AA351" s="74">
        <v>2050</v>
      </c>
      <c r="AB351" s="73"/>
      <c r="AC351" s="73" t="s">
        <v>675</v>
      </c>
      <c r="AD351" s="74" t="s">
        <v>5</v>
      </c>
      <c r="AE351" s="73" t="s">
        <v>7346</v>
      </c>
      <c r="AF351" s="73" t="s">
        <v>86</v>
      </c>
      <c r="AG351" s="73" t="s">
        <v>266</v>
      </c>
      <c r="AH351" s="73" t="s">
        <v>266</v>
      </c>
      <c r="AI351" s="73" t="s">
        <v>266</v>
      </c>
      <c r="AJ351" s="73" t="s">
        <v>2283</v>
      </c>
      <c r="AK351" s="81" t="s">
        <v>6009</v>
      </c>
      <c r="AL351" s="73">
        <v>2050</v>
      </c>
      <c r="AN351" s="26"/>
      <c r="AO351" s="24" t="s">
        <v>7588</v>
      </c>
      <c r="AP351" s="73" t="s">
        <v>689</v>
      </c>
      <c r="AQ351" s="24" t="s">
        <v>7588</v>
      </c>
      <c r="AR351" s="24" t="s">
        <v>7588</v>
      </c>
      <c r="AS351" s="24" t="s">
        <v>7588</v>
      </c>
      <c r="AU351" s="26"/>
      <c r="AV351" s="24" t="s">
        <v>267</v>
      </c>
      <c r="AW351" s="22" t="s">
        <v>267</v>
      </c>
      <c r="AX351" s="24" t="s">
        <v>269</v>
      </c>
      <c r="AY351" s="24" t="s">
        <v>689</v>
      </c>
      <c r="AZ351" s="24" t="s">
        <v>7588</v>
      </c>
      <c r="BA351" s="24" t="s">
        <v>7588</v>
      </c>
      <c r="BC351" s="26"/>
      <c r="BE351" s="29"/>
      <c r="BF351" s="26"/>
      <c r="BG351" s="24">
        <f t="shared" si="182"/>
        <v>0</v>
      </c>
      <c r="BH351" s="24">
        <f t="shared" si="183"/>
        <v>0</v>
      </c>
      <c r="BI351" s="24">
        <f t="shared" si="184"/>
        <v>0</v>
      </c>
      <c r="BJ351" s="24">
        <f t="shared" si="185"/>
        <v>0</v>
      </c>
      <c r="BK351" s="24">
        <f t="shared" si="186"/>
        <v>0</v>
      </c>
      <c r="BL351" s="24">
        <f t="shared" si="187"/>
        <v>1</v>
      </c>
      <c r="BM351" s="24">
        <f t="shared" si="188"/>
        <v>0</v>
      </c>
      <c r="BN351" s="24">
        <f t="shared" si="189"/>
        <v>1</v>
      </c>
      <c r="BO351" s="24">
        <f t="shared" si="190"/>
        <v>0</v>
      </c>
      <c r="BP351" s="24">
        <f t="shared" si="191"/>
        <v>0</v>
      </c>
      <c r="BQ351" s="24">
        <f t="shared" si="192"/>
        <v>1</v>
      </c>
      <c r="BR351" s="24">
        <f t="shared" si="193"/>
        <v>0</v>
      </c>
      <c r="BS351" s="24">
        <f t="shared" si="194"/>
        <v>0</v>
      </c>
      <c r="BT351" s="24">
        <f t="shared" si="195"/>
        <v>0</v>
      </c>
      <c r="BU351" s="24">
        <f t="shared" si="196"/>
        <v>0</v>
      </c>
      <c r="BV351" s="24">
        <f t="shared" si="197"/>
        <v>0</v>
      </c>
      <c r="BW351" s="24">
        <f t="shared" si="198"/>
        <v>1</v>
      </c>
      <c r="BX351" s="24">
        <f t="shared" si="199"/>
        <v>1</v>
      </c>
      <c r="BY351" s="24">
        <f t="shared" si="200"/>
        <v>0</v>
      </c>
      <c r="BZ351" s="24">
        <f t="shared" si="201"/>
        <v>0</v>
      </c>
      <c r="CA351" s="24">
        <f t="shared" si="202"/>
        <v>1</v>
      </c>
      <c r="CB351" s="24">
        <f t="shared" si="203"/>
        <v>1</v>
      </c>
      <c r="CC351" s="24">
        <f t="shared" si="204"/>
        <v>0</v>
      </c>
      <c r="CD351" s="24">
        <f t="shared" si="205"/>
        <v>0</v>
      </c>
      <c r="CE351" s="24">
        <f t="shared" si="206"/>
        <v>0</v>
      </c>
      <c r="CF351" s="24">
        <f t="shared" si="207"/>
        <v>0</v>
      </c>
      <c r="CG351" s="24">
        <f>MAX($BJ351,$BN351,$BX351,$CB351)</f>
        <v>1</v>
      </c>
      <c r="CH351" s="24">
        <f t="shared" si="208"/>
        <v>0</v>
      </c>
      <c r="CI351" s="24">
        <f t="shared" si="209"/>
        <v>1</v>
      </c>
      <c r="CJ351" s="211">
        <f>_xlfn.XLOOKUP($C351,[1]Sheet1!$B:$B,[1]Sheet1!BJ:BJ)</f>
        <v>0</v>
      </c>
      <c r="CK351" s="211">
        <f>_xlfn.XLOOKUP($C351,[1]Sheet1!$B:$B,[1]Sheet1!BK:BK)</f>
        <v>0</v>
      </c>
      <c r="CL351" s="211">
        <f>_xlfn.XLOOKUP($C351,[1]Sheet1!$B:$B,[1]Sheet1!BL:BL)</f>
        <v>1</v>
      </c>
      <c r="CM351" s="211">
        <f>_xlfn.XLOOKUP($C351,[1]Sheet1!$B:$B,[1]Sheet1!BM:BM)</f>
        <v>1</v>
      </c>
      <c r="CN351" s="211">
        <f>_xlfn.XLOOKUP($C351,[1]Sheet1!$B:$B,[1]Sheet1!BN:BN)</f>
        <v>0</v>
      </c>
      <c r="CO351" s="211">
        <f>_xlfn.XLOOKUP($C351,[1]Sheet1!$B:$B,[1]Sheet1!BO:BO)</f>
        <v>0</v>
      </c>
      <c r="CP351" s="211">
        <f>_xlfn.XLOOKUP($C351,[1]Sheet1!$B:$B,[1]Sheet1!BP:BP)</f>
        <v>0</v>
      </c>
      <c r="CQ351" s="211">
        <f>_xlfn.XLOOKUP($C351,[1]Sheet1!$B:$B,[1]Sheet1!BQ:BQ)</f>
        <v>0</v>
      </c>
      <c r="CR351" s="211">
        <f>_xlfn.XLOOKUP($C351,[1]Sheet1!$B:$B,[1]Sheet1!BR:BR)</f>
        <v>0</v>
      </c>
      <c r="CS351" s="211">
        <f>_xlfn.XLOOKUP($C351,[1]Sheet1!$B:$B,[1]Sheet1!BS:BS)</f>
        <v>1</v>
      </c>
      <c r="CT351" s="211">
        <f>_xlfn.XLOOKUP($C351,[1]Sheet1!$B:$B,[1]Sheet1!BT:BT)</f>
        <v>0</v>
      </c>
      <c r="CU351" s="211">
        <f>_xlfn.XLOOKUP($C351,[1]Sheet1!$B:$B,[1]Sheet1!BU:BU)</f>
        <v>1</v>
      </c>
      <c r="CV351" s="211">
        <f>_xlfn.XLOOKUP($C351,[1]Sheet1!$B:$B,[1]Sheet1!BV:BV)</f>
        <v>0</v>
      </c>
      <c r="CW351" s="211">
        <f>_xlfn.XLOOKUP($C351,[1]Sheet1!$B:$B,[1]Sheet1!BW:BW)</f>
        <v>0</v>
      </c>
      <c r="CX351" s="211">
        <f>_xlfn.XLOOKUP($C351,[1]Sheet1!$B:$B,[1]Sheet1!BX:BX)</f>
        <v>0</v>
      </c>
      <c r="CY351" s="211">
        <f>_xlfn.XLOOKUP($C351,[1]Sheet1!$B:$B,[1]Sheet1!BY:BY)</f>
        <v>0</v>
      </c>
      <c r="CZ351" s="211">
        <f>_xlfn.XLOOKUP($C351,[1]Sheet1!$B:$B,[1]Sheet1!BZ:BZ)</f>
        <v>1</v>
      </c>
      <c r="DA351" s="211">
        <f>_xlfn.XLOOKUP($C351,[1]Sheet1!$B:$B,[1]Sheet1!CA:CA)</f>
        <v>0</v>
      </c>
      <c r="DB351" s="211">
        <f>_xlfn.XLOOKUP($C351,[1]Sheet1!$B:$B,[1]Sheet1!CB:CB)</f>
        <v>1</v>
      </c>
      <c r="DC351" s="211">
        <f>_xlfn.XLOOKUP($C351,[1]Sheet1!$B:$B,[1]Sheet1!CC:CC)</f>
        <v>0</v>
      </c>
      <c r="DD351" s="211">
        <f>_xlfn.XLOOKUP($C351,[1]Sheet1!$B:$B,[1]Sheet1!CD:CD)</f>
        <v>0</v>
      </c>
      <c r="DE351" s="211">
        <f>_xlfn.XLOOKUP($C351,[1]Sheet1!$B:$B,[1]Sheet1!CE:CE)</f>
        <v>1</v>
      </c>
      <c r="DF351" s="211">
        <f>_xlfn.XLOOKUP($C351,[1]Sheet1!$B:$B,[1]Sheet1!CF:CF)</f>
        <v>0</v>
      </c>
      <c r="DG351" s="163" t="str">
        <f>_xlfn.XLOOKUP(C351,[2]Sheet1!$B:$B,[2]Sheet1!$N:$N)</f>
        <v>N</v>
      </c>
      <c r="DH351" s="163" t="str">
        <f>_xlfn.XLOOKUP(C351,[2]Sheet1!$B:$B,[2]Sheet1!$R:$R)</f>
        <v>Yes</v>
      </c>
      <c r="DI351" s="163" t="str">
        <f>_xlfn.XLOOKUP(C351,[2]Sheet1!$B:$B,[2]Sheet1!$AN:$AN)</f>
        <v>N</v>
      </c>
      <c r="DJ351" s="163" t="str">
        <f>_xlfn.XLOOKUP(C351,[2]Sheet1!$B:$B,[2]Sheet1!$W:$W)</f>
        <v xml:space="preserve">C </v>
      </c>
      <c r="DK351" s="163" t="str">
        <f>_xlfn.XLOOKUP(C351,[2]Sheet1!$B:$B,[2]Sheet1!$AF:$AF)</f>
        <v>U</v>
      </c>
      <c r="DL351" s="163">
        <f>_xlfn.XLOOKUP(C351,[2]Sheet1!$B:$B,[2]Sheet1!$AW:$AW)</f>
        <v>0</v>
      </c>
      <c r="DM351" s="166" t="str">
        <f t="shared" si="210"/>
        <v>Y</v>
      </c>
      <c r="DN351" s="166" t="str">
        <f t="shared" si="211"/>
        <v>Targets set</v>
      </c>
      <c r="DO351" s="166" t="str">
        <f t="shared" si="212"/>
        <v>N</v>
      </c>
      <c r="DP351" s="166" t="str">
        <f t="shared" si="213"/>
        <v>Y</v>
      </c>
      <c r="DQ351" s="180" t="str">
        <f t="shared" si="214"/>
        <v>Not Specified</v>
      </c>
      <c r="DR351" s="180"/>
    </row>
    <row r="352" spans="1:122" s="99" customFormat="1" ht="16.5" hidden="1" customHeight="1">
      <c r="A352" s="143">
        <v>349</v>
      </c>
      <c r="B352" s="143">
        <v>349</v>
      </c>
      <c r="C352" s="144" t="s">
        <v>1559</v>
      </c>
      <c r="D352" s="143" t="s">
        <v>7233</v>
      </c>
      <c r="E352" s="143" t="s">
        <v>7189</v>
      </c>
      <c r="F352" s="143" t="s">
        <v>7256</v>
      </c>
      <c r="G352" s="143" t="s">
        <v>7255</v>
      </c>
      <c r="H352" s="167" t="s">
        <v>1560</v>
      </c>
      <c r="I352" s="143" t="s">
        <v>1561</v>
      </c>
      <c r="J352" s="143">
        <v>-0.60599999999999998</v>
      </c>
      <c r="K352" s="143" t="s">
        <v>1562</v>
      </c>
      <c r="L352" s="143">
        <v>388999</v>
      </c>
      <c r="M352" s="144">
        <v>6</v>
      </c>
      <c r="N352" s="145" t="s">
        <v>689</v>
      </c>
      <c r="O352" s="145" t="s">
        <v>7588</v>
      </c>
      <c r="P352" s="146" t="s">
        <v>7588</v>
      </c>
      <c r="Q352" s="73" t="s">
        <v>689</v>
      </c>
      <c r="R352" s="73" t="s">
        <v>689</v>
      </c>
      <c r="S352" s="145" t="s">
        <v>7588</v>
      </c>
      <c r="T352" s="145" t="s">
        <v>7588</v>
      </c>
      <c r="U352" s="214" t="s">
        <v>7588</v>
      </c>
      <c r="V352" s="145" t="s">
        <v>7588</v>
      </c>
      <c r="W352" s="145" t="s">
        <v>7588</v>
      </c>
      <c r="X352" s="219" t="s">
        <v>7588</v>
      </c>
      <c r="Y352" s="73" t="s">
        <v>7588</v>
      </c>
      <c r="Z352" s="145" t="s">
        <v>7588</v>
      </c>
      <c r="AA352" s="146" t="s">
        <v>7588</v>
      </c>
      <c r="AB352" s="145"/>
      <c r="AC352" s="145" t="s">
        <v>7588</v>
      </c>
      <c r="AD352" s="146" t="s">
        <v>7588</v>
      </c>
      <c r="AE352" s="73" t="s">
        <v>7588</v>
      </c>
      <c r="AF352" s="73" t="s">
        <v>689</v>
      </c>
      <c r="AG352" s="145" t="s">
        <v>7588</v>
      </c>
      <c r="AH352" s="145" t="s">
        <v>7588</v>
      </c>
      <c r="AI352" s="145" t="s">
        <v>7588</v>
      </c>
      <c r="AJ352" s="145" t="s">
        <v>7588</v>
      </c>
      <c r="AK352" s="147" t="s">
        <v>7588</v>
      </c>
      <c r="AL352" s="145" t="s">
        <v>7588</v>
      </c>
      <c r="AM352" s="152" t="s">
        <v>1563</v>
      </c>
      <c r="AN352" s="144" t="s">
        <v>519</v>
      </c>
      <c r="AO352" s="24" t="s">
        <v>7588</v>
      </c>
      <c r="AP352" s="145" t="s">
        <v>689</v>
      </c>
      <c r="AQ352" s="143" t="s">
        <v>7588</v>
      </c>
      <c r="AR352" s="143" t="s">
        <v>7588</v>
      </c>
      <c r="AS352" s="143" t="s">
        <v>7588</v>
      </c>
      <c r="AT352" s="143"/>
      <c r="AU352" s="144"/>
      <c r="AV352" s="143" t="s">
        <v>7588</v>
      </c>
      <c r="AW352" s="198" t="s">
        <v>7588</v>
      </c>
      <c r="AX352" s="143" t="s">
        <v>7588</v>
      </c>
      <c r="AY352" s="143" t="s">
        <v>689</v>
      </c>
      <c r="AZ352" s="143" t="s">
        <v>7588</v>
      </c>
      <c r="BA352" s="143" t="s">
        <v>7588</v>
      </c>
      <c r="BB352" s="143"/>
      <c r="BC352" s="144"/>
      <c r="BD352" s="143"/>
      <c r="BE352" s="148"/>
      <c r="BF352" s="202" t="s">
        <v>1564</v>
      </c>
      <c r="BG352" s="24">
        <f t="shared" si="182"/>
        <v>0</v>
      </c>
      <c r="BH352" s="24">
        <f t="shared" si="183"/>
        <v>0</v>
      </c>
      <c r="BI352" s="24">
        <f t="shared" si="184"/>
        <v>0</v>
      </c>
      <c r="BJ352" s="24">
        <f t="shared" si="185"/>
        <v>0</v>
      </c>
      <c r="BK352" s="24">
        <f t="shared" si="186"/>
        <v>0</v>
      </c>
      <c r="BL352" s="24">
        <f t="shared" si="187"/>
        <v>0</v>
      </c>
      <c r="BM352" s="24">
        <f t="shared" si="188"/>
        <v>0</v>
      </c>
      <c r="BN352" s="24">
        <f t="shared" si="189"/>
        <v>0</v>
      </c>
      <c r="BO352" s="24">
        <f t="shared" si="190"/>
        <v>0</v>
      </c>
      <c r="BP352" s="24">
        <f t="shared" si="191"/>
        <v>0</v>
      </c>
      <c r="BQ352" s="24">
        <f t="shared" si="192"/>
        <v>0</v>
      </c>
      <c r="BR352" s="24">
        <f t="shared" si="193"/>
        <v>0</v>
      </c>
      <c r="BS352" s="24">
        <f t="shared" si="194"/>
        <v>0</v>
      </c>
      <c r="BT352" s="24">
        <f t="shared" si="195"/>
        <v>0</v>
      </c>
      <c r="BU352" s="24">
        <f t="shared" si="196"/>
        <v>0</v>
      </c>
      <c r="BV352" s="24">
        <f t="shared" si="197"/>
        <v>0</v>
      </c>
      <c r="BW352" s="24">
        <f t="shared" si="198"/>
        <v>0</v>
      </c>
      <c r="BX352" s="24">
        <f t="shared" si="199"/>
        <v>0</v>
      </c>
      <c r="BY352" s="24">
        <f t="shared" si="200"/>
        <v>0</v>
      </c>
      <c r="BZ352" s="24">
        <f t="shared" si="201"/>
        <v>0</v>
      </c>
      <c r="CA352" s="24">
        <f t="shared" si="202"/>
        <v>0</v>
      </c>
      <c r="CB352" s="24">
        <f t="shared" si="203"/>
        <v>0</v>
      </c>
      <c r="CC352" s="24">
        <f t="shared" si="204"/>
        <v>0</v>
      </c>
      <c r="CD352" s="24">
        <f t="shared" si="205"/>
        <v>0</v>
      </c>
      <c r="CE352" s="24">
        <f t="shared" si="206"/>
        <v>0</v>
      </c>
      <c r="CF352" s="24">
        <f t="shared" si="207"/>
        <v>0</v>
      </c>
      <c r="CG352" s="24">
        <f t="shared" ref="CG352:CG358" si="215">MAX(BJ352,BN352,BX352,CB352)</f>
        <v>0</v>
      </c>
      <c r="CH352" s="24">
        <f t="shared" si="208"/>
        <v>0</v>
      </c>
      <c r="CI352" s="24">
        <f t="shared" si="209"/>
        <v>0</v>
      </c>
      <c r="CJ352" s="211">
        <f>_xlfn.XLOOKUP("Fomento Economico Mexicano",[1]Sheet1!$B:$B,[1]Sheet1!BJ:BJ)</f>
        <v>0</v>
      </c>
      <c r="CK352" s="211">
        <f>_xlfn.XLOOKUP("Fomento Economico Mexicano",[1]Sheet1!$B:$B,[1]Sheet1!BK:BK)</f>
        <v>0</v>
      </c>
      <c r="CL352" s="211">
        <f>_xlfn.XLOOKUP("Fomento Economico Mexicano",[1]Sheet1!$B:$B,[1]Sheet1!BL:BL)</f>
        <v>0</v>
      </c>
      <c r="CM352" s="211">
        <f>_xlfn.XLOOKUP("Fomento Economico Mexicano",[1]Sheet1!$B:$B,[1]Sheet1!BM:BM)</f>
        <v>0</v>
      </c>
      <c r="CN352" s="211">
        <f>_xlfn.XLOOKUP("Fomento Economico Mexicano",[1]Sheet1!$B:$B,[1]Sheet1!BN:BN)</f>
        <v>0</v>
      </c>
      <c r="CO352" s="211">
        <f>_xlfn.XLOOKUP("Fomento Economico Mexicano",[1]Sheet1!$B:$B,[1]Sheet1!BO:BO)</f>
        <v>0</v>
      </c>
      <c r="CP352" s="211">
        <f>_xlfn.XLOOKUP("Fomento Economico Mexicano",[1]Sheet1!$B:$B,[1]Sheet1!BP:BP)</f>
        <v>0</v>
      </c>
      <c r="CQ352" s="211">
        <f>_xlfn.XLOOKUP("Fomento Economico Mexicano",[1]Sheet1!$B:$B,[1]Sheet1!BQ:BQ)</f>
        <v>0</v>
      </c>
      <c r="CR352" s="211">
        <f>_xlfn.XLOOKUP("Fomento Economico Mexicano",[1]Sheet1!$B:$B,[1]Sheet1!BR:BR)</f>
        <v>0</v>
      </c>
      <c r="CS352" s="211">
        <f>_xlfn.XLOOKUP("Fomento Economico Mexicano",[1]Sheet1!$B:$B,[1]Sheet1!BS:BS)</f>
        <v>0</v>
      </c>
      <c r="CT352" s="211">
        <f>_xlfn.XLOOKUP("Fomento Economico Mexicano",[1]Sheet1!$B:$B,[1]Sheet1!BT:BT)</f>
        <v>0</v>
      </c>
      <c r="CU352" s="211">
        <f>_xlfn.XLOOKUP("Fomento Economico Mexicano",[1]Sheet1!$B:$B,[1]Sheet1!BU:BU)</f>
        <v>0</v>
      </c>
      <c r="CV352" s="211">
        <f>_xlfn.XLOOKUP("Fomento Economico Mexicano",[1]Sheet1!$B:$B,[1]Sheet1!BV:BV)</f>
        <v>0</v>
      </c>
      <c r="CW352" s="211">
        <f>_xlfn.XLOOKUP("Fomento Economico Mexicano",[1]Sheet1!$B:$B,[1]Sheet1!BW:BW)</f>
        <v>0</v>
      </c>
      <c r="CX352" s="211">
        <f>_xlfn.XLOOKUP("Fomento Economico Mexicano",[1]Sheet1!$B:$B,[1]Sheet1!BX:BX)</f>
        <v>0</v>
      </c>
      <c r="CY352" s="211">
        <f>_xlfn.XLOOKUP("Fomento Economico Mexicano",[1]Sheet1!$B:$B,[1]Sheet1!BY:BY)</f>
        <v>0</v>
      </c>
      <c r="CZ352" s="211">
        <f>_xlfn.XLOOKUP("Fomento Economico Mexicano",[1]Sheet1!$B:$B,[1]Sheet1!BZ:BZ)</f>
        <v>0</v>
      </c>
      <c r="DA352" s="211">
        <f>_xlfn.XLOOKUP("Fomento Economico Mexicano",[1]Sheet1!$B:$B,[1]Sheet1!CA:CA)</f>
        <v>0</v>
      </c>
      <c r="DB352" s="211">
        <f>_xlfn.XLOOKUP("Fomento Economico Mexicano",[1]Sheet1!$B:$B,[1]Sheet1!CB:CB)</f>
        <v>0</v>
      </c>
      <c r="DC352" s="211">
        <f>_xlfn.XLOOKUP("Fomento Economico Mexicano",[1]Sheet1!$B:$B,[1]Sheet1!CC:CC)</f>
        <v>0</v>
      </c>
      <c r="DD352" s="211">
        <f>_xlfn.XLOOKUP("Fomento Economico Mexicano",[1]Sheet1!$B:$B,[1]Sheet1!CD:CD)</f>
        <v>0</v>
      </c>
      <c r="DE352" s="211">
        <f>_xlfn.XLOOKUP("Fomento Economico Mexicano",[1]Sheet1!$B:$B,[1]Sheet1!CE:CE)</f>
        <v>0</v>
      </c>
      <c r="DF352" s="211">
        <f>_xlfn.XLOOKUP("Fomento Economico Mexicano",[1]Sheet1!$B:$B,[1]Sheet1!CF:CF)</f>
        <v>0</v>
      </c>
      <c r="DG352" s="163" t="e">
        <f>_xlfn.XLOOKUP(C352,[2]Sheet1!$B:$B,[2]Sheet1!$N:$N)</f>
        <v>#N/A</v>
      </c>
      <c r="DH352" s="163" t="e">
        <f>_xlfn.XLOOKUP(C352,[2]Sheet1!$B:$B,[2]Sheet1!$R:$R)</f>
        <v>#N/A</v>
      </c>
      <c r="DI352" s="163" t="e">
        <f>_xlfn.XLOOKUP(C352,[2]Sheet1!$B:$B,[2]Sheet1!$AN:$AN)</f>
        <v>#N/A</v>
      </c>
      <c r="DJ352" s="163" t="e">
        <f>_xlfn.XLOOKUP(C352,[2]Sheet1!$B:$B,[2]Sheet1!$W:$W)</f>
        <v>#N/A</v>
      </c>
      <c r="DK352" s="163" t="e">
        <f>_xlfn.XLOOKUP(C352,[2]Sheet1!$B:$B,[2]Sheet1!$AF:$AF)</f>
        <v>#N/A</v>
      </c>
      <c r="DL352" s="163" t="e">
        <f>_xlfn.XLOOKUP(C352,[2]Sheet1!$B:$B,[2]Sheet1!$AW:$AW)</f>
        <v>#N/A</v>
      </c>
      <c r="DM352" s="166" t="str">
        <f t="shared" si="210"/>
        <v>N</v>
      </c>
      <c r="DN352" s="166" t="str">
        <f t="shared" si="211"/>
        <v/>
      </c>
      <c r="DO352" s="166" t="str">
        <f t="shared" si="212"/>
        <v>N</v>
      </c>
      <c r="DP352" s="166" t="str">
        <f t="shared" si="213"/>
        <v>N</v>
      </c>
      <c r="DQ352" s="180" t="str">
        <f t="shared" si="214"/>
        <v/>
      </c>
      <c r="DR352" s="180"/>
    </row>
    <row r="353" spans="1:122" s="24" customFormat="1" ht="16.5" hidden="1" customHeight="1">
      <c r="A353" s="24">
        <v>350</v>
      </c>
      <c r="B353" s="24">
        <v>338</v>
      </c>
      <c r="C353" s="26" t="s">
        <v>1565</v>
      </c>
      <c r="D353" s="24" t="s">
        <v>7217</v>
      </c>
      <c r="E353" s="24" t="s">
        <v>7169</v>
      </c>
      <c r="F353" s="24" t="s">
        <v>2540</v>
      </c>
      <c r="G353" s="24" t="s">
        <v>3181</v>
      </c>
      <c r="H353" s="30" t="s">
        <v>1566</v>
      </c>
      <c r="I353" s="24" t="s">
        <v>1567</v>
      </c>
      <c r="J353" s="24">
        <v>0.77600000000000002</v>
      </c>
      <c r="K353" s="24" t="s">
        <v>1568</v>
      </c>
      <c r="L353" s="24">
        <v>38247</v>
      </c>
      <c r="M353" s="26">
        <v>27</v>
      </c>
      <c r="N353" s="73" t="s">
        <v>689</v>
      </c>
      <c r="O353" s="73" t="s">
        <v>7588</v>
      </c>
      <c r="P353" s="74" t="s">
        <v>7588</v>
      </c>
      <c r="Q353" s="73" t="s">
        <v>86</v>
      </c>
      <c r="R353" s="73" t="s">
        <v>689</v>
      </c>
      <c r="S353" s="73" t="s">
        <v>1421</v>
      </c>
      <c r="T353" s="73" t="s">
        <v>7588</v>
      </c>
      <c r="U353" s="213" t="s">
        <v>7588</v>
      </c>
      <c r="V353" s="73" t="s">
        <v>7588</v>
      </c>
      <c r="W353" s="73" t="s">
        <v>7588</v>
      </c>
      <c r="X353" s="218" t="s">
        <v>7588</v>
      </c>
      <c r="Y353" s="73" t="s">
        <v>7588</v>
      </c>
      <c r="Z353" s="73" t="s">
        <v>7588</v>
      </c>
      <c r="AA353" s="74" t="s">
        <v>7588</v>
      </c>
      <c r="AB353" s="73"/>
      <c r="AC353" s="73" t="s">
        <v>417</v>
      </c>
      <c r="AD353" s="74" t="s">
        <v>6</v>
      </c>
      <c r="AE353" s="73" t="s">
        <v>7588</v>
      </c>
      <c r="AF353" s="73" t="s">
        <v>689</v>
      </c>
      <c r="AG353" s="73" t="s">
        <v>266</v>
      </c>
      <c r="AH353" s="73" t="s">
        <v>266</v>
      </c>
      <c r="AI353" s="73" t="s">
        <v>266</v>
      </c>
      <c r="AJ353" s="73" t="s">
        <v>2283</v>
      </c>
      <c r="AK353" s="81" t="s">
        <v>7588</v>
      </c>
      <c r="AL353" s="73" t="s">
        <v>7588</v>
      </c>
      <c r="AN353" s="26"/>
      <c r="AO353" s="24" t="s">
        <v>7346</v>
      </c>
      <c r="AP353" s="73" t="s">
        <v>86</v>
      </c>
      <c r="AQ353" s="24" t="s">
        <v>2283</v>
      </c>
      <c r="AR353" s="24" t="s">
        <v>6022</v>
      </c>
      <c r="AS353" s="24">
        <v>2050</v>
      </c>
      <c r="AU353" s="26"/>
      <c r="AV353" s="24" t="s">
        <v>267</v>
      </c>
      <c r="AW353" s="22" t="s">
        <v>267</v>
      </c>
      <c r="AX353" s="24" t="s">
        <v>269</v>
      </c>
      <c r="AY353" s="24" t="s">
        <v>689</v>
      </c>
      <c r="AZ353" s="24" t="s">
        <v>7588</v>
      </c>
      <c r="BA353" s="24" t="s">
        <v>7588</v>
      </c>
      <c r="BC353" s="26"/>
      <c r="BE353" s="29"/>
      <c r="BF353" s="26"/>
      <c r="BG353" s="24">
        <f t="shared" si="182"/>
        <v>0</v>
      </c>
      <c r="BH353" s="24">
        <f t="shared" si="183"/>
        <v>0</v>
      </c>
      <c r="BI353" s="24">
        <f t="shared" si="184"/>
        <v>0</v>
      </c>
      <c r="BJ353" s="24">
        <f t="shared" si="185"/>
        <v>0</v>
      </c>
      <c r="BK353" s="24">
        <f t="shared" si="186"/>
        <v>0</v>
      </c>
      <c r="BL353" s="24">
        <f t="shared" si="187"/>
        <v>0</v>
      </c>
      <c r="BM353" s="24">
        <f t="shared" si="188"/>
        <v>0</v>
      </c>
      <c r="BN353" s="24">
        <f t="shared" si="189"/>
        <v>0</v>
      </c>
      <c r="BO353" s="24">
        <f t="shared" si="190"/>
        <v>0</v>
      </c>
      <c r="BP353" s="24">
        <f t="shared" si="191"/>
        <v>0</v>
      </c>
      <c r="BQ353" s="24">
        <f t="shared" si="192"/>
        <v>0</v>
      </c>
      <c r="BR353" s="24">
        <f t="shared" si="193"/>
        <v>0</v>
      </c>
      <c r="BS353" s="24">
        <f t="shared" si="194"/>
        <v>0</v>
      </c>
      <c r="BT353" s="24">
        <f t="shared" si="195"/>
        <v>1</v>
      </c>
      <c r="BU353" s="24">
        <f t="shared" si="196"/>
        <v>0</v>
      </c>
      <c r="BV353" s="24">
        <f t="shared" si="197"/>
        <v>0</v>
      </c>
      <c r="BW353" s="24">
        <f t="shared" si="198"/>
        <v>0</v>
      </c>
      <c r="BX353" s="24">
        <f t="shared" si="199"/>
        <v>0</v>
      </c>
      <c r="BY353" s="24">
        <f t="shared" si="200"/>
        <v>0</v>
      </c>
      <c r="BZ353" s="24">
        <f t="shared" si="201"/>
        <v>0</v>
      </c>
      <c r="CA353" s="24">
        <f t="shared" si="202"/>
        <v>1</v>
      </c>
      <c r="CB353" s="24">
        <f t="shared" si="203"/>
        <v>1</v>
      </c>
      <c r="CC353" s="24">
        <f t="shared" si="204"/>
        <v>0</v>
      </c>
      <c r="CD353" s="24">
        <f t="shared" si="205"/>
        <v>0</v>
      </c>
      <c r="CE353" s="24">
        <f t="shared" si="206"/>
        <v>0</v>
      </c>
      <c r="CF353" s="24">
        <f t="shared" si="207"/>
        <v>0</v>
      </c>
      <c r="CG353" s="24">
        <f t="shared" si="215"/>
        <v>1</v>
      </c>
      <c r="CH353" s="24">
        <f t="shared" si="208"/>
        <v>0</v>
      </c>
      <c r="CI353" s="24">
        <f t="shared" si="209"/>
        <v>1</v>
      </c>
      <c r="CJ353" s="211">
        <f>_xlfn.XLOOKUP($C353,[1]Sheet1!$B:$B,[1]Sheet1!BJ:BJ)</f>
        <v>0</v>
      </c>
      <c r="CK353" s="211">
        <f>_xlfn.XLOOKUP($C353,[1]Sheet1!$B:$B,[1]Sheet1!BK:BK)</f>
        <v>0</v>
      </c>
      <c r="CL353" s="211">
        <f>_xlfn.XLOOKUP($C353,[1]Sheet1!$B:$B,[1]Sheet1!BL:BL)</f>
        <v>0</v>
      </c>
      <c r="CM353" s="211">
        <f>_xlfn.XLOOKUP($C353,[1]Sheet1!$B:$B,[1]Sheet1!BM:BM)</f>
        <v>0</v>
      </c>
      <c r="CN353" s="211">
        <f>_xlfn.XLOOKUP($C353,[1]Sheet1!$B:$B,[1]Sheet1!BN:BN)</f>
        <v>0</v>
      </c>
      <c r="CO353" s="211">
        <f>_xlfn.XLOOKUP($C353,[1]Sheet1!$B:$B,[1]Sheet1!BO:BO)</f>
        <v>0</v>
      </c>
      <c r="CP353" s="211">
        <f>_xlfn.XLOOKUP($C353,[1]Sheet1!$B:$B,[1]Sheet1!BP:BP)</f>
        <v>1</v>
      </c>
      <c r="CQ353" s="211">
        <f>_xlfn.XLOOKUP($C353,[1]Sheet1!$B:$B,[1]Sheet1!BQ:BQ)</f>
        <v>1</v>
      </c>
      <c r="CR353" s="211">
        <f>_xlfn.XLOOKUP($C353,[1]Sheet1!$B:$B,[1]Sheet1!BR:BR)</f>
        <v>0</v>
      </c>
      <c r="CS353" s="211">
        <f>_xlfn.XLOOKUP($C353,[1]Sheet1!$B:$B,[1]Sheet1!BS:BS)</f>
        <v>0</v>
      </c>
      <c r="CT353" s="211">
        <f>_xlfn.XLOOKUP($C353,[1]Sheet1!$B:$B,[1]Sheet1!BT:BT)</f>
        <v>0</v>
      </c>
      <c r="CU353" s="211">
        <f>_xlfn.XLOOKUP($C353,[1]Sheet1!$B:$B,[1]Sheet1!BU:BU)</f>
        <v>0</v>
      </c>
      <c r="CV353" s="211">
        <f>_xlfn.XLOOKUP($C353,[1]Sheet1!$B:$B,[1]Sheet1!BV:BV)</f>
        <v>0</v>
      </c>
      <c r="CW353" s="211">
        <f>_xlfn.XLOOKUP($C353,[1]Sheet1!$B:$B,[1]Sheet1!BW:BW)</f>
        <v>0</v>
      </c>
      <c r="CX353" s="211">
        <f>_xlfn.XLOOKUP($C353,[1]Sheet1!$B:$B,[1]Sheet1!BX:BX)</f>
        <v>0</v>
      </c>
      <c r="CY353" s="211">
        <f>_xlfn.XLOOKUP($C353,[1]Sheet1!$B:$B,[1]Sheet1!BY:BY)</f>
        <v>0</v>
      </c>
      <c r="CZ353" s="211">
        <f>_xlfn.XLOOKUP($C353,[1]Sheet1!$B:$B,[1]Sheet1!BZ:BZ)</f>
        <v>1</v>
      </c>
      <c r="DA353" s="211">
        <f>_xlfn.XLOOKUP($C353,[1]Sheet1!$B:$B,[1]Sheet1!CA:CA)</f>
        <v>0</v>
      </c>
      <c r="DB353" s="211">
        <f>_xlfn.XLOOKUP($C353,[1]Sheet1!$B:$B,[1]Sheet1!CB:CB)</f>
        <v>1</v>
      </c>
      <c r="DC353" s="211">
        <f>_xlfn.XLOOKUP($C353,[1]Sheet1!$B:$B,[1]Sheet1!CC:CC)</f>
        <v>0</v>
      </c>
      <c r="DD353" s="211">
        <f>_xlfn.XLOOKUP($C353,[1]Sheet1!$B:$B,[1]Sheet1!CD:CD)</f>
        <v>0</v>
      </c>
      <c r="DE353" s="211">
        <f>_xlfn.XLOOKUP($C353,[1]Sheet1!$B:$B,[1]Sheet1!CE:CE)</f>
        <v>1</v>
      </c>
      <c r="DF353" s="211">
        <f>_xlfn.XLOOKUP($C353,[1]Sheet1!$B:$B,[1]Sheet1!CF:CF)</f>
        <v>0</v>
      </c>
      <c r="DG353" s="163" t="str">
        <f>_xlfn.XLOOKUP(C353,[2]Sheet1!$B:$B,[2]Sheet1!$N:$N)</f>
        <v>N</v>
      </c>
      <c r="DH353" s="163" t="str">
        <f>_xlfn.XLOOKUP(C353,[2]Sheet1!$B:$B,[2]Sheet1!$R:$R)</f>
        <v>No</v>
      </c>
      <c r="DI353" s="163" t="str">
        <f>_xlfn.XLOOKUP(C353,[2]Sheet1!$B:$B,[2]Sheet1!$AN:$AN)</f>
        <v>V</v>
      </c>
      <c r="DJ353" s="163" t="str">
        <f>_xlfn.XLOOKUP(C353,[2]Sheet1!$B:$B,[2]Sheet1!$W:$W)</f>
        <v>N</v>
      </c>
      <c r="DK353" s="163">
        <f>_xlfn.XLOOKUP(C353,[2]Sheet1!$B:$B,[2]Sheet1!$AF:$AF)</f>
        <v>0</v>
      </c>
      <c r="DL353" s="163" t="str">
        <f>_xlfn.XLOOKUP(C353,[2]Sheet1!$B:$B,[2]Sheet1!$AW:$AW)</f>
        <v>U</v>
      </c>
      <c r="DM353" s="166" t="str">
        <f t="shared" si="210"/>
        <v>Y</v>
      </c>
      <c r="DN353" s="166" t="str">
        <f t="shared" si="211"/>
        <v/>
      </c>
      <c r="DO353" s="166" t="str">
        <f t="shared" si="212"/>
        <v>Y</v>
      </c>
      <c r="DP353" s="166" t="str">
        <f t="shared" si="213"/>
        <v>N</v>
      </c>
      <c r="DQ353" s="180" t="str">
        <f t="shared" si="214"/>
        <v>Not Specified</v>
      </c>
      <c r="DR353" s="180"/>
    </row>
    <row r="354" spans="1:122" s="24" customFormat="1" ht="16.5" hidden="1" customHeight="1">
      <c r="A354" s="143">
        <v>351</v>
      </c>
      <c r="B354" s="143">
        <v>307</v>
      </c>
      <c r="C354" s="144" t="s">
        <v>1569</v>
      </c>
      <c r="D354" s="143" t="s">
        <v>7238</v>
      </c>
      <c r="E354" s="143" t="s">
        <v>7178</v>
      </c>
      <c r="F354" s="143" t="s">
        <v>2277</v>
      </c>
      <c r="G354" s="143" t="s">
        <v>3181</v>
      </c>
      <c r="H354" s="167" t="s">
        <v>1570</v>
      </c>
      <c r="I354" s="143" t="s">
        <v>1571</v>
      </c>
      <c r="J354" s="143">
        <v>-0.58199999999999996</v>
      </c>
      <c r="K354" s="143" t="s">
        <v>1572</v>
      </c>
      <c r="L354" s="143">
        <v>184226</v>
      </c>
      <c r="M354" s="144">
        <v>15</v>
      </c>
      <c r="N354" s="145" t="s">
        <v>689</v>
      </c>
      <c r="O354" s="145" t="s">
        <v>7588</v>
      </c>
      <c r="P354" s="146" t="s">
        <v>7588</v>
      </c>
      <c r="Q354" s="145" t="s">
        <v>689</v>
      </c>
      <c r="R354" s="73" t="s">
        <v>689</v>
      </c>
      <c r="S354" s="145" t="s">
        <v>7588</v>
      </c>
      <c r="T354" s="145" t="s">
        <v>7588</v>
      </c>
      <c r="U354" s="214" t="s">
        <v>7588</v>
      </c>
      <c r="V354" s="145" t="s">
        <v>7588</v>
      </c>
      <c r="W354" s="145" t="s">
        <v>7588</v>
      </c>
      <c r="X354" s="219" t="s">
        <v>7588</v>
      </c>
      <c r="Y354" s="73" t="s">
        <v>7588</v>
      </c>
      <c r="Z354" s="145" t="s">
        <v>7588</v>
      </c>
      <c r="AA354" s="146" t="s">
        <v>7588</v>
      </c>
      <c r="AB354" s="145"/>
      <c r="AC354" s="145" t="s">
        <v>3013</v>
      </c>
      <c r="AD354" s="146" t="s">
        <v>7139</v>
      </c>
      <c r="AE354" s="145" t="s">
        <v>85</v>
      </c>
      <c r="AF354" s="73" t="s">
        <v>689</v>
      </c>
      <c r="AG354" s="145" t="s">
        <v>166</v>
      </c>
      <c r="AH354" s="145" t="s">
        <v>166</v>
      </c>
      <c r="AI354" s="145"/>
      <c r="AJ354" s="145" t="s">
        <v>691</v>
      </c>
      <c r="AK354" s="147" t="s">
        <v>167</v>
      </c>
      <c r="AL354" s="145">
        <v>2060</v>
      </c>
      <c r="AM354" s="152" t="s">
        <v>1573</v>
      </c>
      <c r="AN354" s="144"/>
      <c r="AO354" s="24" t="s">
        <v>7588</v>
      </c>
      <c r="AP354" s="145" t="s">
        <v>689</v>
      </c>
      <c r="AQ354" s="143" t="s">
        <v>7588</v>
      </c>
      <c r="AR354" s="143" t="s">
        <v>7588</v>
      </c>
      <c r="AS354" s="143" t="s">
        <v>7588</v>
      </c>
      <c r="AT354" s="143"/>
      <c r="AU354" s="144"/>
      <c r="AV354" s="143" t="s">
        <v>267</v>
      </c>
      <c r="AW354" s="198" t="s">
        <v>267</v>
      </c>
      <c r="AX354" s="143" t="s">
        <v>269</v>
      </c>
      <c r="AY354" s="143" t="s">
        <v>689</v>
      </c>
      <c r="AZ354" s="143" t="s">
        <v>7588</v>
      </c>
      <c r="BA354" s="143" t="s">
        <v>7588</v>
      </c>
      <c r="BB354" s="143"/>
      <c r="BC354" s="144"/>
      <c r="BD354" s="143"/>
      <c r="BE354" s="148"/>
      <c r="BF354" s="144"/>
      <c r="BG354" s="24">
        <f t="shared" si="182"/>
        <v>0</v>
      </c>
      <c r="BH354" s="24">
        <f t="shared" si="183"/>
        <v>0</v>
      </c>
      <c r="BI354" s="24">
        <f t="shared" si="184"/>
        <v>0</v>
      </c>
      <c r="BJ354" s="24">
        <f t="shared" si="185"/>
        <v>0</v>
      </c>
      <c r="BK354" s="24">
        <f t="shared" si="186"/>
        <v>0</v>
      </c>
      <c r="BL354" s="24">
        <f t="shared" si="187"/>
        <v>0</v>
      </c>
      <c r="BM354" s="24">
        <f t="shared" si="188"/>
        <v>0</v>
      </c>
      <c r="BN354" s="24">
        <f t="shared" si="189"/>
        <v>0</v>
      </c>
      <c r="BO354" s="24">
        <f t="shared" si="190"/>
        <v>0</v>
      </c>
      <c r="BP354" s="24">
        <f t="shared" si="191"/>
        <v>0</v>
      </c>
      <c r="BQ354" s="24">
        <f t="shared" si="192"/>
        <v>0</v>
      </c>
      <c r="BR354" s="24">
        <f t="shared" si="193"/>
        <v>0</v>
      </c>
      <c r="BS354" s="24">
        <f t="shared" si="194"/>
        <v>0</v>
      </c>
      <c r="BT354" s="24">
        <f t="shared" si="195"/>
        <v>0</v>
      </c>
      <c r="BU354" s="24">
        <f t="shared" si="196"/>
        <v>0</v>
      </c>
      <c r="BV354" s="24">
        <f t="shared" si="197"/>
        <v>0</v>
      </c>
      <c r="BW354" s="24">
        <f t="shared" si="198"/>
        <v>0</v>
      </c>
      <c r="BX354" s="24">
        <f t="shared" si="199"/>
        <v>0</v>
      </c>
      <c r="BY354" s="24">
        <f t="shared" si="200"/>
        <v>0</v>
      </c>
      <c r="BZ354" s="24">
        <f t="shared" si="201"/>
        <v>0</v>
      </c>
      <c r="CA354" s="24">
        <f t="shared" si="202"/>
        <v>0</v>
      </c>
      <c r="CB354" s="24">
        <f t="shared" si="203"/>
        <v>0</v>
      </c>
      <c r="CC354" s="24">
        <f t="shared" si="204"/>
        <v>0</v>
      </c>
      <c r="CD354" s="24">
        <f t="shared" si="205"/>
        <v>0</v>
      </c>
      <c r="CE354" s="24">
        <f t="shared" si="206"/>
        <v>0</v>
      </c>
      <c r="CF354" s="24">
        <f t="shared" si="207"/>
        <v>0</v>
      </c>
      <c r="CG354" s="24">
        <f t="shared" si="215"/>
        <v>0</v>
      </c>
      <c r="CH354" s="24">
        <f t="shared" si="208"/>
        <v>0</v>
      </c>
      <c r="CI354" s="24">
        <f t="shared" si="209"/>
        <v>1</v>
      </c>
      <c r="CJ354" s="211">
        <f>_xlfn.XLOOKUP($C354,[1]Sheet1!$B:$B,[1]Sheet1!BJ:BJ)</f>
        <v>0</v>
      </c>
      <c r="CK354" s="211">
        <f>_xlfn.XLOOKUP($C354,[1]Sheet1!$B:$B,[1]Sheet1!BK:BK)</f>
        <v>0</v>
      </c>
      <c r="CL354" s="211">
        <f>_xlfn.XLOOKUP($C354,[1]Sheet1!$B:$B,[1]Sheet1!BL:BL)</f>
        <v>0</v>
      </c>
      <c r="CM354" s="211">
        <f>_xlfn.XLOOKUP($C354,[1]Sheet1!$B:$B,[1]Sheet1!BM:BM)</f>
        <v>0</v>
      </c>
      <c r="CN354" s="211">
        <f>_xlfn.XLOOKUP($C354,[1]Sheet1!$B:$B,[1]Sheet1!BN:BN)</f>
        <v>0</v>
      </c>
      <c r="CO354" s="211">
        <f>_xlfn.XLOOKUP($C354,[1]Sheet1!$B:$B,[1]Sheet1!BO:BO)</f>
        <v>0</v>
      </c>
      <c r="CP354" s="211">
        <f>_xlfn.XLOOKUP($C354,[1]Sheet1!$B:$B,[1]Sheet1!BP:BP)</f>
        <v>1</v>
      </c>
      <c r="CQ354" s="211">
        <f>_xlfn.XLOOKUP($C354,[1]Sheet1!$B:$B,[1]Sheet1!BQ:BQ)</f>
        <v>1</v>
      </c>
      <c r="CR354" s="211">
        <f>_xlfn.XLOOKUP($C354,[1]Sheet1!$B:$B,[1]Sheet1!BR:BR)</f>
        <v>0</v>
      </c>
      <c r="CS354" s="211">
        <f>_xlfn.XLOOKUP($C354,[1]Sheet1!$B:$B,[1]Sheet1!BS:BS)</f>
        <v>0</v>
      </c>
      <c r="CT354" s="211">
        <f>_xlfn.XLOOKUP($C354,[1]Sheet1!$B:$B,[1]Sheet1!BT:BT)</f>
        <v>0</v>
      </c>
      <c r="CU354" s="211">
        <f>_xlfn.XLOOKUP($C354,[1]Sheet1!$B:$B,[1]Sheet1!BU:BU)</f>
        <v>0</v>
      </c>
      <c r="CV354" s="211">
        <f>_xlfn.XLOOKUP($C354,[1]Sheet1!$B:$B,[1]Sheet1!BV:BV)</f>
        <v>0</v>
      </c>
      <c r="CW354" s="211">
        <f>_xlfn.XLOOKUP($C354,[1]Sheet1!$B:$B,[1]Sheet1!BW:BW)</f>
        <v>0</v>
      </c>
      <c r="CX354" s="211">
        <f>_xlfn.XLOOKUP($C354,[1]Sheet1!$B:$B,[1]Sheet1!BX:BX)</f>
        <v>0</v>
      </c>
      <c r="CY354" s="211">
        <f>_xlfn.XLOOKUP($C354,[1]Sheet1!$B:$B,[1]Sheet1!BY:BY)</f>
        <v>0</v>
      </c>
      <c r="CZ354" s="211">
        <f>_xlfn.XLOOKUP($C354,[1]Sheet1!$B:$B,[1]Sheet1!BZ:BZ)</f>
        <v>1</v>
      </c>
      <c r="DA354" s="211">
        <f>_xlfn.XLOOKUP($C354,[1]Sheet1!$B:$B,[1]Sheet1!CA:CA)</f>
        <v>0</v>
      </c>
      <c r="DB354" s="211">
        <f>_xlfn.XLOOKUP($C354,[1]Sheet1!$B:$B,[1]Sheet1!CB:CB)</f>
        <v>1</v>
      </c>
      <c r="DC354" s="211">
        <f>_xlfn.XLOOKUP($C354,[1]Sheet1!$B:$B,[1]Sheet1!CC:CC)</f>
        <v>0</v>
      </c>
      <c r="DD354" s="211">
        <f>_xlfn.XLOOKUP($C354,[1]Sheet1!$B:$B,[1]Sheet1!CD:CD)</f>
        <v>0</v>
      </c>
      <c r="DE354" s="211">
        <f>_xlfn.XLOOKUP($C354,[1]Sheet1!$B:$B,[1]Sheet1!CE:CE)</f>
        <v>1</v>
      </c>
      <c r="DF354" s="211">
        <f>_xlfn.XLOOKUP($C354,[1]Sheet1!$B:$B,[1]Sheet1!CF:CF)</f>
        <v>0</v>
      </c>
      <c r="DG354" s="163" t="str">
        <f>_xlfn.XLOOKUP(C354,[2]Sheet1!$B:$B,[2]Sheet1!$N:$N)</f>
        <v>N</v>
      </c>
      <c r="DH354" s="163">
        <f>_xlfn.XLOOKUP(C354,[2]Sheet1!$B:$B,[2]Sheet1!$R:$R)</f>
        <v>0</v>
      </c>
      <c r="DI354" s="163" t="str">
        <f>_xlfn.XLOOKUP(C354,[2]Sheet1!$B:$B,[2]Sheet1!$AN:$AN)</f>
        <v>C</v>
      </c>
      <c r="DJ354" s="163" t="str">
        <f>_xlfn.XLOOKUP(C354,[2]Sheet1!$B:$B,[2]Sheet1!$W:$W)</f>
        <v>N</v>
      </c>
      <c r="DK354" s="163">
        <f>_xlfn.XLOOKUP(C354,[2]Sheet1!$B:$B,[2]Sheet1!$AF:$AF)</f>
        <v>0</v>
      </c>
      <c r="DL354" s="163" t="str">
        <f>_xlfn.XLOOKUP(C354,[2]Sheet1!$B:$B,[2]Sheet1!$AW:$AW)</f>
        <v>U</v>
      </c>
      <c r="DM354" s="166" t="str">
        <f t="shared" si="210"/>
        <v>N</v>
      </c>
      <c r="DN354" s="166" t="str">
        <f t="shared" si="211"/>
        <v/>
      </c>
      <c r="DO354" s="166" t="str">
        <f t="shared" si="212"/>
        <v>N</v>
      </c>
      <c r="DP354" s="166" t="str">
        <f t="shared" si="213"/>
        <v>N</v>
      </c>
      <c r="DQ354" s="180" t="str">
        <f t="shared" si="214"/>
        <v>Not Specified</v>
      </c>
      <c r="DR354" s="180"/>
    </row>
    <row r="355" spans="1:122" s="99" customFormat="1" ht="16.5" hidden="1" customHeight="1">
      <c r="A355" s="143">
        <v>352</v>
      </c>
      <c r="B355" s="143">
        <v>326</v>
      </c>
      <c r="C355" s="144" t="s">
        <v>1578</v>
      </c>
      <c r="D355" s="143" t="s">
        <v>7219</v>
      </c>
      <c r="E355" s="143" t="s">
        <v>7178</v>
      </c>
      <c r="F355" s="143" t="s">
        <v>2277</v>
      </c>
      <c r="G355" s="143" t="s">
        <v>3181</v>
      </c>
      <c r="H355" s="167" t="s">
        <v>1579</v>
      </c>
      <c r="I355" s="143" t="s">
        <v>1580</v>
      </c>
      <c r="J355" s="143">
        <v>0.41699999999999998</v>
      </c>
      <c r="K355" s="143" t="s">
        <v>1581</v>
      </c>
      <c r="L355" s="143">
        <v>114740</v>
      </c>
      <c r="M355" s="144">
        <v>15</v>
      </c>
      <c r="N355" s="145" t="s">
        <v>689</v>
      </c>
      <c r="O355" s="145" t="s">
        <v>7588</v>
      </c>
      <c r="P355" s="146" t="s">
        <v>7588</v>
      </c>
      <c r="Q355" s="73" t="s">
        <v>689</v>
      </c>
      <c r="R355" s="73" t="s">
        <v>689</v>
      </c>
      <c r="S355" s="145" t="s">
        <v>7588</v>
      </c>
      <c r="T355" s="145" t="s">
        <v>7588</v>
      </c>
      <c r="U355" s="214" t="s">
        <v>7588</v>
      </c>
      <c r="V355" s="145" t="s">
        <v>7588</v>
      </c>
      <c r="W355" s="145" t="s">
        <v>7588</v>
      </c>
      <c r="X355" s="219" t="s">
        <v>7588</v>
      </c>
      <c r="Y355" s="73" t="s">
        <v>7588</v>
      </c>
      <c r="Z355" s="145" t="s">
        <v>7588</v>
      </c>
      <c r="AA355" s="146" t="s">
        <v>7588</v>
      </c>
      <c r="AB355" s="145"/>
      <c r="AC355" s="145" t="s">
        <v>7588</v>
      </c>
      <c r="AD355" s="146" t="s">
        <v>7588</v>
      </c>
      <c r="AE355" s="145" t="s">
        <v>85</v>
      </c>
      <c r="AF355" s="73" t="s">
        <v>689</v>
      </c>
      <c r="AG355" s="145" t="s">
        <v>7588</v>
      </c>
      <c r="AH355" s="145" t="s">
        <v>7588</v>
      </c>
      <c r="AI355" s="145" t="s">
        <v>7588</v>
      </c>
      <c r="AJ355" s="145" t="s">
        <v>7588</v>
      </c>
      <c r="AK355" s="150" t="s">
        <v>1582</v>
      </c>
      <c r="AL355" s="145">
        <v>2060</v>
      </c>
      <c r="AM355" s="149" t="s">
        <v>1583</v>
      </c>
      <c r="AN355" s="144"/>
      <c r="AO355" s="24" t="s">
        <v>7588</v>
      </c>
      <c r="AP355" s="145" t="s">
        <v>689</v>
      </c>
      <c r="AQ355" s="143" t="s">
        <v>7588</v>
      </c>
      <c r="AR355" s="143" t="s">
        <v>7588</v>
      </c>
      <c r="AS355" s="143" t="s">
        <v>7588</v>
      </c>
      <c r="AT355" s="143"/>
      <c r="AU355" s="144"/>
      <c r="AV355" s="143" t="s">
        <v>7588</v>
      </c>
      <c r="AW355" s="198" t="s">
        <v>7588</v>
      </c>
      <c r="AX355" s="143" t="s">
        <v>7588</v>
      </c>
      <c r="AY355" s="143" t="s">
        <v>689</v>
      </c>
      <c r="AZ355" s="143" t="s">
        <v>7588</v>
      </c>
      <c r="BA355" s="143" t="s">
        <v>7588</v>
      </c>
      <c r="BB355" s="143"/>
      <c r="BC355" s="144"/>
      <c r="BD355" s="143"/>
      <c r="BE355" s="148"/>
      <c r="BF355" s="144"/>
      <c r="BG355" s="24">
        <f t="shared" si="182"/>
        <v>0</v>
      </c>
      <c r="BH355" s="24">
        <f t="shared" si="183"/>
        <v>0</v>
      </c>
      <c r="BI355" s="24">
        <f t="shared" si="184"/>
        <v>0</v>
      </c>
      <c r="BJ355" s="24">
        <f t="shared" si="185"/>
        <v>0</v>
      </c>
      <c r="BK355" s="24">
        <f t="shared" si="186"/>
        <v>0</v>
      </c>
      <c r="BL355" s="24">
        <f t="shared" si="187"/>
        <v>0</v>
      </c>
      <c r="BM355" s="24">
        <f t="shared" si="188"/>
        <v>0</v>
      </c>
      <c r="BN355" s="24">
        <f t="shared" si="189"/>
        <v>0</v>
      </c>
      <c r="BO355" s="24">
        <f t="shared" si="190"/>
        <v>0</v>
      </c>
      <c r="BP355" s="24">
        <f t="shared" si="191"/>
        <v>0</v>
      </c>
      <c r="BQ355" s="24">
        <f t="shared" si="192"/>
        <v>0</v>
      </c>
      <c r="BR355" s="24">
        <f t="shared" si="193"/>
        <v>0</v>
      </c>
      <c r="BS355" s="24">
        <f t="shared" si="194"/>
        <v>0</v>
      </c>
      <c r="BT355" s="24">
        <f t="shared" si="195"/>
        <v>0</v>
      </c>
      <c r="BU355" s="24">
        <f t="shared" si="196"/>
        <v>0</v>
      </c>
      <c r="BV355" s="24">
        <f t="shared" si="197"/>
        <v>0</v>
      </c>
      <c r="BW355" s="24">
        <f t="shared" si="198"/>
        <v>0</v>
      </c>
      <c r="BX355" s="24">
        <f t="shared" si="199"/>
        <v>0</v>
      </c>
      <c r="BY355" s="24">
        <f t="shared" si="200"/>
        <v>0</v>
      </c>
      <c r="BZ355" s="24">
        <f t="shared" si="201"/>
        <v>0</v>
      </c>
      <c r="CA355" s="24">
        <f t="shared" si="202"/>
        <v>0</v>
      </c>
      <c r="CB355" s="24">
        <f t="shared" si="203"/>
        <v>0</v>
      </c>
      <c r="CC355" s="24">
        <f t="shared" si="204"/>
        <v>0</v>
      </c>
      <c r="CD355" s="24">
        <f t="shared" si="205"/>
        <v>0</v>
      </c>
      <c r="CE355" s="24">
        <f t="shared" si="206"/>
        <v>0</v>
      </c>
      <c r="CF355" s="24">
        <f t="shared" si="207"/>
        <v>0</v>
      </c>
      <c r="CG355" s="24">
        <f t="shared" si="215"/>
        <v>0</v>
      </c>
      <c r="CH355" s="24">
        <f t="shared" si="208"/>
        <v>0</v>
      </c>
      <c r="CI355" s="24">
        <f t="shared" si="209"/>
        <v>0</v>
      </c>
      <c r="CJ355" s="211">
        <f>_xlfn.XLOOKUP($C355,[1]Sheet1!$B:$B,[1]Sheet1!BJ:BJ)</f>
        <v>0</v>
      </c>
      <c r="CK355" s="211">
        <f>_xlfn.XLOOKUP($C355,[1]Sheet1!$B:$B,[1]Sheet1!BK:BK)</f>
        <v>0</v>
      </c>
      <c r="CL355" s="211">
        <f>_xlfn.XLOOKUP($C355,[1]Sheet1!$B:$B,[1]Sheet1!BL:BL)</f>
        <v>0</v>
      </c>
      <c r="CM355" s="211">
        <f>_xlfn.XLOOKUP($C355,[1]Sheet1!$B:$B,[1]Sheet1!BM:BM)</f>
        <v>0</v>
      </c>
      <c r="CN355" s="211">
        <f>_xlfn.XLOOKUP($C355,[1]Sheet1!$B:$B,[1]Sheet1!BN:BN)</f>
        <v>0</v>
      </c>
      <c r="CO355" s="211">
        <f>_xlfn.XLOOKUP($C355,[1]Sheet1!$B:$B,[1]Sheet1!BO:BO)</f>
        <v>0</v>
      </c>
      <c r="CP355" s="211">
        <f>_xlfn.XLOOKUP($C355,[1]Sheet1!$B:$B,[1]Sheet1!BP:BP)</f>
        <v>0</v>
      </c>
      <c r="CQ355" s="211">
        <f>_xlfn.XLOOKUP($C355,[1]Sheet1!$B:$B,[1]Sheet1!BQ:BQ)</f>
        <v>0</v>
      </c>
      <c r="CR355" s="211">
        <f>_xlfn.XLOOKUP($C355,[1]Sheet1!$B:$B,[1]Sheet1!BR:BR)</f>
        <v>0</v>
      </c>
      <c r="CS355" s="211">
        <f>_xlfn.XLOOKUP($C355,[1]Sheet1!$B:$B,[1]Sheet1!BS:BS)</f>
        <v>0</v>
      </c>
      <c r="CT355" s="211">
        <f>_xlfn.XLOOKUP($C355,[1]Sheet1!$B:$B,[1]Sheet1!BT:BT)</f>
        <v>0</v>
      </c>
      <c r="CU355" s="211">
        <f>_xlfn.XLOOKUP($C355,[1]Sheet1!$B:$B,[1]Sheet1!BU:BU)</f>
        <v>0</v>
      </c>
      <c r="CV355" s="211">
        <f>_xlfn.XLOOKUP($C355,[1]Sheet1!$B:$B,[1]Sheet1!BV:BV)</f>
        <v>0</v>
      </c>
      <c r="CW355" s="211">
        <f>_xlfn.XLOOKUP($C355,[1]Sheet1!$B:$B,[1]Sheet1!BW:BW)</f>
        <v>0</v>
      </c>
      <c r="CX355" s="211">
        <f>_xlfn.XLOOKUP($C355,[1]Sheet1!$B:$B,[1]Sheet1!BX:BX)</f>
        <v>0</v>
      </c>
      <c r="CY355" s="211">
        <f>_xlfn.XLOOKUP($C355,[1]Sheet1!$B:$B,[1]Sheet1!BY:BY)</f>
        <v>0</v>
      </c>
      <c r="CZ355" s="211">
        <f>_xlfn.XLOOKUP($C355,[1]Sheet1!$B:$B,[1]Sheet1!BZ:BZ)</f>
        <v>0</v>
      </c>
      <c r="DA355" s="211">
        <f>_xlfn.XLOOKUP($C355,[1]Sheet1!$B:$B,[1]Sheet1!CA:CA)</f>
        <v>0</v>
      </c>
      <c r="DB355" s="211">
        <f>_xlfn.XLOOKUP($C355,[1]Sheet1!$B:$B,[1]Sheet1!CB:CB)</f>
        <v>0</v>
      </c>
      <c r="DC355" s="211">
        <f>_xlfn.XLOOKUP($C355,[1]Sheet1!$B:$B,[1]Sheet1!CC:CC)</f>
        <v>0</v>
      </c>
      <c r="DD355" s="211">
        <f>_xlfn.XLOOKUP($C355,[1]Sheet1!$B:$B,[1]Sheet1!CD:CD)</f>
        <v>0</v>
      </c>
      <c r="DE355" s="211">
        <f>_xlfn.XLOOKUP($C355,[1]Sheet1!$B:$B,[1]Sheet1!CE:CE)</f>
        <v>0</v>
      </c>
      <c r="DF355" s="211">
        <f>_xlfn.XLOOKUP($C355,[1]Sheet1!$B:$B,[1]Sheet1!CF:CF)</f>
        <v>0</v>
      </c>
      <c r="DG355" s="163" t="str">
        <f>_xlfn.XLOOKUP(C355,[2]Sheet1!$B:$B,[2]Sheet1!$N:$N)</f>
        <v>N</v>
      </c>
      <c r="DH355" s="163">
        <f>_xlfn.XLOOKUP(C355,[2]Sheet1!$B:$B,[2]Sheet1!$R:$R)</f>
        <v>0</v>
      </c>
      <c r="DI355" s="163" t="str">
        <f>_xlfn.XLOOKUP(C355,[2]Sheet1!$B:$B,[2]Sheet1!$AN:$AN)</f>
        <v>N</v>
      </c>
      <c r="DJ355" s="163" t="str">
        <f>_xlfn.XLOOKUP(C355,[2]Sheet1!$B:$B,[2]Sheet1!$W:$W)</f>
        <v>N</v>
      </c>
      <c r="DK355" s="163">
        <f>_xlfn.XLOOKUP(C355,[2]Sheet1!$B:$B,[2]Sheet1!$AF:$AF)</f>
        <v>0</v>
      </c>
      <c r="DL355" s="163">
        <f>_xlfn.XLOOKUP(C355,[2]Sheet1!$B:$B,[2]Sheet1!$AW:$AW)</f>
        <v>0</v>
      </c>
      <c r="DM355" s="166" t="str">
        <f t="shared" si="210"/>
        <v>N</v>
      </c>
      <c r="DN355" s="166" t="str">
        <f t="shared" si="211"/>
        <v/>
      </c>
      <c r="DO355" s="166" t="str">
        <f t="shared" si="212"/>
        <v>N</v>
      </c>
      <c r="DP355" s="166" t="str">
        <f t="shared" si="213"/>
        <v>N</v>
      </c>
      <c r="DQ355" s="180" t="str">
        <f t="shared" si="214"/>
        <v/>
      </c>
      <c r="DR355" s="180"/>
    </row>
    <row r="356" spans="1:122" s="24" customFormat="1" ht="16.5" hidden="1" customHeight="1">
      <c r="A356" s="24">
        <v>353</v>
      </c>
      <c r="B356" s="24">
        <v>404</v>
      </c>
      <c r="C356" s="26" t="s">
        <v>1584</v>
      </c>
      <c r="D356" s="24" t="s">
        <v>7190</v>
      </c>
      <c r="E356" s="24" t="s">
        <v>7169</v>
      </c>
      <c r="F356" s="24" t="s">
        <v>2428</v>
      </c>
      <c r="G356" s="24" t="s">
        <v>3136</v>
      </c>
      <c r="H356" s="30" t="s">
        <v>1585</v>
      </c>
      <c r="I356" s="24" t="s">
        <v>1586</v>
      </c>
      <c r="J356" s="24">
        <v>4.2999999999999997E-2</v>
      </c>
      <c r="K356" s="24" t="s">
        <v>1587</v>
      </c>
      <c r="L356" s="24">
        <v>30014</v>
      </c>
      <c r="M356" s="26">
        <v>30</v>
      </c>
      <c r="N356" s="73" t="s">
        <v>689</v>
      </c>
      <c r="O356" s="73" t="s">
        <v>7588</v>
      </c>
      <c r="P356" s="74" t="s">
        <v>7588</v>
      </c>
      <c r="Q356" s="73" t="s">
        <v>689</v>
      </c>
      <c r="R356" s="73" t="s">
        <v>689</v>
      </c>
      <c r="S356" s="73" t="s">
        <v>7588</v>
      </c>
      <c r="T356" s="73" t="s">
        <v>7588</v>
      </c>
      <c r="U356" s="213" t="s">
        <v>7588</v>
      </c>
      <c r="V356" s="73" t="s">
        <v>7588</v>
      </c>
      <c r="W356" s="73" t="s">
        <v>7588</v>
      </c>
      <c r="X356" s="218" t="s">
        <v>7588</v>
      </c>
      <c r="Y356" s="73" t="s">
        <v>7588</v>
      </c>
      <c r="Z356" s="73" t="s">
        <v>7588</v>
      </c>
      <c r="AA356" s="74" t="s">
        <v>7588</v>
      </c>
      <c r="AB356" s="73"/>
      <c r="AC356" s="73" t="s">
        <v>417</v>
      </c>
      <c r="AD356" s="74" t="s">
        <v>6</v>
      </c>
      <c r="AE356" s="73" t="s">
        <v>7588</v>
      </c>
      <c r="AF356" s="73" t="s">
        <v>689</v>
      </c>
      <c r="AG356" s="73" t="s">
        <v>266</v>
      </c>
      <c r="AH356" s="73" t="s">
        <v>266</v>
      </c>
      <c r="AI356" s="73" t="s">
        <v>266</v>
      </c>
      <c r="AJ356" s="73" t="s">
        <v>2283</v>
      </c>
      <c r="AK356" s="81" t="s">
        <v>7588</v>
      </c>
      <c r="AL356" s="73" t="s">
        <v>7588</v>
      </c>
      <c r="AN356" s="26"/>
      <c r="AO356" s="24" t="s">
        <v>7346</v>
      </c>
      <c r="AP356" s="73" t="s">
        <v>86</v>
      </c>
      <c r="AQ356" s="24" t="s">
        <v>2283</v>
      </c>
      <c r="AR356" s="24" t="s">
        <v>6034</v>
      </c>
      <c r="AS356" s="24">
        <v>2050</v>
      </c>
      <c r="AU356" s="26"/>
      <c r="AV356" s="24" t="s">
        <v>269</v>
      </c>
      <c r="AW356" s="22" t="s">
        <v>267</v>
      </c>
      <c r="AX356" s="24" t="s">
        <v>269</v>
      </c>
      <c r="AY356" s="24" t="s">
        <v>689</v>
      </c>
      <c r="AZ356" s="24" t="s">
        <v>7588</v>
      </c>
      <c r="BA356" s="24" t="s">
        <v>7588</v>
      </c>
      <c r="BC356" s="26"/>
      <c r="BE356" s="29"/>
      <c r="BF356" s="26"/>
      <c r="BG356" s="24">
        <f t="shared" si="182"/>
        <v>0</v>
      </c>
      <c r="BH356" s="24">
        <f t="shared" si="183"/>
        <v>0</v>
      </c>
      <c r="BI356" s="24">
        <f t="shared" si="184"/>
        <v>0</v>
      </c>
      <c r="BJ356" s="24">
        <f t="shared" si="185"/>
        <v>0</v>
      </c>
      <c r="BK356" s="24">
        <f t="shared" si="186"/>
        <v>0</v>
      </c>
      <c r="BL356" s="24">
        <f t="shared" si="187"/>
        <v>0</v>
      </c>
      <c r="BM356" s="24">
        <f t="shared" si="188"/>
        <v>0</v>
      </c>
      <c r="BN356" s="24">
        <f t="shared" si="189"/>
        <v>0</v>
      </c>
      <c r="BO356" s="24">
        <f t="shared" si="190"/>
        <v>0</v>
      </c>
      <c r="BP356" s="24">
        <f t="shared" si="191"/>
        <v>0</v>
      </c>
      <c r="BQ356" s="24">
        <f t="shared" si="192"/>
        <v>0</v>
      </c>
      <c r="BR356" s="24">
        <f t="shared" si="193"/>
        <v>0</v>
      </c>
      <c r="BS356" s="24">
        <f t="shared" si="194"/>
        <v>0</v>
      </c>
      <c r="BT356" s="24">
        <f t="shared" si="195"/>
        <v>1</v>
      </c>
      <c r="BU356" s="24">
        <f t="shared" si="196"/>
        <v>0</v>
      </c>
      <c r="BV356" s="24">
        <f t="shared" si="197"/>
        <v>0</v>
      </c>
      <c r="BW356" s="24">
        <f t="shared" si="198"/>
        <v>0</v>
      </c>
      <c r="BX356" s="24">
        <f t="shared" si="199"/>
        <v>0</v>
      </c>
      <c r="BY356" s="24">
        <f t="shared" si="200"/>
        <v>0</v>
      </c>
      <c r="BZ356" s="24">
        <f t="shared" si="201"/>
        <v>0</v>
      </c>
      <c r="CA356" s="24">
        <f t="shared" si="202"/>
        <v>1</v>
      </c>
      <c r="CB356" s="24">
        <f t="shared" si="203"/>
        <v>1</v>
      </c>
      <c r="CC356" s="24">
        <f t="shared" si="204"/>
        <v>0</v>
      </c>
      <c r="CD356" s="24">
        <f t="shared" si="205"/>
        <v>0</v>
      </c>
      <c r="CE356" s="24">
        <f t="shared" si="206"/>
        <v>0</v>
      </c>
      <c r="CF356" s="24">
        <f t="shared" si="207"/>
        <v>0</v>
      </c>
      <c r="CG356" s="24">
        <f t="shared" si="215"/>
        <v>1</v>
      </c>
      <c r="CH356" s="24">
        <f t="shared" si="208"/>
        <v>1</v>
      </c>
      <c r="CI356" s="24">
        <f t="shared" si="209"/>
        <v>0</v>
      </c>
      <c r="CJ356" s="211">
        <f>_xlfn.XLOOKUP($C356,[1]Sheet1!$B:$B,[1]Sheet1!BJ:BJ)</f>
        <v>0</v>
      </c>
      <c r="CK356" s="211">
        <f>_xlfn.XLOOKUP($C356,[1]Sheet1!$B:$B,[1]Sheet1!BK:BK)</f>
        <v>0</v>
      </c>
      <c r="CL356" s="211">
        <f>_xlfn.XLOOKUP($C356,[1]Sheet1!$B:$B,[1]Sheet1!BL:BL)</f>
        <v>1</v>
      </c>
      <c r="CM356" s="211">
        <f>_xlfn.XLOOKUP($C356,[1]Sheet1!$B:$B,[1]Sheet1!BM:BM)</f>
        <v>1</v>
      </c>
      <c r="CN356" s="211">
        <f>_xlfn.XLOOKUP($C356,[1]Sheet1!$B:$B,[1]Sheet1!BN:BN)</f>
        <v>0</v>
      </c>
      <c r="CO356" s="211">
        <f>_xlfn.XLOOKUP($C356,[1]Sheet1!$B:$B,[1]Sheet1!BO:BO)</f>
        <v>0</v>
      </c>
      <c r="CP356" s="211">
        <f>_xlfn.XLOOKUP($C356,[1]Sheet1!$B:$B,[1]Sheet1!BP:BP)</f>
        <v>0</v>
      </c>
      <c r="CQ356" s="211">
        <f>_xlfn.XLOOKUP($C356,[1]Sheet1!$B:$B,[1]Sheet1!BQ:BQ)</f>
        <v>0</v>
      </c>
      <c r="CR356" s="211">
        <f>_xlfn.XLOOKUP($C356,[1]Sheet1!$B:$B,[1]Sheet1!BR:BR)</f>
        <v>0</v>
      </c>
      <c r="CS356" s="211">
        <f>_xlfn.XLOOKUP($C356,[1]Sheet1!$B:$B,[1]Sheet1!BS:BS)</f>
        <v>0</v>
      </c>
      <c r="CT356" s="211">
        <f>_xlfn.XLOOKUP($C356,[1]Sheet1!$B:$B,[1]Sheet1!BT:BT)</f>
        <v>0</v>
      </c>
      <c r="CU356" s="211">
        <f>_xlfn.XLOOKUP($C356,[1]Sheet1!$B:$B,[1]Sheet1!BU:BU)</f>
        <v>0</v>
      </c>
      <c r="CV356" s="211">
        <f>_xlfn.XLOOKUP($C356,[1]Sheet1!$B:$B,[1]Sheet1!BV:BV)</f>
        <v>0</v>
      </c>
      <c r="CW356" s="211">
        <f>_xlfn.XLOOKUP($C356,[1]Sheet1!$B:$B,[1]Sheet1!BW:BW)</f>
        <v>0</v>
      </c>
      <c r="CX356" s="211">
        <f>_xlfn.XLOOKUP($C356,[1]Sheet1!$B:$B,[1]Sheet1!BX:BX)</f>
        <v>0</v>
      </c>
      <c r="CY356" s="211">
        <f>_xlfn.XLOOKUP($C356,[1]Sheet1!$B:$B,[1]Sheet1!BY:BY)</f>
        <v>0</v>
      </c>
      <c r="CZ356" s="211">
        <f>_xlfn.XLOOKUP($C356,[1]Sheet1!$B:$B,[1]Sheet1!BZ:BZ)</f>
        <v>1</v>
      </c>
      <c r="DA356" s="211">
        <f>_xlfn.XLOOKUP($C356,[1]Sheet1!$B:$B,[1]Sheet1!CA:CA)</f>
        <v>0</v>
      </c>
      <c r="DB356" s="211">
        <f>_xlfn.XLOOKUP($C356,[1]Sheet1!$B:$B,[1]Sheet1!CB:CB)</f>
        <v>1</v>
      </c>
      <c r="DC356" s="211">
        <f>_xlfn.XLOOKUP($C356,[1]Sheet1!$B:$B,[1]Sheet1!CC:CC)</f>
        <v>1</v>
      </c>
      <c r="DD356" s="211">
        <f>_xlfn.XLOOKUP($C356,[1]Sheet1!$B:$B,[1]Sheet1!CD:CD)</f>
        <v>0</v>
      </c>
      <c r="DE356" s="211">
        <f>_xlfn.XLOOKUP($C356,[1]Sheet1!$B:$B,[1]Sheet1!CE:CE)</f>
        <v>1</v>
      </c>
      <c r="DF356" s="211">
        <f>_xlfn.XLOOKUP($C356,[1]Sheet1!$B:$B,[1]Sheet1!CF:CF)</f>
        <v>0</v>
      </c>
      <c r="DG356" s="163" t="str">
        <f>_xlfn.XLOOKUP(C356,[2]Sheet1!$B:$B,[2]Sheet1!$N:$N)</f>
        <v>N</v>
      </c>
      <c r="DH356" s="163">
        <f>_xlfn.XLOOKUP(C356,[2]Sheet1!$B:$B,[2]Sheet1!$R:$R)</f>
        <v>0</v>
      </c>
      <c r="DI356" s="163" t="str">
        <f>_xlfn.XLOOKUP(C356,[2]Sheet1!$B:$B,[2]Sheet1!$AN:$AN)</f>
        <v>N</v>
      </c>
      <c r="DJ356" s="163" t="str">
        <f>_xlfn.XLOOKUP(C356,[2]Sheet1!$B:$B,[2]Sheet1!$W:$W)</f>
        <v>C</v>
      </c>
      <c r="DK356" s="163" t="str">
        <f>_xlfn.XLOOKUP(C356,[2]Sheet1!$B:$B,[2]Sheet1!$AF:$AF)</f>
        <v>Y</v>
      </c>
      <c r="DL356" s="163">
        <f>_xlfn.XLOOKUP(C356,[2]Sheet1!$B:$B,[2]Sheet1!$AW:$AW)</f>
        <v>0</v>
      </c>
      <c r="DM356" s="166" t="str">
        <f t="shared" si="210"/>
        <v>N</v>
      </c>
      <c r="DN356" s="166" t="str">
        <f t="shared" si="211"/>
        <v/>
      </c>
      <c r="DO356" s="166" t="str">
        <f t="shared" si="212"/>
        <v>Y</v>
      </c>
      <c r="DP356" s="166" t="str">
        <f t="shared" si="213"/>
        <v>N</v>
      </c>
      <c r="DQ356" s="180" t="str">
        <f t="shared" si="214"/>
        <v>No</v>
      </c>
      <c r="DR356" s="180"/>
    </row>
    <row r="357" spans="1:122" s="24" customFormat="1" ht="16.5" hidden="1" customHeight="1">
      <c r="A357" s="24">
        <v>354</v>
      </c>
      <c r="B357" s="24">
        <v>359</v>
      </c>
      <c r="C357" s="26" t="s">
        <v>1315</v>
      </c>
      <c r="D357" s="143" t="s">
        <v>7226</v>
      </c>
      <c r="E357" s="143" t="s">
        <v>7169</v>
      </c>
      <c r="F357" s="143" t="s">
        <v>7286</v>
      </c>
      <c r="G357" s="143" t="s">
        <v>2990</v>
      </c>
      <c r="H357" s="167" t="s">
        <v>1316</v>
      </c>
      <c r="I357" s="143" t="s">
        <v>1317</v>
      </c>
      <c r="J357" s="143">
        <v>0</v>
      </c>
      <c r="K357" s="143" t="s">
        <v>1318</v>
      </c>
      <c r="L357" s="143">
        <v>11192</v>
      </c>
      <c r="M357" s="144">
        <v>28</v>
      </c>
      <c r="N357" s="73" t="s">
        <v>689</v>
      </c>
      <c r="O357" s="73" t="s">
        <v>7588</v>
      </c>
      <c r="P357" s="74" t="s">
        <v>7588</v>
      </c>
      <c r="Q357" s="73" t="s">
        <v>689</v>
      </c>
      <c r="R357" s="73" t="s">
        <v>689</v>
      </c>
      <c r="S357" s="73" t="s">
        <v>7588</v>
      </c>
      <c r="T357" s="73" t="s">
        <v>7588</v>
      </c>
      <c r="U357" s="213" t="s">
        <v>7588</v>
      </c>
      <c r="V357" s="73" t="s">
        <v>7588</v>
      </c>
      <c r="W357" s="73" t="s">
        <v>7588</v>
      </c>
      <c r="X357" s="218" t="s">
        <v>7588</v>
      </c>
      <c r="Y357" s="73" t="s">
        <v>7588</v>
      </c>
      <c r="Z357" s="73" t="s">
        <v>7588</v>
      </c>
      <c r="AA357" s="74" t="s">
        <v>7588</v>
      </c>
      <c r="AB357" s="73"/>
      <c r="AC357" s="73" t="s">
        <v>417</v>
      </c>
      <c r="AD357" s="74" t="s">
        <v>6</v>
      </c>
      <c r="AE357" s="73" t="s">
        <v>7588</v>
      </c>
      <c r="AF357" s="73" t="s">
        <v>689</v>
      </c>
      <c r="AG357" s="73" t="s">
        <v>266</v>
      </c>
      <c r="AH357" s="73" t="s">
        <v>266</v>
      </c>
      <c r="AI357" s="73" t="s">
        <v>738</v>
      </c>
      <c r="AJ357" s="73" t="s">
        <v>691</v>
      </c>
      <c r="AK357" s="81" t="s">
        <v>7588</v>
      </c>
      <c r="AL357" s="73" t="s">
        <v>7588</v>
      </c>
      <c r="AN357" s="26"/>
      <c r="AO357" s="24" t="s">
        <v>870</v>
      </c>
      <c r="AP357" s="73" t="s">
        <v>86</v>
      </c>
      <c r="AQ357" s="24" t="s">
        <v>691</v>
      </c>
      <c r="AR357" s="24" t="s">
        <v>6039</v>
      </c>
      <c r="AS357" s="24">
        <v>2050</v>
      </c>
      <c r="AU357" s="26"/>
      <c r="AV357" s="24" t="s">
        <v>266</v>
      </c>
      <c r="AW357" s="22" t="s">
        <v>3271</v>
      </c>
      <c r="AX357" s="24" t="s">
        <v>269</v>
      </c>
      <c r="AY357" s="24" t="s">
        <v>689</v>
      </c>
      <c r="AZ357" s="24" t="s">
        <v>7588</v>
      </c>
      <c r="BA357" s="24" t="s">
        <v>7588</v>
      </c>
      <c r="BC357" s="26"/>
      <c r="BE357" s="29"/>
      <c r="BF357" s="26"/>
      <c r="BG357" s="24">
        <f t="shared" si="182"/>
        <v>0</v>
      </c>
      <c r="BH357" s="24">
        <f t="shared" si="183"/>
        <v>0</v>
      </c>
      <c r="BI357" s="24">
        <f t="shared" si="184"/>
        <v>0</v>
      </c>
      <c r="BJ357" s="24">
        <f t="shared" si="185"/>
        <v>0</v>
      </c>
      <c r="BK357" s="24">
        <f t="shared" si="186"/>
        <v>0</v>
      </c>
      <c r="BL357" s="24">
        <f t="shared" si="187"/>
        <v>0</v>
      </c>
      <c r="BM357" s="24">
        <f t="shared" si="188"/>
        <v>0</v>
      </c>
      <c r="BN357" s="24">
        <f t="shared" si="189"/>
        <v>0</v>
      </c>
      <c r="BO357" s="24">
        <f t="shared" si="190"/>
        <v>0</v>
      </c>
      <c r="BP357" s="24">
        <f t="shared" si="191"/>
        <v>0</v>
      </c>
      <c r="BQ357" s="24">
        <f t="shared" si="192"/>
        <v>0</v>
      </c>
      <c r="BR357" s="24">
        <f t="shared" si="193"/>
        <v>0</v>
      </c>
      <c r="BS357" s="24">
        <f t="shared" si="194"/>
        <v>0</v>
      </c>
      <c r="BT357" s="24">
        <f t="shared" si="195"/>
        <v>1</v>
      </c>
      <c r="BU357" s="24">
        <f t="shared" si="196"/>
        <v>0</v>
      </c>
      <c r="BV357" s="24">
        <f t="shared" si="197"/>
        <v>0</v>
      </c>
      <c r="BW357" s="24">
        <f t="shared" si="198"/>
        <v>0</v>
      </c>
      <c r="BX357" s="24">
        <f t="shared" si="199"/>
        <v>0</v>
      </c>
      <c r="BY357" s="24">
        <f t="shared" si="200"/>
        <v>0</v>
      </c>
      <c r="BZ357" s="24">
        <f t="shared" si="201"/>
        <v>0</v>
      </c>
      <c r="CA357" s="24">
        <f t="shared" si="202"/>
        <v>1</v>
      </c>
      <c r="CB357" s="24">
        <f t="shared" si="203"/>
        <v>1</v>
      </c>
      <c r="CC357" s="24">
        <f t="shared" si="204"/>
        <v>0</v>
      </c>
      <c r="CD357" s="24">
        <f t="shared" si="205"/>
        <v>0</v>
      </c>
      <c r="CE357" s="24">
        <f t="shared" si="206"/>
        <v>0</v>
      </c>
      <c r="CF357" s="24">
        <f t="shared" si="207"/>
        <v>1</v>
      </c>
      <c r="CG357" s="24">
        <f t="shared" si="215"/>
        <v>1</v>
      </c>
      <c r="CH357" s="24">
        <f t="shared" si="208"/>
        <v>0</v>
      </c>
      <c r="CI357" s="24">
        <f t="shared" si="209"/>
        <v>0</v>
      </c>
      <c r="CJ357" s="211">
        <f>_xlfn.XLOOKUP($C357,[1]Sheet1!$B:$B,[1]Sheet1!BJ:BJ)</f>
        <v>0</v>
      </c>
      <c r="CK357" s="211">
        <f>_xlfn.XLOOKUP($C357,[1]Sheet1!$B:$B,[1]Sheet1!BK:BK)</f>
        <v>0</v>
      </c>
      <c r="CL357" s="211">
        <f>_xlfn.XLOOKUP($C357,[1]Sheet1!$B:$B,[1]Sheet1!BL:BL)</f>
        <v>0</v>
      </c>
      <c r="CM357" s="211">
        <f>_xlfn.XLOOKUP($C357,[1]Sheet1!$B:$B,[1]Sheet1!BM:BM)</f>
        <v>0</v>
      </c>
      <c r="CN357" s="211">
        <f>_xlfn.XLOOKUP($C357,[1]Sheet1!$B:$B,[1]Sheet1!BN:BN)</f>
        <v>0</v>
      </c>
      <c r="CO357" s="211">
        <f>_xlfn.XLOOKUP($C357,[1]Sheet1!$B:$B,[1]Sheet1!BO:BO)</f>
        <v>1</v>
      </c>
      <c r="CP357" s="211">
        <f>_xlfn.XLOOKUP($C357,[1]Sheet1!$B:$B,[1]Sheet1!BP:BP)</f>
        <v>0</v>
      </c>
      <c r="CQ357" s="211">
        <f>_xlfn.XLOOKUP($C357,[1]Sheet1!$B:$B,[1]Sheet1!BQ:BQ)</f>
        <v>1</v>
      </c>
      <c r="CR357" s="211">
        <f>_xlfn.XLOOKUP($C357,[1]Sheet1!$B:$B,[1]Sheet1!BR:BR)</f>
        <v>0</v>
      </c>
      <c r="CS357" s="211">
        <f>_xlfn.XLOOKUP($C357,[1]Sheet1!$B:$B,[1]Sheet1!BS:BS)</f>
        <v>0</v>
      </c>
      <c r="CT357" s="211">
        <f>_xlfn.XLOOKUP($C357,[1]Sheet1!$B:$B,[1]Sheet1!BT:BT)</f>
        <v>0</v>
      </c>
      <c r="CU357" s="211">
        <f>_xlfn.XLOOKUP($C357,[1]Sheet1!$B:$B,[1]Sheet1!BU:BU)</f>
        <v>0</v>
      </c>
      <c r="CV357" s="211">
        <f>_xlfn.XLOOKUP($C357,[1]Sheet1!$B:$B,[1]Sheet1!BV:BV)</f>
        <v>0</v>
      </c>
      <c r="CW357" s="211">
        <f>_xlfn.XLOOKUP($C357,[1]Sheet1!$B:$B,[1]Sheet1!BW:BW)</f>
        <v>0</v>
      </c>
      <c r="CX357" s="211">
        <f>_xlfn.XLOOKUP($C357,[1]Sheet1!$B:$B,[1]Sheet1!BX:BX)</f>
        <v>0</v>
      </c>
      <c r="CY357" s="211">
        <f>_xlfn.XLOOKUP($C357,[1]Sheet1!$B:$B,[1]Sheet1!BY:BY)</f>
        <v>0</v>
      </c>
      <c r="CZ357" s="211">
        <f>_xlfn.XLOOKUP($C357,[1]Sheet1!$B:$B,[1]Sheet1!BZ:BZ)</f>
        <v>1</v>
      </c>
      <c r="DA357" s="211">
        <f>_xlfn.XLOOKUP($C357,[1]Sheet1!$B:$B,[1]Sheet1!CA:CA)</f>
        <v>1</v>
      </c>
      <c r="DB357" s="211">
        <f>_xlfn.XLOOKUP($C357,[1]Sheet1!$B:$B,[1]Sheet1!CB:CB)</f>
        <v>1</v>
      </c>
      <c r="DC357" s="211">
        <f>_xlfn.XLOOKUP($C357,[1]Sheet1!$B:$B,[1]Sheet1!CC:CC)</f>
        <v>0</v>
      </c>
      <c r="DD357" s="211">
        <f>_xlfn.XLOOKUP($C357,[1]Sheet1!$B:$B,[1]Sheet1!CD:CD)</f>
        <v>0</v>
      </c>
      <c r="DE357" s="211">
        <f>_xlfn.XLOOKUP($C357,[1]Sheet1!$B:$B,[1]Sheet1!CE:CE)</f>
        <v>1</v>
      </c>
      <c r="DF357" s="211">
        <f>_xlfn.XLOOKUP($C357,[1]Sheet1!$B:$B,[1]Sheet1!CF:CF)</f>
        <v>0</v>
      </c>
      <c r="DG357" s="163" t="str">
        <f>_xlfn.XLOOKUP(C357,[2]Sheet1!$B:$B,[2]Sheet1!$N:$N)</f>
        <v>N</v>
      </c>
      <c r="DH357" s="163">
        <f>_xlfn.XLOOKUP(C357,[2]Sheet1!$B:$B,[2]Sheet1!$R:$R)</f>
        <v>0</v>
      </c>
      <c r="DI357" s="163" t="str">
        <f>_xlfn.XLOOKUP(C357,[2]Sheet1!$B:$B,[2]Sheet1!$AN:$AN)</f>
        <v>C, F</v>
      </c>
      <c r="DJ357" s="163" t="str">
        <f>_xlfn.XLOOKUP(C357,[2]Sheet1!$B:$B,[2]Sheet1!$W:$W)</f>
        <v>N</v>
      </c>
      <c r="DK357" s="163">
        <f>_xlfn.XLOOKUP(C357,[2]Sheet1!$B:$B,[2]Sheet1!$AF:$AF)</f>
        <v>0</v>
      </c>
      <c r="DL357" s="163" t="str">
        <f>_xlfn.XLOOKUP(C357,[2]Sheet1!$B:$B,[2]Sheet1!$AW:$AW)</f>
        <v>U</v>
      </c>
      <c r="DM357" s="166" t="str">
        <f t="shared" si="210"/>
        <v>N</v>
      </c>
      <c r="DN357" s="166" t="str">
        <f t="shared" si="211"/>
        <v/>
      </c>
      <c r="DO357" s="166" t="str">
        <f t="shared" si="212"/>
        <v>Y</v>
      </c>
      <c r="DP357" s="166" t="str">
        <f t="shared" si="213"/>
        <v>N</v>
      </c>
      <c r="DQ357" s="180" t="str">
        <f t="shared" si="214"/>
        <v>Yes</v>
      </c>
      <c r="DR357" s="180"/>
    </row>
    <row r="358" spans="1:122" s="24" customFormat="1" ht="16.5" hidden="1" customHeight="1">
      <c r="A358" s="24">
        <v>355</v>
      </c>
      <c r="B358" s="24">
        <v>346</v>
      </c>
      <c r="C358" s="26" t="s">
        <v>1592</v>
      </c>
      <c r="D358" s="24" t="s">
        <v>6643</v>
      </c>
      <c r="E358" s="24" t="s">
        <v>6643</v>
      </c>
      <c r="F358" s="24" t="s">
        <v>7286</v>
      </c>
      <c r="G358" s="24" t="s">
        <v>2990</v>
      </c>
      <c r="H358" s="30" t="s">
        <v>1593</v>
      </c>
      <c r="I358" s="24" t="s">
        <v>1594</v>
      </c>
      <c r="J358" s="24">
        <v>0.89500000000000002</v>
      </c>
      <c r="K358" s="24" t="s">
        <v>1595</v>
      </c>
      <c r="L358" s="24">
        <v>36000</v>
      </c>
      <c r="M358" s="26">
        <v>6</v>
      </c>
      <c r="N358" s="73" t="s">
        <v>689</v>
      </c>
      <c r="O358" s="73" t="s">
        <v>7588</v>
      </c>
      <c r="P358" s="74" t="s">
        <v>7588</v>
      </c>
      <c r="Q358" s="73" t="s">
        <v>689</v>
      </c>
      <c r="R358" s="73" t="s">
        <v>689</v>
      </c>
      <c r="S358" s="73" t="s">
        <v>7588</v>
      </c>
      <c r="T358" s="73" t="s">
        <v>7588</v>
      </c>
      <c r="U358" s="213" t="s">
        <v>7588</v>
      </c>
      <c r="V358" s="73" t="s">
        <v>7588</v>
      </c>
      <c r="W358" s="73" t="s">
        <v>7588</v>
      </c>
      <c r="X358" s="218" t="s">
        <v>7588</v>
      </c>
      <c r="Y358" s="73" t="s">
        <v>7588</v>
      </c>
      <c r="Z358" s="73" t="s">
        <v>7588</v>
      </c>
      <c r="AA358" s="74" t="s">
        <v>7588</v>
      </c>
      <c r="AB358" s="73"/>
      <c r="AC358" s="73" t="s">
        <v>675</v>
      </c>
      <c r="AD358" s="74" t="s">
        <v>5</v>
      </c>
      <c r="AE358" s="73" t="s">
        <v>7346</v>
      </c>
      <c r="AF358" s="73" t="s">
        <v>86</v>
      </c>
      <c r="AG358" s="73" t="s">
        <v>266</v>
      </c>
      <c r="AH358" s="73" t="s">
        <v>266</v>
      </c>
      <c r="AI358" s="73" t="s">
        <v>266</v>
      </c>
      <c r="AJ358" s="73" t="s">
        <v>2283</v>
      </c>
      <c r="AK358" s="81" t="s">
        <v>6047</v>
      </c>
      <c r="AL358" s="73">
        <v>2050</v>
      </c>
      <c r="AN358" s="26"/>
      <c r="AO358" s="24" t="s">
        <v>7588</v>
      </c>
      <c r="AP358" s="73" t="s">
        <v>689</v>
      </c>
      <c r="AQ358" s="24" t="s">
        <v>7588</v>
      </c>
      <c r="AR358" s="24" t="s">
        <v>7588</v>
      </c>
      <c r="AS358" s="24" t="s">
        <v>7588</v>
      </c>
      <c r="AU358" s="26"/>
      <c r="AV358" s="24" t="s">
        <v>267</v>
      </c>
      <c r="AW358" s="22" t="s">
        <v>3271</v>
      </c>
      <c r="AX358" s="24" t="s">
        <v>269</v>
      </c>
      <c r="AY358" s="24" t="s">
        <v>689</v>
      </c>
      <c r="AZ358" s="24" t="s">
        <v>7588</v>
      </c>
      <c r="BA358" s="24" t="s">
        <v>7588</v>
      </c>
      <c r="BC358" s="26"/>
      <c r="BE358" s="29"/>
      <c r="BF358" s="26"/>
      <c r="BG358" s="24">
        <f t="shared" si="182"/>
        <v>0</v>
      </c>
      <c r="BH358" s="24">
        <f t="shared" si="183"/>
        <v>0</v>
      </c>
      <c r="BI358" s="24">
        <f t="shared" si="184"/>
        <v>0</v>
      </c>
      <c r="BJ358" s="24">
        <f t="shared" si="185"/>
        <v>0</v>
      </c>
      <c r="BK358" s="24">
        <f t="shared" si="186"/>
        <v>0</v>
      </c>
      <c r="BL358" s="24">
        <f t="shared" si="187"/>
        <v>0</v>
      </c>
      <c r="BM358" s="24">
        <f t="shared" si="188"/>
        <v>0</v>
      </c>
      <c r="BN358" s="24">
        <f t="shared" si="189"/>
        <v>0</v>
      </c>
      <c r="BO358" s="24">
        <f t="shared" si="190"/>
        <v>0</v>
      </c>
      <c r="BP358" s="24">
        <f t="shared" si="191"/>
        <v>0</v>
      </c>
      <c r="BQ358" s="24">
        <f t="shared" si="192"/>
        <v>0</v>
      </c>
      <c r="BR358" s="24">
        <f t="shared" si="193"/>
        <v>0</v>
      </c>
      <c r="BS358" s="24">
        <f t="shared" si="194"/>
        <v>0</v>
      </c>
      <c r="BT358" s="24">
        <f t="shared" si="195"/>
        <v>0</v>
      </c>
      <c r="BU358" s="24">
        <f t="shared" si="196"/>
        <v>0</v>
      </c>
      <c r="BV358" s="24">
        <f t="shared" si="197"/>
        <v>0</v>
      </c>
      <c r="BW358" s="24">
        <f t="shared" si="198"/>
        <v>1</v>
      </c>
      <c r="BX358" s="24">
        <f t="shared" si="199"/>
        <v>1</v>
      </c>
      <c r="BY358" s="24">
        <f t="shared" si="200"/>
        <v>0</v>
      </c>
      <c r="BZ358" s="24">
        <f t="shared" si="201"/>
        <v>0</v>
      </c>
      <c r="CA358" s="24">
        <f t="shared" si="202"/>
        <v>0</v>
      </c>
      <c r="CB358" s="24">
        <f t="shared" si="203"/>
        <v>0</v>
      </c>
      <c r="CC358" s="24">
        <f t="shared" si="204"/>
        <v>0</v>
      </c>
      <c r="CD358" s="24">
        <f t="shared" si="205"/>
        <v>0</v>
      </c>
      <c r="CE358" s="24">
        <f t="shared" si="206"/>
        <v>0</v>
      </c>
      <c r="CF358" s="24">
        <f t="shared" si="207"/>
        <v>0</v>
      </c>
      <c r="CG358" s="24">
        <f t="shared" si="215"/>
        <v>1</v>
      </c>
      <c r="CH358" s="24">
        <f t="shared" si="208"/>
        <v>0</v>
      </c>
      <c r="CI358" s="24">
        <f t="shared" si="209"/>
        <v>1</v>
      </c>
      <c r="CJ358" s="211">
        <f>_xlfn.XLOOKUP($C358,[1]Sheet1!$B:$B,[1]Sheet1!BJ:BJ)</f>
        <v>0</v>
      </c>
      <c r="CK358" s="211">
        <f>_xlfn.XLOOKUP($C358,[1]Sheet1!$B:$B,[1]Sheet1!BK:BK)</f>
        <v>0</v>
      </c>
      <c r="CL358" s="211">
        <f>_xlfn.XLOOKUP($C358,[1]Sheet1!$B:$B,[1]Sheet1!BL:BL)</f>
        <v>1</v>
      </c>
      <c r="CM358" s="211">
        <f>_xlfn.XLOOKUP($C358,[1]Sheet1!$B:$B,[1]Sheet1!BM:BM)</f>
        <v>1</v>
      </c>
      <c r="CN358" s="211">
        <f>_xlfn.XLOOKUP($C358,[1]Sheet1!$B:$B,[1]Sheet1!BN:BN)</f>
        <v>0</v>
      </c>
      <c r="CO358" s="211">
        <f>_xlfn.XLOOKUP($C358,[1]Sheet1!$B:$B,[1]Sheet1!BO:BO)</f>
        <v>0</v>
      </c>
      <c r="CP358" s="211">
        <f>_xlfn.XLOOKUP($C358,[1]Sheet1!$B:$B,[1]Sheet1!BP:BP)</f>
        <v>0</v>
      </c>
      <c r="CQ358" s="211">
        <f>_xlfn.XLOOKUP($C358,[1]Sheet1!$B:$B,[1]Sheet1!BQ:BQ)</f>
        <v>0</v>
      </c>
      <c r="CR358" s="211">
        <f>_xlfn.XLOOKUP($C358,[1]Sheet1!$B:$B,[1]Sheet1!BR:BR)</f>
        <v>0</v>
      </c>
      <c r="CS358" s="211">
        <f>_xlfn.XLOOKUP($C358,[1]Sheet1!$B:$B,[1]Sheet1!BS:BS)</f>
        <v>0</v>
      </c>
      <c r="CT358" s="211">
        <f>_xlfn.XLOOKUP($C358,[1]Sheet1!$B:$B,[1]Sheet1!BT:BT)</f>
        <v>0</v>
      </c>
      <c r="CU358" s="211">
        <f>_xlfn.XLOOKUP($C358,[1]Sheet1!$B:$B,[1]Sheet1!BU:BU)</f>
        <v>0</v>
      </c>
      <c r="CV358" s="211">
        <f>_xlfn.XLOOKUP($C358,[1]Sheet1!$B:$B,[1]Sheet1!BV:BV)</f>
        <v>0</v>
      </c>
      <c r="CW358" s="211">
        <f>_xlfn.XLOOKUP($C358,[1]Sheet1!$B:$B,[1]Sheet1!BW:BW)</f>
        <v>0</v>
      </c>
      <c r="CX358" s="211">
        <f>_xlfn.XLOOKUP($C358,[1]Sheet1!$B:$B,[1]Sheet1!BX:BX)</f>
        <v>0</v>
      </c>
      <c r="CY358" s="211">
        <f>_xlfn.XLOOKUP($C358,[1]Sheet1!$B:$B,[1]Sheet1!BY:BY)</f>
        <v>0</v>
      </c>
      <c r="CZ358" s="211">
        <f>_xlfn.XLOOKUP($C358,[1]Sheet1!$B:$B,[1]Sheet1!BZ:BZ)</f>
        <v>1</v>
      </c>
      <c r="DA358" s="211">
        <f>_xlfn.XLOOKUP($C358,[1]Sheet1!$B:$B,[1]Sheet1!CA:CA)</f>
        <v>0</v>
      </c>
      <c r="DB358" s="211">
        <f>_xlfn.XLOOKUP($C358,[1]Sheet1!$B:$B,[1]Sheet1!CB:CB)</f>
        <v>1</v>
      </c>
      <c r="DC358" s="211">
        <f>_xlfn.XLOOKUP($C358,[1]Sheet1!$B:$B,[1]Sheet1!CC:CC)</f>
        <v>1</v>
      </c>
      <c r="DD358" s="211">
        <f>_xlfn.XLOOKUP($C358,[1]Sheet1!$B:$B,[1]Sheet1!CD:CD)</f>
        <v>0</v>
      </c>
      <c r="DE358" s="211">
        <f>_xlfn.XLOOKUP($C358,[1]Sheet1!$B:$B,[1]Sheet1!CE:CE)</f>
        <v>1</v>
      </c>
      <c r="DF358" s="211">
        <f>_xlfn.XLOOKUP($C358,[1]Sheet1!$B:$B,[1]Sheet1!CF:CF)</f>
        <v>0</v>
      </c>
      <c r="DG358" s="163" t="str">
        <f>_xlfn.XLOOKUP(C358,[2]Sheet1!$B:$B,[2]Sheet1!$N:$N)</f>
        <v>N</v>
      </c>
      <c r="DH358" s="163">
        <f>_xlfn.XLOOKUP(C358,[2]Sheet1!$B:$B,[2]Sheet1!$R:$R)</f>
        <v>0</v>
      </c>
      <c r="DI358" s="163" t="str">
        <f>_xlfn.XLOOKUP(C358,[2]Sheet1!$B:$B,[2]Sheet1!$AN:$AN)</f>
        <v>N</v>
      </c>
      <c r="DJ358" s="163" t="str">
        <f>_xlfn.XLOOKUP(C358,[2]Sheet1!$B:$B,[2]Sheet1!$W:$W)</f>
        <v>V</v>
      </c>
      <c r="DK358" s="163" t="str">
        <f>_xlfn.XLOOKUP(C358,[2]Sheet1!$B:$B,[2]Sheet1!$AF:$AF)</f>
        <v>Y</v>
      </c>
      <c r="DL358" s="163">
        <f>_xlfn.XLOOKUP(C358,[2]Sheet1!$B:$B,[2]Sheet1!$AW:$AW)</f>
        <v>0</v>
      </c>
      <c r="DM358" s="166" t="str">
        <f t="shared" si="210"/>
        <v>N</v>
      </c>
      <c r="DN358" s="166" t="str">
        <f t="shared" si="211"/>
        <v/>
      </c>
      <c r="DO358" s="166" t="str">
        <f t="shared" si="212"/>
        <v>N</v>
      </c>
      <c r="DP358" s="166" t="str">
        <f t="shared" si="213"/>
        <v>Y</v>
      </c>
      <c r="DQ358" s="180" t="str">
        <f t="shared" si="214"/>
        <v>Not Specified</v>
      </c>
      <c r="DR358" s="180"/>
    </row>
    <row r="359" spans="1:122" s="24" customFormat="1" ht="16.5" hidden="1" customHeight="1">
      <c r="A359" s="143">
        <v>356</v>
      </c>
      <c r="B359" s="143">
        <v>323</v>
      </c>
      <c r="C359" s="144" t="s">
        <v>224</v>
      </c>
      <c r="D359" s="143" t="s">
        <v>7190</v>
      </c>
      <c r="E359" s="143" t="s">
        <v>7169</v>
      </c>
      <c r="F359" s="143" t="s">
        <v>2418</v>
      </c>
      <c r="G359" s="143" t="s">
        <v>5308</v>
      </c>
      <c r="H359" s="167" t="s">
        <v>225</v>
      </c>
      <c r="I359" s="143" t="s">
        <v>226</v>
      </c>
      <c r="J359" s="143">
        <v>-0.08</v>
      </c>
      <c r="K359" s="143" t="s">
        <v>227</v>
      </c>
      <c r="L359" s="143">
        <v>42370</v>
      </c>
      <c r="M359" s="144">
        <v>18</v>
      </c>
      <c r="N359" s="145" t="s">
        <v>86</v>
      </c>
      <c r="O359" s="145">
        <v>2019</v>
      </c>
      <c r="P359" s="146">
        <v>2025</v>
      </c>
      <c r="Q359" s="73" t="s">
        <v>689</v>
      </c>
      <c r="R359" s="73" t="s">
        <v>689</v>
      </c>
      <c r="S359" s="145" t="s">
        <v>7588</v>
      </c>
      <c r="T359" s="145" t="s">
        <v>7588</v>
      </c>
      <c r="U359" s="214" t="s">
        <v>7588</v>
      </c>
      <c r="V359" s="145" t="s">
        <v>7588</v>
      </c>
      <c r="W359" s="145" t="s">
        <v>7588</v>
      </c>
      <c r="X359" s="219" t="s">
        <v>7588</v>
      </c>
      <c r="Y359" s="73" t="s">
        <v>7588</v>
      </c>
      <c r="Z359" s="145" t="s">
        <v>7588</v>
      </c>
      <c r="AA359" s="146" t="s">
        <v>7588</v>
      </c>
      <c r="AB359" s="145"/>
      <c r="AC359" s="145" t="s">
        <v>2995</v>
      </c>
      <c r="AD359" s="146" t="s">
        <v>7140</v>
      </c>
      <c r="AE359" s="73" t="s">
        <v>7588</v>
      </c>
      <c r="AF359" s="73" t="s">
        <v>689</v>
      </c>
      <c r="AG359" s="145" t="s">
        <v>266</v>
      </c>
      <c r="AH359" s="145" t="s">
        <v>266</v>
      </c>
      <c r="AI359" s="145" t="s">
        <v>266</v>
      </c>
      <c r="AJ359" s="145" t="s">
        <v>2283</v>
      </c>
      <c r="AK359" s="147" t="s">
        <v>7588</v>
      </c>
      <c r="AL359" s="145" t="s">
        <v>7588</v>
      </c>
      <c r="AN359" s="144"/>
      <c r="AO359" s="24" t="s">
        <v>7588</v>
      </c>
      <c r="AP359" s="145" t="s">
        <v>689</v>
      </c>
      <c r="AQ359" s="143" t="s">
        <v>7588</v>
      </c>
      <c r="AR359" s="143" t="s">
        <v>7588</v>
      </c>
      <c r="AS359" s="143" t="s">
        <v>7588</v>
      </c>
      <c r="AT359" s="143"/>
      <c r="AU359" s="144"/>
      <c r="AV359" s="143" t="s">
        <v>266</v>
      </c>
      <c r="AW359" s="198" t="s">
        <v>267</v>
      </c>
      <c r="AX359" s="143" t="s">
        <v>269</v>
      </c>
      <c r="AY359" s="143" t="s">
        <v>86</v>
      </c>
      <c r="AZ359" s="143" t="s">
        <v>6056</v>
      </c>
      <c r="BA359" s="143">
        <v>2030</v>
      </c>
      <c r="BB359" s="143"/>
      <c r="BC359" s="144"/>
      <c r="BD359" s="143"/>
      <c r="BE359" s="148"/>
      <c r="BF359" s="144"/>
      <c r="BG359" s="24">
        <f t="shared" si="182"/>
        <v>0</v>
      </c>
      <c r="BH359" s="24">
        <f t="shared" si="183"/>
        <v>1</v>
      </c>
      <c r="BI359" s="24">
        <f t="shared" si="184"/>
        <v>0</v>
      </c>
      <c r="BJ359" s="24">
        <f t="shared" si="185"/>
        <v>1</v>
      </c>
      <c r="BK359" s="24">
        <f t="shared" si="186"/>
        <v>0</v>
      </c>
      <c r="BL359" s="24">
        <f t="shared" si="187"/>
        <v>0</v>
      </c>
      <c r="BM359" s="24">
        <f t="shared" si="188"/>
        <v>0</v>
      </c>
      <c r="BN359" s="24">
        <f t="shared" si="189"/>
        <v>0</v>
      </c>
      <c r="BO359" s="24">
        <f t="shared" si="190"/>
        <v>0</v>
      </c>
      <c r="BP359" s="24">
        <f t="shared" si="191"/>
        <v>0</v>
      </c>
      <c r="BQ359" s="24">
        <f t="shared" si="192"/>
        <v>0</v>
      </c>
      <c r="BR359" s="24">
        <f t="shared" si="193"/>
        <v>0</v>
      </c>
      <c r="BS359" s="24">
        <f t="shared" si="194"/>
        <v>0</v>
      </c>
      <c r="BT359" s="24">
        <f t="shared" si="195"/>
        <v>0</v>
      </c>
      <c r="BU359" s="24">
        <f t="shared" si="196"/>
        <v>0</v>
      </c>
      <c r="BV359" s="24">
        <f t="shared" si="197"/>
        <v>0</v>
      </c>
      <c r="BW359" s="24">
        <f t="shared" si="198"/>
        <v>0</v>
      </c>
      <c r="BX359" s="24">
        <f t="shared" si="199"/>
        <v>0</v>
      </c>
      <c r="BY359" s="24">
        <f t="shared" si="200"/>
        <v>0</v>
      </c>
      <c r="BZ359" s="24">
        <f t="shared" si="201"/>
        <v>0</v>
      </c>
      <c r="CA359" s="24">
        <f t="shared" si="202"/>
        <v>0</v>
      </c>
      <c r="CB359" s="24">
        <f t="shared" si="203"/>
        <v>0</v>
      </c>
      <c r="CC359" s="24">
        <f t="shared" si="204"/>
        <v>0</v>
      </c>
      <c r="CD359" s="24">
        <f t="shared" si="205"/>
        <v>1</v>
      </c>
      <c r="CE359" s="24">
        <f t="shared" si="206"/>
        <v>0</v>
      </c>
      <c r="CF359" s="24">
        <f t="shared" si="207"/>
        <v>1</v>
      </c>
      <c r="CG359" s="24">
        <f>MAX($BJ359,$BN359,$BX359,$CB359)</f>
        <v>1</v>
      </c>
      <c r="CH359" s="24">
        <f t="shared" si="208"/>
        <v>0</v>
      </c>
      <c r="CI359" s="24">
        <f t="shared" si="209"/>
        <v>0</v>
      </c>
      <c r="CJ359" s="211">
        <f>_xlfn.XLOOKUP($C359,[1]Sheet1!$B:$B,[1]Sheet1!BJ:BJ)</f>
        <v>0</v>
      </c>
      <c r="CK359" s="211">
        <f>_xlfn.XLOOKUP($C359,[1]Sheet1!$B:$B,[1]Sheet1!BK:BK)</f>
        <v>0</v>
      </c>
      <c r="CL359" s="211">
        <f>_xlfn.XLOOKUP($C359,[1]Sheet1!$B:$B,[1]Sheet1!BL:BL)</f>
        <v>0</v>
      </c>
      <c r="CM359" s="211">
        <f>_xlfn.XLOOKUP($C359,[1]Sheet1!$B:$B,[1]Sheet1!BM:BM)</f>
        <v>0</v>
      </c>
      <c r="CN359" s="211">
        <f>_xlfn.XLOOKUP($C359,[1]Sheet1!$B:$B,[1]Sheet1!BN:BN)</f>
        <v>0</v>
      </c>
      <c r="CO359" s="211">
        <f>_xlfn.XLOOKUP($C359,[1]Sheet1!$B:$B,[1]Sheet1!BO:BO)</f>
        <v>0</v>
      </c>
      <c r="CP359" s="211">
        <f>_xlfn.XLOOKUP($C359,[1]Sheet1!$B:$B,[1]Sheet1!BP:BP)</f>
        <v>1</v>
      </c>
      <c r="CQ359" s="211">
        <f>_xlfn.XLOOKUP($C359,[1]Sheet1!$B:$B,[1]Sheet1!BQ:BQ)</f>
        <v>1</v>
      </c>
      <c r="CR359" s="211">
        <f>_xlfn.XLOOKUP($C359,[1]Sheet1!$B:$B,[1]Sheet1!BR:BR)</f>
        <v>0</v>
      </c>
      <c r="CS359" s="211">
        <f>_xlfn.XLOOKUP($C359,[1]Sheet1!$B:$B,[1]Sheet1!BS:BS)</f>
        <v>0</v>
      </c>
      <c r="CT359" s="211">
        <f>_xlfn.XLOOKUP($C359,[1]Sheet1!$B:$B,[1]Sheet1!BT:BT)</f>
        <v>0</v>
      </c>
      <c r="CU359" s="211">
        <f>_xlfn.XLOOKUP($C359,[1]Sheet1!$B:$B,[1]Sheet1!BU:BU)</f>
        <v>0</v>
      </c>
      <c r="CV359" s="211">
        <f>_xlfn.XLOOKUP($C359,[1]Sheet1!$B:$B,[1]Sheet1!BV:BV)</f>
        <v>0</v>
      </c>
      <c r="CW359" s="211">
        <f>_xlfn.XLOOKUP($C359,[1]Sheet1!$B:$B,[1]Sheet1!BW:BW)</f>
        <v>1</v>
      </c>
      <c r="CX359" s="211">
        <f>_xlfn.XLOOKUP($C359,[1]Sheet1!$B:$B,[1]Sheet1!BX:BX)</f>
        <v>0</v>
      </c>
      <c r="CY359" s="211">
        <f>_xlfn.XLOOKUP($C359,[1]Sheet1!$B:$B,[1]Sheet1!BY:BY)</f>
        <v>1</v>
      </c>
      <c r="CZ359" s="211">
        <f>_xlfn.XLOOKUP($C359,[1]Sheet1!$B:$B,[1]Sheet1!BZ:BZ)</f>
        <v>1</v>
      </c>
      <c r="DA359" s="211">
        <f>_xlfn.XLOOKUP($C359,[1]Sheet1!$B:$B,[1]Sheet1!CA:CA)</f>
        <v>0</v>
      </c>
      <c r="DB359" s="211">
        <f>_xlfn.XLOOKUP($C359,[1]Sheet1!$B:$B,[1]Sheet1!CB:CB)</f>
        <v>1</v>
      </c>
      <c r="DC359" s="211">
        <f>_xlfn.XLOOKUP($C359,[1]Sheet1!$B:$B,[1]Sheet1!CC:CC)</f>
        <v>0</v>
      </c>
      <c r="DD359" s="211">
        <f>_xlfn.XLOOKUP($C359,[1]Sheet1!$B:$B,[1]Sheet1!CD:CD)</f>
        <v>0</v>
      </c>
      <c r="DE359" s="211">
        <f>_xlfn.XLOOKUP($C359,[1]Sheet1!$B:$B,[1]Sheet1!CE:CE)</f>
        <v>1</v>
      </c>
      <c r="DF359" s="211">
        <f>_xlfn.XLOOKUP($C359,[1]Sheet1!$B:$B,[1]Sheet1!CF:CF)</f>
        <v>0</v>
      </c>
      <c r="DG359" s="163" t="str">
        <f>_xlfn.XLOOKUP(C359,[2]Sheet1!$B:$B,[2]Sheet1!$N:$N)</f>
        <v>N</v>
      </c>
      <c r="DH359" s="163">
        <f>_xlfn.XLOOKUP(C359,[2]Sheet1!$B:$B,[2]Sheet1!$R:$R)</f>
        <v>0</v>
      </c>
      <c r="DI359" s="163" t="str">
        <f>_xlfn.XLOOKUP(C359,[2]Sheet1!$B:$B,[2]Sheet1!$AN:$AN)</f>
        <v>C</v>
      </c>
      <c r="DJ359" s="163" t="str">
        <f>_xlfn.XLOOKUP(C359,[2]Sheet1!$B:$B,[2]Sheet1!$W:$W)</f>
        <v>N</v>
      </c>
      <c r="DK359" s="163">
        <f>_xlfn.XLOOKUP(C359,[2]Sheet1!$B:$B,[2]Sheet1!$AF:$AF)</f>
        <v>0</v>
      </c>
      <c r="DL359" s="163" t="str">
        <f>_xlfn.XLOOKUP(C359,[2]Sheet1!$B:$B,[2]Sheet1!$AW:$AW)</f>
        <v>U</v>
      </c>
      <c r="DM359" s="166" t="str">
        <f t="shared" si="210"/>
        <v>N</v>
      </c>
      <c r="DN359" s="166" t="str">
        <f t="shared" si="211"/>
        <v/>
      </c>
      <c r="DO359" s="166" t="str">
        <f t="shared" si="212"/>
        <v>N</v>
      </c>
      <c r="DP359" s="166" t="str">
        <f t="shared" si="213"/>
        <v>N</v>
      </c>
      <c r="DQ359" s="180" t="str">
        <f t="shared" si="214"/>
        <v>Yes</v>
      </c>
      <c r="DR359" s="180"/>
    </row>
    <row r="360" spans="1:122" s="24" customFormat="1" ht="16.5" hidden="1" customHeight="1">
      <c r="A360" s="24">
        <v>357</v>
      </c>
      <c r="B360" s="24">
        <v>344</v>
      </c>
      <c r="C360" s="26" t="s">
        <v>1600</v>
      </c>
      <c r="D360" s="24" t="s">
        <v>7213</v>
      </c>
      <c r="E360" s="24" t="s">
        <v>7172</v>
      </c>
      <c r="F360" s="24" t="s">
        <v>2428</v>
      </c>
      <c r="G360" s="24" t="s">
        <v>3136</v>
      </c>
      <c r="H360" s="30" t="s">
        <v>1601</v>
      </c>
      <c r="I360" s="24" t="s">
        <v>1602</v>
      </c>
      <c r="J360" s="24">
        <v>0.01</v>
      </c>
      <c r="K360" s="24" t="s">
        <v>1603</v>
      </c>
      <c r="L360" s="24">
        <v>190159</v>
      </c>
      <c r="M360" s="26">
        <v>23</v>
      </c>
      <c r="N360" s="73" t="s">
        <v>86</v>
      </c>
      <c r="O360" s="73">
        <v>2020</v>
      </c>
      <c r="P360" s="74">
        <v>2040</v>
      </c>
      <c r="Q360" s="73" t="s">
        <v>86</v>
      </c>
      <c r="R360" s="73" t="s">
        <v>86</v>
      </c>
      <c r="S360" s="73" t="s">
        <v>673</v>
      </c>
      <c r="T360" s="73" t="s">
        <v>2984</v>
      </c>
      <c r="U360" s="213">
        <v>2030</v>
      </c>
      <c r="V360" s="73" t="s">
        <v>7588</v>
      </c>
      <c r="W360" s="73" t="s">
        <v>7588</v>
      </c>
      <c r="X360" s="218" t="s">
        <v>7588</v>
      </c>
      <c r="Y360" s="73" t="s">
        <v>7588</v>
      </c>
      <c r="Z360" s="73" t="s">
        <v>7588</v>
      </c>
      <c r="AA360" s="74" t="s">
        <v>7588</v>
      </c>
      <c r="AB360" s="73"/>
      <c r="AC360" s="73" t="s">
        <v>675</v>
      </c>
      <c r="AD360" s="74" t="s">
        <v>5</v>
      </c>
      <c r="AE360" s="73" t="s">
        <v>7346</v>
      </c>
      <c r="AF360" s="73" t="s">
        <v>86</v>
      </c>
      <c r="AG360" s="73" t="s">
        <v>266</v>
      </c>
      <c r="AH360" s="73" t="s">
        <v>266</v>
      </c>
      <c r="AI360" s="73" t="s">
        <v>266</v>
      </c>
      <c r="AJ360" s="73" t="s">
        <v>2283</v>
      </c>
      <c r="AK360" s="81" t="s">
        <v>6068</v>
      </c>
      <c r="AL360" s="73">
        <v>2050</v>
      </c>
      <c r="AN360" s="26"/>
      <c r="AO360" s="24" t="s">
        <v>7588</v>
      </c>
      <c r="AP360" s="73" t="s">
        <v>689</v>
      </c>
      <c r="AQ360" s="24" t="s">
        <v>7588</v>
      </c>
      <c r="AR360" s="24" t="s">
        <v>7588</v>
      </c>
      <c r="AS360" s="24" t="s">
        <v>7588</v>
      </c>
      <c r="AU360" s="26"/>
      <c r="AV360" s="24" t="s">
        <v>267</v>
      </c>
      <c r="AW360" s="22" t="s">
        <v>267</v>
      </c>
      <c r="AX360" s="24" t="s">
        <v>269</v>
      </c>
      <c r="AY360" s="24" t="s">
        <v>689</v>
      </c>
      <c r="AZ360" s="24" t="s">
        <v>7588</v>
      </c>
      <c r="BA360" s="24" t="s">
        <v>7588</v>
      </c>
      <c r="BC360" s="26"/>
      <c r="BE360" s="29"/>
      <c r="BF360" s="26"/>
      <c r="BG360" s="24">
        <f t="shared" si="182"/>
        <v>0</v>
      </c>
      <c r="BH360" s="24">
        <f t="shared" si="183"/>
        <v>0</v>
      </c>
      <c r="BI360" s="24">
        <f t="shared" si="184"/>
        <v>1</v>
      </c>
      <c r="BJ360" s="24">
        <f t="shared" si="185"/>
        <v>1</v>
      </c>
      <c r="BK360" s="24">
        <f t="shared" si="186"/>
        <v>0</v>
      </c>
      <c r="BL360" s="24">
        <f t="shared" si="187"/>
        <v>1</v>
      </c>
      <c r="BM360" s="24">
        <f t="shared" si="188"/>
        <v>0</v>
      </c>
      <c r="BN360" s="24">
        <f t="shared" si="189"/>
        <v>1</v>
      </c>
      <c r="BO360" s="24">
        <f t="shared" si="190"/>
        <v>0</v>
      </c>
      <c r="BP360" s="24">
        <f t="shared" si="191"/>
        <v>0</v>
      </c>
      <c r="BQ360" s="24">
        <f t="shared" si="192"/>
        <v>0</v>
      </c>
      <c r="BR360" s="24">
        <f t="shared" si="193"/>
        <v>0</v>
      </c>
      <c r="BS360" s="24">
        <f t="shared" si="194"/>
        <v>0</v>
      </c>
      <c r="BT360" s="24">
        <f t="shared" si="195"/>
        <v>0</v>
      </c>
      <c r="BU360" s="24">
        <f t="shared" si="196"/>
        <v>0</v>
      </c>
      <c r="BV360" s="24">
        <f t="shared" si="197"/>
        <v>0</v>
      </c>
      <c r="BW360" s="24">
        <f t="shared" si="198"/>
        <v>1</v>
      </c>
      <c r="BX360" s="24">
        <f t="shared" si="199"/>
        <v>1</v>
      </c>
      <c r="BY360" s="24">
        <f t="shared" si="200"/>
        <v>0</v>
      </c>
      <c r="BZ360" s="24">
        <f t="shared" si="201"/>
        <v>0</v>
      </c>
      <c r="CA360" s="24">
        <f t="shared" si="202"/>
        <v>0</v>
      </c>
      <c r="CB360" s="24">
        <f t="shared" si="203"/>
        <v>0</v>
      </c>
      <c r="CC360" s="24">
        <f t="shared" si="204"/>
        <v>0</v>
      </c>
      <c r="CD360" s="24">
        <f t="shared" si="205"/>
        <v>0</v>
      </c>
      <c r="CE360" s="24">
        <f t="shared" si="206"/>
        <v>0</v>
      </c>
      <c r="CF360" s="24">
        <f t="shared" si="207"/>
        <v>0</v>
      </c>
      <c r="CG360" s="24">
        <f>MAX($BJ360,$BN360,$BX360,$CB360)</f>
        <v>1</v>
      </c>
      <c r="CH360" s="24">
        <f t="shared" si="208"/>
        <v>0</v>
      </c>
      <c r="CI360" s="24">
        <f t="shared" si="209"/>
        <v>1</v>
      </c>
      <c r="CJ360" s="211">
        <f>_xlfn.XLOOKUP($C360,[1]Sheet1!$B:$B,[1]Sheet1!BJ:BJ)</f>
        <v>0</v>
      </c>
      <c r="CK360" s="211">
        <f>_xlfn.XLOOKUP($C360,[1]Sheet1!$B:$B,[1]Sheet1!BK:BK)</f>
        <v>0</v>
      </c>
      <c r="CL360" s="211">
        <f>_xlfn.XLOOKUP($C360,[1]Sheet1!$B:$B,[1]Sheet1!BL:BL)</f>
        <v>1</v>
      </c>
      <c r="CM360" s="211">
        <f>_xlfn.XLOOKUP($C360,[1]Sheet1!$B:$B,[1]Sheet1!BM:BM)</f>
        <v>1</v>
      </c>
      <c r="CN360" s="211">
        <f>_xlfn.XLOOKUP($C360,[1]Sheet1!$B:$B,[1]Sheet1!BN:BN)</f>
        <v>0</v>
      </c>
      <c r="CO360" s="211">
        <f>_xlfn.XLOOKUP($C360,[1]Sheet1!$B:$B,[1]Sheet1!BO:BO)</f>
        <v>0</v>
      </c>
      <c r="CP360" s="211">
        <f>_xlfn.XLOOKUP($C360,[1]Sheet1!$B:$B,[1]Sheet1!BP:BP)</f>
        <v>0</v>
      </c>
      <c r="CQ360" s="211">
        <f>_xlfn.XLOOKUP($C360,[1]Sheet1!$B:$B,[1]Sheet1!BQ:BQ)</f>
        <v>0</v>
      </c>
      <c r="CR360" s="211">
        <f>_xlfn.XLOOKUP($C360,[1]Sheet1!$B:$B,[1]Sheet1!BR:BR)</f>
        <v>0</v>
      </c>
      <c r="CS360" s="211">
        <f>_xlfn.XLOOKUP($C360,[1]Sheet1!$B:$B,[1]Sheet1!BS:BS)</f>
        <v>1</v>
      </c>
      <c r="CT360" s="211">
        <f>_xlfn.XLOOKUP($C360,[1]Sheet1!$B:$B,[1]Sheet1!BT:BT)</f>
        <v>0</v>
      </c>
      <c r="CU360" s="211">
        <f>_xlfn.XLOOKUP($C360,[1]Sheet1!$B:$B,[1]Sheet1!BU:BU)</f>
        <v>1</v>
      </c>
      <c r="CV360" s="211">
        <f>_xlfn.XLOOKUP($C360,[1]Sheet1!$B:$B,[1]Sheet1!BV:BV)</f>
        <v>0</v>
      </c>
      <c r="CW360" s="211">
        <f>_xlfn.XLOOKUP($C360,[1]Sheet1!$B:$B,[1]Sheet1!BW:BW)</f>
        <v>0</v>
      </c>
      <c r="CX360" s="211">
        <f>_xlfn.XLOOKUP($C360,[1]Sheet1!$B:$B,[1]Sheet1!BX:BX)</f>
        <v>1</v>
      </c>
      <c r="CY360" s="211">
        <f>_xlfn.XLOOKUP($C360,[1]Sheet1!$B:$B,[1]Sheet1!BY:BY)</f>
        <v>1</v>
      </c>
      <c r="CZ360" s="211">
        <f>_xlfn.XLOOKUP($C360,[1]Sheet1!$B:$B,[1]Sheet1!BZ:BZ)</f>
        <v>1</v>
      </c>
      <c r="DA360" s="211">
        <f>_xlfn.XLOOKUP($C360,[1]Sheet1!$B:$B,[1]Sheet1!CA:CA)</f>
        <v>0</v>
      </c>
      <c r="DB360" s="211">
        <f>_xlfn.XLOOKUP($C360,[1]Sheet1!$B:$B,[1]Sheet1!CB:CB)</f>
        <v>1</v>
      </c>
      <c r="DC360" s="211">
        <f>_xlfn.XLOOKUP($C360,[1]Sheet1!$B:$B,[1]Sheet1!CC:CC)</f>
        <v>1</v>
      </c>
      <c r="DD360" s="211">
        <f>_xlfn.XLOOKUP($C360,[1]Sheet1!$B:$B,[1]Sheet1!CD:CD)</f>
        <v>0</v>
      </c>
      <c r="DE360" s="211">
        <f>_xlfn.XLOOKUP($C360,[1]Sheet1!$B:$B,[1]Sheet1!CE:CE)</f>
        <v>1</v>
      </c>
      <c r="DF360" s="211">
        <f>_xlfn.XLOOKUP($C360,[1]Sheet1!$B:$B,[1]Sheet1!CF:CF)</f>
        <v>0</v>
      </c>
      <c r="DG360" s="163" t="str">
        <f>_xlfn.XLOOKUP(C360,[2]Sheet1!$B:$B,[2]Sheet1!$N:$N)</f>
        <v>Y</v>
      </c>
      <c r="DH360" s="163" t="str">
        <f>_xlfn.XLOOKUP(C360,[2]Sheet1!$B:$B,[2]Sheet1!$R:$R)</f>
        <v>No</v>
      </c>
      <c r="DI360" s="163" t="str">
        <f>_xlfn.XLOOKUP(C360,[2]Sheet1!$B:$B,[2]Sheet1!$AN:$AN)</f>
        <v>N</v>
      </c>
      <c r="DJ360" s="163" t="str">
        <f>_xlfn.XLOOKUP(C360,[2]Sheet1!$B:$B,[2]Sheet1!$W:$W)</f>
        <v>V</v>
      </c>
      <c r="DK360" s="163" t="str">
        <f>_xlfn.XLOOKUP(C360,[2]Sheet1!$B:$B,[2]Sheet1!$AF:$AF)</f>
        <v>Y</v>
      </c>
      <c r="DL360" s="163">
        <f>_xlfn.XLOOKUP(C360,[2]Sheet1!$B:$B,[2]Sheet1!$AW:$AW)</f>
        <v>0</v>
      </c>
      <c r="DM360" s="166" t="str">
        <f t="shared" si="210"/>
        <v>Y</v>
      </c>
      <c r="DN360" s="166" t="str">
        <f t="shared" si="211"/>
        <v/>
      </c>
      <c r="DO360" s="166" t="str">
        <f t="shared" si="212"/>
        <v>N</v>
      </c>
      <c r="DP360" s="166" t="str">
        <f t="shared" si="213"/>
        <v>Y</v>
      </c>
      <c r="DQ360" s="180" t="str">
        <f t="shared" si="214"/>
        <v>Not Specified</v>
      </c>
      <c r="DR360" s="180"/>
    </row>
    <row r="361" spans="1:122" s="24" customFormat="1" ht="16.5" hidden="1" customHeight="1">
      <c r="A361" s="24">
        <v>358</v>
      </c>
      <c r="B361" s="24">
        <v>484</v>
      </c>
      <c r="C361" s="26" t="s">
        <v>645</v>
      </c>
      <c r="D361" s="24" t="s">
        <v>7190</v>
      </c>
      <c r="E361" s="24" t="s">
        <v>7169</v>
      </c>
      <c r="F361" s="24" t="s">
        <v>2418</v>
      </c>
      <c r="G361" s="24" t="s">
        <v>5308</v>
      </c>
      <c r="H361" s="30" t="s">
        <v>646</v>
      </c>
      <c r="I361" s="24" t="s">
        <v>647</v>
      </c>
      <c r="J361" s="24">
        <v>-9.2999999999999999E-2</v>
      </c>
      <c r="K361" s="24" t="s">
        <v>648</v>
      </c>
      <c r="L361" s="24">
        <v>48887</v>
      </c>
      <c r="M361" s="26">
        <v>19</v>
      </c>
      <c r="N361" s="73" t="s">
        <v>86</v>
      </c>
      <c r="O361" s="73">
        <v>2018</v>
      </c>
      <c r="P361" s="74">
        <v>2030</v>
      </c>
      <c r="Q361" s="73" t="s">
        <v>689</v>
      </c>
      <c r="R361" s="73" t="s">
        <v>689</v>
      </c>
      <c r="S361" s="73" t="s">
        <v>7588</v>
      </c>
      <c r="T361" s="73" t="s">
        <v>7588</v>
      </c>
      <c r="U361" s="213" t="s">
        <v>7588</v>
      </c>
      <c r="V361" s="73" t="s">
        <v>7588</v>
      </c>
      <c r="W361" s="73" t="s">
        <v>7588</v>
      </c>
      <c r="X361" s="218" t="s">
        <v>7588</v>
      </c>
      <c r="Y361" s="73" t="s">
        <v>7588</v>
      </c>
      <c r="Z361" s="73" t="s">
        <v>7588</v>
      </c>
      <c r="AA361" s="74" t="s">
        <v>7588</v>
      </c>
      <c r="AB361" s="73"/>
      <c r="AC361" s="73" t="s">
        <v>417</v>
      </c>
      <c r="AD361" s="74" t="s">
        <v>6</v>
      </c>
      <c r="AE361" s="73" t="s">
        <v>7588</v>
      </c>
      <c r="AF361" s="73" t="s">
        <v>689</v>
      </c>
      <c r="AG361" s="73" t="s">
        <v>266</v>
      </c>
      <c r="AH361" s="73" t="s">
        <v>266</v>
      </c>
      <c r="AI361" s="73" t="s">
        <v>738</v>
      </c>
      <c r="AJ361" s="73" t="s">
        <v>691</v>
      </c>
      <c r="AK361" s="81" t="s">
        <v>7588</v>
      </c>
      <c r="AL361" s="73" t="s">
        <v>7588</v>
      </c>
      <c r="AN361" s="26"/>
      <c r="AO361" s="24" t="s">
        <v>870</v>
      </c>
      <c r="AP361" s="73" t="s">
        <v>86</v>
      </c>
      <c r="AQ361" s="24" t="s">
        <v>691</v>
      </c>
      <c r="AR361" s="24" t="s">
        <v>6074</v>
      </c>
      <c r="AS361" s="24">
        <v>2050</v>
      </c>
      <c r="AU361" s="26"/>
      <c r="AV361" s="24" t="s">
        <v>266</v>
      </c>
      <c r="AW361" s="22" t="s">
        <v>267</v>
      </c>
      <c r="AX361" s="24" t="s">
        <v>269</v>
      </c>
      <c r="AY361" s="24" t="s">
        <v>689</v>
      </c>
      <c r="AZ361" s="24" t="s">
        <v>7588</v>
      </c>
      <c r="BA361" s="24" t="s">
        <v>7588</v>
      </c>
      <c r="BC361" s="26"/>
      <c r="BE361" s="29"/>
      <c r="BF361" s="26"/>
      <c r="BG361" s="24">
        <f t="shared" si="182"/>
        <v>0</v>
      </c>
      <c r="BH361" s="24">
        <f t="shared" si="183"/>
        <v>1</v>
      </c>
      <c r="BI361" s="24">
        <f t="shared" si="184"/>
        <v>0</v>
      </c>
      <c r="BJ361" s="24">
        <f t="shared" si="185"/>
        <v>1</v>
      </c>
      <c r="BK361" s="24">
        <f t="shared" si="186"/>
        <v>0</v>
      </c>
      <c r="BL361" s="24">
        <f t="shared" si="187"/>
        <v>0</v>
      </c>
      <c r="BM361" s="24">
        <f t="shared" si="188"/>
        <v>0</v>
      </c>
      <c r="BN361" s="24">
        <f t="shared" si="189"/>
        <v>0</v>
      </c>
      <c r="BO361" s="24">
        <f t="shared" si="190"/>
        <v>0</v>
      </c>
      <c r="BP361" s="24">
        <f t="shared" si="191"/>
        <v>0</v>
      </c>
      <c r="BQ361" s="24">
        <f t="shared" si="192"/>
        <v>0</v>
      </c>
      <c r="BR361" s="24">
        <f t="shared" si="193"/>
        <v>0</v>
      </c>
      <c r="BS361" s="24">
        <f t="shared" si="194"/>
        <v>0</v>
      </c>
      <c r="BT361" s="24">
        <f t="shared" si="195"/>
        <v>1</v>
      </c>
      <c r="BU361" s="24">
        <f t="shared" si="196"/>
        <v>0</v>
      </c>
      <c r="BV361" s="24">
        <f t="shared" si="197"/>
        <v>0</v>
      </c>
      <c r="BW361" s="24">
        <f t="shared" si="198"/>
        <v>0</v>
      </c>
      <c r="BX361" s="24">
        <f t="shared" si="199"/>
        <v>0</v>
      </c>
      <c r="BY361" s="24">
        <f t="shared" si="200"/>
        <v>0</v>
      </c>
      <c r="BZ361" s="24">
        <f t="shared" si="201"/>
        <v>0</v>
      </c>
      <c r="CA361" s="24">
        <f t="shared" si="202"/>
        <v>1</v>
      </c>
      <c r="CB361" s="24">
        <f t="shared" si="203"/>
        <v>1</v>
      </c>
      <c r="CC361" s="24">
        <f t="shared" si="204"/>
        <v>0</v>
      </c>
      <c r="CD361" s="24">
        <f t="shared" si="205"/>
        <v>0</v>
      </c>
      <c r="CE361" s="24">
        <f t="shared" si="206"/>
        <v>0</v>
      </c>
      <c r="CF361" s="24">
        <f t="shared" si="207"/>
        <v>1</v>
      </c>
      <c r="CG361" s="24">
        <f>MAX($BJ361,$BN361,$BX361,$CB361)</f>
        <v>1</v>
      </c>
      <c r="CH361" s="24">
        <f t="shared" si="208"/>
        <v>0</v>
      </c>
      <c r="CI361" s="24">
        <f t="shared" si="209"/>
        <v>0</v>
      </c>
      <c r="CJ361" s="211">
        <f>_xlfn.XLOOKUP($C361,[1]Sheet1!$B:$B,[1]Sheet1!BJ:BJ)</f>
        <v>1</v>
      </c>
      <c r="CK361" s="211">
        <f>_xlfn.XLOOKUP($C361,[1]Sheet1!$B:$B,[1]Sheet1!BK:BK)</f>
        <v>0</v>
      </c>
      <c r="CL361" s="211">
        <f>_xlfn.XLOOKUP($C361,[1]Sheet1!$B:$B,[1]Sheet1!BL:BL)</f>
        <v>0</v>
      </c>
      <c r="CM361" s="211">
        <f>_xlfn.XLOOKUP($C361,[1]Sheet1!$B:$B,[1]Sheet1!BM:BM)</f>
        <v>1</v>
      </c>
      <c r="CN361" s="211">
        <f>_xlfn.XLOOKUP($C361,[1]Sheet1!$B:$B,[1]Sheet1!BN:BN)</f>
        <v>0</v>
      </c>
      <c r="CO361" s="211">
        <f>_xlfn.XLOOKUP($C361,[1]Sheet1!$B:$B,[1]Sheet1!BO:BO)</f>
        <v>0</v>
      </c>
      <c r="CP361" s="211">
        <f>_xlfn.XLOOKUP($C361,[1]Sheet1!$B:$B,[1]Sheet1!BP:BP)</f>
        <v>1</v>
      </c>
      <c r="CQ361" s="211">
        <f>_xlfn.XLOOKUP($C361,[1]Sheet1!$B:$B,[1]Sheet1!BQ:BQ)</f>
        <v>1</v>
      </c>
      <c r="CR361" s="211">
        <f>_xlfn.XLOOKUP($C361,[1]Sheet1!$B:$B,[1]Sheet1!BR:BR)</f>
        <v>0</v>
      </c>
      <c r="CS361" s="211">
        <f>_xlfn.XLOOKUP($C361,[1]Sheet1!$B:$B,[1]Sheet1!BS:BS)</f>
        <v>0</v>
      </c>
      <c r="CT361" s="211">
        <f>_xlfn.XLOOKUP($C361,[1]Sheet1!$B:$B,[1]Sheet1!BT:BT)</f>
        <v>0</v>
      </c>
      <c r="CU361" s="211">
        <f>_xlfn.XLOOKUP($C361,[1]Sheet1!$B:$B,[1]Sheet1!BU:BU)</f>
        <v>0</v>
      </c>
      <c r="CV361" s="211">
        <f>_xlfn.XLOOKUP($C361,[1]Sheet1!$B:$B,[1]Sheet1!BV:BV)</f>
        <v>0</v>
      </c>
      <c r="CW361" s="211">
        <f>_xlfn.XLOOKUP($C361,[1]Sheet1!$B:$B,[1]Sheet1!BW:BW)</f>
        <v>0</v>
      </c>
      <c r="CX361" s="211">
        <f>_xlfn.XLOOKUP($C361,[1]Sheet1!$B:$B,[1]Sheet1!BX:BX)</f>
        <v>0</v>
      </c>
      <c r="CY361" s="211">
        <f>_xlfn.XLOOKUP($C361,[1]Sheet1!$B:$B,[1]Sheet1!BY:BY)</f>
        <v>0</v>
      </c>
      <c r="CZ361" s="211">
        <f>_xlfn.XLOOKUP($C361,[1]Sheet1!$B:$B,[1]Sheet1!BZ:BZ)</f>
        <v>1</v>
      </c>
      <c r="DA361" s="211">
        <f>_xlfn.XLOOKUP($C361,[1]Sheet1!$B:$B,[1]Sheet1!CA:CA)</f>
        <v>1</v>
      </c>
      <c r="DB361" s="211">
        <f>_xlfn.XLOOKUP($C361,[1]Sheet1!$B:$B,[1]Sheet1!CB:CB)</f>
        <v>1</v>
      </c>
      <c r="DC361" s="211">
        <f>_xlfn.XLOOKUP($C361,[1]Sheet1!$B:$B,[1]Sheet1!CC:CC)</f>
        <v>1</v>
      </c>
      <c r="DD361" s="211">
        <f>_xlfn.XLOOKUP($C361,[1]Sheet1!$B:$B,[1]Sheet1!CD:CD)</f>
        <v>0</v>
      </c>
      <c r="DE361" s="211">
        <f>_xlfn.XLOOKUP($C361,[1]Sheet1!$B:$B,[1]Sheet1!CE:CE)</f>
        <v>1</v>
      </c>
      <c r="DF361" s="211">
        <f>_xlfn.XLOOKUP($C361,[1]Sheet1!$B:$B,[1]Sheet1!CF:CF)</f>
        <v>1</v>
      </c>
      <c r="DG361" s="163" t="str">
        <f>_xlfn.XLOOKUP(C361,[2]Sheet1!$B:$B,[2]Sheet1!$N:$N)</f>
        <v>N</v>
      </c>
      <c r="DH361" s="163">
        <f>_xlfn.XLOOKUP(C361,[2]Sheet1!$B:$B,[2]Sheet1!$R:$R)</f>
        <v>0</v>
      </c>
      <c r="DI361" s="163" t="str">
        <f>_xlfn.XLOOKUP(C361,[2]Sheet1!$B:$B,[2]Sheet1!$AN:$AN)</f>
        <v>C</v>
      </c>
      <c r="DJ361" s="163" t="str">
        <f>_xlfn.XLOOKUP(C361,[2]Sheet1!$B:$B,[2]Sheet1!$W:$W)</f>
        <v>C</v>
      </c>
      <c r="DK361" s="163" t="str">
        <f>_xlfn.XLOOKUP(C361,[2]Sheet1!$B:$B,[2]Sheet1!$AF:$AF)</f>
        <v>Y</v>
      </c>
      <c r="DL361" s="163" t="str">
        <f>_xlfn.XLOOKUP(C361,[2]Sheet1!$B:$B,[2]Sheet1!$AW:$AW)</f>
        <v>Y</v>
      </c>
      <c r="DM361" s="166" t="str">
        <f t="shared" si="210"/>
        <v>N</v>
      </c>
      <c r="DN361" s="166" t="str">
        <f t="shared" si="211"/>
        <v/>
      </c>
      <c r="DO361" s="166" t="str">
        <f t="shared" si="212"/>
        <v>Y</v>
      </c>
      <c r="DP361" s="166" t="str">
        <f t="shared" si="213"/>
        <v>N</v>
      </c>
      <c r="DQ361" s="180" t="str">
        <f t="shared" si="214"/>
        <v>Yes</v>
      </c>
      <c r="DR361" s="180"/>
    </row>
    <row r="362" spans="1:122" s="24" customFormat="1" ht="16.5" hidden="1" customHeight="1">
      <c r="A362" s="24">
        <v>359</v>
      </c>
      <c r="B362" s="24">
        <v>356</v>
      </c>
      <c r="C362" s="26" t="s">
        <v>1991</v>
      </c>
      <c r="D362" s="24" t="s">
        <v>7240</v>
      </c>
      <c r="E362" s="24" t="s">
        <v>7165</v>
      </c>
      <c r="F362" s="24" t="s">
        <v>7286</v>
      </c>
      <c r="G362" s="24" t="s">
        <v>2990</v>
      </c>
      <c r="H362" s="30" t="s">
        <v>1992</v>
      </c>
      <c r="I362" s="24" t="s">
        <v>1993</v>
      </c>
      <c r="J362" s="24">
        <v>5.7000000000000002E-2</v>
      </c>
      <c r="K362" s="24" t="s">
        <v>1994</v>
      </c>
      <c r="L362" s="24">
        <v>125000</v>
      </c>
      <c r="M362" s="26">
        <v>6</v>
      </c>
      <c r="N362" s="73" t="s">
        <v>689</v>
      </c>
      <c r="O362" s="73" t="s">
        <v>7588</v>
      </c>
      <c r="P362" s="74" t="s">
        <v>7588</v>
      </c>
      <c r="Q362" s="73" t="s">
        <v>86</v>
      </c>
      <c r="R362" s="73" t="s">
        <v>86</v>
      </c>
      <c r="S362" s="73" t="s">
        <v>673</v>
      </c>
      <c r="T362" s="73" t="s">
        <v>2984</v>
      </c>
      <c r="U362" s="213">
        <v>2030</v>
      </c>
      <c r="V362" s="73" t="s">
        <v>673</v>
      </c>
      <c r="W362" s="73" t="s">
        <v>2984</v>
      </c>
      <c r="X362" s="218">
        <v>2050</v>
      </c>
      <c r="Y362" s="73" t="s">
        <v>86</v>
      </c>
      <c r="Z362" s="73" t="s">
        <v>673</v>
      </c>
      <c r="AA362" s="74">
        <v>2050</v>
      </c>
      <c r="AB362" s="73"/>
      <c r="AC362" s="73" t="s">
        <v>417</v>
      </c>
      <c r="AD362" s="74" t="s">
        <v>6</v>
      </c>
      <c r="AE362" s="73" t="s">
        <v>7588</v>
      </c>
      <c r="AF362" s="73" t="s">
        <v>689</v>
      </c>
      <c r="AG362" s="73" t="s">
        <v>266</v>
      </c>
      <c r="AH362" s="73" t="s">
        <v>266</v>
      </c>
      <c r="AI362" s="73" t="s">
        <v>266</v>
      </c>
      <c r="AJ362" s="73" t="s">
        <v>2283</v>
      </c>
      <c r="AK362" s="81" t="s">
        <v>7588</v>
      </c>
      <c r="AL362" s="73" t="s">
        <v>7588</v>
      </c>
      <c r="AN362" s="26"/>
      <c r="AO362" s="24" t="s">
        <v>7346</v>
      </c>
      <c r="AP362" s="73" t="s">
        <v>86</v>
      </c>
      <c r="AQ362" s="24" t="s">
        <v>2283</v>
      </c>
      <c r="AR362" s="24" t="s">
        <v>6086</v>
      </c>
      <c r="AS362" s="24">
        <v>2050</v>
      </c>
      <c r="AU362" s="26"/>
      <c r="AV362" s="24" t="s">
        <v>269</v>
      </c>
      <c r="AW362" s="22" t="s">
        <v>269</v>
      </c>
      <c r="AX362" s="24" t="s">
        <v>269</v>
      </c>
      <c r="AY362" s="24" t="s">
        <v>689</v>
      </c>
      <c r="AZ362" s="24" t="s">
        <v>7588</v>
      </c>
      <c r="BA362" s="24" t="s">
        <v>7588</v>
      </c>
      <c r="BC362" s="26"/>
      <c r="BE362" s="29"/>
      <c r="BF362" s="26"/>
      <c r="BG362" s="24">
        <f t="shared" si="182"/>
        <v>0</v>
      </c>
      <c r="BH362" s="24">
        <f t="shared" si="183"/>
        <v>0</v>
      </c>
      <c r="BI362" s="24">
        <f t="shared" si="184"/>
        <v>0</v>
      </c>
      <c r="BJ362" s="24">
        <f t="shared" si="185"/>
        <v>0</v>
      </c>
      <c r="BK362" s="24">
        <f t="shared" si="186"/>
        <v>0</v>
      </c>
      <c r="BL362" s="24">
        <f t="shared" si="187"/>
        <v>1</v>
      </c>
      <c r="BM362" s="24">
        <f t="shared" si="188"/>
        <v>0</v>
      </c>
      <c r="BN362" s="24">
        <f t="shared" si="189"/>
        <v>1</v>
      </c>
      <c r="BO362" s="24">
        <f t="shared" si="190"/>
        <v>0</v>
      </c>
      <c r="BP362" s="24">
        <f t="shared" si="191"/>
        <v>0</v>
      </c>
      <c r="BQ362" s="24">
        <f t="shared" si="192"/>
        <v>1</v>
      </c>
      <c r="BR362" s="24">
        <f t="shared" si="193"/>
        <v>0</v>
      </c>
      <c r="BS362" s="24">
        <f t="shared" si="194"/>
        <v>0</v>
      </c>
      <c r="BT362" s="24">
        <f t="shared" si="195"/>
        <v>1</v>
      </c>
      <c r="BU362" s="24">
        <f t="shared" si="196"/>
        <v>0</v>
      </c>
      <c r="BV362" s="24">
        <f t="shared" si="197"/>
        <v>0</v>
      </c>
      <c r="BW362" s="24">
        <f t="shared" si="198"/>
        <v>0</v>
      </c>
      <c r="BX362" s="24">
        <f t="shared" si="199"/>
        <v>0</v>
      </c>
      <c r="BY362" s="24">
        <f t="shared" si="200"/>
        <v>0</v>
      </c>
      <c r="BZ362" s="24">
        <f t="shared" si="201"/>
        <v>0</v>
      </c>
      <c r="CA362" s="24">
        <f t="shared" si="202"/>
        <v>1</v>
      </c>
      <c r="CB362" s="24">
        <f t="shared" si="203"/>
        <v>1</v>
      </c>
      <c r="CC362" s="24">
        <f t="shared" si="204"/>
        <v>0</v>
      </c>
      <c r="CD362" s="24">
        <f t="shared" si="205"/>
        <v>0</v>
      </c>
      <c r="CE362" s="24">
        <f t="shared" si="206"/>
        <v>0</v>
      </c>
      <c r="CF362" s="24">
        <f t="shared" si="207"/>
        <v>0</v>
      </c>
      <c r="CG362" s="24">
        <f>MAX($BJ362,$BN362,$BX362,$CB362)</f>
        <v>1</v>
      </c>
      <c r="CH362" s="24">
        <f t="shared" si="208"/>
        <v>1</v>
      </c>
      <c r="CI362" s="24">
        <f t="shared" si="209"/>
        <v>0</v>
      </c>
      <c r="CJ362" s="211">
        <f>_xlfn.XLOOKUP($C362,[1]Sheet1!$B:$B,[1]Sheet1!BJ:BJ)</f>
        <v>0</v>
      </c>
      <c r="CK362" s="211">
        <f>_xlfn.XLOOKUP($C362,[1]Sheet1!$B:$B,[1]Sheet1!BK:BK)</f>
        <v>0</v>
      </c>
      <c r="CL362" s="211">
        <f>_xlfn.XLOOKUP($C362,[1]Sheet1!$B:$B,[1]Sheet1!BL:BL)</f>
        <v>0</v>
      </c>
      <c r="CM362" s="211">
        <f>_xlfn.XLOOKUP($C362,[1]Sheet1!$B:$B,[1]Sheet1!BM:BM)</f>
        <v>0</v>
      </c>
      <c r="CN362" s="211">
        <f>_xlfn.XLOOKUP($C362,[1]Sheet1!$B:$B,[1]Sheet1!BN:BN)</f>
        <v>0</v>
      </c>
      <c r="CO362" s="211">
        <f>_xlfn.XLOOKUP($C362,[1]Sheet1!$B:$B,[1]Sheet1!BO:BO)</f>
        <v>0</v>
      </c>
      <c r="CP362" s="211">
        <f>_xlfn.XLOOKUP($C362,[1]Sheet1!$B:$B,[1]Sheet1!BP:BP)</f>
        <v>1</v>
      </c>
      <c r="CQ362" s="211">
        <f>_xlfn.XLOOKUP($C362,[1]Sheet1!$B:$B,[1]Sheet1!BQ:BQ)</f>
        <v>1</v>
      </c>
      <c r="CR362" s="211">
        <f>_xlfn.XLOOKUP($C362,[1]Sheet1!$B:$B,[1]Sheet1!BR:BR)</f>
        <v>0</v>
      </c>
      <c r="CS362" s="211">
        <f>_xlfn.XLOOKUP($C362,[1]Sheet1!$B:$B,[1]Sheet1!BS:BS)</f>
        <v>1</v>
      </c>
      <c r="CT362" s="211">
        <f>_xlfn.XLOOKUP($C362,[1]Sheet1!$B:$B,[1]Sheet1!BT:BT)</f>
        <v>0</v>
      </c>
      <c r="CU362" s="211">
        <f>_xlfn.XLOOKUP($C362,[1]Sheet1!$B:$B,[1]Sheet1!BU:BU)</f>
        <v>1</v>
      </c>
      <c r="CV362" s="211">
        <f>_xlfn.XLOOKUP($C362,[1]Sheet1!$B:$B,[1]Sheet1!BV:BV)</f>
        <v>0</v>
      </c>
      <c r="CW362" s="211">
        <f>_xlfn.XLOOKUP($C362,[1]Sheet1!$B:$B,[1]Sheet1!BW:BW)</f>
        <v>0</v>
      </c>
      <c r="CX362" s="211">
        <f>_xlfn.XLOOKUP($C362,[1]Sheet1!$B:$B,[1]Sheet1!BX:BX)</f>
        <v>0</v>
      </c>
      <c r="CY362" s="211">
        <f>_xlfn.XLOOKUP($C362,[1]Sheet1!$B:$B,[1]Sheet1!BY:BY)</f>
        <v>0</v>
      </c>
      <c r="CZ362" s="211">
        <f>_xlfn.XLOOKUP($C362,[1]Sheet1!$B:$B,[1]Sheet1!BZ:BZ)</f>
        <v>1</v>
      </c>
      <c r="DA362" s="211">
        <f>_xlfn.XLOOKUP($C362,[1]Sheet1!$B:$B,[1]Sheet1!CA:CA)</f>
        <v>0</v>
      </c>
      <c r="DB362" s="211">
        <f>_xlfn.XLOOKUP($C362,[1]Sheet1!$B:$B,[1]Sheet1!CB:CB)</f>
        <v>1</v>
      </c>
      <c r="DC362" s="211">
        <f>_xlfn.XLOOKUP($C362,[1]Sheet1!$B:$B,[1]Sheet1!CC:CC)</f>
        <v>1</v>
      </c>
      <c r="DD362" s="211">
        <f>_xlfn.XLOOKUP($C362,[1]Sheet1!$B:$B,[1]Sheet1!CD:CD)</f>
        <v>0</v>
      </c>
      <c r="DE362" s="211">
        <f>_xlfn.XLOOKUP($C362,[1]Sheet1!$B:$B,[1]Sheet1!CE:CE)</f>
        <v>1</v>
      </c>
      <c r="DF362" s="211">
        <f>_xlfn.XLOOKUP($C362,[1]Sheet1!$B:$B,[1]Sheet1!CF:CF)</f>
        <v>0</v>
      </c>
      <c r="DG362" s="163" t="str">
        <f>_xlfn.XLOOKUP(C362,[2]Sheet1!$B:$B,[2]Sheet1!$N:$N)</f>
        <v>Y</v>
      </c>
      <c r="DH362" s="163" t="str">
        <f>_xlfn.XLOOKUP(C362,[2]Sheet1!$B:$B,[2]Sheet1!$R:$R)</f>
        <v>Yes</v>
      </c>
      <c r="DI362" s="163" t="str">
        <f>_xlfn.XLOOKUP(C362,[2]Sheet1!$B:$B,[2]Sheet1!$AN:$AN)</f>
        <v>V</v>
      </c>
      <c r="DJ362" s="163" t="str">
        <f>_xlfn.XLOOKUP(C362,[2]Sheet1!$B:$B,[2]Sheet1!$W:$W)</f>
        <v>N</v>
      </c>
      <c r="DK362" s="163">
        <f>_xlfn.XLOOKUP(C362,[2]Sheet1!$B:$B,[2]Sheet1!$AF:$AF)</f>
        <v>0</v>
      </c>
      <c r="DL362" s="163" t="str">
        <f>_xlfn.XLOOKUP(C362,[2]Sheet1!$B:$B,[2]Sheet1!$AW:$AW)</f>
        <v>Y</v>
      </c>
      <c r="DM362" s="166" t="str">
        <f t="shared" si="210"/>
        <v>Y</v>
      </c>
      <c r="DN362" s="166" t="str">
        <f t="shared" si="211"/>
        <v>Targets set</v>
      </c>
      <c r="DO362" s="166" t="str">
        <f t="shared" si="212"/>
        <v>Y</v>
      </c>
      <c r="DP362" s="166" t="str">
        <f t="shared" si="213"/>
        <v>N</v>
      </c>
      <c r="DQ362" s="180" t="str">
        <f t="shared" si="214"/>
        <v>No</v>
      </c>
      <c r="DR362" s="180"/>
    </row>
    <row r="363" spans="1:122" s="24" customFormat="1" ht="16.5" hidden="1" customHeight="1">
      <c r="A363" s="24">
        <v>360</v>
      </c>
      <c r="B363" s="24">
        <v>357</v>
      </c>
      <c r="C363" s="26" t="s">
        <v>1292</v>
      </c>
      <c r="D363" s="143" t="s">
        <v>7213</v>
      </c>
      <c r="E363" s="143" t="s">
        <v>7172</v>
      </c>
      <c r="F363" s="143" t="s">
        <v>2602</v>
      </c>
      <c r="G363" s="143" t="s">
        <v>2990</v>
      </c>
      <c r="H363" s="167" t="s">
        <v>1293</v>
      </c>
      <c r="I363" s="143" t="s">
        <v>1294</v>
      </c>
      <c r="J363" s="143">
        <v>-0.16800000000000001</v>
      </c>
      <c r="K363" s="143" t="s">
        <v>1295</v>
      </c>
      <c r="L363" s="143">
        <v>170000</v>
      </c>
      <c r="M363" s="144">
        <v>25</v>
      </c>
      <c r="N363" s="73" t="s">
        <v>689</v>
      </c>
      <c r="O363" s="73" t="s">
        <v>7588</v>
      </c>
      <c r="P363" s="74" t="s">
        <v>7588</v>
      </c>
      <c r="Q363" s="73" t="s">
        <v>86</v>
      </c>
      <c r="R363" s="73" t="s">
        <v>86</v>
      </c>
      <c r="S363" s="73" t="s">
        <v>673</v>
      </c>
      <c r="T363" s="73" t="s">
        <v>2984</v>
      </c>
      <c r="U363" s="213">
        <v>2030</v>
      </c>
      <c r="V363" s="73" t="s">
        <v>673</v>
      </c>
      <c r="W363" s="73" t="s">
        <v>2984</v>
      </c>
      <c r="X363" s="218">
        <v>2050</v>
      </c>
      <c r="Y363" s="73" t="s">
        <v>86</v>
      </c>
      <c r="Z363" s="73" t="s">
        <v>673</v>
      </c>
      <c r="AA363" s="74">
        <v>2050</v>
      </c>
      <c r="AB363" s="73"/>
      <c r="AC363" s="73" t="s">
        <v>417</v>
      </c>
      <c r="AD363" s="74" t="s">
        <v>6</v>
      </c>
      <c r="AE363" s="73" t="s">
        <v>7588</v>
      </c>
      <c r="AF363" s="73" t="s">
        <v>689</v>
      </c>
      <c r="AG363" s="73" t="s">
        <v>266</v>
      </c>
      <c r="AH363" s="73" t="s">
        <v>266</v>
      </c>
      <c r="AI363" s="73" t="s">
        <v>266</v>
      </c>
      <c r="AJ363" s="73" t="s">
        <v>2283</v>
      </c>
      <c r="AK363" s="81" t="s">
        <v>7588</v>
      </c>
      <c r="AL363" s="73" t="s">
        <v>7588</v>
      </c>
      <c r="AN363" s="26"/>
      <c r="AO363" s="24" t="s">
        <v>7346</v>
      </c>
      <c r="AP363" s="73" t="s">
        <v>86</v>
      </c>
      <c r="AQ363" s="24" t="s">
        <v>2283</v>
      </c>
      <c r="AR363" s="24" t="s">
        <v>6097</v>
      </c>
      <c r="AS363" s="24">
        <v>2050</v>
      </c>
      <c r="AU363" s="26"/>
      <c r="AV363" s="24" t="s">
        <v>266</v>
      </c>
      <c r="AW363" s="22" t="s">
        <v>267</v>
      </c>
      <c r="AX363" s="24" t="s">
        <v>269</v>
      </c>
      <c r="AY363" s="24" t="s">
        <v>689</v>
      </c>
      <c r="AZ363" s="24" t="s">
        <v>7588</v>
      </c>
      <c r="BA363" s="24" t="s">
        <v>7588</v>
      </c>
      <c r="BC363" s="26"/>
      <c r="BE363" s="29"/>
      <c r="BF363" s="26"/>
      <c r="BG363" s="24">
        <f t="shared" si="182"/>
        <v>0</v>
      </c>
      <c r="BH363" s="24">
        <f t="shared" si="183"/>
        <v>0</v>
      </c>
      <c r="BI363" s="24">
        <f t="shared" si="184"/>
        <v>0</v>
      </c>
      <c r="BJ363" s="24">
        <f t="shared" si="185"/>
        <v>0</v>
      </c>
      <c r="BK363" s="24">
        <f t="shared" si="186"/>
        <v>0</v>
      </c>
      <c r="BL363" s="24">
        <f t="shared" si="187"/>
        <v>1</v>
      </c>
      <c r="BM363" s="24">
        <f t="shared" si="188"/>
        <v>0</v>
      </c>
      <c r="BN363" s="24">
        <f t="shared" si="189"/>
        <v>1</v>
      </c>
      <c r="BO363" s="24">
        <f t="shared" si="190"/>
        <v>0</v>
      </c>
      <c r="BP363" s="24">
        <f t="shared" si="191"/>
        <v>0</v>
      </c>
      <c r="BQ363" s="24">
        <f t="shared" si="192"/>
        <v>1</v>
      </c>
      <c r="BR363" s="24">
        <f t="shared" si="193"/>
        <v>0</v>
      </c>
      <c r="BS363" s="24">
        <f t="shared" si="194"/>
        <v>0</v>
      </c>
      <c r="BT363" s="24">
        <f t="shared" si="195"/>
        <v>1</v>
      </c>
      <c r="BU363" s="24">
        <f t="shared" si="196"/>
        <v>0</v>
      </c>
      <c r="BV363" s="24">
        <f t="shared" si="197"/>
        <v>0</v>
      </c>
      <c r="BW363" s="24">
        <f t="shared" si="198"/>
        <v>0</v>
      </c>
      <c r="BX363" s="24">
        <f t="shared" si="199"/>
        <v>0</v>
      </c>
      <c r="BY363" s="24">
        <f t="shared" si="200"/>
        <v>0</v>
      </c>
      <c r="BZ363" s="24">
        <f t="shared" si="201"/>
        <v>0</v>
      </c>
      <c r="CA363" s="24">
        <f t="shared" si="202"/>
        <v>1</v>
      </c>
      <c r="CB363" s="24">
        <f t="shared" si="203"/>
        <v>1</v>
      </c>
      <c r="CC363" s="24">
        <f t="shared" si="204"/>
        <v>0</v>
      </c>
      <c r="CD363" s="24">
        <f t="shared" si="205"/>
        <v>0</v>
      </c>
      <c r="CE363" s="24">
        <f t="shared" si="206"/>
        <v>0</v>
      </c>
      <c r="CF363" s="24">
        <f t="shared" si="207"/>
        <v>1</v>
      </c>
      <c r="CG363" s="24">
        <f>MAX($BJ363,$BN363,$BX363,$CB363)</f>
        <v>1</v>
      </c>
      <c r="CH363" s="24">
        <f t="shared" si="208"/>
        <v>0</v>
      </c>
      <c r="CI363" s="24">
        <f t="shared" si="209"/>
        <v>0</v>
      </c>
      <c r="CJ363" s="211">
        <f>_xlfn.XLOOKUP($C363,[1]Sheet1!$B:$B,[1]Sheet1!BJ:BJ)</f>
        <v>0</v>
      </c>
      <c r="CK363" s="211">
        <f>_xlfn.XLOOKUP($C363,[1]Sheet1!$B:$B,[1]Sheet1!BK:BK)</f>
        <v>0</v>
      </c>
      <c r="CL363" s="211">
        <f>_xlfn.XLOOKUP($C363,[1]Sheet1!$B:$B,[1]Sheet1!BL:BL)</f>
        <v>0</v>
      </c>
      <c r="CM363" s="211">
        <f>_xlfn.XLOOKUP($C363,[1]Sheet1!$B:$B,[1]Sheet1!BM:BM)</f>
        <v>0</v>
      </c>
      <c r="CN363" s="211">
        <f>_xlfn.XLOOKUP($C363,[1]Sheet1!$B:$B,[1]Sheet1!BN:BN)</f>
        <v>0</v>
      </c>
      <c r="CO363" s="211">
        <f>_xlfn.XLOOKUP($C363,[1]Sheet1!$B:$B,[1]Sheet1!BO:BO)</f>
        <v>0</v>
      </c>
      <c r="CP363" s="211">
        <f>_xlfn.XLOOKUP($C363,[1]Sheet1!$B:$B,[1]Sheet1!BP:BP)</f>
        <v>1</v>
      </c>
      <c r="CQ363" s="211">
        <f>_xlfn.XLOOKUP($C363,[1]Sheet1!$B:$B,[1]Sheet1!BQ:BQ)</f>
        <v>1</v>
      </c>
      <c r="CR363" s="211">
        <f>_xlfn.XLOOKUP($C363,[1]Sheet1!$B:$B,[1]Sheet1!BR:BR)</f>
        <v>0</v>
      </c>
      <c r="CS363" s="211">
        <f>_xlfn.XLOOKUP($C363,[1]Sheet1!$B:$B,[1]Sheet1!BS:BS)</f>
        <v>1</v>
      </c>
      <c r="CT363" s="211">
        <f>_xlfn.XLOOKUP($C363,[1]Sheet1!$B:$B,[1]Sheet1!BT:BT)</f>
        <v>0</v>
      </c>
      <c r="CU363" s="211">
        <f>_xlfn.XLOOKUP($C363,[1]Sheet1!$B:$B,[1]Sheet1!BU:BU)</f>
        <v>1</v>
      </c>
      <c r="CV363" s="211">
        <f>_xlfn.XLOOKUP($C363,[1]Sheet1!$B:$B,[1]Sheet1!BV:BV)</f>
        <v>0</v>
      </c>
      <c r="CW363" s="211">
        <f>_xlfn.XLOOKUP($C363,[1]Sheet1!$B:$B,[1]Sheet1!BW:BW)</f>
        <v>0</v>
      </c>
      <c r="CX363" s="211">
        <f>_xlfn.XLOOKUP($C363,[1]Sheet1!$B:$B,[1]Sheet1!BX:BX)</f>
        <v>0</v>
      </c>
      <c r="CY363" s="211">
        <f>_xlfn.XLOOKUP($C363,[1]Sheet1!$B:$B,[1]Sheet1!BY:BY)</f>
        <v>0</v>
      </c>
      <c r="CZ363" s="211">
        <f>_xlfn.XLOOKUP($C363,[1]Sheet1!$B:$B,[1]Sheet1!BZ:BZ)</f>
        <v>1</v>
      </c>
      <c r="DA363" s="211">
        <f>_xlfn.XLOOKUP($C363,[1]Sheet1!$B:$B,[1]Sheet1!CA:CA)</f>
        <v>0</v>
      </c>
      <c r="DB363" s="211">
        <f>_xlfn.XLOOKUP($C363,[1]Sheet1!$B:$B,[1]Sheet1!CB:CB)</f>
        <v>1</v>
      </c>
      <c r="DC363" s="211">
        <f>_xlfn.XLOOKUP($C363,[1]Sheet1!$B:$B,[1]Sheet1!CC:CC)</f>
        <v>0</v>
      </c>
      <c r="DD363" s="211">
        <f>_xlfn.XLOOKUP($C363,[1]Sheet1!$B:$B,[1]Sheet1!CD:CD)</f>
        <v>0</v>
      </c>
      <c r="DE363" s="211">
        <f>_xlfn.XLOOKUP($C363,[1]Sheet1!$B:$B,[1]Sheet1!CE:CE)</f>
        <v>1</v>
      </c>
      <c r="DF363" s="211">
        <f>_xlfn.XLOOKUP($C363,[1]Sheet1!$B:$B,[1]Sheet1!CF:CF)</f>
        <v>0</v>
      </c>
      <c r="DG363" s="163" t="str">
        <f>_xlfn.XLOOKUP(C363,[2]Sheet1!$B:$B,[2]Sheet1!$N:$N)</f>
        <v>Y</v>
      </c>
      <c r="DH363" s="163" t="str">
        <f>_xlfn.XLOOKUP(C363,[2]Sheet1!$B:$B,[2]Sheet1!$R:$R)</f>
        <v>Yes</v>
      </c>
      <c r="DI363" s="163" t="str">
        <f>_xlfn.XLOOKUP(C363,[2]Sheet1!$B:$B,[2]Sheet1!$AN:$AN)</f>
        <v>V</v>
      </c>
      <c r="DJ363" s="163" t="str">
        <f>_xlfn.XLOOKUP(C363,[2]Sheet1!$B:$B,[2]Sheet1!$W:$W)</f>
        <v>N</v>
      </c>
      <c r="DK363" s="163">
        <f>_xlfn.XLOOKUP(C363,[2]Sheet1!$B:$B,[2]Sheet1!$AF:$AF)</f>
        <v>0</v>
      </c>
      <c r="DL363" s="163" t="str">
        <f>_xlfn.XLOOKUP(C363,[2]Sheet1!$B:$B,[2]Sheet1!$AW:$AW)</f>
        <v>U</v>
      </c>
      <c r="DM363" s="166" t="str">
        <f t="shared" si="210"/>
        <v>Y</v>
      </c>
      <c r="DN363" s="166" t="str">
        <f t="shared" si="211"/>
        <v>Targets set</v>
      </c>
      <c r="DO363" s="166" t="str">
        <f t="shared" si="212"/>
        <v>Y</v>
      </c>
      <c r="DP363" s="166" t="str">
        <f t="shared" si="213"/>
        <v>N</v>
      </c>
      <c r="DQ363" s="180" t="str">
        <f t="shared" si="214"/>
        <v>Yes</v>
      </c>
      <c r="DR363" s="180"/>
    </row>
    <row r="364" spans="1:122" s="24" customFormat="1" ht="16.5" hidden="1" customHeight="1">
      <c r="A364" s="24">
        <v>361</v>
      </c>
      <c r="B364" s="24">
        <v>373</v>
      </c>
      <c r="C364" s="26" t="s">
        <v>1604</v>
      </c>
      <c r="D364" s="24" t="s">
        <v>7241</v>
      </c>
      <c r="E364" s="24" t="s">
        <v>7169</v>
      </c>
      <c r="F364" s="24" t="s">
        <v>7286</v>
      </c>
      <c r="G364" s="24" t="s">
        <v>2990</v>
      </c>
      <c r="H364" s="30" t="s">
        <v>1605</v>
      </c>
      <c r="I364" s="24" t="s">
        <v>1606</v>
      </c>
      <c r="J364" s="24">
        <v>0.16</v>
      </c>
      <c r="K364" s="24" t="s">
        <v>1607</v>
      </c>
      <c r="L364" s="24">
        <v>70263</v>
      </c>
      <c r="M364" s="26">
        <v>18</v>
      </c>
      <c r="N364" s="73" t="s">
        <v>689</v>
      </c>
      <c r="O364" s="73" t="s">
        <v>7588</v>
      </c>
      <c r="P364" s="74" t="s">
        <v>7588</v>
      </c>
      <c r="Q364" s="73" t="s">
        <v>689</v>
      </c>
      <c r="R364" s="73" t="s">
        <v>689</v>
      </c>
      <c r="S364" s="73" t="s">
        <v>7588</v>
      </c>
      <c r="T364" s="73" t="s">
        <v>7588</v>
      </c>
      <c r="U364" s="213" t="s">
        <v>7588</v>
      </c>
      <c r="V364" s="73" t="s">
        <v>7588</v>
      </c>
      <c r="W364" s="73" t="s">
        <v>7588</v>
      </c>
      <c r="X364" s="218" t="s">
        <v>7588</v>
      </c>
      <c r="Y364" s="73" t="s">
        <v>7588</v>
      </c>
      <c r="Z364" s="73" t="s">
        <v>7588</v>
      </c>
      <c r="AA364" s="74" t="s">
        <v>7588</v>
      </c>
      <c r="AB364" s="73"/>
      <c r="AC364" s="73" t="s">
        <v>417</v>
      </c>
      <c r="AD364" s="74" t="s">
        <v>6</v>
      </c>
      <c r="AE364" s="73" t="s">
        <v>7588</v>
      </c>
      <c r="AF364" s="73" t="s">
        <v>689</v>
      </c>
      <c r="AG364" s="73" t="s">
        <v>266</v>
      </c>
      <c r="AH364" s="73" t="s">
        <v>266</v>
      </c>
      <c r="AI364" s="73" t="s">
        <v>266</v>
      </c>
      <c r="AJ364" s="73" t="s">
        <v>2283</v>
      </c>
      <c r="AK364" s="81" t="s">
        <v>7588</v>
      </c>
      <c r="AL364" s="73" t="s">
        <v>7588</v>
      </c>
      <c r="AN364" s="26"/>
      <c r="AO364" s="24" t="s">
        <v>7346</v>
      </c>
      <c r="AP364" s="73" t="s">
        <v>86</v>
      </c>
      <c r="AQ364" s="24" t="s">
        <v>2283</v>
      </c>
      <c r="AR364" s="24" t="s">
        <v>6105</v>
      </c>
      <c r="AS364" s="24">
        <v>2050</v>
      </c>
      <c r="AU364" s="26"/>
      <c r="AV364" s="24" t="s">
        <v>267</v>
      </c>
      <c r="AW364" s="22" t="s">
        <v>267</v>
      </c>
      <c r="AX364" s="24" t="s">
        <v>269</v>
      </c>
      <c r="AY364" s="24" t="s">
        <v>689</v>
      </c>
      <c r="AZ364" s="24" t="s">
        <v>7588</v>
      </c>
      <c r="BA364" s="24" t="s">
        <v>7588</v>
      </c>
      <c r="BC364" s="26"/>
      <c r="BE364" s="29"/>
      <c r="BF364" s="26"/>
      <c r="BG364" s="24">
        <f t="shared" si="182"/>
        <v>0</v>
      </c>
      <c r="BH364" s="24">
        <f t="shared" si="183"/>
        <v>0</v>
      </c>
      <c r="BI364" s="24">
        <f t="shared" si="184"/>
        <v>0</v>
      </c>
      <c r="BJ364" s="24">
        <f t="shared" si="185"/>
        <v>0</v>
      </c>
      <c r="BK364" s="24">
        <f t="shared" si="186"/>
        <v>0</v>
      </c>
      <c r="BL364" s="24">
        <f t="shared" si="187"/>
        <v>0</v>
      </c>
      <c r="BM364" s="24">
        <f t="shared" si="188"/>
        <v>0</v>
      </c>
      <c r="BN364" s="24">
        <f t="shared" si="189"/>
        <v>0</v>
      </c>
      <c r="BO364" s="24">
        <f t="shared" si="190"/>
        <v>0</v>
      </c>
      <c r="BP364" s="24">
        <f t="shared" si="191"/>
        <v>0</v>
      </c>
      <c r="BQ364" s="24">
        <f t="shared" si="192"/>
        <v>0</v>
      </c>
      <c r="BR364" s="24">
        <f t="shared" si="193"/>
        <v>0</v>
      </c>
      <c r="BS364" s="24">
        <f t="shared" si="194"/>
        <v>0</v>
      </c>
      <c r="BT364" s="24">
        <f t="shared" si="195"/>
        <v>1</v>
      </c>
      <c r="BU364" s="24">
        <f t="shared" si="196"/>
        <v>0</v>
      </c>
      <c r="BV364" s="24">
        <f t="shared" si="197"/>
        <v>0</v>
      </c>
      <c r="BW364" s="24">
        <f t="shared" si="198"/>
        <v>0</v>
      </c>
      <c r="BX364" s="24">
        <f t="shared" si="199"/>
        <v>0</v>
      </c>
      <c r="BY364" s="24">
        <f t="shared" si="200"/>
        <v>0</v>
      </c>
      <c r="BZ364" s="24">
        <f t="shared" si="201"/>
        <v>0</v>
      </c>
      <c r="CA364" s="24">
        <f t="shared" si="202"/>
        <v>1</v>
      </c>
      <c r="CB364" s="24">
        <f t="shared" si="203"/>
        <v>1</v>
      </c>
      <c r="CC364" s="24">
        <f t="shared" si="204"/>
        <v>0</v>
      </c>
      <c r="CD364" s="24">
        <f t="shared" si="205"/>
        <v>0</v>
      </c>
      <c r="CE364" s="24">
        <f t="shared" si="206"/>
        <v>0</v>
      </c>
      <c r="CF364" s="24">
        <f t="shared" si="207"/>
        <v>0</v>
      </c>
      <c r="CG364" s="24">
        <f t="shared" ref="CG364:CG370" si="216">MAX(BJ364,BN364,BX364,CB364)</f>
        <v>1</v>
      </c>
      <c r="CH364" s="24">
        <f t="shared" si="208"/>
        <v>0</v>
      </c>
      <c r="CI364" s="24">
        <f t="shared" si="209"/>
        <v>1</v>
      </c>
      <c r="CJ364" s="211">
        <f>_xlfn.XLOOKUP($C364,[1]Sheet1!$B:$B,[1]Sheet1!BJ:BJ)</f>
        <v>0</v>
      </c>
      <c r="CK364" s="211">
        <f>_xlfn.XLOOKUP($C364,[1]Sheet1!$B:$B,[1]Sheet1!BK:BK)</f>
        <v>0</v>
      </c>
      <c r="CL364" s="211">
        <f>_xlfn.XLOOKUP($C364,[1]Sheet1!$B:$B,[1]Sheet1!BL:BL)</f>
        <v>0</v>
      </c>
      <c r="CM364" s="211">
        <f>_xlfn.XLOOKUP($C364,[1]Sheet1!$B:$B,[1]Sheet1!BM:BM)</f>
        <v>0</v>
      </c>
      <c r="CN364" s="211">
        <f>_xlfn.XLOOKUP($C364,[1]Sheet1!$B:$B,[1]Sheet1!BN:BN)</f>
        <v>0</v>
      </c>
      <c r="CO364" s="211">
        <f>_xlfn.XLOOKUP($C364,[1]Sheet1!$B:$B,[1]Sheet1!BO:BO)</f>
        <v>0</v>
      </c>
      <c r="CP364" s="211">
        <f>_xlfn.XLOOKUP($C364,[1]Sheet1!$B:$B,[1]Sheet1!BP:BP)</f>
        <v>1</v>
      </c>
      <c r="CQ364" s="211">
        <f>_xlfn.XLOOKUP($C364,[1]Sheet1!$B:$B,[1]Sheet1!BQ:BQ)</f>
        <v>1</v>
      </c>
      <c r="CR364" s="211">
        <f>_xlfn.XLOOKUP($C364,[1]Sheet1!$B:$B,[1]Sheet1!BR:BR)</f>
        <v>0</v>
      </c>
      <c r="CS364" s="211">
        <f>_xlfn.XLOOKUP($C364,[1]Sheet1!$B:$B,[1]Sheet1!BS:BS)</f>
        <v>0</v>
      </c>
      <c r="CT364" s="211">
        <f>_xlfn.XLOOKUP($C364,[1]Sheet1!$B:$B,[1]Sheet1!BT:BT)</f>
        <v>0</v>
      </c>
      <c r="CU364" s="211">
        <f>_xlfn.XLOOKUP($C364,[1]Sheet1!$B:$B,[1]Sheet1!BU:BU)</f>
        <v>0</v>
      </c>
      <c r="CV364" s="211">
        <f>_xlfn.XLOOKUP($C364,[1]Sheet1!$B:$B,[1]Sheet1!BV:BV)</f>
        <v>0</v>
      </c>
      <c r="CW364" s="211">
        <f>_xlfn.XLOOKUP($C364,[1]Sheet1!$B:$B,[1]Sheet1!BW:BW)</f>
        <v>0</v>
      </c>
      <c r="CX364" s="211">
        <f>_xlfn.XLOOKUP($C364,[1]Sheet1!$B:$B,[1]Sheet1!BX:BX)</f>
        <v>0</v>
      </c>
      <c r="CY364" s="211">
        <f>_xlfn.XLOOKUP($C364,[1]Sheet1!$B:$B,[1]Sheet1!BY:BY)</f>
        <v>0</v>
      </c>
      <c r="CZ364" s="211">
        <f>_xlfn.XLOOKUP($C364,[1]Sheet1!$B:$B,[1]Sheet1!BZ:BZ)</f>
        <v>1</v>
      </c>
      <c r="DA364" s="211">
        <f>_xlfn.XLOOKUP($C364,[1]Sheet1!$B:$B,[1]Sheet1!CA:CA)</f>
        <v>0</v>
      </c>
      <c r="DB364" s="211">
        <f>_xlfn.XLOOKUP($C364,[1]Sheet1!$B:$B,[1]Sheet1!CB:CB)</f>
        <v>1</v>
      </c>
      <c r="DC364" s="211">
        <f>_xlfn.XLOOKUP($C364,[1]Sheet1!$B:$B,[1]Sheet1!CC:CC)</f>
        <v>1</v>
      </c>
      <c r="DD364" s="211">
        <f>_xlfn.XLOOKUP($C364,[1]Sheet1!$B:$B,[1]Sheet1!CD:CD)</f>
        <v>0</v>
      </c>
      <c r="DE364" s="211">
        <f>_xlfn.XLOOKUP($C364,[1]Sheet1!$B:$B,[1]Sheet1!CE:CE)</f>
        <v>1</v>
      </c>
      <c r="DF364" s="211">
        <f>_xlfn.XLOOKUP($C364,[1]Sheet1!$B:$B,[1]Sheet1!CF:CF)</f>
        <v>0</v>
      </c>
      <c r="DG364" s="163" t="str">
        <f>_xlfn.XLOOKUP(C364,[2]Sheet1!$B:$B,[2]Sheet1!$N:$N)</f>
        <v>N</v>
      </c>
      <c r="DH364" s="163">
        <f>_xlfn.XLOOKUP(C364,[2]Sheet1!$B:$B,[2]Sheet1!$R:$R)</f>
        <v>0</v>
      </c>
      <c r="DI364" s="163" t="str">
        <f>_xlfn.XLOOKUP(C364,[2]Sheet1!$B:$B,[2]Sheet1!$AN:$AN)</f>
        <v>C</v>
      </c>
      <c r="DJ364" s="163" t="str">
        <f>_xlfn.XLOOKUP(C364,[2]Sheet1!$B:$B,[2]Sheet1!$W:$W)</f>
        <v>N</v>
      </c>
      <c r="DK364" s="163" t="str">
        <f>_xlfn.XLOOKUP(C364,[2]Sheet1!$B:$B,[2]Sheet1!$AF:$AF)</f>
        <v>N</v>
      </c>
      <c r="DL364" s="163" t="str">
        <f>_xlfn.XLOOKUP(C364,[2]Sheet1!$B:$B,[2]Sheet1!$AW:$AW)</f>
        <v>Y</v>
      </c>
      <c r="DM364" s="166" t="str">
        <f t="shared" si="210"/>
        <v>N</v>
      </c>
      <c r="DN364" s="166" t="str">
        <f t="shared" si="211"/>
        <v/>
      </c>
      <c r="DO364" s="166" t="str">
        <f t="shared" si="212"/>
        <v>Y</v>
      </c>
      <c r="DP364" s="166" t="str">
        <f t="shared" si="213"/>
        <v>N</v>
      </c>
      <c r="DQ364" s="180" t="str">
        <f t="shared" si="214"/>
        <v>Not Specified</v>
      </c>
      <c r="DR364" s="180"/>
    </row>
    <row r="365" spans="1:122" s="99" customFormat="1" ht="16.5" hidden="1" customHeight="1">
      <c r="A365" s="143">
        <v>362</v>
      </c>
      <c r="B365" s="143">
        <v>334</v>
      </c>
      <c r="C365" s="144" t="s">
        <v>384</v>
      </c>
      <c r="D365" s="143" t="s">
        <v>7190</v>
      </c>
      <c r="E365" s="143" t="s">
        <v>7169</v>
      </c>
      <c r="F365" s="143" t="s">
        <v>2800</v>
      </c>
      <c r="G365" s="143" t="s">
        <v>7255</v>
      </c>
      <c r="H365" s="167" t="s">
        <v>385</v>
      </c>
      <c r="I365" s="143" t="s">
        <v>386</v>
      </c>
      <c r="J365" s="143">
        <v>6.8000000000000005E-2</v>
      </c>
      <c r="K365" s="143" t="s">
        <v>387</v>
      </c>
      <c r="L365" s="143">
        <v>83307</v>
      </c>
      <c r="M365" s="144">
        <v>5</v>
      </c>
      <c r="N365" s="145" t="s">
        <v>689</v>
      </c>
      <c r="O365" s="145" t="s">
        <v>7588</v>
      </c>
      <c r="P365" s="146" t="s">
        <v>7588</v>
      </c>
      <c r="Q365" s="73" t="s">
        <v>689</v>
      </c>
      <c r="R365" s="73" t="s">
        <v>689</v>
      </c>
      <c r="S365" s="145" t="s">
        <v>7588</v>
      </c>
      <c r="T365" s="145" t="s">
        <v>7588</v>
      </c>
      <c r="U365" s="214" t="s">
        <v>7588</v>
      </c>
      <c r="V365" s="145" t="s">
        <v>7588</v>
      </c>
      <c r="W365" s="145" t="s">
        <v>7588</v>
      </c>
      <c r="X365" s="219" t="s">
        <v>7588</v>
      </c>
      <c r="Y365" s="73" t="s">
        <v>7588</v>
      </c>
      <c r="Z365" s="145" t="s">
        <v>7588</v>
      </c>
      <c r="AA365" s="146" t="s">
        <v>7588</v>
      </c>
      <c r="AB365" s="145"/>
      <c r="AC365" s="145" t="s">
        <v>7588</v>
      </c>
      <c r="AD365" s="146" t="s">
        <v>7588</v>
      </c>
      <c r="AE365" s="73" t="s">
        <v>7588</v>
      </c>
      <c r="AF365" s="73" t="s">
        <v>689</v>
      </c>
      <c r="AG365" s="145" t="s">
        <v>7588</v>
      </c>
      <c r="AH365" s="145" t="s">
        <v>7588</v>
      </c>
      <c r="AI365" s="145" t="s">
        <v>7588</v>
      </c>
      <c r="AJ365" s="145" t="s">
        <v>7588</v>
      </c>
      <c r="AK365" s="147" t="s">
        <v>7588</v>
      </c>
      <c r="AL365" s="145" t="s">
        <v>7588</v>
      </c>
      <c r="AM365" s="152" t="s">
        <v>388</v>
      </c>
      <c r="AN365" s="144"/>
      <c r="AO365" s="24" t="s">
        <v>7588</v>
      </c>
      <c r="AP365" s="145" t="s">
        <v>165</v>
      </c>
      <c r="AQ365" s="143" t="s">
        <v>7588</v>
      </c>
      <c r="AR365" s="143" t="s">
        <v>7588</v>
      </c>
      <c r="AS365" s="143">
        <v>2050</v>
      </c>
      <c r="AT365" s="152" t="s">
        <v>388</v>
      </c>
      <c r="AU365" s="144"/>
      <c r="AV365" s="143" t="s">
        <v>266</v>
      </c>
      <c r="AW365" s="198" t="s">
        <v>7588</v>
      </c>
      <c r="AX365" s="143" t="s">
        <v>7588</v>
      </c>
      <c r="AY365" s="143" t="s">
        <v>689</v>
      </c>
      <c r="AZ365" s="143" t="s">
        <v>7588</v>
      </c>
      <c r="BA365" s="143" t="s">
        <v>7588</v>
      </c>
      <c r="BB365" s="143"/>
      <c r="BC365" s="144"/>
      <c r="BD365" s="143"/>
      <c r="BE365" s="148"/>
      <c r="BF365" s="144"/>
      <c r="BG365" s="24">
        <f t="shared" si="182"/>
        <v>0</v>
      </c>
      <c r="BH365" s="24">
        <f t="shared" si="183"/>
        <v>0</v>
      </c>
      <c r="BI365" s="24">
        <f t="shared" si="184"/>
        <v>0</v>
      </c>
      <c r="BJ365" s="24">
        <f t="shared" si="185"/>
        <v>0</v>
      </c>
      <c r="BK365" s="24">
        <f t="shared" si="186"/>
        <v>0</v>
      </c>
      <c r="BL365" s="24">
        <f t="shared" si="187"/>
        <v>0</v>
      </c>
      <c r="BM365" s="24">
        <f t="shared" si="188"/>
        <v>0</v>
      </c>
      <c r="BN365" s="24">
        <f t="shared" si="189"/>
        <v>0</v>
      </c>
      <c r="BO365" s="24">
        <f t="shared" si="190"/>
        <v>0</v>
      </c>
      <c r="BP365" s="24">
        <f t="shared" si="191"/>
        <v>0</v>
      </c>
      <c r="BQ365" s="24">
        <f t="shared" si="192"/>
        <v>0</v>
      </c>
      <c r="BR365" s="24">
        <f t="shared" si="193"/>
        <v>0</v>
      </c>
      <c r="BS365" s="24">
        <f t="shared" si="194"/>
        <v>0</v>
      </c>
      <c r="BT365" s="24">
        <f t="shared" si="195"/>
        <v>1</v>
      </c>
      <c r="BU365" s="24">
        <f t="shared" si="196"/>
        <v>0</v>
      </c>
      <c r="BV365" s="24">
        <f t="shared" si="197"/>
        <v>0</v>
      </c>
      <c r="BW365" s="24">
        <f t="shared" si="198"/>
        <v>0</v>
      </c>
      <c r="BX365" s="24">
        <f t="shared" si="199"/>
        <v>0</v>
      </c>
      <c r="BY365" s="24">
        <f t="shared" si="200"/>
        <v>0</v>
      </c>
      <c r="BZ365" s="24">
        <f t="shared" si="201"/>
        <v>0</v>
      </c>
      <c r="CA365" s="24">
        <f t="shared" si="202"/>
        <v>1</v>
      </c>
      <c r="CB365" s="24">
        <f t="shared" si="203"/>
        <v>1</v>
      </c>
      <c r="CC365" s="24">
        <f t="shared" si="204"/>
        <v>0</v>
      </c>
      <c r="CD365" s="24">
        <f t="shared" si="205"/>
        <v>0</v>
      </c>
      <c r="CE365" s="24">
        <f t="shared" si="206"/>
        <v>0</v>
      </c>
      <c r="CF365" s="24">
        <f t="shared" si="207"/>
        <v>1</v>
      </c>
      <c r="CG365" s="24">
        <f t="shared" si="216"/>
        <v>1</v>
      </c>
      <c r="CH365" s="24">
        <f t="shared" si="208"/>
        <v>0</v>
      </c>
      <c r="CI365" s="24">
        <f t="shared" si="209"/>
        <v>0</v>
      </c>
      <c r="CJ365" s="211">
        <f>_xlfn.XLOOKUP("Caixa Economica Federal",[1]Sheet1!$B:$B,[1]Sheet1!BJ:BJ)</f>
        <v>0</v>
      </c>
      <c r="CK365" s="211">
        <f>_xlfn.XLOOKUP("Caixa Economica Federal",[1]Sheet1!$B:$B,[1]Sheet1!BK:BK)</f>
        <v>0</v>
      </c>
      <c r="CL365" s="211">
        <f>_xlfn.XLOOKUP("Caixa Economica Federal",[1]Sheet1!$B:$B,[1]Sheet1!BL:BL)</f>
        <v>0</v>
      </c>
      <c r="CM365" s="211">
        <f>_xlfn.XLOOKUP("Caixa Economica Federal",[1]Sheet1!$B:$B,[1]Sheet1!BM:BM)</f>
        <v>0</v>
      </c>
      <c r="CN365" s="211">
        <f>_xlfn.XLOOKUP("Caixa Economica Federal",[1]Sheet1!$B:$B,[1]Sheet1!BN:BN)</f>
        <v>0</v>
      </c>
      <c r="CO365" s="211">
        <f>_xlfn.XLOOKUP("Caixa Economica Federal",[1]Sheet1!$B:$B,[1]Sheet1!BO:BO)</f>
        <v>0</v>
      </c>
      <c r="CP365" s="211">
        <f>_xlfn.XLOOKUP("Caixa Economica Federal",[1]Sheet1!$B:$B,[1]Sheet1!BP:BP)</f>
        <v>0</v>
      </c>
      <c r="CQ365" s="211">
        <f>_xlfn.XLOOKUP("Caixa Economica Federal",[1]Sheet1!$B:$B,[1]Sheet1!BQ:BQ)</f>
        <v>0</v>
      </c>
      <c r="CR365" s="211">
        <f>_xlfn.XLOOKUP("Caixa Economica Federal",[1]Sheet1!$B:$B,[1]Sheet1!BR:BR)</f>
        <v>0</v>
      </c>
      <c r="CS365" s="211">
        <f>_xlfn.XLOOKUP("Caixa Economica Federal",[1]Sheet1!$B:$B,[1]Sheet1!BS:BS)</f>
        <v>0</v>
      </c>
      <c r="CT365" s="211">
        <f>_xlfn.XLOOKUP("Caixa Economica Federal",[1]Sheet1!$B:$B,[1]Sheet1!BT:BT)</f>
        <v>0</v>
      </c>
      <c r="CU365" s="211">
        <f>_xlfn.XLOOKUP("Caixa Economica Federal",[1]Sheet1!$B:$B,[1]Sheet1!BU:BU)</f>
        <v>0</v>
      </c>
      <c r="CV365" s="211">
        <f>_xlfn.XLOOKUP("Caixa Economica Federal",[1]Sheet1!$B:$B,[1]Sheet1!BV:BV)</f>
        <v>0</v>
      </c>
      <c r="CW365" s="211">
        <f>_xlfn.XLOOKUP("Caixa Economica Federal",[1]Sheet1!$B:$B,[1]Sheet1!BW:BW)</f>
        <v>0</v>
      </c>
      <c r="CX365" s="211">
        <f>_xlfn.XLOOKUP("Caixa Economica Federal",[1]Sheet1!$B:$B,[1]Sheet1!BX:BX)</f>
        <v>0</v>
      </c>
      <c r="CY365" s="211">
        <f>_xlfn.XLOOKUP("Caixa Economica Federal",[1]Sheet1!$B:$B,[1]Sheet1!BY:BY)</f>
        <v>0</v>
      </c>
      <c r="CZ365" s="211">
        <f>_xlfn.XLOOKUP("Caixa Economica Federal",[1]Sheet1!$B:$B,[1]Sheet1!BZ:BZ)</f>
        <v>0</v>
      </c>
      <c r="DA365" s="211">
        <f>_xlfn.XLOOKUP("Caixa Economica Federal",[1]Sheet1!$B:$B,[1]Sheet1!CA:CA)</f>
        <v>0</v>
      </c>
      <c r="DB365" s="211">
        <f>_xlfn.XLOOKUP("Caixa Economica Federal",[1]Sheet1!$B:$B,[1]Sheet1!CB:CB)</f>
        <v>0</v>
      </c>
      <c r="DC365" s="211">
        <f>_xlfn.XLOOKUP("Caixa Economica Federal",[1]Sheet1!$B:$B,[1]Sheet1!CC:CC)</f>
        <v>0</v>
      </c>
      <c r="DD365" s="211">
        <f>_xlfn.XLOOKUP("Caixa Economica Federal",[1]Sheet1!$B:$B,[1]Sheet1!CD:CD)</f>
        <v>0</v>
      </c>
      <c r="DE365" s="211">
        <f>_xlfn.XLOOKUP("Caixa Economica Federal",[1]Sheet1!$B:$B,[1]Sheet1!CE:CE)</f>
        <v>0</v>
      </c>
      <c r="DF365" s="211">
        <f>_xlfn.XLOOKUP("Caixa Economica Federal",[1]Sheet1!$B:$B,[1]Sheet1!CF:CF)</f>
        <v>0</v>
      </c>
      <c r="DG365" s="163" t="e">
        <f>_xlfn.XLOOKUP(C365,[2]Sheet1!$B:$B,[2]Sheet1!$N:$N)</f>
        <v>#N/A</v>
      </c>
      <c r="DH365" s="163" t="e">
        <f>_xlfn.XLOOKUP(C365,[2]Sheet1!$B:$B,[2]Sheet1!$R:$R)</f>
        <v>#N/A</v>
      </c>
      <c r="DI365" s="163" t="e">
        <f>_xlfn.XLOOKUP(C365,[2]Sheet1!$B:$B,[2]Sheet1!$AN:$AN)</f>
        <v>#N/A</v>
      </c>
      <c r="DJ365" s="163" t="e">
        <f>_xlfn.XLOOKUP(C365,[2]Sheet1!$B:$B,[2]Sheet1!$W:$W)</f>
        <v>#N/A</v>
      </c>
      <c r="DK365" s="163" t="e">
        <f>_xlfn.XLOOKUP(C365,[2]Sheet1!$B:$B,[2]Sheet1!$AF:$AF)</f>
        <v>#N/A</v>
      </c>
      <c r="DL365" s="163" t="e">
        <f>_xlfn.XLOOKUP(C365,[2]Sheet1!$B:$B,[2]Sheet1!$AW:$AW)</f>
        <v>#N/A</v>
      </c>
      <c r="DM365" s="166" t="str">
        <f t="shared" si="210"/>
        <v>N</v>
      </c>
      <c r="DN365" s="166" t="str">
        <f t="shared" si="211"/>
        <v/>
      </c>
      <c r="DO365" s="166" t="str">
        <f t="shared" si="212"/>
        <v>y</v>
      </c>
      <c r="DP365" s="166" t="str">
        <f t="shared" si="213"/>
        <v>N</v>
      </c>
      <c r="DQ365" s="180" t="str">
        <f t="shared" si="214"/>
        <v>Yes</v>
      </c>
      <c r="DR365" s="180"/>
    </row>
    <row r="366" spans="1:122" s="143" customFormat="1" ht="16.5" hidden="1" customHeight="1">
      <c r="A366" s="143">
        <v>363</v>
      </c>
      <c r="B366" s="143">
        <v>393</v>
      </c>
      <c r="C366" s="144" t="s">
        <v>1608</v>
      </c>
      <c r="D366" s="24" t="s">
        <v>7217</v>
      </c>
      <c r="E366" s="24" t="s">
        <v>7169</v>
      </c>
      <c r="F366" s="24" t="s">
        <v>2602</v>
      </c>
      <c r="G366" s="24" t="s">
        <v>2990</v>
      </c>
      <c r="H366" s="30" t="s">
        <v>1609</v>
      </c>
      <c r="I366" s="24" t="s">
        <v>1610</v>
      </c>
      <c r="J366" s="24">
        <v>-0.11600000000000001</v>
      </c>
      <c r="K366" s="24" t="s">
        <v>1611</v>
      </c>
      <c r="L366" s="24">
        <v>57050</v>
      </c>
      <c r="M366" s="26">
        <v>2</v>
      </c>
      <c r="N366" s="145" t="s">
        <v>689</v>
      </c>
      <c r="O366" s="145" t="s">
        <v>7588</v>
      </c>
      <c r="P366" s="146" t="s">
        <v>7588</v>
      </c>
      <c r="Q366" s="73" t="s">
        <v>689</v>
      </c>
      <c r="R366" s="73" t="s">
        <v>689</v>
      </c>
      <c r="S366" s="145" t="s">
        <v>7588</v>
      </c>
      <c r="T366" s="145" t="s">
        <v>7588</v>
      </c>
      <c r="U366" s="214" t="s">
        <v>7588</v>
      </c>
      <c r="V366" s="145" t="s">
        <v>7588</v>
      </c>
      <c r="W366" s="145" t="s">
        <v>7588</v>
      </c>
      <c r="X366" s="219" t="s">
        <v>7588</v>
      </c>
      <c r="Y366" s="73" t="s">
        <v>7588</v>
      </c>
      <c r="Z366" s="145" t="s">
        <v>7588</v>
      </c>
      <c r="AA366" s="146" t="s">
        <v>7588</v>
      </c>
      <c r="AB366" s="145"/>
      <c r="AC366" s="145" t="s">
        <v>3013</v>
      </c>
      <c r="AD366" s="146" t="s">
        <v>7139</v>
      </c>
      <c r="AE366" s="73" t="s">
        <v>7588</v>
      </c>
      <c r="AF366" s="73" t="s">
        <v>689</v>
      </c>
      <c r="AG366" s="145" t="s">
        <v>267</v>
      </c>
      <c r="AH366" s="145" t="s">
        <v>267</v>
      </c>
      <c r="AI366" s="145" t="s">
        <v>267</v>
      </c>
      <c r="AJ366" s="145" t="s">
        <v>7588</v>
      </c>
      <c r="AK366" s="147" t="s">
        <v>7588</v>
      </c>
      <c r="AL366" s="145" t="s">
        <v>7588</v>
      </c>
      <c r="AM366" s="152" t="s">
        <v>1612</v>
      </c>
      <c r="AN366" s="144" t="s">
        <v>186</v>
      </c>
      <c r="AO366" s="24" t="s">
        <v>7588</v>
      </c>
      <c r="AP366" s="145" t="s">
        <v>689</v>
      </c>
      <c r="AQ366" s="143" t="s">
        <v>7588</v>
      </c>
      <c r="AR366" s="143" t="s">
        <v>7588</v>
      </c>
      <c r="AS366" s="143" t="s">
        <v>7588</v>
      </c>
      <c r="AU366" s="144"/>
      <c r="AV366" s="143" t="s">
        <v>267</v>
      </c>
      <c r="AW366" s="198" t="s">
        <v>267</v>
      </c>
      <c r="AX366" s="143" t="s">
        <v>269</v>
      </c>
      <c r="AY366" s="143" t="s">
        <v>689</v>
      </c>
      <c r="AZ366" s="143" t="s">
        <v>7588</v>
      </c>
      <c r="BA366" s="143" t="s">
        <v>7588</v>
      </c>
      <c r="BC366" s="144"/>
      <c r="BE366" s="148"/>
      <c r="BF366" s="144"/>
      <c r="BG366" s="24">
        <f t="shared" si="182"/>
        <v>0</v>
      </c>
      <c r="BH366" s="24">
        <f t="shared" si="183"/>
        <v>0</v>
      </c>
      <c r="BI366" s="24">
        <f t="shared" si="184"/>
        <v>0</v>
      </c>
      <c r="BJ366" s="24">
        <f t="shared" si="185"/>
        <v>0</v>
      </c>
      <c r="BK366" s="24">
        <f t="shared" si="186"/>
        <v>0</v>
      </c>
      <c r="BL366" s="24">
        <f t="shared" si="187"/>
        <v>0</v>
      </c>
      <c r="BM366" s="24">
        <f t="shared" si="188"/>
        <v>0</v>
      </c>
      <c r="BN366" s="24">
        <f t="shared" si="189"/>
        <v>0</v>
      </c>
      <c r="BO366" s="24">
        <f t="shared" si="190"/>
        <v>0</v>
      </c>
      <c r="BP366" s="24">
        <f t="shared" si="191"/>
        <v>0</v>
      </c>
      <c r="BQ366" s="24">
        <f t="shared" si="192"/>
        <v>0</v>
      </c>
      <c r="BR366" s="24">
        <f t="shared" si="193"/>
        <v>0</v>
      </c>
      <c r="BS366" s="24">
        <f t="shared" si="194"/>
        <v>0</v>
      </c>
      <c r="BT366" s="24">
        <f t="shared" si="195"/>
        <v>0</v>
      </c>
      <c r="BU366" s="24">
        <f t="shared" si="196"/>
        <v>0</v>
      </c>
      <c r="BV366" s="24">
        <f t="shared" si="197"/>
        <v>0</v>
      </c>
      <c r="BW366" s="24">
        <f t="shared" si="198"/>
        <v>0</v>
      </c>
      <c r="BX366" s="24">
        <f t="shared" si="199"/>
        <v>0</v>
      </c>
      <c r="BY366" s="24">
        <f t="shared" si="200"/>
        <v>0</v>
      </c>
      <c r="BZ366" s="24">
        <f t="shared" si="201"/>
        <v>0</v>
      </c>
      <c r="CA366" s="24">
        <f t="shared" si="202"/>
        <v>0</v>
      </c>
      <c r="CB366" s="24">
        <f t="shared" si="203"/>
        <v>0</v>
      </c>
      <c r="CC366" s="24">
        <f t="shared" si="204"/>
        <v>0</v>
      </c>
      <c r="CD366" s="24">
        <f t="shared" si="205"/>
        <v>0</v>
      </c>
      <c r="CE366" s="24">
        <f t="shared" si="206"/>
        <v>0</v>
      </c>
      <c r="CF366" s="24">
        <f t="shared" si="207"/>
        <v>0</v>
      </c>
      <c r="CG366" s="24">
        <f t="shared" si="216"/>
        <v>0</v>
      </c>
      <c r="CH366" s="24">
        <f t="shared" si="208"/>
        <v>0</v>
      </c>
      <c r="CI366" s="24">
        <f t="shared" si="209"/>
        <v>1</v>
      </c>
      <c r="CJ366" s="211">
        <f>_xlfn.XLOOKUP($C366,[1]Sheet1!$B:$B,[1]Sheet1!BJ:BJ)</f>
        <v>0</v>
      </c>
      <c r="CK366" s="211">
        <f>_xlfn.XLOOKUP($C366,[1]Sheet1!$B:$B,[1]Sheet1!BK:BK)</f>
        <v>0</v>
      </c>
      <c r="CL366" s="211">
        <f>_xlfn.XLOOKUP($C366,[1]Sheet1!$B:$B,[1]Sheet1!BL:BL)</f>
        <v>0</v>
      </c>
      <c r="CM366" s="211">
        <f>_xlfn.XLOOKUP($C366,[1]Sheet1!$B:$B,[1]Sheet1!BM:BM)</f>
        <v>0</v>
      </c>
      <c r="CN366" s="211">
        <f>_xlfn.XLOOKUP($C366,[1]Sheet1!$B:$B,[1]Sheet1!BN:BN)</f>
        <v>0</v>
      </c>
      <c r="CO366" s="211">
        <f>_xlfn.XLOOKUP($C366,[1]Sheet1!$B:$B,[1]Sheet1!BO:BO)</f>
        <v>0</v>
      </c>
      <c r="CP366" s="211">
        <f>_xlfn.XLOOKUP($C366,[1]Sheet1!$B:$B,[1]Sheet1!BP:BP)</f>
        <v>0</v>
      </c>
      <c r="CQ366" s="211">
        <f>_xlfn.XLOOKUP($C366,[1]Sheet1!$B:$B,[1]Sheet1!BQ:BQ)</f>
        <v>0</v>
      </c>
      <c r="CR366" s="211">
        <f>_xlfn.XLOOKUP($C366,[1]Sheet1!$B:$B,[1]Sheet1!BR:BR)</f>
        <v>0</v>
      </c>
      <c r="CS366" s="211">
        <f>_xlfn.XLOOKUP($C366,[1]Sheet1!$B:$B,[1]Sheet1!BS:BS)</f>
        <v>0</v>
      </c>
      <c r="CT366" s="211">
        <f>_xlfn.XLOOKUP($C366,[1]Sheet1!$B:$B,[1]Sheet1!BT:BT)</f>
        <v>0</v>
      </c>
      <c r="CU366" s="211">
        <f>_xlfn.XLOOKUP($C366,[1]Sheet1!$B:$B,[1]Sheet1!BU:BU)</f>
        <v>0</v>
      </c>
      <c r="CV366" s="211">
        <f>_xlfn.XLOOKUP($C366,[1]Sheet1!$B:$B,[1]Sheet1!BV:BV)</f>
        <v>0</v>
      </c>
      <c r="CW366" s="211">
        <f>_xlfn.XLOOKUP($C366,[1]Sheet1!$B:$B,[1]Sheet1!BW:BW)</f>
        <v>0</v>
      </c>
      <c r="CX366" s="211">
        <f>_xlfn.XLOOKUP($C366,[1]Sheet1!$B:$B,[1]Sheet1!BX:BX)</f>
        <v>0</v>
      </c>
      <c r="CY366" s="211">
        <f>_xlfn.XLOOKUP($C366,[1]Sheet1!$B:$B,[1]Sheet1!BY:BY)</f>
        <v>0</v>
      </c>
      <c r="CZ366" s="211">
        <f>_xlfn.XLOOKUP($C366,[1]Sheet1!$B:$B,[1]Sheet1!BZ:BZ)</f>
        <v>0</v>
      </c>
      <c r="DA366" s="211">
        <f>_xlfn.XLOOKUP($C366,[1]Sheet1!$B:$B,[1]Sheet1!CA:CA)</f>
        <v>0</v>
      </c>
      <c r="DB366" s="211">
        <f>_xlfn.XLOOKUP($C366,[1]Sheet1!$B:$B,[1]Sheet1!CB:CB)</f>
        <v>0</v>
      </c>
      <c r="DC366" s="211">
        <f>_xlfn.XLOOKUP($C366,[1]Sheet1!$B:$B,[1]Sheet1!CC:CC)</f>
        <v>0</v>
      </c>
      <c r="DD366" s="211">
        <f>_xlfn.XLOOKUP($C366,[1]Sheet1!$B:$B,[1]Sheet1!CD:CD)</f>
        <v>0</v>
      </c>
      <c r="DE366" s="211">
        <f>_xlfn.XLOOKUP($C366,[1]Sheet1!$B:$B,[1]Sheet1!CE:CE)</f>
        <v>0</v>
      </c>
      <c r="DF366" s="211">
        <f>_xlfn.XLOOKUP($C366,[1]Sheet1!$B:$B,[1]Sheet1!CF:CF)</f>
        <v>0</v>
      </c>
      <c r="DG366" s="163" t="str">
        <f>_xlfn.XLOOKUP(C366,[2]Sheet1!$B:$B,[2]Sheet1!$N:$N)</f>
        <v>N</v>
      </c>
      <c r="DH366" s="163">
        <f>_xlfn.XLOOKUP(C366,[2]Sheet1!$B:$B,[2]Sheet1!$R:$R)</f>
        <v>0</v>
      </c>
      <c r="DI366" s="163" t="str">
        <f>_xlfn.XLOOKUP(C366,[2]Sheet1!$B:$B,[2]Sheet1!$AN:$AN)</f>
        <v>N</v>
      </c>
      <c r="DJ366" s="163" t="str">
        <f>_xlfn.XLOOKUP(C366,[2]Sheet1!$B:$B,[2]Sheet1!$W:$W)</f>
        <v>N</v>
      </c>
      <c r="DK366" s="163">
        <f>_xlfn.XLOOKUP(C366,[2]Sheet1!$B:$B,[2]Sheet1!$AF:$AF)</f>
        <v>0</v>
      </c>
      <c r="DL366" s="163">
        <f>_xlfn.XLOOKUP(C366,[2]Sheet1!$B:$B,[2]Sheet1!$AW:$AW)</f>
        <v>0</v>
      </c>
      <c r="DM366" s="166" t="str">
        <f t="shared" si="210"/>
        <v>N</v>
      </c>
      <c r="DN366" s="166" t="str">
        <f t="shared" si="211"/>
        <v/>
      </c>
      <c r="DO366" s="166" t="str">
        <f t="shared" si="212"/>
        <v>N</v>
      </c>
      <c r="DP366" s="166" t="str">
        <f t="shared" si="213"/>
        <v>N</v>
      </c>
      <c r="DQ366" s="180" t="str">
        <f t="shared" si="214"/>
        <v>Not Specified</v>
      </c>
      <c r="DR366" s="180"/>
    </row>
    <row r="367" spans="1:122" s="24" customFormat="1" ht="16.5" hidden="1" customHeight="1">
      <c r="A367" s="24">
        <v>364</v>
      </c>
      <c r="B367" s="24">
        <v>369</v>
      </c>
      <c r="C367" s="26" t="s">
        <v>1128</v>
      </c>
      <c r="D367" s="24" t="s">
        <v>7168</v>
      </c>
      <c r="E367" s="24" t="s">
        <v>3005</v>
      </c>
      <c r="F367" s="24" t="s">
        <v>7287</v>
      </c>
      <c r="G367" s="24" t="s">
        <v>3136</v>
      </c>
      <c r="H367" s="30" t="s">
        <v>1129</v>
      </c>
      <c r="I367" s="24" t="s">
        <v>1130</v>
      </c>
      <c r="J367" s="24">
        <v>0.79300000000000004</v>
      </c>
      <c r="K367" s="24" t="s">
        <v>1131</v>
      </c>
      <c r="L367" s="24">
        <v>95000</v>
      </c>
      <c r="M367" s="26">
        <v>31</v>
      </c>
      <c r="N367" s="73" t="s">
        <v>689</v>
      </c>
      <c r="O367" s="73" t="s">
        <v>7588</v>
      </c>
      <c r="P367" s="74" t="s">
        <v>7588</v>
      </c>
      <c r="Q367" s="73" t="s">
        <v>86</v>
      </c>
      <c r="R367" s="73" t="s">
        <v>86</v>
      </c>
      <c r="S367" s="73" t="s">
        <v>673</v>
      </c>
      <c r="T367" s="73" t="s">
        <v>2984</v>
      </c>
      <c r="U367" s="214">
        <v>2030</v>
      </c>
      <c r="V367" s="73" t="s">
        <v>673</v>
      </c>
      <c r="W367" s="73" t="s">
        <v>2984</v>
      </c>
      <c r="X367" s="218">
        <v>2050</v>
      </c>
      <c r="Y367" s="73" t="s">
        <v>86</v>
      </c>
      <c r="Z367" s="73" t="s">
        <v>673</v>
      </c>
      <c r="AA367" s="74">
        <v>2050</v>
      </c>
      <c r="AB367" s="73"/>
      <c r="AC367" s="73" t="s">
        <v>417</v>
      </c>
      <c r="AD367" s="74" t="s">
        <v>6</v>
      </c>
      <c r="AE367" s="73" t="s">
        <v>7588</v>
      </c>
      <c r="AF367" s="73" t="s">
        <v>689</v>
      </c>
      <c r="AG367" s="73" t="s">
        <v>266</v>
      </c>
      <c r="AH367" s="73" t="s">
        <v>266</v>
      </c>
      <c r="AI367" s="73" t="s">
        <v>266</v>
      </c>
      <c r="AJ367" s="73" t="s">
        <v>2283</v>
      </c>
      <c r="AK367" s="81" t="s">
        <v>7588</v>
      </c>
      <c r="AL367" s="73" t="s">
        <v>7588</v>
      </c>
      <c r="AN367" s="26"/>
      <c r="AO367" s="24" t="s">
        <v>7346</v>
      </c>
      <c r="AP367" s="73" t="s">
        <v>86</v>
      </c>
      <c r="AQ367" s="24" t="s">
        <v>2283</v>
      </c>
      <c r="AR367" s="24" t="s">
        <v>6126</v>
      </c>
      <c r="AS367" s="24">
        <v>2050</v>
      </c>
      <c r="AU367" s="26"/>
      <c r="AV367" s="24" t="s">
        <v>267</v>
      </c>
      <c r="AW367" s="22" t="s">
        <v>3019</v>
      </c>
      <c r="AX367" s="24" t="s">
        <v>269</v>
      </c>
      <c r="AY367" s="24" t="s">
        <v>689</v>
      </c>
      <c r="AZ367" s="24" t="s">
        <v>7588</v>
      </c>
      <c r="BA367" s="24" t="s">
        <v>7588</v>
      </c>
      <c r="BC367" s="26"/>
      <c r="BE367" s="29"/>
      <c r="BF367" s="26"/>
      <c r="BG367" s="24">
        <f t="shared" si="182"/>
        <v>0</v>
      </c>
      <c r="BH367" s="24">
        <f t="shared" si="183"/>
        <v>0</v>
      </c>
      <c r="BI367" s="24">
        <f t="shared" si="184"/>
        <v>0</v>
      </c>
      <c r="BJ367" s="24">
        <f t="shared" si="185"/>
        <v>0</v>
      </c>
      <c r="BK367" s="24">
        <f t="shared" si="186"/>
        <v>0</v>
      </c>
      <c r="BL367" s="24">
        <f t="shared" si="187"/>
        <v>1</v>
      </c>
      <c r="BM367" s="24">
        <f t="shared" si="188"/>
        <v>0</v>
      </c>
      <c r="BN367" s="24">
        <f t="shared" si="189"/>
        <v>1</v>
      </c>
      <c r="BO367" s="24">
        <f t="shared" si="190"/>
        <v>0</v>
      </c>
      <c r="BP367" s="24">
        <f t="shared" si="191"/>
        <v>0</v>
      </c>
      <c r="BQ367" s="24">
        <f t="shared" si="192"/>
        <v>1</v>
      </c>
      <c r="BR367" s="24">
        <f t="shared" si="193"/>
        <v>0</v>
      </c>
      <c r="BS367" s="24">
        <f t="shared" si="194"/>
        <v>0</v>
      </c>
      <c r="BT367" s="24">
        <f t="shared" si="195"/>
        <v>1</v>
      </c>
      <c r="BU367" s="24">
        <f t="shared" si="196"/>
        <v>0</v>
      </c>
      <c r="BV367" s="24">
        <f t="shared" si="197"/>
        <v>0</v>
      </c>
      <c r="BW367" s="24">
        <f t="shared" si="198"/>
        <v>0</v>
      </c>
      <c r="BX367" s="24">
        <f t="shared" si="199"/>
        <v>0</v>
      </c>
      <c r="BY367" s="24">
        <f t="shared" si="200"/>
        <v>0</v>
      </c>
      <c r="BZ367" s="24">
        <f t="shared" si="201"/>
        <v>0</v>
      </c>
      <c r="CA367" s="24">
        <f t="shared" si="202"/>
        <v>1</v>
      </c>
      <c r="CB367" s="24">
        <f t="shared" si="203"/>
        <v>1</v>
      </c>
      <c r="CC367" s="24">
        <f t="shared" si="204"/>
        <v>0</v>
      </c>
      <c r="CD367" s="24">
        <f t="shared" si="205"/>
        <v>0</v>
      </c>
      <c r="CE367" s="24">
        <f t="shared" si="206"/>
        <v>0</v>
      </c>
      <c r="CF367" s="24">
        <f t="shared" si="207"/>
        <v>0</v>
      </c>
      <c r="CG367" s="24">
        <f t="shared" si="216"/>
        <v>1</v>
      </c>
      <c r="CH367" s="24">
        <f t="shared" si="208"/>
        <v>0</v>
      </c>
      <c r="CI367" s="24">
        <f t="shared" si="209"/>
        <v>1</v>
      </c>
      <c r="CJ367" s="211">
        <f>_xlfn.XLOOKUP($C367,[1]Sheet1!$B:$B,[1]Sheet1!BJ:BJ)</f>
        <v>0</v>
      </c>
      <c r="CK367" s="211">
        <f>_xlfn.XLOOKUP($C367,[1]Sheet1!$B:$B,[1]Sheet1!BK:BK)</f>
        <v>0</v>
      </c>
      <c r="CL367" s="211">
        <f>_xlfn.XLOOKUP($C367,[1]Sheet1!$B:$B,[1]Sheet1!BL:BL)</f>
        <v>0</v>
      </c>
      <c r="CM367" s="211">
        <f>_xlfn.XLOOKUP($C367,[1]Sheet1!$B:$B,[1]Sheet1!BM:BM)</f>
        <v>0</v>
      </c>
      <c r="CN367" s="211">
        <f>_xlfn.XLOOKUP($C367,[1]Sheet1!$B:$B,[1]Sheet1!BN:BN)</f>
        <v>0</v>
      </c>
      <c r="CO367" s="211">
        <f>_xlfn.XLOOKUP($C367,[1]Sheet1!$B:$B,[1]Sheet1!BO:BO)</f>
        <v>0</v>
      </c>
      <c r="CP367" s="211">
        <f>_xlfn.XLOOKUP($C367,[1]Sheet1!$B:$B,[1]Sheet1!BP:BP)</f>
        <v>1</v>
      </c>
      <c r="CQ367" s="211">
        <f>_xlfn.XLOOKUP($C367,[1]Sheet1!$B:$B,[1]Sheet1!BQ:BQ)</f>
        <v>1</v>
      </c>
      <c r="CR367" s="211">
        <f>_xlfn.XLOOKUP($C367,[1]Sheet1!$B:$B,[1]Sheet1!BR:BR)</f>
        <v>0</v>
      </c>
      <c r="CS367" s="211">
        <f>_xlfn.XLOOKUP($C367,[1]Sheet1!$B:$B,[1]Sheet1!BS:BS)</f>
        <v>1</v>
      </c>
      <c r="CT367" s="211">
        <f>_xlfn.XLOOKUP($C367,[1]Sheet1!$B:$B,[1]Sheet1!BT:BT)</f>
        <v>0</v>
      </c>
      <c r="CU367" s="211">
        <f>_xlfn.XLOOKUP($C367,[1]Sheet1!$B:$B,[1]Sheet1!BU:BU)</f>
        <v>1</v>
      </c>
      <c r="CV367" s="211">
        <f>_xlfn.XLOOKUP($C367,[1]Sheet1!$B:$B,[1]Sheet1!BV:BV)</f>
        <v>0</v>
      </c>
      <c r="CW367" s="211">
        <f>_xlfn.XLOOKUP($C367,[1]Sheet1!$B:$B,[1]Sheet1!BW:BW)</f>
        <v>0</v>
      </c>
      <c r="CX367" s="211">
        <f>_xlfn.XLOOKUP($C367,[1]Sheet1!$B:$B,[1]Sheet1!BX:BX)</f>
        <v>0</v>
      </c>
      <c r="CY367" s="211">
        <f>_xlfn.XLOOKUP($C367,[1]Sheet1!$B:$B,[1]Sheet1!BY:BY)</f>
        <v>0</v>
      </c>
      <c r="CZ367" s="211">
        <f>_xlfn.XLOOKUP($C367,[1]Sheet1!$B:$B,[1]Sheet1!BZ:BZ)</f>
        <v>1</v>
      </c>
      <c r="DA367" s="211">
        <f>_xlfn.XLOOKUP($C367,[1]Sheet1!$B:$B,[1]Sheet1!CA:CA)</f>
        <v>0</v>
      </c>
      <c r="DB367" s="211">
        <f>_xlfn.XLOOKUP($C367,[1]Sheet1!$B:$B,[1]Sheet1!CB:CB)</f>
        <v>1</v>
      </c>
      <c r="DC367" s="211">
        <f>_xlfn.XLOOKUP($C367,[1]Sheet1!$B:$B,[1]Sheet1!CC:CC)</f>
        <v>0</v>
      </c>
      <c r="DD367" s="211">
        <f>_xlfn.XLOOKUP($C367,[1]Sheet1!$B:$B,[1]Sheet1!CD:CD)</f>
        <v>0</v>
      </c>
      <c r="DE367" s="211">
        <f>_xlfn.XLOOKUP($C367,[1]Sheet1!$B:$B,[1]Sheet1!CE:CE)</f>
        <v>1</v>
      </c>
      <c r="DF367" s="211">
        <f>_xlfn.XLOOKUP($C367,[1]Sheet1!$B:$B,[1]Sheet1!CF:CF)</f>
        <v>0</v>
      </c>
      <c r="DG367" s="163" t="str">
        <f>_xlfn.XLOOKUP(C367,[2]Sheet1!$B:$B,[2]Sheet1!$N:$N)</f>
        <v>N</v>
      </c>
      <c r="DH367" s="163">
        <f>_xlfn.XLOOKUP(C367,[2]Sheet1!$B:$B,[2]Sheet1!$R:$R)</f>
        <v>0</v>
      </c>
      <c r="DI367" s="163" t="str">
        <f>_xlfn.XLOOKUP(C367,[2]Sheet1!$B:$B,[2]Sheet1!$AN:$AN)</f>
        <v>C, V</v>
      </c>
      <c r="DJ367" s="163" t="str">
        <f>_xlfn.XLOOKUP(C367,[2]Sheet1!$B:$B,[2]Sheet1!$W:$W)</f>
        <v>N</v>
      </c>
      <c r="DK367" s="163">
        <f>_xlfn.XLOOKUP(C367,[2]Sheet1!$B:$B,[2]Sheet1!$AF:$AF)</f>
        <v>0</v>
      </c>
      <c r="DL367" s="163" t="str">
        <f>_xlfn.XLOOKUP(C367,[2]Sheet1!$B:$B,[2]Sheet1!$AW:$AW)</f>
        <v>U</v>
      </c>
      <c r="DM367" s="166" t="str">
        <f t="shared" si="210"/>
        <v>Y</v>
      </c>
      <c r="DN367" s="166" t="str">
        <f t="shared" si="211"/>
        <v>Targets set</v>
      </c>
      <c r="DO367" s="166" t="str">
        <f t="shared" si="212"/>
        <v>Y</v>
      </c>
      <c r="DP367" s="166" t="str">
        <f t="shared" si="213"/>
        <v>N</v>
      </c>
      <c r="DQ367" s="180" t="str">
        <f t="shared" si="214"/>
        <v>Not Specified</v>
      </c>
      <c r="DR367" s="180"/>
    </row>
    <row r="368" spans="1:122" s="24" customFormat="1" ht="16.5" hidden="1" customHeight="1">
      <c r="A368" s="24">
        <v>365</v>
      </c>
      <c r="B368" s="24">
        <v>364</v>
      </c>
      <c r="C368" s="26" t="s">
        <v>2256</v>
      </c>
      <c r="D368" s="24" t="s">
        <v>7206</v>
      </c>
      <c r="E368" s="24" t="s">
        <v>7157</v>
      </c>
      <c r="F368" s="24" t="s">
        <v>2277</v>
      </c>
      <c r="G368" s="24" t="s">
        <v>3181</v>
      </c>
      <c r="H368" s="30" t="s">
        <v>2257</v>
      </c>
      <c r="I368" s="24" t="s">
        <v>2258</v>
      </c>
      <c r="J368" s="24">
        <v>0.49299999999999999</v>
      </c>
      <c r="K368" s="24" t="s">
        <v>2259</v>
      </c>
      <c r="L368" s="24">
        <v>55690</v>
      </c>
      <c r="M368" s="26">
        <v>5</v>
      </c>
      <c r="N368" s="73" t="s">
        <v>689</v>
      </c>
      <c r="O368" s="73" t="s">
        <v>7588</v>
      </c>
      <c r="P368" s="74" t="s">
        <v>7588</v>
      </c>
      <c r="Q368" s="73" t="s">
        <v>689</v>
      </c>
      <c r="R368" s="73" t="s">
        <v>689</v>
      </c>
      <c r="S368" s="73" t="s">
        <v>7588</v>
      </c>
      <c r="T368" s="73" t="s">
        <v>7588</v>
      </c>
      <c r="U368" s="213" t="s">
        <v>7588</v>
      </c>
      <c r="V368" s="73" t="s">
        <v>7588</v>
      </c>
      <c r="W368" s="73" t="s">
        <v>7588</v>
      </c>
      <c r="X368" s="218" t="s">
        <v>7588</v>
      </c>
      <c r="Y368" s="73" t="s">
        <v>7588</v>
      </c>
      <c r="Z368" s="73" t="s">
        <v>7588</v>
      </c>
      <c r="AA368" s="74" t="s">
        <v>7588</v>
      </c>
      <c r="AB368" s="73"/>
      <c r="AC368" s="73" t="s">
        <v>675</v>
      </c>
      <c r="AD368" s="74" t="s">
        <v>5</v>
      </c>
      <c r="AE368" s="73" t="s">
        <v>870</v>
      </c>
      <c r="AF368" s="73" t="s">
        <v>86</v>
      </c>
      <c r="AG368" s="73" t="s">
        <v>266</v>
      </c>
      <c r="AH368" s="73" t="s">
        <v>266</v>
      </c>
      <c r="AI368" s="73" t="s">
        <v>269</v>
      </c>
      <c r="AJ368" s="73" t="s">
        <v>691</v>
      </c>
      <c r="AK368" s="81" t="s">
        <v>6136</v>
      </c>
      <c r="AL368" s="73">
        <v>2050</v>
      </c>
      <c r="AN368" s="26"/>
      <c r="AO368" s="24" t="s">
        <v>7588</v>
      </c>
      <c r="AP368" s="73" t="s">
        <v>689</v>
      </c>
      <c r="AQ368" s="24" t="s">
        <v>7588</v>
      </c>
      <c r="AR368" s="24" t="s">
        <v>7588</v>
      </c>
      <c r="AS368" s="24" t="s">
        <v>7588</v>
      </c>
      <c r="AU368" s="26"/>
      <c r="AV368" s="24" t="s">
        <v>266</v>
      </c>
      <c r="AW368" s="22" t="s">
        <v>418</v>
      </c>
      <c r="AX368" s="24" t="s">
        <v>266</v>
      </c>
      <c r="AY368" s="24" t="s">
        <v>689</v>
      </c>
      <c r="AZ368" s="24" t="s">
        <v>7588</v>
      </c>
      <c r="BA368" s="24" t="s">
        <v>7588</v>
      </c>
      <c r="BC368" s="26"/>
      <c r="BE368" s="29"/>
      <c r="BF368" s="26"/>
      <c r="BG368" s="24">
        <f t="shared" si="182"/>
        <v>0</v>
      </c>
      <c r="BH368" s="24">
        <f t="shared" si="183"/>
        <v>0</v>
      </c>
      <c r="BI368" s="24">
        <f t="shared" si="184"/>
        <v>0</v>
      </c>
      <c r="BJ368" s="24">
        <f t="shared" si="185"/>
        <v>0</v>
      </c>
      <c r="BK368" s="24">
        <f t="shared" si="186"/>
        <v>0</v>
      </c>
      <c r="BL368" s="24">
        <f t="shared" si="187"/>
        <v>0</v>
      </c>
      <c r="BM368" s="24">
        <f t="shared" si="188"/>
        <v>0</v>
      </c>
      <c r="BN368" s="24">
        <f t="shared" si="189"/>
        <v>0</v>
      </c>
      <c r="BO368" s="24">
        <f t="shared" si="190"/>
        <v>0</v>
      </c>
      <c r="BP368" s="24">
        <f t="shared" si="191"/>
        <v>0</v>
      </c>
      <c r="BQ368" s="24">
        <f t="shared" si="192"/>
        <v>0</v>
      </c>
      <c r="BR368" s="24">
        <f t="shared" si="193"/>
        <v>0</v>
      </c>
      <c r="BS368" s="24">
        <f t="shared" si="194"/>
        <v>0</v>
      </c>
      <c r="BT368" s="24">
        <f t="shared" si="195"/>
        <v>0</v>
      </c>
      <c r="BU368" s="24">
        <f t="shared" si="196"/>
        <v>0</v>
      </c>
      <c r="BV368" s="24">
        <f t="shared" si="197"/>
        <v>0</v>
      </c>
      <c r="BW368" s="24">
        <f t="shared" si="198"/>
        <v>1</v>
      </c>
      <c r="BX368" s="24">
        <f t="shared" si="199"/>
        <v>1</v>
      </c>
      <c r="BY368" s="24">
        <f t="shared" si="200"/>
        <v>0</v>
      </c>
      <c r="BZ368" s="24">
        <f t="shared" si="201"/>
        <v>0</v>
      </c>
      <c r="CA368" s="24">
        <f t="shared" si="202"/>
        <v>0</v>
      </c>
      <c r="CB368" s="24">
        <f t="shared" si="203"/>
        <v>0</v>
      </c>
      <c r="CC368" s="24">
        <f t="shared" si="204"/>
        <v>0</v>
      </c>
      <c r="CD368" s="24">
        <f t="shared" si="205"/>
        <v>0</v>
      </c>
      <c r="CE368" s="24">
        <f t="shared" si="206"/>
        <v>0</v>
      </c>
      <c r="CF368" s="24">
        <f t="shared" si="207"/>
        <v>1</v>
      </c>
      <c r="CG368" s="24">
        <f t="shared" si="216"/>
        <v>1</v>
      </c>
      <c r="CH368" s="24">
        <f t="shared" si="208"/>
        <v>0</v>
      </c>
      <c r="CI368" s="24">
        <f t="shared" si="209"/>
        <v>0</v>
      </c>
      <c r="CJ368" s="211">
        <f>_xlfn.XLOOKUP($C368,[1]Sheet1!$B:$B,[1]Sheet1!BJ:BJ)</f>
        <v>0</v>
      </c>
      <c r="CK368" s="211">
        <f>_xlfn.XLOOKUP($C368,[1]Sheet1!$B:$B,[1]Sheet1!BK:BK)</f>
        <v>0</v>
      </c>
      <c r="CL368" s="211">
        <f>_xlfn.XLOOKUP($C368,[1]Sheet1!$B:$B,[1]Sheet1!BL:BL)</f>
        <v>1</v>
      </c>
      <c r="CM368" s="211">
        <f>_xlfn.XLOOKUP($C368,[1]Sheet1!$B:$B,[1]Sheet1!BM:BM)</f>
        <v>1</v>
      </c>
      <c r="CN368" s="211">
        <f>_xlfn.XLOOKUP($C368,[1]Sheet1!$B:$B,[1]Sheet1!BN:BN)</f>
        <v>0</v>
      </c>
      <c r="CO368" s="211">
        <f>_xlfn.XLOOKUP($C368,[1]Sheet1!$B:$B,[1]Sheet1!BO:BO)</f>
        <v>0</v>
      </c>
      <c r="CP368" s="211">
        <f>_xlfn.XLOOKUP($C368,[1]Sheet1!$B:$B,[1]Sheet1!BP:BP)</f>
        <v>0</v>
      </c>
      <c r="CQ368" s="211">
        <f>_xlfn.XLOOKUP($C368,[1]Sheet1!$B:$B,[1]Sheet1!BQ:BQ)</f>
        <v>0</v>
      </c>
      <c r="CR368" s="211">
        <f>_xlfn.XLOOKUP($C368,[1]Sheet1!$B:$B,[1]Sheet1!BR:BR)</f>
        <v>0</v>
      </c>
      <c r="CS368" s="211">
        <f>_xlfn.XLOOKUP($C368,[1]Sheet1!$B:$B,[1]Sheet1!BS:BS)</f>
        <v>0</v>
      </c>
      <c r="CT368" s="211">
        <f>_xlfn.XLOOKUP($C368,[1]Sheet1!$B:$B,[1]Sheet1!BT:BT)</f>
        <v>0</v>
      </c>
      <c r="CU368" s="211">
        <f>_xlfn.XLOOKUP($C368,[1]Sheet1!$B:$B,[1]Sheet1!BU:BU)</f>
        <v>0</v>
      </c>
      <c r="CV368" s="211">
        <f>_xlfn.XLOOKUP($C368,[1]Sheet1!$B:$B,[1]Sheet1!BV:BV)</f>
        <v>0</v>
      </c>
      <c r="CW368" s="211">
        <f>_xlfn.XLOOKUP($C368,[1]Sheet1!$B:$B,[1]Sheet1!BW:BW)</f>
        <v>0</v>
      </c>
      <c r="CX368" s="211">
        <f>_xlfn.XLOOKUP($C368,[1]Sheet1!$B:$B,[1]Sheet1!BX:BX)</f>
        <v>0</v>
      </c>
      <c r="CY368" s="211">
        <f>_xlfn.XLOOKUP($C368,[1]Sheet1!$B:$B,[1]Sheet1!BY:BY)</f>
        <v>0</v>
      </c>
      <c r="CZ368" s="211">
        <f>_xlfn.XLOOKUP($C368,[1]Sheet1!$B:$B,[1]Sheet1!BZ:BZ)</f>
        <v>1</v>
      </c>
      <c r="DA368" s="211">
        <f>_xlfn.XLOOKUP($C368,[1]Sheet1!$B:$B,[1]Sheet1!CA:CA)</f>
        <v>0</v>
      </c>
      <c r="DB368" s="211">
        <f>_xlfn.XLOOKUP($C368,[1]Sheet1!$B:$B,[1]Sheet1!CB:CB)</f>
        <v>1</v>
      </c>
      <c r="DC368" s="211">
        <f>_xlfn.XLOOKUP($C368,[1]Sheet1!$B:$B,[1]Sheet1!CC:CC)</f>
        <v>1</v>
      </c>
      <c r="DD368" s="211">
        <f>_xlfn.XLOOKUP($C368,[1]Sheet1!$B:$B,[1]Sheet1!CD:CD)</f>
        <v>0</v>
      </c>
      <c r="DE368" s="211">
        <f>_xlfn.XLOOKUP($C368,[1]Sheet1!$B:$B,[1]Sheet1!CE:CE)</f>
        <v>1</v>
      </c>
      <c r="DF368" s="211">
        <f>_xlfn.XLOOKUP($C368,[1]Sheet1!$B:$B,[1]Sheet1!CF:CF)</f>
        <v>0</v>
      </c>
      <c r="DG368" s="163" t="str">
        <f>_xlfn.XLOOKUP(C368,[2]Sheet1!$B:$B,[2]Sheet1!$N:$N)</f>
        <v>N</v>
      </c>
      <c r="DH368" s="163">
        <f>_xlfn.XLOOKUP(C368,[2]Sheet1!$B:$B,[2]Sheet1!$R:$R)</f>
        <v>0</v>
      </c>
      <c r="DI368" s="163" t="str">
        <f>_xlfn.XLOOKUP(C368,[2]Sheet1!$B:$B,[2]Sheet1!$AN:$AN)</f>
        <v>N</v>
      </c>
      <c r="DJ368" s="163" t="str">
        <f>_xlfn.XLOOKUP(C368,[2]Sheet1!$B:$B,[2]Sheet1!$W:$W)</f>
        <v>V</v>
      </c>
      <c r="DK368" s="163" t="str">
        <f>_xlfn.XLOOKUP(C368,[2]Sheet1!$B:$B,[2]Sheet1!$AF:$AF)</f>
        <v>Y</v>
      </c>
      <c r="DL368" s="163">
        <f>_xlfn.XLOOKUP(C368,[2]Sheet1!$B:$B,[2]Sheet1!$AW:$AW)</f>
        <v>0</v>
      </c>
      <c r="DM368" s="166" t="str">
        <f t="shared" si="210"/>
        <v>N</v>
      </c>
      <c r="DN368" s="166" t="str">
        <f t="shared" si="211"/>
        <v/>
      </c>
      <c r="DO368" s="166" t="str">
        <f t="shared" si="212"/>
        <v>N</v>
      </c>
      <c r="DP368" s="166" t="str">
        <f t="shared" si="213"/>
        <v>Y</v>
      </c>
      <c r="DQ368" s="180" t="str">
        <f t="shared" si="214"/>
        <v>Yes</v>
      </c>
      <c r="DR368" s="180"/>
    </row>
    <row r="369" spans="1:122" s="24" customFormat="1" ht="16.5" hidden="1" customHeight="1">
      <c r="A369" s="24">
        <v>366</v>
      </c>
      <c r="B369" s="24">
        <v>319</v>
      </c>
      <c r="C369" s="26" t="s">
        <v>2201</v>
      </c>
      <c r="D369" s="24" t="s">
        <v>7159</v>
      </c>
      <c r="E369" s="24" t="s">
        <v>7155</v>
      </c>
      <c r="F369" s="24" t="s">
        <v>7286</v>
      </c>
      <c r="G369" s="24" t="s">
        <v>2990</v>
      </c>
      <c r="H369" s="30" t="s">
        <v>2202</v>
      </c>
      <c r="I369" s="24" t="s">
        <v>2203</v>
      </c>
      <c r="J369" s="24">
        <v>0.27400000000000002</v>
      </c>
      <c r="K369" s="24" t="s">
        <v>2204</v>
      </c>
      <c r="L369" s="24">
        <v>4745</v>
      </c>
      <c r="M369" s="26">
        <v>13</v>
      </c>
      <c r="N369" s="73" t="s">
        <v>689</v>
      </c>
      <c r="O369" s="73" t="s">
        <v>7588</v>
      </c>
      <c r="P369" s="74" t="s">
        <v>7588</v>
      </c>
      <c r="Q369" s="73" t="s">
        <v>689</v>
      </c>
      <c r="R369" s="73" t="s">
        <v>689</v>
      </c>
      <c r="S369" s="73" t="s">
        <v>7588</v>
      </c>
      <c r="T369" s="73" t="s">
        <v>7588</v>
      </c>
      <c r="U369" s="213" t="s">
        <v>7588</v>
      </c>
      <c r="V369" s="73" t="s">
        <v>7588</v>
      </c>
      <c r="W369" s="73" t="s">
        <v>7588</v>
      </c>
      <c r="X369" s="218" t="s">
        <v>7588</v>
      </c>
      <c r="Y369" s="73" t="s">
        <v>7588</v>
      </c>
      <c r="Z369" s="73" t="s">
        <v>7588</v>
      </c>
      <c r="AA369" s="74" t="s">
        <v>7588</v>
      </c>
      <c r="AB369" s="73"/>
      <c r="AC369" s="73" t="s">
        <v>417</v>
      </c>
      <c r="AD369" s="74" t="s">
        <v>6</v>
      </c>
      <c r="AE369" s="73" t="s">
        <v>7588</v>
      </c>
      <c r="AF369" s="73" t="s">
        <v>689</v>
      </c>
      <c r="AG369" s="73" t="s">
        <v>266</v>
      </c>
      <c r="AH369" s="73" t="s">
        <v>266</v>
      </c>
      <c r="AI369" s="73" t="s">
        <v>738</v>
      </c>
      <c r="AJ369" s="73" t="s">
        <v>691</v>
      </c>
      <c r="AK369" s="81" t="s">
        <v>7588</v>
      </c>
      <c r="AL369" s="73" t="s">
        <v>7588</v>
      </c>
      <c r="AN369" s="26"/>
      <c r="AO369" s="24" t="s">
        <v>870</v>
      </c>
      <c r="AP369" s="73" t="s">
        <v>86</v>
      </c>
      <c r="AQ369" s="24" t="s">
        <v>691</v>
      </c>
      <c r="AR369" s="24" t="s">
        <v>6145</v>
      </c>
      <c r="AS369" s="24">
        <v>2050</v>
      </c>
      <c r="AU369" s="26"/>
      <c r="AV369" s="24" t="s">
        <v>266</v>
      </c>
      <c r="AW369" s="22" t="s">
        <v>267</v>
      </c>
      <c r="AX369" s="24" t="s">
        <v>269</v>
      </c>
      <c r="AY369" s="24" t="s">
        <v>689</v>
      </c>
      <c r="AZ369" s="24" t="s">
        <v>7588</v>
      </c>
      <c r="BA369" s="24" t="s">
        <v>7588</v>
      </c>
      <c r="BC369" s="26"/>
      <c r="BE369" s="29"/>
      <c r="BF369" s="26"/>
      <c r="BG369" s="24">
        <f t="shared" si="182"/>
        <v>0</v>
      </c>
      <c r="BH369" s="24">
        <f t="shared" si="183"/>
        <v>0</v>
      </c>
      <c r="BI369" s="24">
        <f t="shared" si="184"/>
        <v>0</v>
      </c>
      <c r="BJ369" s="24">
        <f t="shared" si="185"/>
        <v>0</v>
      </c>
      <c r="BK369" s="24">
        <f t="shared" si="186"/>
        <v>0</v>
      </c>
      <c r="BL369" s="24">
        <f t="shared" si="187"/>
        <v>0</v>
      </c>
      <c r="BM369" s="24">
        <f t="shared" si="188"/>
        <v>0</v>
      </c>
      <c r="BN369" s="24">
        <f t="shared" si="189"/>
        <v>0</v>
      </c>
      <c r="BO369" s="24">
        <f t="shared" si="190"/>
        <v>0</v>
      </c>
      <c r="BP369" s="24">
        <f t="shared" si="191"/>
        <v>0</v>
      </c>
      <c r="BQ369" s="24">
        <f t="shared" si="192"/>
        <v>0</v>
      </c>
      <c r="BR369" s="24">
        <f t="shared" si="193"/>
        <v>0</v>
      </c>
      <c r="BS369" s="24">
        <f t="shared" si="194"/>
        <v>0</v>
      </c>
      <c r="BT369" s="24">
        <f t="shared" si="195"/>
        <v>1</v>
      </c>
      <c r="BU369" s="24">
        <f t="shared" si="196"/>
        <v>0</v>
      </c>
      <c r="BV369" s="24">
        <f t="shared" si="197"/>
        <v>0</v>
      </c>
      <c r="BW369" s="24">
        <f t="shared" si="198"/>
        <v>0</v>
      </c>
      <c r="BX369" s="24">
        <f t="shared" si="199"/>
        <v>0</v>
      </c>
      <c r="BY369" s="24">
        <f t="shared" si="200"/>
        <v>0</v>
      </c>
      <c r="BZ369" s="24">
        <f t="shared" si="201"/>
        <v>0</v>
      </c>
      <c r="CA369" s="24">
        <f t="shared" si="202"/>
        <v>1</v>
      </c>
      <c r="CB369" s="24">
        <f t="shared" si="203"/>
        <v>1</v>
      </c>
      <c r="CC369" s="24">
        <f t="shared" si="204"/>
        <v>0</v>
      </c>
      <c r="CD369" s="24">
        <f t="shared" si="205"/>
        <v>0</v>
      </c>
      <c r="CE369" s="24">
        <f t="shared" si="206"/>
        <v>0</v>
      </c>
      <c r="CF369" s="24">
        <f t="shared" si="207"/>
        <v>1</v>
      </c>
      <c r="CG369" s="24">
        <f t="shared" si="216"/>
        <v>1</v>
      </c>
      <c r="CH369" s="24">
        <f t="shared" si="208"/>
        <v>0</v>
      </c>
      <c r="CI369" s="24">
        <f t="shared" si="209"/>
        <v>0</v>
      </c>
      <c r="CJ369" s="211">
        <f>_xlfn.XLOOKUP($C369,[1]Sheet1!$B:$B,[1]Sheet1!BJ:BJ)</f>
        <v>0</v>
      </c>
      <c r="CK369" s="211">
        <f>_xlfn.XLOOKUP($C369,[1]Sheet1!$B:$B,[1]Sheet1!BK:BK)</f>
        <v>0</v>
      </c>
      <c r="CL369" s="211">
        <f>_xlfn.XLOOKUP($C369,[1]Sheet1!$B:$B,[1]Sheet1!BL:BL)</f>
        <v>0</v>
      </c>
      <c r="CM369" s="211">
        <f>_xlfn.XLOOKUP($C369,[1]Sheet1!$B:$B,[1]Sheet1!BM:BM)</f>
        <v>0</v>
      </c>
      <c r="CN369" s="211">
        <f>_xlfn.XLOOKUP($C369,[1]Sheet1!$B:$B,[1]Sheet1!BN:BN)</f>
        <v>0</v>
      </c>
      <c r="CO369" s="211">
        <f>_xlfn.XLOOKUP($C369,[1]Sheet1!$B:$B,[1]Sheet1!BO:BO)</f>
        <v>0</v>
      </c>
      <c r="CP369" s="211">
        <f>_xlfn.XLOOKUP($C369,[1]Sheet1!$B:$B,[1]Sheet1!BP:BP)</f>
        <v>0</v>
      </c>
      <c r="CQ369" s="211">
        <f>_xlfn.XLOOKUP($C369,[1]Sheet1!$B:$B,[1]Sheet1!BQ:BQ)</f>
        <v>0</v>
      </c>
      <c r="CR369" s="211">
        <f>_xlfn.XLOOKUP($C369,[1]Sheet1!$B:$B,[1]Sheet1!BR:BR)</f>
        <v>0</v>
      </c>
      <c r="CS369" s="211">
        <f>_xlfn.XLOOKUP($C369,[1]Sheet1!$B:$B,[1]Sheet1!BS:BS)</f>
        <v>0</v>
      </c>
      <c r="CT369" s="211">
        <f>_xlfn.XLOOKUP($C369,[1]Sheet1!$B:$B,[1]Sheet1!BT:BT)</f>
        <v>0</v>
      </c>
      <c r="CU369" s="211">
        <f>_xlfn.XLOOKUP($C369,[1]Sheet1!$B:$B,[1]Sheet1!BU:BU)</f>
        <v>0</v>
      </c>
      <c r="CV369" s="211">
        <f>_xlfn.XLOOKUP($C369,[1]Sheet1!$B:$B,[1]Sheet1!BV:BV)</f>
        <v>0</v>
      </c>
      <c r="CW369" s="211">
        <f>_xlfn.XLOOKUP($C369,[1]Sheet1!$B:$B,[1]Sheet1!BW:BW)</f>
        <v>0</v>
      </c>
      <c r="CX369" s="211">
        <f>_xlfn.XLOOKUP($C369,[1]Sheet1!$B:$B,[1]Sheet1!BX:BX)</f>
        <v>0</v>
      </c>
      <c r="CY369" s="211">
        <f>_xlfn.XLOOKUP($C369,[1]Sheet1!$B:$B,[1]Sheet1!BY:BY)</f>
        <v>0</v>
      </c>
      <c r="CZ369" s="211">
        <f>_xlfn.XLOOKUP($C369,[1]Sheet1!$B:$B,[1]Sheet1!BZ:BZ)</f>
        <v>0</v>
      </c>
      <c r="DA369" s="211">
        <f>_xlfn.XLOOKUP($C369,[1]Sheet1!$B:$B,[1]Sheet1!CA:CA)</f>
        <v>0</v>
      </c>
      <c r="DB369" s="211">
        <f>_xlfn.XLOOKUP($C369,[1]Sheet1!$B:$B,[1]Sheet1!CB:CB)</f>
        <v>0</v>
      </c>
      <c r="DC369" s="211">
        <f>_xlfn.XLOOKUP($C369,[1]Sheet1!$B:$B,[1]Sheet1!CC:CC)</f>
        <v>0</v>
      </c>
      <c r="DD369" s="211">
        <f>_xlfn.XLOOKUP($C369,[1]Sheet1!$B:$B,[1]Sheet1!CD:CD)</f>
        <v>0</v>
      </c>
      <c r="DE369" s="211">
        <f>_xlfn.XLOOKUP($C369,[1]Sheet1!$B:$B,[1]Sheet1!CE:CE)</f>
        <v>0</v>
      </c>
      <c r="DF369" s="211">
        <f>_xlfn.XLOOKUP($C369,[1]Sheet1!$B:$B,[1]Sheet1!CF:CF)</f>
        <v>0</v>
      </c>
      <c r="DG369" s="163" t="str">
        <f>_xlfn.XLOOKUP(C369,[2]Sheet1!$B:$B,[2]Sheet1!$N:$N)</f>
        <v>N</v>
      </c>
      <c r="DH369" s="163">
        <f>_xlfn.XLOOKUP(C369,[2]Sheet1!$B:$B,[2]Sheet1!$R:$R)</f>
        <v>0</v>
      </c>
      <c r="DI369" s="163" t="str">
        <f>_xlfn.XLOOKUP(C369,[2]Sheet1!$B:$B,[2]Sheet1!$AN:$AN)</f>
        <v>N</v>
      </c>
      <c r="DJ369" s="163" t="str">
        <f>_xlfn.XLOOKUP(C369,[2]Sheet1!$B:$B,[2]Sheet1!$W:$W)</f>
        <v>N</v>
      </c>
      <c r="DK369" s="163">
        <f>_xlfn.XLOOKUP(C369,[2]Sheet1!$B:$B,[2]Sheet1!$AF:$AF)</f>
        <v>0</v>
      </c>
      <c r="DL369" s="163">
        <f>_xlfn.XLOOKUP(C369,[2]Sheet1!$B:$B,[2]Sheet1!$AW:$AW)</f>
        <v>0</v>
      </c>
      <c r="DM369" s="166" t="str">
        <f t="shared" si="210"/>
        <v>N</v>
      </c>
      <c r="DN369" s="166" t="str">
        <f t="shared" si="211"/>
        <v/>
      </c>
      <c r="DO369" s="166" t="str">
        <f t="shared" si="212"/>
        <v>Y</v>
      </c>
      <c r="DP369" s="166" t="str">
        <f t="shared" si="213"/>
        <v>N</v>
      </c>
      <c r="DQ369" s="180" t="str">
        <f t="shared" si="214"/>
        <v>Yes</v>
      </c>
      <c r="DR369" s="180"/>
    </row>
    <row r="370" spans="1:122" s="24" customFormat="1" ht="16.5" hidden="1" customHeight="1">
      <c r="A370" s="24">
        <v>367</v>
      </c>
      <c r="B370" s="24">
        <v>408</v>
      </c>
      <c r="C370" s="26" t="s">
        <v>1613</v>
      </c>
      <c r="D370" s="24" t="s">
        <v>7168</v>
      </c>
      <c r="E370" s="24" t="s">
        <v>3005</v>
      </c>
      <c r="F370" s="24" t="s">
        <v>2336</v>
      </c>
      <c r="G370" s="24" t="s">
        <v>3136</v>
      </c>
      <c r="H370" s="30" t="s">
        <v>1614</v>
      </c>
      <c r="I370" s="24" t="s">
        <v>1615</v>
      </c>
      <c r="J370" s="24">
        <v>0.21199999999999999</v>
      </c>
      <c r="K370" s="24" t="s">
        <v>1616</v>
      </c>
      <c r="L370" s="24">
        <v>417058</v>
      </c>
      <c r="M370" s="26">
        <v>6</v>
      </c>
      <c r="N370" s="73" t="s">
        <v>689</v>
      </c>
      <c r="O370" s="73" t="s">
        <v>7588</v>
      </c>
      <c r="P370" s="74" t="s">
        <v>7588</v>
      </c>
      <c r="Q370" s="73" t="s">
        <v>86</v>
      </c>
      <c r="R370" s="73" t="s">
        <v>86</v>
      </c>
      <c r="S370" s="73" t="s">
        <v>3067</v>
      </c>
      <c r="T370" s="73" t="s">
        <v>7588</v>
      </c>
      <c r="U370" s="213">
        <v>2030</v>
      </c>
      <c r="V370" s="73" t="s">
        <v>7588</v>
      </c>
      <c r="W370" s="73" t="s">
        <v>7588</v>
      </c>
      <c r="X370" s="218" t="s">
        <v>7588</v>
      </c>
      <c r="Y370" s="73" t="s">
        <v>7588</v>
      </c>
      <c r="Z370" s="73" t="s">
        <v>7588</v>
      </c>
      <c r="AA370" s="74" t="s">
        <v>7588</v>
      </c>
      <c r="AB370" s="73"/>
      <c r="AC370" s="73" t="s">
        <v>675</v>
      </c>
      <c r="AD370" s="74" t="s">
        <v>5</v>
      </c>
      <c r="AE370" s="73" t="s">
        <v>7588</v>
      </c>
      <c r="AF370" s="73" t="s">
        <v>86</v>
      </c>
      <c r="AG370" s="73" t="s">
        <v>267</v>
      </c>
      <c r="AH370" s="73" t="s">
        <v>267</v>
      </c>
      <c r="AI370" s="73" t="s">
        <v>267</v>
      </c>
      <c r="AJ370" s="73" t="s">
        <v>7588</v>
      </c>
      <c r="AK370" s="81" t="s">
        <v>6157</v>
      </c>
      <c r="AL370" s="73">
        <v>2050</v>
      </c>
      <c r="AN370" s="26"/>
      <c r="AO370" s="24" t="s">
        <v>7588</v>
      </c>
      <c r="AP370" s="73" t="s">
        <v>689</v>
      </c>
      <c r="AQ370" s="24" t="s">
        <v>7588</v>
      </c>
      <c r="AR370" s="24" t="s">
        <v>7588</v>
      </c>
      <c r="AS370" s="24" t="s">
        <v>7588</v>
      </c>
      <c r="AU370" s="26"/>
      <c r="AV370" s="24" t="s">
        <v>267</v>
      </c>
      <c r="AW370" s="22" t="s">
        <v>267</v>
      </c>
      <c r="AX370" s="24" t="s">
        <v>269</v>
      </c>
      <c r="AY370" s="24" t="s">
        <v>689</v>
      </c>
      <c r="AZ370" s="24" t="s">
        <v>7588</v>
      </c>
      <c r="BA370" s="24" t="s">
        <v>7588</v>
      </c>
      <c r="BC370" s="26"/>
      <c r="BE370" s="29"/>
      <c r="BF370" s="26"/>
      <c r="BG370" s="24">
        <f t="shared" si="182"/>
        <v>0</v>
      </c>
      <c r="BH370" s="24">
        <f t="shared" si="183"/>
        <v>0</v>
      </c>
      <c r="BI370" s="24">
        <f t="shared" si="184"/>
        <v>0</v>
      </c>
      <c r="BJ370" s="24">
        <f t="shared" si="185"/>
        <v>0</v>
      </c>
      <c r="BK370" s="24">
        <f t="shared" si="186"/>
        <v>0</v>
      </c>
      <c r="BL370" s="24">
        <f t="shared" si="187"/>
        <v>1</v>
      </c>
      <c r="BM370" s="24">
        <f t="shared" si="188"/>
        <v>0</v>
      </c>
      <c r="BN370" s="24">
        <f t="shared" si="189"/>
        <v>1</v>
      </c>
      <c r="BO370" s="24">
        <f t="shared" si="190"/>
        <v>0</v>
      </c>
      <c r="BP370" s="24">
        <f t="shared" si="191"/>
        <v>0</v>
      </c>
      <c r="BQ370" s="24">
        <f t="shared" si="192"/>
        <v>0</v>
      </c>
      <c r="BR370" s="24">
        <f t="shared" si="193"/>
        <v>0</v>
      </c>
      <c r="BS370" s="24">
        <f t="shared" si="194"/>
        <v>0</v>
      </c>
      <c r="BT370" s="24">
        <f t="shared" si="195"/>
        <v>0</v>
      </c>
      <c r="BU370" s="24">
        <f t="shared" si="196"/>
        <v>0</v>
      </c>
      <c r="BV370" s="24">
        <f t="shared" si="197"/>
        <v>0</v>
      </c>
      <c r="BW370" s="24">
        <f t="shared" si="198"/>
        <v>1</v>
      </c>
      <c r="BX370" s="24">
        <f t="shared" si="199"/>
        <v>1</v>
      </c>
      <c r="BY370" s="24">
        <f t="shared" si="200"/>
        <v>0</v>
      </c>
      <c r="BZ370" s="24">
        <f t="shared" si="201"/>
        <v>0</v>
      </c>
      <c r="CA370" s="24">
        <f t="shared" si="202"/>
        <v>0</v>
      </c>
      <c r="CB370" s="24">
        <f t="shared" si="203"/>
        <v>0</v>
      </c>
      <c r="CC370" s="24">
        <f t="shared" si="204"/>
        <v>0</v>
      </c>
      <c r="CD370" s="24">
        <f t="shared" si="205"/>
        <v>0</v>
      </c>
      <c r="CE370" s="24">
        <f t="shared" si="206"/>
        <v>0</v>
      </c>
      <c r="CF370" s="24">
        <f t="shared" si="207"/>
        <v>0</v>
      </c>
      <c r="CG370" s="24">
        <f t="shared" si="216"/>
        <v>1</v>
      </c>
      <c r="CH370" s="24">
        <f t="shared" si="208"/>
        <v>0</v>
      </c>
      <c r="CI370" s="24">
        <f t="shared" si="209"/>
        <v>1</v>
      </c>
      <c r="CJ370" s="211">
        <f>_xlfn.XLOOKUP($C370,[1]Sheet1!$B:$B,[1]Sheet1!BJ:BJ)</f>
        <v>0</v>
      </c>
      <c r="CK370" s="211">
        <f>_xlfn.XLOOKUP($C370,[1]Sheet1!$B:$B,[1]Sheet1!BK:BK)</f>
        <v>0</v>
      </c>
      <c r="CL370" s="211">
        <f>_xlfn.XLOOKUP($C370,[1]Sheet1!$B:$B,[1]Sheet1!BL:BL)</f>
        <v>0</v>
      </c>
      <c r="CM370" s="211">
        <f>_xlfn.XLOOKUP($C370,[1]Sheet1!$B:$B,[1]Sheet1!BM:BM)</f>
        <v>0</v>
      </c>
      <c r="CN370" s="211">
        <f>_xlfn.XLOOKUP($C370,[1]Sheet1!$B:$B,[1]Sheet1!BN:BN)</f>
        <v>0</v>
      </c>
      <c r="CO370" s="211">
        <f>_xlfn.XLOOKUP($C370,[1]Sheet1!$B:$B,[1]Sheet1!BO:BO)</f>
        <v>0</v>
      </c>
      <c r="CP370" s="211">
        <f>_xlfn.XLOOKUP($C370,[1]Sheet1!$B:$B,[1]Sheet1!BP:BP)</f>
        <v>0</v>
      </c>
      <c r="CQ370" s="211">
        <f>_xlfn.XLOOKUP($C370,[1]Sheet1!$B:$B,[1]Sheet1!BQ:BQ)</f>
        <v>0</v>
      </c>
      <c r="CR370" s="211">
        <f>_xlfn.XLOOKUP($C370,[1]Sheet1!$B:$B,[1]Sheet1!BR:BR)</f>
        <v>0</v>
      </c>
      <c r="CS370" s="211">
        <f>_xlfn.XLOOKUP($C370,[1]Sheet1!$B:$B,[1]Sheet1!BS:BS)</f>
        <v>1</v>
      </c>
      <c r="CT370" s="211">
        <f>_xlfn.XLOOKUP($C370,[1]Sheet1!$B:$B,[1]Sheet1!BT:BT)</f>
        <v>0</v>
      </c>
      <c r="CU370" s="211">
        <f>_xlfn.XLOOKUP($C370,[1]Sheet1!$B:$B,[1]Sheet1!BU:BU)</f>
        <v>1</v>
      </c>
      <c r="CV370" s="211">
        <f>_xlfn.XLOOKUP($C370,[1]Sheet1!$B:$B,[1]Sheet1!BV:BV)</f>
        <v>0</v>
      </c>
      <c r="CW370" s="211">
        <f>_xlfn.XLOOKUP($C370,[1]Sheet1!$B:$B,[1]Sheet1!BW:BW)</f>
        <v>0</v>
      </c>
      <c r="CX370" s="211">
        <f>_xlfn.XLOOKUP($C370,[1]Sheet1!$B:$B,[1]Sheet1!BX:BX)</f>
        <v>0</v>
      </c>
      <c r="CY370" s="211">
        <f>_xlfn.XLOOKUP($C370,[1]Sheet1!$B:$B,[1]Sheet1!BY:BY)</f>
        <v>0</v>
      </c>
      <c r="CZ370" s="211">
        <f>_xlfn.XLOOKUP($C370,[1]Sheet1!$B:$B,[1]Sheet1!BZ:BZ)</f>
        <v>0</v>
      </c>
      <c r="DA370" s="211">
        <f>_xlfn.XLOOKUP($C370,[1]Sheet1!$B:$B,[1]Sheet1!CA:CA)</f>
        <v>0</v>
      </c>
      <c r="DB370" s="211">
        <f>_xlfn.XLOOKUP($C370,[1]Sheet1!$B:$B,[1]Sheet1!CB:CB)</f>
        <v>0</v>
      </c>
      <c r="DC370" s="211">
        <f>_xlfn.XLOOKUP($C370,[1]Sheet1!$B:$B,[1]Sheet1!CC:CC)</f>
        <v>0</v>
      </c>
      <c r="DD370" s="211">
        <f>_xlfn.XLOOKUP($C370,[1]Sheet1!$B:$B,[1]Sheet1!CD:CD)</f>
        <v>0</v>
      </c>
      <c r="DE370" s="211">
        <f>_xlfn.XLOOKUP($C370,[1]Sheet1!$B:$B,[1]Sheet1!CE:CE)</f>
        <v>1</v>
      </c>
      <c r="DF370" s="211">
        <f>_xlfn.XLOOKUP($C370,[1]Sheet1!$B:$B,[1]Sheet1!CF:CF)</f>
        <v>0</v>
      </c>
      <c r="DG370" s="163" t="str">
        <f>_xlfn.XLOOKUP(C370,[2]Sheet1!$B:$B,[2]Sheet1!$N:$N)</f>
        <v>N</v>
      </c>
      <c r="DH370" s="163" t="str">
        <f>_xlfn.XLOOKUP(C370,[2]Sheet1!$B:$B,[2]Sheet1!$R:$R)</f>
        <v>No</v>
      </c>
      <c r="DI370" s="163" t="str">
        <f>_xlfn.XLOOKUP(C370,[2]Sheet1!$B:$B,[2]Sheet1!$AN:$AN)</f>
        <v>N</v>
      </c>
      <c r="DJ370" s="163" t="str">
        <f>_xlfn.XLOOKUP(C370,[2]Sheet1!$B:$B,[2]Sheet1!$W:$W)</f>
        <v>N</v>
      </c>
      <c r="DK370" s="163">
        <f>_xlfn.XLOOKUP(C370,[2]Sheet1!$B:$B,[2]Sheet1!$AF:$AF)</f>
        <v>0</v>
      </c>
      <c r="DL370" s="163">
        <f>_xlfn.XLOOKUP(C370,[2]Sheet1!$B:$B,[2]Sheet1!$AW:$AW)</f>
        <v>0</v>
      </c>
      <c r="DM370" s="166" t="str">
        <f t="shared" si="210"/>
        <v>Y</v>
      </c>
      <c r="DN370" s="166" t="str">
        <f t="shared" si="211"/>
        <v/>
      </c>
      <c r="DO370" s="166" t="str">
        <f t="shared" si="212"/>
        <v>N</v>
      </c>
      <c r="DP370" s="166" t="str">
        <f t="shared" si="213"/>
        <v>Y</v>
      </c>
      <c r="DQ370" s="180" t="str">
        <f t="shared" si="214"/>
        <v>Not Specified</v>
      </c>
      <c r="DR370" s="180"/>
    </row>
    <row r="371" spans="1:122" s="24" customFormat="1" ht="16.5" hidden="1" customHeight="1">
      <c r="A371" s="24">
        <v>368</v>
      </c>
      <c r="B371" s="24">
        <v>469</v>
      </c>
      <c r="C371" s="26" t="s">
        <v>1487</v>
      </c>
      <c r="D371" s="24" t="s">
        <v>7216</v>
      </c>
      <c r="E371" s="24" t="s">
        <v>7165</v>
      </c>
      <c r="F371" s="24" t="s">
        <v>5345</v>
      </c>
      <c r="G371" s="24" t="s">
        <v>3136</v>
      </c>
      <c r="H371" s="30" t="s">
        <v>1488</v>
      </c>
      <c r="I371" s="24" t="s">
        <v>1489</v>
      </c>
      <c r="J371" s="24">
        <v>0.20599999999999999</v>
      </c>
      <c r="K371" s="24" t="s">
        <v>1490</v>
      </c>
      <c r="L371" s="24">
        <v>77349</v>
      </c>
      <c r="M371" s="26">
        <v>2</v>
      </c>
      <c r="N371" s="73" t="s">
        <v>86</v>
      </c>
      <c r="O371" s="73">
        <v>2015</v>
      </c>
      <c r="P371" s="74">
        <v>2020</v>
      </c>
      <c r="Q371" s="73" t="s">
        <v>689</v>
      </c>
      <c r="R371" s="73" t="s">
        <v>689</v>
      </c>
      <c r="S371" s="73" t="s">
        <v>7588</v>
      </c>
      <c r="T371" s="73" t="s">
        <v>7588</v>
      </c>
      <c r="U371" s="213" t="s">
        <v>7588</v>
      </c>
      <c r="V371" s="73" t="s">
        <v>7588</v>
      </c>
      <c r="W371" s="73" t="s">
        <v>7588</v>
      </c>
      <c r="X371" s="218" t="s">
        <v>7588</v>
      </c>
      <c r="Y371" s="73" t="s">
        <v>7588</v>
      </c>
      <c r="Z371" s="73" t="s">
        <v>7588</v>
      </c>
      <c r="AA371" s="74" t="s">
        <v>7588</v>
      </c>
      <c r="AB371" s="73"/>
      <c r="AC371" s="73" t="s">
        <v>417</v>
      </c>
      <c r="AD371" s="74" t="s">
        <v>6</v>
      </c>
      <c r="AE371" s="73" t="s">
        <v>7588</v>
      </c>
      <c r="AF371" s="73" t="s">
        <v>689</v>
      </c>
      <c r="AG371" s="73" t="s">
        <v>266</v>
      </c>
      <c r="AH371" s="73" t="s">
        <v>266</v>
      </c>
      <c r="AI371" s="73" t="s">
        <v>266</v>
      </c>
      <c r="AJ371" s="73" t="s">
        <v>2283</v>
      </c>
      <c r="AK371" s="81" t="s">
        <v>7588</v>
      </c>
      <c r="AL371" s="73" t="s">
        <v>7588</v>
      </c>
      <c r="AN371" s="26"/>
      <c r="AO371" s="24" t="s">
        <v>7346</v>
      </c>
      <c r="AP371" s="73" t="s">
        <v>86</v>
      </c>
      <c r="AQ371" s="24" t="s">
        <v>2283</v>
      </c>
      <c r="AR371" s="24" t="s">
        <v>6165</v>
      </c>
      <c r="AS371" s="24">
        <v>2045</v>
      </c>
      <c r="AU371" s="26"/>
      <c r="AV371" s="24" t="s">
        <v>266</v>
      </c>
      <c r="AW371" s="22" t="s">
        <v>418</v>
      </c>
      <c r="AX371" s="24" t="s">
        <v>269</v>
      </c>
      <c r="AY371" s="24" t="s">
        <v>689</v>
      </c>
      <c r="AZ371" s="24" t="s">
        <v>7588</v>
      </c>
      <c r="BA371" s="24" t="s">
        <v>7588</v>
      </c>
      <c r="BC371" s="26"/>
      <c r="BE371" s="29"/>
      <c r="BF371" s="26"/>
      <c r="BG371" s="24">
        <f t="shared" si="182"/>
        <v>1</v>
      </c>
      <c r="BH371" s="24">
        <f t="shared" si="183"/>
        <v>0</v>
      </c>
      <c r="BI371" s="24">
        <f t="shared" si="184"/>
        <v>0</v>
      </c>
      <c r="BJ371" s="24">
        <f t="shared" si="185"/>
        <v>1</v>
      </c>
      <c r="BK371" s="24">
        <f t="shared" si="186"/>
        <v>0</v>
      </c>
      <c r="BL371" s="24">
        <f t="shared" si="187"/>
        <v>0</v>
      </c>
      <c r="BM371" s="24">
        <f t="shared" si="188"/>
        <v>0</v>
      </c>
      <c r="BN371" s="24">
        <f t="shared" si="189"/>
        <v>0</v>
      </c>
      <c r="BO371" s="24">
        <f t="shared" si="190"/>
        <v>0</v>
      </c>
      <c r="BP371" s="24">
        <f t="shared" si="191"/>
        <v>0</v>
      </c>
      <c r="BQ371" s="24">
        <f t="shared" si="192"/>
        <v>0</v>
      </c>
      <c r="BR371" s="24">
        <f t="shared" si="193"/>
        <v>0</v>
      </c>
      <c r="BS371" s="24">
        <f t="shared" si="194"/>
        <v>0</v>
      </c>
      <c r="BT371" s="24">
        <f t="shared" si="195"/>
        <v>1</v>
      </c>
      <c r="BU371" s="24">
        <f t="shared" si="196"/>
        <v>0</v>
      </c>
      <c r="BV371" s="24">
        <f t="shared" si="197"/>
        <v>0</v>
      </c>
      <c r="BW371" s="24">
        <f t="shared" si="198"/>
        <v>0</v>
      </c>
      <c r="BX371" s="24">
        <f t="shared" si="199"/>
        <v>0</v>
      </c>
      <c r="BY371" s="24">
        <f t="shared" si="200"/>
        <v>0</v>
      </c>
      <c r="BZ371" s="24">
        <f t="shared" si="201"/>
        <v>0</v>
      </c>
      <c r="CA371" s="24">
        <f t="shared" si="202"/>
        <v>1</v>
      </c>
      <c r="CB371" s="24">
        <f t="shared" si="203"/>
        <v>1</v>
      </c>
      <c r="CC371" s="24">
        <f t="shared" si="204"/>
        <v>0</v>
      </c>
      <c r="CD371" s="24">
        <f t="shared" si="205"/>
        <v>0</v>
      </c>
      <c r="CE371" s="24">
        <f t="shared" si="206"/>
        <v>0</v>
      </c>
      <c r="CF371" s="24">
        <f t="shared" si="207"/>
        <v>1</v>
      </c>
      <c r="CG371" s="24">
        <f>MAX($BJ371,$BN371,$BX371,$CB371)</f>
        <v>1</v>
      </c>
      <c r="CH371" s="24">
        <f t="shared" si="208"/>
        <v>0</v>
      </c>
      <c r="CI371" s="24">
        <f t="shared" si="209"/>
        <v>0</v>
      </c>
      <c r="CJ371" s="211">
        <f>_xlfn.XLOOKUP($C371,[1]Sheet1!$B:$B,[1]Sheet1!BJ:BJ)</f>
        <v>0</v>
      </c>
      <c r="CK371" s="211">
        <f>_xlfn.XLOOKUP($C371,[1]Sheet1!$B:$B,[1]Sheet1!BK:BK)</f>
        <v>0</v>
      </c>
      <c r="CL371" s="211">
        <f>_xlfn.XLOOKUP($C371,[1]Sheet1!$B:$B,[1]Sheet1!BL:BL)</f>
        <v>0</v>
      </c>
      <c r="CM371" s="211">
        <f>_xlfn.XLOOKUP($C371,[1]Sheet1!$B:$B,[1]Sheet1!BM:BM)</f>
        <v>0</v>
      </c>
      <c r="CN371" s="211">
        <f>_xlfn.XLOOKUP($C371,[1]Sheet1!$B:$B,[1]Sheet1!BN:BN)</f>
        <v>0</v>
      </c>
      <c r="CO371" s="211">
        <f>_xlfn.XLOOKUP($C371,[1]Sheet1!$B:$B,[1]Sheet1!BO:BO)</f>
        <v>1</v>
      </c>
      <c r="CP371" s="211">
        <f>_xlfn.XLOOKUP($C371,[1]Sheet1!$B:$B,[1]Sheet1!BP:BP)</f>
        <v>0</v>
      </c>
      <c r="CQ371" s="211">
        <f>_xlfn.XLOOKUP($C371,[1]Sheet1!$B:$B,[1]Sheet1!BQ:BQ)</f>
        <v>1</v>
      </c>
      <c r="CR371" s="211">
        <f>_xlfn.XLOOKUP($C371,[1]Sheet1!$B:$B,[1]Sheet1!BR:BR)</f>
        <v>0</v>
      </c>
      <c r="CS371" s="211">
        <f>_xlfn.XLOOKUP($C371,[1]Sheet1!$B:$B,[1]Sheet1!BS:BS)</f>
        <v>1</v>
      </c>
      <c r="CT371" s="211">
        <f>_xlfn.XLOOKUP($C371,[1]Sheet1!$B:$B,[1]Sheet1!BT:BT)</f>
        <v>0</v>
      </c>
      <c r="CU371" s="211">
        <f>_xlfn.XLOOKUP($C371,[1]Sheet1!$B:$B,[1]Sheet1!BU:BU)</f>
        <v>1</v>
      </c>
      <c r="CV371" s="211">
        <f>_xlfn.XLOOKUP($C371,[1]Sheet1!$B:$B,[1]Sheet1!BV:BV)</f>
        <v>1</v>
      </c>
      <c r="CW371" s="211">
        <f>_xlfn.XLOOKUP($C371,[1]Sheet1!$B:$B,[1]Sheet1!BW:BW)</f>
        <v>0</v>
      </c>
      <c r="CX371" s="211">
        <f>_xlfn.XLOOKUP($C371,[1]Sheet1!$B:$B,[1]Sheet1!BX:BX)</f>
        <v>0</v>
      </c>
      <c r="CY371" s="211">
        <f>_xlfn.XLOOKUP($C371,[1]Sheet1!$B:$B,[1]Sheet1!BY:BY)</f>
        <v>1</v>
      </c>
      <c r="CZ371" s="211">
        <f>_xlfn.XLOOKUP($C371,[1]Sheet1!$B:$B,[1]Sheet1!BZ:BZ)</f>
        <v>1</v>
      </c>
      <c r="DA371" s="211">
        <f>_xlfn.XLOOKUP($C371,[1]Sheet1!$B:$B,[1]Sheet1!CA:CA)</f>
        <v>1</v>
      </c>
      <c r="DB371" s="211">
        <f>_xlfn.XLOOKUP($C371,[1]Sheet1!$B:$B,[1]Sheet1!CB:CB)</f>
        <v>1</v>
      </c>
      <c r="DC371" s="211">
        <f>_xlfn.XLOOKUP($C371,[1]Sheet1!$B:$B,[1]Sheet1!CC:CC)</f>
        <v>0</v>
      </c>
      <c r="DD371" s="211">
        <f>_xlfn.XLOOKUP($C371,[1]Sheet1!$B:$B,[1]Sheet1!CD:CD)</f>
        <v>0</v>
      </c>
      <c r="DE371" s="211">
        <f>_xlfn.XLOOKUP($C371,[1]Sheet1!$B:$B,[1]Sheet1!CE:CE)</f>
        <v>1</v>
      </c>
      <c r="DF371" s="211">
        <f>_xlfn.XLOOKUP($C371,[1]Sheet1!$B:$B,[1]Sheet1!CF:CF)</f>
        <v>1</v>
      </c>
      <c r="DG371" s="163" t="str">
        <f>_xlfn.XLOOKUP(C371,[2]Sheet1!$B:$B,[2]Sheet1!$N:$N)</f>
        <v>Y</v>
      </c>
      <c r="DH371" s="163" t="str">
        <f>_xlfn.XLOOKUP(C371,[2]Sheet1!$B:$B,[2]Sheet1!$R:$R)</f>
        <v>Yes</v>
      </c>
      <c r="DI371" s="163" t="str">
        <f>_xlfn.XLOOKUP(C371,[2]Sheet1!$B:$B,[2]Sheet1!$AN:$AN)</f>
        <v>C, V</v>
      </c>
      <c r="DJ371" s="163" t="str">
        <f>_xlfn.XLOOKUP(C371,[2]Sheet1!$B:$B,[2]Sheet1!$W:$W)</f>
        <v>N</v>
      </c>
      <c r="DK371" s="163" t="str">
        <f>_xlfn.XLOOKUP(C371,[2]Sheet1!$B:$B,[2]Sheet1!$AF:$AF)</f>
        <v>N</v>
      </c>
      <c r="DL371" s="163" t="str">
        <f>_xlfn.XLOOKUP(C371,[2]Sheet1!$B:$B,[2]Sheet1!$AW:$AW)</f>
        <v>U</v>
      </c>
      <c r="DM371" s="166" t="str">
        <f t="shared" si="210"/>
        <v>N</v>
      </c>
      <c r="DN371" s="166" t="str">
        <f t="shared" si="211"/>
        <v/>
      </c>
      <c r="DO371" s="166" t="str">
        <f t="shared" si="212"/>
        <v>Y</v>
      </c>
      <c r="DP371" s="166" t="str">
        <f t="shared" si="213"/>
        <v>N</v>
      </c>
      <c r="DQ371" s="180" t="str">
        <f t="shared" si="214"/>
        <v>Yes</v>
      </c>
      <c r="DR371" s="180"/>
    </row>
    <row r="372" spans="1:122" s="24" customFormat="1" ht="16.5" hidden="1" customHeight="1">
      <c r="A372" s="24">
        <v>369</v>
      </c>
      <c r="B372" s="24">
        <v>425</v>
      </c>
      <c r="C372" s="26" t="s">
        <v>1617</v>
      </c>
      <c r="D372" s="24" t="s">
        <v>7218</v>
      </c>
      <c r="E372" s="24" t="s">
        <v>7189</v>
      </c>
      <c r="F372" s="24" t="s">
        <v>4845</v>
      </c>
      <c r="G372" s="24" t="s">
        <v>3181</v>
      </c>
      <c r="H372" s="30" t="s">
        <v>1618</v>
      </c>
      <c r="I372" s="24" t="s">
        <v>1619</v>
      </c>
      <c r="J372" s="24">
        <v>-0.68799999999999994</v>
      </c>
      <c r="K372" s="24" t="s">
        <v>1620</v>
      </c>
      <c r="L372" s="24">
        <v>65144</v>
      </c>
      <c r="M372" s="26">
        <v>5</v>
      </c>
      <c r="N372" s="73" t="s">
        <v>689</v>
      </c>
      <c r="O372" s="73" t="s">
        <v>7588</v>
      </c>
      <c r="P372" s="74" t="s">
        <v>7588</v>
      </c>
      <c r="Q372" s="73" t="s">
        <v>86</v>
      </c>
      <c r="R372" s="73" t="s">
        <v>86</v>
      </c>
      <c r="S372" s="73" t="s">
        <v>673</v>
      </c>
      <c r="T372" s="73" t="s">
        <v>4121</v>
      </c>
      <c r="U372" s="213">
        <v>2030</v>
      </c>
      <c r="V372" s="73" t="s">
        <v>7588</v>
      </c>
      <c r="W372" s="73" t="s">
        <v>7588</v>
      </c>
      <c r="X372" s="218" t="s">
        <v>7588</v>
      </c>
      <c r="Y372" s="73" t="s">
        <v>7588</v>
      </c>
      <c r="Z372" s="73" t="s">
        <v>7588</v>
      </c>
      <c r="AA372" s="74" t="s">
        <v>7588</v>
      </c>
      <c r="AB372" s="73"/>
      <c r="AC372" s="73" t="s">
        <v>417</v>
      </c>
      <c r="AD372" s="74" t="s">
        <v>6</v>
      </c>
      <c r="AE372" s="73" t="s">
        <v>7588</v>
      </c>
      <c r="AF372" s="73" t="s">
        <v>689</v>
      </c>
      <c r="AG372" s="73" t="s">
        <v>266</v>
      </c>
      <c r="AH372" s="73" t="s">
        <v>266</v>
      </c>
      <c r="AI372" s="73" t="s">
        <v>266</v>
      </c>
      <c r="AJ372" s="73" t="s">
        <v>2283</v>
      </c>
      <c r="AK372" s="81" t="s">
        <v>7588</v>
      </c>
      <c r="AL372" s="73" t="s">
        <v>7588</v>
      </c>
      <c r="AN372" s="26"/>
      <c r="AO372" s="24" t="s">
        <v>7346</v>
      </c>
      <c r="AP372" s="73" t="s">
        <v>86</v>
      </c>
      <c r="AQ372" s="24" t="s">
        <v>2283</v>
      </c>
      <c r="AR372" s="24" t="s">
        <v>6179</v>
      </c>
      <c r="AS372" s="24">
        <v>2050</v>
      </c>
      <c r="AU372" s="26"/>
      <c r="AV372" s="24" t="s">
        <v>267</v>
      </c>
      <c r="AW372" s="22" t="s">
        <v>3019</v>
      </c>
      <c r="AX372" s="24" t="s">
        <v>269</v>
      </c>
      <c r="AY372" s="24" t="s">
        <v>689</v>
      </c>
      <c r="AZ372" s="24" t="s">
        <v>7588</v>
      </c>
      <c r="BA372" s="24" t="s">
        <v>7588</v>
      </c>
      <c r="BC372" s="26"/>
      <c r="BE372" s="29"/>
      <c r="BF372" s="26"/>
      <c r="BG372" s="24">
        <f t="shared" si="182"/>
        <v>0</v>
      </c>
      <c r="BH372" s="24">
        <f t="shared" si="183"/>
        <v>0</v>
      </c>
      <c r="BI372" s="24">
        <f t="shared" si="184"/>
        <v>0</v>
      </c>
      <c r="BJ372" s="24">
        <f t="shared" si="185"/>
        <v>0</v>
      </c>
      <c r="BK372" s="24">
        <f t="shared" si="186"/>
        <v>0</v>
      </c>
      <c r="BL372" s="24">
        <f t="shared" si="187"/>
        <v>1</v>
      </c>
      <c r="BM372" s="24">
        <f t="shared" si="188"/>
        <v>0</v>
      </c>
      <c r="BN372" s="24">
        <f t="shared" si="189"/>
        <v>1</v>
      </c>
      <c r="BO372" s="24">
        <f t="shared" si="190"/>
        <v>0</v>
      </c>
      <c r="BP372" s="24">
        <f t="shared" si="191"/>
        <v>0</v>
      </c>
      <c r="BQ372" s="24">
        <f t="shared" si="192"/>
        <v>0</v>
      </c>
      <c r="BR372" s="24">
        <f t="shared" si="193"/>
        <v>0</v>
      </c>
      <c r="BS372" s="24">
        <f t="shared" si="194"/>
        <v>0</v>
      </c>
      <c r="BT372" s="24">
        <f t="shared" si="195"/>
        <v>1</v>
      </c>
      <c r="BU372" s="24">
        <f t="shared" si="196"/>
        <v>0</v>
      </c>
      <c r="BV372" s="24">
        <f t="shared" si="197"/>
        <v>0</v>
      </c>
      <c r="BW372" s="24">
        <f t="shared" si="198"/>
        <v>0</v>
      </c>
      <c r="BX372" s="24">
        <f t="shared" si="199"/>
        <v>0</v>
      </c>
      <c r="BY372" s="24">
        <f t="shared" si="200"/>
        <v>0</v>
      </c>
      <c r="BZ372" s="24">
        <f t="shared" si="201"/>
        <v>0</v>
      </c>
      <c r="CA372" s="24">
        <f t="shared" si="202"/>
        <v>1</v>
      </c>
      <c r="CB372" s="24">
        <f t="shared" si="203"/>
        <v>1</v>
      </c>
      <c r="CC372" s="24">
        <f t="shared" si="204"/>
        <v>0</v>
      </c>
      <c r="CD372" s="24">
        <f t="shared" si="205"/>
        <v>0</v>
      </c>
      <c r="CE372" s="24">
        <f t="shared" si="206"/>
        <v>0</v>
      </c>
      <c r="CF372" s="24">
        <f t="shared" si="207"/>
        <v>0</v>
      </c>
      <c r="CG372" s="24">
        <f>MAX($BJ372,$BN372,$BX372,$CB372)</f>
        <v>1</v>
      </c>
      <c r="CH372" s="24">
        <f t="shared" si="208"/>
        <v>0</v>
      </c>
      <c r="CI372" s="24">
        <f t="shared" si="209"/>
        <v>1</v>
      </c>
      <c r="CJ372" s="211">
        <f>_xlfn.XLOOKUP($C372,[1]Sheet1!$B:$B,[1]Sheet1!BJ:BJ)</f>
        <v>0</v>
      </c>
      <c r="CK372" s="211">
        <f>_xlfn.XLOOKUP($C372,[1]Sheet1!$B:$B,[1]Sheet1!BK:BK)</f>
        <v>0</v>
      </c>
      <c r="CL372" s="211">
        <f>_xlfn.XLOOKUP($C372,[1]Sheet1!$B:$B,[1]Sheet1!BL:BL)</f>
        <v>0</v>
      </c>
      <c r="CM372" s="211">
        <f>_xlfn.XLOOKUP($C372,[1]Sheet1!$B:$B,[1]Sheet1!BM:BM)</f>
        <v>0</v>
      </c>
      <c r="CN372" s="211">
        <f>_xlfn.XLOOKUP($C372,[1]Sheet1!$B:$B,[1]Sheet1!BN:BN)</f>
        <v>0</v>
      </c>
      <c r="CO372" s="211">
        <f>_xlfn.XLOOKUP($C372,[1]Sheet1!$B:$B,[1]Sheet1!BO:BO)</f>
        <v>0</v>
      </c>
      <c r="CP372" s="211">
        <f>_xlfn.XLOOKUP($C372,[1]Sheet1!$B:$B,[1]Sheet1!BP:BP)</f>
        <v>1</v>
      </c>
      <c r="CQ372" s="211">
        <f>_xlfn.XLOOKUP($C372,[1]Sheet1!$B:$B,[1]Sheet1!BQ:BQ)</f>
        <v>1</v>
      </c>
      <c r="CR372" s="211">
        <f>_xlfn.XLOOKUP($C372,[1]Sheet1!$B:$B,[1]Sheet1!BR:BR)</f>
        <v>0</v>
      </c>
      <c r="CS372" s="211">
        <f>_xlfn.XLOOKUP($C372,[1]Sheet1!$B:$B,[1]Sheet1!BS:BS)</f>
        <v>1</v>
      </c>
      <c r="CT372" s="211">
        <f>_xlfn.XLOOKUP($C372,[1]Sheet1!$B:$B,[1]Sheet1!BT:BT)</f>
        <v>0</v>
      </c>
      <c r="CU372" s="211">
        <f>_xlfn.XLOOKUP($C372,[1]Sheet1!$B:$B,[1]Sheet1!BU:BU)</f>
        <v>1</v>
      </c>
      <c r="CV372" s="211">
        <f>_xlfn.XLOOKUP($C372,[1]Sheet1!$B:$B,[1]Sheet1!BV:BV)</f>
        <v>0</v>
      </c>
      <c r="CW372" s="211">
        <f>_xlfn.XLOOKUP($C372,[1]Sheet1!$B:$B,[1]Sheet1!BW:BW)</f>
        <v>0</v>
      </c>
      <c r="CX372" s="211">
        <f>_xlfn.XLOOKUP($C372,[1]Sheet1!$B:$B,[1]Sheet1!BX:BX)</f>
        <v>0</v>
      </c>
      <c r="CY372" s="211">
        <f>_xlfn.XLOOKUP($C372,[1]Sheet1!$B:$B,[1]Sheet1!BY:BY)</f>
        <v>0</v>
      </c>
      <c r="CZ372" s="211">
        <f>_xlfn.XLOOKUP($C372,[1]Sheet1!$B:$B,[1]Sheet1!BZ:BZ)</f>
        <v>1</v>
      </c>
      <c r="DA372" s="211">
        <f>_xlfn.XLOOKUP($C372,[1]Sheet1!$B:$B,[1]Sheet1!CA:CA)</f>
        <v>0</v>
      </c>
      <c r="DB372" s="211">
        <f>_xlfn.XLOOKUP($C372,[1]Sheet1!$B:$B,[1]Sheet1!CB:CB)</f>
        <v>1</v>
      </c>
      <c r="DC372" s="211">
        <f>_xlfn.XLOOKUP($C372,[1]Sheet1!$B:$B,[1]Sheet1!CC:CC)</f>
        <v>1</v>
      </c>
      <c r="DD372" s="211">
        <f>_xlfn.XLOOKUP($C372,[1]Sheet1!$B:$B,[1]Sheet1!CD:CD)</f>
        <v>0</v>
      </c>
      <c r="DE372" s="211">
        <f>_xlfn.XLOOKUP($C372,[1]Sheet1!$B:$B,[1]Sheet1!CE:CE)</f>
        <v>1</v>
      </c>
      <c r="DF372" s="211">
        <f>_xlfn.XLOOKUP($C372,[1]Sheet1!$B:$B,[1]Sheet1!CF:CF)</f>
        <v>0</v>
      </c>
      <c r="DG372" s="163" t="str">
        <f>_xlfn.XLOOKUP(C372,[2]Sheet1!$B:$B,[2]Sheet1!$N:$N)</f>
        <v>Y</v>
      </c>
      <c r="DH372" s="163" t="str">
        <f>_xlfn.XLOOKUP(C372,[2]Sheet1!$B:$B,[2]Sheet1!$R:$R)</f>
        <v>No</v>
      </c>
      <c r="DI372" s="163" t="str">
        <f>_xlfn.XLOOKUP(C372,[2]Sheet1!$B:$B,[2]Sheet1!$AN:$AN)</f>
        <v>V</v>
      </c>
      <c r="DJ372" s="163" t="str">
        <f>_xlfn.XLOOKUP(C372,[2]Sheet1!$B:$B,[2]Sheet1!$W:$W)</f>
        <v>N</v>
      </c>
      <c r="DK372" s="163">
        <f>_xlfn.XLOOKUP(C372,[2]Sheet1!$B:$B,[2]Sheet1!$AF:$AF)</f>
        <v>0</v>
      </c>
      <c r="DL372" s="163" t="str">
        <f>_xlfn.XLOOKUP(C372,[2]Sheet1!$B:$B,[2]Sheet1!$AW:$AW)</f>
        <v>Y</v>
      </c>
      <c r="DM372" s="166" t="str">
        <f t="shared" si="210"/>
        <v>Y</v>
      </c>
      <c r="DN372" s="166" t="str">
        <f t="shared" si="211"/>
        <v/>
      </c>
      <c r="DO372" s="166" t="str">
        <f t="shared" si="212"/>
        <v>Y</v>
      </c>
      <c r="DP372" s="166" t="str">
        <f t="shared" si="213"/>
        <v>N</v>
      </c>
      <c r="DQ372" s="180" t="str">
        <f t="shared" si="214"/>
        <v>Not Specified</v>
      </c>
      <c r="DR372" s="180"/>
    </row>
    <row r="373" spans="1:122" s="24" customFormat="1" ht="16.5" hidden="1" customHeight="1">
      <c r="A373" s="24">
        <v>370</v>
      </c>
      <c r="B373" s="24">
        <v>398</v>
      </c>
      <c r="C373" s="26" t="s">
        <v>649</v>
      </c>
      <c r="D373" s="24" t="s">
        <v>7242</v>
      </c>
      <c r="E373" s="24" t="s">
        <v>7178</v>
      </c>
      <c r="F373" s="24" t="s">
        <v>7287</v>
      </c>
      <c r="G373" s="24" t="s">
        <v>3136</v>
      </c>
      <c r="H373" s="30" t="s">
        <v>650</v>
      </c>
      <c r="I373" s="24" t="s">
        <v>651</v>
      </c>
      <c r="J373" s="24">
        <v>-0.128</v>
      </c>
      <c r="K373" s="24" t="s">
        <v>652</v>
      </c>
      <c r="L373" s="24">
        <v>579126</v>
      </c>
      <c r="M373" s="26">
        <v>23</v>
      </c>
      <c r="N373" s="73" t="s">
        <v>689</v>
      </c>
      <c r="O373" s="73" t="s">
        <v>7588</v>
      </c>
      <c r="P373" s="74" t="s">
        <v>7588</v>
      </c>
      <c r="Q373" s="73" t="s">
        <v>86</v>
      </c>
      <c r="R373" s="73" t="s">
        <v>86</v>
      </c>
      <c r="S373" s="73" t="s">
        <v>673</v>
      </c>
      <c r="T373" s="73" t="s">
        <v>2984</v>
      </c>
      <c r="U373" s="214">
        <v>2030</v>
      </c>
      <c r="V373" s="73" t="s">
        <v>673</v>
      </c>
      <c r="W373" s="73" t="s">
        <v>2984</v>
      </c>
      <c r="X373" s="218">
        <v>2050</v>
      </c>
      <c r="Y373" s="73" t="s">
        <v>86</v>
      </c>
      <c r="Z373" s="73" t="s">
        <v>673</v>
      </c>
      <c r="AA373" s="74">
        <v>2050</v>
      </c>
      <c r="AB373" s="73"/>
      <c r="AC373" s="73" t="s">
        <v>417</v>
      </c>
      <c r="AD373" s="74" t="s">
        <v>6</v>
      </c>
      <c r="AE373" s="73" t="s">
        <v>7588</v>
      </c>
      <c r="AF373" s="73" t="s">
        <v>689</v>
      </c>
      <c r="AG373" s="73" t="s">
        <v>266</v>
      </c>
      <c r="AH373" s="73" t="s">
        <v>266</v>
      </c>
      <c r="AI373" s="73" t="s">
        <v>266</v>
      </c>
      <c r="AJ373" s="73" t="s">
        <v>2283</v>
      </c>
      <c r="AK373" s="81" t="s">
        <v>7588</v>
      </c>
      <c r="AL373" s="73" t="s">
        <v>7588</v>
      </c>
      <c r="AN373" s="26"/>
      <c r="AO373" s="24" t="s">
        <v>7346</v>
      </c>
      <c r="AP373" s="73" t="s">
        <v>86</v>
      </c>
      <c r="AQ373" s="24" t="s">
        <v>2283</v>
      </c>
      <c r="AR373" s="24" t="s">
        <v>6193</v>
      </c>
      <c r="AS373" s="24">
        <v>2050</v>
      </c>
      <c r="AU373" s="26"/>
      <c r="AV373" s="24" t="s">
        <v>267</v>
      </c>
      <c r="AW373" s="22" t="s">
        <v>3019</v>
      </c>
      <c r="AX373" s="24" t="s">
        <v>269</v>
      </c>
      <c r="AY373" s="24" t="s">
        <v>689</v>
      </c>
      <c r="AZ373" s="24" t="s">
        <v>7588</v>
      </c>
      <c r="BA373" s="24" t="s">
        <v>7588</v>
      </c>
      <c r="BC373" s="26"/>
      <c r="BE373" s="29"/>
      <c r="BF373" s="26"/>
      <c r="BG373" s="24">
        <f t="shared" si="182"/>
        <v>0</v>
      </c>
      <c r="BH373" s="24">
        <f t="shared" si="183"/>
        <v>0</v>
      </c>
      <c r="BI373" s="24">
        <f t="shared" si="184"/>
        <v>0</v>
      </c>
      <c r="BJ373" s="24">
        <f t="shared" si="185"/>
        <v>0</v>
      </c>
      <c r="BK373" s="24">
        <f t="shared" si="186"/>
        <v>0</v>
      </c>
      <c r="BL373" s="24">
        <f t="shared" si="187"/>
        <v>1</v>
      </c>
      <c r="BM373" s="24">
        <f t="shared" si="188"/>
        <v>0</v>
      </c>
      <c r="BN373" s="24">
        <f t="shared" si="189"/>
        <v>1</v>
      </c>
      <c r="BO373" s="24">
        <f t="shared" si="190"/>
        <v>0</v>
      </c>
      <c r="BP373" s="24">
        <f t="shared" si="191"/>
        <v>0</v>
      </c>
      <c r="BQ373" s="24">
        <f t="shared" si="192"/>
        <v>1</v>
      </c>
      <c r="BR373" s="24">
        <f t="shared" si="193"/>
        <v>0</v>
      </c>
      <c r="BS373" s="24">
        <f t="shared" si="194"/>
        <v>0</v>
      </c>
      <c r="BT373" s="24">
        <f t="shared" si="195"/>
        <v>1</v>
      </c>
      <c r="BU373" s="24">
        <f t="shared" si="196"/>
        <v>0</v>
      </c>
      <c r="BV373" s="24">
        <f t="shared" si="197"/>
        <v>0</v>
      </c>
      <c r="BW373" s="24">
        <f t="shared" si="198"/>
        <v>0</v>
      </c>
      <c r="BX373" s="24">
        <f t="shared" si="199"/>
        <v>0</v>
      </c>
      <c r="BY373" s="24">
        <f t="shared" si="200"/>
        <v>0</v>
      </c>
      <c r="BZ373" s="24">
        <f t="shared" si="201"/>
        <v>0</v>
      </c>
      <c r="CA373" s="24">
        <f t="shared" si="202"/>
        <v>1</v>
      </c>
      <c r="CB373" s="24">
        <f t="shared" si="203"/>
        <v>1</v>
      </c>
      <c r="CC373" s="24">
        <f t="shared" si="204"/>
        <v>0</v>
      </c>
      <c r="CD373" s="24">
        <f t="shared" si="205"/>
        <v>0</v>
      </c>
      <c r="CE373" s="24">
        <f t="shared" si="206"/>
        <v>0</v>
      </c>
      <c r="CF373" s="24">
        <f t="shared" si="207"/>
        <v>0</v>
      </c>
      <c r="CG373" s="24">
        <f>MAX(BJ373,BN373,BX373,CB373)</f>
        <v>1</v>
      </c>
      <c r="CH373" s="24">
        <f t="shared" si="208"/>
        <v>0</v>
      </c>
      <c r="CI373" s="24">
        <f t="shared" si="209"/>
        <v>1</v>
      </c>
      <c r="CJ373" s="211">
        <f>_xlfn.XLOOKUP($C373,[1]Sheet1!$B:$B,[1]Sheet1!BJ:BJ)</f>
        <v>0</v>
      </c>
      <c r="CK373" s="211">
        <f>_xlfn.XLOOKUP($C373,[1]Sheet1!$B:$B,[1]Sheet1!BK:BK)</f>
        <v>1</v>
      </c>
      <c r="CL373" s="211">
        <f>_xlfn.XLOOKUP($C373,[1]Sheet1!$B:$B,[1]Sheet1!BL:BL)</f>
        <v>0</v>
      </c>
      <c r="CM373" s="211">
        <f>_xlfn.XLOOKUP($C373,[1]Sheet1!$B:$B,[1]Sheet1!BM:BM)</f>
        <v>1</v>
      </c>
      <c r="CN373" s="211">
        <f>_xlfn.XLOOKUP($C373,[1]Sheet1!$B:$B,[1]Sheet1!BN:BN)</f>
        <v>0</v>
      </c>
      <c r="CO373" s="211">
        <f>_xlfn.XLOOKUP($C373,[1]Sheet1!$B:$B,[1]Sheet1!BO:BO)</f>
        <v>0</v>
      </c>
      <c r="CP373" s="211">
        <f>_xlfn.XLOOKUP($C373,[1]Sheet1!$B:$B,[1]Sheet1!BP:BP)</f>
        <v>1</v>
      </c>
      <c r="CQ373" s="211">
        <f>_xlfn.XLOOKUP($C373,[1]Sheet1!$B:$B,[1]Sheet1!BQ:BQ)</f>
        <v>1</v>
      </c>
      <c r="CR373" s="211">
        <f>_xlfn.XLOOKUP($C373,[1]Sheet1!$B:$B,[1]Sheet1!BR:BR)</f>
        <v>0</v>
      </c>
      <c r="CS373" s="211">
        <f>_xlfn.XLOOKUP($C373,[1]Sheet1!$B:$B,[1]Sheet1!BS:BS)</f>
        <v>1</v>
      </c>
      <c r="CT373" s="211">
        <f>_xlfn.XLOOKUP($C373,[1]Sheet1!$B:$B,[1]Sheet1!BT:BT)</f>
        <v>0</v>
      </c>
      <c r="CU373" s="211">
        <f>_xlfn.XLOOKUP($C373,[1]Sheet1!$B:$B,[1]Sheet1!BU:BU)</f>
        <v>1</v>
      </c>
      <c r="CV373" s="211">
        <f>_xlfn.XLOOKUP($C373,[1]Sheet1!$B:$B,[1]Sheet1!BV:BV)</f>
        <v>0</v>
      </c>
      <c r="CW373" s="211">
        <f>_xlfn.XLOOKUP($C373,[1]Sheet1!$B:$B,[1]Sheet1!BW:BW)</f>
        <v>0</v>
      </c>
      <c r="CX373" s="211">
        <f>_xlfn.XLOOKUP($C373,[1]Sheet1!$B:$B,[1]Sheet1!BX:BX)</f>
        <v>0</v>
      </c>
      <c r="CY373" s="211">
        <f>_xlfn.XLOOKUP($C373,[1]Sheet1!$B:$B,[1]Sheet1!BY:BY)</f>
        <v>0</v>
      </c>
      <c r="CZ373" s="211">
        <f>_xlfn.XLOOKUP($C373,[1]Sheet1!$B:$B,[1]Sheet1!BZ:BZ)</f>
        <v>1</v>
      </c>
      <c r="DA373" s="211">
        <f>_xlfn.XLOOKUP($C373,[1]Sheet1!$B:$B,[1]Sheet1!CA:CA)</f>
        <v>1</v>
      </c>
      <c r="DB373" s="211">
        <f>_xlfn.XLOOKUP($C373,[1]Sheet1!$B:$B,[1]Sheet1!CB:CB)</f>
        <v>1</v>
      </c>
      <c r="DC373" s="211">
        <f>_xlfn.XLOOKUP($C373,[1]Sheet1!$B:$B,[1]Sheet1!CC:CC)</f>
        <v>1</v>
      </c>
      <c r="DD373" s="211">
        <f>_xlfn.XLOOKUP($C373,[1]Sheet1!$B:$B,[1]Sheet1!CD:CD)</f>
        <v>0</v>
      </c>
      <c r="DE373" s="211">
        <f>_xlfn.XLOOKUP($C373,[1]Sheet1!$B:$B,[1]Sheet1!CE:CE)</f>
        <v>1</v>
      </c>
      <c r="DF373" s="211">
        <f>_xlfn.XLOOKUP($C373,[1]Sheet1!$B:$B,[1]Sheet1!CF:CF)</f>
        <v>0</v>
      </c>
      <c r="DG373" s="163" t="str">
        <f>_xlfn.XLOOKUP(C373,[2]Sheet1!$B:$B,[2]Sheet1!$N:$N)</f>
        <v>Y</v>
      </c>
      <c r="DH373" s="163" t="str">
        <f>_xlfn.XLOOKUP(C373,[2]Sheet1!$B:$B,[2]Sheet1!$R:$R)</f>
        <v>No</v>
      </c>
      <c r="DI373" s="163" t="str">
        <f>_xlfn.XLOOKUP(C373,[2]Sheet1!$B:$B,[2]Sheet1!$AN:$AN)</f>
        <v>V</v>
      </c>
      <c r="DJ373" s="163" t="str">
        <f>_xlfn.XLOOKUP(C373,[2]Sheet1!$B:$B,[2]Sheet1!$W:$W)</f>
        <v>C</v>
      </c>
      <c r="DK373" s="163" t="str">
        <f>_xlfn.XLOOKUP(C373,[2]Sheet1!$B:$B,[2]Sheet1!$AF:$AF)</f>
        <v>Y</v>
      </c>
      <c r="DL373" s="163" t="str">
        <f>_xlfn.XLOOKUP(C373,[2]Sheet1!$B:$B,[2]Sheet1!$AW:$AW)</f>
        <v>Y</v>
      </c>
      <c r="DM373" s="166" t="str">
        <f t="shared" si="210"/>
        <v>Y</v>
      </c>
      <c r="DN373" s="166" t="str">
        <f t="shared" si="211"/>
        <v>Targets set</v>
      </c>
      <c r="DO373" s="166" t="str">
        <f t="shared" si="212"/>
        <v>Y</v>
      </c>
      <c r="DP373" s="166" t="str">
        <f t="shared" si="213"/>
        <v>N</v>
      </c>
      <c r="DQ373" s="180" t="str">
        <f t="shared" si="214"/>
        <v>Not Specified</v>
      </c>
      <c r="DR373" s="180"/>
    </row>
    <row r="374" spans="1:122" s="24" customFormat="1" ht="16.5" hidden="1" customHeight="1">
      <c r="A374" s="24">
        <v>371</v>
      </c>
      <c r="B374" s="24">
        <v>339</v>
      </c>
      <c r="C374" s="26" t="s">
        <v>1057</v>
      </c>
      <c r="D374" s="24" t="s">
        <v>7213</v>
      </c>
      <c r="E374" s="24" t="s">
        <v>7172</v>
      </c>
      <c r="F374" s="24" t="s">
        <v>7281</v>
      </c>
      <c r="G374" s="24" t="s">
        <v>3181</v>
      </c>
      <c r="H374" s="30" t="s">
        <v>1058</v>
      </c>
      <c r="I374" s="24" t="s">
        <v>1059</v>
      </c>
      <c r="J374" s="24">
        <v>0.13500000000000001</v>
      </c>
      <c r="K374" s="24" t="s">
        <v>1060</v>
      </c>
      <c r="L374" s="24">
        <v>46947</v>
      </c>
      <c r="M374" s="26">
        <v>14</v>
      </c>
      <c r="N374" s="73" t="s">
        <v>86</v>
      </c>
      <c r="O374" s="73">
        <v>2022</v>
      </c>
      <c r="P374" s="74">
        <v>2040</v>
      </c>
      <c r="Q374" s="73" t="s">
        <v>86</v>
      </c>
      <c r="R374" s="73" t="s">
        <v>86</v>
      </c>
      <c r="S374" s="73" t="s">
        <v>673</v>
      </c>
      <c r="T374" s="73" t="s">
        <v>2984</v>
      </c>
      <c r="U374" s="214">
        <v>2030</v>
      </c>
      <c r="V374" s="73" t="s">
        <v>7588</v>
      </c>
      <c r="W374" s="73" t="s">
        <v>7588</v>
      </c>
      <c r="X374" s="218" t="s">
        <v>7588</v>
      </c>
      <c r="Y374" s="73" t="s">
        <v>689</v>
      </c>
      <c r="Z374" s="73" t="s">
        <v>3067</v>
      </c>
      <c r="AA374" s="74" t="s">
        <v>7588</v>
      </c>
      <c r="AB374" s="73"/>
      <c r="AC374" s="73" t="s">
        <v>417</v>
      </c>
      <c r="AD374" s="74" t="s">
        <v>6</v>
      </c>
      <c r="AE374" s="73" t="s">
        <v>7588</v>
      </c>
      <c r="AF374" s="73" t="s">
        <v>689</v>
      </c>
      <c r="AG374" s="73" t="s">
        <v>266</v>
      </c>
      <c r="AH374" s="73" t="s">
        <v>266</v>
      </c>
      <c r="AI374" s="73" t="s">
        <v>266</v>
      </c>
      <c r="AJ374" s="73" t="s">
        <v>2283</v>
      </c>
      <c r="AK374" s="81" t="s">
        <v>7588</v>
      </c>
      <c r="AL374" s="73" t="s">
        <v>7588</v>
      </c>
      <c r="AN374" s="26"/>
      <c r="AO374" s="24" t="s">
        <v>7346</v>
      </c>
      <c r="AP374" s="73" t="s">
        <v>86</v>
      </c>
      <c r="AQ374" s="24" t="s">
        <v>2283</v>
      </c>
      <c r="AR374" s="24" t="s">
        <v>6209</v>
      </c>
      <c r="AS374" s="24">
        <v>2045</v>
      </c>
      <c r="AU374" s="26"/>
      <c r="AV374" s="24" t="s">
        <v>267</v>
      </c>
      <c r="AW374" s="22" t="s">
        <v>3019</v>
      </c>
      <c r="AX374" s="24" t="s">
        <v>269</v>
      </c>
      <c r="AY374" s="24" t="s">
        <v>689</v>
      </c>
      <c r="AZ374" s="24" t="s">
        <v>7588</v>
      </c>
      <c r="BA374" s="24" t="s">
        <v>7588</v>
      </c>
      <c r="BC374" s="26"/>
      <c r="BE374" s="29"/>
      <c r="BF374" s="26"/>
      <c r="BG374" s="24">
        <f t="shared" si="182"/>
        <v>0</v>
      </c>
      <c r="BH374" s="24">
        <f t="shared" si="183"/>
        <v>0</v>
      </c>
      <c r="BI374" s="24">
        <f t="shared" si="184"/>
        <v>1</v>
      </c>
      <c r="BJ374" s="24">
        <f t="shared" si="185"/>
        <v>1</v>
      </c>
      <c r="BK374" s="24">
        <f t="shared" si="186"/>
        <v>0</v>
      </c>
      <c r="BL374" s="24">
        <f t="shared" si="187"/>
        <v>1</v>
      </c>
      <c r="BM374" s="24">
        <f t="shared" si="188"/>
        <v>0</v>
      </c>
      <c r="BN374" s="24">
        <f t="shared" si="189"/>
        <v>1</v>
      </c>
      <c r="BO374" s="24">
        <f t="shared" si="190"/>
        <v>0</v>
      </c>
      <c r="BP374" s="24">
        <f t="shared" si="191"/>
        <v>0</v>
      </c>
      <c r="BQ374" s="24">
        <f t="shared" si="192"/>
        <v>0</v>
      </c>
      <c r="BR374" s="24">
        <f t="shared" si="193"/>
        <v>0</v>
      </c>
      <c r="BS374" s="24">
        <f t="shared" si="194"/>
        <v>0</v>
      </c>
      <c r="BT374" s="24">
        <f t="shared" si="195"/>
        <v>1</v>
      </c>
      <c r="BU374" s="24">
        <f t="shared" si="196"/>
        <v>0</v>
      </c>
      <c r="BV374" s="24">
        <f t="shared" si="197"/>
        <v>0</v>
      </c>
      <c r="BW374" s="24">
        <f t="shared" si="198"/>
        <v>0</v>
      </c>
      <c r="BX374" s="24">
        <f t="shared" si="199"/>
        <v>0</v>
      </c>
      <c r="BY374" s="24">
        <f t="shared" si="200"/>
        <v>0</v>
      </c>
      <c r="BZ374" s="24">
        <f t="shared" si="201"/>
        <v>0</v>
      </c>
      <c r="CA374" s="24">
        <f t="shared" si="202"/>
        <v>1</v>
      </c>
      <c r="CB374" s="24">
        <f t="shared" si="203"/>
        <v>1</v>
      </c>
      <c r="CC374" s="24">
        <f t="shared" si="204"/>
        <v>0</v>
      </c>
      <c r="CD374" s="24">
        <f t="shared" si="205"/>
        <v>0</v>
      </c>
      <c r="CE374" s="24">
        <f t="shared" si="206"/>
        <v>0</v>
      </c>
      <c r="CF374" s="24">
        <f t="shared" si="207"/>
        <v>0</v>
      </c>
      <c r="CG374" s="24">
        <f>MAX(BJ374,BN374,BX374,CB374)</f>
        <v>1</v>
      </c>
      <c r="CH374" s="24">
        <f t="shared" si="208"/>
        <v>0</v>
      </c>
      <c r="CI374" s="24">
        <f t="shared" si="209"/>
        <v>1</v>
      </c>
      <c r="CJ374" s="211">
        <f>_xlfn.XLOOKUP($C374,[1]Sheet1!$B:$B,[1]Sheet1!BJ:BJ)</f>
        <v>0</v>
      </c>
      <c r="CK374" s="211">
        <f>_xlfn.XLOOKUP($C374,[1]Sheet1!$B:$B,[1]Sheet1!BK:BK)</f>
        <v>0</v>
      </c>
      <c r="CL374" s="211">
        <f>_xlfn.XLOOKUP($C374,[1]Sheet1!$B:$B,[1]Sheet1!BL:BL)</f>
        <v>0</v>
      </c>
      <c r="CM374" s="211">
        <f>_xlfn.XLOOKUP($C374,[1]Sheet1!$B:$B,[1]Sheet1!BM:BM)</f>
        <v>0</v>
      </c>
      <c r="CN374" s="211">
        <f>_xlfn.XLOOKUP($C374,[1]Sheet1!$B:$B,[1]Sheet1!BN:BN)</f>
        <v>0</v>
      </c>
      <c r="CO374" s="211">
        <f>_xlfn.XLOOKUP($C374,[1]Sheet1!$B:$B,[1]Sheet1!BO:BO)</f>
        <v>0</v>
      </c>
      <c r="CP374" s="211">
        <f>_xlfn.XLOOKUP($C374,[1]Sheet1!$B:$B,[1]Sheet1!BP:BP)</f>
        <v>1</v>
      </c>
      <c r="CQ374" s="211">
        <f>_xlfn.XLOOKUP($C374,[1]Sheet1!$B:$B,[1]Sheet1!BQ:BQ)</f>
        <v>1</v>
      </c>
      <c r="CR374" s="211">
        <f>_xlfn.XLOOKUP($C374,[1]Sheet1!$B:$B,[1]Sheet1!BR:BR)</f>
        <v>0</v>
      </c>
      <c r="CS374" s="211">
        <f>_xlfn.XLOOKUP($C374,[1]Sheet1!$B:$B,[1]Sheet1!BS:BS)</f>
        <v>1</v>
      </c>
      <c r="CT374" s="211">
        <f>_xlfn.XLOOKUP($C374,[1]Sheet1!$B:$B,[1]Sheet1!BT:BT)</f>
        <v>0</v>
      </c>
      <c r="CU374" s="211">
        <f>_xlfn.XLOOKUP($C374,[1]Sheet1!$B:$B,[1]Sheet1!BU:BU)</f>
        <v>1</v>
      </c>
      <c r="CV374" s="211">
        <f>_xlfn.XLOOKUP($C374,[1]Sheet1!$B:$B,[1]Sheet1!BV:BV)</f>
        <v>0</v>
      </c>
      <c r="CW374" s="211">
        <f>_xlfn.XLOOKUP($C374,[1]Sheet1!$B:$B,[1]Sheet1!BW:BW)</f>
        <v>0</v>
      </c>
      <c r="CX374" s="211">
        <f>_xlfn.XLOOKUP($C374,[1]Sheet1!$B:$B,[1]Sheet1!BX:BX)</f>
        <v>1</v>
      </c>
      <c r="CY374" s="211">
        <f>_xlfn.XLOOKUP($C374,[1]Sheet1!$B:$B,[1]Sheet1!BY:BY)</f>
        <v>1</v>
      </c>
      <c r="CZ374" s="211">
        <f>_xlfn.XLOOKUP($C374,[1]Sheet1!$B:$B,[1]Sheet1!BZ:BZ)</f>
        <v>1</v>
      </c>
      <c r="DA374" s="211">
        <f>_xlfn.XLOOKUP($C374,[1]Sheet1!$B:$B,[1]Sheet1!CA:CA)</f>
        <v>0</v>
      </c>
      <c r="DB374" s="211">
        <f>_xlfn.XLOOKUP($C374,[1]Sheet1!$B:$B,[1]Sheet1!CB:CB)</f>
        <v>1</v>
      </c>
      <c r="DC374" s="211">
        <f>_xlfn.XLOOKUP($C374,[1]Sheet1!$B:$B,[1]Sheet1!CC:CC)</f>
        <v>1</v>
      </c>
      <c r="DD374" s="211">
        <f>_xlfn.XLOOKUP($C374,[1]Sheet1!$B:$B,[1]Sheet1!CD:CD)</f>
        <v>0</v>
      </c>
      <c r="DE374" s="211">
        <f>_xlfn.XLOOKUP($C374,[1]Sheet1!$B:$B,[1]Sheet1!CE:CE)</f>
        <v>1</v>
      </c>
      <c r="DF374" s="211">
        <f>_xlfn.XLOOKUP($C374,[1]Sheet1!$B:$B,[1]Sheet1!CF:CF)</f>
        <v>0</v>
      </c>
      <c r="DG374" s="163" t="str">
        <f>_xlfn.XLOOKUP(C374,[2]Sheet1!$B:$B,[2]Sheet1!$N:$N)</f>
        <v>N</v>
      </c>
      <c r="DH374" s="163" t="str">
        <f>_xlfn.XLOOKUP(C374,[2]Sheet1!$B:$B,[2]Sheet1!$R:$R)</f>
        <v>Yes</v>
      </c>
      <c r="DI374" s="163" t="str">
        <f>_xlfn.XLOOKUP(C374,[2]Sheet1!$B:$B,[2]Sheet1!$AN:$AN)</f>
        <v>C, V</v>
      </c>
      <c r="DJ374" s="163" t="str">
        <f>_xlfn.XLOOKUP(C374,[2]Sheet1!$B:$B,[2]Sheet1!$W:$W)</f>
        <v>N</v>
      </c>
      <c r="DK374" s="163">
        <f>_xlfn.XLOOKUP(C374,[2]Sheet1!$B:$B,[2]Sheet1!$AF:$AF)</f>
        <v>0</v>
      </c>
      <c r="DL374" s="163" t="str">
        <f>_xlfn.XLOOKUP(C374,[2]Sheet1!$B:$B,[2]Sheet1!$AW:$AW)</f>
        <v>Y</v>
      </c>
      <c r="DM374" s="166" t="str">
        <f t="shared" si="210"/>
        <v>Y</v>
      </c>
      <c r="DN374" s="166" t="str">
        <f t="shared" si="211"/>
        <v>Committed</v>
      </c>
      <c r="DO374" s="166" t="str">
        <f t="shared" si="212"/>
        <v>Y</v>
      </c>
      <c r="DP374" s="166" t="str">
        <f t="shared" si="213"/>
        <v>N</v>
      </c>
      <c r="DQ374" s="180" t="str">
        <f t="shared" si="214"/>
        <v>Not Specified</v>
      </c>
      <c r="DR374" s="180"/>
    </row>
    <row r="375" spans="1:122" s="24" customFormat="1" ht="16.5" hidden="1" customHeight="1">
      <c r="A375" s="143">
        <v>372</v>
      </c>
      <c r="B375" s="143">
        <v>376</v>
      </c>
      <c r="C375" s="144" t="s">
        <v>1625</v>
      </c>
      <c r="D375" s="24" t="s">
        <v>7240</v>
      </c>
      <c r="E375" s="24" t="s">
        <v>7165</v>
      </c>
      <c r="F375" s="24" t="s">
        <v>7286</v>
      </c>
      <c r="G375" s="24" t="s">
        <v>2990</v>
      </c>
      <c r="H375" s="30" t="s">
        <v>1626</v>
      </c>
      <c r="I375" s="24" t="s">
        <v>1627</v>
      </c>
      <c r="J375" s="24">
        <v>1.3420000000000001</v>
      </c>
      <c r="K375" s="24" t="s">
        <v>1628</v>
      </c>
      <c r="L375" s="24">
        <v>114000</v>
      </c>
      <c r="M375" s="26">
        <v>27</v>
      </c>
      <c r="N375" s="145" t="s">
        <v>689</v>
      </c>
      <c r="O375" s="145" t="s">
        <v>7588</v>
      </c>
      <c r="P375" s="146" t="s">
        <v>7588</v>
      </c>
      <c r="Q375" s="145" t="s">
        <v>689</v>
      </c>
      <c r="R375" s="73" t="s">
        <v>689</v>
      </c>
      <c r="S375" s="145" t="s">
        <v>7588</v>
      </c>
      <c r="T375" s="145" t="s">
        <v>7588</v>
      </c>
      <c r="U375" s="214" t="s">
        <v>7588</v>
      </c>
      <c r="V375" s="145" t="s">
        <v>7588</v>
      </c>
      <c r="W375" s="145" t="s">
        <v>7588</v>
      </c>
      <c r="X375" s="219" t="s">
        <v>7588</v>
      </c>
      <c r="Y375" s="73" t="s">
        <v>7588</v>
      </c>
      <c r="Z375" s="145" t="s">
        <v>7588</v>
      </c>
      <c r="AA375" s="146" t="s">
        <v>7588</v>
      </c>
      <c r="AB375" s="145"/>
      <c r="AC375" s="145" t="s">
        <v>2995</v>
      </c>
      <c r="AD375" s="146" t="s">
        <v>7140</v>
      </c>
      <c r="AE375" s="73" t="s">
        <v>7588</v>
      </c>
      <c r="AF375" s="73" t="s">
        <v>689</v>
      </c>
      <c r="AG375" s="145" t="s">
        <v>266</v>
      </c>
      <c r="AH375" s="145" t="s">
        <v>266</v>
      </c>
      <c r="AI375" s="145" t="s">
        <v>269</v>
      </c>
      <c r="AJ375" s="145" t="s">
        <v>691</v>
      </c>
      <c r="AK375" s="147" t="s">
        <v>7588</v>
      </c>
      <c r="AL375" s="145" t="s">
        <v>7588</v>
      </c>
      <c r="AM375" s="31"/>
      <c r="AN375" s="144"/>
      <c r="AO375" s="24" t="s">
        <v>7588</v>
      </c>
      <c r="AP375" s="145" t="s">
        <v>689</v>
      </c>
      <c r="AQ375" s="143" t="s">
        <v>7588</v>
      </c>
      <c r="AR375" s="143" t="s">
        <v>7588</v>
      </c>
      <c r="AS375" s="143" t="s">
        <v>7588</v>
      </c>
      <c r="AT375" s="143"/>
      <c r="AU375" s="144"/>
      <c r="AV375" s="143" t="s">
        <v>267</v>
      </c>
      <c r="AW375" s="198" t="s">
        <v>269</v>
      </c>
      <c r="AX375" s="143" t="s">
        <v>269</v>
      </c>
      <c r="AY375" s="143" t="s">
        <v>86</v>
      </c>
      <c r="AZ375" s="143" t="s">
        <v>6216</v>
      </c>
      <c r="BA375" s="143">
        <v>2030</v>
      </c>
      <c r="BB375" s="143"/>
      <c r="BC375" s="144"/>
      <c r="BD375" s="143"/>
      <c r="BE375" s="148"/>
      <c r="BF375" s="144"/>
      <c r="BG375" s="24">
        <f t="shared" si="182"/>
        <v>0</v>
      </c>
      <c r="BH375" s="24">
        <f t="shared" si="183"/>
        <v>0</v>
      </c>
      <c r="BI375" s="24">
        <f t="shared" si="184"/>
        <v>0</v>
      </c>
      <c r="BJ375" s="24">
        <f t="shared" si="185"/>
        <v>0</v>
      </c>
      <c r="BK375" s="24">
        <f t="shared" si="186"/>
        <v>0</v>
      </c>
      <c r="BL375" s="24">
        <f t="shared" si="187"/>
        <v>0</v>
      </c>
      <c r="BM375" s="24">
        <f t="shared" si="188"/>
        <v>0</v>
      </c>
      <c r="BN375" s="24">
        <f t="shared" si="189"/>
        <v>0</v>
      </c>
      <c r="BO375" s="24">
        <f t="shared" si="190"/>
        <v>0</v>
      </c>
      <c r="BP375" s="24">
        <f t="shared" si="191"/>
        <v>0</v>
      </c>
      <c r="BQ375" s="24">
        <f t="shared" si="192"/>
        <v>0</v>
      </c>
      <c r="BR375" s="24">
        <f t="shared" si="193"/>
        <v>0</v>
      </c>
      <c r="BS375" s="24">
        <f t="shared" si="194"/>
        <v>0</v>
      </c>
      <c r="BT375" s="24">
        <f t="shared" si="195"/>
        <v>0</v>
      </c>
      <c r="BU375" s="24">
        <f t="shared" si="196"/>
        <v>0</v>
      </c>
      <c r="BV375" s="24">
        <f t="shared" si="197"/>
        <v>0</v>
      </c>
      <c r="BW375" s="24">
        <f t="shared" si="198"/>
        <v>0</v>
      </c>
      <c r="BX375" s="24">
        <f t="shared" si="199"/>
        <v>0</v>
      </c>
      <c r="BY375" s="24">
        <f t="shared" si="200"/>
        <v>0</v>
      </c>
      <c r="BZ375" s="24">
        <f t="shared" si="201"/>
        <v>0</v>
      </c>
      <c r="CA375" s="24">
        <f t="shared" si="202"/>
        <v>0</v>
      </c>
      <c r="CB375" s="24">
        <f t="shared" si="203"/>
        <v>0</v>
      </c>
      <c r="CC375" s="24">
        <f t="shared" si="204"/>
        <v>0</v>
      </c>
      <c r="CD375" s="24">
        <f t="shared" si="205"/>
        <v>1</v>
      </c>
      <c r="CE375" s="24">
        <f t="shared" si="206"/>
        <v>0</v>
      </c>
      <c r="CF375" s="24">
        <f t="shared" si="207"/>
        <v>0</v>
      </c>
      <c r="CG375" s="24">
        <f>MAX(BJ375,BN375,BX375,CB375)</f>
        <v>0</v>
      </c>
      <c r="CH375" s="24">
        <f t="shared" si="208"/>
        <v>0</v>
      </c>
      <c r="CI375" s="24">
        <f t="shared" si="209"/>
        <v>1</v>
      </c>
      <c r="CJ375" s="211">
        <f>_xlfn.XLOOKUP($C375,[1]Sheet1!$B:$B,[1]Sheet1!BJ:BJ)</f>
        <v>0</v>
      </c>
      <c r="CK375" s="211">
        <f>_xlfn.XLOOKUP($C375,[1]Sheet1!$B:$B,[1]Sheet1!BK:BK)</f>
        <v>0</v>
      </c>
      <c r="CL375" s="211">
        <f>_xlfn.XLOOKUP($C375,[1]Sheet1!$B:$B,[1]Sheet1!BL:BL)</f>
        <v>0</v>
      </c>
      <c r="CM375" s="211">
        <f>_xlfn.XLOOKUP($C375,[1]Sheet1!$B:$B,[1]Sheet1!BM:BM)</f>
        <v>0</v>
      </c>
      <c r="CN375" s="211">
        <f>_xlfn.XLOOKUP($C375,[1]Sheet1!$B:$B,[1]Sheet1!BN:BN)</f>
        <v>0</v>
      </c>
      <c r="CO375" s="211">
        <f>_xlfn.XLOOKUP($C375,[1]Sheet1!$B:$B,[1]Sheet1!BO:BO)</f>
        <v>0</v>
      </c>
      <c r="CP375" s="211">
        <f>_xlfn.XLOOKUP($C375,[1]Sheet1!$B:$B,[1]Sheet1!BP:BP)</f>
        <v>0</v>
      </c>
      <c r="CQ375" s="211">
        <f>_xlfn.XLOOKUP($C375,[1]Sheet1!$B:$B,[1]Sheet1!BQ:BQ)</f>
        <v>0</v>
      </c>
      <c r="CR375" s="211">
        <f>_xlfn.XLOOKUP($C375,[1]Sheet1!$B:$B,[1]Sheet1!BR:BR)</f>
        <v>0</v>
      </c>
      <c r="CS375" s="211">
        <f>_xlfn.XLOOKUP($C375,[1]Sheet1!$B:$B,[1]Sheet1!BS:BS)</f>
        <v>1</v>
      </c>
      <c r="CT375" s="211">
        <f>_xlfn.XLOOKUP($C375,[1]Sheet1!$B:$B,[1]Sheet1!BT:BT)</f>
        <v>0</v>
      </c>
      <c r="CU375" s="211">
        <f>_xlfn.XLOOKUP($C375,[1]Sheet1!$B:$B,[1]Sheet1!BU:BU)</f>
        <v>1</v>
      </c>
      <c r="CV375" s="211">
        <f>_xlfn.XLOOKUP($C375,[1]Sheet1!$B:$B,[1]Sheet1!BV:BV)</f>
        <v>0</v>
      </c>
      <c r="CW375" s="211">
        <f>_xlfn.XLOOKUP($C375,[1]Sheet1!$B:$B,[1]Sheet1!BW:BW)</f>
        <v>0</v>
      </c>
      <c r="CX375" s="211">
        <f>_xlfn.XLOOKUP($C375,[1]Sheet1!$B:$B,[1]Sheet1!BX:BX)</f>
        <v>0</v>
      </c>
      <c r="CY375" s="211">
        <f>_xlfn.XLOOKUP($C375,[1]Sheet1!$B:$B,[1]Sheet1!BY:BY)</f>
        <v>0</v>
      </c>
      <c r="CZ375" s="211">
        <f>_xlfn.XLOOKUP($C375,[1]Sheet1!$B:$B,[1]Sheet1!BZ:BZ)</f>
        <v>0</v>
      </c>
      <c r="DA375" s="211">
        <f>_xlfn.XLOOKUP($C375,[1]Sheet1!$B:$B,[1]Sheet1!CA:CA)</f>
        <v>0</v>
      </c>
      <c r="DB375" s="211">
        <f>_xlfn.XLOOKUP($C375,[1]Sheet1!$B:$B,[1]Sheet1!CB:CB)</f>
        <v>0</v>
      </c>
      <c r="DC375" s="211">
        <f>_xlfn.XLOOKUP($C375,[1]Sheet1!$B:$B,[1]Sheet1!CC:CC)</f>
        <v>0</v>
      </c>
      <c r="DD375" s="211">
        <f>_xlfn.XLOOKUP($C375,[1]Sheet1!$B:$B,[1]Sheet1!CD:CD)</f>
        <v>0</v>
      </c>
      <c r="DE375" s="211">
        <f>_xlfn.XLOOKUP($C375,[1]Sheet1!$B:$B,[1]Sheet1!CE:CE)</f>
        <v>1</v>
      </c>
      <c r="DF375" s="211">
        <f>_xlfn.XLOOKUP($C375,[1]Sheet1!$B:$B,[1]Sheet1!CF:CF)</f>
        <v>0</v>
      </c>
      <c r="DG375" s="163" t="str">
        <f>_xlfn.XLOOKUP(C375,[2]Sheet1!$B:$B,[2]Sheet1!$N:$N)</f>
        <v>Y</v>
      </c>
      <c r="DH375" s="163" t="str">
        <f>_xlfn.XLOOKUP(C375,[2]Sheet1!$B:$B,[2]Sheet1!$R:$R)</f>
        <v>No</v>
      </c>
      <c r="DI375" s="163" t="str">
        <f>_xlfn.XLOOKUP(C375,[2]Sheet1!$B:$B,[2]Sheet1!$AN:$AN)</f>
        <v>N</v>
      </c>
      <c r="DJ375" s="163" t="str">
        <f>_xlfn.XLOOKUP(C375,[2]Sheet1!$B:$B,[2]Sheet1!$W:$W)</f>
        <v>N</v>
      </c>
      <c r="DK375" s="163">
        <f>_xlfn.XLOOKUP(C375,[2]Sheet1!$B:$B,[2]Sheet1!$AF:$AF)</f>
        <v>0</v>
      </c>
      <c r="DL375" s="163">
        <f>_xlfn.XLOOKUP(C375,[2]Sheet1!$B:$B,[2]Sheet1!$AW:$AW)</f>
        <v>0</v>
      </c>
      <c r="DM375" s="166" t="str">
        <f t="shared" si="210"/>
        <v>N</v>
      </c>
      <c r="DN375" s="166" t="str">
        <f t="shared" si="211"/>
        <v/>
      </c>
      <c r="DO375" s="166" t="str">
        <f t="shared" si="212"/>
        <v>N</v>
      </c>
      <c r="DP375" s="166" t="str">
        <f t="shared" si="213"/>
        <v>N</v>
      </c>
      <c r="DQ375" s="180" t="str">
        <f t="shared" si="214"/>
        <v>Not Specified</v>
      </c>
      <c r="DR375" s="180"/>
    </row>
    <row r="376" spans="1:122" s="24" customFormat="1" ht="16.5" hidden="1" customHeight="1">
      <c r="A376" s="24">
        <v>373</v>
      </c>
      <c r="B376" s="24">
        <v>396</v>
      </c>
      <c r="C376" s="26" t="s">
        <v>1881</v>
      </c>
      <c r="D376" s="24" t="s">
        <v>7190</v>
      </c>
      <c r="E376" s="24" t="s">
        <v>7169</v>
      </c>
      <c r="F376" s="24" t="s">
        <v>7288</v>
      </c>
      <c r="G376" s="24" t="s">
        <v>3136</v>
      </c>
      <c r="H376" s="30" t="s">
        <v>1882</v>
      </c>
      <c r="I376" s="24" t="s">
        <v>1883</v>
      </c>
      <c r="J376" s="24">
        <v>0.16800000000000001</v>
      </c>
      <c r="K376" s="24" t="s">
        <v>1884</v>
      </c>
      <c r="L376" s="24">
        <v>81097</v>
      </c>
      <c r="M376" s="26">
        <v>11</v>
      </c>
      <c r="N376" s="73" t="s">
        <v>86</v>
      </c>
      <c r="O376" s="73">
        <v>2022</v>
      </c>
      <c r="P376" s="74">
        <v>2025</v>
      </c>
      <c r="Q376" s="73" t="s">
        <v>689</v>
      </c>
      <c r="R376" s="73" t="s">
        <v>689</v>
      </c>
      <c r="S376" s="73" t="s">
        <v>7588</v>
      </c>
      <c r="T376" s="73" t="s">
        <v>7588</v>
      </c>
      <c r="U376" s="213" t="s">
        <v>7588</v>
      </c>
      <c r="V376" s="73" t="s">
        <v>7588</v>
      </c>
      <c r="W376" s="73" t="s">
        <v>7588</v>
      </c>
      <c r="X376" s="218" t="s">
        <v>7588</v>
      </c>
      <c r="Y376" s="73" t="s">
        <v>7588</v>
      </c>
      <c r="Z376" s="73" t="s">
        <v>7588</v>
      </c>
      <c r="AA376" s="74" t="s">
        <v>7588</v>
      </c>
      <c r="AB376" s="73"/>
      <c r="AC376" s="73" t="s">
        <v>417</v>
      </c>
      <c r="AD376" s="74" t="s">
        <v>6</v>
      </c>
      <c r="AE376" s="73" t="s">
        <v>7588</v>
      </c>
      <c r="AF376" s="73" t="s">
        <v>689</v>
      </c>
      <c r="AG376" s="73" t="s">
        <v>266</v>
      </c>
      <c r="AH376" s="73" t="s">
        <v>266</v>
      </c>
      <c r="AI376" s="73" t="s">
        <v>266</v>
      </c>
      <c r="AJ376" s="73" t="s">
        <v>2283</v>
      </c>
      <c r="AK376" s="81" t="s">
        <v>7588</v>
      </c>
      <c r="AL376" s="73" t="s">
        <v>7588</v>
      </c>
      <c r="AN376" s="26"/>
      <c r="AO376" s="24" t="s">
        <v>7346</v>
      </c>
      <c r="AP376" s="73" t="s">
        <v>86</v>
      </c>
      <c r="AQ376" s="24" t="s">
        <v>2283</v>
      </c>
      <c r="AR376" s="24" t="s">
        <v>6223</v>
      </c>
      <c r="AS376" s="24">
        <v>2050</v>
      </c>
      <c r="AU376" s="26"/>
      <c r="AV376" s="24" t="s">
        <v>266</v>
      </c>
      <c r="AW376" s="22" t="s">
        <v>418</v>
      </c>
      <c r="AX376" s="24" t="s">
        <v>269</v>
      </c>
      <c r="AY376" s="24" t="s">
        <v>689</v>
      </c>
      <c r="AZ376" s="24" t="s">
        <v>7588</v>
      </c>
      <c r="BA376" s="24" t="s">
        <v>7588</v>
      </c>
      <c r="BC376" s="26"/>
      <c r="BE376" s="29"/>
      <c r="BF376" s="26"/>
      <c r="BG376" s="24">
        <f t="shared" si="182"/>
        <v>0</v>
      </c>
      <c r="BH376" s="24">
        <f t="shared" si="183"/>
        <v>1</v>
      </c>
      <c r="BI376" s="24">
        <f t="shared" si="184"/>
        <v>0</v>
      </c>
      <c r="BJ376" s="24">
        <f t="shared" si="185"/>
        <v>1</v>
      </c>
      <c r="BK376" s="24">
        <f t="shared" si="186"/>
        <v>0</v>
      </c>
      <c r="BL376" s="24">
        <f t="shared" si="187"/>
        <v>0</v>
      </c>
      <c r="BM376" s="24">
        <f t="shared" si="188"/>
        <v>0</v>
      </c>
      <c r="BN376" s="24">
        <f t="shared" si="189"/>
        <v>0</v>
      </c>
      <c r="BO376" s="24">
        <f t="shared" si="190"/>
        <v>0</v>
      </c>
      <c r="BP376" s="24">
        <f t="shared" si="191"/>
        <v>0</v>
      </c>
      <c r="BQ376" s="24">
        <f t="shared" si="192"/>
        <v>0</v>
      </c>
      <c r="BR376" s="24">
        <f t="shared" si="193"/>
        <v>0</v>
      </c>
      <c r="BS376" s="24">
        <f t="shared" si="194"/>
        <v>0</v>
      </c>
      <c r="BT376" s="24">
        <f t="shared" si="195"/>
        <v>1</v>
      </c>
      <c r="BU376" s="24">
        <f t="shared" si="196"/>
        <v>0</v>
      </c>
      <c r="BV376" s="24">
        <f t="shared" si="197"/>
        <v>0</v>
      </c>
      <c r="BW376" s="24">
        <f t="shared" si="198"/>
        <v>0</v>
      </c>
      <c r="BX376" s="24">
        <f t="shared" si="199"/>
        <v>0</v>
      </c>
      <c r="BY376" s="24">
        <f t="shared" si="200"/>
        <v>0</v>
      </c>
      <c r="BZ376" s="24">
        <f t="shared" si="201"/>
        <v>0</v>
      </c>
      <c r="CA376" s="24">
        <f t="shared" si="202"/>
        <v>1</v>
      </c>
      <c r="CB376" s="24">
        <f t="shared" si="203"/>
        <v>1</v>
      </c>
      <c r="CC376" s="24">
        <f t="shared" si="204"/>
        <v>0</v>
      </c>
      <c r="CD376" s="24">
        <f t="shared" si="205"/>
        <v>0</v>
      </c>
      <c r="CE376" s="24">
        <f t="shared" si="206"/>
        <v>0</v>
      </c>
      <c r="CF376" s="24">
        <f t="shared" si="207"/>
        <v>1</v>
      </c>
      <c r="CG376" s="24">
        <f>MAX($BJ376,$BN376,$BX376,$CB376)</f>
        <v>1</v>
      </c>
      <c r="CH376" s="24">
        <f t="shared" si="208"/>
        <v>0</v>
      </c>
      <c r="CI376" s="24">
        <f t="shared" si="209"/>
        <v>0</v>
      </c>
      <c r="CJ376" s="211">
        <f>_xlfn.XLOOKUP($C376,[1]Sheet1!$B:$B,[1]Sheet1!BJ:BJ)</f>
        <v>0</v>
      </c>
      <c r="CK376" s="211">
        <f>_xlfn.XLOOKUP($C376,[1]Sheet1!$B:$B,[1]Sheet1!BK:BK)</f>
        <v>0</v>
      </c>
      <c r="CL376" s="211">
        <f>_xlfn.XLOOKUP($C376,[1]Sheet1!$B:$B,[1]Sheet1!BL:BL)</f>
        <v>0</v>
      </c>
      <c r="CM376" s="211">
        <f>_xlfn.XLOOKUP($C376,[1]Sheet1!$B:$B,[1]Sheet1!BM:BM)</f>
        <v>0</v>
      </c>
      <c r="CN376" s="211">
        <f>_xlfn.XLOOKUP($C376,[1]Sheet1!$B:$B,[1]Sheet1!BN:BN)</f>
        <v>0</v>
      </c>
      <c r="CO376" s="211">
        <f>_xlfn.XLOOKUP($C376,[1]Sheet1!$B:$B,[1]Sheet1!BO:BO)</f>
        <v>0</v>
      </c>
      <c r="CP376" s="211">
        <f>_xlfn.XLOOKUP($C376,[1]Sheet1!$B:$B,[1]Sheet1!BP:BP)</f>
        <v>1</v>
      </c>
      <c r="CQ376" s="211">
        <f>_xlfn.XLOOKUP($C376,[1]Sheet1!$B:$B,[1]Sheet1!BQ:BQ)</f>
        <v>1</v>
      </c>
      <c r="CR376" s="211">
        <f>_xlfn.XLOOKUP($C376,[1]Sheet1!$B:$B,[1]Sheet1!BR:BR)</f>
        <v>0</v>
      </c>
      <c r="CS376" s="211">
        <f>_xlfn.XLOOKUP($C376,[1]Sheet1!$B:$B,[1]Sheet1!BS:BS)</f>
        <v>0</v>
      </c>
      <c r="CT376" s="211">
        <f>_xlfn.XLOOKUP($C376,[1]Sheet1!$B:$B,[1]Sheet1!BT:BT)</f>
        <v>0</v>
      </c>
      <c r="CU376" s="211">
        <f>_xlfn.XLOOKUP($C376,[1]Sheet1!$B:$B,[1]Sheet1!BU:BU)</f>
        <v>0</v>
      </c>
      <c r="CV376" s="211">
        <f>_xlfn.XLOOKUP($C376,[1]Sheet1!$B:$B,[1]Sheet1!BV:BV)</f>
        <v>0</v>
      </c>
      <c r="CW376" s="211">
        <f>_xlfn.XLOOKUP($C376,[1]Sheet1!$B:$B,[1]Sheet1!BW:BW)</f>
        <v>0</v>
      </c>
      <c r="CX376" s="211">
        <f>_xlfn.XLOOKUP($C376,[1]Sheet1!$B:$B,[1]Sheet1!BX:BX)</f>
        <v>1</v>
      </c>
      <c r="CY376" s="211">
        <f>_xlfn.XLOOKUP($C376,[1]Sheet1!$B:$B,[1]Sheet1!BY:BY)</f>
        <v>1</v>
      </c>
      <c r="CZ376" s="211">
        <f>_xlfn.XLOOKUP($C376,[1]Sheet1!$B:$B,[1]Sheet1!BZ:BZ)</f>
        <v>1</v>
      </c>
      <c r="DA376" s="211">
        <f>_xlfn.XLOOKUP($C376,[1]Sheet1!$B:$B,[1]Sheet1!CA:CA)</f>
        <v>0</v>
      </c>
      <c r="DB376" s="211">
        <f>_xlfn.XLOOKUP($C376,[1]Sheet1!$B:$B,[1]Sheet1!CB:CB)</f>
        <v>1</v>
      </c>
      <c r="DC376" s="211">
        <f>_xlfn.XLOOKUP($C376,[1]Sheet1!$B:$B,[1]Sheet1!CC:CC)</f>
        <v>1</v>
      </c>
      <c r="DD376" s="211">
        <f>_xlfn.XLOOKUP($C376,[1]Sheet1!$B:$B,[1]Sheet1!CD:CD)</f>
        <v>0</v>
      </c>
      <c r="DE376" s="211">
        <f>_xlfn.XLOOKUP($C376,[1]Sheet1!$B:$B,[1]Sheet1!CE:CE)</f>
        <v>1</v>
      </c>
      <c r="DF376" s="211">
        <f>_xlfn.XLOOKUP($C376,[1]Sheet1!$B:$B,[1]Sheet1!CF:CF)</f>
        <v>0</v>
      </c>
      <c r="DG376" s="163" t="str">
        <f>_xlfn.XLOOKUP(C376,[2]Sheet1!$B:$B,[2]Sheet1!$N:$N)</f>
        <v>N</v>
      </c>
      <c r="DH376" s="163" t="str">
        <f>_xlfn.XLOOKUP(C376,[2]Sheet1!$B:$B,[2]Sheet1!$R:$R)</f>
        <v>No</v>
      </c>
      <c r="DI376" s="163" t="str">
        <f>_xlfn.XLOOKUP(C376,[2]Sheet1!$B:$B,[2]Sheet1!$AN:$AN)</f>
        <v>C+F</v>
      </c>
      <c r="DJ376" s="163" t="str">
        <f>_xlfn.XLOOKUP(C376,[2]Sheet1!$B:$B,[2]Sheet1!$W:$W)</f>
        <v>N</v>
      </c>
      <c r="DK376" s="163" t="str">
        <f>_xlfn.XLOOKUP(C376,[2]Sheet1!$B:$B,[2]Sheet1!$AF:$AF)</f>
        <v>N</v>
      </c>
      <c r="DL376" s="163" t="str">
        <f>_xlfn.XLOOKUP(C376,[2]Sheet1!$B:$B,[2]Sheet1!$AW:$AW)</f>
        <v>Y</v>
      </c>
      <c r="DM376" s="166" t="str">
        <f t="shared" si="210"/>
        <v>N</v>
      </c>
      <c r="DN376" s="166" t="str">
        <f t="shared" si="211"/>
        <v/>
      </c>
      <c r="DO376" s="166" t="str">
        <f t="shared" si="212"/>
        <v>Y</v>
      </c>
      <c r="DP376" s="166" t="str">
        <f t="shared" si="213"/>
        <v>N</v>
      </c>
      <c r="DQ376" s="180" t="str">
        <f t="shared" si="214"/>
        <v>Yes</v>
      </c>
      <c r="DR376" s="180"/>
    </row>
    <row r="377" spans="1:122" s="24" customFormat="1" ht="16.5" hidden="1" customHeight="1">
      <c r="A377" s="24">
        <v>374</v>
      </c>
      <c r="B377" s="24">
        <v>354</v>
      </c>
      <c r="C377" s="26" t="s">
        <v>1629</v>
      </c>
      <c r="D377" s="143" t="s">
        <v>7162</v>
      </c>
      <c r="E377" s="143" t="s">
        <v>7175</v>
      </c>
      <c r="F377" s="143" t="s">
        <v>2277</v>
      </c>
      <c r="G377" s="143" t="s">
        <v>3181</v>
      </c>
      <c r="H377" s="167" t="s">
        <v>1630</v>
      </c>
      <c r="I377" s="143" t="s">
        <v>1631</v>
      </c>
      <c r="J377" s="143">
        <v>0.36899999999999999</v>
      </c>
      <c r="K377" s="143" t="s">
        <v>1632</v>
      </c>
      <c r="L377" s="143">
        <v>48821</v>
      </c>
      <c r="M377" s="144">
        <v>6</v>
      </c>
      <c r="N377" s="73" t="s">
        <v>689</v>
      </c>
      <c r="O377" s="73" t="s">
        <v>7588</v>
      </c>
      <c r="P377" s="74" t="s">
        <v>7588</v>
      </c>
      <c r="Q377" s="73" t="s">
        <v>689</v>
      </c>
      <c r="R377" s="73" t="s">
        <v>689</v>
      </c>
      <c r="S377" s="73" t="s">
        <v>7588</v>
      </c>
      <c r="T377" s="73" t="s">
        <v>7588</v>
      </c>
      <c r="U377" s="213" t="s">
        <v>7588</v>
      </c>
      <c r="V377" s="73" t="s">
        <v>7588</v>
      </c>
      <c r="W377" s="73" t="s">
        <v>7588</v>
      </c>
      <c r="X377" s="218" t="s">
        <v>7588</v>
      </c>
      <c r="Y377" s="73" t="s">
        <v>7588</v>
      </c>
      <c r="Z377" s="73" t="s">
        <v>7588</v>
      </c>
      <c r="AA377" s="74" t="s">
        <v>7588</v>
      </c>
      <c r="AB377" s="73"/>
      <c r="AC377" s="73" t="s">
        <v>3013</v>
      </c>
      <c r="AD377" s="74" t="s">
        <v>7139</v>
      </c>
      <c r="AE377" s="73" t="s">
        <v>85</v>
      </c>
      <c r="AF377" s="73" t="s">
        <v>689</v>
      </c>
      <c r="AG377" s="73" t="s">
        <v>166</v>
      </c>
      <c r="AH377" s="73" t="s">
        <v>166</v>
      </c>
      <c r="AI377" s="73" t="s">
        <v>7588</v>
      </c>
      <c r="AJ377" s="73" t="s">
        <v>691</v>
      </c>
      <c r="AK377" s="81" t="s">
        <v>167</v>
      </c>
      <c r="AL377" s="73">
        <v>2060</v>
      </c>
      <c r="AM377" s="28" t="s">
        <v>1633</v>
      </c>
      <c r="AN377" s="26"/>
      <c r="AO377" s="24" t="s">
        <v>7588</v>
      </c>
      <c r="AP377" s="73" t="s">
        <v>689</v>
      </c>
      <c r="AQ377" s="24" t="s">
        <v>7588</v>
      </c>
      <c r="AR377" s="24" t="s">
        <v>7588</v>
      </c>
      <c r="AS377" s="24" t="s">
        <v>7588</v>
      </c>
      <c r="AU377" s="26"/>
      <c r="AV377" s="24" t="s">
        <v>7588</v>
      </c>
      <c r="AW377" s="22" t="s">
        <v>7588</v>
      </c>
      <c r="AX377" s="24" t="s">
        <v>7588</v>
      </c>
      <c r="AY377" s="24" t="s">
        <v>689</v>
      </c>
      <c r="AZ377" s="24" t="s">
        <v>7588</v>
      </c>
      <c r="BA377" s="24" t="s">
        <v>7588</v>
      </c>
      <c r="BC377" s="26"/>
      <c r="BE377" s="29"/>
      <c r="BF377" s="26"/>
      <c r="BG377" s="24">
        <f t="shared" si="182"/>
        <v>0</v>
      </c>
      <c r="BH377" s="24">
        <f t="shared" si="183"/>
        <v>0</v>
      </c>
      <c r="BI377" s="24">
        <f t="shared" si="184"/>
        <v>0</v>
      </c>
      <c r="BJ377" s="24">
        <f t="shared" si="185"/>
        <v>0</v>
      </c>
      <c r="BK377" s="24">
        <f t="shared" si="186"/>
        <v>0</v>
      </c>
      <c r="BL377" s="24">
        <f t="shared" si="187"/>
        <v>0</v>
      </c>
      <c r="BM377" s="24">
        <f t="shared" si="188"/>
        <v>0</v>
      </c>
      <c r="BN377" s="24">
        <f t="shared" si="189"/>
        <v>0</v>
      </c>
      <c r="BO377" s="24">
        <f t="shared" si="190"/>
        <v>0</v>
      </c>
      <c r="BP377" s="24">
        <f t="shared" si="191"/>
        <v>0</v>
      </c>
      <c r="BQ377" s="24">
        <f t="shared" si="192"/>
        <v>0</v>
      </c>
      <c r="BR377" s="24">
        <f t="shared" si="193"/>
        <v>0</v>
      </c>
      <c r="BS377" s="24">
        <f t="shared" si="194"/>
        <v>0</v>
      </c>
      <c r="BT377" s="24">
        <f t="shared" si="195"/>
        <v>0</v>
      </c>
      <c r="BU377" s="24">
        <f t="shared" si="196"/>
        <v>0</v>
      </c>
      <c r="BV377" s="24">
        <f t="shared" si="197"/>
        <v>0</v>
      </c>
      <c r="BW377" s="24">
        <f t="shared" si="198"/>
        <v>0</v>
      </c>
      <c r="BX377" s="24">
        <f t="shared" si="199"/>
        <v>0</v>
      </c>
      <c r="BY377" s="24">
        <f t="shared" si="200"/>
        <v>0</v>
      </c>
      <c r="BZ377" s="24">
        <f t="shared" si="201"/>
        <v>0</v>
      </c>
      <c r="CA377" s="24">
        <f t="shared" si="202"/>
        <v>0</v>
      </c>
      <c r="CB377" s="24">
        <f t="shared" si="203"/>
        <v>0</v>
      </c>
      <c r="CC377" s="24">
        <f t="shared" si="204"/>
        <v>0</v>
      </c>
      <c r="CD377" s="24">
        <f t="shared" si="205"/>
        <v>0</v>
      </c>
      <c r="CE377" s="24">
        <f t="shared" si="206"/>
        <v>0</v>
      </c>
      <c r="CF377" s="24">
        <f t="shared" si="207"/>
        <v>0</v>
      </c>
      <c r="CG377" s="24">
        <f>MAX(BJ377,BN377,BX377,CB377)</f>
        <v>0</v>
      </c>
      <c r="CH377" s="24">
        <f t="shared" si="208"/>
        <v>0</v>
      </c>
      <c r="CI377" s="24">
        <f t="shared" si="209"/>
        <v>0</v>
      </c>
      <c r="CJ377" s="211">
        <f>_xlfn.XLOOKUP($C377,[1]Sheet1!$B:$B,[1]Sheet1!BJ:BJ)</f>
        <v>0</v>
      </c>
      <c r="CK377" s="211">
        <f>_xlfn.XLOOKUP($C377,[1]Sheet1!$B:$B,[1]Sheet1!BK:BK)</f>
        <v>0</v>
      </c>
      <c r="CL377" s="211">
        <f>_xlfn.XLOOKUP($C377,[1]Sheet1!$B:$B,[1]Sheet1!BL:BL)</f>
        <v>0</v>
      </c>
      <c r="CM377" s="211">
        <f>_xlfn.XLOOKUP($C377,[1]Sheet1!$B:$B,[1]Sheet1!BM:BM)</f>
        <v>0</v>
      </c>
      <c r="CN377" s="211">
        <f>_xlfn.XLOOKUP($C377,[1]Sheet1!$B:$B,[1]Sheet1!BN:BN)</f>
        <v>0</v>
      </c>
      <c r="CO377" s="211">
        <f>_xlfn.XLOOKUP($C377,[1]Sheet1!$B:$B,[1]Sheet1!BO:BO)</f>
        <v>0</v>
      </c>
      <c r="CP377" s="211">
        <f>_xlfn.XLOOKUP($C377,[1]Sheet1!$B:$B,[1]Sheet1!BP:BP)</f>
        <v>0</v>
      </c>
      <c r="CQ377" s="211">
        <f>_xlfn.XLOOKUP($C377,[1]Sheet1!$B:$B,[1]Sheet1!BQ:BQ)</f>
        <v>0</v>
      </c>
      <c r="CR377" s="211">
        <f>_xlfn.XLOOKUP($C377,[1]Sheet1!$B:$B,[1]Sheet1!BR:BR)</f>
        <v>0</v>
      </c>
      <c r="CS377" s="211">
        <f>_xlfn.XLOOKUP($C377,[1]Sheet1!$B:$B,[1]Sheet1!BS:BS)</f>
        <v>0</v>
      </c>
      <c r="CT377" s="211">
        <f>_xlfn.XLOOKUP($C377,[1]Sheet1!$B:$B,[1]Sheet1!BT:BT)</f>
        <v>0</v>
      </c>
      <c r="CU377" s="211">
        <f>_xlfn.XLOOKUP($C377,[1]Sheet1!$B:$B,[1]Sheet1!BU:BU)</f>
        <v>0</v>
      </c>
      <c r="CV377" s="211">
        <f>_xlfn.XLOOKUP($C377,[1]Sheet1!$B:$B,[1]Sheet1!BV:BV)</f>
        <v>0</v>
      </c>
      <c r="CW377" s="211">
        <f>_xlfn.XLOOKUP($C377,[1]Sheet1!$B:$B,[1]Sheet1!BW:BW)</f>
        <v>0</v>
      </c>
      <c r="CX377" s="211">
        <f>_xlfn.XLOOKUP($C377,[1]Sheet1!$B:$B,[1]Sheet1!BX:BX)</f>
        <v>0</v>
      </c>
      <c r="CY377" s="211">
        <f>_xlfn.XLOOKUP($C377,[1]Sheet1!$B:$B,[1]Sheet1!BY:BY)</f>
        <v>0</v>
      </c>
      <c r="CZ377" s="211">
        <f>_xlfn.XLOOKUP($C377,[1]Sheet1!$B:$B,[1]Sheet1!BZ:BZ)</f>
        <v>0</v>
      </c>
      <c r="DA377" s="211">
        <f>_xlfn.XLOOKUP($C377,[1]Sheet1!$B:$B,[1]Sheet1!CA:CA)</f>
        <v>0</v>
      </c>
      <c r="DB377" s="211">
        <f>_xlfn.XLOOKUP($C377,[1]Sheet1!$B:$B,[1]Sheet1!CB:CB)</f>
        <v>0</v>
      </c>
      <c r="DC377" s="211">
        <f>_xlfn.XLOOKUP($C377,[1]Sheet1!$B:$B,[1]Sheet1!CC:CC)</f>
        <v>0</v>
      </c>
      <c r="DD377" s="211">
        <f>_xlfn.XLOOKUP($C377,[1]Sheet1!$B:$B,[1]Sheet1!CD:CD)</f>
        <v>0</v>
      </c>
      <c r="DE377" s="211">
        <f>_xlfn.XLOOKUP($C377,[1]Sheet1!$B:$B,[1]Sheet1!CE:CE)</f>
        <v>0</v>
      </c>
      <c r="DF377" s="211">
        <f>_xlfn.XLOOKUP($C377,[1]Sheet1!$B:$B,[1]Sheet1!CF:CF)</f>
        <v>0</v>
      </c>
      <c r="DG377" s="163" t="str">
        <f>_xlfn.XLOOKUP(C377,[2]Sheet1!$B:$B,[2]Sheet1!$N:$N)</f>
        <v>N</v>
      </c>
      <c r="DH377" s="163">
        <f>_xlfn.XLOOKUP(C377,[2]Sheet1!$B:$B,[2]Sheet1!$R:$R)</f>
        <v>0</v>
      </c>
      <c r="DI377" s="163" t="str">
        <f>_xlfn.XLOOKUP(C377,[2]Sheet1!$B:$B,[2]Sheet1!$AN:$AN)</f>
        <v>N</v>
      </c>
      <c r="DJ377" s="163" t="str">
        <f>_xlfn.XLOOKUP(C377,[2]Sheet1!$B:$B,[2]Sheet1!$W:$W)</f>
        <v>N</v>
      </c>
      <c r="DK377" s="163">
        <f>_xlfn.XLOOKUP(C377,[2]Sheet1!$B:$B,[2]Sheet1!$AF:$AF)</f>
        <v>0</v>
      </c>
      <c r="DL377" s="163">
        <f>_xlfn.XLOOKUP(C377,[2]Sheet1!$B:$B,[2]Sheet1!$AW:$AW)</f>
        <v>0</v>
      </c>
      <c r="DM377" s="166" t="str">
        <f t="shared" si="210"/>
        <v>N</v>
      </c>
      <c r="DN377" s="166" t="str">
        <f t="shared" si="211"/>
        <v/>
      </c>
      <c r="DO377" s="166" t="str">
        <f t="shared" si="212"/>
        <v>N</v>
      </c>
      <c r="DP377" s="166" t="str">
        <f t="shared" si="213"/>
        <v>N</v>
      </c>
      <c r="DQ377" s="180" t="str">
        <f t="shared" si="214"/>
        <v/>
      </c>
      <c r="DR377" s="180"/>
    </row>
    <row r="378" spans="1:122" s="24" customFormat="1" ht="16.5" hidden="1" customHeight="1">
      <c r="A378" s="24">
        <v>375</v>
      </c>
      <c r="B378" s="24">
        <v>386</v>
      </c>
      <c r="C378" s="26" t="s">
        <v>1087</v>
      </c>
      <c r="D378" s="24" t="s">
        <v>7201</v>
      </c>
      <c r="E378" s="24" t="s">
        <v>3005</v>
      </c>
      <c r="F378" s="24" t="s">
        <v>2439</v>
      </c>
      <c r="G378" s="24" t="s">
        <v>3136</v>
      </c>
      <c r="H378" s="30" t="s">
        <v>1088</v>
      </c>
      <c r="I378" s="24" t="s">
        <v>1089</v>
      </c>
      <c r="J378" s="24">
        <v>8.5000000000000006E-2</v>
      </c>
      <c r="K378" s="24" t="s">
        <v>1090</v>
      </c>
      <c r="L378" s="24">
        <v>114640</v>
      </c>
      <c r="M378" s="26">
        <v>9</v>
      </c>
      <c r="N378" s="73" t="s">
        <v>689</v>
      </c>
      <c r="O378" s="73" t="s">
        <v>7588</v>
      </c>
      <c r="P378" s="74" t="s">
        <v>7588</v>
      </c>
      <c r="Q378" s="73" t="s">
        <v>86</v>
      </c>
      <c r="R378" s="73" t="s">
        <v>86</v>
      </c>
      <c r="S378" s="73" t="s">
        <v>673</v>
      </c>
      <c r="T378" s="73" t="s">
        <v>2984</v>
      </c>
      <c r="U378" s="214">
        <v>2030</v>
      </c>
      <c r="V378" s="73" t="s">
        <v>673</v>
      </c>
      <c r="W378" s="73" t="s">
        <v>2984</v>
      </c>
      <c r="X378" s="218">
        <v>2040</v>
      </c>
      <c r="Y378" s="73" t="s">
        <v>86</v>
      </c>
      <c r="Z378" s="73" t="s">
        <v>673</v>
      </c>
      <c r="AA378" s="74">
        <v>2040</v>
      </c>
      <c r="AB378" s="73"/>
      <c r="AC378" s="73" t="s">
        <v>417</v>
      </c>
      <c r="AD378" s="74" t="s">
        <v>6</v>
      </c>
      <c r="AE378" s="73" t="s">
        <v>7588</v>
      </c>
      <c r="AF378" s="73" t="s">
        <v>689</v>
      </c>
      <c r="AG378" s="73" t="s">
        <v>266</v>
      </c>
      <c r="AH378" s="73" t="s">
        <v>266</v>
      </c>
      <c r="AI378" s="73" t="s">
        <v>266</v>
      </c>
      <c r="AJ378" s="73" t="s">
        <v>2283</v>
      </c>
      <c r="AK378" s="81" t="s">
        <v>7588</v>
      </c>
      <c r="AL378" s="73" t="s">
        <v>7588</v>
      </c>
      <c r="AN378" s="26"/>
      <c r="AO378" s="24" t="s">
        <v>7346</v>
      </c>
      <c r="AP378" s="73" t="s">
        <v>86</v>
      </c>
      <c r="AQ378" s="24" t="s">
        <v>2283</v>
      </c>
      <c r="AR378" s="24" t="s">
        <v>6238</v>
      </c>
      <c r="AS378" s="24">
        <v>2040</v>
      </c>
      <c r="AU378" s="26"/>
      <c r="AV378" s="24" t="s">
        <v>267</v>
      </c>
      <c r="AW378" s="22" t="s">
        <v>3271</v>
      </c>
      <c r="AX378" s="24" t="s">
        <v>266</v>
      </c>
      <c r="AY378" s="24" t="s">
        <v>689</v>
      </c>
      <c r="AZ378" s="24" t="s">
        <v>7588</v>
      </c>
      <c r="BA378" s="24" t="s">
        <v>7588</v>
      </c>
      <c r="BC378" s="26"/>
      <c r="BE378" s="29"/>
      <c r="BF378" s="26"/>
      <c r="BG378" s="24">
        <f t="shared" si="182"/>
        <v>0</v>
      </c>
      <c r="BH378" s="24">
        <f t="shared" si="183"/>
        <v>0</v>
      </c>
      <c r="BI378" s="24">
        <f t="shared" si="184"/>
        <v>0</v>
      </c>
      <c r="BJ378" s="24">
        <f t="shared" si="185"/>
        <v>0</v>
      </c>
      <c r="BK378" s="24">
        <f t="shared" si="186"/>
        <v>0</v>
      </c>
      <c r="BL378" s="24">
        <f t="shared" si="187"/>
        <v>1</v>
      </c>
      <c r="BM378" s="24">
        <f t="shared" si="188"/>
        <v>0</v>
      </c>
      <c r="BN378" s="24">
        <f t="shared" si="189"/>
        <v>1</v>
      </c>
      <c r="BO378" s="24">
        <f t="shared" si="190"/>
        <v>0</v>
      </c>
      <c r="BP378" s="24">
        <f t="shared" si="191"/>
        <v>0</v>
      </c>
      <c r="BQ378" s="24">
        <f t="shared" si="192"/>
        <v>1</v>
      </c>
      <c r="BR378" s="24">
        <f t="shared" si="193"/>
        <v>0</v>
      </c>
      <c r="BS378" s="24">
        <f t="shared" si="194"/>
        <v>0</v>
      </c>
      <c r="BT378" s="24">
        <f t="shared" si="195"/>
        <v>1</v>
      </c>
      <c r="BU378" s="24">
        <f t="shared" si="196"/>
        <v>0</v>
      </c>
      <c r="BV378" s="24">
        <f t="shared" si="197"/>
        <v>0</v>
      </c>
      <c r="BW378" s="24">
        <f t="shared" si="198"/>
        <v>0</v>
      </c>
      <c r="BX378" s="24">
        <f t="shared" si="199"/>
        <v>0</v>
      </c>
      <c r="BY378" s="24">
        <f t="shared" si="200"/>
        <v>0</v>
      </c>
      <c r="BZ378" s="24">
        <f t="shared" si="201"/>
        <v>0</v>
      </c>
      <c r="CA378" s="24">
        <f t="shared" si="202"/>
        <v>1</v>
      </c>
      <c r="CB378" s="24">
        <f t="shared" si="203"/>
        <v>1</v>
      </c>
      <c r="CC378" s="24">
        <f t="shared" si="204"/>
        <v>0</v>
      </c>
      <c r="CD378" s="24">
        <f t="shared" si="205"/>
        <v>0</v>
      </c>
      <c r="CE378" s="24">
        <f t="shared" si="206"/>
        <v>0</v>
      </c>
      <c r="CF378" s="24">
        <f t="shared" si="207"/>
        <v>0</v>
      </c>
      <c r="CG378" s="24">
        <f>MAX(BJ378,BN378,BX378,CB378)</f>
        <v>1</v>
      </c>
      <c r="CH378" s="24">
        <f t="shared" si="208"/>
        <v>0</v>
      </c>
      <c r="CI378" s="24">
        <f t="shared" si="209"/>
        <v>1</v>
      </c>
      <c r="CJ378" s="211">
        <f>_xlfn.XLOOKUP($C378,[1]Sheet1!$B:$B,[1]Sheet1!BJ:BJ)</f>
        <v>0</v>
      </c>
      <c r="CK378" s="211">
        <f>_xlfn.XLOOKUP($C378,[1]Sheet1!$B:$B,[1]Sheet1!BK:BK)</f>
        <v>0</v>
      </c>
      <c r="CL378" s="211">
        <f>_xlfn.XLOOKUP($C378,[1]Sheet1!$B:$B,[1]Sheet1!BL:BL)</f>
        <v>0</v>
      </c>
      <c r="CM378" s="211">
        <f>_xlfn.XLOOKUP($C378,[1]Sheet1!$B:$B,[1]Sheet1!BM:BM)</f>
        <v>0</v>
      </c>
      <c r="CN378" s="211">
        <f>_xlfn.XLOOKUP($C378,[1]Sheet1!$B:$B,[1]Sheet1!BN:BN)</f>
        <v>0</v>
      </c>
      <c r="CO378" s="211">
        <f>_xlfn.XLOOKUP($C378,[1]Sheet1!$B:$B,[1]Sheet1!BO:BO)</f>
        <v>0</v>
      </c>
      <c r="CP378" s="211">
        <f>_xlfn.XLOOKUP($C378,[1]Sheet1!$B:$B,[1]Sheet1!BP:BP)</f>
        <v>1</v>
      </c>
      <c r="CQ378" s="211">
        <f>_xlfn.XLOOKUP($C378,[1]Sheet1!$B:$B,[1]Sheet1!BQ:BQ)</f>
        <v>1</v>
      </c>
      <c r="CR378" s="211">
        <f>_xlfn.XLOOKUP($C378,[1]Sheet1!$B:$B,[1]Sheet1!BR:BR)</f>
        <v>0</v>
      </c>
      <c r="CS378" s="211">
        <f>_xlfn.XLOOKUP($C378,[1]Sheet1!$B:$B,[1]Sheet1!BS:BS)</f>
        <v>1</v>
      </c>
      <c r="CT378" s="211">
        <f>_xlfn.XLOOKUP($C378,[1]Sheet1!$B:$B,[1]Sheet1!BT:BT)</f>
        <v>0</v>
      </c>
      <c r="CU378" s="211">
        <f>_xlfn.XLOOKUP($C378,[1]Sheet1!$B:$B,[1]Sheet1!BU:BU)</f>
        <v>1</v>
      </c>
      <c r="CV378" s="211">
        <f>_xlfn.XLOOKUP($C378,[1]Sheet1!$B:$B,[1]Sheet1!BV:BV)</f>
        <v>0</v>
      </c>
      <c r="CW378" s="211">
        <f>_xlfn.XLOOKUP($C378,[1]Sheet1!$B:$B,[1]Sheet1!BW:BW)</f>
        <v>0</v>
      </c>
      <c r="CX378" s="211">
        <f>_xlfn.XLOOKUP($C378,[1]Sheet1!$B:$B,[1]Sheet1!BX:BX)</f>
        <v>0</v>
      </c>
      <c r="CY378" s="211">
        <f>_xlfn.XLOOKUP($C378,[1]Sheet1!$B:$B,[1]Sheet1!BY:BY)</f>
        <v>0</v>
      </c>
      <c r="CZ378" s="211">
        <f>_xlfn.XLOOKUP($C378,[1]Sheet1!$B:$B,[1]Sheet1!BZ:BZ)</f>
        <v>1</v>
      </c>
      <c r="DA378" s="211">
        <f>_xlfn.XLOOKUP($C378,[1]Sheet1!$B:$B,[1]Sheet1!CA:CA)</f>
        <v>0</v>
      </c>
      <c r="DB378" s="211">
        <f>_xlfn.XLOOKUP($C378,[1]Sheet1!$B:$B,[1]Sheet1!CB:CB)</f>
        <v>1</v>
      </c>
      <c r="DC378" s="211">
        <f>_xlfn.XLOOKUP($C378,[1]Sheet1!$B:$B,[1]Sheet1!CC:CC)</f>
        <v>0</v>
      </c>
      <c r="DD378" s="211">
        <f>_xlfn.XLOOKUP($C378,[1]Sheet1!$B:$B,[1]Sheet1!CD:CD)</f>
        <v>0</v>
      </c>
      <c r="DE378" s="211">
        <f>_xlfn.XLOOKUP($C378,[1]Sheet1!$B:$B,[1]Sheet1!CE:CE)</f>
        <v>1</v>
      </c>
      <c r="DF378" s="211">
        <f>_xlfn.XLOOKUP($C378,[1]Sheet1!$B:$B,[1]Sheet1!CF:CF)</f>
        <v>0</v>
      </c>
      <c r="DG378" s="163" t="str">
        <f>_xlfn.XLOOKUP(C378,[2]Sheet1!$B:$B,[2]Sheet1!$N:$N)</f>
        <v>Y</v>
      </c>
      <c r="DH378" s="163" t="str">
        <f>_xlfn.XLOOKUP(C378,[2]Sheet1!$B:$B,[2]Sheet1!$R:$R)</f>
        <v>Yes</v>
      </c>
      <c r="DI378" s="163" t="str">
        <f>_xlfn.XLOOKUP(C378,[2]Sheet1!$B:$B,[2]Sheet1!$AN:$AN)</f>
        <v>V</v>
      </c>
      <c r="DJ378" s="163" t="str">
        <f>_xlfn.XLOOKUP(C378,[2]Sheet1!$B:$B,[2]Sheet1!$W:$W)</f>
        <v>N</v>
      </c>
      <c r="DK378" s="163">
        <f>_xlfn.XLOOKUP(C378,[2]Sheet1!$B:$B,[2]Sheet1!$AF:$AF)</f>
        <v>0</v>
      </c>
      <c r="DL378" s="163" t="str">
        <f>_xlfn.XLOOKUP(C378,[2]Sheet1!$B:$B,[2]Sheet1!$AW:$AW)</f>
        <v>U</v>
      </c>
      <c r="DM378" s="166" t="str">
        <f t="shared" si="210"/>
        <v>Y</v>
      </c>
      <c r="DN378" s="166" t="str">
        <f t="shared" si="211"/>
        <v>Targets set</v>
      </c>
      <c r="DO378" s="166" t="str">
        <f t="shared" si="212"/>
        <v>Y</v>
      </c>
      <c r="DP378" s="166" t="str">
        <f t="shared" si="213"/>
        <v>N</v>
      </c>
      <c r="DQ378" s="180" t="str">
        <f t="shared" si="214"/>
        <v>Not Specified</v>
      </c>
      <c r="DR378" s="180"/>
    </row>
    <row r="379" spans="1:122" s="24" customFormat="1" ht="16.5" hidden="1" customHeight="1">
      <c r="A379" s="24">
        <v>376</v>
      </c>
      <c r="B379" s="24">
        <v>352</v>
      </c>
      <c r="C379" s="26" t="s">
        <v>1638</v>
      </c>
      <c r="D379" s="24" t="s">
        <v>7201</v>
      </c>
      <c r="E379" s="24" t="s">
        <v>3005</v>
      </c>
      <c r="F379" s="24" t="s">
        <v>7286</v>
      </c>
      <c r="G379" s="24" t="s">
        <v>2990</v>
      </c>
      <c r="H379" s="30" t="s">
        <v>1639</v>
      </c>
      <c r="I379" s="24" t="s">
        <v>1640</v>
      </c>
      <c r="J379" s="24">
        <v>-0.253</v>
      </c>
      <c r="K379" s="24" t="s">
        <v>1641</v>
      </c>
      <c r="L379" s="24">
        <v>85000</v>
      </c>
      <c r="M379" s="26">
        <v>27</v>
      </c>
      <c r="N379" s="73" t="s">
        <v>689</v>
      </c>
      <c r="O379" s="73" t="s">
        <v>7588</v>
      </c>
      <c r="P379" s="74" t="s">
        <v>7588</v>
      </c>
      <c r="Q379" s="73" t="s">
        <v>86</v>
      </c>
      <c r="R379" s="73" t="s">
        <v>86</v>
      </c>
      <c r="S379" s="73" t="s">
        <v>673</v>
      </c>
      <c r="T379" s="73" t="s">
        <v>2984</v>
      </c>
      <c r="U379" s="213">
        <v>2030</v>
      </c>
      <c r="V379" s="73" t="s">
        <v>7588</v>
      </c>
      <c r="W379" s="73" t="s">
        <v>7588</v>
      </c>
      <c r="X379" s="218" t="s">
        <v>7588</v>
      </c>
      <c r="Y379" s="73" t="s">
        <v>7588</v>
      </c>
      <c r="Z379" s="73" t="s">
        <v>7588</v>
      </c>
      <c r="AA379" s="74" t="s">
        <v>7588</v>
      </c>
      <c r="AB379" s="73"/>
      <c r="AC379" s="73" t="s">
        <v>417</v>
      </c>
      <c r="AD379" s="74" t="s">
        <v>6</v>
      </c>
      <c r="AE379" s="73" t="s">
        <v>7588</v>
      </c>
      <c r="AF379" s="73" t="s">
        <v>689</v>
      </c>
      <c r="AG379" s="73" t="s">
        <v>266</v>
      </c>
      <c r="AH379" s="73" t="s">
        <v>266</v>
      </c>
      <c r="AI379" s="73" t="s">
        <v>738</v>
      </c>
      <c r="AJ379" s="73" t="s">
        <v>691</v>
      </c>
      <c r="AK379" s="81" t="s">
        <v>7588</v>
      </c>
      <c r="AL379" s="73" t="s">
        <v>7588</v>
      </c>
      <c r="AN379" s="26"/>
      <c r="AO379" s="24" t="s">
        <v>870</v>
      </c>
      <c r="AP379" s="73" t="s">
        <v>86</v>
      </c>
      <c r="AQ379" s="24" t="s">
        <v>691</v>
      </c>
      <c r="AR379" s="24" t="s">
        <v>6251</v>
      </c>
      <c r="AS379" s="24">
        <v>2040</v>
      </c>
      <c r="AU379" s="26"/>
      <c r="AV379" s="24" t="s">
        <v>269</v>
      </c>
      <c r="AW379" s="22" t="s">
        <v>267</v>
      </c>
      <c r="AX379" s="24" t="s">
        <v>269</v>
      </c>
      <c r="AY379" s="24" t="s">
        <v>689</v>
      </c>
      <c r="AZ379" s="24" t="s">
        <v>7588</v>
      </c>
      <c r="BA379" s="24" t="s">
        <v>7588</v>
      </c>
      <c r="BC379" s="26"/>
      <c r="BE379" s="29"/>
      <c r="BF379" s="26"/>
      <c r="BG379" s="24">
        <f t="shared" si="182"/>
        <v>0</v>
      </c>
      <c r="BH379" s="24">
        <f t="shared" si="183"/>
        <v>0</v>
      </c>
      <c r="BI379" s="24">
        <f t="shared" si="184"/>
        <v>0</v>
      </c>
      <c r="BJ379" s="24">
        <f t="shared" si="185"/>
        <v>0</v>
      </c>
      <c r="BK379" s="24">
        <f t="shared" si="186"/>
        <v>0</v>
      </c>
      <c r="BL379" s="24">
        <f t="shared" si="187"/>
        <v>1</v>
      </c>
      <c r="BM379" s="24">
        <f t="shared" si="188"/>
        <v>0</v>
      </c>
      <c r="BN379" s="24">
        <f t="shared" si="189"/>
        <v>1</v>
      </c>
      <c r="BO379" s="24">
        <f t="shared" si="190"/>
        <v>0</v>
      </c>
      <c r="BP379" s="24">
        <f t="shared" si="191"/>
        <v>0</v>
      </c>
      <c r="BQ379" s="24">
        <f t="shared" si="192"/>
        <v>0</v>
      </c>
      <c r="BR379" s="24">
        <f t="shared" si="193"/>
        <v>0</v>
      </c>
      <c r="BS379" s="24">
        <f t="shared" si="194"/>
        <v>0</v>
      </c>
      <c r="BT379" s="24">
        <f t="shared" si="195"/>
        <v>1</v>
      </c>
      <c r="BU379" s="24">
        <f t="shared" si="196"/>
        <v>0</v>
      </c>
      <c r="BV379" s="24">
        <f t="shared" si="197"/>
        <v>0</v>
      </c>
      <c r="BW379" s="24">
        <f t="shared" si="198"/>
        <v>0</v>
      </c>
      <c r="BX379" s="24">
        <f t="shared" si="199"/>
        <v>0</v>
      </c>
      <c r="BY379" s="24">
        <f t="shared" si="200"/>
        <v>0</v>
      </c>
      <c r="BZ379" s="24">
        <f t="shared" si="201"/>
        <v>0</v>
      </c>
      <c r="CA379" s="24">
        <f t="shared" si="202"/>
        <v>1</v>
      </c>
      <c r="CB379" s="24">
        <f t="shared" si="203"/>
        <v>1</v>
      </c>
      <c r="CC379" s="24">
        <f t="shared" si="204"/>
        <v>0</v>
      </c>
      <c r="CD379" s="24">
        <f t="shared" si="205"/>
        <v>0</v>
      </c>
      <c r="CE379" s="24">
        <f t="shared" si="206"/>
        <v>0</v>
      </c>
      <c r="CF379" s="24">
        <f t="shared" si="207"/>
        <v>0</v>
      </c>
      <c r="CG379" s="24">
        <f>MAX($BJ379,$BN379,$BX379,$CB379)</f>
        <v>1</v>
      </c>
      <c r="CH379" s="24">
        <f t="shared" si="208"/>
        <v>1</v>
      </c>
      <c r="CI379" s="24">
        <f t="shared" si="209"/>
        <v>0</v>
      </c>
      <c r="CJ379" s="211">
        <f>_xlfn.XLOOKUP($C379,[1]Sheet1!$B:$B,[1]Sheet1!BJ:BJ)</f>
        <v>0</v>
      </c>
      <c r="CK379" s="211">
        <f>_xlfn.XLOOKUP($C379,[1]Sheet1!$B:$B,[1]Sheet1!BK:BK)</f>
        <v>0</v>
      </c>
      <c r="CL379" s="211">
        <f>_xlfn.XLOOKUP($C379,[1]Sheet1!$B:$B,[1]Sheet1!BL:BL)</f>
        <v>1</v>
      </c>
      <c r="CM379" s="211">
        <f>_xlfn.XLOOKUP($C379,[1]Sheet1!$B:$B,[1]Sheet1!BM:BM)</f>
        <v>1</v>
      </c>
      <c r="CN379" s="211">
        <f>_xlfn.XLOOKUP($C379,[1]Sheet1!$B:$B,[1]Sheet1!BN:BN)</f>
        <v>0</v>
      </c>
      <c r="CO379" s="211">
        <f>_xlfn.XLOOKUP($C379,[1]Sheet1!$B:$B,[1]Sheet1!BO:BO)</f>
        <v>0</v>
      </c>
      <c r="CP379" s="211">
        <f>_xlfn.XLOOKUP($C379,[1]Sheet1!$B:$B,[1]Sheet1!BP:BP)</f>
        <v>1</v>
      </c>
      <c r="CQ379" s="211">
        <f>_xlfn.XLOOKUP($C379,[1]Sheet1!$B:$B,[1]Sheet1!BQ:BQ)</f>
        <v>1</v>
      </c>
      <c r="CR379" s="211">
        <f>_xlfn.XLOOKUP($C379,[1]Sheet1!$B:$B,[1]Sheet1!BR:BR)</f>
        <v>0</v>
      </c>
      <c r="CS379" s="211">
        <f>_xlfn.XLOOKUP($C379,[1]Sheet1!$B:$B,[1]Sheet1!BS:BS)</f>
        <v>1</v>
      </c>
      <c r="CT379" s="211">
        <f>_xlfn.XLOOKUP($C379,[1]Sheet1!$B:$B,[1]Sheet1!BT:BT)</f>
        <v>0</v>
      </c>
      <c r="CU379" s="211">
        <f>_xlfn.XLOOKUP($C379,[1]Sheet1!$B:$B,[1]Sheet1!BU:BU)</f>
        <v>1</v>
      </c>
      <c r="CV379" s="211">
        <f>_xlfn.XLOOKUP($C379,[1]Sheet1!$B:$B,[1]Sheet1!BV:BV)</f>
        <v>0</v>
      </c>
      <c r="CW379" s="211">
        <f>_xlfn.XLOOKUP($C379,[1]Sheet1!$B:$B,[1]Sheet1!BW:BW)</f>
        <v>0</v>
      </c>
      <c r="CX379" s="211">
        <f>_xlfn.XLOOKUP($C379,[1]Sheet1!$B:$B,[1]Sheet1!BX:BX)</f>
        <v>0</v>
      </c>
      <c r="CY379" s="211">
        <f>_xlfn.XLOOKUP($C379,[1]Sheet1!$B:$B,[1]Sheet1!BY:BY)</f>
        <v>0</v>
      </c>
      <c r="CZ379" s="211">
        <f>_xlfn.XLOOKUP($C379,[1]Sheet1!$B:$B,[1]Sheet1!BZ:BZ)</f>
        <v>1</v>
      </c>
      <c r="DA379" s="211">
        <f>_xlfn.XLOOKUP($C379,[1]Sheet1!$B:$B,[1]Sheet1!CA:CA)</f>
        <v>0</v>
      </c>
      <c r="DB379" s="211">
        <f>_xlfn.XLOOKUP($C379,[1]Sheet1!$B:$B,[1]Sheet1!CB:CB)</f>
        <v>1</v>
      </c>
      <c r="DC379" s="211">
        <f>_xlfn.XLOOKUP($C379,[1]Sheet1!$B:$B,[1]Sheet1!CC:CC)</f>
        <v>1</v>
      </c>
      <c r="DD379" s="211">
        <f>_xlfn.XLOOKUP($C379,[1]Sheet1!$B:$B,[1]Sheet1!CD:CD)</f>
        <v>0</v>
      </c>
      <c r="DE379" s="211">
        <f>_xlfn.XLOOKUP($C379,[1]Sheet1!$B:$B,[1]Sheet1!CE:CE)</f>
        <v>1</v>
      </c>
      <c r="DF379" s="211">
        <f>_xlfn.XLOOKUP($C379,[1]Sheet1!$B:$B,[1]Sheet1!CF:CF)</f>
        <v>0</v>
      </c>
      <c r="DG379" s="163" t="str">
        <f>_xlfn.XLOOKUP(C379,[2]Sheet1!$B:$B,[2]Sheet1!$N:$N)</f>
        <v>Y</v>
      </c>
      <c r="DH379" s="163" t="str">
        <f>_xlfn.XLOOKUP(C379,[2]Sheet1!$B:$B,[2]Sheet1!$R:$R)</f>
        <v>No</v>
      </c>
      <c r="DI379" s="163" t="str">
        <f>_xlfn.XLOOKUP(C379,[2]Sheet1!$B:$B,[2]Sheet1!$AN:$AN)</f>
        <v>C</v>
      </c>
      <c r="DJ379" s="163" t="str">
        <f>_xlfn.XLOOKUP(C379,[2]Sheet1!$B:$B,[2]Sheet1!$W:$W)</f>
        <v>C</v>
      </c>
      <c r="DK379" s="163" t="str">
        <f>_xlfn.XLOOKUP(C379,[2]Sheet1!$B:$B,[2]Sheet1!$AF:$AF)</f>
        <v>Y</v>
      </c>
      <c r="DL379" s="163" t="str">
        <f>_xlfn.XLOOKUP(C379,[2]Sheet1!$B:$B,[2]Sheet1!$AW:$AW)</f>
        <v>Y</v>
      </c>
      <c r="DM379" s="166" t="str">
        <f t="shared" si="210"/>
        <v>Y</v>
      </c>
      <c r="DN379" s="166" t="str">
        <f t="shared" si="211"/>
        <v/>
      </c>
      <c r="DO379" s="166" t="str">
        <f t="shared" si="212"/>
        <v>Y</v>
      </c>
      <c r="DP379" s="166" t="str">
        <f t="shared" si="213"/>
        <v>N</v>
      </c>
      <c r="DQ379" s="180" t="str">
        <f t="shared" si="214"/>
        <v>No</v>
      </c>
      <c r="DR379" s="180"/>
    </row>
    <row r="380" spans="1:122" s="24" customFormat="1" ht="16.5" hidden="1" customHeight="1">
      <c r="A380" s="24">
        <v>377</v>
      </c>
      <c r="B380" s="24">
        <v>388</v>
      </c>
      <c r="C380" s="26" t="s">
        <v>1642</v>
      </c>
      <c r="D380" s="24" t="s">
        <v>7226</v>
      </c>
      <c r="E380" s="24" t="s">
        <v>7169</v>
      </c>
      <c r="F380" s="24" t="s">
        <v>7286</v>
      </c>
      <c r="G380" s="24" t="s">
        <v>2990</v>
      </c>
      <c r="H380" s="30" t="s">
        <v>1643</v>
      </c>
      <c r="I380" s="24" t="s">
        <v>1644</v>
      </c>
      <c r="J380" s="24">
        <v>-0.21199999999999999</v>
      </c>
      <c r="K380" s="24" t="s">
        <v>1645</v>
      </c>
      <c r="L380" s="24">
        <v>8249</v>
      </c>
      <c r="M380" s="26">
        <v>31</v>
      </c>
      <c r="N380" s="73" t="s">
        <v>689</v>
      </c>
      <c r="O380" s="73" t="s">
        <v>7588</v>
      </c>
      <c r="P380" s="74" t="s">
        <v>7588</v>
      </c>
      <c r="Q380" s="73" t="s">
        <v>689</v>
      </c>
      <c r="R380" s="73" t="s">
        <v>689</v>
      </c>
      <c r="S380" s="73" t="s">
        <v>7588</v>
      </c>
      <c r="T380" s="73" t="s">
        <v>7588</v>
      </c>
      <c r="U380" s="213" t="s">
        <v>7588</v>
      </c>
      <c r="V380" s="73" t="s">
        <v>7588</v>
      </c>
      <c r="W380" s="73" t="s">
        <v>7588</v>
      </c>
      <c r="X380" s="218" t="s">
        <v>7588</v>
      </c>
      <c r="Y380" s="73" t="s">
        <v>7588</v>
      </c>
      <c r="Z380" s="73" t="s">
        <v>7588</v>
      </c>
      <c r="AA380" s="74" t="s">
        <v>7588</v>
      </c>
      <c r="AB380" s="73"/>
      <c r="AC380" s="73" t="s">
        <v>3013</v>
      </c>
      <c r="AD380" s="74" t="s">
        <v>7139</v>
      </c>
      <c r="AE380" s="73" t="s">
        <v>7588</v>
      </c>
      <c r="AF380" s="73" t="s">
        <v>689</v>
      </c>
      <c r="AG380" s="73" t="s">
        <v>266</v>
      </c>
      <c r="AH380" s="73" t="s">
        <v>266</v>
      </c>
      <c r="AI380" s="73" t="s">
        <v>267</v>
      </c>
      <c r="AJ380" s="73" t="s">
        <v>691</v>
      </c>
      <c r="AK380" s="81" t="s">
        <v>7588</v>
      </c>
      <c r="AL380" s="73" t="s">
        <v>7588</v>
      </c>
      <c r="AM380" s="28" t="s">
        <v>1646</v>
      </c>
      <c r="AN380" s="26" t="s">
        <v>186</v>
      </c>
      <c r="AO380" s="24" t="s">
        <v>7588</v>
      </c>
      <c r="AP380" s="73" t="s">
        <v>689</v>
      </c>
      <c r="AQ380" s="24" t="s">
        <v>7588</v>
      </c>
      <c r="AR380" s="24" t="s">
        <v>7588</v>
      </c>
      <c r="AS380" s="24" t="s">
        <v>7588</v>
      </c>
      <c r="AU380" s="26"/>
      <c r="AV380" s="24" t="s">
        <v>7588</v>
      </c>
      <c r="AW380" s="22" t="s">
        <v>7588</v>
      </c>
      <c r="AX380" s="24" t="s">
        <v>7588</v>
      </c>
      <c r="AY380" s="24" t="s">
        <v>689</v>
      </c>
      <c r="AZ380" s="24" t="s">
        <v>7588</v>
      </c>
      <c r="BA380" s="24" t="s">
        <v>7588</v>
      </c>
      <c r="BC380" s="26"/>
      <c r="BE380" s="29"/>
      <c r="BF380" s="26"/>
      <c r="BG380" s="24">
        <f t="shared" si="182"/>
        <v>0</v>
      </c>
      <c r="BH380" s="24">
        <f t="shared" si="183"/>
        <v>0</v>
      </c>
      <c r="BI380" s="24">
        <f t="shared" si="184"/>
        <v>0</v>
      </c>
      <c r="BJ380" s="24">
        <f t="shared" si="185"/>
        <v>0</v>
      </c>
      <c r="BK380" s="24">
        <f t="shared" si="186"/>
        <v>0</v>
      </c>
      <c r="BL380" s="24">
        <f t="shared" si="187"/>
        <v>0</v>
      </c>
      <c r="BM380" s="24">
        <f t="shared" si="188"/>
        <v>0</v>
      </c>
      <c r="BN380" s="24">
        <f t="shared" si="189"/>
        <v>0</v>
      </c>
      <c r="BO380" s="24">
        <f t="shared" si="190"/>
        <v>0</v>
      </c>
      <c r="BP380" s="24">
        <f t="shared" si="191"/>
        <v>0</v>
      </c>
      <c r="BQ380" s="24">
        <f t="shared" si="192"/>
        <v>0</v>
      </c>
      <c r="BR380" s="24">
        <f t="shared" si="193"/>
        <v>0</v>
      </c>
      <c r="BS380" s="24">
        <f t="shared" si="194"/>
        <v>0</v>
      </c>
      <c r="BT380" s="24">
        <f t="shared" si="195"/>
        <v>0</v>
      </c>
      <c r="BU380" s="24">
        <f t="shared" si="196"/>
        <v>0</v>
      </c>
      <c r="BV380" s="24">
        <f t="shared" si="197"/>
        <v>0</v>
      </c>
      <c r="BW380" s="24">
        <f t="shared" si="198"/>
        <v>0</v>
      </c>
      <c r="BX380" s="24">
        <f t="shared" si="199"/>
        <v>0</v>
      </c>
      <c r="BY380" s="24">
        <f t="shared" si="200"/>
        <v>0</v>
      </c>
      <c r="BZ380" s="24">
        <f t="shared" si="201"/>
        <v>0</v>
      </c>
      <c r="CA380" s="24">
        <f t="shared" si="202"/>
        <v>0</v>
      </c>
      <c r="CB380" s="24">
        <f t="shared" si="203"/>
        <v>0</v>
      </c>
      <c r="CC380" s="24">
        <f t="shared" si="204"/>
        <v>0</v>
      </c>
      <c r="CD380" s="24">
        <f t="shared" si="205"/>
        <v>0</v>
      </c>
      <c r="CE380" s="24">
        <f t="shared" si="206"/>
        <v>0</v>
      </c>
      <c r="CF380" s="24">
        <f t="shared" si="207"/>
        <v>0</v>
      </c>
      <c r="CG380" s="24">
        <f>MAX(BJ380,BN380,BX380,CB380)</f>
        <v>0</v>
      </c>
      <c r="CH380" s="24">
        <f t="shared" si="208"/>
        <v>0</v>
      </c>
      <c r="CI380" s="24">
        <f t="shared" si="209"/>
        <v>0</v>
      </c>
      <c r="CJ380" s="211">
        <f>_xlfn.XLOOKUP($C380,[1]Sheet1!$B:$B,[1]Sheet1!BJ:BJ)</f>
        <v>0</v>
      </c>
      <c r="CK380" s="211">
        <f>_xlfn.XLOOKUP($C380,[1]Sheet1!$B:$B,[1]Sheet1!BK:BK)</f>
        <v>0</v>
      </c>
      <c r="CL380" s="211">
        <f>_xlfn.XLOOKUP($C380,[1]Sheet1!$B:$B,[1]Sheet1!BL:BL)</f>
        <v>0</v>
      </c>
      <c r="CM380" s="211">
        <f>_xlfn.XLOOKUP($C380,[1]Sheet1!$B:$B,[1]Sheet1!BM:BM)</f>
        <v>0</v>
      </c>
      <c r="CN380" s="211">
        <f>_xlfn.XLOOKUP($C380,[1]Sheet1!$B:$B,[1]Sheet1!BN:BN)</f>
        <v>0</v>
      </c>
      <c r="CO380" s="211">
        <f>_xlfn.XLOOKUP($C380,[1]Sheet1!$B:$B,[1]Sheet1!BO:BO)</f>
        <v>0</v>
      </c>
      <c r="CP380" s="211">
        <f>_xlfn.XLOOKUP($C380,[1]Sheet1!$B:$B,[1]Sheet1!BP:BP)</f>
        <v>0</v>
      </c>
      <c r="CQ380" s="211">
        <f>_xlfn.XLOOKUP($C380,[1]Sheet1!$B:$B,[1]Sheet1!BQ:BQ)</f>
        <v>0</v>
      </c>
      <c r="CR380" s="211">
        <f>_xlfn.XLOOKUP($C380,[1]Sheet1!$B:$B,[1]Sheet1!BR:BR)</f>
        <v>0</v>
      </c>
      <c r="CS380" s="211">
        <f>_xlfn.XLOOKUP($C380,[1]Sheet1!$B:$B,[1]Sheet1!BS:BS)</f>
        <v>0</v>
      </c>
      <c r="CT380" s="211">
        <f>_xlfn.XLOOKUP($C380,[1]Sheet1!$B:$B,[1]Sheet1!BT:BT)</f>
        <v>0</v>
      </c>
      <c r="CU380" s="211">
        <f>_xlfn.XLOOKUP($C380,[1]Sheet1!$B:$B,[1]Sheet1!BU:BU)</f>
        <v>0</v>
      </c>
      <c r="CV380" s="211">
        <f>_xlfn.XLOOKUP($C380,[1]Sheet1!$B:$B,[1]Sheet1!BV:BV)</f>
        <v>0</v>
      </c>
      <c r="CW380" s="211">
        <f>_xlfn.XLOOKUP($C380,[1]Sheet1!$B:$B,[1]Sheet1!BW:BW)</f>
        <v>0</v>
      </c>
      <c r="CX380" s="211">
        <f>_xlfn.XLOOKUP($C380,[1]Sheet1!$B:$B,[1]Sheet1!BX:BX)</f>
        <v>0</v>
      </c>
      <c r="CY380" s="211">
        <f>_xlfn.XLOOKUP($C380,[1]Sheet1!$B:$B,[1]Sheet1!BY:BY)</f>
        <v>0</v>
      </c>
      <c r="CZ380" s="211">
        <f>_xlfn.XLOOKUP($C380,[1]Sheet1!$B:$B,[1]Sheet1!BZ:BZ)</f>
        <v>0</v>
      </c>
      <c r="DA380" s="211">
        <f>_xlfn.XLOOKUP($C380,[1]Sheet1!$B:$B,[1]Sheet1!CA:CA)</f>
        <v>0</v>
      </c>
      <c r="DB380" s="211">
        <f>_xlfn.XLOOKUP($C380,[1]Sheet1!$B:$B,[1]Sheet1!CB:CB)</f>
        <v>0</v>
      </c>
      <c r="DC380" s="211">
        <f>_xlfn.XLOOKUP($C380,[1]Sheet1!$B:$B,[1]Sheet1!CC:CC)</f>
        <v>0</v>
      </c>
      <c r="DD380" s="211">
        <f>_xlfn.XLOOKUP($C380,[1]Sheet1!$B:$B,[1]Sheet1!CD:CD)</f>
        <v>0</v>
      </c>
      <c r="DE380" s="211">
        <f>_xlfn.XLOOKUP($C380,[1]Sheet1!$B:$B,[1]Sheet1!CE:CE)</f>
        <v>0</v>
      </c>
      <c r="DF380" s="211">
        <f>_xlfn.XLOOKUP($C380,[1]Sheet1!$B:$B,[1]Sheet1!CF:CF)</f>
        <v>0</v>
      </c>
      <c r="DG380" s="163" t="str">
        <f>_xlfn.XLOOKUP(C380,[2]Sheet1!$B:$B,[2]Sheet1!$N:$N)</f>
        <v>N</v>
      </c>
      <c r="DH380" s="163">
        <f>_xlfn.XLOOKUP(C380,[2]Sheet1!$B:$B,[2]Sheet1!$R:$R)</f>
        <v>0</v>
      </c>
      <c r="DI380" s="163" t="str">
        <f>_xlfn.XLOOKUP(C380,[2]Sheet1!$B:$B,[2]Sheet1!$AN:$AN)</f>
        <v>N</v>
      </c>
      <c r="DJ380" s="163" t="str">
        <f>_xlfn.XLOOKUP(C380,[2]Sheet1!$B:$B,[2]Sheet1!$W:$W)</f>
        <v>N</v>
      </c>
      <c r="DK380" s="163" t="str">
        <f>_xlfn.XLOOKUP(C380,[2]Sheet1!$B:$B,[2]Sheet1!$AF:$AF)</f>
        <v>N</v>
      </c>
      <c r="DL380" s="163" t="str">
        <f>_xlfn.XLOOKUP(C380,[2]Sheet1!$B:$B,[2]Sheet1!$AW:$AW)</f>
        <v>N</v>
      </c>
      <c r="DM380" s="166" t="str">
        <f t="shared" si="210"/>
        <v>N</v>
      </c>
      <c r="DN380" s="166" t="str">
        <f t="shared" si="211"/>
        <v/>
      </c>
      <c r="DO380" s="166" t="str">
        <f t="shared" si="212"/>
        <v>N</v>
      </c>
      <c r="DP380" s="166" t="str">
        <f t="shared" si="213"/>
        <v>N</v>
      </c>
      <c r="DQ380" s="180" t="str">
        <f t="shared" si="214"/>
        <v/>
      </c>
      <c r="DR380" s="180"/>
    </row>
    <row r="381" spans="1:122" s="24" customFormat="1" ht="16.5" hidden="1" customHeight="1">
      <c r="A381" s="24">
        <v>378</v>
      </c>
      <c r="B381" s="24">
        <v>387</v>
      </c>
      <c r="C381" s="26" t="s">
        <v>1746</v>
      </c>
      <c r="D381" s="24" t="s">
        <v>7192</v>
      </c>
      <c r="E381" s="24" t="s">
        <v>7163</v>
      </c>
      <c r="F381" s="24" t="s">
        <v>2374</v>
      </c>
      <c r="G381" s="24" t="s">
        <v>3136</v>
      </c>
      <c r="H381" s="30" t="s">
        <v>1747</v>
      </c>
      <c r="I381" s="24" t="s">
        <v>1748</v>
      </c>
      <c r="J381" s="24">
        <v>6.7000000000000004E-2</v>
      </c>
      <c r="K381" s="24" t="s">
        <v>1749</v>
      </c>
      <c r="L381" s="24">
        <v>176962</v>
      </c>
      <c r="M381" s="26">
        <v>24</v>
      </c>
      <c r="N381" s="73" t="s">
        <v>86</v>
      </c>
      <c r="O381" s="73">
        <v>2017</v>
      </c>
      <c r="P381" s="74">
        <v>2030</v>
      </c>
      <c r="Q381" s="73" t="s">
        <v>86</v>
      </c>
      <c r="R381" s="73" t="s">
        <v>86</v>
      </c>
      <c r="S381" s="73" t="s">
        <v>673</v>
      </c>
      <c r="T381" s="73" t="s">
        <v>2984</v>
      </c>
      <c r="U381" s="213">
        <v>2030</v>
      </c>
      <c r="V381" s="73" t="s">
        <v>673</v>
      </c>
      <c r="W381" s="73" t="s">
        <v>2984</v>
      </c>
      <c r="X381" s="218">
        <v>2050</v>
      </c>
      <c r="Y381" s="73" t="s">
        <v>86</v>
      </c>
      <c r="Z381" s="73" t="s">
        <v>673</v>
      </c>
      <c r="AA381" s="74">
        <v>2050</v>
      </c>
      <c r="AB381" s="73"/>
      <c r="AC381" s="73" t="s">
        <v>417</v>
      </c>
      <c r="AD381" s="74" t="s">
        <v>6</v>
      </c>
      <c r="AE381" s="73" t="s">
        <v>7588</v>
      </c>
      <c r="AF381" s="73" t="s">
        <v>689</v>
      </c>
      <c r="AG381" s="73" t="s">
        <v>266</v>
      </c>
      <c r="AH381" s="73" t="s">
        <v>266</v>
      </c>
      <c r="AI381" s="73" t="s">
        <v>266</v>
      </c>
      <c r="AJ381" s="73" t="s">
        <v>2283</v>
      </c>
      <c r="AK381" s="81" t="s">
        <v>7588</v>
      </c>
      <c r="AL381" s="73" t="s">
        <v>7588</v>
      </c>
      <c r="AN381" s="26"/>
      <c r="AO381" s="24" t="s">
        <v>7346</v>
      </c>
      <c r="AP381" s="73" t="s">
        <v>86</v>
      </c>
      <c r="AQ381" s="24" t="s">
        <v>2283</v>
      </c>
      <c r="AR381" s="24" t="s">
        <v>6267</v>
      </c>
      <c r="AS381" s="24">
        <v>2050</v>
      </c>
      <c r="AU381" s="26"/>
      <c r="AV381" s="24" t="s">
        <v>266</v>
      </c>
      <c r="AW381" s="22" t="s">
        <v>3271</v>
      </c>
      <c r="AX381" s="24" t="s">
        <v>266</v>
      </c>
      <c r="AY381" s="24" t="s">
        <v>689</v>
      </c>
      <c r="AZ381" s="24" t="s">
        <v>7588</v>
      </c>
      <c r="BA381" s="24" t="s">
        <v>7588</v>
      </c>
      <c r="BC381" s="26"/>
      <c r="BE381" s="29"/>
      <c r="BF381" s="26"/>
      <c r="BG381" s="24">
        <f t="shared" si="182"/>
        <v>0</v>
      </c>
      <c r="BH381" s="24">
        <f t="shared" si="183"/>
        <v>1</v>
      </c>
      <c r="BI381" s="24">
        <f t="shared" si="184"/>
        <v>0</v>
      </c>
      <c r="BJ381" s="24">
        <f t="shared" si="185"/>
        <v>1</v>
      </c>
      <c r="BK381" s="24">
        <f t="shared" si="186"/>
        <v>0</v>
      </c>
      <c r="BL381" s="24">
        <f t="shared" si="187"/>
        <v>1</v>
      </c>
      <c r="BM381" s="24">
        <f t="shared" si="188"/>
        <v>0</v>
      </c>
      <c r="BN381" s="24">
        <f t="shared" si="189"/>
        <v>1</v>
      </c>
      <c r="BO381" s="24">
        <f t="shared" si="190"/>
        <v>0</v>
      </c>
      <c r="BP381" s="24">
        <f t="shared" si="191"/>
        <v>0</v>
      </c>
      <c r="BQ381" s="24">
        <f t="shared" si="192"/>
        <v>1</v>
      </c>
      <c r="BR381" s="24">
        <f t="shared" si="193"/>
        <v>0</v>
      </c>
      <c r="BS381" s="24">
        <f t="shared" si="194"/>
        <v>0</v>
      </c>
      <c r="BT381" s="24">
        <f t="shared" si="195"/>
        <v>1</v>
      </c>
      <c r="BU381" s="24">
        <f t="shared" si="196"/>
        <v>0</v>
      </c>
      <c r="BV381" s="24">
        <f t="shared" si="197"/>
        <v>0</v>
      </c>
      <c r="BW381" s="24">
        <f t="shared" si="198"/>
        <v>0</v>
      </c>
      <c r="BX381" s="24">
        <f t="shared" si="199"/>
        <v>0</v>
      </c>
      <c r="BY381" s="24">
        <f t="shared" si="200"/>
        <v>0</v>
      </c>
      <c r="BZ381" s="24">
        <f t="shared" si="201"/>
        <v>0</v>
      </c>
      <c r="CA381" s="24">
        <f t="shared" si="202"/>
        <v>1</v>
      </c>
      <c r="CB381" s="24">
        <f t="shared" si="203"/>
        <v>1</v>
      </c>
      <c r="CC381" s="24">
        <f t="shared" si="204"/>
        <v>0</v>
      </c>
      <c r="CD381" s="24">
        <f t="shared" si="205"/>
        <v>0</v>
      </c>
      <c r="CE381" s="24">
        <f t="shared" si="206"/>
        <v>0</v>
      </c>
      <c r="CF381" s="24">
        <f t="shared" si="207"/>
        <v>1</v>
      </c>
      <c r="CG381" s="24">
        <f>MAX($BJ381,$BN381,$BX381,$CB381)</f>
        <v>1</v>
      </c>
      <c r="CH381" s="24">
        <f t="shared" si="208"/>
        <v>0</v>
      </c>
      <c r="CI381" s="24">
        <f t="shared" si="209"/>
        <v>0</v>
      </c>
      <c r="CJ381" s="211">
        <f>_xlfn.XLOOKUP($C381,[1]Sheet1!$B:$B,[1]Sheet1!BJ:BJ)</f>
        <v>0</v>
      </c>
      <c r="CK381" s="211">
        <f>_xlfn.XLOOKUP($C381,[1]Sheet1!$B:$B,[1]Sheet1!BK:BK)</f>
        <v>1</v>
      </c>
      <c r="CL381" s="211">
        <f>_xlfn.XLOOKUP($C381,[1]Sheet1!$B:$B,[1]Sheet1!BL:BL)</f>
        <v>0</v>
      </c>
      <c r="CM381" s="211">
        <f>_xlfn.XLOOKUP($C381,[1]Sheet1!$B:$B,[1]Sheet1!BM:BM)</f>
        <v>1</v>
      </c>
      <c r="CN381" s="211">
        <f>_xlfn.XLOOKUP($C381,[1]Sheet1!$B:$B,[1]Sheet1!BN:BN)</f>
        <v>0</v>
      </c>
      <c r="CO381" s="211">
        <f>_xlfn.XLOOKUP($C381,[1]Sheet1!$B:$B,[1]Sheet1!BO:BO)</f>
        <v>0</v>
      </c>
      <c r="CP381" s="211">
        <f>_xlfn.XLOOKUP($C381,[1]Sheet1!$B:$B,[1]Sheet1!BP:BP)</f>
        <v>1</v>
      </c>
      <c r="CQ381" s="211">
        <f>_xlfn.XLOOKUP($C381,[1]Sheet1!$B:$B,[1]Sheet1!BQ:BQ)</f>
        <v>1</v>
      </c>
      <c r="CR381" s="211">
        <f>_xlfn.XLOOKUP($C381,[1]Sheet1!$B:$B,[1]Sheet1!BR:BR)</f>
        <v>0</v>
      </c>
      <c r="CS381" s="211">
        <f>_xlfn.XLOOKUP($C381,[1]Sheet1!$B:$B,[1]Sheet1!BS:BS)</f>
        <v>1</v>
      </c>
      <c r="CT381" s="211">
        <f>_xlfn.XLOOKUP($C381,[1]Sheet1!$B:$B,[1]Sheet1!BT:BT)</f>
        <v>0</v>
      </c>
      <c r="CU381" s="211">
        <f>_xlfn.XLOOKUP($C381,[1]Sheet1!$B:$B,[1]Sheet1!BU:BU)</f>
        <v>1</v>
      </c>
      <c r="CV381" s="211">
        <f>_xlfn.XLOOKUP($C381,[1]Sheet1!$B:$B,[1]Sheet1!BV:BV)</f>
        <v>0</v>
      </c>
      <c r="CW381" s="211">
        <f>_xlfn.XLOOKUP($C381,[1]Sheet1!$B:$B,[1]Sheet1!BW:BW)</f>
        <v>1</v>
      </c>
      <c r="CX381" s="211">
        <f>_xlfn.XLOOKUP($C381,[1]Sheet1!$B:$B,[1]Sheet1!BX:BX)</f>
        <v>0</v>
      </c>
      <c r="CY381" s="211">
        <f>_xlfn.XLOOKUP($C381,[1]Sheet1!$B:$B,[1]Sheet1!BY:BY)</f>
        <v>1</v>
      </c>
      <c r="CZ381" s="211">
        <f>_xlfn.XLOOKUP($C381,[1]Sheet1!$B:$B,[1]Sheet1!BZ:BZ)</f>
        <v>1</v>
      </c>
      <c r="DA381" s="211">
        <f>_xlfn.XLOOKUP($C381,[1]Sheet1!$B:$B,[1]Sheet1!CA:CA)</f>
        <v>1</v>
      </c>
      <c r="DB381" s="211">
        <f>_xlfn.XLOOKUP($C381,[1]Sheet1!$B:$B,[1]Sheet1!CB:CB)</f>
        <v>1</v>
      </c>
      <c r="DC381" s="211">
        <f>_xlfn.XLOOKUP($C381,[1]Sheet1!$B:$B,[1]Sheet1!CC:CC)</f>
        <v>1</v>
      </c>
      <c r="DD381" s="211">
        <f>_xlfn.XLOOKUP($C381,[1]Sheet1!$B:$B,[1]Sheet1!CD:CD)</f>
        <v>0</v>
      </c>
      <c r="DE381" s="211">
        <f>_xlfn.XLOOKUP($C381,[1]Sheet1!$B:$B,[1]Sheet1!CE:CE)</f>
        <v>1</v>
      </c>
      <c r="DF381" s="211">
        <f>_xlfn.XLOOKUP($C381,[1]Sheet1!$B:$B,[1]Sheet1!CF:CF)</f>
        <v>0</v>
      </c>
      <c r="DG381" s="163" t="str">
        <f>_xlfn.XLOOKUP(C381,[2]Sheet1!$B:$B,[2]Sheet1!$N:$N)</f>
        <v>Y</v>
      </c>
      <c r="DH381" s="163" t="str">
        <f>_xlfn.XLOOKUP(C381,[2]Sheet1!$B:$B,[2]Sheet1!$R:$R)</f>
        <v>Yes</v>
      </c>
      <c r="DI381" s="163" t="str">
        <f>_xlfn.XLOOKUP(C381,[2]Sheet1!$B:$B,[2]Sheet1!$AN:$AN)</f>
        <v>V</v>
      </c>
      <c r="DJ381" s="163" t="str">
        <f>_xlfn.XLOOKUP(C381,[2]Sheet1!$B:$B,[2]Sheet1!$W:$W)</f>
        <v>C, V</v>
      </c>
      <c r="DK381" s="163" t="str">
        <f>_xlfn.XLOOKUP(C381,[2]Sheet1!$B:$B,[2]Sheet1!$AF:$AF)</f>
        <v>Y</v>
      </c>
      <c r="DL381" s="163" t="str">
        <f>_xlfn.XLOOKUP(C381,[2]Sheet1!$B:$B,[2]Sheet1!$AW:$AW)</f>
        <v>Y</v>
      </c>
      <c r="DM381" s="166" t="str">
        <f t="shared" si="210"/>
        <v>Y</v>
      </c>
      <c r="DN381" s="166" t="str">
        <f t="shared" si="211"/>
        <v>Targets set</v>
      </c>
      <c r="DO381" s="166" t="str">
        <f t="shared" si="212"/>
        <v>Y</v>
      </c>
      <c r="DP381" s="166" t="str">
        <f t="shared" si="213"/>
        <v>N</v>
      </c>
      <c r="DQ381" s="180" t="str">
        <f t="shared" si="214"/>
        <v>Yes</v>
      </c>
      <c r="DR381" s="180"/>
    </row>
    <row r="382" spans="1:122" s="24" customFormat="1" ht="16.5" hidden="1" customHeight="1">
      <c r="A382" s="24">
        <v>379</v>
      </c>
      <c r="B382" s="24">
        <v>296</v>
      </c>
      <c r="C382" s="26" t="s">
        <v>1655</v>
      </c>
      <c r="D382" s="24" t="s">
        <v>7190</v>
      </c>
      <c r="E382" s="24" t="s">
        <v>7169</v>
      </c>
      <c r="F382" s="24" t="s">
        <v>7281</v>
      </c>
      <c r="G382" s="24" t="s">
        <v>3181</v>
      </c>
      <c r="H382" s="30" t="s">
        <v>1656</v>
      </c>
      <c r="I382" s="24" t="s">
        <v>1657</v>
      </c>
      <c r="J382" s="24">
        <v>0.05</v>
      </c>
      <c r="K382" s="24" t="s">
        <v>1658</v>
      </c>
      <c r="L382" s="24">
        <v>25839</v>
      </c>
      <c r="M382" s="26">
        <v>13</v>
      </c>
      <c r="N382" s="73" t="s">
        <v>86</v>
      </c>
      <c r="O382" s="73">
        <v>2021</v>
      </c>
      <c r="P382" s="74">
        <v>2040</v>
      </c>
      <c r="Q382" s="73" t="s">
        <v>86</v>
      </c>
      <c r="R382" s="73" t="s">
        <v>86</v>
      </c>
      <c r="S382" s="73" t="s">
        <v>673</v>
      </c>
      <c r="T382" s="73" t="s">
        <v>2984</v>
      </c>
      <c r="U382" s="213">
        <v>2025</v>
      </c>
      <c r="V382" s="73" t="s">
        <v>7588</v>
      </c>
      <c r="W382" s="73" t="s">
        <v>7588</v>
      </c>
      <c r="X382" s="218" t="s">
        <v>7588</v>
      </c>
      <c r="Y382" s="73" t="s">
        <v>7588</v>
      </c>
      <c r="Z382" s="73" t="s">
        <v>7588</v>
      </c>
      <c r="AA382" s="74" t="s">
        <v>7588</v>
      </c>
      <c r="AB382" s="73"/>
      <c r="AC382" s="73" t="s">
        <v>417</v>
      </c>
      <c r="AD382" s="74" t="s">
        <v>6</v>
      </c>
      <c r="AE382" s="73" t="s">
        <v>7588</v>
      </c>
      <c r="AF382" s="73" t="s">
        <v>689</v>
      </c>
      <c r="AG382" s="73" t="s">
        <v>266</v>
      </c>
      <c r="AH382" s="73" t="s">
        <v>266</v>
      </c>
      <c r="AI382" s="73" t="s">
        <v>266</v>
      </c>
      <c r="AJ382" s="73" t="s">
        <v>2283</v>
      </c>
      <c r="AK382" s="81" t="s">
        <v>7588</v>
      </c>
      <c r="AL382" s="73" t="s">
        <v>7588</v>
      </c>
      <c r="AN382" s="26"/>
      <c r="AO382" s="24" t="s">
        <v>7346</v>
      </c>
      <c r="AP382" s="73" t="s">
        <v>86</v>
      </c>
      <c r="AQ382" s="24" t="s">
        <v>2283</v>
      </c>
      <c r="AR382" s="24" t="s">
        <v>6280</v>
      </c>
      <c r="AS382" s="24">
        <v>2050</v>
      </c>
      <c r="AU382" s="26"/>
      <c r="AV382" s="24" t="s">
        <v>267</v>
      </c>
      <c r="AW382" s="22" t="s">
        <v>267</v>
      </c>
      <c r="AX382" s="24" t="s">
        <v>269</v>
      </c>
      <c r="AY382" s="24" t="s">
        <v>689</v>
      </c>
      <c r="AZ382" s="24" t="s">
        <v>7588</v>
      </c>
      <c r="BA382" s="24" t="s">
        <v>7588</v>
      </c>
      <c r="BC382" s="26"/>
      <c r="BE382" s="29"/>
      <c r="BF382" s="26"/>
      <c r="BG382" s="24">
        <f t="shared" si="182"/>
        <v>0</v>
      </c>
      <c r="BH382" s="24">
        <f t="shared" si="183"/>
        <v>0</v>
      </c>
      <c r="BI382" s="24">
        <f t="shared" si="184"/>
        <v>1</v>
      </c>
      <c r="BJ382" s="24">
        <f t="shared" si="185"/>
        <v>1</v>
      </c>
      <c r="BK382" s="24">
        <f t="shared" si="186"/>
        <v>0</v>
      </c>
      <c r="BL382" s="24">
        <f t="shared" si="187"/>
        <v>1</v>
      </c>
      <c r="BM382" s="24">
        <f t="shared" si="188"/>
        <v>0</v>
      </c>
      <c r="BN382" s="24">
        <f t="shared" si="189"/>
        <v>1</v>
      </c>
      <c r="BO382" s="24">
        <f t="shared" si="190"/>
        <v>0</v>
      </c>
      <c r="BP382" s="24">
        <f t="shared" si="191"/>
        <v>0</v>
      </c>
      <c r="BQ382" s="24">
        <f t="shared" si="192"/>
        <v>0</v>
      </c>
      <c r="BR382" s="24">
        <f t="shared" si="193"/>
        <v>0</v>
      </c>
      <c r="BS382" s="24">
        <f t="shared" si="194"/>
        <v>0</v>
      </c>
      <c r="BT382" s="24">
        <f t="shared" si="195"/>
        <v>1</v>
      </c>
      <c r="BU382" s="24">
        <f t="shared" si="196"/>
        <v>0</v>
      </c>
      <c r="BV382" s="24">
        <f t="shared" si="197"/>
        <v>0</v>
      </c>
      <c r="BW382" s="24">
        <f t="shared" si="198"/>
        <v>0</v>
      </c>
      <c r="BX382" s="24">
        <f t="shared" si="199"/>
        <v>0</v>
      </c>
      <c r="BY382" s="24">
        <f t="shared" si="200"/>
        <v>0</v>
      </c>
      <c r="BZ382" s="24">
        <f t="shared" si="201"/>
        <v>0</v>
      </c>
      <c r="CA382" s="24">
        <f t="shared" si="202"/>
        <v>1</v>
      </c>
      <c r="CB382" s="24">
        <f t="shared" si="203"/>
        <v>1</v>
      </c>
      <c r="CC382" s="24">
        <f t="shared" si="204"/>
        <v>0</v>
      </c>
      <c r="CD382" s="24">
        <f t="shared" si="205"/>
        <v>0</v>
      </c>
      <c r="CE382" s="24">
        <f t="shared" si="206"/>
        <v>0</v>
      </c>
      <c r="CF382" s="24">
        <f t="shared" si="207"/>
        <v>0</v>
      </c>
      <c r="CG382" s="24">
        <f>MAX($BJ382,$BN382,$BX382,$CB382)</f>
        <v>1</v>
      </c>
      <c r="CH382" s="24">
        <f t="shared" si="208"/>
        <v>0</v>
      </c>
      <c r="CI382" s="24">
        <f t="shared" si="209"/>
        <v>1</v>
      </c>
      <c r="CJ382" s="211">
        <f>_xlfn.XLOOKUP($C382,[1]Sheet1!$B:$B,[1]Sheet1!BJ:BJ)</f>
        <v>0</v>
      </c>
      <c r="CK382" s="211">
        <f>_xlfn.XLOOKUP($C382,[1]Sheet1!$B:$B,[1]Sheet1!BK:BK)</f>
        <v>0</v>
      </c>
      <c r="CL382" s="211">
        <f>_xlfn.XLOOKUP($C382,[1]Sheet1!$B:$B,[1]Sheet1!BL:BL)</f>
        <v>0</v>
      </c>
      <c r="CM382" s="211">
        <f>_xlfn.XLOOKUP($C382,[1]Sheet1!$B:$B,[1]Sheet1!BM:BM)</f>
        <v>0</v>
      </c>
      <c r="CN382" s="211">
        <f>_xlfn.XLOOKUP($C382,[1]Sheet1!$B:$B,[1]Sheet1!BN:BN)</f>
        <v>0</v>
      </c>
      <c r="CO382" s="211">
        <f>_xlfn.XLOOKUP($C382,[1]Sheet1!$B:$B,[1]Sheet1!BO:BO)</f>
        <v>0</v>
      </c>
      <c r="CP382" s="211">
        <f>_xlfn.XLOOKUP($C382,[1]Sheet1!$B:$B,[1]Sheet1!BP:BP)</f>
        <v>1</v>
      </c>
      <c r="CQ382" s="211">
        <f>_xlfn.XLOOKUP($C382,[1]Sheet1!$B:$B,[1]Sheet1!BQ:BQ)</f>
        <v>1</v>
      </c>
      <c r="CR382" s="211">
        <f>_xlfn.XLOOKUP($C382,[1]Sheet1!$B:$B,[1]Sheet1!BR:BR)</f>
        <v>0</v>
      </c>
      <c r="CS382" s="211">
        <f>_xlfn.XLOOKUP($C382,[1]Sheet1!$B:$B,[1]Sheet1!BS:BS)</f>
        <v>1</v>
      </c>
      <c r="CT382" s="211">
        <f>_xlfn.XLOOKUP($C382,[1]Sheet1!$B:$B,[1]Sheet1!BT:BT)</f>
        <v>0</v>
      </c>
      <c r="CU382" s="211">
        <f>_xlfn.XLOOKUP($C382,[1]Sheet1!$B:$B,[1]Sheet1!BU:BU)</f>
        <v>1</v>
      </c>
      <c r="CV382" s="211">
        <f>_xlfn.XLOOKUP($C382,[1]Sheet1!$B:$B,[1]Sheet1!BV:BV)</f>
        <v>0</v>
      </c>
      <c r="CW382" s="211">
        <f>_xlfn.XLOOKUP($C382,[1]Sheet1!$B:$B,[1]Sheet1!BW:BW)</f>
        <v>0</v>
      </c>
      <c r="CX382" s="211">
        <f>_xlfn.XLOOKUP($C382,[1]Sheet1!$B:$B,[1]Sheet1!BX:BX)</f>
        <v>1</v>
      </c>
      <c r="CY382" s="211">
        <f>_xlfn.XLOOKUP($C382,[1]Sheet1!$B:$B,[1]Sheet1!BY:BY)</f>
        <v>1</v>
      </c>
      <c r="CZ382" s="211">
        <f>_xlfn.XLOOKUP($C382,[1]Sheet1!$B:$B,[1]Sheet1!BZ:BZ)</f>
        <v>1</v>
      </c>
      <c r="DA382" s="211">
        <f>_xlfn.XLOOKUP($C382,[1]Sheet1!$B:$B,[1]Sheet1!CA:CA)</f>
        <v>0</v>
      </c>
      <c r="DB382" s="211">
        <f>_xlfn.XLOOKUP($C382,[1]Sheet1!$B:$B,[1]Sheet1!CB:CB)</f>
        <v>1</v>
      </c>
      <c r="DC382" s="211">
        <f>_xlfn.XLOOKUP($C382,[1]Sheet1!$B:$B,[1]Sheet1!CC:CC)</f>
        <v>1</v>
      </c>
      <c r="DD382" s="211">
        <f>_xlfn.XLOOKUP($C382,[1]Sheet1!$B:$B,[1]Sheet1!CD:CD)</f>
        <v>0</v>
      </c>
      <c r="DE382" s="211">
        <f>_xlfn.XLOOKUP($C382,[1]Sheet1!$B:$B,[1]Sheet1!CE:CE)</f>
        <v>1</v>
      </c>
      <c r="DF382" s="211">
        <f>_xlfn.XLOOKUP($C382,[1]Sheet1!$B:$B,[1]Sheet1!CF:CF)</f>
        <v>0</v>
      </c>
      <c r="DG382" s="163" t="str">
        <f>_xlfn.XLOOKUP(C382,[2]Sheet1!$B:$B,[2]Sheet1!$N:$N)</f>
        <v>Y</v>
      </c>
      <c r="DH382" s="163" t="str">
        <f>_xlfn.XLOOKUP(C382,[2]Sheet1!$B:$B,[2]Sheet1!$R:$R)</f>
        <v>No</v>
      </c>
      <c r="DI382" s="163" t="str">
        <f>_xlfn.XLOOKUP(C382,[2]Sheet1!$B:$B,[2]Sheet1!$AN:$AN)</f>
        <v>C, F</v>
      </c>
      <c r="DJ382" s="163" t="str">
        <f>_xlfn.XLOOKUP(C382,[2]Sheet1!$B:$B,[2]Sheet1!$W:$W)</f>
        <v>N</v>
      </c>
      <c r="DK382" s="163">
        <f>_xlfn.XLOOKUP(C382,[2]Sheet1!$B:$B,[2]Sheet1!$AF:$AF)</f>
        <v>0</v>
      </c>
      <c r="DL382" s="163" t="str">
        <f>_xlfn.XLOOKUP(C382,[2]Sheet1!$B:$B,[2]Sheet1!$AW:$AW)</f>
        <v>Y</v>
      </c>
      <c r="DM382" s="166" t="str">
        <f t="shared" si="210"/>
        <v>Y</v>
      </c>
      <c r="DN382" s="166" t="str">
        <f t="shared" si="211"/>
        <v/>
      </c>
      <c r="DO382" s="166" t="str">
        <f t="shared" si="212"/>
        <v>Y</v>
      </c>
      <c r="DP382" s="166" t="str">
        <f t="shared" si="213"/>
        <v>N</v>
      </c>
      <c r="DQ382" s="180" t="str">
        <f t="shared" si="214"/>
        <v>Not Specified</v>
      </c>
      <c r="DR382" s="180"/>
    </row>
    <row r="383" spans="1:122" s="24" customFormat="1" ht="16.5" hidden="1" customHeight="1">
      <c r="A383" s="24">
        <v>380</v>
      </c>
      <c r="B383" s="24">
        <v>382</v>
      </c>
      <c r="C383" s="26" t="s">
        <v>1475</v>
      </c>
      <c r="D383" s="24" t="s">
        <v>4633</v>
      </c>
      <c r="E383" s="24" t="s">
        <v>7191</v>
      </c>
      <c r="F383" s="24" t="s">
        <v>7286</v>
      </c>
      <c r="G383" s="24" t="s">
        <v>2990</v>
      </c>
      <c r="H383" s="30" t="s">
        <v>1476</v>
      </c>
      <c r="I383" s="24" t="s">
        <v>1477</v>
      </c>
      <c r="J383" s="24">
        <v>1.03</v>
      </c>
      <c r="K383" s="24" t="s">
        <v>1478</v>
      </c>
      <c r="L383" s="24">
        <v>97000</v>
      </c>
      <c r="M383" s="26">
        <v>26</v>
      </c>
      <c r="N383" s="73" t="s">
        <v>689</v>
      </c>
      <c r="O383" s="73" t="s">
        <v>7588</v>
      </c>
      <c r="P383" s="74" t="s">
        <v>7588</v>
      </c>
      <c r="Q383" s="73" t="s">
        <v>689</v>
      </c>
      <c r="R383" s="73" t="s">
        <v>689</v>
      </c>
      <c r="S383" s="73" t="s">
        <v>7588</v>
      </c>
      <c r="T383" s="73" t="s">
        <v>7588</v>
      </c>
      <c r="U383" s="213" t="s">
        <v>7588</v>
      </c>
      <c r="V383" s="73" t="s">
        <v>7588</v>
      </c>
      <c r="W383" s="73" t="s">
        <v>7588</v>
      </c>
      <c r="X383" s="218" t="s">
        <v>7588</v>
      </c>
      <c r="Y383" s="73" t="s">
        <v>7588</v>
      </c>
      <c r="Z383" s="73" t="s">
        <v>7588</v>
      </c>
      <c r="AA383" s="74" t="s">
        <v>7588</v>
      </c>
      <c r="AB383" s="73"/>
      <c r="AC383" s="73" t="s">
        <v>417</v>
      </c>
      <c r="AD383" s="74" t="s">
        <v>6</v>
      </c>
      <c r="AE383" s="73" t="s">
        <v>7588</v>
      </c>
      <c r="AF383" s="73" t="s">
        <v>689</v>
      </c>
      <c r="AG383" s="73" t="s">
        <v>266</v>
      </c>
      <c r="AH383" s="73" t="s">
        <v>266</v>
      </c>
      <c r="AI383" s="73" t="s">
        <v>269</v>
      </c>
      <c r="AJ383" s="73" t="s">
        <v>691</v>
      </c>
      <c r="AK383" s="81" t="s">
        <v>7588</v>
      </c>
      <c r="AL383" s="73" t="s">
        <v>7588</v>
      </c>
      <c r="AN383" s="26"/>
      <c r="AO383" s="24" t="s">
        <v>870</v>
      </c>
      <c r="AP383" s="73" t="s">
        <v>86</v>
      </c>
      <c r="AQ383" s="24" t="s">
        <v>691</v>
      </c>
      <c r="AR383" s="24" t="s">
        <v>6286</v>
      </c>
      <c r="AS383" s="24">
        <v>2035</v>
      </c>
      <c r="AU383" s="26"/>
      <c r="AV383" s="24" t="s">
        <v>266</v>
      </c>
      <c r="AW383" s="22" t="s">
        <v>267</v>
      </c>
      <c r="AX383" s="24" t="s">
        <v>269</v>
      </c>
      <c r="AY383" s="24" t="s">
        <v>689</v>
      </c>
      <c r="AZ383" s="24" t="s">
        <v>7588</v>
      </c>
      <c r="BA383" s="24" t="s">
        <v>7588</v>
      </c>
      <c r="BC383" s="26"/>
      <c r="BE383" s="29"/>
      <c r="BF383" s="26"/>
      <c r="BG383" s="24">
        <f t="shared" si="182"/>
        <v>0</v>
      </c>
      <c r="BH383" s="24">
        <f t="shared" si="183"/>
        <v>0</v>
      </c>
      <c r="BI383" s="24">
        <f t="shared" si="184"/>
        <v>0</v>
      </c>
      <c r="BJ383" s="24">
        <f t="shared" si="185"/>
        <v>0</v>
      </c>
      <c r="BK383" s="24">
        <f t="shared" si="186"/>
        <v>0</v>
      </c>
      <c r="BL383" s="24">
        <f t="shared" si="187"/>
        <v>0</v>
      </c>
      <c r="BM383" s="24">
        <f t="shared" si="188"/>
        <v>0</v>
      </c>
      <c r="BN383" s="24">
        <f t="shared" si="189"/>
        <v>0</v>
      </c>
      <c r="BO383" s="24">
        <f t="shared" si="190"/>
        <v>0</v>
      </c>
      <c r="BP383" s="24">
        <f t="shared" si="191"/>
        <v>0</v>
      </c>
      <c r="BQ383" s="24">
        <f t="shared" si="192"/>
        <v>0</v>
      </c>
      <c r="BR383" s="24">
        <f t="shared" si="193"/>
        <v>0</v>
      </c>
      <c r="BS383" s="24">
        <f t="shared" si="194"/>
        <v>0</v>
      </c>
      <c r="BT383" s="24">
        <f t="shared" si="195"/>
        <v>1</v>
      </c>
      <c r="BU383" s="24">
        <f t="shared" si="196"/>
        <v>0</v>
      </c>
      <c r="BV383" s="24">
        <f t="shared" si="197"/>
        <v>0</v>
      </c>
      <c r="BW383" s="24">
        <f t="shared" si="198"/>
        <v>0</v>
      </c>
      <c r="BX383" s="24">
        <f t="shared" si="199"/>
        <v>0</v>
      </c>
      <c r="BY383" s="24">
        <f t="shared" si="200"/>
        <v>0</v>
      </c>
      <c r="BZ383" s="24">
        <f t="shared" si="201"/>
        <v>0</v>
      </c>
      <c r="CA383" s="24">
        <f t="shared" si="202"/>
        <v>1</v>
      </c>
      <c r="CB383" s="24">
        <f t="shared" si="203"/>
        <v>1</v>
      </c>
      <c r="CC383" s="24">
        <f t="shared" si="204"/>
        <v>0</v>
      </c>
      <c r="CD383" s="24">
        <f t="shared" si="205"/>
        <v>0</v>
      </c>
      <c r="CE383" s="24">
        <f t="shared" si="206"/>
        <v>0</v>
      </c>
      <c r="CF383" s="24">
        <f t="shared" si="207"/>
        <v>1</v>
      </c>
      <c r="CG383" s="24">
        <f>MAX(BJ383,BN383,BX383,CB383)</f>
        <v>1</v>
      </c>
      <c r="CH383" s="24">
        <f t="shared" si="208"/>
        <v>0</v>
      </c>
      <c r="CI383" s="24">
        <f t="shared" si="209"/>
        <v>0</v>
      </c>
      <c r="CJ383" s="211">
        <f>_xlfn.XLOOKUP($C383,[1]Sheet1!$B:$B,[1]Sheet1!BJ:BJ)</f>
        <v>0</v>
      </c>
      <c r="CK383" s="211">
        <f>_xlfn.XLOOKUP($C383,[1]Sheet1!$B:$B,[1]Sheet1!BK:BK)</f>
        <v>0</v>
      </c>
      <c r="CL383" s="211">
        <f>_xlfn.XLOOKUP($C383,[1]Sheet1!$B:$B,[1]Sheet1!BL:BL)</f>
        <v>0</v>
      </c>
      <c r="CM383" s="211">
        <f>_xlfn.XLOOKUP($C383,[1]Sheet1!$B:$B,[1]Sheet1!BM:BM)</f>
        <v>0</v>
      </c>
      <c r="CN383" s="211">
        <f>_xlfn.XLOOKUP($C383,[1]Sheet1!$B:$B,[1]Sheet1!BN:BN)</f>
        <v>0</v>
      </c>
      <c r="CO383" s="211">
        <f>_xlfn.XLOOKUP($C383,[1]Sheet1!$B:$B,[1]Sheet1!BO:BO)</f>
        <v>0</v>
      </c>
      <c r="CP383" s="211">
        <f>_xlfn.XLOOKUP($C383,[1]Sheet1!$B:$B,[1]Sheet1!BP:BP)</f>
        <v>1</v>
      </c>
      <c r="CQ383" s="211">
        <f>_xlfn.XLOOKUP($C383,[1]Sheet1!$B:$B,[1]Sheet1!BQ:BQ)</f>
        <v>1</v>
      </c>
      <c r="CR383" s="211">
        <f>_xlfn.XLOOKUP($C383,[1]Sheet1!$B:$B,[1]Sheet1!BR:BR)</f>
        <v>0</v>
      </c>
      <c r="CS383" s="211">
        <f>_xlfn.XLOOKUP($C383,[1]Sheet1!$B:$B,[1]Sheet1!BS:BS)</f>
        <v>0</v>
      </c>
      <c r="CT383" s="211">
        <f>_xlfn.XLOOKUP($C383,[1]Sheet1!$B:$B,[1]Sheet1!BT:BT)</f>
        <v>0</v>
      </c>
      <c r="CU383" s="211">
        <f>_xlfn.XLOOKUP($C383,[1]Sheet1!$B:$B,[1]Sheet1!BU:BU)</f>
        <v>0</v>
      </c>
      <c r="CV383" s="211">
        <f>_xlfn.XLOOKUP($C383,[1]Sheet1!$B:$B,[1]Sheet1!BV:BV)</f>
        <v>0</v>
      </c>
      <c r="CW383" s="211">
        <f>_xlfn.XLOOKUP($C383,[1]Sheet1!$B:$B,[1]Sheet1!BW:BW)</f>
        <v>0</v>
      </c>
      <c r="CX383" s="211">
        <f>_xlfn.XLOOKUP($C383,[1]Sheet1!$B:$B,[1]Sheet1!BX:BX)</f>
        <v>0</v>
      </c>
      <c r="CY383" s="211">
        <f>_xlfn.XLOOKUP($C383,[1]Sheet1!$B:$B,[1]Sheet1!BY:BY)</f>
        <v>0</v>
      </c>
      <c r="CZ383" s="211">
        <f>_xlfn.XLOOKUP($C383,[1]Sheet1!$B:$B,[1]Sheet1!BZ:BZ)</f>
        <v>1</v>
      </c>
      <c r="DA383" s="211">
        <f>_xlfn.XLOOKUP($C383,[1]Sheet1!$B:$B,[1]Sheet1!CA:CA)</f>
        <v>0</v>
      </c>
      <c r="DB383" s="211">
        <f>_xlfn.XLOOKUP($C383,[1]Sheet1!$B:$B,[1]Sheet1!CB:CB)</f>
        <v>1</v>
      </c>
      <c r="DC383" s="211">
        <f>_xlfn.XLOOKUP($C383,[1]Sheet1!$B:$B,[1]Sheet1!CC:CC)</f>
        <v>0</v>
      </c>
      <c r="DD383" s="211">
        <f>_xlfn.XLOOKUP($C383,[1]Sheet1!$B:$B,[1]Sheet1!CD:CD)</f>
        <v>0</v>
      </c>
      <c r="DE383" s="211">
        <f>_xlfn.XLOOKUP($C383,[1]Sheet1!$B:$B,[1]Sheet1!CE:CE)</f>
        <v>1</v>
      </c>
      <c r="DF383" s="211">
        <f>_xlfn.XLOOKUP($C383,[1]Sheet1!$B:$B,[1]Sheet1!CF:CF)</f>
        <v>0</v>
      </c>
      <c r="DG383" s="163" t="str">
        <f>_xlfn.XLOOKUP(C383,[2]Sheet1!$B:$B,[2]Sheet1!$N:$N)</f>
        <v>N</v>
      </c>
      <c r="DH383" s="163">
        <f>_xlfn.XLOOKUP(C383,[2]Sheet1!$B:$B,[2]Sheet1!$R:$R)</f>
        <v>0</v>
      </c>
      <c r="DI383" s="163" t="str">
        <f>_xlfn.XLOOKUP(C383,[2]Sheet1!$B:$B,[2]Sheet1!$AN:$AN)</f>
        <v>C</v>
      </c>
      <c r="DJ383" s="163" t="str">
        <f>_xlfn.XLOOKUP(C383,[2]Sheet1!$B:$B,[2]Sheet1!$W:$W)</f>
        <v>N</v>
      </c>
      <c r="DK383" s="163" t="str">
        <f>_xlfn.XLOOKUP(C383,[2]Sheet1!$B:$B,[2]Sheet1!$AF:$AF)</f>
        <v>N</v>
      </c>
      <c r="DL383" s="163" t="str">
        <f>_xlfn.XLOOKUP(C383,[2]Sheet1!$B:$B,[2]Sheet1!$AW:$AW)</f>
        <v>U</v>
      </c>
      <c r="DM383" s="166" t="str">
        <f t="shared" si="210"/>
        <v>N</v>
      </c>
      <c r="DN383" s="166" t="str">
        <f t="shared" si="211"/>
        <v/>
      </c>
      <c r="DO383" s="166" t="str">
        <f t="shared" si="212"/>
        <v>Y</v>
      </c>
      <c r="DP383" s="166" t="str">
        <f t="shared" si="213"/>
        <v>N</v>
      </c>
      <c r="DQ383" s="180" t="str">
        <f t="shared" si="214"/>
        <v>Yes</v>
      </c>
      <c r="DR383" s="180"/>
    </row>
    <row r="384" spans="1:122" s="24" customFormat="1" ht="16.5" hidden="1" customHeight="1">
      <c r="A384" s="24">
        <v>381</v>
      </c>
      <c r="B384" s="24">
        <v>449</v>
      </c>
      <c r="C384" s="26" t="s">
        <v>1428</v>
      </c>
      <c r="D384" s="24" t="s">
        <v>7190</v>
      </c>
      <c r="E384" s="24" t="s">
        <v>7169</v>
      </c>
      <c r="F384" s="24" t="s">
        <v>2418</v>
      </c>
      <c r="G384" s="24" t="s">
        <v>5308</v>
      </c>
      <c r="H384" s="30" t="s">
        <v>1429</v>
      </c>
      <c r="I384" s="24" t="s">
        <v>1430</v>
      </c>
      <c r="J384" s="24">
        <v>-7.0000000000000007E-2</v>
      </c>
      <c r="K384" s="24" t="s">
        <v>1431</v>
      </c>
      <c r="L384" s="24">
        <v>39240</v>
      </c>
      <c r="M384" s="26">
        <v>26</v>
      </c>
      <c r="N384" s="73" t="s">
        <v>86</v>
      </c>
      <c r="O384" s="73">
        <v>2018</v>
      </c>
      <c r="P384" s="74">
        <v>2025</v>
      </c>
      <c r="Q384" s="73" t="s">
        <v>689</v>
      </c>
      <c r="R384" s="73" t="s">
        <v>689</v>
      </c>
      <c r="S384" s="73" t="s">
        <v>7588</v>
      </c>
      <c r="T384" s="73" t="s">
        <v>7588</v>
      </c>
      <c r="U384" s="213" t="s">
        <v>7588</v>
      </c>
      <c r="V384" s="73" t="s">
        <v>7588</v>
      </c>
      <c r="W384" s="73" t="s">
        <v>7588</v>
      </c>
      <c r="X384" s="218" t="s">
        <v>7588</v>
      </c>
      <c r="Y384" s="73" t="s">
        <v>7588</v>
      </c>
      <c r="Z384" s="73" t="s">
        <v>7588</v>
      </c>
      <c r="AA384" s="74" t="s">
        <v>7588</v>
      </c>
      <c r="AB384" s="73"/>
      <c r="AC384" s="73" t="s">
        <v>417</v>
      </c>
      <c r="AD384" s="74" t="s">
        <v>6</v>
      </c>
      <c r="AE384" s="73" t="s">
        <v>7588</v>
      </c>
      <c r="AF384" s="73" t="s">
        <v>689</v>
      </c>
      <c r="AG384" s="73" t="s">
        <v>266</v>
      </c>
      <c r="AH384" s="73" t="s">
        <v>266</v>
      </c>
      <c r="AI384" s="73" t="s">
        <v>738</v>
      </c>
      <c r="AJ384" s="73" t="s">
        <v>691</v>
      </c>
      <c r="AK384" s="81" t="s">
        <v>7588</v>
      </c>
      <c r="AL384" s="73" t="s">
        <v>7588</v>
      </c>
      <c r="AN384" s="26"/>
      <c r="AO384" s="24" t="s">
        <v>870</v>
      </c>
      <c r="AP384" s="73" t="s">
        <v>86</v>
      </c>
      <c r="AQ384" s="24" t="s">
        <v>691</v>
      </c>
      <c r="AR384" s="24" t="s">
        <v>6295</v>
      </c>
      <c r="AS384" s="24">
        <v>2050</v>
      </c>
      <c r="AU384" s="26"/>
      <c r="AV384" s="24" t="s">
        <v>266</v>
      </c>
      <c r="AW384" s="22" t="s">
        <v>269</v>
      </c>
      <c r="AX384" s="24" t="s">
        <v>269</v>
      </c>
      <c r="AY384" s="24" t="s">
        <v>689</v>
      </c>
      <c r="AZ384" s="24" t="s">
        <v>7588</v>
      </c>
      <c r="BA384" s="24" t="s">
        <v>7588</v>
      </c>
      <c r="BC384" s="26"/>
      <c r="BE384" s="29"/>
      <c r="BF384" s="26"/>
      <c r="BG384" s="24">
        <f t="shared" si="182"/>
        <v>0</v>
      </c>
      <c r="BH384" s="24">
        <f t="shared" si="183"/>
        <v>1</v>
      </c>
      <c r="BI384" s="24">
        <f t="shared" si="184"/>
        <v>0</v>
      </c>
      <c r="BJ384" s="24">
        <f t="shared" si="185"/>
        <v>1</v>
      </c>
      <c r="BK384" s="24">
        <f t="shared" si="186"/>
        <v>0</v>
      </c>
      <c r="BL384" s="24">
        <f t="shared" si="187"/>
        <v>0</v>
      </c>
      <c r="BM384" s="24">
        <f t="shared" si="188"/>
        <v>0</v>
      </c>
      <c r="BN384" s="24">
        <f t="shared" si="189"/>
        <v>0</v>
      </c>
      <c r="BO384" s="24">
        <f t="shared" si="190"/>
        <v>0</v>
      </c>
      <c r="BP384" s="24">
        <f t="shared" si="191"/>
        <v>0</v>
      </c>
      <c r="BQ384" s="24">
        <f t="shared" si="192"/>
        <v>0</v>
      </c>
      <c r="BR384" s="24">
        <f t="shared" si="193"/>
        <v>0</v>
      </c>
      <c r="BS384" s="24">
        <f t="shared" si="194"/>
        <v>0</v>
      </c>
      <c r="BT384" s="24">
        <f t="shared" si="195"/>
        <v>1</v>
      </c>
      <c r="BU384" s="24">
        <f t="shared" si="196"/>
        <v>0</v>
      </c>
      <c r="BV384" s="24">
        <f t="shared" si="197"/>
        <v>0</v>
      </c>
      <c r="BW384" s="24">
        <f t="shared" si="198"/>
        <v>0</v>
      </c>
      <c r="BX384" s="24">
        <f t="shared" si="199"/>
        <v>0</v>
      </c>
      <c r="BY384" s="24">
        <f t="shared" si="200"/>
        <v>0</v>
      </c>
      <c r="BZ384" s="24">
        <f t="shared" si="201"/>
        <v>0</v>
      </c>
      <c r="CA384" s="24">
        <f t="shared" si="202"/>
        <v>1</v>
      </c>
      <c r="CB384" s="24">
        <f t="shared" si="203"/>
        <v>1</v>
      </c>
      <c r="CC384" s="24">
        <f t="shared" si="204"/>
        <v>0</v>
      </c>
      <c r="CD384" s="24">
        <f t="shared" si="205"/>
        <v>0</v>
      </c>
      <c r="CE384" s="24">
        <f t="shared" si="206"/>
        <v>0</v>
      </c>
      <c r="CF384" s="24">
        <f t="shared" si="207"/>
        <v>1</v>
      </c>
      <c r="CG384" s="24">
        <f>MAX($BJ384,$BN384,$BX384,$CB384)</f>
        <v>1</v>
      </c>
      <c r="CH384" s="24">
        <f t="shared" si="208"/>
        <v>0</v>
      </c>
      <c r="CI384" s="24">
        <f t="shared" si="209"/>
        <v>0</v>
      </c>
      <c r="CJ384" s="211">
        <f>_xlfn.XLOOKUP($C384,[1]Sheet1!$B:$B,[1]Sheet1!BJ:BJ)</f>
        <v>1</v>
      </c>
      <c r="CK384" s="211">
        <f>_xlfn.XLOOKUP($C384,[1]Sheet1!$B:$B,[1]Sheet1!BK:BK)</f>
        <v>0</v>
      </c>
      <c r="CL384" s="211">
        <f>_xlfn.XLOOKUP($C384,[1]Sheet1!$B:$B,[1]Sheet1!BL:BL)</f>
        <v>0</v>
      </c>
      <c r="CM384" s="211">
        <f>_xlfn.XLOOKUP($C384,[1]Sheet1!$B:$B,[1]Sheet1!BM:BM)</f>
        <v>1</v>
      </c>
      <c r="CN384" s="211">
        <f>_xlfn.XLOOKUP($C384,[1]Sheet1!$B:$B,[1]Sheet1!BN:BN)</f>
        <v>0</v>
      </c>
      <c r="CO384" s="211">
        <f>_xlfn.XLOOKUP($C384,[1]Sheet1!$B:$B,[1]Sheet1!BO:BO)</f>
        <v>0</v>
      </c>
      <c r="CP384" s="211">
        <f>_xlfn.XLOOKUP($C384,[1]Sheet1!$B:$B,[1]Sheet1!BP:BP)</f>
        <v>1</v>
      </c>
      <c r="CQ384" s="211">
        <f>_xlfn.XLOOKUP($C384,[1]Sheet1!$B:$B,[1]Sheet1!BQ:BQ)</f>
        <v>1</v>
      </c>
      <c r="CR384" s="211">
        <f>_xlfn.XLOOKUP($C384,[1]Sheet1!$B:$B,[1]Sheet1!BR:BR)</f>
        <v>0</v>
      </c>
      <c r="CS384" s="211">
        <f>_xlfn.XLOOKUP($C384,[1]Sheet1!$B:$B,[1]Sheet1!BS:BS)</f>
        <v>0</v>
      </c>
      <c r="CT384" s="211">
        <f>_xlfn.XLOOKUP($C384,[1]Sheet1!$B:$B,[1]Sheet1!BT:BT)</f>
        <v>0</v>
      </c>
      <c r="CU384" s="211">
        <f>_xlfn.XLOOKUP($C384,[1]Sheet1!$B:$B,[1]Sheet1!BU:BU)</f>
        <v>0</v>
      </c>
      <c r="CV384" s="211">
        <f>_xlfn.XLOOKUP($C384,[1]Sheet1!$B:$B,[1]Sheet1!BV:BV)</f>
        <v>0</v>
      </c>
      <c r="CW384" s="211">
        <f>_xlfn.XLOOKUP($C384,[1]Sheet1!$B:$B,[1]Sheet1!BW:BW)</f>
        <v>1</v>
      </c>
      <c r="CX384" s="211">
        <f>_xlfn.XLOOKUP($C384,[1]Sheet1!$B:$B,[1]Sheet1!BX:BX)</f>
        <v>0</v>
      </c>
      <c r="CY384" s="211">
        <f>_xlfn.XLOOKUP($C384,[1]Sheet1!$B:$B,[1]Sheet1!BY:BY)</f>
        <v>1</v>
      </c>
      <c r="CZ384" s="211">
        <f>_xlfn.XLOOKUP($C384,[1]Sheet1!$B:$B,[1]Sheet1!BZ:BZ)</f>
        <v>1</v>
      </c>
      <c r="DA384" s="211">
        <f>_xlfn.XLOOKUP($C384,[1]Sheet1!$B:$B,[1]Sheet1!CA:CA)</f>
        <v>1</v>
      </c>
      <c r="DB384" s="211">
        <f>_xlfn.XLOOKUP($C384,[1]Sheet1!$B:$B,[1]Sheet1!CB:CB)</f>
        <v>1</v>
      </c>
      <c r="DC384" s="211">
        <f>_xlfn.XLOOKUP($C384,[1]Sheet1!$B:$B,[1]Sheet1!CC:CC)</f>
        <v>1</v>
      </c>
      <c r="DD384" s="211">
        <f>_xlfn.XLOOKUP($C384,[1]Sheet1!$B:$B,[1]Sheet1!CD:CD)</f>
        <v>0</v>
      </c>
      <c r="DE384" s="211">
        <f>_xlfn.XLOOKUP($C384,[1]Sheet1!$B:$B,[1]Sheet1!CE:CE)</f>
        <v>1</v>
      </c>
      <c r="DF384" s="211">
        <f>_xlfn.XLOOKUP($C384,[1]Sheet1!$B:$B,[1]Sheet1!CF:CF)</f>
        <v>1</v>
      </c>
      <c r="DG384" s="163" t="str">
        <f>_xlfn.XLOOKUP(C384,[2]Sheet1!$B:$B,[2]Sheet1!$N:$N)</f>
        <v>N</v>
      </c>
      <c r="DH384" s="163">
        <f>_xlfn.XLOOKUP(C384,[2]Sheet1!$B:$B,[2]Sheet1!$R:$R)</f>
        <v>0</v>
      </c>
      <c r="DI384" s="163" t="str">
        <f>_xlfn.XLOOKUP(C384,[2]Sheet1!$B:$B,[2]Sheet1!$AN:$AN)</f>
        <v>C+F</v>
      </c>
      <c r="DJ384" s="163" t="str">
        <f>_xlfn.XLOOKUP(C384,[2]Sheet1!$B:$B,[2]Sheet1!$W:$W)</f>
        <v>V</v>
      </c>
      <c r="DK384" s="163" t="str">
        <f>_xlfn.XLOOKUP(C384,[2]Sheet1!$B:$B,[2]Sheet1!$AF:$AF)</f>
        <v>Y</v>
      </c>
      <c r="DL384" s="163" t="str">
        <f>_xlfn.XLOOKUP(C384,[2]Sheet1!$B:$B,[2]Sheet1!$AW:$AW)</f>
        <v>Y</v>
      </c>
      <c r="DM384" s="166" t="str">
        <f t="shared" si="210"/>
        <v>N</v>
      </c>
      <c r="DN384" s="166" t="str">
        <f t="shared" si="211"/>
        <v/>
      </c>
      <c r="DO384" s="166" t="str">
        <f t="shared" si="212"/>
        <v>Y</v>
      </c>
      <c r="DP384" s="166" t="str">
        <f t="shared" si="213"/>
        <v>N</v>
      </c>
      <c r="DQ384" s="180" t="str">
        <f t="shared" si="214"/>
        <v>Yes</v>
      </c>
      <c r="DR384" s="180"/>
    </row>
    <row r="385" spans="1:122" s="24" customFormat="1" ht="16.5" hidden="1" customHeight="1">
      <c r="A385" s="24">
        <v>382</v>
      </c>
      <c r="B385" s="24">
        <v>372</v>
      </c>
      <c r="C385" s="26" t="s">
        <v>987</v>
      </c>
      <c r="D385" s="24" t="s">
        <v>7202</v>
      </c>
      <c r="E385" s="24" t="s">
        <v>7169</v>
      </c>
      <c r="F385" s="24" t="s">
        <v>7281</v>
      </c>
      <c r="G385" s="24" t="s">
        <v>3181</v>
      </c>
      <c r="H385" s="30" t="s">
        <v>988</v>
      </c>
      <c r="I385" s="24" t="s">
        <v>989</v>
      </c>
      <c r="J385" s="24">
        <v>0.94599999999999995</v>
      </c>
      <c r="K385" s="24" t="s">
        <v>990</v>
      </c>
      <c r="L385" s="24">
        <v>73237</v>
      </c>
      <c r="M385" s="26">
        <v>20</v>
      </c>
      <c r="N385" s="73" t="s">
        <v>689</v>
      </c>
      <c r="O385" s="73" t="s">
        <v>7588</v>
      </c>
      <c r="P385" s="74" t="s">
        <v>7588</v>
      </c>
      <c r="Q385" s="73" t="s">
        <v>689</v>
      </c>
      <c r="R385" s="73" t="s">
        <v>689</v>
      </c>
      <c r="S385" s="73" t="s">
        <v>7588</v>
      </c>
      <c r="T385" s="73" t="s">
        <v>7588</v>
      </c>
      <c r="U385" s="213" t="s">
        <v>7588</v>
      </c>
      <c r="V385" s="73" t="s">
        <v>7588</v>
      </c>
      <c r="W385" s="73" t="s">
        <v>7588</v>
      </c>
      <c r="X385" s="218" t="s">
        <v>7588</v>
      </c>
      <c r="Y385" s="73" t="s">
        <v>7588</v>
      </c>
      <c r="Z385" s="73" t="s">
        <v>7588</v>
      </c>
      <c r="AA385" s="74" t="s">
        <v>7588</v>
      </c>
      <c r="AB385" s="73"/>
      <c r="AC385" s="73" t="s">
        <v>417</v>
      </c>
      <c r="AD385" s="74" t="s">
        <v>6</v>
      </c>
      <c r="AE385" s="73" t="s">
        <v>7588</v>
      </c>
      <c r="AF385" s="73" t="s">
        <v>689</v>
      </c>
      <c r="AG385" s="73" t="s">
        <v>266</v>
      </c>
      <c r="AH385" s="73" t="s">
        <v>266</v>
      </c>
      <c r="AI385" s="73" t="s">
        <v>269</v>
      </c>
      <c r="AJ385" s="73" t="s">
        <v>691</v>
      </c>
      <c r="AK385" s="81" t="s">
        <v>7588</v>
      </c>
      <c r="AL385" s="73" t="s">
        <v>7588</v>
      </c>
      <c r="AN385" s="26"/>
      <c r="AO385" s="24" t="s">
        <v>870</v>
      </c>
      <c r="AP385" s="73" t="s">
        <v>86</v>
      </c>
      <c r="AQ385" s="24" t="s">
        <v>691</v>
      </c>
      <c r="AR385" s="24" t="s">
        <v>6304</v>
      </c>
      <c r="AS385" s="24">
        <v>2040</v>
      </c>
      <c r="AU385" s="26"/>
      <c r="AV385" s="24" t="s">
        <v>266</v>
      </c>
      <c r="AW385" s="22" t="s">
        <v>3271</v>
      </c>
      <c r="AX385" s="24" t="s">
        <v>269</v>
      </c>
      <c r="AY385" s="24" t="s">
        <v>689</v>
      </c>
      <c r="AZ385" s="24" t="s">
        <v>7588</v>
      </c>
      <c r="BA385" s="24" t="s">
        <v>7588</v>
      </c>
      <c r="BC385" s="26"/>
      <c r="BE385" s="29"/>
      <c r="BF385" s="26"/>
      <c r="BG385" s="24">
        <f t="shared" si="182"/>
        <v>0</v>
      </c>
      <c r="BH385" s="24">
        <f t="shared" si="183"/>
        <v>0</v>
      </c>
      <c r="BI385" s="24">
        <f t="shared" si="184"/>
        <v>0</v>
      </c>
      <c r="BJ385" s="24">
        <f t="shared" si="185"/>
        <v>0</v>
      </c>
      <c r="BK385" s="24">
        <f t="shared" si="186"/>
        <v>0</v>
      </c>
      <c r="BL385" s="24">
        <f t="shared" si="187"/>
        <v>0</v>
      </c>
      <c r="BM385" s="24">
        <f t="shared" si="188"/>
        <v>0</v>
      </c>
      <c r="BN385" s="24">
        <f t="shared" si="189"/>
        <v>0</v>
      </c>
      <c r="BO385" s="24">
        <f t="shared" si="190"/>
        <v>0</v>
      </c>
      <c r="BP385" s="24">
        <f t="shared" si="191"/>
        <v>0</v>
      </c>
      <c r="BQ385" s="24">
        <f t="shared" si="192"/>
        <v>0</v>
      </c>
      <c r="BR385" s="24">
        <f t="shared" si="193"/>
        <v>0</v>
      </c>
      <c r="BS385" s="24">
        <f t="shared" si="194"/>
        <v>0</v>
      </c>
      <c r="BT385" s="24">
        <f t="shared" si="195"/>
        <v>1</v>
      </c>
      <c r="BU385" s="24">
        <f t="shared" si="196"/>
        <v>0</v>
      </c>
      <c r="BV385" s="24">
        <f t="shared" si="197"/>
        <v>0</v>
      </c>
      <c r="BW385" s="24">
        <f t="shared" si="198"/>
        <v>0</v>
      </c>
      <c r="BX385" s="24">
        <f t="shared" si="199"/>
        <v>0</v>
      </c>
      <c r="BY385" s="24">
        <f t="shared" si="200"/>
        <v>0</v>
      </c>
      <c r="BZ385" s="24">
        <f t="shared" si="201"/>
        <v>0</v>
      </c>
      <c r="CA385" s="24">
        <f t="shared" si="202"/>
        <v>1</v>
      </c>
      <c r="CB385" s="24">
        <f t="shared" si="203"/>
        <v>1</v>
      </c>
      <c r="CC385" s="24">
        <f t="shared" si="204"/>
        <v>0</v>
      </c>
      <c r="CD385" s="24">
        <f t="shared" si="205"/>
        <v>0</v>
      </c>
      <c r="CE385" s="24">
        <f t="shared" si="206"/>
        <v>0</v>
      </c>
      <c r="CF385" s="24">
        <f t="shared" si="207"/>
        <v>1</v>
      </c>
      <c r="CG385" s="24">
        <f>MAX(BJ385,BN385,BX385,CB385)</f>
        <v>1</v>
      </c>
      <c r="CH385" s="24">
        <f t="shared" si="208"/>
        <v>0</v>
      </c>
      <c r="CI385" s="24">
        <f t="shared" si="209"/>
        <v>0</v>
      </c>
      <c r="CJ385" s="211">
        <f>_xlfn.XLOOKUP($C385,[1]Sheet1!$B:$B,[1]Sheet1!BJ:BJ)</f>
        <v>0</v>
      </c>
      <c r="CK385" s="211">
        <f>_xlfn.XLOOKUP($C385,[1]Sheet1!$B:$B,[1]Sheet1!BK:BK)</f>
        <v>0</v>
      </c>
      <c r="CL385" s="211">
        <f>_xlfn.XLOOKUP($C385,[1]Sheet1!$B:$B,[1]Sheet1!BL:BL)</f>
        <v>0</v>
      </c>
      <c r="CM385" s="211">
        <f>_xlfn.XLOOKUP($C385,[1]Sheet1!$B:$B,[1]Sheet1!BM:BM)</f>
        <v>0</v>
      </c>
      <c r="CN385" s="211">
        <f>_xlfn.XLOOKUP($C385,[1]Sheet1!$B:$B,[1]Sheet1!BN:BN)</f>
        <v>0</v>
      </c>
      <c r="CO385" s="211">
        <f>_xlfn.XLOOKUP($C385,[1]Sheet1!$B:$B,[1]Sheet1!BO:BO)</f>
        <v>0</v>
      </c>
      <c r="CP385" s="211">
        <f>_xlfn.XLOOKUP($C385,[1]Sheet1!$B:$B,[1]Sheet1!BP:BP)</f>
        <v>1</v>
      </c>
      <c r="CQ385" s="211">
        <f>_xlfn.XLOOKUP($C385,[1]Sheet1!$B:$B,[1]Sheet1!BQ:BQ)</f>
        <v>1</v>
      </c>
      <c r="CR385" s="211">
        <f>_xlfn.XLOOKUP($C385,[1]Sheet1!$B:$B,[1]Sheet1!BR:BR)</f>
        <v>0</v>
      </c>
      <c r="CS385" s="211">
        <f>_xlfn.XLOOKUP($C385,[1]Sheet1!$B:$B,[1]Sheet1!BS:BS)</f>
        <v>0</v>
      </c>
      <c r="CT385" s="211">
        <f>_xlfn.XLOOKUP($C385,[1]Sheet1!$B:$B,[1]Sheet1!BT:BT)</f>
        <v>0</v>
      </c>
      <c r="CU385" s="211">
        <f>_xlfn.XLOOKUP($C385,[1]Sheet1!$B:$B,[1]Sheet1!BU:BU)</f>
        <v>0</v>
      </c>
      <c r="CV385" s="211">
        <f>_xlfn.XLOOKUP($C385,[1]Sheet1!$B:$B,[1]Sheet1!BV:BV)</f>
        <v>0</v>
      </c>
      <c r="CW385" s="211">
        <f>_xlfn.XLOOKUP($C385,[1]Sheet1!$B:$B,[1]Sheet1!BW:BW)</f>
        <v>0</v>
      </c>
      <c r="CX385" s="211">
        <f>_xlfn.XLOOKUP($C385,[1]Sheet1!$B:$B,[1]Sheet1!BX:BX)</f>
        <v>0</v>
      </c>
      <c r="CY385" s="211">
        <f>_xlfn.XLOOKUP($C385,[1]Sheet1!$B:$B,[1]Sheet1!BY:BY)</f>
        <v>0</v>
      </c>
      <c r="CZ385" s="211">
        <f>_xlfn.XLOOKUP($C385,[1]Sheet1!$B:$B,[1]Sheet1!BZ:BZ)</f>
        <v>1</v>
      </c>
      <c r="DA385" s="211">
        <f>_xlfn.XLOOKUP($C385,[1]Sheet1!$B:$B,[1]Sheet1!CA:CA)</f>
        <v>0</v>
      </c>
      <c r="DB385" s="211">
        <f>_xlfn.XLOOKUP($C385,[1]Sheet1!$B:$B,[1]Sheet1!CB:CB)</f>
        <v>1</v>
      </c>
      <c r="DC385" s="211">
        <f>_xlfn.XLOOKUP($C385,[1]Sheet1!$B:$B,[1]Sheet1!CC:CC)</f>
        <v>1</v>
      </c>
      <c r="DD385" s="211">
        <f>_xlfn.XLOOKUP($C385,[1]Sheet1!$B:$B,[1]Sheet1!CD:CD)</f>
        <v>0</v>
      </c>
      <c r="DE385" s="211">
        <f>_xlfn.XLOOKUP($C385,[1]Sheet1!$B:$B,[1]Sheet1!CE:CE)</f>
        <v>1</v>
      </c>
      <c r="DF385" s="211">
        <f>_xlfn.XLOOKUP($C385,[1]Sheet1!$B:$B,[1]Sheet1!CF:CF)</f>
        <v>0</v>
      </c>
      <c r="DG385" s="163" t="str">
        <f>_xlfn.XLOOKUP(C385,[2]Sheet1!$B:$B,[2]Sheet1!$N:$N)</f>
        <v>N</v>
      </c>
      <c r="DH385" s="163">
        <f>_xlfn.XLOOKUP(C385,[2]Sheet1!$B:$B,[2]Sheet1!$R:$R)</f>
        <v>0</v>
      </c>
      <c r="DI385" s="163" t="str">
        <f>_xlfn.XLOOKUP(C385,[2]Sheet1!$B:$B,[2]Sheet1!$AN:$AN)</f>
        <v>C</v>
      </c>
      <c r="DJ385" s="163" t="str">
        <f>_xlfn.XLOOKUP(C385,[2]Sheet1!$B:$B,[2]Sheet1!$W:$W)</f>
        <v>I</v>
      </c>
      <c r="DK385" s="163">
        <f>_xlfn.XLOOKUP(C385,[2]Sheet1!$B:$B,[2]Sheet1!$AF:$AF)</f>
        <v>0</v>
      </c>
      <c r="DL385" s="163" t="str">
        <f>_xlfn.XLOOKUP(C385,[2]Sheet1!$B:$B,[2]Sheet1!$AW:$AW)</f>
        <v>Y</v>
      </c>
      <c r="DM385" s="166" t="str">
        <f t="shared" si="210"/>
        <v>N</v>
      </c>
      <c r="DN385" s="166" t="str">
        <f t="shared" si="211"/>
        <v/>
      </c>
      <c r="DO385" s="166" t="str">
        <f t="shared" si="212"/>
        <v>Y</v>
      </c>
      <c r="DP385" s="166" t="str">
        <f t="shared" si="213"/>
        <v>N</v>
      </c>
      <c r="DQ385" s="180" t="str">
        <f t="shared" si="214"/>
        <v>Yes</v>
      </c>
      <c r="DR385" s="180"/>
    </row>
    <row r="386" spans="1:122" s="24" customFormat="1" ht="16.5" hidden="1" customHeight="1">
      <c r="A386" s="24">
        <v>383</v>
      </c>
      <c r="B386" s="24">
        <v>457</v>
      </c>
      <c r="C386" s="26" t="s">
        <v>1659</v>
      </c>
      <c r="D386" s="24" t="s">
        <v>7164</v>
      </c>
      <c r="E386" s="24" t="s">
        <v>7165</v>
      </c>
      <c r="F386" s="24" t="s">
        <v>7286</v>
      </c>
      <c r="G386" s="24" t="s">
        <v>2990</v>
      </c>
      <c r="H386" s="30" t="s">
        <v>1660</v>
      </c>
      <c r="I386" s="24" t="s">
        <v>1661</v>
      </c>
      <c r="J386" s="24">
        <v>8.1000000000000003E-2</v>
      </c>
      <c r="K386" s="24" t="s">
        <v>1662</v>
      </c>
      <c r="L386" s="24">
        <v>18000</v>
      </c>
      <c r="M386" s="26">
        <v>3</v>
      </c>
      <c r="N386" s="73" t="s">
        <v>689</v>
      </c>
      <c r="O386" s="73" t="s">
        <v>7588</v>
      </c>
      <c r="P386" s="74" t="s">
        <v>7588</v>
      </c>
      <c r="Q386" s="73" t="s">
        <v>689</v>
      </c>
      <c r="R386" s="73" t="s">
        <v>689</v>
      </c>
      <c r="S386" s="73" t="s">
        <v>7588</v>
      </c>
      <c r="T386" s="73" t="s">
        <v>7588</v>
      </c>
      <c r="U386" s="213" t="s">
        <v>7588</v>
      </c>
      <c r="V386" s="73" t="s">
        <v>7588</v>
      </c>
      <c r="W386" s="73" t="s">
        <v>7588</v>
      </c>
      <c r="X386" s="218" t="s">
        <v>7588</v>
      </c>
      <c r="Y386" s="73" t="s">
        <v>7588</v>
      </c>
      <c r="Z386" s="73" t="s">
        <v>7588</v>
      </c>
      <c r="AA386" s="74" t="s">
        <v>7588</v>
      </c>
      <c r="AB386" s="73"/>
      <c r="AC386" s="73" t="s">
        <v>3013</v>
      </c>
      <c r="AD386" s="74" t="s">
        <v>7139</v>
      </c>
      <c r="AE386" s="73" t="s">
        <v>7588</v>
      </c>
      <c r="AF386" s="73" t="s">
        <v>689</v>
      </c>
      <c r="AG386" s="73" t="s">
        <v>267</v>
      </c>
      <c r="AH386" s="73" t="s">
        <v>267</v>
      </c>
      <c r="AI386" s="73" t="s">
        <v>267</v>
      </c>
      <c r="AJ386" s="73" t="s">
        <v>7588</v>
      </c>
      <c r="AK386" s="81" t="s">
        <v>7588</v>
      </c>
      <c r="AL386" s="73" t="s">
        <v>7588</v>
      </c>
      <c r="AM386" s="28" t="s">
        <v>1663</v>
      </c>
      <c r="AN386" s="26" t="s">
        <v>186</v>
      </c>
      <c r="AO386" s="24" t="s">
        <v>7588</v>
      </c>
      <c r="AP386" s="73" t="s">
        <v>689</v>
      </c>
      <c r="AQ386" s="24" t="s">
        <v>7588</v>
      </c>
      <c r="AR386" s="24" t="s">
        <v>7588</v>
      </c>
      <c r="AS386" s="24" t="s">
        <v>7588</v>
      </c>
      <c r="AU386" s="26"/>
      <c r="AV386" s="24" t="s">
        <v>267</v>
      </c>
      <c r="AW386" s="22" t="s">
        <v>267</v>
      </c>
      <c r="AX386" s="24" t="s">
        <v>269</v>
      </c>
      <c r="AY386" s="24" t="s">
        <v>689</v>
      </c>
      <c r="AZ386" s="24" t="s">
        <v>7588</v>
      </c>
      <c r="BA386" s="24" t="s">
        <v>7588</v>
      </c>
      <c r="BC386" s="26"/>
      <c r="BE386" s="29"/>
      <c r="BF386" s="26"/>
      <c r="BG386" s="24">
        <f t="shared" si="182"/>
        <v>0</v>
      </c>
      <c r="BH386" s="24">
        <f t="shared" si="183"/>
        <v>0</v>
      </c>
      <c r="BI386" s="24">
        <f t="shared" si="184"/>
        <v>0</v>
      </c>
      <c r="BJ386" s="24">
        <f t="shared" si="185"/>
        <v>0</v>
      </c>
      <c r="BK386" s="24">
        <f t="shared" si="186"/>
        <v>0</v>
      </c>
      <c r="BL386" s="24">
        <f t="shared" si="187"/>
        <v>0</v>
      </c>
      <c r="BM386" s="24">
        <f t="shared" si="188"/>
        <v>0</v>
      </c>
      <c r="BN386" s="24">
        <f t="shared" si="189"/>
        <v>0</v>
      </c>
      <c r="BO386" s="24">
        <f t="shared" si="190"/>
        <v>0</v>
      </c>
      <c r="BP386" s="24">
        <f t="shared" si="191"/>
        <v>0</v>
      </c>
      <c r="BQ386" s="24">
        <f t="shared" si="192"/>
        <v>0</v>
      </c>
      <c r="BR386" s="24">
        <f t="shared" si="193"/>
        <v>0</v>
      </c>
      <c r="BS386" s="24">
        <f t="shared" si="194"/>
        <v>0</v>
      </c>
      <c r="BT386" s="24">
        <f t="shared" si="195"/>
        <v>0</v>
      </c>
      <c r="BU386" s="24">
        <f t="shared" si="196"/>
        <v>0</v>
      </c>
      <c r="BV386" s="24">
        <f t="shared" si="197"/>
        <v>0</v>
      </c>
      <c r="BW386" s="24">
        <f t="shared" si="198"/>
        <v>0</v>
      </c>
      <c r="BX386" s="24">
        <f t="shared" si="199"/>
        <v>0</v>
      </c>
      <c r="BY386" s="24">
        <f t="shared" si="200"/>
        <v>0</v>
      </c>
      <c r="BZ386" s="24">
        <f t="shared" si="201"/>
        <v>0</v>
      </c>
      <c r="CA386" s="24">
        <f t="shared" si="202"/>
        <v>0</v>
      </c>
      <c r="CB386" s="24">
        <f t="shared" si="203"/>
        <v>0</v>
      </c>
      <c r="CC386" s="24">
        <f t="shared" si="204"/>
        <v>0</v>
      </c>
      <c r="CD386" s="24">
        <f t="shared" si="205"/>
        <v>0</v>
      </c>
      <c r="CE386" s="24">
        <f t="shared" si="206"/>
        <v>0</v>
      </c>
      <c r="CF386" s="24">
        <f t="shared" si="207"/>
        <v>0</v>
      </c>
      <c r="CG386" s="24">
        <f>MAX(BJ386,BN386,BX386,CB386)</f>
        <v>0</v>
      </c>
      <c r="CH386" s="24">
        <f t="shared" si="208"/>
        <v>0</v>
      </c>
      <c r="CI386" s="24">
        <f t="shared" si="209"/>
        <v>1</v>
      </c>
      <c r="CJ386" s="211">
        <f>_xlfn.XLOOKUP($C386,[1]Sheet1!$B:$B,[1]Sheet1!BJ:BJ)</f>
        <v>0</v>
      </c>
      <c r="CK386" s="211">
        <f>_xlfn.XLOOKUP($C386,[1]Sheet1!$B:$B,[1]Sheet1!BK:BK)</f>
        <v>0</v>
      </c>
      <c r="CL386" s="211">
        <f>_xlfn.XLOOKUP($C386,[1]Sheet1!$B:$B,[1]Sheet1!BL:BL)</f>
        <v>0</v>
      </c>
      <c r="CM386" s="211">
        <f>_xlfn.XLOOKUP($C386,[1]Sheet1!$B:$B,[1]Sheet1!BM:BM)</f>
        <v>0</v>
      </c>
      <c r="CN386" s="211">
        <f>_xlfn.XLOOKUP($C386,[1]Sheet1!$B:$B,[1]Sheet1!BN:BN)</f>
        <v>0</v>
      </c>
      <c r="CO386" s="211">
        <f>_xlfn.XLOOKUP($C386,[1]Sheet1!$B:$B,[1]Sheet1!BO:BO)</f>
        <v>0</v>
      </c>
      <c r="CP386" s="211">
        <f>_xlfn.XLOOKUP($C386,[1]Sheet1!$B:$B,[1]Sheet1!BP:BP)</f>
        <v>0</v>
      </c>
      <c r="CQ386" s="211">
        <f>_xlfn.XLOOKUP($C386,[1]Sheet1!$B:$B,[1]Sheet1!BQ:BQ)</f>
        <v>0</v>
      </c>
      <c r="CR386" s="211">
        <f>_xlfn.XLOOKUP($C386,[1]Sheet1!$B:$B,[1]Sheet1!BR:BR)</f>
        <v>0</v>
      </c>
      <c r="CS386" s="211">
        <f>_xlfn.XLOOKUP($C386,[1]Sheet1!$B:$B,[1]Sheet1!BS:BS)</f>
        <v>0</v>
      </c>
      <c r="CT386" s="211">
        <f>_xlfn.XLOOKUP($C386,[1]Sheet1!$B:$B,[1]Sheet1!BT:BT)</f>
        <v>0</v>
      </c>
      <c r="CU386" s="211">
        <f>_xlfn.XLOOKUP($C386,[1]Sheet1!$B:$B,[1]Sheet1!BU:BU)</f>
        <v>0</v>
      </c>
      <c r="CV386" s="211">
        <f>_xlfn.XLOOKUP($C386,[1]Sheet1!$B:$B,[1]Sheet1!BV:BV)</f>
        <v>0</v>
      </c>
      <c r="CW386" s="211">
        <f>_xlfn.XLOOKUP($C386,[1]Sheet1!$B:$B,[1]Sheet1!BW:BW)</f>
        <v>0</v>
      </c>
      <c r="CX386" s="211">
        <f>_xlfn.XLOOKUP($C386,[1]Sheet1!$B:$B,[1]Sheet1!BX:BX)</f>
        <v>0</v>
      </c>
      <c r="CY386" s="211">
        <f>_xlfn.XLOOKUP($C386,[1]Sheet1!$B:$B,[1]Sheet1!BY:BY)</f>
        <v>0</v>
      </c>
      <c r="CZ386" s="211">
        <f>_xlfn.XLOOKUP($C386,[1]Sheet1!$B:$B,[1]Sheet1!BZ:BZ)</f>
        <v>0</v>
      </c>
      <c r="DA386" s="211">
        <f>_xlfn.XLOOKUP($C386,[1]Sheet1!$B:$B,[1]Sheet1!CA:CA)</f>
        <v>0</v>
      </c>
      <c r="DB386" s="211">
        <f>_xlfn.XLOOKUP($C386,[1]Sheet1!$B:$B,[1]Sheet1!CB:CB)</f>
        <v>0</v>
      </c>
      <c r="DC386" s="211">
        <f>_xlfn.XLOOKUP($C386,[1]Sheet1!$B:$B,[1]Sheet1!CC:CC)</f>
        <v>0</v>
      </c>
      <c r="DD386" s="211">
        <f>_xlfn.XLOOKUP($C386,[1]Sheet1!$B:$B,[1]Sheet1!CD:CD)</f>
        <v>0</v>
      </c>
      <c r="DE386" s="211">
        <f>_xlfn.XLOOKUP($C386,[1]Sheet1!$B:$B,[1]Sheet1!CE:CE)</f>
        <v>0</v>
      </c>
      <c r="DF386" s="211">
        <f>_xlfn.XLOOKUP($C386,[1]Sheet1!$B:$B,[1]Sheet1!CF:CF)</f>
        <v>0</v>
      </c>
      <c r="DG386" s="163" t="str">
        <f>_xlfn.XLOOKUP(C386,[2]Sheet1!$B:$B,[2]Sheet1!$N:$N)</f>
        <v>N</v>
      </c>
      <c r="DH386" s="163">
        <f>_xlfn.XLOOKUP(C386,[2]Sheet1!$B:$B,[2]Sheet1!$R:$R)</f>
        <v>0</v>
      </c>
      <c r="DI386" s="163" t="str">
        <f>_xlfn.XLOOKUP(C386,[2]Sheet1!$B:$B,[2]Sheet1!$AN:$AN)</f>
        <v>N</v>
      </c>
      <c r="DJ386" s="163" t="str">
        <f>_xlfn.XLOOKUP(C386,[2]Sheet1!$B:$B,[2]Sheet1!$W:$W)</f>
        <v>N</v>
      </c>
      <c r="DK386" s="163">
        <f>_xlfn.XLOOKUP(C386,[2]Sheet1!$B:$B,[2]Sheet1!$AF:$AF)</f>
        <v>0</v>
      </c>
      <c r="DL386" s="163">
        <f>_xlfn.XLOOKUP(C386,[2]Sheet1!$B:$B,[2]Sheet1!$AW:$AW)</f>
        <v>0</v>
      </c>
      <c r="DM386" s="166" t="str">
        <f t="shared" si="210"/>
        <v>N</v>
      </c>
      <c r="DN386" s="166" t="str">
        <f t="shared" si="211"/>
        <v/>
      </c>
      <c r="DO386" s="166" t="str">
        <f t="shared" si="212"/>
        <v>N</v>
      </c>
      <c r="DP386" s="166" t="str">
        <f t="shared" si="213"/>
        <v>N</v>
      </c>
      <c r="DQ386" s="180" t="str">
        <f t="shared" si="214"/>
        <v>Not Specified</v>
      </c>
      <c r="DR386" s="180"/>
    </row>
    <row r="387" spans="1:122" s="24" customFormat="1" ht="16.5" hidden="1" customHeight="1">
      <c r="A387" s="24">
        <v>384</v>
      </c>
      <c r="B387" s="24">
        <v>374</v>
      </c>
      <c r="C387" s="26" t="s">
        <v>1270</v>
      </c>
      <c r="D387" s="143" t="s">
        <v>7231</v>
      </c>
      <c r="E387" s="143" t="s">
        <v>7186</v>
      </c>
      <c r="F387" s="143" t="s">
        <v>2428</v>
      </c>
      <c r="G387" s="143" t="s">
        <v>3136</v>
      </c>
      <c r="H387" s="167" t="s">
        <v>1271</v>
      </c>
      <c r="I387" s="143" t="s">
        <v>1272</v>
      </c>
      <c r="J387" s="143">
        <v>-0.17499999999999999</v>
      </c>
      <c r="K387" s="143" t="s">
        <v>1273</v>
      </c>
      <c r="L387" s="143">
        <v>83893</v>
      </c>
      <c r="M387" s="144">
        <v>29</v>
      </c>
      <c r="N387" s="73" t="s">
        <v>689</v>
      </c>
      <c r="O387" s="73" t="s">
        <v>7588</v>
      </c>
      <c r="P387" s="74" t="s">
        <v>7588</v>
      </c>
      <c r="Q387" s="73" t="s">
        <v>86</v>
      </c>
      <c r="R387" s="73" t="s">
        <v>86</v>
      </c>
      <c r="S387" s="73" t="s">
        <v>673</v>
      </c>
      <c r="T387" s="73" t="s">
        <v>4121</v>
      </c>
      <c r="U387" s="213">
        <v>2030</v>
      </c>
      <c r="V387" s="73" t="s">
        <v>7588</v>
      </c>
      <c r="W387" s="73" t="s">
        <v>7588</v>
      </c>
      <c r="X387" s="218" t="s">
        <v>7588</v>
      </c>
      <c r="Y387" s="73" t="s">
        <v>689</v>
      </c>
      <c r="Z387" s="73" t="s">
        <v>1421</v>
      </c>
      <c r="AA387" s="74" t="s">
        <v>7588</v>
      </c>
      <c r="AB387" s="73"/>
      <c r="AC387" s="73" t="s">
        <v>675</v>
      </c>
      <c r="AD387" s="74" t="s">
        <v>5</v>
      </c>
      <c r="AE387" s="73" t="s">
        <v>7346</v>
      </c>
      <c r="AF387" s="73" t="s">
        <v>86</v>
      </c>
      <c r="AG387" s="73" t="s">
        <v>266</v>
      </c>
      <c r="AH387" s="73" t="s">
        <v>266</v>
      </c>
      <c r="AI387" s="73" t="s">
        <v>266</v>
      </c>
      <c r="AJ387" s="73" t="s">
        <v>2283</v>
      </c>
      <c r="AK387" s="81" t="s">
        <v>6320</v>
      </c>
      <c r="AL387" s="73">
        <v>2050</v>
      </c>
      <c r="AN387" s="26"/>
      <c r="AO387" s="24" t="s">
        <v>7588</v>
      </c>
      <c r="AP387" s="73" t="s">
        <v>689</v>
      </c>
      <c r="AQ387" s="24" t="s">
        <v>7588</v>
      </c>
      <c r="AR387" s="24" t="s">
        <v>7588</v>
      </c>
      <c r="AS387" s="24" t="s">
        <v>7588</v>
      </c>
      <c r="AU387" s="26"/>
      <c r="AV387" s="24" t="s">
        <v>266</v>
      </c>
      <c r="AW387" s="22" t="s">
        <v>880</v>
      </c>
      <c r="AX387" s="24" t="s">
        <v>269</v>
      </c>
      <c r="AY387" s="24" t="s">
        <v>689</v>
      </c>
      <c r="AZ387" s="24" t="s">
        <v>7588</v>
      </c>
      <c r="BA387" s="24" t="s">
        <v>7588</v>
      </c>
      <c r="BC387" s="26"/>
      <c r="BE387" s="29"/>
      <c r="BF387" s="26"/>
      <c r="BG387" s="24">
        <f t="shared" si="182"/>
        <v>0</v>
      </c>
      <c r="BH387" s="24">
        <f t="shared" si="183"/>
        <v>0</v>
      </c>
      <c r="BI387" s="24">
        <f t="shared" si="184"/>
        <v>0</v>
      </c>
      <c r="BJ387" s="24">
        <f t="shared" si="185"/>
        <v>0</v>
      </c>
      <c r="BK387" s="24">
        <f t="shared" si="186"/>
        <v>0</v>
      </c>
      <c r="BL387" s="24">
        <f t="shared" si="187"/>
        <v>1</v>
      </c>
      <c r="BM387" s="24">
        <f t="shared" si="188"/>
        <v>0</v>
      </c>
      <c r="BN387" s="24">
        <f t="shared" si="189"/>
        <v>1</v>
      </c>
      <c r="BO387" s="24">
        <f t="shared" si="190"/>
        <v>0</v>
      </c>
      <c r="BP387" s="24">
        <f t="shared" si="191"/>
        <v>0</v>
      </c>
      <c r="BQ387" s="24">
        <f t="shared" si="192"/>
        <v>0</v>
      </c>
      <c r="BR387" s="24">
        <f t="shared" si="193"/>
        <v>0</v>
      </c>
      <c r="BS387" s="24">
        <f t="shared" si="194"/>
        <v>0</v>
      </c>
      <c r="BT387" s="24">
        <f t="shared" si="195"/>
        <v>0</v>
      </c>
      <c r="BU387" s="24">
        <f t="shared" si="196"/>
        <v>0</v>
      </c>
      <c r="BV387" s="24">
        <f t="shared" si="197"/>
        <v>0</v>
      </c>
      <c r="BW387" s="24">
        <f t="shared" si="198"/>
        <v>1</v>
      </c>
      <c r="BX387" s="24">
        <f t="shared" si="199"/>
        <v>1</v>
      </c>
      <c r="BY387" s="24">
        <f t="shared" si="200"/>
        <v>0</v>
      </c>
      <c r="BZ387" s="24">
        <f t="shared" si="201"/>
        <v>0</v>
      </c>
      <c r="CA387" s="24">
        <f t="shared" si="202"/>
        <v>0</v>
      </c>
      <c r="CB387" s="24">
        <f t="shared" si="203"/>
        <v>0</v>
      </c>
      <c r="CC387" s="24">
        <f t="shared" si="204"/>
        <v>0</v>
      </c>
      <c r="CD387" s="24">
        <f t="shared" si="205"/>
        <v>0</v>
      </c>
      <c r="CE387" s="24">
        <f t="shared" si="206"/>
        <v>0</v>
      </c>
      <c r="CF387" s="24">
        <f t="shared" si="207"/>
        <v>1</v>
      </c>
      <c r="CG387" s="24">
        <f>MAX($BJ387,$BN387,$BX387,$CB387)</f>
        <v>1</v>
      </c>
      <c r="CH387" s="24">
        <f t="shared" si="208"/>
        <v>0</v>
      </c>
      <c r="CI387" s="24">
        <f t="shared" si="209"/>
        <v>0</v>
      </c>
      <c r="CJ387" s="211">
        <f>_xlfn.XLOOKUP($C387,[1]Sheet1!$B:$B,[1]Sheet1!BJ:BJ)</f>
        <v>0</v>
      </c>
      <c r="CK387" s="211">
        <f>_xlfn.XLOOKUP($C387,[1]Sheet1!$B:$B,[1]Sheet1!BK:BK)</f>
        <v>0</v>
      </c>
      <c r="CL387" s="211">
        <f>_xlfn.XLOOKUP($C387,[1]Sheet1!$B:$B,[1]Sheet1!BL:BL)</f>
        <v>1</v>
      </c>
      <c r="CM387" s="211">
        <f>_xlfn.XLOOKUP($C387,[1]Sheet1!$B:$B,[1]Sheet1!BM:BM)</f>
        <v>1</v>
      </c>
      <c r="CN387" s="211">
        <f>_xlfn.XLOOKUP($C387,[1]Sheet1!$B:$B,[1]Sheet1!BN:BN)</f>
        <v>0</v>
      </c>
      <c r="CO387" s="211">
        <f>_xlfn.XLOOKUP($C387,[1]Sheet1!$B:$B,[1]Sheet1!BO:BO)</f>
        <v>0</v>
      </c>
      <c r="CP387" s="211">
        <f>_xlfn.XLOOKUP($C387,[1]Sheet1!$B:$B,[1]Sheet1!BP:BP)</f>
        <v>0</v>
      </c>
      <c r="CQ387" s="211">
        <f>_xlfn.XLOOKUP($C387,[1]Sheet1!$B:$B,[1]Sheet1!BQ:BQ)</f>
        <v>0</v>
      </c>
      <c r="CR387" s="211">
        <f>_xlfn.XLOOKUP($C387,[1]Sheet1!$B:$B,[1]Sheet1!BR:BR)</f>
        <v>0</v>
      </c>
      <c r="CS387" s="211">
        <f>_xlfn.XLOOKUP($C387,[1]Sheet1!$B:$B,[1]Sheet1!BS:BS)</f>
        <v>1</v>
      </c>
      <c r="CT387" s="211">
        <f>_xlfn.XLOOKUP($C387,[1]Sheet1!$B:$B,[1]Sheet1!BT:BT)</f>
        <v>0</v>
      </c>
      <c r="CU387" s="211">
        <f>_xlfn.XLOOKUP($C387,[1]Sheet1!$B:$B,[1]Sheet1!BU:BU)</f>
        <v>1</v>
      </c>
      <c r="CV387" s="211">
        <f>_xlfn.XLOOKUP($C387,[1]Sheet1!$B:$B,[1]Sheet1!BV:BV)</f>
        <v>0</v>
      </c>
      <c r="CW387" s="211">
        <f>_xlfn.XLOOKUP($C387,[1]Sheet1!$B:$B,[1]Sheet1!BW:BW)</f>
        <v>0</v>
      </c>
      <c r="CX387" s="211">
        <f>_xlfn.XLOOKUP($C387,[1]Sheet1!$B:$B,[1]Sheet1!BX:BX)</f>
        <v>0</v>
      </c>
      <c r="CY387" s="211">
        <f>_xlfn.XLOOKUP($C387,[1]Sheet1!$B:$B,[1]Sheet1!BY:BY)</f>
        <v>0</v>
      </c>
      <c r="CZ387" s="211">
        <f>_xlfn.XLOOKUP($C387,[1]Sheet1!$B:$B,[1]Sheet1!BZ:BZ)</f>
        <v>1</v>
      </c>
      <c r="DA387" s="211">
        <f>_xlfn.XLOOKUP($C387,[1]Sheet1!$B:$B,[1]Sheet1!CA:CA)</f>
        <v>0</v>
      </c>
      <c r="DB387" s="211">
        <f>_xlfn.XLOOKUP($C387,[1]Sheet1!$B:$B,[1]Sheet1!CB:CB)</f>
        <v>1</v>
      </c>
      <c r="DC387" s="211">
        <f>_xlfn.XLOOKUP($C387,[1]Sheet1!$B:$B,[1]Sheet1!CC:CC)</f>
        <v>1</v>
      </c>
      <c r="DD387" s="211">
        <f>_xlfn.XLOOKUP($C387,[1]Sheet1!$B:$B,[1]Sheet1!CD:CD)</f>
        <v>0</v>
      </c>
      <c r="DE387" s="211">
        <f>_xlfn.XLOOKUP($C387,[1]Sheet1!$B:$B,[1]Sheet1!CE:CE)</f>
        <v>1</v>
      </c>
      <c r="DF387" s="211">
        <f>_xlfn.XLOOKUP($C387,[1]Sheet1!$B:$B,[1]Sheet1!CF:CF)</f>
        <v>0</v>
      </c>
      <c r="DG387" s="163" t="str">
        <f>_xlfn.XLOOKUP(C387,[2]Sheet1!$B:$B,[2]Sheet1!$N:$N)</f>
        <v>Y</v>
      </c>
      <c r="DH387" s="163" t="str">
        <f>_xlfn.XLOOKUP(C387,[2]Sheet1!$B:$B,[2]Sheet1!$R:$R)</f>
        <v>No</v>
      </c>
      <c r="DI387" s="163" t="str">
        <f>_xlfn.XLOOKUP(C387,[2]Sheet1!$B:$B,[2]Sheet1!$AN:$AN)</f>
        <v>N</v>
      </c>
      <c r="DJ387" s="163" t="str">
        <f>_xlfn.XLOOKUP(C387,[2]Sheet1!$B:$B,[2]Sheet1!$W:$W)</f>
        <v>C</v>
      </c>
      <c r="DK387" s="163" t="str">
        <f>_xlfn.XLOOKUP(C387,[2]Sheet1!$B:$B,[2]Sheet1!$AF:$AF)</f>
        <v>Y</v>
      </c>
      <c r="DL387" s="163">
        <f>_xlfn.XLOOKUP(C387,[2]Sheet1!$B:$B,[2]Sheet1!$AW:$AW)</f>
        <v>0</v>
      </c>
      <c r="DM387" s="166" t="str">
        <f t="shared" si="210"/>
        <v>Y</v>
      </c>
      <c r="DN387" s="166" t="str">
        <f t="shared" si="211"/>
        <v>Commitment removed</v>
      </c>
      <c r="DO387" s="166" t="str">
        <f t="shared" si="212"/>
        <v>N</v>
      </c>
      <c r="DP387" s="166" t="str">
        <f t="shared" si="213"/>
        <v>Y</v>
      </c>
      <c r="DQ387" s="180" t="str">
        <f t="shared" si="214"/>
        <v>Yes</v>
      </c>
      <c r="DR387" s="180"/>
    </row>
    <row r="388" spans="1:122" s="24" customFormat="1" ht="16.5" hidden="1" customHeight="1">
      <c r="A388" s="24">
        <v>385</v>
      </c>
      <c r="B388" s="24">
        <v>389</v>
      </c>
      <c r="C388" s="26" t="s">
        <v>768</v>
      </c>
      <c r="D388" s="24" t="s">
        <v>7201</v>
      </c>
      <c r="E388" s="24" t="s">
        <v>3005</v>
      </c>
      <c r="F388" s="24" t="s">
        <v>7286</v>
      </c>
      <c r="G388" s="24" t="s">
        <v>2990</v>
      </c>
      <c r="H388" s="30" t="s">
        <v>769</v>
      </c>
      <c r="I388" s="24" t="s">
        <v>770</v>
      </c>
      <c r="J388" s="24">
        <v>-0.32300000000000001</v>
      </c>
      <c r="K388" s="24" t="s">
        <v>771</v>
      </c>
      <c r="L388" s="24">
        <v>194200</v>
      </c>
      <c r="M388" s="26">
        <v>8</v>
      </c>
      <c r="N388" s="73" t="s">
        <v>689</v>
      </c>
      <c r="O388" s="73" t="s">
        <v>7588</v>
      </c>
      <c r="P388" s="74" t="s">
        <v>7588</v>
      </c>
      <c r="Q388" s="73" t="s">
        <v>689</v>
      </c>
      <c r="R388" s="73" t="s">
        <v>689</v>
      </c>
      <c r="S388" s="73" t="s">
        <v>7588</v>
      </c>
      <c r="T388" s="73" t="s">
        <v>7588</v>
      </c>
      <c r="U388" s="213" t="s">
        <v>7588</v>
      </c>
      <c r="V388" s="73" t="s">
        <v>7588</v>
      </c>
      <c r="W388" s="73" t="s">
        <v>7588</v>
      </c>
      <c r="X388" s="218" t="s">
        <v>7588</v>
      </c>
      <c r="Y388" s="73" t="s">
        <v>7588</v>
      </c>
      <c r="Z388" s="73" t="s">
        <v>7588</v>
      </c>
      <c r="AA388" s="74" t="s">
        <v>7588</v>
      </c>
      <c r="AB388" s="73"/>
      <c r="AC388" s="73" t="s">
        <v>2995</v>
      </c>
      <c r="AD388" s="74" t="s">
        <v>7140</v>
      </c>
      <c r="AE388" s="73" t="s">
        <v>7588</v>
      </c>
      <c r="AF388" s="73" t="s">
        <v>689</v>
      </c>
      <c r="AG388" s="73" t="s">
        <v>266</v>
      </c>
      <c r="AH388" s="73" t="s">
        <v>266</v>
      </c>
      <c r="AI388" s="73" t="s">
        <v>269</v>
      </c>
      <c r="AJ388" s="73" t="s">
        <v>691</v>
      </c>
      <c r="AK388" s="81" t="s">
        <v>7588</v>
      </c>
      <c r="AL388" s="73" t="s">
        <v>7588</v>
      </c>
      <c r="AN388" s="26"/>
      <c r="AO388" s="24" t="s">
        <v>7588</v>
      </c>
      <c r="AP388" s="73" t="s">
        <v>689</v>
      </c>
      <c r="AQ388" s="24" t="s">
        <v>7588</v>
      </c>
      <c r="AR388" s="24" t="s">
        <v>7588</v>
      </c>
      <c r="AS388" s="24" t="s">
        <v>7588</v>
      </c>
      <c r="AU388" s="26"/>
      <c r="AV388" s="24" t="s">
        <v>266</v>
      </c>
      <c r="AW388" s="22" t="s">
        <v>267</v>
      </c>
      <c r="AX388" s="24" t="s">
        <v>269</v>
      </c>
      <c r="AY388" s="24" t="s">
        <v>86</v>
      </c>
      <c r="AZ388" s="24" t="s">
        <v>6328</v>
      </c>
      <c r="BA388" s="24">
        <v>2031</v>
      </c>
      <c r="BC388" s="26"/>
      <c r="BE388" s="29"/>
      <c r="BF388" s="26"/>
      <c r="BG388" s="24">
        <f t="shared" ref="BG388:BG451" si="217">IF(AND($N388="Y",$P388&lt;=2024),1,0)</f>
        <v>0</v>
      </c>
      <c r="BH388" s="24">
        <f t="shared" ref="BH388:BH451" si="218">IF(AND($N388="Y",AND($P388&gt;2024,$P388&lt;=2030)),1,0)</f>
        <v>0</v>
      </c>
      <c r="BI388" s="24">
        <f t="shared" ref="BI388:BI451" si="219">IF(AND($N388="Y",$P388&gt;2030),1,0)</f>
        <v>0</v>
      </c>
      <c r="BJ388" s="24">
        <f t="shared" ref="BJ388:BJ451" si="220">MAX(BG388:BI388)</f>
        <v>0</v>
      </c>
      <c r="BK388" s="24">
        <f t="shared" ref="BK388:BK451" si="221">IF(AND($R388="Y",$U388&lt;=2024),1,0)</f>
        <v>0</v>
      </c>
      <c r="BL388" s="24">
        <f t="shared" ref="BL388:BL451" si="222">IF(AND($R388="Y",AND($U388&gt;2024,$U388&lt;=2030)),1,0)</f>
        <v>0</v>
      </c>
      <c r="BM388" s="24">
        <f t="shared" ref="BM388:BM451" si="223">IF(AND($R388="Y",$U388&gt;2030),1,0)</f>
        <v>0</v>
      </c>
      <c r="BN388" s="24">
        <f t="shared" ref="BN388:BN451" si="224">MAX(BK388:BM388)</f>
        <v>0</v>
      </c>
      <c r="BO388" s="24">
        <f t="shared" ref="BO388:BO451" si="225">IF(AND($Y388="Y",$AA388&lt;=2024),1,0)</f>
        <v>0</v>
      </c>
      <c r="BP388" s="24">
        <f t="shared" ref="BP388:BP451" si="226">IF(AND($Y388="Y",AND($AA388&gt;2024,$AA388&lt;=2030)),1,0)</f>
        <v>0</v>
      </c>
      <c r="BQ388" s="24">
        <f t="shared" ref="BQ388:BQ451" si="227">IF(AND($Y388="Y",$AA388&gt;2030),1,0)</f>
        <v>0</v>
      </c>
      <c r="BR388" s="24">
        <f t="shared" ref="BR388:BR451" si="228">IF(AND($AP388="Y",$AS388&lt;=2024),1,0)</f>
        <v>0</v>
      </c>
      <c r="BS388" s="24">
        <f t="shared" ref="BS388:BS451" si="229">IF(AND($AP388="Y",AND($AS388&gt;2024,$AS388&lt;=2030)),1,0)</f>
        <v>0</v>
      </c>
      <c r="BT388" s="24">
        <f t="shared" ref="BT388:BT451" si="230">IF(AND($AP388="Y",$AS388&gt;2030),1,0)</f>
        <v>0</v>
      </c>
      <c r="BU388" s="24">
        <f t="shared" ref="BU388:BU451" si="231">IF(AND($AF388="Y",$AL388&lt;=2024),1,0)</f>
        <v>0</v>
      </c>
      <c r="BV388" s="24">
        <f t="shared" ref="BV388:BV451" si="232">IF(AND($AF388="Y",AND($AL388&gt;2024, $AL388&lt;=2030)),1,0)</f>
        <v>0</v>
      </c>
      <c r="BW388" s="24">
        <f t="shared" ref="BW388:BW451" si="233">IF(AND($AF388="Y",$AL388&gt;2030),1,0)</f>
        <v>0</v>
      </c>
      <c r="BX388" s="24">
        <f t="shared" ref="BX388:BX451" si="234">MAX(BU388:BW388)</f>
        <v>0</v>
      </c>
      <c r="BY388" s="24">
        <f t="shared" ref="BY388:BY451" si="235">MAX($BO388,$BR388)</f>
        <v>0</v>
      </c>
      <c r="BZ388" s="24">
        <f t="shared" ref="BZ388:BZ451" si="236">MAX($BP388,$BS388)</f>
        <v>0</v>
      </c>
      <c r="CA388" s="24">
        <f t="shared" ref="CA388:CA451" si="237">MAX($BQ388,$BT388)</f>
        <v>0</v>
      </c>
      <c r="CB388" s="24">
        <f t="shared" ref="CB388:CB451" si="238">MAX(BY388:CA388)</f>
        <v>0</v>
      </c>
      <c r="CC388" s="24">
        <f t="shared" ref="CC388:CC451" si="239">IF(AND($AY388="Y",$BA388&lt;=2024),1,0)</f>
        <v>0</v>
      </c>
      <c r="CD388" s="24">
        <f t="shared" ref="CD388:CD451" si="240">IF(AND($AY388="Y",AND($BA388&gt;2024,$BA388&lt;=2030)),1,0)</f>
        <v>0</v>
      </c>
      <c r="CE388" s="24">
        <f t="shared" ref="CE388:CE451" si="241">IF(AND($AY388="Y",$BA388&gt;2030),1,0)</f>
        <v>1</v>
      </c>
      <c r="CF388" s="24">
        <f t="shared" ref="CF388:CF451" si="242">IF($AV388="Yes",1,0)</f>
        <v>1</v>
      </c>
      <c r="CG388" s="24">
        <f>MAX(BJ388,BN388,BX388,CB388)</f>
        <v>0</v>
      </c>
      <c r="CH388" s="24">
        <f t="shared" ref="CH388:CH451" si="243">IF($AV388="No",1,0)</f>
        <v>0</v>
      </c>
      <c r="CI388" s="24">
        <f t="shared" ref="CI388:CI451" si="244">IF($AV388="Not Specified",1,0)</f>
        <v>0</v>
      </c>
      <c r="CJ388" s="211">
        <f>_xlfn.XLOOKUP($C388,[1]Sheet1!$B:$B,[1]Sheet1!BJ:BJ)</f>
        <v>0</v>
      </c>
      <c r="CK388" s="211">
        <f>_xlfn.XLOOKUP($C388,[1]Sheet1!$B:$B,[1]Sheet1!BK:BK)</f>
        <v>0</v>
      </c>
      <c r="CL388" s="211">
        <f>_xlfn.XLOOKUP($C388,[1]Sheet1!$B:$B,[1]Sheet1!BL:BL)</f>
        <v>0</v>
      </c>
      <c r="CM388" s="211">
        <f>_xlfn.XLOOKUP($C388,[1]Sheet1!$B:$B,[1]Sheet1!BM:BM)</f>
        <v>0</v>
      </c>
      <c r="CN388" s="211">
        <f>_xlfn.XLOOKUP($C388,[1]Sheet1!$B:$B,[1]Sheet1!BN:BN)</f>
        <v>0</v>
      </c>
      <c r="CO388" s="211">
        <f>_xlfn.XLOOKUP($C388,[1]Sheet1!$B:$B,[1]Sheet1!BO:BO)</f>
        <v>0</v>
      </c>
      <c r="CP388" s="211">
        <f>_xlfn.XLOOKUP($C388,[1]Sheet1!$B:$B,[1]Sheet1!BP:BP)</f>
        <v>0</v>
      </c>
      <c r="CQ388" s="211">
        <f>_xlfn.XLOOKUP($C388,[1]Sheet1!$B:$B,[1]Sheet1!BQ:BQ)</f>
        <v>0</v>
      </c>
      <c r="CR388" s="211">
        <f>_xlfn.XLOOKUP($C388,[1]Sheet1!$B:$B,[1]Sheet1!BR:BR)</f>
        <v>0</v>
      </c>
      <c r="CS388" s="211">
        <f>_xlfn.XLOOKUP($C388,[1]Sheet1!$B:$B,[1]Sheet1!BS:BS)</f>
        <v>0</v>
      </c>
      <c r="CT388" s="211">
        <f>_xlfn.XLOOKUP($C388,[1]Sheet1!$B:$B,[1]Sheet1!BT:BT)</f>
        <v>0</v>
      </c>
      <c r="CU388" s="211">
        <f>_xlfn.XLOOKUP($C388,[1]Sheet1!$B:$B,[1]Sheet1!BU:BU)</f>
        <v>0</v>
      </c>
      <c r="CV388" s="211">
        <f>_xlfn.XLOOKUP($C388,[1]Sheet1!$B:$B,[1]Sheet1!BV:BV)</f>
        <v>0</v>
      </c>
      <c r="CW388" s="211">
        <f>_xlfn.XLOOKUP($C388,[1]Sheet1!$B:$B,[1]Sheet1!BW:BW)</f>
        <v>0</v>
      </c>
      <c r="CX388" s="211">
        <f>_xlfn.XLOOKUP($C388,[1]Sheet1!$B:$B,[1]Sheet1!BX:BX)</f>
        <v>0</v>
      </c>
      <c r="CY388" s="211">
        <f>_xlfn.XLOOKUP($C388,[1]Sheet1!$B:$B,[1]Sheet1!BY:BY)</f>
        <v>0</v>
      </c>
      <c r="CZ388" s="211">
        <f>_xlfn.XLOOKUP($C388,[1]Sheet1!$B:$B,[1]Sheet1!BZ:BZ)</f>
        <v>0</v>
      </c>
      <c r="DA388" s="211">
        <f>_xlfn.XLOOKUP($C388,[1]Sheet1!$B:$B,[1]Sheet1!CA:CA)</f>
        <v>0</v>
      </c>
      <c r="DB388" s="211">
        <f>_xlfn.XLOOKUP($C388,[1]Sheet1!$B:$B,[1]Sheet1!CB:CB)</f>
        <v>0</v>
      </c>
      <c r="DC388" s="211">
        <f>_xlfn.XLOOKUP($C388,[1]Sheet1!$B:$B,[1]Sheet1!CC:CC)</f>
        <v>0</v>
      </c>
      <c r="DD388" s="211">
        <f>_xlfn.XLOOKUP($C388,[1]Sheet1!$B:$B,[1]Sheet1!CD:CD)</f>
        <v>0</v>
      </c>
      <c r="DE388" s="211">
        <f>_xlfn.XLOOKUP($C388,[1]Sheet1!$B:$B,[1]Sheet1!CE:CE)</f>
        <v>0</v>
      </c>
      <c r="DF388" s="211">
        <f>_xlfn.XLOOKUP($C388,[1]Sheet1!$B:$B,[1]Sheet1!CF:CF)</f>
        <v>0</v>
      </c>
      <c r="DG388" s="163" t="str">
        <f>_xlfn.XLOOKUP(C388,[2]Sheet1!$B:$B,[2]Sheet1!$N:$N)</f>
        <v>N</v>
      </c>
      <c r="DH388" s="163">
        <f>_xlfn.XLOOKUP(C388,[2]Sheet1!$B:$B,[2]Sheet1!$R:$R)</f>
        <v>0</v>
      </c>
      <c r="DI388" s="163" t="str">
        <f>_xlfn.XLOOKUP(C388,[2]Sheet1!$B:$B,[2]Sheet1!$AN:$AN)</f>
        <v>N</v>
      </c>
      <c r="DJ388" s="163" t="str">
        <f>_xlfn.XLOOKUP(C388,[2]Sheet1!$B:$B,[2]Sheet1!$W:$W)</f>
        <v>N</v>
      </c>
      <c r="DK388" s="163">
        <f>_xlfn.XLOOKUP(C388,[2]Sheet1!$B:$B,[2]Sheet1!$AF:$AF)</f>
        <v>0</v>
      </c>
      <c r="DL388" s="163">
        <f>_xlfn.XLOOKUP(C388,[2]Sheet1!$B:$B,[2]Sheet1!$AW:$AW)</f>
        <v>0</v>
      </c>
      <c r="DM388" s="166" t="str">
        <f t="shared" ref="DM388:DM451" si="245">Q388</f>
        <v>N</v>
      </c>
      <c r="DN388" s="166" t="str">
        <f t="shared" ref="DN388:DN451" si="246">Z388</f>
        <v/>
      </c>
      <c r="DO388" s="166" t="str">
        <f t="shared" ref="DO388:DO451" si="247">AP388</f>
        <v>N</v>
      </c>
      <c r="DP388" s="166" t="str">
        <f t="shared" ref="DP388:DP451" si="248">AF388</f>
        <v>N</v>
      </c>
      <c r="DQ388" s="180" t="str">
        <f t="shared" ref="DQ388:DQ451" si="249">AV388</f>
        <v>Yes</v>
      </c>
      <c r="DR388" s="180"/>
    </row>
    <row r="389" spans="1:122" s="24" customFormat="1" ht="16.5" hidden="1" customHeight="1">
      <c r="A389" s="24">
        <v>386</v>
      </c>
      <c r="B389" s="24">
        <v>368</v>
      </c>
      <c r="C389" s="26" t="s">
        <v>1668</v>
      </c>
      <c r="D389" s="143" t="s">
        <v>6643</v>
      </c>
      <c r="E389" s="143" t="s">
        <v>6643</v>
      </c>
      <c r="F389" s="143" t="s">
        <v>2336</v>
      </c>
      <c r="G389" s="143" t="s">
        <v>3136</v>
      </c>
      <c r="H389" s="167" t="s">
        <v>1669</v>
      </c>
      <c r="I389" s="143" t="s">
        <v>1670</v>
      </c>
      <c r="J389" s="143">
        <v>-0.35699999999999998</v>
      </c>
      <c r="K389" s="143" t="s">
        <v>1671</v>
      </c>
      <c r="L389" s="143">
        <v>20000</v>
      </c>
      <c r="M389" s="144">
        <v>18</v>
      </c>
      <c r="N389" s="73" t="s">
        <v>689</v>
      </c>
      <c r="O389" s="73" t="s">
        <v>7588</v>
      </c>
      <c r="P389" s="74" t="s">
        <v>7588</v>
      </c>
      <c r="Q389" s="73" t="s">
        <v>689</v>
      </c>
      <c r="R389" s="73" t="s">
        <v>689</v>
      </c>
      <c r="S389" s="73" t="s">
        <v>7588</v>
      </c>
      <c r="T389" s="73" t="s">
        <v>7588</v>
      </c>
      <c r="U389" s="213" t="s">
        <v>7588</v>
      </c>
      <c r="V389" s="73" t="s">
        <v>7588</v>
      </c>
      <c r="W389" s="73" t="s">
        <v>7588</v>
      </c>
      <c r="X389" s="218" t="s">
        <v>7588</v>
      </c>
      <c r="Y389" s="73" t="s">
        <v>7588</v>
      </c>
      <c r="Z389" s="73" t="s">
        <v>7588</v>
      </c>
      <c r="AA389" s="74" t="s">
        <v>7588</v>
      </c>
      <c r="AB389" s="73"/>
      <c r="AC389" s="73" t="s">
        <v>417</v>
      </c>
      <c r="AD389" s="74" t="s">
        <v>6</v>
      </c>
      <c r="AE389" s="73" t="s">
        <v>7588</v>
      </c>
      <c r="AF389" s="73" t="s">
        <v>689</v>
      </c>
      <c r="AG389" s="73" t="s">
        <v>266</v>
      </c>
      <c r="AH389" s="73" t="s">
        <v>266</v>
      </c>
      <c r="AI389" s="73" t="s">
        <v>738</v>
      </c>
      <c r="AJ389" s="73" t="s">
        <v>691</v>
      </c>
      <c r="AK389" s="81" t="s">
        <v>7588</v>
      </c>
      <c r="AL389" s="73" t="s">
        <v>7588</v>
      </c>
      <c r="AN389" s="26"/>
      <c r="AO389" s="24" t="s">
        <v>870</v>
      </c>
      <c r="AP389" s="73" t="s">
        <v>86</v>
      </c>
      <c r="AQ389" s="24" t="s">
        <v>691</v>
      </c>
      <c r="AR389" s="24" t="s">
        <v>6336</v>
      </c>
      <c r="AS389" s="24">
        <v>2050</v>
      </c>
      <c r="AU389" s="26"/>
      <c r="AV389" s="24" t="s">
        <v>267</v>
      </c>
      <c r="AW389" s="22" t="s">
        <v>880</v>
      </c>
      <c r="AX389" s="24" t="s">
        <v>269</v>
      </c>
      <c r="AY389" s="24" t="s">
        <v>689</v>
      </c>
      <c r="AZ389" s="24" t="s">
        <v>7588</v>
      </c>
      <c r="BA389" s="24" t="s">
        <v>7588</v>
      </c>
      <c r="BC389" s="26"/>
      <c r="BE389" s="29"/>
      <c r="BF389" s="26"/>
      <c r="BG389" s="24">
        <f t="shared" si="217"/>
        <v>0</v>
      </c>
      <c r="BH389" s="24">
        <f t="shared" si="218"/>
        <v>0</v>
      </c>
      <c r="BI389" s="24">
        <f t="shared" si="219"/>
        <v>0</v>
      </c>
      <c r="BJ389" s="24">
        <f t="shared" si="220"/>
        <v>0</v>
      </c>
      <c r="BK389" s="24">
        <f t="shared" si="221"/>
        <v>0</v>
      </c>
      <c r="BL389" s="24">
        <f t="shared" si="222"/>
        <v>0</v>
      </c>
      <c r="BM389" s="24">
        <f t="shared" si="223"/>
        <v>0</v>
      </c>
      <c r="BN389" s="24">
        <f t="shared" si="224"/>
        <v>0</v>
      </c>
      <c r="BO389" s="24">
        <f t="shared" si="225"/>
        <v>0</v>
      </c>
      <c r="BP389" s="24">
        <f t="shared" si="226"/>
        <v>0</v>
      </c>
      <c r="BQ389" s="24">
        <f t="shared" si="227"/>
        <v>0</v>
      </c>
      <c r="BR389" s="24">
        <f t="shared" si="228"/>
        <v>0</v>
      </c>
      <c r="BS389" s="24">
        <f t="shared" si="229"/>
        <v>0</v>
      </c>
      <c r="BT389" s="24">
        <f t="shared" si="230"/>
        <v>1</v>
      </c>
      <c r="BU389" s="24">
        <f t="shared" si="231"/>
        <v>0</v>
      </c>
      <c r="BV389" s="24">
        <f t="shared" si="232"/>
        <v>0</v>
      </c>
      <c r="BW389" s="24">
        <f t="shared" si="233"/>
        <v>0</v>
      </c>
      <c r="BX389" s="24">
        <f t="shared" si="234"/>
        <v>0</v>
      </c>
      <c r="BY389" s="24">
        <f t="shared" si="235"/>
        <v>0</v>
      </c>
      <c r="BZ389" s="24">
        <f t="shared" si="236"/>
        <v>0</v>
      </c>
      <c r="CA389" s="24">
        <f t="shared" si="237"/>
        <v>1</v>
      </c>
      <c r="CB389" s="24">
        <f t="shared" si="238"/>
        <v>1</v>
      </c>
      <c r="CC389" s="24">
        <f t="shared" si="239"/>
        <v>0</v>
      </c>
      <c r="CD389" s="24">
        <f t="shared" si="240"/>
        <v>0</v>
      </c>
      <c r="CE389" s="24">
        <f t="shared" si="241"/>
        <v>0</v>
      </c>
      <c r="CF389" s="24">
        <f t="shared" si="242"/>
        <v>0</v>
      </c>
      <c r="CG389" s="24">
        <f>MAX(BJ389,BN389,BX389,CB389)</f>
        <v>1</v>
      </c>
      <c r="CH389" s="24">
        <f t="shared" si="243"/>
        <v>0</v>
      </c>
      <c r="CI389" s="24">
        <f t="shared" si="244"/>
        <v>1</v>
      </c>
      <c r="CJ389" s="211">
        <f>_xlfn.XLOOKUP($C389,[1]Sheet1!$B:$B,[1]Sheet1!BJ:BJ)</f>
        <v>0</v>
      </c>
      <c r="CK389" s="211">
        <f>_xlfn.XLOOKUP($C389,[1]Sheet1!$B:$B,[1]Sheet1!BK:BK)</f>
        <v>0</v>
      </c>
      <c r="CL389" s="211">
        <f>_xlfn.XLOOKUP($C389,[1]Sheet1!$B:$B,[1]Sheet1!BL:BL)</f>
        <v>0</v>
      </c>
      <c r="CM389" s="211">
        <f>_xlfn.XLOOKUP($C389,[1]Sheet1!$B:$B,[1]Sheet1!BM:BM)</f>
        <v>0</v>
      </c>
      <c r="CN389" s="211">
        <f>_xlfn.XLOOKUP($C389,[1]Sheet1!$B:$B,[1]Sheet1!BN:BN)</f>
        <v>0</v>
      </c>
      <c r="CO389" s="211">
        <f>_xlfn.XLOOKUP($C389,[1]Sheet1!$B:$B,[1]Sheet1!BO:BO)</f>
        <v>0</v>
      </c>
      <c r="CP389" s="211">
        <f>_xlfn.XLOOKUP($C389,[1]Sheet1!$B:$B,[1]Sheet1!BP:BP)</f>
        <v>1</v>
      </c>
      <c r="CQ389" s="211">
        <f>_xlfn.XLOOKUP($C389,[1]Sheet1!$B:$B,[1]Sheet1!BQ:BQ)</f>
        <v>1</v>
      </c>
      <c r="CR389" s="211">
        <f>_xlfn.XLOOKUP($C389,[1]Sheet1!$B:$B,[1]Sheet1!BR:BR)</f>
        <v>0</v>
      </c>
      <c r="CS389" s="211">
        <f>_xlfn.XLOOKUP($C389,[1]Sheet1!$B:$B,[1]Sheet1!BS:BS)</f>
        <v>1</v>
      </c>
      <c r="CT389" s="211">
        <f>_xlfn.XLOOKUP($C389,[1]Sheet1!$B:$B,[1]Sheet1!BT:BT)</f>
        <v>0</v>
      </c>
      <c r="CU389" s="211">
        <f>_xlfn.XLOOKUP($C389,[1]Sheet1!$B:$B,[1]Sheet1!BU:BU)</f>
        <v>1</v>
      </c>
      <c r="CV389" s="211">
        <f>_xlfn.XLOOKUP($C389,[1]Sheet1!$B:$B,[1]Sheet1!BV:BV)</f>
        <v>0</v>
      </c>
      <c r="CW389" s="211">
        <f>_xlfn.XLOOKUP($C389,[1]Sheet1!$B:$B,[1]Sheet1!BW:BW)</f>
        <v>0</v>
      </c>
      <c r="CX389" s="211">
        <f>_xlfn.XLOOKUP($C389,[1]Sheet1!$B:$B,[1]Sheet1!BX:BX)</f>
        <v>0</v>
      </c>
      <c r="CY389" s="211">
        <f>_xlfn.XLOOKUP($C389,[1]Sheet1!$B:$B,[1]Sheet1!BY:BY)</f>
        <v>0</v>
      </c>
      <c r="CZ389" s="211">
        <f>_xlfn.XLOOKUP($C389,[1]Sheet1!$B:$B,[1]Sheet1!BZ:BZ)</f>
        <v>1</v>
      </c>
      <c r="DA389" s="211">
        <f>_xlfn.XLOOKUP($C389,[1]Sheet1!$B:$B,[1]Sheet1!CA:CA)</f>
        <v>0</v>
      </c>
      <c r="DB389" s="211">
        <f>_xlfn.XLOOKUP($C389,[1]Sheet1!$B:$B,[1]Sheet1!CB:CB)</f>
        <v>1</v>
      </c>
      <c r="DC389" s="211">
        <f>_xlfn.XLOOKUP($C389,[1]Sheet1!$B:$B,[1]Sheet1!CC:CC)</f>
        <v>1</v>
      </c>
      <c r="DD389" s="211">
        <f>_xlfn.XLOOKUP($C389,[1]Sheet1!$B:$B,[1]Sheet1!CD:CD)</f>
        <v>0</v>
      </c>
      <c r="DE389" s="211">
        <f>_xlfn.XLOOKUP($C389,[1]Sheet1!$B:$B,[1]Sheet1!CE:CE)</f>
        <v>1</v>
      </c>
      <c r="DF389" s="211">
        <f>_xlfn.XLOOKUP($C389,[1]Sheet1!$B:$B,[1]Sheet1!CF:CF)</f>
        <v>0</v>
      </c>
      <c r="DG389" s="163" t="str">
        <f>_xlfn.XLOOKUP(C389,[2]Sheet1!$B:$B,[2]Sheet1!$N:$N)</f>
        <v>N</v>
      </c>
      <c r="DH389" s="163" t="str">
        <f>_xlfn.XLOOKUP(C389,[2]Sheet1!$B:$B,[2]Sheet1!$R:$R)</f>
        <v>No</v>
      </c>
      <c r="DI389" s="163" t="str">
        <f>_xlfn.XLOOKUP(C389,[2]Sheet1!$B:$B,[2]Sheet1!$AN:$AN)</f>
        <v>C</v>
      </c>
      <c r="DJ389" s="163" t="str">
        <f>_xlfn.XLOOKUP(C389,[2]Sheet1!$B:$B,[2]Sheet1!$W:$W)</f>
        <v>N</v>
      </c>
      <c r="DK389" s="163">
        <f>_xlfn.XLOOKUP(C389,[2]Sheet1!$B:$B,[2]Sheet1!$AF:$AF)</f>
        <v>0</v>
      </c>
      <c r="DL389" s="163" t="str">
        <f>_xlfn.XLOOKUP(C389,[2]Sheet1!$B:$B,[2]Sheet1!$AW:$AW)</f>
        <v>Y</v>
      </c>
      <c r="DM389" s="166" t="str">
        <f t="shared" si="245"/>
        <v>N</v>
      </c>
      <c r="DN389" s="166" t="str">
        <f t="shared" si="246"/>
        <v/>
      </c>
      <c r="DO389" s="166" t="str">
        <f t="shared" si="247"/>
        <v>Y</v>
      </c>
      <c r="DP389" s="166" t="str">
        <f t="shared" si="248"/>
        <v>N</v>
      </c>
      <c r="DQ389" s="180" t="str">
        <f t="shared" si="249"/>
        <v>Not Specified</v>
      </c>
      <c r="DR389" s="180"/>
    </row>
    <row r="390" spans="1:122" s="24" customFormat="1" ht="16.5" hidden="1" customHeight="1">
      <c r="A390" s="143">
        <v>387</v>
      </c>
      <c r="B390" s="143">
        <v>351</v>
      </c>
      <c r="C390" s="144" t="s">
        <v>1688</v>
      </c>
      <c r="D390" s="24" t="s">
        <v>7190</v>
      </c>
      <c r="E390" s="24" t="s">
        <v>7169</v>
      </c>
      <c r="F390" s="24" t="s">
        <v>2277</v>
      </c>
      <c r="G390" s="24" t="s">
        <v>3181</v>
      </c>
      <c r="H390" s="30" t="s">
        <v>1689</v>
      </c>
      <c r="I390" s="24" t="s">
        <v>1690</v>
      </c>
      <c r="J390" s="24">
        <v>-0.113</v>
      </c>
      <c r="K390" s="24" t="s">
        <v>1691</v>
      </c>
      <c r="L390" s="24">
        <v>63490</v>
      </c>
      <c r="M390" s="26">
        <v>13</v>
      </c>
      <c r="N390" s="145" t="s">
        <v>689</v>
      </c>
      <c r="O390" s="145" t="s">
        <v>7588</v>
      </c>
      <c r="P390" s="146" t="s">
        <v>7588</v>
      </c>
      <c r="Q390" s="73" t="s">
        <v>689</v>
      </c>
      <c r="R390" s="73" t="s">
        <v>689</v>
      </c>
      <c r="S390" s="145" t="s">
        <v>7588</v>
      </c>
      <c r="T390" s="145" t="s">
        <v>7588</v>
      </c>
      <c r="U390" s="214" t="s">
        <v>7588</v>
      </c>
      <c r="V390" s="145" t="s">
        <v>7588</v>
      </c>
      <c r="W390" s="145" t="s">
        <v>7588</v>
      </c>
      <c r="X390" s="219" t="s">
        <v>7588</v>
      </c>
      <c r="Y390" s="73" t="s">
        <v>7588</v>
      </c>
      <c r="Z390" s="145" t="s">
        <v>7588</v>
      </c>
      <c r="AA390" s="146" t="s">
        <v>7588</v>
      </c>
      <c r="AB390" s="145"/>
      <c r="AC390" s="145" t="s">
        <v>3013</v>
      </c>
      <c r="AD390" s="146" t="s">
        <v>7139</v>
      </c>
      <c r="AE390" s="145" t="s">
        <v>85</v>
      </c>
      <c r="AF390" s="73" t="s">
        <v>689</v>
      </c>
      <c r="AG390" s="145" t="s">
        <v>166</v>
      </c>
      <c r="AH390" s="145" t="s">
        <v>166</v>
      </c>
      <c r="AI390" s="145"/>
      <c r="AJ390" s="145" t="s">
        <v>691</v>
      </c>
      <c r="AK390" s="147" t="s">
        <v>167</v>
      </c>
      <c r="AL390" s="145">
        <v>2060</v>
      </c>
      <c r="AM390" s="152" t="s">
        <v>1692</v>
      </c>
      <c r="AN390" s="144"/>
      <c r="AO390" s="24" t="s">
        <v>7588</v>
      </c>
      <c r="AP390" s="145" t="s">
        <v>689</v>
      </c>
      <c r="AQ390" s="143" t="s">
        <v>7588</v>
      </c>
      <c r="AR390" s="143" t="s">
        <v>7588</v>
      </c>
      <c r="AS390" s="143" t="s">
        <v>7588</v>
      </c>
      <c r="AT390" s="143"/>
      <c r="AU390" s="144"/>
      <c r="AV390" s="143" t="s">
        <v>267</v>
      </c>
      <c r="AW390" s="198" t="s">
        <v>267</v>
      </c>
      <c r="AX390" s="143" t="s">
        <v>269</v>
      </c>
      <c r="AY390" s="143" t="s">
        <v>689</v>
      </c>
      <c r="AZ390" s="143" t="s">
        <v>7588</v>
      </c>
      <c r="BA390" s="143" t="s">
        <v>7588</v>
      </c>
      <c r="BB390" s="143"/>
      <c r="BC390" s="144"/>
      <c r="BD390" s="143"/>
      <c r="BE390" s="148"/>
      <c r="BF390" s="144"/>
      <c r="BG390" s="24">
        <f t="shared" si="217"/>
        <v>0</v>
      </c>
      <c r="BH390" s="24">
        <f t="shared" si="218"/>
        <v>0</v>
      </c>
      <c r="BI390" s="24">
        <f t="shared" si="219"/>
        <v>0</v>
      </c>
      <c r="BJ390" s="24">
        <f t="shared" si="220"/>
        <v>0</v>
      </c>
      <c r="BK390" s="24">
        <f t="shared" si="221"/>
        <v>0</v>
      </c>
      <c r="BL390" s="24">
        <f t="shared" si="222"/>
        <v>0</v>
      </c>
      <c r="BM390" s="24">
        <f t="shared" si="223"/>
        <v>0</v>
      </c>
      <c r="BN390" s="24">
        <f t="shared" si="224"/>
        <v>0</v>
      </c>
      <c r="BO390" s="24">
        <f t="shared" si="225"/>
        <v>0</v>
      </c>
      <c r="BP390" s="24">
        <f t="shared" si="226"/>
        <v>0</v>
      </c>
      <c r="BQ390" s="24">
        <f t="shared" si="227"/>
        <v>0</v>
      </c>
      <c r="BR390" s="24">
        <f t="shared" si="228"/>
        <v>0</v>
      </c>
      <c r="BS390" s="24">
        <f t="shared" si="229"/>
        <v>0</v>
      </c>
      <c r="BT390" s="24">
        <f t="shared" si="230"/>
        <v>0</v>
      </c>
      <c r="BU390" s="24">
        <f t="shared" si="231"/>
        <v>0</v>
      </c>
      <c r="BV390" s="24">
        <f t="shared" si="232"/>
        <v>0</v>
      </c>
      <c r="BW390" s="24">
        <f t="shared" si="233"/>
        <v>0</v>
      </c>
      <c r="BX390" s="24">
        <f t="shared" si="234"/>
        <v>0</v>
      </c>
      <c r="BY390" s="24">
        <f t="shared" si="235"/>
        <v>0</v>
      </c>
      <c r="BZ390" s="24">
        <f t="shared" si="236"/>
        <v>0</v>
      </c>
      <c r="CA390" s="24">
        <f t="shared" si="237"/>
        <v>0</v>
      </c>
      <c r="CB390" s="24">
        <f t="shared" si="238"/>
        <v>0</v>
      </c>
      <c r="CC390" s="24">
        <f t="shared" si="239"/>
        <v>0</v>
      </c>
      <c r="CD390" s="24">
        <f t="shared" si="240"/>
        <v>0</v>
      </c>
      <c r="CE390" s="24">
        <f t="shared" si="241"/>
        <v>0</v>
      </c>
      <c r="CF390" s="24">
        <f t="shared" si="242"/>
        <v>0</v>
      </c>
      <c r="CG390" s="24">
        <f>MAX(BJ390,BN390,BX390,CB390)</f>
        <v>0</v>
      </c>
      <c r="CH390" s="24">
        <f t="shared" si="243"/>
        <v>0</v>
      </c>
      <c r="CI390" s="24">
        <f t="shared" si="244"/>
        <v>1</v>
      </c>
      <c r="CJ390" s="211">
        <f>_xlfn.XLOOKUP($C390,[1]Sheet1!$B:$B,[1]Sheet1!BJ:BJ)</f>
        <v>0</v>
      </c>
      <c r="CK390" s="211">
        <f>_xlfn.XLOOKUP($C390,[1]Sheet1!$B:$B,[1]Sheet1!BK:BK)</f>
        <v>0</v>
      </c>
      <c r="CL390" s="211">
        <f>_xlfn.XLOOKUP($C390,[1]Sheet1!$B:$B,[1]Sheet1!BL:BL)</f>
        <v>0</v>
      </c>
      <c r="CM390" s="211">
        <f>_xlfn.XLOOKUP($C390,[1]Sheet1!$B:$B,[1]Sheet1!BM:BM)</f>
        <v>0</v>
      </c>
      <c r="CN390" s="211">
        <f>_xlfn.XLOOKUP($C390,[1]Sheet1!$B:$B,[1]Sheet1!BN:BN)</f>
        <v>0</v>
      </c>
      <c r="CO390" s="211">
        <f>_xlfn.XLOOKUP($C390,[1]Sheet1!$B:$B,[1]Sheet1!BO:BO)</f>
        <v>0</v>
      </c>
      <c r="CP390" s="211">
        <f>_xlfn.XLOOKUP($C390,[1]Sheet1!$B:$B,[1]Sheet1!BP:BP)</f>
        <v>0</v>
      </c>
      <c r="CQ390" s="211">
        <f>_xlfn.XLOOKUP($C390,[1]Sheet1!$B:$B,[1]Sheet1!BQ:BQ)</f>
        <v>0</v>
      </c>
      <c r="CR390" s="211">
        <f>_xlfn.XLOOKUP($C390,[1]Sheet1!$B:$B,[1]Sheet1!BR:BR)</f>
        <v>0</v>
      </c>
      <c r="CS390" s="211">
        <f>_xlfn.XLOOKUP($C390,[1]Sheet1!$B:$B,[1]Sheet1!BS:BS)</f>
        <v>0</v>
      </c>
      <c r="CT390" s="211">
        <f>_xlfn.XLOOKUP($C390,[1]Sheet1!$B:$B,[1]Sheet1!BT:BT)</f>
        <v>0</v>
      </c>
      <c r="CU390" s="211">
        <f>_xlfn.XLOOKUP($C390,[1]Sheet1!$B:$B,[1]Sheet1!BU:BU)</f>
        <v>0</v>
      </c>
      <c r="CV390" s="211">
        <f>_xlfn.XLOOKUP($C390,[1]Sheet1!$B:$B,[1]Sheet1!BV:BV)</f>
        <v>0</v>
      </c>
      <c r="CW390" s="211">
        <f>_xlfn.XLOOKUP($C390,[1]Sheet1!$B:$B,[1]Sheet1!BW:BW)</f>
        <v>0</v>
      </c>
      <c r="CX390" s="211">
        <f>_xlfn.XLOOKUP($C390,[1]Sheet1!$B:$B,[1]Sheet1!BX:BX)</f>
        <v>0</v>
      </c>
      <c r="CY390" s="211">
        <f>_xlfn.XLOOKUP($C390,[1]Sheet1!$B:$B,[1]Sheet1!BY:BY)</f>
        <v>0</v>
      </c>
      <c r="CZ390" s="211">
        <f>_xlfn.XLOOKUP($C390,[1]Sheet1!$B:$B,[1]Sheet1!BZ:BZ)</f>
        <v>0</v>
      </c>
      <c r="DA390" s="211">
        <f>_xlfn.XLOOKUP($C390,[1]Sheet1!$B:$B,[1]Sheet1!CA:CA)</f>
        <v>0</v>
      </c>
      <c r="DB390" s="211">
        <f>_xlfn.XLOOKUP($C390,[1]Sheet1!$B:$B,[1]Sheet1!CB:CB)</f>
        <v>0</v>
      </c>
      <c r="DC390" s="211">
        <f>_xlfn.XLOOKUP($C390,[1]Sheet1!$B:$B,[1]Sheet1!CC:CC)</f>
        <v>0</v>
      </c>
      <c r="DD390" s="211">
        <f>_xlfn.XLOOKUP($C390,[1]Sheet1!$B:$B,[1]Sheet1!CD:CD)</f>
        <v>0</v>
      </c>
      <c r="DE390" s="211">
        <f>_xlfn.XLOOKUP($C390,[1]Sheet1!$B:$B,[1]Sheet1!CE:CE)</f>
        <v>0</v>
      </c>
      <c r="DF390" s="211">
        <f>_xlfn.XLOOKUP($C390,[1]Sheet1!$B:$B,[1]Sheet1!CF:CF)</f>
        <v>0</v>
      </c>
      <c r="DG390" s="163" t="str">
        <f>_xlfn.XLOOKUP(C390,[2]Sheet1!$B:$B,[2]Sheet1!$N:$N)</f>
        <v>N</v>
      </c>
      <c r="DH390" s="163">
        <f>_xlfn.XLOOKUP(C390,[2]Sheet1!$B:$B,[2]Sheet1!$R:$R)</f>
        <v>0</v>
      </c>
      <c r="DI390" s="163" t="str">
        <f>_xlfn.XLOOKUP(C390,[2]Sheet1!$B:$B,[2]Sheet1!$AN:$AN)</f>
        <v>N</v>
      </c>
      <c r="DJ390" s="163" t="str">
        <f>_xlfn.XLOOKUP(C390,[2]Sheet1!$B:$B,[2]Sheet1!$W:$W)</f>
        <v>G</v>
      </c>
      <c r="DK390" s="163" t="str">
        <f>_xlfn.XLOOKUP(C390,[2]Sheet1!$B:$B,[2]Sheet1!$AF:$AF)</f>
        <v>Y, g</v>
      </c>
      <c r="DL390" s="163">
        <f>_xlfn.XLOOKUP(C390,[2]Sheet1!$B:$B,[2]Sheet1!$AW:$AW)</f>
        <v>0</v>
      </c>
      <c r="DM390" s="166" t="str">
        <f t="shared" si="245"/>
        <v>N</v>
      </c>
      <c r="DN390" s="166" t="str">
        <f t="shared" si="246"/>
        <v/>
      </c>
      <c r="DO390" s="166" t="str">
        <f t="shared" si="247"/>
        <v>N</v>
      </c>
      <c r="DP390" s="166" t="str">
        <f t="shared" si="248"/>
        <v>N</v>
      </c>
      <c r="DQ390" s="180" t="str">
        <f t="shared" si="249"/>
        <v>Not Specified</v>
      </c>
      <c r="DR390" s="180"/>
    </row>
    <row r="391" spans="1:122" s="24" customFormat="1" ht="16.5" hidden="1" customHeight="1">
      <c r="A391" s="143">
        <v>388</v>
      </c>
      <c r="B391" s="143">
        <v>400</v>
      </c>
      <c r="C391" s="144" t="s">
        <v>936</v>
      </c>
      <c r="D391" s="143" t="s">
        <v>7216</v>
      </c>
      <c r="E391" s="143" t="s">
        <v>7165</v>
      </c>
      <c r="F391" s="143" t="s">
        <v>7287</v>
      </c>
      <c r="G391" s="143" t="s">
        <v>3136</v>
      </c>
      <c r="H391" s="167" t="s">
        <v>937</v>
      </c>
      <c r="I391" s="143" t="s">
        <v>938</v>
      </c>
      <c r="J391" s="143">
        <v>-0.46300000000000002</v>
      </c>
      <c r="K391" s="143" t="s">
        <v>939</v>
      </c>
      <c r="L391" s="143">
        <v>68629</v>
      </c>
      <c r="M391" s="144">
        <v>31</v>
      </c>
      <c r="N391" s="145" t="s">
        <v>86</v>
      </c>
      <c r="O391" s="145">
        <v>2020</v>
      </c>
      <c r="P391" s="146">
        <v>2030</v>
      </c>
      <c r="Q391" s="73" t="s">
        <v>86</v>
      </c>
      <c r="R391" s="73" t="s">
        <v>86</v>
      </c>
      <c r="S391" s="145" t="s">
        <v>673</v>
      </c>
      <c r="T391" s="145" t="s">
        <v>2984</v>
      </c>
      <c r="U391" s="214">
        <v>2030</v>
      </c>
      <c r="V391" s="145" t="s">
        <v>673</v>
      </c>
      <c r="W391" s="145" t="s">
        <v>2984</v>
      </c>
      <c r="X391" s="219">
        <v>2045</v>
      </c>
      <c r="Y391" s="73" t="s">
        <v>86</v>
      </c>
      <c r="Z391" s="145" t="s">
        <v>673</v>
      </c>
      <c r="AA391" s="146">
        <v>2045</v>
      </c>
      <c r="AB391" s="145"/>
      <c r="AC391" s="145" t="s">
        <v>417</v>
      </c>
      <c r="AD391" s="146" t="s">
        <v>6</v>
      </c>
      <c r="AE391" s="73" t="s">
        <v>7588</v>
      </c>
      <c r="AF391" s="73" t="s">
        <v>689</v>
      </c>
      <c r="AG391" s="145" t="s">
        <v>266</v>
      </c>
      <c r="AH391" s="145" t="s">
        <v>266</v>
      </c>
      <c r="AI391" s="145" t="s">
        <v>266</v>
      </c>
      <c r="AJ391" s="145" t="s">
        <v>2283</v>
      </c>
      <c r="AK391" s="147" t="s">
        <v>7588</v>
      </c>
      <c r="AL391" s="145" t="s">
        <v>7588</v>
      </c>
      <c r="AM391" s="143"/>
      <c r="AN391" s="144"/>
      <c r="AO391" s="24" t="s">
        <v>7346</v>
      </c>
      <c r="AP391" s="145" t="s">
        <v>86</v>
      </c>
      <c r="AQ391" s="143" t="s">
        <v>2283</v>
      </c>
      <c r="AR391" s="143" t="s">
        <v>6352</v>
      </c>
      <c r="AS391" s="143">
        <v>2045</v>
      </c>
      <c r="AT391" s="143"/>
      <c r="AU391" s="144"/>
      <c r="AV391" s="143" t="s">
        <v>266</v>
      </c>
      <c r="AW391" s="198" t="s">
        <v>3019</v>
      </c>
      <c r="AX391" s="143" t="s">
        <v>269</v>
      </c>
      <c r="AY391" s="143" t="s">
        <v>689</v>
      </c>
      <c r="AZ391" s="143" t="s">
        <v>7588</v>
      </c>
      <c r="BA391" s="143" t="s">
        <v>7588</v>
      </c>
      <c r="BB391" s="143"/>
      <c r="BC391" s="144"/>
      <c r="BD391" s="143"/>
      <c r="BE391" s="148"/>
      <c r="BF391" s="144"/>
      <c r="BG391" s="24">
        <f t="shared" si="217"/>
        <v>0</v>
      </c>
      <c r="BH391" s="24">
        <f t="shared" si="218"/>
        <v>1</v>
      </c>
      <c r="BI391" s="24">
        <f t="shared" si="219"/>
        <v>0</v>
      </c>
      <c r="BJ391" s="24">
        <f t="shared" si="220"/>
        <v>1</v>
      </c>
      <c r="BK391" s="24">
        <f t="shared" si="221"/>
        <v>0</v>
      </c>
      <c r="BL391" s="24">
        <f t="shared" si="222"/>
        <v>1</v>
      </c>
      <c r="BM391" s="24">
        <f t="shared" si="223"/>
        <v>0</v>
      </c>
      <c r="BN391" s="24">
        <f t="shared" si="224"/>
        <v>1</v>
      </c>
      <c r="BO391" s="24">
        <f t="shared" si="225"/>
        <v>0</v>
      </c>
      <c r="BP391" s="24">
        <f t="shared" si="226"/>
        <v>0</v>
      </c>
      <c r="BQ391" s="24">
        <f t="shared" si="227"/>
        <v>1</v>
      </c>
      <c r="BR391" s="24">
        <f t="shared" si="228"/>
        <v>0</v>
      </c>
      <c r="BS391" s="24">
        <f t="shared" si="229"/>
        <v>0</v>
      </c>
      <c r="BT391" s="24">
        <f t="shared" si="230"/>
        <v>1</v>
      </c>
      <c r="BU391" s="24">
        <f t="shared" si="231"/>
        <v>0</v>
      </c>
      <c r="BV391" s="24">
        <f t="shared" si="232"/>
        <v>0</v>
      </c>
      <c r="BW391" s="24">
        <f t="shared" si="233"/>
        <v>0</v>
      </c>
      <c r="BX391" s="24">
        <f t="shared" si="234"/>
        <v>0</v>
      </c>
      <c r="BY391" s="24">
        <f t="shared" si="235"/>
        <v>0</v>
      </c>
      <c r="BZ391" s="24">
        <f t="shared" si="236"/>
        <v>0</v>
      </c>
      <c r="CA391" s="24">
        <f t="shared" si="237"/>
        <v>1</v>
      </c>
      <c r="CB391" s="24">
        <f t="shared" si="238"/>
        <v>1</v>
      </c>
      <c r="CC391" s="24">
        <f t="shared" si="239"/>
        <v>0</v>
      </c>
      <c r="CD391" s="24">
        <f t="shared" si="240"/>
        <v>0</v>
      </c>
      <c r="CE391" s="24">
        <f t="shared" si="241"/>
        <v>0</v>
      </c>
      <c r="CF391" s="24">
        <f t="shared" si="242"/>
        <v>1</v>
      </c>
      <c r="CG391" s="24">
        <f>MAX($BJ391,$BN391,$BX391,$CB391)</f>
        <v>1</v>
      </c>
      <c r="CH391" s="24">
        <f t="shared" si="243"/>
        <v>0</v>
      </c>
      <c r="CI391" s="24">
        <f t="shared" si="244"/>
        <v>0</v>
      </c>
      <c r="CJ391" s="211">
        <f>_xlfn.XLOOKUP($C391,[1]Sheet1!$B:$B,[1]Sheet1!BJ:BJ)</f>
        <v>0</v>
      </c>
      <c r="CK391" s="211">
        <f>_xlfn.XLOOKUP($C391,[1]Sheet1!$B:$B,[1]Sheet1!BK:BK)</f>
        <v>0</v>
      </c>
      <c r="CL391" s="211">
        <f>_xlfn.XLOOKUP($C391,[1]Sheet1!$B:$B,[1]Sheet1!BL:BL)</f>
        <v>0</v>
      </c>
      <c r="CM391" s="211">
        <f>_xlfn.XLOOKUP($C391,[1]Sheet1!$B:$B,[1]Sheet1!BM:BM)</f>
        <v>0</v>
      </c>
      <c r="CN391" s="211">
        <f>_xlfn.XLOOKUP($C391,[1]Sheet1!$B:$B,[1]Sheet1!BN:BN)</f>
        <v>0</v>
      </c>
      <c r="CO391" s="211">
        <f>_xlfn.XLOOKUP($C391,[1]Sheet1!$B:$B,[1]Sheet1!BO:BO)</f>
        <v>0</v>
      </c>
      <c r="CP391" s="211">
        <f>_xlfn.XLOOKUP($C391,[1]Sheet1!$B:$B,[1]Sheet1!BP:BP)</f>
        <v>1</v>
      </c>
      <c r="CQ391" s="211">
        <f>_xlfn.XLOOKUP($C391,[1]Sheet1!$B:$B,[1]Sheet1!BQ:BQ)</f>
        <v>1</v>
      </c>
      <c r="CR391" s="211">
        <f>_xlfn.XLOOKUP($C391,[1]Sheet1!$B:$B,[1]Sheet1!BR:BR)</f>
        <v>0</v>
      </c>
      <c r="CS391" s="211">
        <f>_xlfn.XLOOKUP($C391,[1]Sheet1!$B:$B,[1]Sheet1!BS:BS)</f>
        <v>1</v>
      </c>
      <c r="CT391" s="211">
        <f>_xlfn.XLOOKUP($C391,[1]Sheet1!$B:$B,[1]Sheet1!BT:BT)</f>
        <v>0</v>
      </c>
      <c r="CU391" s="211">
        <f>_xlfn.XLOOKUP($C391,[1]Sheet1!$B:$B,[1]Sheet1!BU:BU)</f>
        <v>1</v>
      </c>
      <c r="CV391" s="211">
        <f>_xlfn.XLOOKUP($C391,[1]Sheet1!$B:$B,[1]Sheet1!BV:BV)</f>
        <v>0</v>
      </c>
      <c r="CW391" s="211">
        <f>_xlfn.XLOOKUP($C391,[1]Sheet1!$B:$B,[1]Sheet1!BW:BW)</f>
        <v>1</v>
      </c>
      <c r="CX391" s="211">
        <f>_xlfn.XLOOKUP($C391,[1]Sheet1!$B:$B,[1]Sheet1!BX:BX)</f>
        <v>0</v>
      </c>
      <c r="CY391" s="211">
        <f>_xlfn.XLOOKUP($C391,[1]Sheet1!$B:$B,[1]Sheet1!BY:BY)</f>
        <v>1</v>
      </c>
      <c r="CZ391" s="211">
        <f>_xlfn.XLOOKUP($C391,[1]Sheet1!$B:$B,[1]Sheet1!BZ:BZ)</f>
        <v>1</v>
      </c>
      <c r="DA391" s="211">
        <f>_xlfn.XLOOKUP($C391,[1]Sheet1!$B:$B,[1]Sheet1!CA:CA)</f>
        <v>0</v>
      </c>
      <c r="DB391" s="211">
        <f>_xlfn.XLOOKUP($C391,[1]Sheet1!$B:$B,[1]Sheet1!CB:CB)</f>
        <v>1</v>
      </c>
      <c r="DC391" s="211">
        <f>_xlfn.XLOOKUP($C391,[1]Sheet1!$B:$B,[1]Sheet1!CC:CC)</f>
        <v>1</v>
      </c>
      <c r="DD391" s="211">
        <f>_xlfn.XLOOKUP($C391,[1]Sheet1!$B:$B,[1]Sheet1!CD:CD)</f>
        <v>0</v>
      </c>
      <c r="DE391" s="211">
        <f>_xlfn.XLOOKUP($C391,[1]Sheet1!$B:$B,[1]Sheet1!CE:CE)</f>
        <v>1</v>
      </c>
      <c r="DF391" s="211">
        <f>_xlfn.XLOOKUP($C391,[1]Sheet1!$B:$B,[1]Sheet1!CF:CF)</f>
        <v>0</v>
      </c>
      <c r="DG391" s="163" t="str">
        <f>_xlfn.XLOOKUP(C391,[2]Sheet1!$B:$B,[2]Sheet1!$N:$N)</f>
        <v>Y</v>
      </c>
      <c r="DH391" s="163" t="str">
        <f>_xlfn.XLOOKUP(C391,[2]Sheet1!$B:$B,[2]Sheet1!$R:$R)</f>
        <v>Yes</v>
      </c>
      <c r="DI391" s="163" t="str">
        <f>_xlfn.XLOOKUP(C391,[2]Sheet1!$B:$B,[2]Sheet1!$AN:$AN)</f>
        <v>V</v>
      </c>
      <c r="DJ391" s="163" t="str">
        <f>_xlfn.XLOOKUP(C391,[2]Sheet1!$B:$B,[2]Sheet1!$W:$W)</f>
        <v>N</v>
      </c>
      <c r="DK391" s="163">
        <f>_xlfn.XLOOKUP(C391,[2]Sheet1!$B:$B,[2]Sheet1!$AF:$AF)</f>
        <v>0</v>
      </c>
      <c r="DL391" s="163" t="str">
        <f>_xlfn.XLOOKUP(C391,[2]Sheet1!$B:$B,[2]Sheet1!$AW:$AW)</f>
        <v>Y</v>
      </c>
      <c r="DM391" s="166" t="str">
        <f t="shared" si="245"/>
        <v>Y</v>
      </c>
      <c r="DN391" s="166" t="str">
        <f t="shared" si="246"/>
        <v>Targets set</v>
      </c>
      <c r="DO391" s="166" t="str">
        <f t="shared" si="247"/>
        <v>Y</v>
      </c>
      <c r="DP391" s="166" t="str">
        <f t="shared" si="248"/>
        <v>N</v>
      </c>
      <c r="DQ391" s="180" t="str">
        <f t="shared" si="249"/>
        <v>Yes</v>
      </c>
      <c r="DR391" s="180"/>
    </row>
    <row r="392" spans="1:122" s="24" customFormat="1" ht="16.5" hidden="1" customHeight="1">
      <c r="A392" s="24">
        <v>389</v>
      </c>
      <c r="B392" s="24">
        <v>466</v>
      </c>
      <c r="C392" s="26" t="s">
        <v>294</v>
      </c>
      <c r="D392" s="24" t="s">
        <v>7183</v>
      </c>
      <c r="E392" s="24" t="s">
        <v>7169</v>
      </c>
      <c r="F392" s="24" t="s">
        <v>7286</v>
      </c>
      <c r="G392" s="24" t="s">
        <v>2990</v>
      </c>
      <c r="H392" s="30" t="s">
        <v>295</v>
      </c>
      <c r="I392" s="24" t="s">
        <v>296</v>
      </c>
      <c r="J392" s="24">
        <v>0.379</v>
      </c>
      <c r="K392" s="24" t="s">
        <v>297</v>
      </c>
      <c r="L392" s="24">
        <v>51800</v>
      </c>
      <c r="M392" s="26">
        <v>2</v>
      </c>
      <c r="N392" s="73" t="s">
        <v>689</v>
      </c>
      <c r="O392" s="73" t="s">
        <v>7588</v>
      </c>
      <c r="P392" s="74" t="s">
        <v>7588</v>
      </c>
      <c r="Q392" s="73" t="s">
        <v>689</v>
      </c>
      <c r="R392" s="73" t="s">
        <v>689</v>
      </c>
      <c r="S392" s="73" t="s">
        <v>7588</v>
      </c>
      <c r="T392" s="73" t="s">
        <v>7588</v>
      </c>
      <c r="U392" s="213" t="s">
        <v>7588</v>
      </c>
      <c r="V392" s="73" t="s">
        <v>7588</v>
      </c>
      <c r="W392" s="73" t="s">
        <v>7588</v>
      </c>
      <c r="X392" s="218" t="s">
        <v>7588</v>
      </c>
      <c r="Y392" s="73" t="s">
        <v>7588</v>
      </c>
      <c r="Z392" s="73" t="s">
        <v>7588</v>
      </c>
      <c r="AA392" s="74" t="s">
        <v>7588</v>
      </c>
      <c r="AB392" s="73"/>
      <c r="AC392" s="73" t="s">
        <v>6360</v>
      </c>
      <c r="AD392" s="74" t="s">
        <v>7140</v>
      </c>
      <c r="AE392" s="73" t="s">
        <v>7588</v>
      </c>
      <c r="AF392" s="73" t="s">
        <v>689</v>
      </c>
      <c r="AG392" s="73" t="s">
        <v>266</v>
      </c>
      <c r="AH392" s="73" t="s">
        <v>266</v>
      </c>
      <c r="AI392" s="73" t="s">
        <v>738</v>
      </c>
      <c r="AJ392" s="73" t="s">
        <v>691</v>
      </c>
      <c r="AK392" s="81" t="s">
        <v>7588</v>
      </c>
      <c r="AL392" s="73" t="s">
        <v>7588</v>
      </c>
      <c r="AN392" s="26"/>
      <c r="AO392" s="24" t="s">
        <v>7588</v>
      </c>
      <c r="AP392" s="73" t="s">
        <v>689</v>
      </c>
      <c r="AQ392" s="24" t="s">
        <v>7588</v>
      </c>
      <c r="AR392" s="24" t="s">
        <v>7588</v>
      </c>
      <c r="AS392" s="24" t="s">
        <v>7588</v>
      </c>
      <c r="AU392" s="26"/>
      <c r="AV392" s="24" t="s">
        <v>266</v>
      </c>
      <c r="AW392" s="22" t="s">
        <v>267</v>
      </c>
      <c r="AX392" s="24" t="s">
        <v>269</v>
      </c>
      <c r="AY392" s="24" t="s">
        <v>86</v>
      </c>
      <c r="AZ392" s="24" t="s">
        <v>6361</v>
      </c>
      <c r="BA392" s="24">
        <v>2030</v>
      </c>
      <c r="BC392" s="26"/>
      <c r="BE392" s="29"/>
      <c r="BF392" s="26"/>
      <c r="BG392" s="24">
        <f t="shared" si="217"/>
        <v>0</v>
      </c>
      <c r="BH392" s="24">
        <f t="shared" si="218"/>
        <v>0</v>
      </c>
      <c r="BI392" s="24">
        <f t="shared" si="219"/>
        <v>0</v>
      </c>
      <c r="BJ392" s="24">
        <f t="shared" si="220"/>
        <v>0</v>
      </c>
      <c r="BK392" s="24">
        <f t="shared" si="221"/>
        <v>0</v>
      </c>
      <c r="BL392" s="24">
        <f t="shared" si="222"/>
        <v>0</v>
      </c>
      <c r="BM392" s="24">
        <f t="shared" si="223"/>
        <v>0</v>
      </c>
      <c r="BN392" s="24">
        <f t="shared" si="224"/>
        <v>0</v>
      </c>
      <c r="BO392" s="24">
        <f t="shared" si="225"/>
        <v>0</v>
      </c>
      <c r="BP392" s="24">
        <f t="shared" si="226"/>
        <v>0</v>
      </c>
      <c r="BQ392" s="24">
        <f t="shared" si="227"/>
        <v>0</v>
      </c>
      <c r="BR392" s="24">
        <f t="shared" si="228"/>
        <v>0</v>
      </c>
      <c r="BS392" s="24">
        <f t="shared" si="229"/>
        <v>0</v>
      </c>
      <c r="BT392" s="24">
        <f t="shared" si="230"/>
        <v>0</v>
      </c>
      <c r="BU392" s="24">
        <f t="shared" si="231"/>
        <v>0</v>
      </c>
      <c r="BV392" s="24">
        <f t="shared" si="232"/>
        <v>0</v>
      </c>
      <c r="BW392" s="24">
        <f t="shared" si="233"/>
        <v>0</v>
      </c>
      <c r="BX392" s="24">
        <f t="shared" si="234"/>
        <v>0</v>
      </c>
      <c r="BY392" s="24">
        <f t="shared" si="235"/>
        <v>0</v>
      </c>
      <c r="BZ392" s="24">
        <f t="shared" si="236"/>
        <v>0</v>
      </c>
      <c r="CA392" s="24">
        <f t="shared" si="237"/>
        <v>0</v>
      </c>
      <c r="CB392" s="24">
        <f t="shared" si="238"/>
        <v>0</v>
      </c>
      <c r="CC392" s="24">
        <f t="shared" si="239"/>
        <v>0</v>
      </c>
      <c r="CD392" s="24">
        <f t="shared" si="240"/>
        <v>1</v>
      </c>
      <c r="CE392" s="24">
        <f t="shared" si="241"/>
        <v>0</v>
      </c>
      <c r="CF392" s="24">
        <f t="shared" si="242"/>
        <v>1</v>
      </c>
      <c r="CG392" s="24">
        <f>MAX(BJ392,BN392,BX392,CB392)</f>
        <v>0</v>
      </c>
      <c r="CH392" s="24">
        <f t="shared" si="243"/>
        <v>0</v>
      </c>
      <c r="CI392" s="24">
        <f t="shared" si="244"/>
        <v>0</v>
      </c>
      <c r="CJ392" s="211">
        <f>_xlfn.XLOOKUP("Bank of New York Mellon",[1]Sheet1!$B:$B,[1]Sheet1!BJ:BJ)</f>
        <v>1</v>
      </c>
      <c r="CK392" s="211">
        <f>_xlfn.XLOOKUP("Bank of New York Mellon",[1]Sheet1!$B:$B,[1]Sheet1!BK:BK)</f>
        <v>0</v>
      </c>
      <c r="CL392" s="211">
        <f>_xlfn.XLOOKUP("Bank of New York Mellon",[1]Sheet1!$B:$B,[1]Sheet1!BL:BL)</f>
        <v>0</v>
      </c>
      <c r="CM392" s="211">
        <f>_xlfn.XLOOKUP("Bank of New York Mellon",[1]Sheet1!$B:$B,[1]Sheet1!BM:BM)</f>
        <v>1</v>
      </c>
      <c r="CN392" s="211">
        <f>_xlfn.XLOOKUP("Bank of New York Mellon",[1]Sheet1!$B:$B,[1]Sheet1!BN:BN)</f>
        <v>0</v>
      </c>
      <c r="CO392" s="211">
        <f>_xlfn.XLOOKUP("Bank of New York Mellon",[1]Sheet1!$B:$B,[1]Sheet1!BO:BO)</f>
        <v>0</v>
      </c>
      <c r="CP392" s="211">
        <f>_xlfn.XLOOKUP("Bank of New York Mellon",[1]Sheet1!$B:$B,[1]Sheet1!BP:BP)</f>
        <v>0</v>
      </c>
      <c r="CQ392" s="211">
        <f>_xlfn.XLOOKUP("Bank of New York Mellon",[1]Sheet1!$B:$B,[1]Sheet1!BQ:BQ)</f>
        <v>0</v>
      </c>
      <c r="CR392" s="211">
        <f>_xlfn.XLOOKUP("Bank of New York Mellon",[1]Sheet1!$B:$B,[1]Sheet1!BR:BR)</f>
        <v>0</v>
      </c>
      <c r="CS392" s="211">
        <f>_xlfn.XLOOKUP("Bank of New York Mellon",[1]Sheet1!$B:$B,[1]Sheet1!BS:BS)</f>
        <v>0</v>
      </c>
      <c r="CT392" s="211">
        <f>_xlfn.XLOOKUP("Bank of New York Mellon",[1]Sheet1!$B:$B,[1]Sheet1!BT:BT)</f>
        <v>0</v>
      </c>
      <c r="CU392" s="211">
        <f>_xlfn.XLOOKUP("Bank of New York Mellon",[1]Sheet1!$B:$B,[1]Sheet1!BU:BU)</f>
        <v>0</v>
      </c>
      <c r="CV392" s="211">
        <f>_xlfn.XLOOKUP("Bank of New York Mellon",[1]Sheet1!$B:$B,[1]Sheet1!BV:BV)</f>
        <v>0</v>
      </c>
      <c r="CW392" s="211">
        <f>_xlfn.XLOOKUP("Bank of New York Mellon",[1]Sheet1!$B:$B,[1]Sheet1!BW:BW)</f>
        <v>0</v>
      </c>
      <c r="CX392" s="211">
        <f>_xlfn.XLOOKUP("Bank of New York Mellon",[1]Sheet1!$B:$B,[1]Sheet1!BX:BX)</f>
        <v>0</v>
      </c>
      <c r="CY392" s="211">
        <f>_xlfn.XLOOKUP("Bank of New York Mellon",[1]Sheet1!$B:$B,[1]Sheet1!BY:BY)</f>
        <v>0</v>
      </c>
      <c r="CZ392" s="211">
        <f>_xlfn.XLOOKUP("Bank of New York Mellon",[1]Sheet1!$B:$B,[1]Sheet1!BZ:BZ)</f>
        <v>1</v>
      </c>
      <c r="DA392" s="211">
        <f>_xlfn.XLOOKUP("Bank of New York Mellon",[1]Sheet1!$B:$B,[1]Sheet1!CA:CA)</f>
        <v>1</v>
      </c>
      <c r="DB392" s="211">
        <f>_xlfn.XLOOKUP("Bank of New York Mellon",[1]Sheet1!$B:$B,[1]Sheet1!CB:CB)</f>
        <v>1</v>
      </c>
      <c r="DC392" s="211">
        <f>_xlfn.XLOOKUP("Bank of New York Mellon",[1]Sheet1!$B:$B,[1]Sheet1!CC:CC)</f>
        <v>1</v>
      </c>
      <c r="DD392" s="211">
        <f>_xlfn.XLOOKUP("Bank of New York Mellon",[1]Sheet1!$B:$B,[1]Sheet1!CD:CD)</f>
        <v>0</v>
      </c>
      <c r="DE392" s="211">
        <f>_xlfn.XLOOKUP("Bank of New York Mellon",[1]Sheet1!$B:$B,[1]Sheet1!CE:CE)</f>
        <v>1</v>
      </c>
      <c r="DF392" s="211">
        <f>_xlfn.XLOOKUP("Bank of New York Mellon",[1]Sheet1!$B:$B,[1]Sheet1!CF:CF)</f>
        <v>1</v>
      </c>
      <c r="DG392" s="163" t="e">
        <f>_xlfn.XLOOKUP(C392,[2]Sheet1!$B:$B,[2]Sheet1!$N:$N)</f>
        <v>#N/A</v>
      </c>
      <c r="DH392" s="163" t="e">
        <f>_xlfn.XLOOKUP(C392,[2]Sheet1!$B:$B,[2]Sheet1!$R:$R)</f>
        <v>#N/A</v>
      </c>
      <c r="DI392" s="163" t="e">
        <f>_xlfn.XLOOKUP(C392,[2]Sheet1!$B:$B,[2]Sheet1!$AN:$AN)</f>
        <v>#N/A</v>
      </c>
      <c r="DJ392" s="163" t="e">
        <f>_xlfn.XLOOKUP(C392,[2]Sheet1!$B:$B,[2]Sheet1!$W:$W)</f>
        <v>#N/A</v>
      </c>
      <c r="DK392" s="163" t="e">
        <f>_xlfn.XLOOKUP(C392,[2]Sheet1!$B:$B,[2]Sheet1!$AF:$AF)</f>
        <v>#N/A</v>
      </c>
      <c r="DL392" s="163" t="e">
        <f>_xlfn.XLOOKUP(C392,[2]Sheet1!$B:$B,[2]Sheet1!$AW:$AW)</f>
        <v>#N/A</v>
      </c>
      <c r="DM392" s="166" t="str">
        <f t="shared" si="245"/>
        <v>N</v>
      </c>
      <c r="DN392" s="166" t="str">
        <f t="shared" si="246"/>
        <v/>
      </c>
      <c r="DO392" s="166" t="str">
        <f t="shared" si="247"/>
        <v>N</v>
      </c>
      <c r="DP392" s="166" t="str">
        <f t="shared" si="248"/>
        <v>N</v>
      </c>
      <c r="DQ392" s="180" t="str">
        <f t="shared" si="249"/>
        <v>Yes</v>
      </c>
      <c r="DR392" s="180"/>
    </row>
    <row r="393" spans="1:122" s="24" customFormat="1" ht="16.5" hidden="1" customHeight="1">
      <c r="A393" s="24">
        <v>390</v>
      </c>
      <c r="B393" s="24">
        <v>407</v>
      </c>
      <c r="C393" s="26" t="s">
        <v>1701</v>
      </c>
      <c r="D393" s="143" t="s">
        <v>7243</v>
      </c>
      <c r="E393" s="143" t="s">
        <v>7184</v>
      </c>
      <c r="F393" s="143" t="s">
        <v>2277</v>
      </c>
      <c r="G393" s="143" t="s">
        <v>3181</v>
      </c>
      <c r="H393" s="167" t="s">
        <v>1702</v>
      </c>
      <c r="I393" s="143" t="s">
        <v>1703</v>
      </c>
      <c r="J393" s="143">
        <v>0.111</v>
      </c>
      <c r="K393" s="143" t="s">
        <v>1704</v>
      </c>
      <c r="L393" s="143">
        <v>122733</v>
      </c>
      <c r="M393" s="144">
        <v>8</v>
      </c>
      <c r="N393" s="73" t="s">
        <v>689</v>
      </c>
      <c r="O393" s="73" t="s">
        <v>7588</v>
      </c>
      <c r="P393" s="74" t="s">
        <v>7588</v>
      </c>
      <c r="Q393" s="73" t="s">
        <v>689</v>
      </c>
      <c r="R393" s="73" t="s">
        <v>689</v>
      </c>
      <c r="S393" s="73" t="s">
        <v>7588</v>
      </c>
      <c r="T393" s="73" t="s">
        <v>7588</v>
      </c>
      <c r="U393" s="213" t="s">
        <v>7588</v>
      </c>
      <c r="V393" s="73" t="s">
        <v>7588</v>
      </c>
      <c r="W393" s="73" t="s">
        <v>7588</v>
      </c>
      <c r="X393" s="218" t="s">
        <v>7588</v>
      </c>
      <c r="Y393" s="73" t="s">
        <v>7588</v>
      </c>
      <c r="Z393" s="73" t="s">
        <v>7588</v>
      </c>
      <c r="AA393" s="74" t="s">
        <v>7588</v>
      </c>
      <c r="AB393" s="73"/>
      <c r="AC393" s="73" t="s">
        <v>417</v>
      </c>
      <c r="AD393" s="74" t="s">
        <v>6</v>
      </c>
      <c r="AE393" s="73" t="s">
        <v>7588</v>
      </c>
      <c r="AF393" s="73" t="s">
        <v>689</v>
      </c>
      <c r="AG393" s="73" t="s">
        <v>266</v>
      </c>
      <c r="AH393" s="73" t="s">
        <v>266</v>
      </c>
      <c r="AI393" s="73" t="s">
        <v>267</v>
      </c>
      <c r="AJ393" s="73" t="s">
        <v>691</v>
      </c>
      <c r="AK393" s="81" t="s">
        <v>7588</v>
      </c>
      <c r="AL393" s="73" t="s">
        <v>7588</v>
      </c>
      <c r="AN393" s="26"/>
      <c r="AO393" s="24" t="s">
        <v>870</v>
      </c>
      <c r="AP393" s="73" t="s">
        <v>86</v>
      </c>
      <c r="AQ393" s="24" t="s">
        <v>691</v>
      </c>
      <c r="AR393" s="24" t="s">
        <v>6369</v>
      </c>
      <c r="AS393" s="24">
        <v>2050</v>
      </c>
      <c r="AU393" s="26"/>
      <c r="AV393" s="24" t="s">
        <v>267</v>
      </c>
      <c r="AW393" s="22" t="s">
        <v>267</v>
      </c>
      <c r="AX393" s="24" t="s">
        <v>269</v>
      </c>
      <c r="AY393" s="24" t="s">
        <v>689</v>
      </c>
      <c r="AZ393" s="24" t="s">
        <v>7588</v>
      </c>
      <c r="BA393" s="24" t="s">
        <v>7588</v>
      </c>
      <c r="BC393" s="26"/>
      <c r="BE393" s="29"/>
      <c r="BF393" s="26"/>
      <c r="BG393" s="24">
        <f t="shared" si="217"/>
        <v>0</v>
      </c>
      <c r="BH393" s="24">
        <f t="shared" si="218"/>
        <v>0</v>
      </c>
      <c r="BI393" s="24">
        <f t="shared" si="219"/>
        <v>0</v>
      </c>
      <c r="BJ393" s="24">
        <f t="shared" si="220"/>
        <v>0</v>
      </c>
      <c r="BK393" s="24">
        <f t="shared" si="221"/>
        <v>0</v>
      </c>
      <c r="BL393" s="24">
        <f t="shared" si="222"/>
        <v>0</v>
      </c>
      <c r="BM393" s="24">
        <f t="shared" si="223"/>
        <v>0</v>
      </c>
      <c r="BN393" s="24">
        <f t="shared" si="224"/>
        <v>0</v>
      </c>
      <c r="BO393" s="24">
        <f t="shared" si="225"/>
        <v>0</v>
      </c>
      <c r="BP393" s="24">
        <f t="shared" si="226"/>
        <v>0</v>
      </c>
      <c r="BQ393" s="24">
        <f t="shared" si="227"/>
        <v>0</v>
      </c>
      <c r="BR393" s="24">
        <f t="shared" si="228"/>
        <v>0</v>
      </c>
      <c r="BS393" s="24">
        <f t="shared" si="229"/>
        <v>0</v>
      </c>
      <c r="BT393" s="24">
        <f t="shared" si="230"/>
        <v>1</v>
      </c>
      <c r="BU393" s="24">
        <f t="shared" si="231"/>
        <v>0</v>
      </c>
      <c r="BV393" s="24">
        <f t="shared" si="232"/>
        <v>0</v>
      </c>
      <c r="BW393" s="24">
        <f t="shared" si="233"/>
        <v>0</v>
      </c>
      <c r="BX393" s="24">
        <f t="shared" si="234"/>
        <v>0</v>
      </c>
      <c r="BY393" s="24">
        <f t="shared" si="235"/>
        <v>0</v>
      </c>
      <c r="BZ393" s="24">
        <f t="shared" si="236"/>
        <v>0</v>
      </c>
      <c r="CA393" s="24">
        <f t="shared" si="237"/>
        <v>1</v>
      </c>
      <c r="CB393" s="24">
        <f t="shared" si="238"/>
        <v>1</v>
      </c>
      <c r="CC393" s="24">
        <f t="shared" si="239"/>
        <v>0</v>
      </c>
      <c r="CD393" s="24">
        <f t="shared" si="240"/>
        <v>0</v>
      </c>
      <c r="CE393" s="24">
        <f t="shared" si="241"/>
        <v>0</v>
      </c>
      <c r="CF393" s="24">
        <f t="shared" si="242"/>
        <v>0</v>
      </c>
      <c r="CG393" s="24">
        <f>MAX(BJ393,BN393,BX393,CB393)</f>
        <v>1</v>
      </c>
      <c r="CH393" s="24">
        <f t="shared" si="243"/>
        <v>0</v>
      </c>
      <c r="CI393" s="24">
        <f t="shared" si="244"/>
        <v>1</v>
      </c>
      <c r="CJ393" s="211">
        <f>_xlfn.XLOOKUP($C393,[1]Sheet1!$B:$B,[1]Sheet1!BJ:BJ)</f>
        <v>0</v>
      </c>
      <c r="CK393" s="211">
        <f>_xlfn.XLOOKUP($C393,[1]Sheet1!$B:$B,[1]Sheet1!BK:BK)</f>
        <v>0</v>
      </c>
      <c r="CL393" s="211">
        <f>_xlfn.XLOOKUP($C393,[1]Sheet1!$B:$B,[1]Sheet1!BL:BL)</f>
        <v>0</v>
      </c>
      <c r="CM393" s="211">
        <f>_xlfn.XLOOKUP($C393,[1]Sheet1!$B:$B,[1]Sheet1!BM:BM)</f>
        <v>0</v>
      </c>
      <c r="CN393" s="211">
        <f>_xlfn.XLOOKUP($C393,[1]Sheet1!$B:$B,[1]Sheet1!BN:BN)</f>
        <v>0</v>
      </c>
      <c r="CO393" s="211">
        <f>_xlfn.XLOOKUP($C393,[1]Sheet1!$B:$B,[1]Sheet1!BO:BO)</f>
        <v>0</v>
      </c>
      <c r="CP393" s="211">
        <f>_xlfn.XLOOKUP($C393,[1]Sheet1!$B:$B,[1]Sheet1!BP:BP)</f>
        <v>0</v>
      </c>
      <c r="CQ393" s="211">
        <f>_xlfn.XLOOKUP($C393,[1]Sheet1!$B:$B,[1]Sheet1!BQ:BQ)</f>
        <v>0</v>
      </c>
      <c r="CR393" s="211">
        <f>_xlfn.XLOOKUP($C393,[1]Sheet1!$B:$B,[1]Sheet1!BR:BR)</f>
        <v>0</v>
      </c>
      <c r="CS393" s="211">
        <f>_xlfn.XLOOKUP($C393,[1]Sheet1!$B:$B,[1]Sheet1!BS:BS)</f>
        <v>0</v>
      </c>
      <c r="CT393" s="211">
        <f>_xlfn.XLOOKUP($C393,[1]Sheet1!$B:$B,[1]Sheet1!BT:BT)</f>
        <v>0</v>
      </c>
      <c r="CU393" s="211">
        <f>_xlfn.XLOOKUP($C393,[1]Sheet1!$B:$B,[1]Sheet1!BU:BU)</f>
        <v>0</v>
      </c>
      <c r="CV393" s="211">
        <f>_xlfn.XLOOKUP($C393,[1]Sheet1!$B:$B,[1]Sheet1!BV:BV)</f>
        <v>0</v>
      </c>
      <c r="CW393" s="211">
        <f>_xlfn.XLOOKUP($C393,[1]Sheet1!$B:$B,[1]Sheet1!BW:BW)</f>
        <v>0</v>
      </c>
      <c r="CX393" s="211">
        <f>_xlfn.XLOOKUP($C393,[1]Sheet1!$B:$B,[1]Sheet1!BX:BX)</f>
        <v>0</v>
      </c>
      <c r="CY393" s="211">
        <f>_xlfn.XLOOKUP($C393,[1]Sheet1!$B:$B,[1]Sheet1!BY:BY)</f>
        <v>0</v>
      </c>
      <c r="CZ393" s="211">
        <f>_xlfn.XLOOKUP($C393,[1]Sheet1!$B:$B,[1]Sheet1!BZ:BZ)</f>
        <v>0</v>
      </c>
      <c r="DA393" s="211">
        <f>_xlfn.XLOOKUP($C393,[1]Sheet1!$B:$B,[1]Sheet1!CA:CA)</f>
        <v>0</v>
      </c>
      <c r="DB393" s="211">
        <f>_xlfn.XLOOKUP($C393,[1]Sheet1!$B:$B,[1]Sheet1!CB:CB)</f>
        <v>0</v>
      </c>
      <c r="DC393" s="211">
        <f>_xlfn.XLOOKUP($C393,[1]Sheet1!$B:$B,[1]Sheet1!CC:CC)</f>
        <v>0</v>
      </c>
      <c r="DD393" s="211">
        <f>_xlfn.XLOOKUP($C393,[1]Sheet1!$B:$B,[1]Sheet1!CD:CD)</f>
        <v>0</v>
      </c>
      <c r="DE393" s="211">
        <f>_xlfn.XLOOKUP($C393,[1]Sheet1!$B:$B,[1]Sheet1!CE:CE)</f>
        <v>0</v>
      </c>
      <c r="DF393" s="211">
        <f>_xlfn.XLOOKUP($C393,[1]Sheet1!$B:$B,[1]Sheet1!CF:CF)</f>
        <v>0</v>
      </c>
      <c r="DG393" s="163" t="str">
        <f>_xlfn.XLOOKUP(C393,[2]Sheet1!$B:$B,[2]Sheet1!$N:$N)</f>
        <v>N</v>
      </c>
      <c r="DH393" s="163">
        <f>_xlfn.XLOOKUP(C393,[2]Sheet1!$B:$B,[2]Sheet1!$R:$R)</f>
        <v>0</v>
      </c>
      <c r="DI393" s="163" t="str">
        <f>_xlfn.XLOOKUP(C393,[2]Sheet1!$B:$B,[2]Sheet1!$AN:$AN)</f>
        <v>N</v>
      </c>
      <c r="DJ393" s="163" t="str">
        <f>_xlfn.XLOOKUP(C393,[2]Sheet1!$B:$B,[2]Sheet1!$W:$W)</f>
        <v>G</v>
      </c>
      <c r="DK393" s="163">
        <f>_xlfn.XLOOKUP(C393,[2]Sheet1!$B:$B,[2]Sheet1!$AF:$AF)</f>
        <v>0</v>
      </c>
      <c r="DL393" s="163">
        <f>_xlfn.XLOOKUP(C393,[2]Sheet1!$B:$B,[2]Sheet1!$AW:$AW)</f>
        <v>0</v>
      </c>
      <c r="DM393" s="166" t="str">
        <f t="shared" si="245"/>
        <v>N</v>
      </c>
      <c r="DN393" s="166" t="str">
        <f t="shared" si="246"/>
        <v/>
      </c>
      <c r="DO393" s="166" t="str">
        <f t="shared" si="247"/>
        <v>Y</v>
      </c>
      <c r="DP393" s="166" t="str">
        <f t="shared" si="248"/>
        <v>N</v>
      </c>
      <c r="DQ393" s="180" t="str">
        <f t="shared" si="249"/>
        <v>Not Specified</v>
      </c>
      <c r="DR393" s="180"/>
    </row>
    <row r="394" spans="1:122" s="143" customFormat="1" ht="16.5" hidden="1" customHeight="1">
      <c r="A394" s="143">
        <v>391</v>
      </c>
      <c r="B394" s="143">
        <v>390</v>
      </c>
      <c r="C394" s="144" t="s">
        <v>420</v>
      </c>
      <c r="D394" s="143" t="s">
        <v>7158</v>
      </c>
      <c r="E394" s="143" t="s">
        <v>7157</v>
      </c>
      <c r="F394" s="143" t="s">
        <v>2602</v>
      </c>
      <c r="G394" s="143" t="s">
        <v>2990</v>
      </c>
      <c r="H394" s="167" t="s">
        <v>421</v>
      </c>
      <c r="I394" s="143" t="s">
        <v>422</v>
      </c>
      <c r="J394" s="143">
        <v>-0.247</v>
      </c>
      <c r="K394" s="143" t="s">
        <v>423</v>
      </c>
      <c r="L394" s="143">
        <v>7150</v>
      </c>
      <c r="M394" s="144">
        <v>4</v>
      </c>
      <c r="N394" s="145" t="s">
        <v>689</v>
      </c>
      <c r="O394" s="145" t="s">
        <v>7588</v>
      </c>
      <c r="P394" s="146" t="s">
        <v>7588</v>
      </c>
      <c r="Q394" s="73" t="s">
        <v>689</v>
      </c>
      <c r="R394" s="73" t="s">
        <v>689</v>
      </c>
      <c r="S394" s="145" t="s">
        <v>7588</v>
      </c>
      <c r="T394" s="145" t="s">
        <v>7588</v>
      </c>
      <c r="U394" s="214" t="s">
        <v>7588</v>
      </c>
      <c r="V394" s="145" t="s">
        <v>7588</v>
      </c>
      <c r="W394" s="145" t="s">
        <v>7588</v>
      </c>
      <c r="X394" s="219" t="s">
        <v>7588</v>
      </c>
      <c r="Y394" s="73" t="s">
        <v>7588</v>
      </c>
      <c r="Z394" s="145" t="s">
        <v>7588</v>
      </c>
      <c r="AA394" s="146" t="s">
        <v>7588</v>
      </c>
      <c r="AB394" s="145"/>
      <c r="AC394" s="145" t="s">
        <v>417</v>
      </c>
      <c r="AD394" s="146" t="s">
        <v>6</v>
      </c>
      <c r="AE394" s="73" t="s">
        <v>7588</v>
      </c>
      <c r="AF394" s="73" t="s">
        <v>689</v>
      </c>
      <c r="AG394" s="145" t="s">
        <v>266</v>
      </c>
      <c r="AH394" s="145" t="s">
        <v>266</v>
      </c>
      <c r="AI394" s="145" t="s">
        <v>269</v>
      </c>
      <c r="AJ394" s="145" t="s">
        <v>691</v>
      </c>
      <c r="AK394" s="147" t="s">
        <v>7588</v>
      </c>
      <c r="AL394" s="145" t="s">
        <v>7588</v>
      </c>
      <c r="AM394" s="24"/>
      <c r="AN394" s="144"/>
      <c r="AO394" s="24" t="s">
        <v>870</v>
      </c>
      <c r="AP394" s="145" t="s">
        <v>86</v>
      </c>
      <c r="AQ394" s="143" t="s">
        <v>691</v>
      </c>
      <c r="AR394" s="143" t="s">
        <v>6377</v>
      </c>
      <c r="AS394" s="143">
        <v>2050</v>
      </c>
      <c r="AU394" s="144"/>
      <c r="AV394" s="143" t="s">
        <v>266</v>
      </c>
      <c r="AW394" s="198" t="s">
        <v>880</v>
      </c>
      <c r="AX394" s="143" t="s">
        <v>269</v>
      </c>
      <c r="AY394" s="143" t="s">
        <v>689</v>
      </c>
      <c r="AZ394" s="143" t="s">
        <v>7588</v>
      </c>
      <c r="BA394" s="143" t="s">
        <v>7588</v>
      </c>
      <c r="BC394" s="144"/>
      <c r="BE394" s="148"/>
      <c r="BF394" s="144"/>
      <c r="BG394" s="24">
        <f t="shared" si="217"/>
        <v>0</v>
      </c>
      <c r="BH394" s="24">
        <f t="shared" si="218"/>
        <v>0</v>
      </c>
      <c r="BI394" s="24">
        <f t="shared" si="219"/>
        <v>0</v>
      </c>
      <c r="BJ394" s="24">
        <f t="shared" si="220"/>
        <v>0</v>
      </c>
      <c r="BK394" s="24">
        <f t="shared" si="221"/>
        <v>0</v>
      </c>
      <c r="BL394" s="24">
        <f t="shared" si="222"/>
        <v>0</v>
      </c>
      <c r="BM394" s="24">
        <f t="shared" si="223"/>
        <v>0</v>
      </c>
      <c r="BN394" s="24">
        <f t="shared" si="224"/>
        <v>0</v>
      </c>
      <c r="BO394" s="24">
        <f t="shared" si="225"/>
        <v>0</v>
      </c>
      <c r="BP394" s="24">
        <f t="shared" si="226"/>
        <v>0</v>
      </c>
      <c r="BQ394" s="24">
        <f t="shared" si="227"/>
        <v>0</v>
      </c>
      <c r="BR394" s="24">
        <f t="shared" si="228"/>
        <v>0</v>
      </c>
      <c r="BS394" s="24">
        <f t="shared" si="229"/>
        <v>0</v>
      </c>
      <c r="BT394" s="24">
        <f t="shared" si="230"/>
        <v>1</v>
      </c>
      <c r="BU394" s="24">
        <f t="shared" si="231"/>
        <v>0</v>
      </c>
      <c r="BV394" s="24">
        <f t="shared" si="232"/>
        <v>0</v>
      </c>
      <c r="BW394" s="24">
        <f t="shared" si="233"/>
        <v>0</v>
      </c>
      <c r="BX394" s="24">
        <f t="shared" si="234"/>
        <v>0</v>
      </c>
      <c r="BY394" s="24">
        <f t="shared" si="235"/>
        <v>0</v>
      </c>
      <c r="BZ394" s="24">
        <f t="shared" si="236"/>
        <v>0</v>
      </c>
      <c r="CA394" s="24">
        <f t="shared" si="237"/>
        <v>1</v>
      </c>
      <c r="CB394" s="24">
        <f t="shared" si="238"/>
        <v>1</v>
      </c>
      <c r="CC394" s="24">
        <f t="shared" si="239"/>
        <v>0</v>
      </c>
      <c r="CD394" s="24">
        <f t="shared" si="240"/>
        <v>0</v>
      </c>
      <c r="CE394" s="24">
        <f t="shared" si="241"/>
        <v>0</v>
      </c>
      <c r="CF394" s="24">
        <f t="shared" si="242"/>
        <v>1</v>
      </c>
      <c r="CG394" s="24">
        <f>MAX(BJ394,BN394,BX394,CB394)</f>
        <v>1</v>
      </c>
      <c r="CH394" s="24">
        <f t="shared" si="243"/>
        <v>0</v>
      </c>
      <c r="CI394" s="24">
        <f t="shared" si="244"/>
        <v>0</v>
      </c>
      <c r="CJ394" s="211">
        <f>_xlfn.XLOOKUP($C394,[1]Sheet1!$B:$B,[1]Sheet1!BJ:BJ)</f>
        <v>0</v>
      </c>
      <c r="CK394" s="211">
        <f>_xlfn.XLOOKUP($C394,[1]Sheet1!$B:$B,[1]Sheet1!BK:BK)</f>
        <v>0</v>
      </c>
      <c r="CL394" s="211">
        <f>_xlfn.XLOOKUP($C394,[1]Sheet1!$B:$B,[1]Sheet1!BL:BL)</f>
        <v>0</v>
      </c>
      <c r="CM394" s="211">
        <f>_xlfn.XLOOKUP($C394,[1]Sheet1!$B:$B,[1]Sheet1!BM:BM)</f>
        <v>0</v>
      </c>
      <c r="CN394" s="211">
        <f>_xlfn.XLOOKUP($C394,[1]Sheet1!$B:$B,[1]Sheet1!BN:BN)</f>
        <v>0</v>
      </c>
      <c r="CO394" s="211">
        <f>_xlfn.XLOOKUP($C394,[1]Sheet1!$B:$B,[1]Sheet1!BO:BO)</f>
        <v>0</v>
      </c>
      <c r="CP394" s="211">
        <f>_xlfn.XLOOKUP($C394,[1]Sheet1!$B:$B,[1]Sheet1!BP:BP)</f>
        <v>1</v>
      </c>
      <c r="CQ394" s="211">
        <f>_xlfn.XLOOKUP($C394,[1]Sheet1!$B:$B,[1]Sheet1!BQ:BQ)</f>
        <v>1</v>
      </c>
      <c r="CR394" s="211">
        <f>_xlfn.XLOOKUP($C394,[1]Sheet1!$B:$B,[1]Sheet1!BR:BR)</f>
        <v>0</v>
      </c>
      <c r="CS394" s="211">
        <f>_xlfn.XLOOKUP($C394,[1]Sheet1!$B:$B,[1]Sheet1!BS:BS)</f>
        <v>0</v>
      </c>
      <c r="CT394" s="211">
        <f>_xlfn.XLOOKUP($C394,[1]Sheet1!$B:$B,[1]Sheet1!BT:BT)</f>
        <v>0</v>
      </c>
      <c r="CU394" s="211">
        <f>_xlfn.XLOOKUP($C394,[1]Sheet1!$B:$B,[1]Sheet1!BU:BU)</f>
        <v>0</v>
      </c>
      <c r="CV394" s="211">
        <f>_xlfn.XLOOKUP($C394,[1]Sheet1!$B:$B,[1]Sheet1!BV:BV)</f>
        <v>0</v>
      </c>
      <c r="CW394" s="211">
        <f>_xlfn.XLOOKUP($C394,[1]Sheet1!$B:$B,[1]Sheet1!BW:BW)</f>
        <v>0</v>
      </c>
      <c r="CX394" s="211">
        <f>_xlfn.XLOOKUP($C394,[1]Sheet1!$B:$B,[1]Sheet1!BX:BX)</f>
        <v>0</v>
      </c>
      <c r="CY394" s="211">
        <f>_xlfn.XLOOKUP($C394,[1]Sheet1!$B:$B,[1]Sheet1!BY:BY)</f>
        <v>0</v>
      </c>
      <c r="CZ394" s="211">
        <f>_xlfn.XLOOKUP($C394,[1]Sheet1!$B:$B,[1]Sheet1!BZ:BZ)</f>
        <v>1</v>
      </c>
      <c r="DA394" s="211">
        <f>_xlfn.XLOOKUP($C394,[1]Sheet1!$B:$B,[1]Sheet1!CA:CA)</f>
        <v>0</v>
      </c>
      <c r="DB394" s="211">
        <f>_xlfn.XLOOKUP($C394,[1]Sheet1!$B:$B,[1]Sheet1!CB:CB)</f>
        <v>1</v>
      </c>
      <c r="DC394" s="211">
        <f>_xlfn.XLOOKUP($C394,[1]Sheet1!$B:$B,[1]Sheet1!CC:CC)</f>
        <v>0</v>
      </c>
      <c r="DD394" s="211">
        <f>_xlfn.XLOOKUP($C394,[1]Sheet1!$B:$B,[1]Sheet1!CD:CD)</f>
        <v>0</v>
      </c>
      <c r="DE394" s="211">
        <f>_xlfn.XLOOKUP($C394,[1]Sheet1!$B:$B,[1]Sheet1!CE:CE)</f>
        <v>1</v>
      </c>
      <c r="DF394" s="211">
        <f>_xlfn.XLOOKUP($C394,[1]Sheet1!$B:$B,[1]Sheet1!CF:CF)</f>
        <v>0</v>
      </c>
      <c r="DG394" s="163" t="str">
        <f>_xlfn.XLOOKUP(C394,[2]Sheet1!$B:$B,[2]Sheet1!$N:$N)</f>
        <v>N</v>
      </c>
      <c r="DH394" s="163">
        <f>_xlfn.XLOOKUP(C394,[2]Sheet1!$B:$B,[2]Sheet1!$R:$R)</f>
        <v>0</v>
      </c>
      <c r="DI394" s="163" t="str">
        <f>_xlfn.XLOOKUP(C394,[2]Sheet1!$B:$B,[2]Sheet1!$AN:$AN)</f>
        <v>C</v>
      </c>
      <c r="DJ394" s="163" t="str">
        <f>_xlfn.XLOOKUP(C394,[2]Sheet1!$B:$B,[2]Sheet1!$W:$W)</f>
        <v>N</v>
      </c>
      <c r="DK394" s="163">
        <f>_xlfn.XLOOKUP(C394,[2]Sheet1!$B:$B,[2]Sheet1!$AF:$AF)</f>
        <v>0</v>
      </c>
      <c r="DL394" s="163" t="str">
        <f>_xlfn.XLOOKUP(C394,[2]Sheet1!$B:$B,[2]Sheet1!$AW:$AW)</f>
        <v>U</v>
      </c>
      <c r="DM394" s="166" t="str">
        <f t="shared" si="245"/>
        <v>N</v>
      </c>
      <c r="DN394" s="166" t="str">
        <f t="shared" si="246"/>
        <v/>
      </c>
      <c r="DO394" s="166" t="str">
        <f t="shared" si="247"/>
        <v>Y</v>
      </c>
      <c r="DP394" s="166" t="str">
        <f t="shared" si="248"/>
        <v>N</v>
      </c>
      <c r="DQ394" s="180" t="str">
        <f t="shared" si="249"/>
        <v>Yes</v>
      </c>
      <c r="DR394" s="180"/>
    </row>
    <row r="395" spans="1:122" s="24" customFormat="1" ht="16.5" hidden="1" customHeight="1">
      <c r="A395" s="24">
        <v>392</v>
      </c>
      <c r="B395" s="24">
        <v>392</v>
      </c>
      <c r="C395" s="26" t="s">
        <v>1709</v>
      </c>
      <c r="D395" s="24" t="s">
        <v>7168</v>
      </c>
      <c r="E395" s="24" t="s">
        <v>3005</v>
      </c>
      <c r="F395" s="24" t="s">
        <v>3982</v>
      </c>
      <c r="G395" s="24" t="s">
        <v>3136</v>
      </c>
      <c r="H395" s="30" t="s">
        <v>1710</v>
      </c>
      <c r="I395" s="24" t="s">
        <v>1711</v>
      </c>
      <c r="J395" s="24">
        <v>3.7999999999999999E-2</v>
      </c>
      <c r="K395" s="24" t="s">
        <v>1712</v>
      </c>
      <c r="L395" s="24">
        <v>83959</v>
      </c>
      <c r="M395" s="26">
        <v>16</v>
      </c>
      <c r="N395" s="73" t="s">
        <v>689</v>
      </c>
      <c r="O395" s="73" t="s">
        <v>7588</v>
      </c>
      <c r="P395" s="74" t="s">
        <v>7588</v>
      </c>
      <c r="Q395" s="73" t="s">
        <v>689</v>
      </c>
      <c r="R395" s="73" t="s">
        <v>689</v>
      </c>
      <c r="S395" s="73" t="s">
        <v>7588</v>
      </c>
      <c r="T395" s="73" t="s">
        <v>7588</v>
      </c>
      <c r="U395" s="213" t="s">
        <v>7588</v>
      </c>
      <c r="V395" s="73" t="s">
        <v>7588</v>
      </c>
      <c r="W395" s="73" t="s">
        <v>7588</v>
      </c>
      <c r="X395" s="218" t="s">
        <v>7588</v>
      </c>
      <c r="Y395" s="73" t="s">
        <v>7588</v>
      </c>
      <c r="Z395" s="73" t="s">
        <v>7588</v>
      </c>
      <c r="AA395" s="74" t="s">
        <v>7588</v>
      </c>
      <c r="AB395" s="73"/>
      <c r="AC395" s="73" t="s">
        <v>417</v>
      </c>
      <c r="AD395" s="74" t="s">
        <v>6</v>
      </c>
      <c r="AE395" s="73" t="s">
        <v>7588</v>
      </c>
      <c r="AF395" s="73" t="s">
        <v>689</v>
      </c>
      <c r="AG395" s="73" t="s">
        <v>266</v>
      </c>
      <c r="AH395" s="73" t="s">
        <v>266</v>
      </c>
      <c r="AI395" s="73" t="s">
        <v>266</v>
      </c>
      <c r="AJ395" s="73" t="s">
        <v>2283</v>
      </c>
      <c r="AK395" s="81" t="s">
        <v>7588</v>
      </c>
      <c r="AL395" s="73" t="s">
        <v>7588</v>
      </c>
      <c r="AN395" s="26"/>
      <c r="AO395" s="24" t="s">
        <v>7346</v>
      </c>
      <c r="AP395" s="73" t="s">
        <v>86</v>
      </c>
      <c r="AQ395" s="24" t="s">
        <v>2283</v>
      </c>
      <c r="AR395" s="24" t="s">
        <v>6385</v>
      </c>
      <c r="AS395" s="24">
        <v>2040</v>
      </c>
      <c r="AU395" s="26"/>
      <c r="AV395" s="24" t="s">
        <v>267</v>
      </c>
      <c r="AW395" s="22" t="s">
        <v>3019</v>
      </c>
      <c r="AX395" s="24" t="s">
        <v>269</v>
      </c>
      <c r="AY395" s="24" t="s">
        <v>689</v>
      </c>
      <c r="AZ395" s="24" t="s">
        <v>7588</v>
      </c>
      <c r="BA395" s="24" t="s">
        <v>7588</v>
      </c>
      <c r="BC395" s="26"/>
      <c r="BE395" s="29"/>
      <c r="BF395" s="26"/>
      <c r="BG395" s="24">
        <f t="shared" si="217"/>
        <v>0</v>
      </c>
      <c r="BH395" s="24">
        <f t="shared" si="218"/>
        <v>0</v>
      </c>
      <c r="BI395" s="24">
        <f t="shared" si="219"/>
        <v>0</v>
      </c>
      <c r="BJ395" s="24">
        <f t="shared" si="220"/>
        <v>0</v>
      </c>
      <c r="BK395" s="24">
        <f t="shared" si="221"/>
        <v>0</v>
      </c>
      <c r="BL395" s="24">
        <f t="shared" si="222"/>
        <v>0</v>
      </c>
      <c r="BM395" s="24">
        <f t="shared" si="223"/>
        <v>0</v>
      </c>
      <c r="BN395" s="24">
        <f t="shared" si="224"/>
        <v>0</v>
      </c>
      <c r="BO395" s="24">
        <f t="shared" si="225"/>
        <v>0</v>
      </c>
      <c r="BP395" s="24">
        <f t="shared" si="226"/>
        <v>0</v>
      </c>
      <c r="BQ395" s="24">
        <f t="shared" si="227"/>
        <v>0</v>
      </c>
      <c r="BR395" s="24">
        <f t="shared" si="228"/>
        <v>0</v>
      </c>
      <c r="BS395" s="24">
        <f t="shared" si="229"/>
        <v>0</v>
      </c>
      <c r="BT395" s="24">
        <f t="shared" si="230"/>
        <v>1</v>
      </c>
      <c r="BU395" s="24">
        <f t="shared" si="231"/>
        <v>0</v>
      </c>
      <c r="BV395" s="24">
        <f t="shared" si="232"/>
        <v>0</v>
      </c>
      <c r="BW395" s="24">
        <f t="shared" si="233"/>
        <v>0</v>
      </c>
      <c r="BX395" s="24">
        <f t="shared" si="234"/>
        <v>0</v>
      </c>
      <c r="BY395" s="24">
        <f t="shared" si="235"/>
        <v>0</v>
      </c>
      <c r="BZ395" s="24">
        <f t="shared" si="236"/>
        <v>0</v>
      </c>
      <c r="CA395" s="24">
        <f t="shared" si="237"/>
        <v>1</v>
      </c>
      <c r="CB395" s="24">
        <f t="shared" si="238"/>
        <v>1</v>
      </c>
      <c r="CC395" s="24">
        <f t="shared" si="239"/>
        <v>0</v>
      </c>
      <c r="CD395" s="24">
        <f t="shared" si="240"/>
        <v>0</v>
      </c>
      <c r="CE395" s="24">
        <f t="shared" si="241"/>
        <v>0</v>
      </c>
      <c r="CF395" s="24">
        <f t="shared" si="242"/>
        <v>0</v>
      </c>
      <c r="CG395" s="24">
        <f>MAX(BJ395,BN395,BX395,CB395)</f>
        <v>1</v>
      </c>
      <c r="CH395" s="24">
        <f t="shared" si="243"/>
        <v>0</v>
      </c>
      <c r="CI395" s="24">
        <f t="shared" si="244"/>
        <v>1</v>
      </c>
      <c r="CJ395" s="211">
        <f>_xlfn.XLOOKUP($C395,[1]Sheet1!$B:$B,[1]Sheet1!BJ:BJ)</f>
        <v>0</v>
      </c>
      <c r="CK395" s="211">
        <f>_xlfn.XLOOKUP($C395,[1]Sheet1!$B:$B,[1]Sheet1!BK:BK)</f>
        <v>0</v>
      </c>
      <c r="CL395" s="211">
        <f>_xlfn.XLOOKUP($C395,[1]Sheet1!$B:$B,[1]Sheet1!BL:BL)</f>
        <v>0</v>
      </c>
      <c r="CM395" s="211">
        <f>_xlfn.XLOOKUP($C395,[1]Sheet1!$B:$B,[1]Sheet1!BM:BM)</f>
        <v>0</v>
      </c>
      <c r="CN395" s="211">
        <f>_xlfn.XLOOKUP($C395,[1]Sheet1!$B:$B,[1]Sheet1!BN:BN)</f>
        <v>0</v>
      </c>
      <c r="CO395" s="211">
        <f>_xlfn.XLOOKUP($C395,[1]Sheet1!$B:$B,[1]Sheet1!BO:BO)</f>
        <v>0</v>
      </c>
      <c r="CP395" s="211">
        <f>_xlfn.XLOOKUP($C395,[1]Sheet1!$B:$B,[1]Sheet1!BP:BP)</f>
        <v>1</v>
      </c>
      <c r="CQ395" s="211">
        <f>_xlfn.XLOOKUP($C395,[1]Sheet1!$B:$B,[1]Sheet1!BQ:BQ)</f>
        <v>1</v>
      </c>
      <c r="CR395" s="211">
        <f>_xlfn.XLOOKUP($C395,[1]Sheet1!$B:$B,[1]Sheet1!BR:BR)</f>
        <v>0</v>
      </c>
      <c r="CS395" s="211">
        <f>_xlfn.XLOOKUP($C395,[1]Sheet1!$B:$B,[1]Sheet1!BS:BS)</f>
        <v>0</v>
      </c>
      <c r="CT395" s="211">
        <f>_xlfn.XLOOKUP($C395,[1]Sheet1!$B:$B,[1]Sheet1!BT:BT)</f>
        <v>0</v>
      </c>
      <c r="CU395" s="211">
        <f>_xlfn.XLOOKUP($C395,[1]Sheet1!$B:$B,[1]Sheet1!BU:BU)</f>
        <v>0</v>
      </c>
      <c r="CV395" s="211">
        <f>_xlfn.XLOOKUP($C395,[1]Sheet1!$B:$B,[1]Sheet1!BV:BV)</f>
        <v>0</v>
      </c>
      <c r="CW395" s="211">
        <f>_xlfn.XLOOKUP($C395,[1]Sheet1!$B:$B,[1]Sheet1!BW:BW)</f>
        <v>0</v>
      </c>
      <c r="CX395" s="211">
        <f>_xlfn.XLOOKUP($C395,[1]Sheet1!$B:$B,[1]Sheet1!BX:BX)</f>
        <v>0</v>
      </c>
      <c r="CY395" s="211">
        <f>_xlfn.XLOOKUP($C395,[1]Sheet1!$B:$B,[1]Sheet1!BY:BY)</f>
        <v>0</v>
      </c>
      <c r="CZ395" s="211">
        <f>_xlfn.XLOOKUP($C395,[1]Sheet1!$B:$B,[1]Sheet1!BZ:BZ)</f>
        <v>1</v>
      </c>
      <c r="DA395" s="211">
        <f>_xlfn.XLOOKUP($C395,[1]Sheet1!$B:$B,[1]Sheet1!CA:CA)</f>
        <v>0</v>
      </c>
      <c r="DB395" s="211">
        <f>_xlfn.XLOOKUP($C395,[1]Sheet1!$B:$B,[1]Sheet1!CB:CB)</f>
        <v>1</v>
      </c>
      <c r="DC395" s="211">
        <f>_xlfn.XLOOKUP($C395,[1]Sheet1!$B:$B,[1]Sheet1!CC:CC)</f>
        <v>0</v>
      </c>
      <c r="DD395" s="211">
        <f>_xlfn.XLOOKUP($C395,[1]Sheet1!$B:$B,[1]Sheet1!CD:CD)</f>
        <v>0</v>
      </c>
      <c r="DE395" s="211">
        <f>_xlfn.XLOOKUP($C395,[1]Sheet1!$B:$B,[1]Sheet1!CE:CE)</f>
        <v>1</v>
      </c>
      <c r="DF395" s="211">
        <f>_xlfn.XLOOKUP($C395,[1]Sheet1!$B:$B,[1]Sheet1!CF:CF)</f>
        <v>0</v>
      </c>
      <c r="DG395" s="163" t="str">
        <f>_xlfn.XLOOKUP(C395,[2]Sheet1!$B:$B,[2]Sheet1!$N:$N)</f>
        <v>N</v>
      </c>
      <c r="DH395" s="163">
        <f>_xlfn.XLOOKUP(C395,[2]Sheet1!$B:$B,[2]Sheet1!$R:$R)</f>
        <v>0</v>
      </c>
      <c r="DI395" s="163" t="str">
        <f>_xlfn.XLOOKUP(C395,[2]Sheet1!$B:$B,[2]Sheet1!$AN:$AN)</f>
        <v>C</v>
      </c>
      <c r="DJ395" s="163" t="str">
        <f>_xlfn.XLOOKUP(C395,[2]Sheet1!$B:$B,[2]Sheet1!$W:$W)</f>
        <v>N</v>
      </c>
      <c r="DK395" s="163">
        <f>_xlfn.XLOOKUP(C395,[2]Sheet1!$B:$B,[2]Sheet1!$AF:$AF)</f>
        <v>0</v>
      </c>
      <c r="DL395" s="163" t="str">
        <f>_xlfn.XLOOKUP(C395,[2]Sheet1!$B:$B,[2]Sheet1!$AW:$AW)</f>
        <v>U</v>
      </c>
      <c r="DM395" s="166" t="str">
        <f t="shared" si="245"/>
        <v>N</v>
      </c>
      <c r="DN395" s="166" t="str">
        <f t="shared" si="246"/>
        <v/>
      </c>
      <c r="DO395" s="166" t="str">
        <f t="shared" si="247"/>
        <v>Y</v>
      </c>
      <c r="DP395" s="166" t="str">
        <f t="shared" si="248"/>
        <v>N</v>
      </c>
      <c r="DQ395" s="180" t="str">
        <f t="shared" si="249"/>
        <v>Not Specified</v>
      </c>
      <c r="DR395" s="180"/>
    </row>
    <row r="396" spans="1:122" s="24" customFormat="1" ht="16.5" hidden="1" customHeight="1">
      <c r="A396" s="24">
        <v>393</v>
      </c>
      <c r="B396" s="24">
        <v>415</v>
      </c>
      <c r="C396" s="26" t="s">
        <v>1705</v>
      </c>
      <c r="D396" s="24" t="s">
        <v>7244</v>
      </c>
      <c r="E396" s="24" t="s">
        <v>7186</v>
      </c>
      <c r="F396" s="24" t="s">
        <v>2277</v>
      </c>
      <c r="G396" s="24" t="s">
        <v>3181</v>
      </c>
      <c r="H396" s="30" t="s">
        <v>1706</v>
      </c>
      <c r="I396" s="24" t="s">
        <v>1707</v>
      </c>
      <c r="J396" s="24">
        <v>0.215</v>
      </c>
      <c r="K396" s="24" t="s">
        <v>1708</v>
      </c>
      <c r="L396" s="24">
        <v>147189</v>
      </c>
      <c r="M396" s="26">
        <v>4</v>
      </c>
      <c r="N396" s="73" t="s">
        <v>689</v>
      </c>
      <c r="O396" s="73" t="s">
        <v>7588</v>
      </c>
      <c r="P396" s="74" t="s">
        <v>7588</v>
      </c>
      <c r="Q396" s="73" t="s">
        <v>86</v>
      </c>
      <c r="R396" s="73" t="s">
        <v>86</v>
      </c>
      <c r="S396" s="73" t="s">
        <v>673</v>
      </c>
      <c r="T396" s="73" t="s">
        <v>2984</v>
      </c>
      <c r="U396" s="213">
        <v>2030</v>
      </c>
      <c r="V396" s="73" t="s">
        <v>673</v>
      </c>
      <c r="W396" s="73" t="s">
        <v>2984</v>
      </c>
      <c r="X396" s="218">
        <v>2050</v>
      </c>
      <c r="Y396" s="73" t="s">
        <v>86</v>
      </c>
      <c r="Z396" s="73" t="s">
        <v>673</v>
      </c>
      <c r="AA396" s="74">
        <v>2050</v>
      </c>
      <c r="AB396" s="73"/>
      <c r="AC396" s="73" t="s">
        <v>417</v>
      </c>
      <c r="AD396" s="74" t="s">
        <v>6</v>
      </c>
      <c r="AE396" s="73" t="s">
        <v>7588</v>
      </c>
      <c r="AF396" s="73" t="s">
        <v>689</v>
      </c>
      <c r="AG396" s="73" t="s">
        <v>266</v>
      </c>
      <c r="AH396" s="73" t="s">
        <v>266</v>
      </c>
      <c r="AI396" s="73" t="s">
        <v>266</v>
      </c>
      <c r="AJ396" s="73" t="s">
        <v>2283</v>
      </c>
      <c r="AK396" s="81" t="s">
        <v>7588</v>
      </c>
      <c r="AL396" s="73" t="s">
        <v>7588</v>
      </c>
      <c r="AN396" s="26"/>
      <c r="AO396" s="24" t="s">
        <v>7346</v>
      </c>
      <c r="AP396" s="73" t="s">
        <v>86</v>
      </c>
      <c r="AQ396" s="24" t="s">
        <v>2283</v>
      </c>
      <c r="AR396" s="24" t="s">
        <v>6395</v>
      </c>
      <c r="AS396" s="24">
        <v>2050</v>
      </c>
      <c r="AU396" s="26"/>
      <c r="AV396" s="24" t="s">
        <v>266</v>
      </c>
      <c r="AW396" s="22" t="s">
        <v>3019</v>
      </c>
      <c r="AX396" s="24" t="s">
        <v>269</v>
      </c>
      <c r="AY396" s="24" t="s">
        <v>689</v>
      </c>
      <c r="AZ396" s="24" t="s">
        <v>7588</v>
      </c>
      <c r="BA396" s="24" t="s">
        <v>7588</v>
      </c>
      <c r="BC396" s="26"/>
      <c r="BE396" s="29"/>
      <c r="BF396" s="26"/>
      <c r="BG396" s="24">
        <f t="shared" si="217"/>
        <v>0</v>
      </c>
      <c r="BH396" s="24">
        <f t="shared" si="218"/>
        <v>0</v>
      </c>
      <c r="BI396" s="24">
        <f t="shared" si="219"/>
        <v>0</v>
      </c>
      <c r="BJ396" s="24">
        <f t="shared" si="220"/>
        <v>0</v>
      </c>
      <c r="BK396" s="24">
        <f t="shared" si="221"/>
        <v>0</v>
      </c>
      <c r="BL396" s="24">
        <f t="shared" si="222"/>
        <v>1</v>
      </c>
      <c r="BM396" s="24">
        <f t="shared" si="223"/>
        <v>0</v>
      </c>
      <c r="BN396" s="24">
        <f t="shared" si="224"/>
        <v>1</v>
      </c>
      <c r="BO396" s="24">
        <f t="shared" si="225"/>
        <v>0</v>
      </c>
      <c r="BP396" s="24">
        <f t="shared" si="226"/>
        <v>0</v>
      </c>
      <c r="BQ396" s="24">
        <f t="shared" si="227"/>
        <v>1</v>
      </c>
      <c r="BR396" s="24">
        <f t="shared" si="228"/>
        <v>0</v>
      </c>
      <c r="BS396" s="24">
        <f t="shared" si="229"/>
        <v>0</v>
      </c>
      <c r="BT396" s="24">
        <f t="shared" si="230"/>
        <v>1</v>
      </c>
      <c r="BU396" s="24">
        <f t="shared" si="231"/>
        <v>0</v>
      </c>
      <c r="BV396" s="24">
        <f t="shared" si="232"/>
        <v>0</v>
      </c>
      <c r="BW396" s="24">
        <f t="shared" si="233"/>
        <v>0</v>
      </c>
      <c r="BX396" s="24">
        <f t="shared" si="234"/>
        <v>0</v>
      </c>
      <c r="BY396" s="24">
        <f t="shared" si="235"/>
        <v>0</v>
      </c>
      <c r="BZ396" s="24">
        <f t="shared" si="236"/>
        <v>0</v>
      </c>
      <c r="CA396" s="24">
        <f t="shared" si="237"/>
        <v>1</v>
      </c>
      <c r="CB396" s="24">
        <f t="shared" si="238"/>
        <v>1</v>
      </c>
      <c r="CC396" s="24">
        <f t="shared" si="239"/>
        <v>0</v>
      </c>
      <c r="CD396" s="24">
        <f t="shared" si="240"/>
        <v>0</v>
      </c>
      <c r="CE396" s="24">
        <f t="shared" si="241"/>
        <v>0</v>
      </c>
      <c r="CF396" s="24">
        <f t="shared" si="242"/>
        <v>1</v>
      </c>
      <c r="CG396" s="24">
        <f>MAX($BJ396,$BN396,$BX396,$CB396)</f>
        <v>1</v>
      </c>
      <c r="CH396" s="24">
        <f t="shared" si="243"/>
        <v>0</v>
      </c>
      <c r="CI396" s="24">
        <f t="shared" si="244"/>
        <v>0</v>
      </c>
      <c r="CJ396" s="211">
        <f>_xlfn.XLOOKUP($C396,[1]Sheet1!$B:$B,[1]Sheet1!BJ:BJ)</f>
        <v>0</v>
      </c>
      <c r="CK396" s="211">
        <f>_xlfn.XLOOKUP($C396,[1]Sheet1!$B:$B,[1]Sheet1!BK:BK)</f>
        <v>0</v>
      </c>
      <c r="CL396" s="211">
        <f>_xlfn.XLOOKUP($C396,[1]Sheet1!$B:$B,[1]Sheet1!BL:BL)</f>
        <v>0</v>
      </c>
      <c r="CM396" s="211">
        <f>_xlfn.XLOOKUP($C396,[1]Sheet1!$B:$B,[1]Sheet1!BM:BM)</f>
        <v>0</v>
      </c>
      <c r="CN396" s="211">
        <f>_xlfn.XLOOKUP($C396,[1]Sheet1!$B:$B,[1]Sheet1!BN:BN)</f>
        <v>0</v>
      </c>
      <c r="CO396" s="211">
        <f>_xlfn.XLOOKUP($C396,[1]Sheet1!$B:$B,[1]Sheet1!BO:BO)</f>
        <v>0</v>
      </c>
      <c r="CP396" s="211">
        <f>_xlfn.XLOOKUP($C396,[1]Sheet1!$B:$B,[1]Sheet1!BP:BP)</f>
        <v>0</v>
      </c>
      <c r="CQ396" s="211">
        <f>_xlfn.XLOOKUP($C396,[1]Sheet1!$B:$B,[1]Sheet1!BQ:BQ)</f>
        <v>0</v>
      </c>
      <c r="CR396" s="211">
        <f>_xlfn.XLOOKUP($C396,[1]Sheet1!$B:$B,[1]Sheet1!BR:BR)</f>
        <v>0</v>
      </c>
      <c r="CS396" s="211">
        <f>_xlfn.XLOOKUP($C396,[1]Sheet1!$B:$B,[1]Sheet1!BS:BS)</f>
        <v>1</v>
      </c>
      <c r="CT396" s="211">
        <f>_xlfn.XLOOKUP($C396,[1]Sheet1!$B:$B,[1]Sheet1!BT:BT)</f>
        <v>0</v>
      </c>
      <c r="CU396" s="211">
        <f>_xlfn.XLOOKUP($C396,[1]Sheet1!$B:$B,[1]Sheet1!BU:BU)</f>
        <v>1</v>
      </c>
      <c r="CV396" s="211">
        <f>_xlfn.XLOOKUP($C396,[1]Sheet1!$B:$B,[1]Sheet1!BV:BV)</f>
        <v>0</v>
      </c>
      <c r="CW396" s="211">
        <f>_xlfn.XLOOKUP($C396,[1]Sheet1!$B:$B,[1]Sheet1!BW:BW)</f>
        <v>0</v>
      </c>
      <c r="CX396" s="211">
        <f>_xlfn.XLOOKUP($C396,[1]Sheet1!$B:$B,[1]Sheet1!BX:BX)</f>
        <v>0</v>
      </c>
      <c r="CY396" s="211">
        <f>_xlfn.XLOOKUP($C396,[1]Sheet1!$B:$B,[1]Sheet1!BY:BY)</f>
        <v>0</v>
      </c>
      <c r="CZ396" s="211">
        <f>_xlfn.XLOOKUP($C396,[1]Sheet1!$B:$B,[1]Sheet1!BZ:BZ)</f>
        <v>0</v>
      </c>
      <c r="DA396" s="211">
        <f>_xlfn.XLOOKUP($C396,[1]Sheet1!$B:$B,[1]Sheet1!CA:CA)</f>
        <v>0</v>
      </c>
      <c r="DB396" s="211">
        <f>_xlfn.XLOOKUP($C396,[1]Sheet1!$B:$B,[1]Sheet1!CB:CB)</f>
        <v>0</v>
      </c>
      <c r="DC396" s="211">
        <f>_xlfn.XLOOKUP($C396,[1]Sheet1!$B:$B,[1]Sheet1!CC:CC)</f>
        <v>0</v>
      </c>
      <c r="DD396" s="211">
        <f>_xlfn.XLOOKUP($C396,[1]Sheet1!$B:$B,[1]Sheet1!CD:CD)</f>
        <v>0</v>
      </c>
      <c r="DE396" s="211">
        <f>_xlfn.XLOOKUP($C396,[1]Sheet1!$B:$B,[1]Sheet1!CE:CE)</f>
        <v>1</v>
      </c>
      <c r="DF396" s="211">
        <f>_xlfn.XLOOKUP($C396,[1]Sheet1!$B:$B,[1]Sheet1!CF:CF)</f>
        <v>0</v>
      </c>
      <c r="DG396" s="163" t="str">
        <f>_xlfn.XLOOKUP(C396,[2]Sheet1!$B:$B,[2]Sheet1!$N:$N)</f>
        <v>N</v>
      </c>
      <c r="DH396" s="163" t="str">
        <f>_xlfn.XLOOKUP(C396,[2]Sheet1!$B:$B,[2]Sheet1!$R:$R)</f>
        <v>Yes</v>
      </c>
      <c r="DI396" s="163" t="str">
        <f>_xlfn.XLOOKUP(C396,[2]Sheet1!$B:$B,[2]Sheet1!$AN:$AN)</f>
        <v>N</v>
      </c>
      <c r="DJ396" s="163" t="str">
        <f>_xlfn.XLOOKUP(C396,[2]Sheet1!$B:$B,[2]Sheet1!$W:$W)</f>
        <v>G</v>
      </c>
      <c r="DK396" s="163" t="str">
        <f>_xlfn.XLOOKUP(C396,[2]Sheet1!$B:$B,[2]Sheet1!$AF:$AF)</f>
        <v>U</v>
      </c>
      <c r="DL396" s="163">
        <f>_xlfn.XLOOKUP(C396,[2]Sheet1!$B:$B,[2]Sheet1!$AW:$AW)</f>
        <v>0</v>
      </c>
      <c r="DM396" s="166" t="str">
        <f t="shared" si="245"/>
        <v>Y</v>
      </c>
      <c r="DN396" s="166" t="str">
        <f t="shared" si="246"/>
        <v>Targets set</v>
      </c>
      <c r="DO396" s="166" t="str">
        <f t="shared" si="247"/>
        <v>Y</v>
      </c>
      <c r="DP396" s="166" t="str">
        <f t="shared" si="248"/>
        <v>N</v>
      </c>
      <c r="DQ396" s="180" t="str">
        <f t="shared" si="249"/>
        <v>Yes</v>
      </c>
      <c r="DR396" s="180"/>
    </row>
    <row r="397" spans="1:122" s="24" customFormat="1" ht="16.5" hidden="1" customHeight="1">
      <c r="A397" s="24">
        <v>394</v>
      </c>
      <c r="B397" s="24">
        <v>402</v>
      </c>
      <c r="C397" s="26" t="s">
        <v>1741</v>
      </c>
      <c r="D397" s="143" t="s">
        <v>7202</v>
      </c>
      <c r="E397" s="143" t="s">
        <v>7169</v>
      </c>
      <c r="F397" s="143" t="s">
        <v>2277</v>
      </c>
      <c r="G397" s="143" t="s">
        <v>3181</v>
      </c>
      <c r="H397" s="167" t="s">
        <v>1742</v>
      </c>
      <c r="I397" s="143" t="s">
        <v>1743</v>
      </c>
      <c r="J397" s="143">
        <v>0.02</v>
      </c>
      <c r="K397" s="143" t="s">
        <v>1744</v>
      </c>
      <c r="L397" s="143">
        <v>4010</v>
      </c>
      <c r="M397" s="144">
        <v>2</v>
      </c>
      <c r="N397" s="73" t="s">
        <v>689</v>
      </c>
      <c r="O397" s="73" t="s">
        <v>7588</v>
      </c>
      <c r="P397" s="74" t="s">
        <v>7588</v>
      </c>
      <c r="Q397" s="73" t="s">
        <v>689</v>
      </c>
      <c r="R397" s="73" t="s">
        <v>689</v>
      </c>
      <c r="S397" s="73" t="s">
        <v>7588</v>
      </c>
      <c r="T397" s="73" t="s">
        <v>7588</v>
      </c>
      <c r="U397" s="213" t="s">
        <v>7588</v>
      </c>
      <c r="V397" s="73" t="s">
        <v>7588</v>
      </c>
      <c r="W397" s="73" t="s">
        <v>7588</v>
      </c>
      <c r="X397" s="218" t="s">
        <v>7588</v>
      </c>
      <c r="Y397" s="73" t="s">
        <v>7588</v>
      </c>
      <c r="Z397" s="73" t="s">
        <v>7588</v>
      </c>
      <c r="AA397" s="74" t="s">
        <v>7588</v>
      </c>
      <c r="AB397" s="73"/>
      <c r="AC397" s="73" t="s">
        <v>7588</v>
      </c>
      <c r="AD397" s="74" t="s">
        <v>7588</v>
      </c>
      <c r="AE397" s="73" t="s">
        <v>7588</v>
      </c>
      <c r="AF397" s="73" t="s">
        <v>689</v>
      </c>
      <c r="AG397" s="73" t="s">
        <v>7588</v>
      </c>
      <c r="AH397" s="73" t="s">
        <v>7588</v>
      </c>
      <c r="AI397" s="73" t="s">
        <v>7588</v>
      </c>
      <c r="AJ397" s="73" t="s">
        <v>7588</v>
      </c>
      <c r="AK397" s="81" t="s">
        <v>7588</v>
      </c>
      <c r="AL397" s="73" t="s">
        <v>7588</v>
      </c>
      <c r="AM397" s="28" t="s">
        <v>1745</v>
      </c>
      <c r="AN397" s="26" t="s">
        <v>519</v>
      </c>
      <c r="AO397" s="24" t="s">
        <v>7588</v>
      </c>
      <c r="AP397" s="73" t="s">
        <v>689</v>
      </c>
      <c r="AQ397" s="24" t="s">
        <v>7588</v>
      </c>
      <c r="AR397" s="24" t="s">
        <v>7588</v>
      </c>
      <c r="AS397" s="24" t="s">
        <v>7588</v>
      </c>
      <c r="AU397" s="26"/>
      <c r="AV397" s="24" t="s">
        <v>7588</v>
      </c>
      <c r="AW397" s="22" t="s">
        <v>7588</v>
      </c>
      <c r="AX397" s="24" t="s">
        <v>7588</v>
      </c>
      <c r="AY397" s="24" t="s">
        <v>689</v>
      </c>
      <c r="AZ397" s="24" t="s">
        <v>7588</v>
      </c>
      <c r="BA397" s="24" t="s">
        <v>7588</v>
      </c>
      <c r="BC397" s="26"/>
      <c r="BE397" s="29"/>
      <c r="BF397" s="26"/>
      <c r="BG397" s="24">
        <f t="shared" si="217"/>
        <v>0</v>
      </c>
      <c r="BH397" s="24">
        <f t="shared" si="218"/>
        <v>0</v>
      </c>
      <c r="BI397" s="24">
        <f t="shared" si="219"/>
        <v>0</v>
      </c>
      <c r="BJ397" s="24">
        <f t="shared" si="220"/>
        <v>0</v>
      </c>
      <c r="BK397" s="24">
        <f t="shared" si="221"/>
        <v>0</v>
      </c>
      <c r="BL397" s="24">
        <f t="shared" si="222"/>
        <v>0</v>
      </c>
      <c r="BM397" s="24">
        <f t="shared" si="223"/>
        <v>0</v>
      </c>
      <c r="BN397" s="24">
        <f t="shared" si="224"/>
        <v>0</v>
      </c>
      <c r="BO397" s="24">
        <f t="shared" si="225"/>
        <v>0</v>
      </c>
      <c r="BP397" s="24">
        <f t="shared" si="226"/>
        <v>0</v>
      </c>
      <c r="BQ397" s="24">
        <f t="shared" si="227"/>
        <v>0</v>
      </c>
      <c r="BR397" s="24">
        <f t="shared" si="228"/>
        <v>0</v>
      </c>
      <c r="BS397" s="24">
        <f t="shared" si="229"/>
        <v>0</v>
      </c>
      <c r="BT397" s="24">
        <f t="shared" si="230"/>
        <v>0</v>
      </c>
      <c r="BU397" s="24">
        <f t="shared" si="231"/>
        <v>0</v>
      </c>
      <c r="BV397" s="24">
        <f t="shared" si="232"/>
        <v>0</v>
      </c>
      <c r="BW397" s="24">
        <f t="shared" si="233"/>
        <v>0</v>
      </c>
      <c r="BX397" s="24">
        <f t="shared" si="234"/>
        <v>0</v>
      </c>
      <c r="BY397" s="24">
        <f t="shared" si="235"/>
        <v>0</v>
      </c>
      <c r="BZ397" s="24">
        <f t="shared" si="236"/>
        <v>0</v>
      </c>
      <c r="CA397" s="24">
        <f t="shared" si="237"/>
        <v>0</v>
      </c>
      <c r="CB397" s="24">
        <f t="shared" si="238"/>
        <v>0</v>
      </c>
      <c r="CC397" s="24">
        <f t="shared" si="239"/>
        <v>0</v>
      </c>
      <c r="CD397" s="24">
        <f t="shared" si="240"/>
        <v>0</v>
      </c>
      <c r="CE397" s="24">
        <f t="shared" si="241"/>
        <v>0</v>
      </c>
      <c r="CF397" s="24">
        <f t="shared" si="242"/>
        <v>0</v>
      </c>
      <c r="CG397" s="24">
        <f>MAX(BJ397,BN397,BX397,CB397)</f>
        <v>0</v>
      </c>
      <c r="CH397" s="24">
        <f t="shared" si="243"/>
        <v>0</v>
      </c>
      <c r="CI397" s="24">
        <f t="shared" si="244"/>
        <v>0</v>
      </c>
      <c r="CJ397" s="211">
        <f>_xlfn.XLOOKUP($C397,[1]Sheet1!$B:$B,[1]Sheet1!BJ:BJ)</f>
        <v>0</v>
      </c>
      <c r="CK397" s="211">
        <f>_xlfn.XLOOKUP($C397,[1]Sheet1!$B:$B,[1]Sheet1!BK:BK)</f>
        <v>0</v>
      </c>
      <c r="CL397" s="211">
        <f>_xlfn.XLOOKUP($C397,[1]Sheet1!$B:$B,[1]Sheet1!BL:BL)</f>
        <v>0</v>
      </c>
      <c r="CM397" s="211">
        <f>_xlfn.XLOOKUP($C397,[1]Sheet1!$B:$B,[1]Sheet1!BM:BM)</f>
        <v>0</v>
      </c>
      <c r="CN397" s="211">
        <f>_xlfn.XLOOKUP($C397,[1]Sheet1!$B:$B,[1]Sheet1!BN:BN)</f>
        <v>0</v>
      </c>
      <c r="CO397" s="211">
        <f>_xlfn.XLOOKUP($C397,[1]Sheet1!$B:$B,[1]Sheet1!BO:BO)</f>
        <v>0</v>
      </c>
      <c r="CP397" s="211">
        <f>_xlfn.XLOOKUP($C397,[1]Sheet1!$B:$B,[1]Sheet1!BP:BP)</f>
        <v>0</v>
      </c>
      <c r="CQ397" s="211">
        <f>_xlfn.XLOOKUP($C397,[1]Sheet1!$B:$B,[1]Sheet1!BQ:BQ)</f>
        <v>0</v>
      </c>
      <c r="CR397" s="211">
        <f>_xlfn.XLOOKUP($C397,[1]Sheet1!$B:$B,[1]Sheet1!BR:BR)</f>
        <v>0</v>
      </c>
      <c r="CS397" s="211">
        <f>_xlfn.XLOOKUP($C397,[1]Sheet1!$B:$B,[1]Sheet1!BS:BS)</f>
        <v>0</v>
      </c>
      <c r="CT397" s="211">
        <f>_xlfn.XLOOKUP($C397,[1]Sheet1!$B:$B,[1]Sheet1!BT:BT)</f>
        <v>0</v>
      </c>
      <c r="CU397" s="211">
        <f>_xlfn.XLOOKUP($C397,[1]Sheet1!$B:$B,[1]Sheet1!BU:BU)</f>
        <v>0</v>
      </c>
      <c r="CV397" s="211">
        <f>_xlfn.XLOOKUP($C397,[1]Sheet1!$B:$B,[1]Sheet1!BV:BV)</f>
        <v>0</v>
      </c>
      <c r="CW397" s="211">
        <f>_xlfn.XLOOKUP($C397,[1]Sheet1!$B:$B,[1]Sheet1!BW:BW)</f>
        <v>0</v>
      </c>
      <c r="CX397" s="211">
        <f>_xlfn.XLOOKUP($C397,[1]Sheet1!$B:$B,[1]Sheet1!BX:BX)</f>
        <v>0</v>
      </c>
      <c r="CY397" s="211">
        <f>_xlfn.XLOOKUP($C397,[1]Sheet1!$B:$B,[1]Sheet1!BY:BY)</f>
        <v>0</v>
      </c>
      <c r="CZ397" s="211">
        <f>_xlfn.XLOOKUP($C397,[1]Sheet1!$B:$B,[1]Sheet1!BZ:BZ)</f>
        <v>0</v>
      </c>
      <c r="DA397" s="211">
        <f>_xlfn.XLOOKUP($C397,[1]Sheet1!$B:$B,[1]Sheet1!CA:CA)</f>
        <v>0</v>
      </c>
      <c r="DB397" s="211">
        <f>_xlfn.XLOOKUP($C397,[1]Sheet1!$B:$B,[1]Sheet1!CB:CB)</f>
        <v>0</v>
      </c>
      <c r="DC397" s="211">
        <f>_xlfn.XLOOKUP($C397,[1]Sheet1!$B:$B,[1]Sheet1!CC:CC)</f>
        <v>0</v>
      </c>
      <c r="DD397" s="211">
        <f>_xlfn.XLOOKUP($C397,[1]Sheet1!$B:$B,[1]Sheet1!CD:CD)</f>
        <v>0</v>
      </c>
      <c r="DE397" s="211">
        <f>_xlfn.XLOOKUP($C397,[1]Sheet1!$B:$B,[1]Sheet1!CE:CE)</f>
        <v>0</v>
      </c>
      <c r="DF397" s="211">
        <f>_xlfn.XLOOKUP($C397,[1]Sheet1!$B:$B,[1]Sheet1!CF:CF)</f>
        <v>0</v>
      </c>
      <c r="DG397" s="163" t="str">
        <f>_xlfn.XLOOKUP(C397,[2]Sheet1!$B:$B,[2]Sheet1!$N:$N)</f>
        <v>N</v>
      </c>
      <c r="DH397" s="163">
        <f>_xlfn.XLOOKUP(C397,[2]Sheet1!$B:$B,[2]Sheet1!$R:$R)</f>
        <v>0</v>
      </c>
      <c r="DI397" s="163" t="str">
        <f>_xlfn.XLOOKUP(C397,[2]Sheet1!$B:$B,[2]Sheet1!$AN:$AN)</f>
        <v>N</v>
      </c>
      <c r="DJ397" s="163" t="str">
        <f>_xlfn.XLOOKUP(C397,[2]Sheet1!$B:$B,[2]Sheet1!$W:$W)</f>
        <v>N</v>
      </c>
      <c r="DK397" s="163">
        <f>_xlfn.XLOOKUP(C397,[2]Sheet1!$B:$B,[2]Sheet1!$AF:$AF)</f>
        <v>0</v>
      </c>
      <c r="DL397" s="163">
        <f>_xlfn.XLOOKUP(C397,[2]Sheet1!$B:$B,[2]Sheet1!$AW:$AW)</f>
        <v>0</v>
      </c>
      <c r="DM397" s="166" t="str">
        <f t="shared" si="245"/>
        <v>N</v>
      </c>
      <c r="DN397" s="166" t="str">
        <f t="shared" si="246"/>
        <v/>
      </c>
      <c r="DO397" s="166" t="str">
        <f t="shared" si="247"/>
        <v>N</v>
      </c>
      <c r="DP397" s="166" t="str">
        <f t="shared" si="248"/>
        <v>N</v>
      </c>
      <c r="DQ397" s="180" t="str">
        <f t="shared" si="249"/>
        <v/>
      </c>
      <c r="DR397" s="180"/>
    </row>
    <row r="398" spans="1:122" s="24" customFormat="1" ht="16.5" hidden="1" customHeight="1">
      <c r="A398" s="24">
        <v>395</v>
      </c>
      <c r="B398" s="24">
        <v>366</v>
      </c>
      <c r="C398" s="26" t="s">
        <v>2177</v>
      </c>
      <c r="D398" s="24" t="s">
        <v>7207</v>
      </c>
      <c r="E398" s="24" t="s">
        <v>7182</v>
      </c>
      <c r="F398" s="24" t="s">
        <v>7286</v>
      </c>
      <c r="G398" s="24" t="s">
        <v>2990</v>
      </c>
      <c r="H398" s="30" t="s">
        <v>2178</v>
      </c>
      <c r="I398" s="24" t="s">
        <v>2179</v>
      </c>
      <c r="J398" s="24">
        <v>0</v>
      </c>
      <c r="K398" s="24" t="s">
        <v>2180</v>
      </c>
      <c r="L398" s="24">
        <v>35000</v>
      </c>
      <c r="M398" s="26">
        <v>3</v>
      </c>
      <c r="N398" s="73" t="s">
        <v>689</v>
      </c>
      <c r="O398" s="73" t="s">
        <v>7588</v>
      </c>
      <c r="P398" s="74" t="s">
        <v>7588</v>
      </c>
      <c r="Q398" s="73" t="s">
        <v>689</v>
      </c>
      <c r="R398" s="73" t="s">
        <v>689</v>
      </c>
      <c r="S398" s="73" t="s">
        <v>7588</v>
      </c>
      <c r="T398" s="73" t="s">
        <v>7588</v>
      </c>
      <c r="U398" s="213" t="s">
        <v>7588</v>
      </c>
      <c r="V398" s="73" t="s">
        <v>7588</v>
      </c>
      <c r="W398" s="73" t="s">
        <v>7588</v>
      </c>
      <c r="X398" s="218" t="s">
        <v>7588</v>
      </c>
      <c r="Y398" s="73" t="s">
        <v>7588</v>
      </c>
      <c r="Z398" s="73" t="s">
        <v>7588</v>
      </c>
      <c r="AA398" s="74" t="s">
        <v>7588</v>
      </c>
      <c r="AB398" s="73"/>
      <c r="AC398" s="73" t="s">
        <v>417</v>
      </c>
      <c r="AD398" s="74" t="s">
        <v>6</v>
      </c>
      <c r="AE398" s="73" t="s">
        <v>7588</v>
      </c>
      <c r="AF398" s="73" t="s">
        <v>689</v>
      </c>
      <c r="AG398" s="73" t="s">
        <v>266</v>
      </c>
      <c r="AH398" s="73" t="s">
        <v>266</v>
      </c>
      <c r="AI398" s="73" t="s">
        <v>738</v>
      </c>
      <c r="AJ398" s="73" t="s">
        <v>691</v>
      </c>
      <c r="AK398" s="81" t="s">
        <v>7588</v>
      </c>
      <c r="AL398" s="73" t="s">
        <v>7588</v>
      </c>
      <c r="AN398" s="26"/>
      <c r="AO398" s="24" t="s">
        <v>870</v>
      </c>
      <c r="AP398" s="73" t="s">
        <v>86</v>
      </c>
      <c r="AQ398" s="24" t="s">
        <v>691</v>
      </c>
      <c r="AR398" s="24" t="s">
        <v>6404</v>
      </c>
      <c r="AS398" s="24">
        <v>2030</v>
      </c>
      <c r="AU398" s="26"/>
      <c r="AV398" s="24" t="s">
        <v>266</v>
      </c>
      <c r="AW398" s="22" t="s">
        <v>267</v>
      </c>
      <c r="AX398" s="24" t="s">
        <v>269</v>
      </c>
      <c r="AY398" s="24" t="s">
        <v>689</v>
      </c>
      <c r="AZ398" s="24" t="s">
        <v>7588</v>
      </c>
      <c r="BA398" s="24" t="s">
        <v>7588</v>
      </c>
      <c r="BC398" s="26"/>
      <c r="BE398" s="29"/>
      <c r="BF398" s="26"/>
      <c r="BG398" s="24">
        <f t="shared" si="217"/>
        <v>0</v>
      </c>
      <c r="BH398" s="24">
        <f t="shared" si="218"/>
        <v>0</v>
      </c>
      <c r="BI398" s="24">
        <f t="shared" si="219"/>
        <v>0</v>
      </c>
      <c r="BJ398" s="24">
        <f t="shared" si="220"/>
        <v>0</v>
      </c>
      <c r="BK398" s="24">
        <f t="shared" si="221"/>
        <v>0</v>
      </c>
      <c r="BL398" s="24">
        <f t="shared" si="222"/>
        <v>0</v>
      </c>
      <c r="BM398" s="24">
        <f t="shared" si="223"/>
        <v>0</v>
      </c>
      <c r="BN398" s="24">
        <f t="shared" si="224"/>
        <v>0</v>
      </c>
      <c r="BO398" s="24">
        <f t="shared" si="225"/>
        <v>0</v>
      </c>
      <c r="BP398" s="24">
        <f t="shared" si="226"/>
        <v>0</v>
      </c>
      <c r="BQ398" s="24">
        <f t="shared" si="227"/>
        <v>0</v>
      </c>
      <c r="BR398" s="24">
        <f t="shared" si="228"/>
        <v>0</v>
      </c>
      <c r="BS398" s="24">
        <f t="shared" si="229"/>
        <v>1</v>
      </c>
      <c r="BT398" s="24">
        <f t="shared" si="230"/>
        <v>0</v>
      </c>
      <c r="BU398" s="24">
        <f t="shared" si="231"/>
        <v>0</v>
      </c>
      <c r="BV398" s="24">
        <f t="shared" si="232"/>
        <v>0</v>
      </c>
      <c r="BW398" s="24">
        <f t="shared" si="233"/>
        <v>0</v>
      </c>
      <c r="BX398" s="24">
        <f t="shared" si="234"/>
        <v>0</v>
      </c>
      <c r="BY398" s="24">
        <f t="shared" si="235"/>
        <v>0</v>
      </c>
      <c r="BZ398" s="24">
        <f t="shared" si="236"/>
        <v>1</v>
      </c>
      <c r="CA398" s="24">
        <f t="shared" si="237"/>
        <v>0</v>
      </c>
      <c r="CB398" s="24">
        <f t="shared" si="238"/>
        <v>1</v>
      </c>
      <c r="CC398" s="24">
        <f t="shared" si="239"/>
        <v>0</v>
      </c>
      <c r="CD398" s="24">
        <f t="shared" si="240"/>
        <v>0</v>
      </c>
      <c r="CE398" s="24">
        <f t="shared" si="241"/>
        <v>0</v>
      </c>
      <c r="CF398" s="24">
        <f t="shared" si="242"/>
        <v>1</v>
      </c>
      <c r="CG398" s="24">
        <f>MAX($BJ398,$BN398,$BX398,$CB398)</f>
        <v>1</v>
      </c>
      <c r="CH398" s="24">
        <f t="shared" si="243"/>
        <v>0</v>
      </c>
      <c r="CI398" s="24">
        <f t="shared" si="244"/>
        <v>0</v>
      </c>
      <c r="CJ398" s="211">
        <f>_xlfn.XLOOKUP($C398,[1]Sheet1!$B:$B,[1]Sheet1!BJ:BJ)</f>
        <v>0</v>
      </c>
      <c r="CK398" s="211">
        <f>_xlfn.XLOOKUP($C398,[1]Sheet1!$B:$B,[1]Sheet1!BK:BK)</f>
        <v>0</v>
      </c>
      <c r="CL398" s="211">
        <f>_xlfn.XLOOKUP($C398,[1]Sheet1!$B:$B,[1]Sheet1!BL:BL)</f>
        <v>0</v>
      </c>
      <c r="CM398" s="211">
        <f>_xlfn.XLOOKUP($C398,[1]Sheet1!$B:$B,[1]Sheet1!BM:BM)</f>
        <v>0</v>
      </c>
      <c r="CN398" s="211">
        <f>_xlfn.XLOOKUP($C398,[1]Sheet1!$B:$B,[1]Sheet1!BN:BN)</f>
        <v>0</v>
      </c>
      <c r="CO398" s="211">
        <f>_xlfn.XLOOKUP($C398,[1]Sheet1!$B:$B,[1]Sheet1!BO:BO)</f>
        <v>0</v>
      </c>
      <c r="CP398" s="211">
        <f>_xlfn.XLOOKUP($C398,[1]Sheet1!$B:$B,[1]Sheet1!BP:BP)</f>
        <v>0</v>
      </c>
      <c r="CQ398" s="211">
        <f>_xlfn.XLOOKUP($C398,[1]Sheet1!$B:$B,[1]Sheet1!BQ:BQ)</f>
        <v>0</v>
      </c>
      <c r="CR398" s="211">
        <f>_xlfn.XLOOKUP($C398,[1]Sheet1!$B:$B,[1]Sheet1!BR:BR)</f>
        <v>0</v>
      </c>
      <c r="CS398" s="211">
        <f>_xlfn.XLOOKUP($C398,[1]Sheet1!$B:$B,[1]Sheet1!BS:BS)</f>
        <v>0</v>
      </c>
      <c r="CT398" s="211">
        <f>_xlfn.XLOOKUP($C398,[1]Sheet1!$B:$B,[1]Sheet1!BT:BT)</f>
        <v>0</v>
      </c>
      <c r="CU398" s="211">
        <f>_xlfn.XLOOKUP($C398,[1]Sheet1!$B:$B,[1]Sheet1!BU:BU)</f>
        <v>0</v>
      </c>
      <c r="CV398" s="211">
        <f>_xlfn.XLOOKUP($C398,[1]Sheet1!$B:$B,[1]Sheet1!BV:BV)</f>
        <v>0</v>
      </c>
      <c r="CW398" s="211">
        <f>_xlfn.XLOOKUP($C398,[1]Sheet1!$B:$B,[1]Sheet1!BW:BW)</f>
        <v>0</v>
      </c>
      <c r="CX398" s="211">
        <f>_xlfn.XLOOKUP($C398,[1]Sheet1!$B:$B,[1]Sheet1!BX:BX)</f>
        <v>0</v>
      </c>
      <c r="CY398" s="211">
        <f>_xlfn.XLOOKUP($C398,[1]Sheet1!$B:$B,[1]Sheet1!BY:BY)</f>
        <v>0</v>
      </c>
      <c r="CZ398" s="211">
        <f>_xlfn.XLOOKUP($C398,[1]Sheet1!$B:$B,[1]Sheet1!BZ:BZ)</f>
        <v>0</v>
      </c>
      <c r="DA398" s="211">
        <f>_xlfn.XLOOKUP($C398,[1]Sheet1!$B:$B,[1]Sheet1!CA:CA)</f>
        <v>0</v>
      </c>
      <c r="DB398" s="211">
        <f>_xlfn.XLOOKUP($C398,[1]Sheet1!$B:$B,[1]Sheet1!CB:CB)</f>
        <v>0</v>
      </c>
      <c r="DC398" s="211">
        <f>_xlfn.XLOOKUP($C398,[1]Sheet1!$B:$B,[1]Sheet1!CC:CC)</f>
        <v>0</v>
      </c>
      <c r="DD398" s="211">
        <f>_xlfn.XLOOKUP($C398,[1]Sheet1!$B:$B,[1]Sheet1!CD:CD)</f>
        <v>0</v>
      </c>
      <c r="DE398" s="211">
        <f>_xlfn.XLOOKUP($C398,[1]Sheet1!$B:$B,[1]Sheet1!CE:CE)</f>
        <v>0</v>
      </c>
      <c r="DF398" s="211">
        <f>_xlfn.XLOOKUP($C398,[1]Sheet1!$B:$B,[1]Sheet1!CF:CF)</f>
        <v>0</v>
      </c>
      <c r="DG398" s="163" t="str">
        <f>_xlfn.XLOOKUP(C398,[2]Sheet1!$B:$B,[2]Sheet1!$N:$N)</f>
        <v>N</v>
      </c>
      <c r="DH398" s="163">
        <f>_xlfn.XLOOKUP(C398,[2]Sheet1!$B:$B,[2]Sheet1!$R:$R)</f>
        <v>0</v>
      </c>
      <c r="DI398" s="163" t="str">
        <f>_xlfn.XLOOKUP(C398,[2]Sheet1!$B:$B,[2]Sheet1!$AN:$AN)</f>
        <v>N</v>
      </c>
      <c r="DJ398" s="163" t="str">
        <f>_xlfn.XLOOKUP(C398,[2]Sheet1!$B:$B,[2]Sheet1!$W:$W)</f>
        <v>N</v>
      </c>
      <c r="DK398" s="163">
        <f>_xlfn.XLOOKUP(C398,[2]Sheet1!$B:$B,[2]Sheet1!$AF:$AF)</f>
        <v>0</v>
      </c>
      <c r="DL398" s="163">
        <f>_xlfn.XLOOKUP(C398,[2]Sheet1!$B:$B,[2]Sheet1!$AW:$AW)</f>
        <v>0</v>
      </c>
      <c r="DM398" s="166" t="str">
        <f t="shared" si="245"/>
        <v>N</v>
      </c>
      <c r="DN398" s="166" t="str">
        <f t="shared" si="246"/>
        <v/>
      </c>
      <c r="DO398" s="166" t="str">
        <f t="shared" si="247"/>
        <v>Y</v>
      </c>
      <c r="DP398" s="166" t="str">
        <f t="shared" si="248"/>
        <v>N</v>
      </c>
      <c r="DQ398" s="180" t="str">
        <f t="shared" si="249"/>
        <v>Yes</v>
      </c>
      <c r="DR398" s="180"/>
    </row>
    <row r="399" spans="1:122" s="24" customFormat="1" ht="16.5" hidden="1" customHeight="1">
      <c r="A399" s="24">
        <v>396</v>
      </c>
      <c r="B399" s="24">
        <v>335</v>
      </c>
      <c r="C399" s="26" t="s">
        <v>1750</v>
      </c>
      <c r="D399" s="24" t="s">
        <v>7218</v>
      </c>
      <c r="E399" s="24" t="s">
        <v>7189</v>
      </c>
      <c r="F399" s="24" t="s">
        <v>7286</v>
      </c>
      <c r="G399" s="24" t="s">
        <v>2990</v>
      </c>
      <c r="H399" s="30" t="s">
        <v>1751</v>
      </c>
      <c r="I399" s="24" t="s">
        <v>1752</v>
      </c>
      <c r="J399" s="24">
        <v>-0.42</v>
      </c>
      <c r="K399" s="24" t="s">
        <v>1753</v>
      </c>
      <c r="L399" s="24">
        <v>10730</v>
      </c>
      <c r="M399" s="26">
        <v>18</v>
      </c>
      <c r="N399" s="73" t="s">
        <v>689</v>
      </c>
      <c r="O399" s="73" t="s">
        <v>7588</v>
      </c>
      <c r="P399" s="74" t="s">
        <v>7588</v>
      </c>
      <c r="Q399" s="73" t="s">
        <v>689</v>
      </c>
      <c r="R399" s="73" t="s">
        <v>689</v>
      </c>
      <c r="S399" s="73" t="s">
        <v>7588</v>
      </c>
      <c r="T399" s="73" t="s">
        <v>7588</v>
      </c>
      <c r="U399" s="213" t="s">
        <v>7588</v>
      </c>
      <c r="V399" s="73" t="s">
        <v>7588</v>
      </c>
      <c r="W399" s="73" t="s">
        <v>7588</v>
      </c>
      <c r="X399" s="218" t="s">
        <v>7588</v>
      </c>
      <c r="Y399" s="73" t="s">
        <v>7588</v>
      </c>
      <c r="Z399" s="73" t="s">
        <v>7588</v>
      </c>
      <c r="AA399" s="74" t="s">
        <v>7588</v>
      </c>
      <c r="AB399" s="73"/>
      <c r="AC399" s="73" t="s">
        <v>3013</v>
      </c>
      <c r="AD399" s="74" t="s">
        <v>7139</v>
      </c>
      <c r="AE399" s="73" t="s">
        <v>7588</v>
      </c>
      <c r="AF399" s="73" t="s">
        <v>689</v>
      </c>
      <c r="AG399" s="73" t="s">
        <v>267</v>
      </c>
      <c r="AH399" s="73" t="s">
        <v>267</v>
      </c>
      <c r="AI399" s="73" t="s">
        <v>267</v>
      </c>
      <c r="AJ399" s="73" t="s">
        <v>7588</v>
      </c>
      <c r="AL399" s="73" t="s">
        <v>7588</v>
      </c>
      <c r="AM399" s="28" t="s">
        <v>1754</v>
      </c>
      <c r="AN399" s="26" t="s">
        <v>186</v>
      </c>
      <c r="AO399" s="24" t="s">
        <v>7588</v>
      </c>
      <c r="AP399" s="73" t="s">
        <v>689</v>
      </c>
      <c r="AQ399" s="24" t="s">
        <v>7588</v>
      </c>
      <c r="AR399" s="24" t="s">
        <v>7588</v>
      </c>
      <c r="AS399" s="24" t="s">
        <v>7588</v>
      </c>
      <c r="AU399" s="26"/>
      <c r="AV399" s="24" t="s">
        <v>267</v>
      </c>
      <c r="AW399" s="22" t="s">
        <v>269</v>
      </c>
      <c r="AX399" s="24" t="s">
        <v>269</v>
      </c>
      <c r="AY399" s="24" t="s">
        <v>689</v>
      </c>
      <c r="AZ399" s="24" t="s">
        <v>7588</v>
      </c>
      <c r="BA399" s="24" t="s">
        <v>7588</v>
      </c>
      <c r="BC399" s="26"/>
      <c r="BE399" s="29"/>
      <c r="BF399" s="26"/>
      <c r="BG399" s="24">
        <f t="shared" si="217"/>
        <v>0</v>
      </c>
      <c r="BH399" s="24">
        <f t="shared" si="218"/>
        <v>0</v>
      </c>
      <c r="BI399" s="24">
        <f t="shared" si="219"/>
        <v>0</v>
      </c>
      <c r="BJ399" s="24">
        <f t="shared" si="220"/>
        <v>0</v>
      </c>
      <c r="BK399" s="24">
        <f t="shared" si="221"/>
        <v>0</v>
      </c>
      <c r="BL399" s="24">
        <f t="shared" si="222"/>
        <v>0</v>
      </c>
      <c r="BM399" s="24">
        <f t="shared" si="223"/>
        <v>0</v>
      </c>
      <c r="BN399" s="24">
        <f t="shared" si="224"/>
        <v>0</v>
      </c>
      <c r="BO399" s="24">
        <f t="shared" si="225"/>
        <v>0</v>
      </c>
      <c r="BP399" s="24">
        <f t="shared" si="226"/>
        <v>0</v>
      </c>
      <c r="BQ399" s="24">
        <f t="shared" si="227"/>
        <v>0</v>
      </c>
      <c r="BR399" s="24">
        <f t="shared" si="228"/>
        <v>0</v>
      </c>
      <c r="BS399" s="24">
        <f t="shared" si="229"/>
        <v>0</v>
      </c>
      <c r="BT399" s="24">
        <f t="shared" si="230"/>
        <v>0</v>
      </c>
      <c r="BU399" s="24">
        <f t="shared" si="231"/>
        <v>0</v>
      </c>
      <c r="BV399" s="24">
        <f t="shared" si="232"/>
        <v>0</v>
      </c>
      <c r="BW399" s="24">
        <f t="shared" si="233"/>
        <v>0</v>
      </c>
      <c r="BX399" s="24">
        <f t="shared" si="234"/>
        <v>0</v>
      </c>
      <c r="BY399" s="24">
        <f t="shared" si="235"/>
        <v>0</v>
      </c>
      <c r="BZ399" s="24">
        <f t="shared" si="236"/>
        <v>0</v>
      </c>
      <c r="CA399" s="24">
        <f t="shared" si="237"/>
        <v>0</v>
      </c>
      <c r="CB399" s="24">
        <f t="shared" si="238"/>
        <v>0</v>
      </c>
      <c r="CC399" s="24">
        <f t="shared" si="239"/>
        <v>0</v>
      </c>
      <c r="CD399" s="24">
        <f t="shared" si="240"/>
        <v>0</v>
      </c>
      <c r="CE399" s="24">
        <f t="shared" si="241"/>
        <v>0</v>
      </c>
      <c r="CF399" s="24">
        <f t="shared" si="242"/>
        <v>0</v>
      </c>
      <c r="CG399" s="24">
        <f>MAX(BJ399,BN399,BX399,CB399)</f>
        <v>0</v>
      </c>
      <c r="CH399" s="24">
        <f t="shared" si="243"/>
        <v>0</v>
      </c>
      <c r="CI399" s="24">
        <f t="shared" si="244"/>
        <v>1</v>
      </c>
      <c r="CJ399" s="211">
        <f>_xlfn.XLOOKUP($C399,[1]Sheet1!$B:$B,[1]Sheet1!BJ:BJ)</f>
        <v>0</v>
      </c>
      <c r="CK399" s="211">
        <f>_xlfn.XLOOKUP($C399,[1]Sheet1!$B:$B,[1]Sheet1!BK:BK)</f>
        <v>0</v>
      </c>
      <c r="CL399" s="211">
        <f>_xlfn.XLOOKUP($C399,[1]Sheet1!$B:$B,[1]Sheet1!BL:BL)</f>
        <v>0</v>
      </c>
      <c r="CM399" s="211">
        <f>_xlfn.XLOOKUP($C399,[1]Sheet1!$B:$B,[1]Sheet1!BM:BM)</f>
        <v>0</v>
      </c>
      <c r="CN399" s="211">
        <f>_xlfn.XLOOKUP($C399,[1]Sheet1!$B:$B,[1]Sheet1!BN:BN)</f>
        <v>0</v>
      </c>
      <c r="CO399" s="211">
        <f>_xlfn.XLOOKUP($C399,[1]Sheet1!$B:$B,[1]Sheet1!BO:BO)</f>
        <v>0</v>
      </c>
      <c r="CP399" s="211">
        <f>_xlfn.XLOOKUP($C399,[1]Sheet1!$B:$B,[1]Sheet1!BP:BP)</f>
        <v>0</v>
      </c>
      <c r="CQ399" s="211">
        <f>_xlfn.XLOOKUP($C399,[1]Sheet1!$B:$B,[1]Sheet1!BQ:BQ)</f>
        <v>0</v>
      </c>
      <c r="CR399" s="211">
        <f>_xlfn.XLOOKUP($C399,[1]Sheet1!$B:$B,[1]Sheet1!BR:BR)</f>
        <v>0</v>
      </c>
      <c r="CS399" s="211">
        <f>_xlfn.XLOOKUP($C399,[1]Sheet1!$B:$B,[1]Sheet1!BS:BS)</f>
        <v>0</v>
      </c>
      <c r="CT399" s="211">
        <f>_xlfn.XLOOKUP($C399,[1]Sheet1!$B:$B,[1]Sheet1!BT:BT)</f>
        <v>0</v>
      </c>
      <c r="CU399" s="211">
        <f>_xlfn.XLOOKUP($C399,[1]Sheet1!$B:$B,[1]Sheet1!BU:BU)</f>
        <v>0</v>
      </c>
      <c r="CV399" s="211">
        <f>_xlfn.XLOOKUP($C399,[1]Sheet1!$B:$B,[1]Sheet1!BV:BV)</f>
        <v>0</v>
      </c>
      <c r="CW399" s="211">
        <f>_xlfn.XLOOKUP($C399,[1]Sheet1!$B:$B,[1]Sheet1!BW:BW)</f>
        <v>0</v>
      </c>
      <c r="CX399" s="211">
        <f>_xlfn.XLOOKUP($C399,[1]Sheet1!$B:$B,[1]Sheet1!BX:BX)</f>
        <v>0</v>
      </c>
      <c r="CY399" s="211">
        <f>_xlfn.XLOOKUP($C399,[1]Sheet1!$B:$B,[1]Sheet1!BY:BY)</f>
        <v>0</v>
      </c>
      <c r="CZ399" s="211">
        <f>_xlfn.XLOOKUP($C399,[1]Sheet1!$B:$B,[1]Sheet1!BZ:BZ)</f>
        <v>0</v>
      </c>
      <c r="DA399" s="211">
        <f>_xlfn.XLOOKUP($C399,[1]Sheet1!$B:$B,[1]Sheet1!CA:CA)</f>
        <v>0</v>
      </c>
      <c r="DB399" s="211">
        <f>_xlfn.XLOOKUP($C399,[1]Sheet1!$B:$B,[1]Sheet1!CB:CB)</f>
        <v>0</v>
      </c>
      <c r="DC399" s="211">
        <f>_xlfn.XLOOKUP($C399,[1]Sheet1!$B:$B,[1]Sheet1!CC:CC)</f>
        <v>0</v>
      </c>
      <c r="DD399" s="211">
        <f>_xlfn.XLOOKUP($C399,[1]Sheet1!$B:$B,[1]Sheet1!CD:CD)</f>
        <v>0</v>
      </c>
      <c r="DE399" s="211">
        <f>_xlfn.XLOOKUP($C399,[1]Sheet1!$B:$B,[1]Sheet1!CE:CE)</f>
        <v>0</v>
      </c>
      <c r="DF399" s="211">
        <f>_xlfn.XLOOKUP($C399,[1]Sheet1!$B:$B,[1]Sheet1!CF:CF)</f>
        <v>0</v>
      </c>
      <c r="DG399" s="163" t="str">
        <f>_xlfn.XLOOKUP(C399,[2]Sheet1!$B:$B,[2]Sheet1!$N:$N)</f>
        <v>N</v>
      </c>
      <c r="DH399" s="163">
        <f>_xlfn.XLOOKUP(C399,[2]Sheet1!$B:$B,[2]Sheet1!$R:$R)</f>
        <v>0</v>
      </c>
      <c r="DI399" s="163" t="str">
        <f>_xlfn.XLOOKUP(C399,[2]Sheet1!$B:$B,[2]Sheet1!$AN:$AN)</f>
        <v>N</v>
      </c>
      <c r="DJ399" s="163" t="str">
        <f>_xlfn.XLOOKUP(C399,[2]Sheet1!$B:$B,[2]Sheet1!$W:$W)</f>
        <v>N</v>
      </c>
      <c r="DK399" s="163">
        <f>_xlfn.XLOOKUP(C399,[2]Sheet1!$B:$B,[2]Sheet1!$AF:$AF)</f>
        <v>0</v>
      </c>
      <c r="DL399" s="163">
        <f>_xlfn.XLOOKUP(C399,[2]Sheet1!$B:$B,[2]Sheet1!$AW:$AW)</f>
        <v>0</v>
      </c>
      <c r="DM399" s="166" t="str">
        <f t="shared" si="245"/>
        <v>N</v>
      </c>
      <c r="DN399" s="166" t="str">
        <f t="shared" si="246"/>
        <v/>
      </c>
      <c r="DO399" s="166" t="str">
        <f t="shared" si="247"/>
        <v>N</v>
      </c>
      <c r="DP399" s="166" t="str">
        <f t="shared" si="248"/>
        <v>N</v>
      </c>
      <c r="DQ399" s="180" t="str">
        <f t="shared" si="249"/>
        <v>Not Specified</v>
      </c>
      <c r="DR399" s="180"/>
    </row>
    <row r="400" spans="1:122" s="24" customFormat="1" ht="16.5" hidden="1" customHeight="1">
      <c r="A400" s="143">
        <v>397</v>
      </c>
      <c r="B400" s="143">
        <v>497</v>
      </c>
      <c r="C400" s="144" t="s">
        <v>819</v>
      </c>
      <c r="D400" s="143" t="s">
        <v>7221</v>
      </c>
      <c r="E400" s="143" t="s">
        <v>7155</v>
      </c>
      <c r="F400" s="143" t="s">
        <v>2602</v>
      </c>
      <c r="G400" s="143" t="s">
        <v>2990</v>
      </c>
      <c r="H400" s="167" t="s">
        <v>820</v>
      </c>
      <c r="I400" s="143" t="s">
        <v>821</v>
      </c>
      <c r="J400" s="143">
        <v>-0.13400000000000001</v>
      </c>
      <c r="K400" s="143" t="s">
        <v>822</v>
      </c>
      <c r="L400" s="143">
        <v>15250</v>
      </c>
      <c r="M400" s="144">
        <v>12</v>
      </c>
      <c r="N400" s="145" t="s">
        <v>689</v>
      </c>
      <c r="O400" s="145" t="s">
        <v>7588</v>
      </c>
      <c r="P400" s="146" t="s">
        <v>7588</v>
      </c>
      <c r="Q400" s="73" t="s">
        <v>689</v>
      </c>
      <c r="R400" s="73" t="s">
        <v>689</v>
      </c>
      <c r="S400" s="145" t="s">
        <v>7588</v>
      </c>
      <c r="T400" s="145" t="s">
        <v>7588</v>
      </c>
      <c r="U400" s="214" t="s">
        <v>7588</v>
      </c>
      <c r="V400" s="145" t="s">
        <v>7588</v>
      </c>
      <c r="W400" s="145" t="s">
        <v>7588</v>
      </c>
      <c r="X400" s="219" t="s">
        <v>7588</v>
      </c>
      <c r="Y400" s="73" t="s">
        <v>7588</v>
      </c>
      <c r="Z400" s="145" t="s">
        <v>7588</v>
      </c>
      <c r="AA400" s="146" t="s">
        <v>7588</v>
      </c>
      <c r="AB400" s="145"/>
      <c r="AC400" s="145" t="s">
        <v>417</v>
      </c>
      <c r="AD400" s="146" t="s">
        <v>6</v>
      </c>
      <c r="AE400" s="73" t="s">
        <v>7588</v>
      </c>
      <c r="AF400" s="73" t="s">
        <v>689</v>
      </c>
      <c r="AG400" s="145" t="s">
        <v>266</v>
      </c>
      <c r="AH400" s="145" t="s">
        <v>266</v>
      </c>
      <c r="AI400" s="145" t="s">
        <v>269</v>
      </c>
      <c r="AJ400" s="145" t="s">
        <v>691</v>
      </c>
      <c r="AK400" s="147" t="s">
        <v>7588</v>
      </c>
      <c r="AL400" s="145" t="s">
        <v>7588</v>
      </c>
      <c r="AM400" s="143"/>
      <c r="AN400" s="144"/>
      <c r="AO400" s="24" t="s">
        <v>870</v>
      </c>
      <c r="AP400" s="145" t="s">
        <v>86</v>
      </c>
      <c r="AQ400" s="143" t="s">
        <v>691</v>
      </c>
      <c r="AR400" s="143" t="s">
        <v>6416</v>
      </c>
      <c r="AS400" s="143">
        <v>2050</v>
      </c>
      <c r="AT400" s="143"/>
      <c r="AU400" s="144"/>
      <c r="AV400" s="143" t="s">
        <v>266</v>
      </c>
      <c r="AW400" s="198" t="s">
        <v>418</v>
      </c>
      <c r="AX400" s="143" t="s">
        <v>266</v>
      </c>
      <c r="AY400" s="143" t="s">
        <v>689</v>
      </c>
      <c r="AZ400" s="143" t="s">
        <v>7588</v>
      </c>
      <c r="BA400" s="143" t="s">
        <v>7588</v>
      </c>
      <c r="BB400" s="143"/>
      <c r="BC400" s="144"/>
      <c r="BD400" s="143"/>
      <c r="BE400" s="148"/>
      <c r="BF400" s="144"/>
      <c r="BG400" s="24">
        <f t="shared" si="217"/>
        <v>0</v>
      </c>
      <c r="BH400" s="24">
        <f t="shared" si="218"/>
        <v>0</v>
      </c>
      <c r="BI400" s="24">
        <f t="shared" si="219"/>
        <v>0</v>
      </c>
      <c r="BJ400" s="24">
        <f t="shared" si="220"/>
        <v>0</v>
      </c>
      <c r="BK400" s="24">
        <f t="shared" si="221"/>
        <v>0</v>
      </c>
      <c r="BL400" s="24">
        <f t="shared" si="222"/>
        <v>0</v>
      </c>
      <c r="BM400" s="24">
        <f t="shared" si="223"/>
        <v>0</v>
      </c>
      <c r="BN400" s="24">
        <f t="shared" si="224"/>
        <v>0</v>
      </c>
      <c r="BO400" s="24">
        <f t="shared" si="225"/>
        <v>0</v>
      </c>
      <c r="BP400" s="24">
        <f t="shared" si="226"/>
        <v>0</v>
      </c>
      <c r="BQ400" s="24">
        <f t="shared" si="227"/>
        <v>0</v>
      </c>
      <c r="BR400" s="24">
        <f t="shared" si="228"/>
        <v>0</v>
      </c>
      <c r="BS400" s="24">
        <f t="shared" si="229"/>
        <v>0</v>
      </c>
      <c r="BT400" s="24">
        <f t="shared" si="230"/>
        <v>1</v>
      </c>
      <c r="BU400" s="24">
        <f t="shared" si="231"/>
        <v>0</v>
      </c>
      <c r="BV400" s="24">
        <f t="shared" si="232"/>
        <v>0</v>
      </c>
      <c r="BW400" s="24">
        <f t="shared" si="233"/>
        <v>0</v>
      </c>
      <c r="BX400" s="24">
        <f t="shared" si="234"/>
        <v>0</v>
      </c>
      <c r="BY400" s="24">
        <f t="shared" si="235"/>
        <v>0</v>
      </c>
      <c r="BZ400" s="24">
        <f t="shared" si="236"/>
        <v>0</v>
      </c>
      <c r="CA400" s="24">
        <f t="shared" si="237"/>
        <v>1</v>
      </c>
      <c r="CB400" s="24">
        <f t="shared" si="238"/>
        <v>1</v>
      </c>
      <c r="CC400" s="24">
        <f t="shared" si="239"/>
        <v>0</v>
      </c>
      <c r="CD400" s="24">
        <f t="shared" si="240"/>
        <v>0</v>
      </c>
      <c r="CE400" s="24">
        <f t="shared" si="241"/>
        <v>0</v>
      </c>
      <c r="CF400" s="24">
        <f t="shared" si="242"/>
        <v>1</v>
      </c>
      <c r="CG400" s="24">
        <f>MAX(BJ400,BN400,BX400,CB400)</f>
        <v>1</v>
      </c>
      <c r="CH400" s="24">
        <f t="shared" si="243"/>
        <v>0</v>
      </c>
      <c r="CI400" s="24">
        <f t="shared" si="244"/>
        <v>0</v>
      </c>
      <c r="CJ400" s="211">
        <f>_xlfn.XLOOKUP($C400,[1]Sheet1!$B:$B,[1]Sheet1!BJ:BJ)</f>
        <v>0</v>
      </c>
      <c r="CK400" s="211">
        <f>_xlfn.XLOOKUP($C400,[1]Sheet1!$B:$B,[1]Sheet1!BK:BK)</f>
        <v>0</v>
      </c>
      <c r="CL400" s="211">
        <f>_xlfn.XLOOKUP($C400,[1]Sheet1!$B:$B,[1]Sheet1!BL:BL)</f>
        <v>0</v>
      </c>
      <c r="CM400" s="211">
        <f>_xlfn.XLOOKUP($C400,[1]Sheet1!$B:$B,[1]Sheet1!BM:BM)</f>
        <v>0</v>
      </c>
      <c r="CN400" s="211">
        <f>_xlfn.XLOOKUP($C400,[1]Sheet1!$B:$B,[1]Sheet1!BN:BN)</f>
        <v>0</v>
      </c>
      <c r="CO400" s="211">
        <f>_xlfn.XLOOKUP($C400,[1]Sheet1!$B:$B,[1]Sheet1!BO:BO)</f>
        <v>0</v>
      </c>
      <c r="CP400" s="211">
        <f>_xlfn.XLOOKUP($C400,[1]Sheet1!$B:$B,[1]Sheet1!BP:BP)</f>
        <v>1</v>
      </c>
      <c r="CQ400" s="211">
        <f>_xlfn.XLOOKUP($C400,[1]Sheet1!$B:$B,[1]Sheet1!BQ:BQ)</f>
        <v>1</v>
      </c>
      <c r="CR400" s="211">
        <f>_xlfn.XLOOKUP($C400,[1]Sheet1!$B:$B,[1]Sheet1!BR:BR)</f>
        <v>0</v>
      </c>
      <c r="CS400" s="211">
        <f>_xlfn.XLOOKUP($C400,[1]Sheet1!$B:$B,[1]Sheet1!BS:BS)</f>
        <v>0</v>
      </c>
      <c r="CT400" s="211">
        <f>_xlfn.XLOOKUP($C400,[1]Sheet1!$B:$B,[1]Sheet1!BT:BT)</f>
        <v>0</v>
      </c>
      <c r="CU400" s="211">
        <f>_xlfn.XLOOKUP($C400,[1]Sheet1!$B:$B,[1]Sheet1!BU:BU)</f>
        <v>0</v>
      </c>
      <c r="CV400" s="211">
        <f>_xlfn.XLOOKUP($C400,[1]Sheet1!$B:$B,[1]Sheet1!BV:BV)</f>
        <v>0</v>
      </c>
      <c r="CW400" s="211">
        <f>_xlfn.XLOOKUP($C400,[1]Sheet1!$B:$B,[1]Sheet1!BW:BW)</f>
        <v>0</v>
      </c>
      <c r="CX400" s="211">
        <f>_xlfn.XLOOKUP($C400,[1]Sheet1!$B:$B,[1]Sheet1!BX:BX)</f>
        <v>0</v>
      </c>
      <c r="CY400" s="211">
        <f>_xlfn.XLOOKUP($C400,[1]Sheet1!$B:$B,[1]Sheet1!BY:BY)</f>
        <v>0</v>
      </c>
      <c r="CZ400" s="211">
        <f>_xlfn.XLOOKUP($C400,[1]Sheet1!$B:$B,[1]Sheet1!BZ:BZ)</f>
        <v>1</v>
      </c>
      <c r="DA400" s="211">
        <f>_xlfn.XLOOKUP($C400,[1]Sheet1!$B:$B,[1]Sheet1!CA:CA)</f>
        <v>0</v>
      </c>
      <c r="DB400" s="211">
        <f>_xlfn.XLOOKUP($C400,[1]Sheet1!$B:$B,[1]Sheet1!CB:CB)</f>
        <v>1</v>
      </c>
      <c r="DC400" s="211">
        <f>_xlfn.XLOOKUP($C400,[1]Sheet1!$B:$B,[1]Sheet1!CC:CC)</f>
        <v>1</v>
      </c>
      <c r="DD400" s="211">
        <f>_xlfn.XLOOKUP($C400,[1]Sheet1!$B:$B,[1]Sheet1!CD:CD)</f>
        <v>0</v>
      </c>
      <c r="DE400" s="211">
        <f>_xlfn.XLOOKUP($C400,[1]Sheet1!$B:$B,[1]Sheet1!CE:CE)</f>
        <v>1</v>
      </c>
      <c r="DF400" s="211">
        <f>_xlfn.XLOOKUP($C400,[1]Sheet1!$B:$B,[1]Sheet1!CF:CF)</f>
        <v>0</v>
      </c>
      <c r="DG400" s="163" t="str">
        <f>_xlfn.XLOOKUP(C400,[2]Sheet1!$B:$B,[2]Sheet1!$N:$N)</f>
        <v>N</v>
      </c>
      <c r="DH400" s="163">
        <f>_xlfn.XLOOKUP(C400,[2]Sheet1!$B:$B,[2]Sheet1!$R:$R)</f>
        <v>0</v>
      </c>
      <c r="DI400" s="163" t="str">
        <f>_xlfn.XLOOKUP(C400,[2]Sheet1!$B:$B,[2]Sheet1!$AN:$AN)</f>
        <v xml:space="preserve">C  </v>
      </c>
      <c r="DJ400" s="163" t="str">
        <f>_xlfn.XLOOKUP(C400,[2]Sheet1!$B:$B,[2]Sheet1!$W:$W)</f>
        <v>N</v>
      </c>
      <c r="DK400" s="163">
        <f>_xlfn.XLOOKUP(C400,[2]Sheet1!$B:$B,[2]Sheet1!$AF:$AF)</f>
        <v>0</v>
      </c>
      <c r="DL400" s="163" t="str">
        <f>_xlfn.XLOOKUP(C400,[2]Sheet1!$B:$B,[2]Sheet1!$AW:$AW)</f>
        <v>Y</v>
      </c>
      <c r="DM400" s="166" t="str">
        <f t="shared" si="245"/>
        <v>N</v>
      </c>
      <c r="DN400" s="166" t="str">
        <f t="shared" si="246"/>
        <v/>
      </c>
      <c r="DO400" s="166" t="str">
        <f t="shared" si="247"/>
        <v>Y</v>
      </c>
      <c r="DP400" s="166" t="str">
        <f t="shared" si="248"/>
        <v>N</v>
      </c>
      <c r="DQ400" s="180" t="str">
        <f t="shared" si="249"/>
        <v>Yes</v>
      </c>
      <c r="DR400" s="180"/>
    </row>
    <row r="401" spans="1:122" s="24" customFormat="1" ht="16.5" hidden="1" customHeight="1">
      <c r="A401" s="24">
        <v>398</v>
      </c>
      <c r="B401" s="24">
        <v>468</v>
      </c>
      <c r="C401" s="26" t="s">
        <v>1444</v>
      </c>
      <c r="D401" s="24" t="s">
        <v>7207</v>
      </c>
      <c r="E401" s="24" t="s">
        <v>7182</v>
      </c>
      <c r="F401" s="24" t="s">
        <v>7286</v>
      </c>
      <c r="G401" s="24" t="s">
        <v>2990</v>
      </c>
      <c r="H401" s="30" t="s">
        <v>1445</v>
      </c>
      <c r="I401" s="24" t="s">
        <v>1446</v>
      </c>
      <c r="J401" s="24">
        <v>0.61099999999999999</v>
      </c>
      <c r="K401" s="24" t="s">
        <v>1447</v>
      </c>
      <c r="L401" s="24">
        <v>14000</v>
      </c>
      <c r="M401" s="26">
        <v>5</v>
      </c>
      <c r="N401" s="73" t="s">
        <v>689</v>
      </c>
      <c r="O401" s="73" t="s">
        <v>7588</v>
      </c>
      <c r="P401" s="74" t="s">
        <v>7588</v>
      </c>
      <c r="Q401" s="73" t="s">
        <v>86</v>
      </c>
      <c r="R401" s="73" t="s">
        <v>86</v>
      </c>
      <c r="S401" s="73" t="s">
        <v>673</v>
      </c>
      <c r="T401" s="73" t="s">
        <v>2984</v>
      </c>
      <c r="U401" s="213">
        <v>2030</v>
      </c>
      <c r="V401" s="73" t="s">
        <v>7588</v>
      </c>
      <c r="W401" s="73" t="s">
        <v>7588</v>
      </c>
      <c r="X401" s="218" t="s">
        <v>7588</v>
      </c>
      <c r="Y401" s="73" t="s">
        <v>689</v>
      </c>
      <c r="Z401" s="73" t="s">
        <v>1421</v>
      </c>
      <c r="AA401" s="74" t="s">
        <v>7588</v>
      </c>
      <c r="AB401" s="73"/>
      <c r="AC401" s="73" t="s">
        <v>417</v>
      </c>
      <c r="AD401" s="74" t="s">
        <v>6</v>
      </c>
      <c r="AE401" s="73" t="s">
        <v>7588</v>
      </c>
      <c r="AF401" s="73" t="s">
        <v>689</v>
      </c>
      <c r="AG401" s="73" t="s">
        <v>266</v>
      </c>
      <c r="AH401" s="73" t="s">
        <v>266</v>
      </c>
      <c r="AI401" s="73" t="s">
        <v>266</v>
      </c>
      <c r="AJ401" s="73" t="s">
        <v>2283</v>
      </c>
      <c r="AK401" s="81" t="s">
        <v>7588</v>
      </c>
      <c r="AL401" s="73" t="s">
        <v>7588</v>
      </c>
      <c r="AN401" s="26"/>
      <c r="AO401" s="24" t="s">
        <v>7346</v>
      </c>
      <c r="AP401" s="73" t="s">
        <v>86</v>
      </c>
      <c r="AQ401" s="24" t="s">
        <v>2283</v>
      </c>
      <c r="AR401" s="24" t="s">
        <v>6427</v>
      </c>
      <c r="AS401" s="24">
        <v>2050</v>
      </c>
      <c r="AU401" s="26"/>
      <c r="AV401" s="24" t="s">
        <v>266</v>
      </c>
      <c r="AW401" s="22" t="s">
        <v>418</v>
      </c>
      <c r="AX401" s="24" t="s">
        <v>266</v>
      </c>
      <c r="AY401" s="24" t="s">
        <v>689</v>
      </c>
      <c r="AZ401" s="24" t="s">
        <v>7588</v>
      </c>
      <c r="BA401" s="24" t="s">
        <v>7588</v>
      </c>
      <c r="BC401" s="26"/>
      <c r="BE401" s="29"/>
      <c r="BF401" s="26"/>
      <c r="BG401" s="24">
        <f t="shared" si="217"/>
        <v>0</v>
      </c>
      <c r="BH401" s="24">
        <f t="shared" si="218"/>
        <v>0</v>
      </c>
      <c r="BI401" s="24">
        <f t="shared" si="219"/>
        <v>0</v>
      </c>
      <c r="BJ401" s="24">
        <f t="shared" si="220"/>
        <v>0</v>
      </c>
      <c r="BK401" s="24">
        <f t="shared" si="221"/>
        <v>0</v>
      </c>
      <c r="BL401" s="24">
        <f t="shared" si="222"/>
        <v>1</v>
      </c>
      <c r="BM401" s="24">
        <f t="shared" si="223"/>
        <v>0</v>
      </c>
      <c r="BN401" s="24">
        <f t="shared" si="224"/>
        <v>1</v>
      </c>
      <c r="BO401" s="24">
        <f t="shared" si="225"/>
        <v>0</v>
      </c>
      <c r="BP401" s="24">
        <f t="shared" si="226"/>
        <v>0</v>
      </c>
      <c r="BQ401" s="24">
        <f t="shared" si="227"/>
        <v>0</v>
      </c>
      <c r="BR401" s="24">
        <f t="shared" si="228"/>
        <v>0</v>
      </c>
      <c r="BS401" s="24">
        <f t="shared" si="229"/>
        <v>0</v>
      </c>
      <c r="BT401" s="24">
        <f t="shared" si="230"/>
        <v>1</v>
      </c>
      <c r="BU401" s="24">
        <f t="shared" si="231"/>
        <v>0</v>
      </c>
      <c r="BV401" s="24">
        <f t="shared" si="232"/>
        <v>0</v>
      </c>
      <c r="BW401" s="24">
        <f t="shared" si="233"/>
        <v>0</v>
      </c>
      <c r="BX401" s="24">
        <f t="shared" si="234"/>
        <v>0</v>
      </c>
      <c r="BY401" s="24">
        <f t="shared" si="235"/>
        <v>0</v>
      </c>
      <c r="BZ401" s="24">
        <f t="shared" si="236"/>
        <v>0</v>
      </c>
      <c r="CA401" s="24">
        <f t="shared" si="237"/>
        <v>1</v>
      </c>
      <c r="CB401" s="24">
        <f t="shared" si="238"/>
        <v>1</v>
      </c>
      <c r="CC401" s="24">
        <f t="shared" si="239"/>
        <v>0</v>
      </c>
      <c r="CD401" s="24">
        <f t="shared" si="240"/>
        <v>0</v>
      </c>
      <c r="CE401" s="24">
        <f t="shared" si="241"/>
        <v>0</v>
      </c>
      <c r="CF401" s="24">
        <f t="shared" si="242"/>
        <v>1</v>
      </c>
      <c r="CG401" s="24">
        <f>MAX($BJ401,$BN401,$BX401,$CB401)</f>
        <v>1</v>
      </c>
      <c r="CH401" s="24">
        <f t="shared" si="243"/>
        <v>0</v>
      </c>
      <c r="CI401" s="24">
        <f t="shared" si="244"/>
        <v>0</v>
      </c>
      <c r="CJ401" s="211">
        <f>_xlfn.XLOOKUP($C401,[1]Sheet1!$B:$B,[1]Sheet1!BJ:BJ)</f>
        <v>0</v>
      </c>
      <c r="CK401" s="211">
        <f>_xlfn.XLOOKUP($C401,[1]Sheet1!$B:$B,[1]Sheet1!BK:BK)</f>
        <v>0</v>
      </c>
      <c r="CL401" s="211">
        <f>_xlfn.XLOOKUP($C401,[1]Sheet1!$B:$B,[1]Sheet1!BL:BL)</f>
        <v>0</v>
      </c>
      <c r="CM401" s="211">
        <f>_xlfn.XLOOKUP($C401,[1]Sheet1!$B:$B,[1]Sheet1!BM:BM)</f>
        <v>0</v>
      </c>
      <c r="CN401" s="211">
        <f>_xlfn.XLOOKUP($C401,[1]Sheet1!$B:$B,[1]Sheet1!BN:BN)</f>
        <v>1</v>
      </c>
      <c r="CO401" s="211">
        <f>_xlfn.XLOOKUP($C401,[1]Sheet1!$B:$B,[1]Sheet1!BO:BO)</f>
        <v>0</v>
      </c>
      <c r="CP401" s="211">
        <f>_xlfn.XLOOKUP($C401,[1]Sheet1!$B:$B,[1]Sheet1!BP:BP)</f>
        <v>0</v>
      </c>
      <c r="CQ401" s="211">
        <f>_xlfn.XLOOKUP($C401,[1]Sheet1!$B:$B,[1]Sheet1!BQ:BQ)</f>
        <v>1</v>
      </c>
      <c r="CR401" s="211">
        <f>_xlfn.XLOOKUP($C401,[1]Sheet1!$B:$B,[1]Sheet1!BR:BR)</f>
        <v>0</v>
      </c>
      <c r="CS401" s="211">
        <f>_xlfn.XLOOKUP($C401,[1]Sheet1!$B:$B,[1]Sheet1!BS:BS)</f>
        <v>1</v>
      </c>
      <c r="CT401" s="211">
        <f>_xlfn.XLOOKUP($C401,[1]Sheet1!$B:$B,[1]Sheet1!BT:BT)</f>
        <v>0</v>
      </c>
      <c r="CU401" s="211">
        <f>_xlfn.XLOOKUP($C401,[1]Sheet1!$B:$B,[1]Sheet1!BU:BU)</f>
        <v>1</v>
      </c>
      <c r="CV401" s="211">
        <f>_xlfn.XLOOKUP($C401,[1]Sheet1!$B:$B,[1]Sheet1!BV:BV)</f>
        <v>0</v>
      </c>
      <c r="CW401" s="211">
        <f>_xlfn.XLOOKUP($C401,[1]Sheet1!$B:$B,[1]Sheet1!BW:BW)</f>
        <v>0</v>
      </c>
      <c r="CX401" s="211">
        <f>_xlfn.XLOOKUP($C401,[1]Sheet1!$B:$B,[1]Sheet1!BX:BX)</f>
        <v>0</v>
      </c>
      <c r="CY401" s="211">
        <f>_xlfn.XLOOKUP($C401,[1]Sheet1!$B:$B,[1]Sheet1!BY:BY)</f>
        <v>0</v>
      </c>
      <c r="CZ401" s="211">
        <f>_xlfn.XLOOKUP($C401,[1]Sheet1!$B:$B,[1]Sheet1!BZ:BZ)</f>
        <v>1</v>
      </c>
      <c r="DA401" s="211">
        <f>_xlfn.XLOOKUP($C401,[1]Sheet1!$B:$B,[1]Sheet1!CA:CA)</f>
        <v>1</v>
      </c>
      <c r="DB401" s="211">
        <f>_xlfn.XLOOKUP($C401,[1]Sheet1!$B:$B,[1]Sheet1!CB:CB)</f>
        <v>1</v>
      </c>
      <c r="DC401" s="211">
        <f>_xlfn.XLOOKUP($C401,[1]Sheet1!$B:$B,[1]Sheet1!CC:CC)</f>
        <v>1</v>
      </c>
      <c r="DD401" s="211">
        <f>_xlfn.XLOOKUP($C401,[1]Sheet1!$B:$B,[1]Sheet1!CD:CD)</f>
        <v>0</v>
      </c>
      <c r="DE401" s="211">
        <f>_xlfn.XLOOKUP($C401,[1]Sheet1!$B:$B,[1]Sheet1!CE:CE)</f>
        <v>1</v>
      </c>
      <c r="DF401" s="211">
        <f>_xlfn.XLOOKUP($C401,[1]Sheet1!$B:$B,[1]Sheet1!CF:CF)</f>
        <v>1</v>
      </c>
      <c r="DG401" s="163" t="str">
        <f>_xlfn.XLOOKUP(C401,[2]Sheet1!$B:$B,[2]Sheet1!$N:$N)</f>
        <v>Y</v>
      </c>
      <c r="DH401" s="163" t="str">
        <f>_xlfn.XLOOKUP(C401,[2]Sheet1!$B:$B,[2]Sheet1!$R:$R)</f>
        <v>No</v>
      </c>
      <c r="DI401" s="163" t="str">
        <f>_xlfn.XLOOKUP(C401,[2]Sheet1!$B:$B,[2]Sheet1!$AN:$AN)</f>
        <v>V</v>
      </c>
      <c r="DJ401" s="163" t="str">
        <f>_xlfn.XLOOKUP(C401,[2]Sheet1!$B:$B,[2]Sheet1!$W:$W)</f>
        <v>N</v>
      </c>
      <c r="DK401" s="163">
        <f>_xlfn.XLOOKUP(C401,[2]Sheet1!$B:$B,[2]Sheet1!$AF:$AF)</f>
        <v>0</v>
      </c>
      <c r="DL401" s="163" t="str">
        <f>_xlfn.XLOOKUP(C401,[2]Sheet1!$B:$B,[2]Sheet1!$AW:$AW)</f>
        <v>R</v>
      </c>
      <c r="DM401" s="166" t="str">
        <f t="shared" si="245"/>
        <v>Y</v>
      </c>
      <c r="DN401" s="166" t="str">
        <f t="shared" si="246"/>
        <v>Commitment removed</v>
      </c>
      <c r="DO401" s="166" t="str">
        <f t="shared" si="247"/>
        <v>Y</v>
      </c>
      <c r="DP401" s="166" t="str">
        <f t="shared" si="248"/>
        <v>N</v>
      </c>
      <c r="DQ401" s="180" t="str">
        <f t="shared" si="249"/>
        <v>Yes</v>
      </c>
      <c r="DR401" s="180"/>
    </row>
    <row r="402" spans="1:122" s="143" customFormat="1" ht="16.5" hidden="1" customHeight="1">
      <c r="A402" s="24">
        <v>399</v>
      </c>
      <c r="B402" s="24">
        <v>426</v>
      </c>
      <c r="C402" s="26" t="s">
        <v>1647</v>
      </c>
      <c r="D402" s="143" t="s">
        <v>7204</v>
      </c>
      <c r="E402" s="143" t="s">
        <v>7163</v>
      </c>
      <c r="F402" s="143" t="s">
        <v>7286</v>
      </c>
      <c r="G402" s="143" t="s">
        <v>2990</v>
      </c>
      <c r="H402" s="167" t="s">
        <v>1648</v>
      </c>
      <c r="I402" s="143" t="s">
        <v>1649</v>
      </c>
      <c r="J402" s="143">
        <v>0.40200000000000002</v>
      </c>
      <c r="K402" s="143" t="s">
        <v>1650</v>
      </c>
      <c r="L402" s="143">
        <v>49000</v>
      </c>
      <c r="M402" s="144">
        <v>8</v>
      </c>
      <c r="N402" s="73" t="s">
        <v>689</v>
      </c>
      <c r="O402" s="73" t="s">
        <v>7588</v>
      </c>
      <c r="P402" s="74" t="s">
        <v>7588</v>
      </c>
      <c r="Q402" s="73" t="s">
        <v>86</v>
      </c>
      <c r="R402" s="73" t="s">
        <v>86</v>
      </c>
      <c r="S402" s="73" t="s">
        <v>673</v>
      </c>
      <c r="T402" s="73" t="s">
        <v>3329</v>
      </c>
      <c r="U402" s="214">
        <v>2030</v>
      </c>
      <c r="V402" s="73" t="s">
        <v>673</v>
      </c>
      <c r="W402" s="73" t="s">
        <v>3329</v>
      </c>
      <c r="X402" s="218">
        <v>2040</v>
      </c>
      <c r="Y402" s="73" t="s">
        <v>86</v>
      </c>
      <c r="Z402" s="73" t="s">
        <v>673</v>
      </c>
      <c r="AA402" s="74">
        <v>2040</v>
      </c>
      <c r="AB402" s="73"/>
      <c r="AC402" s="73" t="s">
        <v>417</v>
      </c>
      <c r="AD402" s="74" t="s">
        <v>6</v>
      </c>
      <c r="AE402" s="73" t="s">
        <v>7588</v>
      </c>
      <c r="AF402" s="73" t="s">
        <v>689</v>
      </c>
      <c r="AG402" s="73" t="s">
        <v>266</v>
      </c>
      <c r="AH402" s="73" t="s">
        <v>266</v>
      </c>
      <c r="AI402" s="73" t="s">
        <v>266</v>
      </c>
      <c r="AJ402" s="73" t="s">
        <v>2283</v>
      </c>
      <c r="AK402" s="81" t="s">
        <v>7588</v>
      </c>
      <c r="AL402" s="73" t="s">
        <v>7588</v>
      </c>
      <c r="AM402" s="24"/>
      <c r="AN402" s="26"/>
      <c r="AO402" s="24" t="s">
        <v>7346</v>
      </c>
      <c r="AP402" s="73" t="s">
        <v>86</v>
      </c>
      <c r="AQ402" s="24" t="s">
        <v>2283</v>
      </c>
      <c r="AR402" s="24" t="s">
        <v>6442</v>
      </c>
      <c r="AS402" s="24">
        <v>2040</v>
      </c>
      <c r="AT402" s="24"/>
      <c r="AU402" s="26"/>
      <c r="AV402" s="24" t="s">
        <v>266</v>
      </c>
      <c r="AW402" s="22" t="s">
        <v>267</v>
      </c>
      <c r="AX402" s="24" t="s">
        <v>269</v>
      </c>
      <c r="AY402" s="24" t="s">
        <v>689</v>
      </c>
      <c r="AZ402" s="24" t="s">
        <v>7588</v>
      </c>
      <c r="BA402" s="24" t="s">
        <v>7588</v>
      </c>
      <c r="BB402" s="24"/>
      <c r="BC402" s="26"/>
      <c r="BD402" s="24"/>
      <c r="BE402" s="29"/>
      <c r="BF402" s="26"/>
      <c r="BG402" s="24">
        <f t="shared" si="217"/>
        <v>0</v>
      </c>
      <c r="BH402" s="24">
        <f t="shared" si="218"/>
        <v>0</v>
      </c>
      <c r="BI402" s="24">
        <f t="shared" si="219"/>
        <v>0</v>
      </c>
      <c r="BJ402" s="24">
        <f t="shared" si="220"/>
        <v>0</v>
      </c>
      <c r="BK402" s="24">
        <f t="shared" si="221"/>
        <v>0</v>
      </c>
      <c r="BL402" s="24">
        <f t="shared" si="222"/>
        <v>1</v>
      </c>
      <c r="BM402" s="24">
        <f t="shared" si="223"/>
        <v>0</v>
      </c>
      <c r="BN402" s="24">
        <f t="shared" si="224"/>
        <v>1</v>
      </c>
      <c r="BO402" s="24">
        <f t="shared" si="225"/>
        <v>0</v>
      </c>
      <c r="BP402" s="24">
        <f t="shared" si="226"/>
        <v>0</v>
      </c>
      <c r="BQ402" s="24">
        <f t="shared" si="227"/>
        <v>1</v>
      </c>
      <c r="BR402" s="24">
        <f t="shared" si="228"/>
        <v>0</v>
      </c>
      <c r="BS402" s="24">
        <f t="shared" si="229"/>
        <v>0</v>
      </c>
      <c r="BT402" s="24">
        <f t="shared" si="230"/>
        <v>1</v>
      </c>
      <c r="BU402" s="24">
        <f t="shared" si="231"/>
        <v>0</v>
      </c>
      <c r="BV402" s="24">
        <f t="shared" si="232"/>
        <v>0</v>
      </c>
      <c r="BW402" s="24">
        <f t="shared" si="233"/>
        <v>0</v>
      </c>
      <c r="BX402" s="24">
        <f t="shared" si="234"/>
        <v>0</v>
      </c>
      <c r="BY402" s="24">
        <f t="shared" si="235"/>
        <v>0</v>
      </c>
      <c r="BZ402" s="24">
        <f t="shared" si="236"/>
        <v>0</v>
      </c>
      <c r="CA402" s="24">
        <f t="shared" si="237"/>
        <v>1</v>
      </c>
      <c r="CB402" s="24">
        <f t="shared" si="238"/>
        <v>1</v>
      </c>
      <c r="CC402" s="24">
        <f t="shared" si="239"/>
        <v>0</v>
      </c>
      <c r="CD402" s="24">
        <f t="shared" si="240"/>
        <v>0</v>
      </c>
      <c r="CE402" s="24">
        <f t="shared" si="241"/>
        <v>0</v>
      </c>
      <c r="CF402" s="24">
        <f t="shared" si="242"/>
        <v>1</v>
      </c>
      <c r="CG402" s="24">
        <f t="shared" ref="CG402:CG414" si="250">MAX(BJ402,BN402,BX402,CB402)</f>
        <v>1</v>
      </c>
      <c r="CH402" s="24">
        <f t="shared" si="243"/>
        <v>0</v>
      </c>
      <c r="CI402" s="24">
        <f t="shared" si="244"/>
        <v>0</v>
      </c>
      <c r="CJ402" s="211">
        <f>_xlfn.XLOOKUP($C402,[1]Sheet1!$B:$B,[1]Sheet1!BJ:BJ)</f>
        <v>0</v>
      </c>
      <c r="CK402" s="211">
        <f>_xlfn.XLOOKUP($C402,[1]Sheet1!$B:$B,[1]Sheet1!BK:BK)</f>
        <v>0</v>
      </c>
      <c r="CL402" s="211">
        <f>_xlfn.XLOOKUP($C402,[1]Sheet1!$B:$B,[1]Sheet1!BL:BL)</f>
        <v>0</v>
      </c>
      <c r="CM402" s="211">
        <f>_xlfn.XLOOKUP($C402,[1]Sheet1!$B:$B,[1]Sheet1!BM:BM)</f>
        <v>0</v>
      </c>
      <c r="CN402" s="211">
        <f>_xlfn.XLOOKUP($C402,[1]Sheet1!$B:$B,[1]Sheet1!BN:BN)</f>
        <v>0</v>
      </c>
      <c r="CO402" s="211">
        <f>_xlfn.XLOOKUP($C402,[1]Sheet1!$B:$B,[1]Sheet1!BO:BO)</f>
        <v>0</v>
      </c>
      <c r="CP402" s="211">
        <f>_xlfn.XLOOKUP($C402,[1]Sheet1!$B:$B,[1]Sheet1!BP:BP)</f>
        <v>1</v>
      </c>
      <c r="CQ402" s="211">
        <f>_xlfn.XLOOKUP($C402,[1]Sheet1!$B:$B,[1]Sheet1!BQ:BQ)</f>
        <v>1</v>
      </c>
      <c r="CR402" s="211">
        <f>_xlfn.XLOOKUP($C402,[1]Sheet1!$B:$B,[1]Sheet1!BR:BR)</f>
        <v>0</v>
      </c>
      <c r="CS402" s="211">
        <f>_xlfn.XLOOKUP($C402,[1]Sheet1!$B:$B,[1]Sheet1!BS:BS)</f>
        <v>1</v>
      </c>
      <c r="CT402" s="211">
        <f>_xlfn.XLOOKUP($C402,[1]Sheet1!$B:$B,[1]Sheet1!BT:BT)</f>
        <v>0</v>
      </c>
      <c r="CU402" s="211">
        <f>_xlfn.XLOOKUP($C402,[1]Sheet1!$B:$B,[1]Sheet1!BU:BU)</f>
        <v>1</v>
      </c>
      <c r="CV402" s="211">
        <f>_xlfn.XLOOKUP($C402,[1]Sheet1!$B:$B,[1]Sheet1!BV:BV)</f>
        <v>0</v>
      </c>
      <c r="CW402" s="211">
        <f>_xlfn.XLOOKUP($C402,[1]Sheet1!$B:$B,[1]Sheet1!BW:BW)</f>
        <v>0</v>
      </c>
      <c r="CX402" s="211">
        <f>_xlfn.XLOOKUP($C402,[1]Sheet1!$B:$B,[1]Sheet1!BX:BX)</f>
        <v>0</v>
      </c>
      <c r="CY402" s="211">
        <f>_xlfn.XLOOKUP($C402,[1]Sheet1!$B:$B,[1]Sheet1!BY:BY)</f>
        <v>0</v>
      </c>
      <c r="CZ402" s="211">
        <f>_xlfn.XLOOKUP($C402,[1]Sheet1!$B:$B,[1]Sheet1!BZ:BZ)</f>
        <v>1</v>
      </c>
      <c r="DA402" s="211">
        <f>_xlfn.XLOOKUP($C402,[1]Sheet1!$B:$B,[1]Sheet1!CA:CA)</f>
        <v>0</v>
      </c>
      <c r="DB402" s="211">
        <f>_xlfn.XLOOKUP($C402,[1]Sheet1!$B:$B,[1]Sheet1!CB:CB)</f>
        <v>1</v>
      </c>
      <c r="DC402" s="211">
        <f>_xlfn.XLOOKUP($C402,[1]Sheet1!$B:$B,[1]Sheet1!CC:CC)</f>
        <v>1</v>
      </c>
      <c r="DD402" s="211">
        <f>_xlfn.XLOOKUP($C402,[1]Sheet1!$B:$B,[1]Sheet1!CD:CD)</f>
        <v>0</v>
      </c>
      <c r="DE402" s="211">
        <f>_xlfn.XLOOKUP($C402,[1]Sheet1!$B:$B,[1]Sheet1!CE:CE)</f>
        <v>1</v>
      </c>
      <c r="DF402" s="211">
        <f>_xlfn.XLOOKUP($C402,[1]Sheet1!$B:$B,[1]Sheet1!CF:CF)</f>
        <v>0</v>
      </c>
      <c r="DG402" s="163" t="str">
        <f>_xlfn.XLOOKUP(C402,[2]Sheet1!$B:$B,[2]Sheet1!$N:$N)</f>
        <v>Y</v>
      </c>
      <c r="DH402" s="163" t="str">
        <f>_xlfn.XLOOKUP(C402,[2]Sheet1!$B:$B,[2]Sheet1!$R:$R)</f>
        <v>Yes</v>
      </c>
      <c r="DI402" s="163" t="str">
        <f>_xlfn.XLOOKUP(C402,[2]Sheet1!$B:$B,[2]Sheet1!$AN:$AN)</f>
        <v>V</v>
      </c>
      <c r="DJ402" s="163" t="str">
        <f>_xlfn.XLOOKUP(C402,[2]Sheet1!$B:$B,[2]Sheet1!$W:$W)</f>
        <v>N</v>
      </c>
      <c r="DK402" s="163">
        <f>_xlfn.XLOOKUP(C402,[2]Sheet1!$B:$B,[2]Sheet1!$AF:$AF)</f>
        <v>0</v>
      </c>
      <c r="DL402" s="163" t="str">
        <f>_xlfn.XLOOKUP(C402,[2]Sheet1!$B:$B,[2]Sheet1!$AW:$AW)</f>
        <v>Y</v>
      </c>
      <c r="DM402" s="166" t="str">
        <f t="shared" si="245"/>
        <v>Y</v>
      </c>
      <c r="DN402" s="166" t="str">
        <f t="shared" si="246"/>
        <v>Targets set</v>
      </c>
      <c r="DO402" s="166" t="str">
        <f t="shared" si="247"/>
        <v>Y</v>
      </c>
      <c r="DP402" s="166" t="str">
        <f t="shared" si="248"/>
        <v>N</v>
      </c>
      <c r="DQ402" s="180" t="str">
        <f t="shared" si="249"/>
        <v>Yes</v>
      </c>
      <c r="DR402" s="180"/>
    </row>
    <row r="403" spans="1:122" s="143" customFormat="1" ht="16.5" hidden="1" customHeight="1">
      <c r="A403" s="24">
        <v>400</v>
      </c>
      <c r="B403" s="24">
        <v>379</v>
      </c>
      <c r="C403" s="26" t="s">
        <v>1185</v>
      </c>
      <c r="D403" s="24" t="s">
        <v>7195</v>
      </c>
      <c r="E403" s="24" t="s">
        <v>7182</v>
      </c>
      <c r="F403" s="24" t="s">
        <v>2540</v>
      </c>
      <c r="G403" s="24" t="s">
        <v>3181</v>
      </c>
      <c r="H403" s="30" t="s">
        <v>1186</v>
      </c>
      <c r="I403" s="24" t="s">
        <v>1187</v>
      </c>
      <c r="J403" s="24">
        <v>1.9E-2</v>
      </c>
      <c r="K403" s="24" t="s">
        <v>1188</v>
      </c>
      <c r="L403" s="24">
        <v>64636</v>
      </c>
      <c r="M403" s="26">
        <v>28</v>
      </c>
      <c r="N403" s="73" t="s">
        <v>86</v>
      </c>
      <c r="O403" s="73">
        <v>2023</v>
      </c>
      <c r="P403" s="74">
        <v>2050</v>
      </c>
      <c r="Q403" s="73" t="s">
        <v>86</v>
      </c>
      <c r="R403" s="73" t="s">
        <v>86</v>
      </c>
      <c r="S403" s="73" t="s">
        <v>673</v>
      </c>
      <c r="T403" s="73" t="s">
        <v>2984</v>
      </c>
      <c r="U403" s="214">
        <v>2030</v>
      </c>
      <c r="V403" s="73" t="s">
        <v>673</v>
      </c>
      <c r="W403" s="73" t="s">
        <v>2984</v>
      </c>
      <c r="X403" s="218">
        <v>2040</v>
      </c>
      <c r="Y403" s="73" t="s">
        <v>86</v>
      </c>
      <c r="Z403" s="73" t="s">
        <v>673</v>
      </c>
      <c r="AA403" s="74">
        <v>2040</v>
      </c>
      <c r="AB403" s="73"/>
      <c r="AC403" s="73" t="s">
        <v>417</v>
      </c>
      <c r="AD403" s="74" t="s">
        <v>6</v>
      </c>
      <c r="AE403" s="73" t="s">
        <v>7588</v>
      </c>
      <c r="AF403" s="73" t="s">
        <v>689</v>
      </c>
      <c r="AG403" s="73" t="s">
        <v>266</v>
      </c>
      <c r="AH403" s="73" t="s">
        <v>266</v>
      </c>
      <c r="AI403" s="73" t="s">
        <v>266</v>
      </c>
      <c r="AJ403" s="73" t="s">
        <v>2283</v>
      </c>
      <c r="AK403" s="81" t="s">
        <v>7588</v>
      </c>
      <c r="AL403" s="73" t="s">
        <v>7588</v>
      </c>
      <c r="AM403" s="24"/>
      <c r="AN403" s="26"/>
      <c r="AO403" s="24" t="s">
        <v>7346</v>
      </c>
      <c r="AP403" s="73" t="s">
        <v>86</v>
      </c>
      <c r="AQ403" s="24" t="s">
        <v>2283</v>
      </c>
      <c r="AR403" s="24" t="s">
        <v>6453</v>
      </c>
      <c r="AS403" s="24">
        <v>2050</v>
      </c>
      <c r="AT403" s="24"/>
      <c r="AU403" s="26"/>
      <c r="AV403" s="24" t="s">
        <v>266</v>
      </c>
      <c r="AW403" s="22" t="s">
        <v>267</v>
      </c>
      <c r="AX403" s="24" t="s">
        <v>269</v>
      </c>
      <c r="AY403" s="24" t="s">
        <v>689</v>
      </c>
      <c r="AZ403" s="24" t="s">
        <v>7588</v>
      </c>
      <c r="BA403" s="24" t="s">
        <v>7588</v>
      </c>
      <c r="BB403" s="24"/>
      <c r="BC403" s="26"/>
      <c r="BD403" s="24"/>
      <c r="BE403" s="29"/>
      <c r="BF403" s="26"/>
      <c r="BG403" s="24">
        <f t="shared" si="217"/>
        <v>0</v>
      </c>
      <c r="BH403" s="24">
        <f t="shared" si="218"/>
        <v>0</v>
      </c>
      <c r="BI403" s="24">
        <f t="shared" si="219"/>
        <v>1</v>
      </c>
      <c r="BJ403" s="24">
        <f t="shared" si="220"/>
        <v>1</v>
      </c>
      <c r="BK403" s="24">
        <f t="shared" si="221"/>
        <v>0</v>
      </c>
      <c r="BL403" s="24">
        <f t="shared" si="222"/>
        <v>1</v>
      </c>
      <c r="BM403" s="24">
        <f t="shared" si="223"/>
        <v>0</v>
      </c>
      <c r="BN403" s="24">
        <f t="shared" si="224"/>
        <v>1</v>
      </c>
      <c r="BO403" s="24">
        <f t="shared" si="225"/>
        <v>0</v>
      </c>
      <c r="BP403" s="24">
        <f t="shared" si="226"/>
        <v>0</v>
      </c>
      <c r="BQ403" s="24">
        <f t="shared" si="227"/>
        <v>1</v>
      </c>
      <c r="BR403" s="24">
        <f t="shared" si="228"/>
        <v>0</v>
      </c>
      <c r="BS403" s="24">
        <f t="shared" si="229"/>
        <v>0</v>
      </c>
      <c r="BT403" s="24">
        <f t="shared" si="230"/>
        <v>1</v>
      </c>
      <c r="BU403" s="24">
        <f t="shared" si="231"/>
        <v>0</v>
      </c>
      <c r="BV403" s="24">
        <f t="shared" si="232"/>
        <v>0</v>
      </c>
      <c r="BW403" s="24">
        <f t="shared" si="233"/>
        <v>0</v>
      </c>
      <c r="BX403" s="24">
        <f t="shared" si="234"/>
        <v>0</v>
      </c>
      <c r="BY403" s="24">
        <f t="shared" si="235"/>
        <v>0</v>
      </c>
      <c r="BZ403" s="24">
        <f t="shared" si="236"/>
        <v>0</v>
      </c>
      <c r="CA403" s="24">
        <f t="shared" si="237"/>
        <v>1</v>
      </c>
      <c r="CB403" s="24">
        <f t="shared" si="238"/>
        <v>1</v>
      </c>
      <c r="CC403" s="24">
        <f t="shared" si="239"/>
        <v>0</v>
      </c>
      <c r="CD403" s="24">
        <f t="shared" si="240"/>
        <v>0</v>
      </c>
      <c r="CE403" s="24">
        <f t="shared" si="241"/>
        <v>0</v>
      </c>
      <c r="CF403" s="24">
        <f t="shared" si="242"/>
        <v>1</v>
      </c>
      <c r="CG403" s="24">
        <f t="shared" si="250"/>
        <v>1</v>
      </c>
      <c r="CH403" s="24">
        <f t="shared" si="243"/>
        <v>0</v>
      </c>
      <c r="CI403" s="24">
        <f t="shared" si="244"/>
        <v>0</v>
      </c>
      <c r="CJ403" s="211">
        <f>_xlfn.XLOOKUP($C403,[1]Sheet1!$B:$B,[1]Sheet1!BJ:BJ)</f>
        <v>0</v>
      </c>
      <c r="CK403" s="211">
        <f>_xlfn.XLOOKUP($C403,[1]Sheet1!$B:$B,[1]Sheet1!BK:BK)</f>
        <v>1</v>
      </c>
      <c r="CL403" s="211">
        <f>_xlfn.XLOOKUP($C403,[1]Sheet1!$B:$B,[1]Sheet1!BL:BL)</f>
        <v>0</v>
      </c>
      <c r="CM403" s="211">
        <f>_xlfn.XLOOKUP($C403,[1]Sheet1!$B:$B,[1]Sheet1!BM:BM)</f>
        <v>1</v>
      </c>
      <c r="CN403" s="211">
        <f>_xlfn.XLOOKUP($C403,[1]Sheet1!$B:$B,[1]Sheet1!BN:BN)</f>
        <v>0</v>
      </c>
      <c r="CO403" s="211">
        <f>_xlfn.XLOOKUP($C403,[1]Sheet1!$B:$B,[1]Sheet1!BO:BO)</f>
        <v>0</v>
      </c>
      <c r="CP403" s="211">
        <f>_xlfn.XLOOKUP($C403,[1]Sheet1!$B:$B,[1]Sheet1!BP:BP)</f>
        <v>0</v>
      </c>
      <c r="CQ403" s="211">
        <f>_xlfn.XLOOKUP($C403,[1]Sheet1!$B:$B,[1]Sheet1!BQ:BQ)</f>
        <v>0</v>
      </c>
      <c r="CR403" s="211">
        <f>_xlfn.XLOOKUP($C403,[1]Sheet1!$B:$B,[1]Sheet1!BR:BR)</f>
        <v>0</v>
      </c>
      <c r="CS403" s="211">
        <f>_xlfn.XLOOKUP($C403,[1]Sheet1!$B:$B,[1]Sheet1!BS:BS)</f>
        <v>1</v>
      </c>
      <c r="CT403" s="211">
        <f>_xlfn.XLOOKUP($C403,[1]Sheet1!$B:$B,[1]Sheet1!BT:BT)</f>
        <v>0</v>
      </c>
      <c r="CU403" s="211">
        <f>_xlfn.XLOOKUP($C403,[1]Sheet1!$B:$B,[1]Sheet1!BU:BU)</f>
        <v>1</v>
      </c>
      <c r="CV403" s="211">
        <f>_xlfn.XLOOKUP($C403,[1]Sheet1!$B:$B,[1]Sheet1!BV:BV)</f>
        <v>0</v>
      </c>
      <c r="CW403" s="211">
        <f>_xlfn.XLOOKUP($C403,[1]Sheet1!$B:$B,[1]Sheet1!BW:BW)</f>
        <v>0</v>
      </c>
      <c r="CX403" s="211">
        <f>_xlfn.XLOOKUP($C403,[1]Sheet1!$B:$B,[1]Sheet1!BX:BX)</f>
        <v>1</v>
      </c>
      <c r="CY403" s="211">
        <f>_xlfn.XLOOKUP($C403,[1]Sheet1!$B:$B,[1]Sheet1!BY:BY)</f>
        <v>1</v>
      </c>
      <c r="CZ403" s="211">
        <f>_xlfn.XLOOKUP($C403,[1]Sheet1!$B:$B,[1]Sheet1!BZ:BZ)</f>
        <v>1</v>
      </c>
      <c r="DA403" s="211">
        <f>_xlfn.XLOOKUP($C403,[1]Sheet1!$B:$B,[1]Sheet1!CA:CA)</f>
        <v>1</v>
      </c>
      <c r="DB403" s="211">
        <f>_xlfn.XLOOKUP($C403,[1]Sheet1!$B:$B,[1]Sheet1!CB:CB)</f>
        <v>1</v>
      </c>
      <c r="DC403" s="211">
        <f>_xlfn.XLOOKUP($C403,[1]Sheet1!$B:$B,[1]Sheet1!CC:CC)</f>
        <v>1</v>
      </c>
      <c r="DD403" s="211">
        <f>_xlfn.XLOOKUP($C403,[1]Sheet1!$B:$B,[1]Sheet1!CD:CD)</f>
        <v>0</v>
      </c>
      <c r="DE403" s="211">
        <f>_xlfn.XLOOKUP($C403,[1]Sheet1!$B:$B,[1]Sheet1!CE:CE)</f>
        <v>1</v>
      </c>
      <c r="DF403" s="211">
        <f>_xlfn.XLOOKUP($C403,[1]Sheet1!$B:$B,[1]Sheet1!CF:CF)</f>
        <v>0</v>
      </c>
      <c r="DG403" s="163" t="str">
        <f>_xlfn.XLOOKUP(C403,[2]Sheet1!$B:$B,[2]Sheet1!$N:$N)</f>
        <v>Y</v>
      </c>
      <c r="DH403" s="163" t="str">
        <f>_xlfn.XLOOKUP(C403,[2]Sheet1!$B:$B,[2]Sheet1!$R:$R)</f>
        <v>No</v>
      </c>
      <c r="DI403" s="163" t="str">
        <f>_xlfn.XLOOKUP(C403,[2]Sheet1!$B:$B,[2]Sheet1!$AN:$AN)</f>
        <v>I</v>
      </c>
      <c r="DJ403" s="163" t="str">
        <f>_xlfn.XLOOKUP(C403,[2]Sheet1!$B:$B,[2]Sheet1!$W:$W)</f>
        <v>C, V</v>
      </c>
      <c r="DK403" s="163" t="str">
        <f>_xlfn.XLOOKUP(C403,[2]Sheet1!$B:$B,[2]Sheet1!$AF:$AF)</f>
        <v>Y</v>
      </c>
      <c r="DL403" s="163">
        <f>_xlfn.XLOOKUP(C403,[2]Sheet1!$B:$B,[2]Sheet1!$AW:$AW)</f>
        <v>0</v>
      </c>
      <c r="DM403" s="166" t="str">
        <f t="shared" si="245"/>
        <v>Y</v>
      </c>
      <c r="DN403" s="166" t="str">
        <f t="shared" si="246"/>
        <v>Targets set</v>
      </c>
      <c r="DO403" s="166" t="str">
        <f t="shared" si="247"/>
        <v>Y</v>
      </c>
      <c r="DP403" s="166" t="str">
        <f t="shared" si="248"/>
        <v>N</v>
      </c>
      <c r="DQ403" s="180" t="str">
        <f t="shared" si="249"/>
        <v>Yes</v>
      </c>
      <c r="DR403" s="180"/>
    </row>
    <row r="404" spans="1:122" s="99" customFormat="1" ht="16.5" hidden="1" customHeight="1">
      <c r="A404" s="143">
        <v>401</v>
      </c>
      <c r="B404" s="143">
        <v>412</v>
      </c>
      <c r="C404" s="144" t="s">
        <v>1777</v>
      </c>
      <c r="D404" s="143" t="s">
        <v>7239</v>
      </c>
      <c r="E404" s="143" t="s">
        <v>7186</v>
      </c>
      <c r="F404" s="143" t="s">
        <v>2277</v>
      </c>
      <c r="G404" s="143" t="s">
        <v>3181</v>
      </c>
      <c r="H404" s="167" t="s">
        <v>1778</v>
      </c>
      <c r="I404" s="143" t="s">
        <v>1779</v>
      </c>
      <c r="J404" s="143">
        <v>0.17899999999999999</v>
      </c>
      <c r="K404" s="143" t="s">
        <v>1780</v>
      </c>
      <c r="L404" s="143">
        <v>52858</v>
      </c>
      <c r="M404" s="144">
        <v>4</v>
      </c>
      <c r="N404" s="145" t="s">
        <v>689</v>
      </c>
      <c r="O404" s="145" t="s">
        <v>7588</v>
      </c>
      <c r="P404" s="146" t="s">
        <v>7588</v>
      </c>
      <c r="Q404" s="73" t="s">
        <v>689</v>
      </c>
      <c r="R404" s="73" t="s">
        <v>689</v>
      </c>
      <c r="S404" s="145" t="s">
        <v>7588</v>
      </c>
      <c r="T404" s="145" t="s">
        <v>7588</v>
      </c>
      <c r="U404" s="214" t="s">
        <v>7588</v>
      </c>
      <c r="V404" s="145" t="s">
        <v>7588</v>
      </c>
      <c r="W404" s="145" t="s">
        <v>7588</v>
      </c>
      <c r="X404" s="219" t="s">
        <v>7588</v>
      </c>
      <c r="Y404" s="73" t="s">
        <v>7588</v>
      </c>
      <c r="Z404" s="145" t="s">
        <v>7588</v>
      </c>
      <c r="AA404" s="146" t="s">
        <v>7588</v>
      </c>
      <c r="AB404" s="145"/>
      <c r="AC404" s="145" t="s">
        <v>7588</v>
      </c>
      <c r="AD404" s="146" t="s">
        <v>7588</v>
      </c>
      <c r="AE404" s="145" t="s">
        <v>85</v>
      </c>
      <c r="AF404" s="73" t="s">
        <v>689</v>
      </c>
      <c r="AG404" s="145" t="s">
        <v>266</v>
      </c>
      <c r="AH404" s="145" t="s">
        <v>266</v>
      </c>
      <c r="AI404" s="145" t="s">
        <v>7588</v>
      </c>
      <c r="AJ404" s="145" t="s">
        <v>691</v>
      </c>
      <c r="AK404" s="150" t="s">
        <v>1781</v>
      </c>
      <c r="AL404" s="145">
        <v>2060</v>
      </c>
      <c r="AM404" s="149" t="s">
        <v>1782</v>
      </c>
      <c r="AN404" s="144"/>
      <c r="AO404" s="24" t="s">
        <v>7588</v>
      </c>
      <c r="AP404" s="145"/>
      <c r="AQ404" s="143"/>
      <c r="AR404" s="150"/>
      <c r="AS404" s="143" t="s">
        <v>7588</v>
      </c>
      <c r="AT404" s="143"/>
      <c r="AU404" s="144"/>
      <c r="AV404" s="143" t="s">
        <v>266</v>
      </c>
      <c r="AW404" s="198" t="s">
        <v>7588</v>
      </c>
      <c r="AX404" s="143" t="s">
        <v>7588</v>
      </c>
      <c r="AY404" s="143" t="s">
        <v>689</v>
      </c>
      <c r="AZ404" s="143" t="s">
        <v>7588</v>
      </c>
      <c r="BA404" s="143" t="s">
        <v>7588</v>
      </c>
      <c r="BB404" s="143"/>
      <c r="BC404" s="144"/>
      <c r="BD404" s="143"/>
      <c r="BE404" s="148"/>
      <c r="BF404" s="144"/>
      <c r="BG404" s="24">
        <f t="shared" si="217"/>
        <v>0</v>
      </c>
      <c r="BH404" s="24">
        <f t="shared" si="218"/>
        <v>0</v>
      </c>
      <c r="BI404" s="24">
        <f t="shared" si="219"/>
        <v>0</v>
      </c>
      <c r="BJ404" s="24">
        <f t="shared" si="220"/>
        <v>0</v>
      </c>
      <c r="BK404" s="24">
        <f t="shared" si="221"/>
        <v>0</v>
      </c>
      <c r="BL404" s="24">
        <f t="shared" si="222"/>
        <v>0</v>
      </c>
      <c r="BM404" s="24">
        <f t="shared" si="223"/>
        <v>0</v>
      </c>
      <c r="BN404" s="24">
        <f t="shared" si="224"/>
        <v>0</v>
      </c>
      <c r="BO404" s="24">
        <f t="shared" si="225"/>
        <v>0</v>
      </c>
      <c r="BP404" s="24">
        <f t="shared" si="226"/>
        <v>0</v>
      </c>
      <c r="BQ404" s="24">
        <f t="shared" si="227"/>
        <v>0</v>
      </c>
      <c r="BR404" s="24">
        <f t="shared" si="228"/>
        <v>0</v>
      </c>
      <c r="BS404" s="24">
        <f t="shared" si="229"/>
        <v>0</v>
      </c>
      <c r="BT404" s="24">
        <f t="shared" si="230"/>
        <v>0</v>
      </c>
      <c r="BU404" s="24">
        <f t="shared" si="231"/>
        <v>0</v>
      </c>
      <c r="BV404" s="24">
        <f t="shared" si="232"/>
        <v>0</v>
      </c>
      <c r="BW404" s="24">
        <f t="shared" si="233"/>
        <v>0</v>
      </c>
      <c r="BX404" s="24">
        <f t="shared" si="234"/>
        <v>0</v>
      </c>
      <c r="BY404" s="24">
        <f t="shared" si="235"/>
        <v>0</v>
      </c>
      <c r="BZ404" s="24">
        <f t="shared" si="236"/>
        <v>0</v>
      </c>
      <c r="CA404" s="24">
        <f t="shared" si="237"/>
        <v>0</v>
      </c>
      <c r="CB404" s="24">
        <f t="shared" si="238"/>
        <v>0</v>
      </c>
      <c r="CC404" s="24">
        <f t="shared" si="239"/>
        <v>0</v>
      </c>
      <c r="CD404" s="24">
        <f t="shared" si="240"/>
        <v>0</v>
      </c>
      <c r="CE404" s="24">
        <f t="shared" si="241"/>
        <v>0</v>
      </c>
      <c r="CF404" s="24">
        <f t="shared" si="242"/>
        <v>1</v>
      </c>
      <c r="CG404" s="24">
        <f t="shared" si="250"/>
        <v>0</v>
      </c>
      <c r="CH404" s="24">
        <f t="shared" si="243"/>
        <v>0</v>
      </c>
      <c r="CI404" s="24">
        <f t="shared" si="244"/>
        <v>0</v>
      </c>
      <c r="CJ404" s="211">
        <f>_xlfn.XLOOKUP($C404,[1]Sheet1!$B:$B,[1]Sheet1!BJ:BJ)</f>
        <v>0</v>
      </c>
      <c r="CK404" s="211">
        <f>_xlfn.XLOOKUP($C404,[1]Sheet1!$B:$B,[1]Sheet1!BK:BK)</f>
        <v>0</v>
      </c>
      <c r="CL404" s="211">
        <f>_xlfn.XLOOKUP($C404,[1]Sheet1!$B:$B,[1]Sheet1!BL:BL)</f>
        <v>0</v>
      </c>
      <c r="CM404" s="211">
        <f>_xlfn.XLOOKUP($C404,[1]Sheet1!$B:$B,[1]Sheet1!BM:BM)</f>
        <v>0</v>
      </c>
      <c r="CN404" s="211">
        <f>_xlfn.XLOOKUP($C404,[1]Sheet1!$B:$B,[1]Sheet1!BN:BN)</f>
        <v>0</v>
      </c>
      <c r="CO404" s="211">
        <f>_xlfn.XLOOKUP($C404,[1]Sheet1!$B:$B,[1]Sheet1!BO:BO)</f>
        <v>0</v>
      </c>
      <c r="CP404" s="211">
        <f>_xlfn.XLOOKUP($C404,[1]Sheet1!$B:$B,[1]Sheet1!BP:BP)</f>
        <v>0</v>
      </c>
      <c r="CQ404" s="211">
        <f>_xlfn.XLOOKUP($C404,[1]Sheet1!$B:$B,[1]Sheet1!BQ:BQ)</f>
        <v>0</v>
      </c>
      <c r="CR404" s="211">
        <f>_xlfn.XLOOKUP($C404,[1]Sheet1!$B:$B,[1]Sheet1!BR:BR)</f>
        <v>0</v>
      </c>
      <c r="CS404" s="211">
        <f>_xlfn.XLOOKUP($C404,[1]Sheet1!$B:$B,[1]Sheet1!BS:BS)</f>
        <v>0</v>
      </c>
      <c r="CT404" s="211">
        <f>_xlfn.XLOOKUP($C404,[1]Sheet1!$B:$B,[1]Sheet1!BT:BT)</f>
        <v>0</v>
      </c>
      <c r="CU404" s="211">
        <f>_xlfn.XLOOKUP($C404,[1]Sheet1!$B:$B,[1]Sheet1!BU:BU)</f>
        <v>0</v>
      </c>
      <c r="CV404" s="211">
        <f>_xlfn.XLOOKUP($C404,[1]Sheet1!$B:$B,[1]Sheet1!BV:BV)</f>
        <v>0</v>
      </c>
      <c r="CW404" s="211">
        <f>_xlfn.XLOOKUP($C404,[1]Sheet1!$B:$B,[1]Sheet1!BW:BW)</f>
        <v>0</v>
      </c>
      <c r="CX404" s="211">
        <f>_xlfn.XLOOKUP($C404,[1]Sheet1!$B:$B,[1]Sheet1!BX:BX)</f>
        <v>0</v>
      </c>
      <c r="CY404" s="211">
        <f>_xlfn.XLOOKUP($C404,[1]Sheet1!$B:$B,[1]Sheet1!BY:BY)</f>
        <v>0</v>
      </c>
      <c r="CZ404" s="211">
        <f>_xlfn.XLOOKUP($C404,[1]Sheet1!$B:$B,[1]Sheet1!BZ:BZ)</f>
        <v>0</v>
      </c>
      <c r="DA404" s="211">
        <f>_xlfn.XLOOKUP($C404,[1]Sheet1!$B:$B,[1]Sheet1!CA:CA)</f>
        <v>0</v>
      </c>
      <c r="DB404" s="211">
        <f>_xlfn.XLOOKUP($C404,[1]Sheet1!$B:$B,[1]Sheet1!CB:CB)</f>
        <v>0</v>
      </c>
      <c r="DC404" s="211">
        <f>_xlfn.XLOOKUP($C404,[1]Sheet1!$B:$B,[1]Sheet1!CC:CC)</f>
        <v>0</v>
      </c>
      <c r="DD404" s="211">
        <f>_xlfn.XLOOKUP($C404,[1]Sheet1!$B:$B,[1]Sheet1!CD:CD)</f>
        <v>0</v>
      </c>
      <c r="DE404" s="211">
        <f>_xlfn.XLOOKUP($C404,[1]Sheet1!$B:$B,[1]Sheet1!CE:CE)</f>
        <v>0</v>
      </c>
      <c r="DF404" s="211">
        <f>_xlfn.XLOOKUP($C404,[1]Sheet1!$B:$B,[1]Sheet1!CF:CF)</f>
        <v>0</v>
      </c>
      <c r="DG404" s="163" t="str">
        <f>_xlfn.XLOOKUP(C404,[2]Sheet1!$B:$B,[2]Sheet1!$N:$N)</f>
        <v>N</v>
      </c>
      <c r="DH404" s="163">
        <f>_xlfn.XLOOKUP(C404,[2]Sheet1!$B:$B,[2]Sheet1!$R:$R)</f>
        <v>0</v>
      </c>
      <c r="DI404" s="163" t="str">
        <f>_xlfn.XLOOKUP(C404,[2]Sheet1!$B:$B,[2]Sheet1!$AN:$AN)</f>
        <v>N</v>
      </c>
      <c r="DJ404" s="163" t="str">
        <f>_xlfn.XLOOKUP(C404,[2]Sheet1!$B:$B,[2]Sheet1!$W:$W)</f>
        <v>N</v>
      </c>
      <c r="DK404" s="163" t="str">
        <f>_xlfn.XLOOKUP(C404,[2]Sheet1!$B:$B,[2]Sheet1!$AF:$AF)</f>
        <v>N</v>
      </c>
      <c r="DL404" s="163" t="str">
        <f>_xlfn.XLOOKUP(C404,[2]Sheet1!$B:$B,[2]Sheet1!$AW:$AW)</f>
        <v>N</v>
      </c>
      <c r="DM404" s="166" t="str">
        <f t="shared" si="245"/>
        <v>N</v>
      </c>
      <c r="DN404" s="166" t="str">
        <f t="shared" si="246"/>
        <v/>
      </c>
      <c r="DO404" s="166">
        <f t="shared" si="247"/>
        <v>0</v>
      </c>
      <c r="DP404" s="166" t="str">
        <f t="shared" si="248"/>
        <v>N</v>
      </c>
      <c r="DQ404" s="180" t="str">
        <f t="shared" si="249"/>
        <v>Yes</v>
      </c>
      <c r="DR404" s="180"/>
    </row>
    <row r="405" spans="1:122" s="99" customFormat="1" ht="16.5" hidden="1" customHeight="1">
      <c r="A405" s="143">
        <v>402</v>
      </c>
      <c r="B405" s="143" t="e">
        <v>#N/A</v>
      </c>
      <c r="C405" s="144" t="s">
        <v>903</v>
      </c>
      <c r="D405" s="143" t="s">
        <v>4633</v>
      </c>
      <c r="E405" s="143" t="s">
        <v>7191</v>
      </c>
      <c r="F405" s="143" t="s">
        <v>7286</v>
      </c>
      <c r="G405" s="143" t="s">
        <v>2990</v>
      </c>
      <c r="H405" s="167" t="s">
        <v>904</v>
      </c>
      <c r="I405" s="143" t="s">
        <v>905</v>
      </c>
      <c r="J405" s="143">
        <v>-0.309</v>
      </c>
      <c r="K405" s="143" t="s">
        <v>906</v>
      </c>
      <c r="L405" s="143">
        <v>53000</v>
      </c>
      <c r="M405" s="144">
        <v>31</v>
      </c>
      <c r="N405" s="145" t="s">
        <v>689</v>
      </c>
      <c r="O405" s="145" t="s">
        <v>7588</v>
      </c>
      <c r="P405" s="146" t="s">
        <v>7588</v>
      </c>
      <c r="Q405" s="73" t="s">
        <v>689</v>
      </c>
      <c r="R405" s="73" t="s">
        <v>689</v>
      </c>
      <c r="S405" s="145" t="s">
        <v>7588</v>
      </c>
      <c r="T405" s="145" t="s">
        <v>7588</v>
      </c>
      <c r="U405" s="214" t="s">
        <v>7588</v>
      </c>
      <c r="V405" s="145" t="s">
        <v>7588</v>
      </c>
      <c r="W405" s="145" t="s">
        <v>7588</v>
      </c>
      <c r="X405" s="219" t="s">
        <v>7588</v>
      </c>
      <c r="Y405" s="73" t="s">
        <v>7588</v>
      </c>
      <c r="Z405" s="145" t="s">
        <v>7588</v>
      </c>
      <c r="AA405" s="146" t="s">
        <v>7588</v>
      </c>
      <c r="AB405" s="145"/>
      <c r="AC405" s="145" t="s">
        <v>417</v>
      </c>
      <c r="AD405" s="146" t="s">
        <v>6</v>
      </c>
      <c r="AE405" s="73" t="s">
        <v>7588</v>
      </c>
      <c r="AF405" s="73" t="s">
        <v>689</v>
      </c>
      <c r="AG405" s="145" t="s">
        <v>266</v>
      </c>
      <c r="AH405" s="145" t="s">
        <v>266</v>
      </c>
      <c r="AI405" s="145" t="s">
        <v>738</v>
      </c>
      <c r="AJ405" s="145" t="s">
        <v>691</v>
      </c>
      <c r="AK405" s="147" t="s">
        <v>7588</v>
      </c>
      <c r="AL405" s="145" t="s">
        <v>7588</v>
      </c>
      <c r="AM405" s="143"/>
      <c r="AN405" s="144"/>
      <c r="AO405" s="24" t="s">
        <v>870</v>
      </c>
      <c r="AP405" s="145" t="s">
        <v>86</v>
      </c>
      <c r="AQ405" s="143" t="s">
        <v>691</v>
      </c>
      <c r="AR405" s="143" t="s">
        <v>6462</v>
      </c>
      <c r="AS405" s="143">
        <v>2050</v>
      </c>
      <c r="AT405" s="143"/>
      <c r="AU405" s="144"/>
      <c r="AV405" s="143" t="s">
        <v>266</v>
      </c>
      <c r="AW405" s="198" t="s">
        <v>880</v>
      </c>
      <c r="AX405" s="143" t="s">
        <v>269</v>
      </c>
      <c r="AY405" s="143" t="s">
        <v>689</v>
      </c>
      <c r="AZ405" s="143" t="s">
        <v>7588</v>
      </c>
      <c r="BA405" s="143" t="s">
        <v>7588</v>
      </c>
      <c r="BB405" s="143"/>
      <c r="BC405" s="144"/>
      <c r="BD405" s="143"/>
      <c r="BE405" s="148"/>
      <c r="BF405" s="144" t="s">
        <v>907</v>
      </c>
      <c r="BG405" s="24">
        <f t="shared" si="217"/>
        <v>0</v>
      </c>
      <c r="BH405" s="24">
        <f t="shared" si="218"/>
        <v>0</v>
      </c>
      <c r="BI405" s="24">
        <f t="shared" si="219"/>
        <v>0</v>
      </c>
      <c r="BJ405" s="24">
        <f t="shared" si="220"/>
        <v>0</v>
      </c>
      <c r="BK405" s="24">
        <f t="shared" si="221"/>
        <v>0</v>
      </c>
      <c r="BL405" s="24">
        <f t="shared" si="222"/>
        <v>0</v>
      </c>
      <c r="BM405" s="24">
        <f t="shared" si="223"/>
        <v>0</v>
      </c>
      <c r="BN405" s="24">
        <f t="shared" si="224"/>
        <v>0</v>
      </c>
      <c r="BO405" s="24">
        <f t="shared" si="225"/>
        <v>0</v>
      </c>
      <c r="BP405" s="24">
        <f t="shared" si="226"/>
        <v>0</v>
      </c>
      <c r="BQ405" s="24">
        <f t="shared" si="227"/>
        <v>0</v>
      </c>
      <c r="BR405" s="24">
        <f t="shared" si="228"/>
        <v>0</v>
      </c>
      <c r="BS405" s="24">
        <f t="shared" si="229"/>
        <v>0</v>
      </c>
      <c r="BT405" s="24">
        <f t="shared" si="230"/>
        <v>1</v>
      </c>
      <c r="BU405" s="24">
        <f t="shared" si="231"/>
        <v>0</v>
      </c>
      <c r="BV405" s="24">
        <f t="shared" si="232"/>
        <v>0</v>
      </c>
      <c r="BW405" s="24">
        <f t="shared" si="233"/>
        <v>0</v>
      </c>
      <c r="BX405" s="24">
        <f t="shared" si="234"/>
        <v>0</v>
      </c>
      <c r="BY405" s="24">
        <f t="shared" si="235"/>
        <v>0</v>
      </c>
      <c r="BZ405" s="24">
        <f t="shared" si="236"/>
        <v>0</v>
      </c>
      <c r="CA405" s="24">
        <f t="shared" si="237"/>
        <v>1</v>
      </c>
      <c r="CB405" s="24">
        <f t="shared" si="238"/>
        <v>1</v>
      </c>
      <c r="CC405" s="24">
        <f t="shared" si="239"/>
        <v>0</v>
      </c>
      <c r="CD405" s="24">
        <f t="shared" si="240"/>
        <v>0</v>
      </c>
      <c r="CE405" s="24">
        <f t="shared" si="241"/>
        <v>0</v>
      </c>
      <c r="CF405" s="24">
        <f t="shared" si="242"/>
        <v>1</v>
      </c>
      <c r="CG405" s="24">
        <f t="shared" si="250"/>
        <v>1</v>
      </c>
      <c r="CH405" s="24">
        <f t="shared" si="243"/>
        <v>0</v>
      </c>
      <c r="CI405" s="24">
        <f t="shared" si="244"/>
        <v>0</v>
      </c>
      <c r="CJ405" s="211" t="e">
        <f>_xlfn.XLOOKUP($C405,[1]Sheet1!$B:$B,[1]Sheet1!BJ:BJ)</f>
        <v>#N/A</v>
      </c>
      <c r="CK405" s="211" t="e">
        <f>_xlfn.XLOOKUP($C405,[1]Sheet1!$B:$B,[1]Sheet1!BK:BK)</f>
        <v>#N/A</v>
      </c>
      <c r="CL405" s="211" t="e">
        <f>_xlfn.XLOOKUP($C405,[1]Sheet1!$B:$B,[1]Sheet1!BL:BL)</f>
        <v>#N/A</v>
      </c>
      <c r="CM405" s="211" t="e">
        <f>_xlfn.XLOOKUP($C405,[1]Sheet1!$B:$B,[1]Sheet1!BM:BM)</f>
        <v>#N/A</v>
      </c>
      <c r="CN405" s="211" t="e">
        <f>_xlfn.XLOOKUP($C405,[1]Sheet1!$B:$B,[1]Sheet1!BN:BN)</f>
        <v>#N/A</v>
      </c>
      <c r="CO405" s="211" t="e">
        <f>_xlfn.XLOOKUP($C405,[1]Sheet1!$B:$B,[1]Sheet1!BO:BO)</f>
        <v>#N/A</v>
      </c>
      <c r="CP405" s="211" t="e">
        <f>_xlfn.XLOOKUP($C405,[1]Sheet1!$B:$B,[1]Sheet1!BP:BP)</f>
        <v>#N/A</v>
      </c>
      <c r="CQ405" s="211" t="e">
        <f>_xlfn.XLOOKUP($C405,[1]Sheet1!$B:$B,[1]Sheet1!BQ:BQ)</f>
        <v>#N/A</v>
      </c>
      <c r="CR405" s="211" t="e">
        <f>_xlfn.XLOOKUP($C405,[1]Sheet1!$B:$B,[1]Sheet1!BR:BR)</f>
        <v>#N/A</v>
      </c>
      <c r="CS405" s="211" t="e">
        <f>_xlfn.XLOOKUP($C405,[1]Sheet1!$B:$B,[1]Sheet1!BS:BS)</f>
        <v>#N/A</v>
      </c>
      <c r="CT405" s="211" t="e">
        <f>_xlfn.XLOOKUP($C405,[1]Sheet1!$B:$B,[1]Sheet1!BT:BT)</f>
        <v>#N/A</v>
      </c>
      <c r="CU405" s="211" t="e">
        <f>_xlfn.XLOOKUP($C405,[1]Sheet1!$B:$B,[1]Sheet1!BU:BU)</f>
        <v>#N/A</v>
      </c>
      <c r="CV405" s="211" t="e">
        <f>_xlfn.XLOOKUP($C405,[1]Sheet1!$B:$B,[1]Sheet1!BV:BV)</f>
        <v>#N/A</v>
      </c>
      <c r="CW405" s="211" t="e">
        <f>_xlfn.XLOOKUP($C405,[1]Sheet1!$B:$B,[1]Sheet1!BW:BW)</f>
        <v>#N/A</v>
      </c>
      <c r="CX405" s="211" t="e">
        <f>_xlfn.XLOOKUP($C405,[1]Sheet1!$B:$B,[1]Sheet1!BX:BX)</f>
        <v>#N/A</v>
      </c>
      <c r="CY405" s="211" t="e">
        <f>_xlfn.XLOOKUP($C405,[1]Sheet1!$B:$B,[1]Sheet1!BY:BY)</f>
        <v>#N/A</v>
      </c>
      <c r="CZ405" s="211" t="e">
        <f>_xlfn.XLOOKUP($C405,[1]Sheet1!$B:$B,[1]Sheet1!BZ:BZ)</f>
        <v>#N/A</v>
      </c>
      <c r="DA405" s="211" t="e">
        <f>_xlfn.XLOOKUP($C405,[1]Sheet1!$B:$B,[1]Sheet1!CA:CA)</f>
        <v>#N/A</v>
      </c>
      <c r="DB405" s="211" t="e">
        <f>_xlfn.XLOOKUP($C405,[1]Sheet1!$B:$B,[1]Sheet1!CB:CB)</f>
        <v>#N/A</v>
      </c>
      <c r="DC405" s="211" t="e">
        <f>_xlfn.XLOOKUP($C405,[1]Sheet1!$B:$B,[1]Sheet1!CC:CC)</f>
        <v>#N/A</v>
      </c>
      <c r="DD405" s="211" t="e">
        <f>_xlfn.XLOOKUP($C405,[1]Sheet1!$B:$B,[1]Sheet1!CD:CD)</f>
        <v>#N/A</v>
      </c>
      <c r="DE405" s="211" t="e">
        <f>_xlfn.XLOOKUP($C405,[1]Sheet1!$B:$B,[1]Sheet1!CE:CE)</f>
        <v>#N/A</v>
      </c>
      <c r="DF405" s="211" t="e">
        <f>_xlfn.XLOOKUP($C405,[1]Sheet1!$B:$B,[1]Sheet1!CF:CF)</f>
        <v>#N/A</v>
      </c>
      <c r="DG405" s="163" t="e">
        <f>_xlfn.XLOOKUP(C405,[2]Sheet1!$B:$B,[2]Sheet1!$N:$N)</f>
        <v>#N/A</v>
      </c>
      <c r="DH405" s="163" t="e">
        <f>_xlfn.XLOOKUP(C405,[2]Sheet1!$B:$B,[2]Sheet1!$R:$R)</f>
        <v>#N/A</v>
      </c>
      <c r="DI405" s="163" t="e">
        <f>_xlfn.XLOOKUP(C405,[2]Sheet1!$B:$B,[2]Sheet1!$AN:$AN)</f>
        <v>#N/A</v>
      </c>
      <c r="DJ405" s="163" t="e">
        <f>_xlfn.XLOOKUP(C405,[2]Sheet1!$B:$B,[2]Sheet1!$W:$W)</f>
        <v>#N/A</v>
      </c>
      <c r="DK405" s="163" t="e">
        <f>_xlfn.XLOOKUP(C405,[2]Sheet1!$B:$B,[2]Sheet1!$AF:$AF)</f>
        <v>#N/A</v>
      </c>
      <c r="DL405" s="163" t="e">
        <f>_xlfn.XLOOKUP(C405,[2]Sheet1!$B:$B,[2]Sheet1!$AW:$AW)</f>
        <v>#N/A</v>
      </c>
      <c r="DM405" s="166" t="str">
        <f t="shared" si="245"/>
        <v>N</v>
      </c>
      <c r="DN405" s="166" t="str">
        <f t="shared" si="246"/>
        <v/>
      </c>
      <c r="DO405" s="166" t="str">
        <f t="shared" si="247"/>
        <v>Y</v>
      </c>
      <c r="DP405" s="166" t="str">
        <f t="shared" si="248"/>
        <v>N</v>
      </c>
      <c r="DQ405" s="180" t="str">
        <f t="shared" si="249"/>
        <v>Yes</v>
      </c>
      <c r="DR405" s="180"/>
    </row>
    <row r="406" spans="1:122" s="143" customFormat="1" ht="16.5" hidden="1" customHeight="1">
      <c r="A406" s="24">
        <v>403</v>
      </c>
      <c r="B406" s="24">
        <v>433</v>
      </c>
      <c r="C406" s="26" t="s">
        <v>1755</v>
      </c>
      <c r="D406" s="143" t="s">
        <v>7168</v>
      </c>
      <c r="E406" s="143" t="s">
        <v>3005</v>
      </c>
      <c r="F406" s="143" t="s">
        <v>2439</v>
      </c>
      <c r="G406" s="143" t="s">
        <v>3136</v>
      </c>
      <c r="H406" s="167" t="s">
        <v>1756</v>
      </c>
      <c r="I406" s="143" t="s">
        <v>1757</v>
      </c>
      <c r="J406" s="143">
        <v>0.372</v>
      </c>
      <c r="K406" s="143" t="s">
        <v>1758</v>
      </c>
      <c r="L406" s="143">
        <v>110000</v>
      </c>
      <c r="M406" s="144">
        <v>3</v>
      </c>
      <c r="N406" s="73" t="s">
        <v>689</v>
      </c>
      <c r="O406" s="73" t="s">
        <v>7588</v>
      </c>
      <c r="P406" s="74" t="s">
        <v>7588</v>
      </c>
      <c r="Q406" s="73" t="s">
        <v>86</v>
      </c>
      <c r="R406" s="73" t="s">
        <v>689</v>
      </c>
      <c r="S406" s="73" t="s">
        <v>1421</v>
      </c>
      <c r="T406" s="73" t="s">
        <v>7588</v>
      </c>
      <c r="U406" s="213" t="s">
        <v>7588</v>
      </c>
      <c r="V406" s="73" t="s">
        <v>7588</v>
      </c>
      <c r="W406" s="73" t="s">
        <v>7588</v>
      </c>
      <c r="X406" s="218" t="s">
        <v>7588</v>
      </c>
      <c r="Y406" s="73" t="s">
        <v>689</v>
      </c>
      <c r="Z406" s="73" t="s">
        <v>1421</v>
      </c>
      <c r="AA406" s="74" t="s">
        <v>7588</v>
      </c>
      <c r="AB406" s="73"/>
      <c r="AC406" s="73" t="s">
        <v>3013</v>
      </c>
      <c r="AD406" s="74" t="s">
        <v>7139</v>
      </c>
      <c r="AE406" s="73" t="s">
        <v>7588</v>
      </c>
      <c r="AF406" s="73" t="s">
        <v>689</v>
      </c>
      <c r="AG406" s="73" t="s">
        <v>267</v>
      </c>
      <c r="AH406" s="73" t="s">
        <v>267</v>
      </c>
      <c r="AI406" s="73" t="s">
        <v>267</v>
      </c>
      <c r="AJ406" s="73" t="s">
        <v>7588</v>
      </c>
      <c r="AK406" s="81" t="s">
        <v>7588</v>
      </c>
      <c r="AL406" s="73" t="s">
        <v>7588</v>
      </c>
      <c r="AM406" s="24"/>
      <c r="AN406" s="26"/>
      <c r="AO406" s="24" t="s">
        <v>7588</v>
      </c>
      <c r="AP406" s="73" t="s">
        <v>689</v>
      </c>
      <c r="AQ406" s="24" t="s">
        <v>7588</v>
      </c>
      <c r="AR406" s="24" t="s">
        <v>7588</v>
      </c>
      <c r="AS406" s="24" t="s">
        <v>7588</v>
      </c>
      <c r="AT406" s="24"/>
      <c r="AU406" s="26"/>
      <c r="AV406" s="24" t="s">
        <v>7588</v>
      </c>
      <c r="AW406" s="22" t="s">
        <v>7588</v>
      </c>
      <c r="AX406" s="24" t="s">
        <v>7588</v>
      </c>
      <c r="AY406" s="24" t="s">
        <v>86</v>
      </c>
      <c r="AZ406" s="24" t="s">
        <v>174</v>
      </c>
      <c r="BA406" s="24">
        <v>2030</v>
      </c>
      <c r="BB406" s="28" t="s">
        <v>1759</v>
      </c>
      <c r="BC406" s="26"/>
      <c r="BD406" s="24"/>
      <c r="BE406" s="29"/>
      <c r="BF406" s="26"/>
      <c r="BG406" s="24">
        <f t="shared" si="217"/>
        <v>0</v>
      </c>
      <c r="BH406" s="24">
        <f t="shared" si="218"/>
        <v>0</v>
      </c>
      <c r="BI406" s="24">
        <f t="shared" si="219"/>
        <v>0</v>
      </c>
      <c r="BJ406" s="24">
        <f t="shared" si="220"/>
        <v>0</v>
      </c>
      <c r="BK406" s="24">
        <f t="shared" si="221"/>
        <v>0</v>
      </c>
      <c r="BL406" s="24">
        <f t="shared" si="222"/>
        <v>0</v>
      </c>
      <c r="BM406" s="24">
        <f t="shared" si="223"/>
        <v>0</v>
      </c>
      <c r="BN406" s="24">
        <f t="shared" si="224"/>
        <v>0</v>
      </c>
      <c r="BO406" s="24">
        <f t="shared" si="225"/>
        <v>0</v>
      </c>
      <c r="BP406" s="24">
        <f t="shared" si="226"/>
        <v>0</v>
      </c>
      <c r="BQ406" s="24">
        <f t="shared" si="227"/>
        <v>0</v>
      </c>
      <c r="BR406" s="24">
        <f t="shared" si="228"/>
        <v>0</v>
      </c>
      <c r="BS406" s="24">
        <f t="shared" si="229"/>
        <v>0</v>
      </c>
      <c r="BT406" s="24">
        <f t="shared" si="230"/>
        <v>0</v>
      </c>
      <c r="BU406" s="24">
        <f t="shared" si="231"/>
        <v>0</v>
      </c>
      <c r="BV406" s="24">
        <f t="shared" si="232"/>
        <v>0</v>
      </c>
      <c r="BW406" s="24">
        <f t="shared" si="233"/>
        <v>0</v>
      </c>
      <c r="BX406" s="24">
        <f t="shared" si="234"/>
        <v>0</v>
      </c>
      <c r="BY406" s="24">
        <f t="shared" si="235"/>
        <v>0</v>
      </c>
      <c r="BZ406" s="24">
        <f t="shared" si="236"/>
        <v>0</v>
      </c>
      <c r="CA406" s="24">
        <f t="shared" si="237"/>
        <v>0</v>
      </c>
      <c r="CB406" s="24">
        <f t="shared" si="238"/>
        <v>0</v>
      </c>
      <c r="CC406" s="24">
        <f t="shared" si="239"/>
        <v>0</v>
      </c>
      <c r="CD406" s="24">
        <f t="shared" si="240"/>
        <v>1</v>
      </c>
      <c r="CE406" s="24">
        <f t="shared" si="241"/>
        <v>0</v>
      </c>
      <c r="CF406" s="24">
        <f t="shared" si="242"/>
        <v>0</v>
      </c>
      <c r="CG406" s="24">
        <f t="shared" si="250"/>
        <v>0</v>
      </c>
      <c r="CH406" s="24">
        <f t="shared" si="243"/>
        <v>0</v>
      </c>
      <c r="CI406" s="24">
        <f t="shared" si="244"/>
        <v>0</v>
      </c>
      <c r="CJ406" s="211">
        <f>_xlfn.XLOOKUP($C406,[1]Sheet1!$B:$B,[1]Sheet1!BJ:BJ)</f>
        <v>0</v>
      </c>
      <c r="CK406" s="211">
        <f>_xlfn.XLOOKUP($C406,[1]Sheet1!$B:$B,[1]Sheet1!BK:BK)</f>
        <v>0</v>
      </c>
      <c r="CL406" s="211">
        <f>_xlfn.XLOOKUP($C406,[1]Sheet1!$B:$B,[1]Sheet1!BL:BL)</f>
        <v>0</v>
      </c>
      <c r="CM406" s="211">
        <f>_xlfn.XLOOKUP($C406,[1]Sheet1!$B:$B,[1]Sheet1!BM:BM)</f>
        <v>0</v>
      </c>
      <c r="CN406" s="211">
        <f>_xlfn.XLOOKUP($C406,[1]Sheet1!$B:$B,[1]Sheet1!BN:BN)</f>
        <v>0</v>
      </c>
      <c r="CO406" s="211">
        <f>_xlfn.XLOOKUP($C406,[1]Sheet1!$B:$B,[1]Sheet1!BO:BO)</f>
        <v>0</v>
      </c>
      <c r="CP406" s="211">
        <f>_xlfn.XLOOKUP($C406,[1]Sheet1!$B:$B,[1]Sheet1!BP:BP)</f>
        <v>0</v>
      </c>
      <c r="CQ406" s="211">
        <f>_xlfn.XLOOKUP($C406,[1]Sheet1!$B:$B,[1]Sheet1!BQ:BQ)</f>
        <v>0</v>
      </c>
      <c r="CR406" s="211">
        <f>_xlfn.XLOOKUP($C406,[1]Sheet1!$B:$B,[1]Sheet1!BR:BR)</f>
        <v>0</v>
      </c>
      <c r="CS406" s="211">
        <f>_xlfn.XLOOKUP($C406,[1]Sheet1!$B:$B,[1]Sheet1!BS:BS)</f>
        <v>1</v>
      </c>
      <c r="CT406" s="211">
        <f>_xlfn.XLOOKUP($C406,[1]Sheet1!$B:$B,[1]Sheet1!BT:BT)</f>
        <v>0</v>
      </c>
      <c r="CU406" s="211">
        <f>_xlfn.XLOOKUP($C406,[1]Sheet1!$B:$B,[1]Sheet1!BU:BU)</f>
        <v>1</v>
      </c>
      <c r="CV406" s="211">
        <f>_xlfn.XLOOKUP($C406,[1]Sheet1!$B:$B,[1]Sheet1!BV:BV)</f>
        <v>0</v>
      </c>
      <c r="CW406" s="211">
        <f>_xlfn.XLOOKUP($C406,[1]Sheet1!$B:$B,[1]Sheet1!BW:BW)</f>
        <v>0</v>
      </c>
      <c r="CX406" s="211">
        <f>_xlfn.XLOOKUP($C406,[1]Sheet1!$B:$B,[1]Sheet1!BX:BX)</f>
        <v>0</v>
      </c>
      <c r="CY406" s="211">
        <f>_xlfn.XLOOKUP($C406,[1]Sheet1!$B:$B,[1]Sheet1!BY:BY)</f>
        <v>0</v>
      </c>
      <c r="CZ406" s="211">
        <f>_xlfn.XLOOKUP($C406,[1]Sheet1!$B:$B,[1]Sheet1!BZ:BZ)</f>
        <v>0</v>
      </c>
      <c r="DA406" s="211">
        <f>_xlfn.XLOOKUP($C406,[1]Sheet1!$B:$B,[1]Sheet1!CA:CA)</f>
        <v>0</v>
      </c>
      <c r="DB406" s="211">
        <f>_xlfn.XLOOKUP($C406,[1]Sheet1!$B:$B,[1]Sheet1!CB:CB)</f>
        <v>0</v>
      </c>
      <c r="DC406" s="211">
        <f>_xlfn.XLOOKUP($C406,[1]Sheet1!$B:$B,[1]Sheet1!CC:CC)</f>
        <v>0</v>
      </c>
      <c r="DD406" s="211">
        <f>_xlfn.XLOOKUP($C406,[1]Sheet1!$B:$B,[1]Sheet1!CD:CD)</f>
        <v>0</v>
      </c>
      <c r="DE406" s="211">
        <f>_xlfn.XLOOKUP($C406,[1]Sheet1!$B:$B,[1]Sheet1!CE:CE)</f>
        <v>1</v>
      </c>
      <c r="DF406" s="211">
        <f>_xlfn.XLOOKUP($C406,[1]Sheet1!$B:$B,[1]Sheet1!CF:CF)</f>
        <v>0</v>
      </c>
      <c r="DG406" s="163" t="str">
        <f>_xlfn.XLOOKUP(C406,[2]Sheet1!$B:$B,[2]Sheet1!$N:$N)</f>
        <v>N</v>
      </c>
      <c r="DH406" s="163" t="str">
        <f>_xlfn.XLOOKUP(C406,[2]Sheet1!$B:$B,[2]Sheet1!$R:$R)</f>
        <v>Yes</v>
      </c>
      <c r="DI406" s="163" t="str">
        <f>_xlfn.XLOOKUP(C406,[2]Sheet1!$B:$B,[2]Sheet1!$AN:$AN)</f>
        <v>N</v>
      </c>
      <c r="DJ406" s="163" t="str">
        <f>_xlfn.XLOOKUP(C406,[2]Sheet1!$B:$B,[2]Sheet1!$W:$W)</f>
        <v>N</v>
      </c>
      <c r="DK406" s="163">
        <f>_xlfn.XLOOKUP(C406,[2]Sheet1!$B:$B,[2]Sheet1!$AF:$AF)</f>
        <v>0</v>
      </c>
      <c r="DL406" s="163" t="str">
        <f>_xlfn.XLOOKUP(C406,[2]Sheet1!$B:$B,[2]Sheet1!$AW:$AW)</f>
        <v>N</v>
      </c>
      <c r="DM406" s="166" t="str">
        <f t="shared" si="245"/>
        <v>Y</v>
      </c>
      <c r="DN406" s="166" t="str">
        <f t="shared" si="246"/>
        <v>Commitment removed</v>
      </c>
      <c r="DO406" s="166" t="str">
        <f t="shared" si="247"/>
        <v>N</v>
      </c>
      <c r="DP406" s="166" t="str">
        <f t="shared" si="248"/>
        <v>N</v>
      </c>
      <c r="DQ406" s="180" t="str">
        <f t="shared" si="249"/>
        <v/>
      </c>
      <c r="DR406" s="180"/>
    </row>
    <row r="407" spans="1:122" s="24" customFormat="1" ht="16.5" hidden="1" customHeight="1">
      <c r="A407" s="24">
        <v>404</v>
      </c>
      <c r="B407" s="24">
        <v>413</v>
      </c>
      <c r="C407" s="26" t="s">
        <v>1032</v>
      </c>
      <c r="D407" s="24" t="s">
        <v>7219</v>
      </c>
      <c r="E407" s="24" t="s">
        <v>7178</v>
      </c>
      <c r="F407" s="24" t="s">
        <v>7286</v>
      </c>
      <c r="G407" s="24" t="s">
        <v>2990</v>
      </c>
      <c r="H407" s="30" t="s">
        <v>1033</v>
      </c>
      <c r="I407" s="24" t="s">
        <v>1034</v>
      </c>
      <c r="J407" s="24">
        <v>8.0000000000000002E-3</v>
      </c>
      <c r="K407" s="24" t="s">
        <v>1035</v>
      </c>
      <c r="L407" s="24">
        <v>102000</v>
      </c>
      <c r="M407" s="26">
        <v>31</v>
      </c>
      <c r="N407" s="73" t="s">
        <v>689</v>
      </c>
      <c r="O407" s="73" t="s">
        <v>7588</v>
      </c>
      <c r="P407" s="74" t="s">
        <v>7588</v>
      </c>
      <c r="Q407" s="73" t="s">
        <v>86</v>
      </c>
      <c r="R407" s="73" t="s">
        <v>86</v>
      </c>
      <c r="S407" s="73" t="s">
        <v>673</v>
      </c>
      <c r="T407" s="73" t="s">
        <v>4121</v>
      </c>
      <c r="U407" s="213">
        <v>2037</v>
      </c>
      <c r="V407" s="73" t="s">
        <v>7588</v>
      </c>
      <c r="W407" s="73" t="s">
        <v>7588</v>
      </c>
      <c r="X407" s="218" t="s">
        <v>7588</v>
      </c>
      <c r="Y407" s="73" t="s">
        <v>7588</v>
      </c>
      <c r="Z407" s="73" t="s">
        <v>7588</v>
      </c>
      <c r="AA407" s="74" t="s">
        <v>7588</v>
      </c>
      <c r="AB407" s="73"/>
      <c r="AC407" s="73" t="s">
        <v>675</v>
      </c>
      <c r="AD407" s="74" t="s">
        <v>5</v>
      </c>
      <c r="AE407" s="73" t="s">
        <v>870</v>
      </c>
      <c r="AF407" s="73" t="s">
        <v>86</v>
      </c>
      <c r="AG407" s="73" t="s">
        <v>266</v>
      </c>
      <c r="AH407" s="73" t="s">
        <v>266</v>
      </c>
      <c r="AI407" s="73" t="s">
        <v>738</v>
      </c>
      <c r="AJ407" s="73" t="s">
        <v>691</v>
      </c>
      <c r="AK407" s="81" t="s">
        <v>6479</v>
      </c>
      <c r="AL407" s="73">
        <v>2035</v>
      </c>
      <c r="AN407" s="26"/>
      <c r="AO407" s="24" t="s">
        <v>7588</v>
      </c>
      <c r="AP407" s="73" t="s">
        <v>689</v>
      </c>
      <c r="AQ407" s="24" t="s">
        <v>7588</v>
      </c>
      <c r="AR407" s="24" t="s">
        <v>7588</v>
      </c>
      <c r="AS407" s="24" t="s">
        <v>7588</v>
      </c>
      <c r="AU407" s="26"/>
      <c r="AV407" s="24" t="s">
        <v>266</v>
      </c>
      <c r="AW407" s="22" t="s">
        <v>3019</v>
      </c>
      <c r="AX407" s="24" t="s">
        <v>266</v>
      </c>
      <c r="AY407" s="24" t="s">
        <v>689</v>
      </c>
      <c r="AZ407" s="24" t="s">
        <v>7588</v>
      </c>
      <c r="BA407" s="24" t="s">
        <v>7588</v>
      </c>
      <c r="BC407" s="26"/>
      <c r="BE407" s="29"/>
      <c r="BF407" s="26"/>
      <c r="BG407" s="24">
        <f t="shared" si="217"/>
        <v>0</v>
      </c>
      <c r="BH407" s="24">
        <f t="shared" si="218"/>
        <v>0</v>
      </c>
      <c r="BI407" s="24">
        <f t="shared" si="219"/>
        <v>0</v>
      </c>
      <c r="BJ407" s="24">
        <f t="shared" si="220"/>
        <v>0</v>
      </c>
      <c r="BK407" s="24">
        <f t="shared" si="221"/>
        <v>0</v>
      </c>
      <c r="BL407" s="24">
        <f t="shared" si="222"/>
        <v>0</v>
      </c>
      <c r="BM407" s="24">
        <f t="shared" si="223"/>
        <v>1</v>
      </c>
      <c r="BN407" s="24">
        <f t="shared" si="224"/>
        <v>1</v>
      </c>
      <c r="BO407" s="24">
        <f t="shared" si="225"/>
        <v>0</v>
      </c>
      <c r="BP407" s="24">
        <f t="shared" si="226"/>
        <v>0</v>
      </c>
      <c r="BQ407" s="24">
        <f t="shared" si="227"/>
        <v>0</v>
      </c>
      <c r="BR407" s="24">
        <f t="shared" si="228"/>
        <v>0</v>
      </c>
      <c r="BS407" s="24">
        <f t="shared" si="229"/>
        <v>0</v>
      </c>
      <c r="BT407" s="24">
        <f t="shared" si="230"/>
        <v>0</v>
      </c>
      <c r="BU407" s="24">
        <f t="shared" si="231"/>
        <v>0</v>
      </c>
      <c r="BV407" s="24">
        <f t="shared" si="232"/>
        <v>0</v>
      </c>
      <c r="BW407" s="24">
        <f t="shared" si="233"/>
        <v>1</v>
      </c>
      <c r="BX407" s="24">
        <f t="shared" si="234"/>
        <v>1</v>
      </c>
      <c r="BY407" s="24">
        <f t="shared" si="235"/>
        <v>0</v>
      </c>
      <c r="BZ407" s="24">
        <f t="shared" si="236"/>
        <v>0</v>
      </c>
      <c r="CA407" s="24">
        <f t="shared" si="237"/>
        <v>0</v>
      </c>
      <c r="CB407" s="24">
        <f t="shared" si="238"/>
        <v>0</v>
      </c>
      <c r="CC407" s="24">
        <f t="shared" si="239"/>
        <v>0</v>
      </c>
      <c r="CD407" s="24">
        <f t="shared" si="240"/>
        <v>0</v>
      </c>
      <c r="CE407" s="24">
        <f t="shared" si="241"/>
        <v>0</v>
      </c>
      <c r="CF407" s="24">
        <f t="shared" si="242"/>
        <v>1</v>
      </c>
      <c r="CG407" s="24">
        <f t="shared" si="250"/>
        <v>1</v>
      </c>
      <c r="CH407" s="24">
        <f t="shared" si="243"/>
        <v>0</v>
      </c>
      <c r="CI407" s="24">
        <f t="shared" si="244"/>
        <v>0</v>
      </c>
      <c r="CJ407" s="211">
        <f>_xlfn.XLOOKUP($C407,[1]Sheet1!$B:$B,[1]Sheet1!BJ:BJ)</f>
        <v>0</v>
      </c>
      <c r="CK407" s="211">
        <f>_xlfn.XLOOKUP($C407,[1]Sheet1!$B:$B,[1]Sheet1!BK:BK)</f>
        <v>0</v>
      </c>
      <c r="CL407" s="211">
        <f>_xlfn.XLOOKUP($C407,[1]Sheet1!$B:$B,[1]Sheet1!BL:BL)</f>
        <v>1</v>
      </c>
      <c r="CM407" s="211">
        <f>_xlfn.XLOOKUP($C407,[1]Sheet1!$B:$B,[1]Sheet1!BM:BM)</f>
        <v>1</v>
      </c>
      <c r="CN407" s="211">
        <f>_xlfn.XLOOKUP($C407,[1]Sheet1!$B:$B,[1]Sheet1!BN:BN)</f>
        <v>0</v>
      </c>
      <c r="CO407" s="211">
        <f>_xlfn.XLOOKUP($C407,[1]Sheet1!$B:$B,[1]Sheet1!BO:BO)</f>
        <v>0</v>
      </c>
      <c r="CP407" s="211">
        <f>_xlfn.XLOOKUP($C407,[1]Sheet1!$B:$B,[1]Sheet1!BP:BP)</f>
        <v>0</v>
      </c>
      <c r="CQ407" s="211">
        <f>_xlfn.XLOOKUP($C407,[1]Sheet1!$B:$B,[1]Sheet1!BQ:BQ)</f>
        <v>0</v>
      </c>
      <c r="CR407" s="211">
        <f>_xlfn.XLOOKUP($C407,[1]Sheet1!$B:$B,[1]Sheet1!BR:BR)</f>
        <v>0</v>
      </c>
      <c r="CS407" s="211">
        <f>_xlfn.XLOOKUP($C407,[1]Sheet1!$B:$B,[1]Sheet1!BS:BS)</f>
        <v>0</v>
      </c>
      <c r="CT407" s="211">
        <f>_xlfn.XLOOKUP($C407,[1]Sheet1!$B:$B,[1]Sheet1!BT:BT)</f>
        <v>1</v>
      </c>
      <c r="CU407" s="211">
        <f>_xlfn.XLOOKUP($C407,[1]Sheet1!$B:$B,[1]Sheet1!BU:BU)</f>
        <v>1</v>
      </c>
      <c r="CV407" s="211">
        <f>_xlfn.XLOOKUP($C407,[1]Sheet1!$B:$B,[1]Sheet1!BV:BV)</f>
        <v>0</v>
      </c>
      <c r="CW407" s="211">
        <f>_xlfn.XLOOKUP($C407,[1]Sheet1!$B:$B,[1]Sheet1!BW:BW)</f>
        <v>0</v>
      </c>
      <c r="CX407" s="211">
        <f>_xlfn.XLOOKUP($C407,[1]Sheet1!$B:$B,[1]Sheet1!BX:BX)</f>
        <v>0</v>
      </c>
      <c r="CY407" s="211">
        <f>_xlfn.XLOOKUP($C407,[1]Sheet1!$B:$B,[1]Sheet1!BY:BY)</f>
        <v>0</v>
      </c>
      <c r="CZ407" s="211">
        <f>_xlfn.XLOOKUP($C407,[1]Sheet1!$B:$B,[1]Sheet1!BZ:BZ)</f>
        <v>1</v>
      </c>
      <c r="DA407" s="211">
        <f>_xlfn.XLOOKUP($C407,[1]Sheet1!$B:$B,[1]Sheet1!CA:CA)</f>
        <v>0</v>
      </c>
      <c r="DB407" s="211">
        <f>_xlfn.XLOOKUP($C407,[1]Sheet1!$B:$B,[1]Sheet1!CB:CB)</f>
        <v>1</v>
      </c>
      <c r="DC407" s="211">
        <f>_xlfn.XLOOKUP($C407,[1]Sheet1!$B:$B,[1]Sheet1!CC:CC)</f>
        <v>0</v>
      </c>
      <c r="DD407" s="211">
        <f>_xlfn.XLOOKUP($C407,[1]Sheet1!$B:$B,[1]Sheet1!CD:CD)</f>
        <v>0</v>
      </c>
      <c r="DE407" s="211">
        <f>_xlfn.XLOOKUP($C407,[1]Sheet1!$B:$B,[1]Sheet1!CE:CE)</f>
        <v>1</v>
      </c>
      <c r="DF407" s="211">
        <f>_xlfn.XLOOKUP($C407,[1]Sheet1!$B:$B,[1]Sheet1!CF:CF)</f>
        <v>0</v>
      </c>
      <c r="DG407" s="163" t="str">
        <f>_xlfn.XLOOKUP(C407,[2]Sheet1!$B:$B,[2]Sheet1!$N:$N)</f>
        <v>Y</v>
      </c>
      <c r="DH407" s="163" t="str">
        <f>_xlfn.XLOOKUP(C407,[2]Sheet1!$B:$B,[2]Sheet1!$R:$R)</f>
        <v>No</v>
      </c>
      <c r="DI407" s="163" t="str">
        <f>_xlfn.XLOOKUP(C407,[2]Sheet1!$B:$B,[2]Sheet1!$AN:$AN)</f>
        <v>I</v>
      </c>
      <c r="DJ407" s="163" t="str">
        <f>_xlfn.XLOOKUP(C407,[2]Sheet1!$B:$B,[2]Sheet1!$W:$W)</f>
        <v>C</v>
      </c>
      <c r="DK407" s="163" t="str">
        <f>_xlfn.XLOOKUP(C407,[2]Sheet1!$B:$B,[2]Sheet1!$AF:$AF)</f>
        <v>U</v>
      </c>
      <c r="DL407" s="163">
        <f>_xlfn.XLOOKUP(C407,[2]Sheet1!$B:$B,[2]Sheet1!$AW:$AW)</f>
        <v>0</v>
      </c>
      <c r="DM407" s="166" t="str">
        <f t="shared" si="245"/>
        <v>Y</v>
      </c>
      <c r="DN407" s="166" t="str">
        <f t="shared" si="246"/>
        <v/>
      </c>
      <c r="DO407" s="166" t="str">
        <f t="shared" si="247"/>
        <v>N</v>
      </c>
      <c r="DP407" s="166" t="str">
        <f t="shared" si="248"/>
        <v>Y</v>
      </c>
      <c r="DQ407" s="180" t="str">
        <f t="shared" si="249"/>
        <v>Yes</v>
      </c>
      <c r="DR407" s="180"/>
    </row>
    <row r="408" spans="1:122" s="24" customFormat="1" ht="16.5" hidden="1" customHeight="1">
      <c r="A408" s="24">
        <v>405</v>
      </c>
      <c r="B408" s="24">
        <v>410</v>
      </c>
      <c r="C408" s="26" t="s">
        <v>1760</v>
      </c>
      <c r="D408" s="143" t="s">
        <v>7206</v>
      </c>
      <c r="E408" s="143" t="s">
        <v>7157</v>
      </c>
      <c r="F408" s="143" t="s">
        <v>2277</v>
      </c>
      <c r="G408" s="143" t="s">
        <v>3181</v>
      </c>
      <c r="H408" s="167" t="s">
        <v>1761</v>
      </c>
      <c r="I408" s="143" t="s">
        <v>1762</v>
      </c>
      <c r="J408" s="143">
        <v>-0.19600000000000001</v>
      </c>
      <c r="K408" s="143" t="s">
        <v>1763</v>
      </c>
      <c r="L408" s="143">
        <v>11492</v>
      </c>
      <c r="M408" s="144">
        <v>4</v>
      </c>
      <c r="N408" s="73" t="s">
        <v>689</v>
      </c>
      <c r="O408" s="73" t="s">
        <v>7588</v>
      </c>
      <c r="P408" s="74" t="s">
        <v>7588</v>
      </c>
      <c r="Q408" s="73" t="s">
        <v>689</v>
      </c>
      <c r="R408" s="73" t="s">
        <v>689</v>
      </c>
      <c r="S408" s="73" t="s">
        <v>7588</v>
      </c>
      <c r="T408" s="73" t="s">
        <v>7588</v>
      </c>
      <c r="U408" s="213" t="s">
        <v>7588</v>
      </c>
      <c r="V408" s="73" t="s">
        <v>7588</v>
      </c>
      <c r="W408" s="73" t="s">
        <v>7588</v>
      </c>
      <c r="X408" s="218" t="s">
        <v>7588</v>
      </c>
      <c r="Y408" s="73" t="s">
        <v>7588</v>
      </c>
      <c r="Z408" s="73" t="s">
        <v>7588</v>
      </c>
      <c r="AA408" s="74" t="s">
        <v>7588</v>
      </c>
      <c r="AB408" s="73"/>
      <c r="AC408" s="73" t="s">
        <v>7588</v>
      </c>
      <c r="AD408" s="74" t="s">
        <v>7588</v>
      </c>
      <c r="AE408" s="73" t="s">
        <v>7588</v>
      </c>
      <c r="AF408" s="73" t="s">
        <v>689</v>
      </c>
      <c r="AG408" s="73" t="s">
        <v>7588</v>
      </c>
      <c r="AH408" s="73" t="s">
        <v>7588</v>
      </c>
      <c r="AI408" s="73" t="s">
        <v>7588</v>
      </c>
      <c r="AJ408" s="73" t="s">
        <v>7588</v>
      </c>
      <c r="AK408" s="81" t="s">
        <v>7588</v>
      </c>
      <c r="AL408" s="73" t="s">
        <v>7588</v>
      </c>
      <c r="AM408" s="28" t="s">
        <v>1764</v>
      </c>
      <c r="AN408" s="26" t="s">
        <v>519</v>
      </c>
      <c r="AO408" s="24" t="s">
        <v>7588</v>
      </c>
      <c r="AP408" s="73" t="s">
        <v>689</v>
      </c>
      <c r="AQ408" s="24" t="s">
        <v>7588</v>
      </c>
      <c r="AR408" s="24" t="s">
        <v>7588</v>
      </c>
      <c r="AS408" s="24" t="s">
        <v>7588</v>
      </c>
      <c r="AU408" s="26"/>
      <c r="AV408" s="24" t="s">
        <v>7588</v>
      </c>
      <c r="AW408" s="22" t="s">
        <v>7588</v>
      </c>
      <c r="AX408" s="24" t="s">
        <v>7588</v>
      </c>
      <c r="AY408" s="24" t="s">
        <v>689</v>
      </c>
      <c r="AZ408" s="24" t="s">
        <v>7588</v>
      </c>
      <c r="BA408" s="24" t="s">
        <v>7588</v>
      </c>
      <c r="BC408" s="26"/>
      <c r="BE408" s="29"/>
      <c r="BF408" s="26"/>
      <c r="BG408" s="24">
        <f t="shared" si="217"/>
        <v>0</v>
      </c>
      <c r="BH408" s="24">
        <f t="shared" si="218"/>
        <v>0</v>
      </c>
      <c r="BI408" s="24">
        <f t="shared" si="219"/>
        <v>0</v>
      </c>
      <c r="BJ408" s="24">
        <f t="shared" si="220"/>
        <v>0</v>
      </c>
      <c r="BK408" s="24">
        <f t="shared" si="221"/>
        <v>0</v>
      </c>
      <c r="BL408" s="24">
        <f t="shared" si="222"/>
        <v>0</v>
      </c>
      <c r="BM408" s="24">
        <f t="shared" si="223"/>
        <v>0</v>
      </c>
      <c r="BN408" s="24">
        <f t="shared" si="224"/>
        <v>0</v>
      </c>
      <c r="BO408" s="24">
        <f t="shared" si="225"/>
        <v>0</v>
      </c>
      <c r="BP408" s="24">
        <f t="shared" si="226"/>
        <v>0</v>
      </c>
      <c r="BQ408" s="24">
        <f t="shared" si="227"/>
        <v>0</v>
      </c>
      <c r="BR408" s="24">
        <f t="shared" si="228"/>
        <v>0</v>
      </c>
      <c r="BS408" s="24">
        <f t="shared" si="229"/>
        <v>0</v>
      </c>
      <c r="BT408" s="24">
        <f t="shared" si="230"/>
        <v>0</v>
      </c>
      <c r="BU408" s="24">
        <f t="shared" si="231"/>
        <v>0</v>
      </c>
      <c r="BV408" s="24">
        <f t="shared" si="232"/>
        <v>0</v>
      </c>
      <c r="BW408" s="24">
        <f t="shared" si="233"/>
        <v>0</v>
      </c>
      <c r="BX408" s="24">
        <f t="shared" si="234"/>
        <v>0</v>
      </c>
      <c r="BY408" s="24">
        <f t="shared" si="235"/>
        <v>0</v>
      </c>
      <c r="BZ408" s="24">
        <f t="shared" si="236"/>
        <v>0</v>
      </c>
      <c r="CA408" s="24">
        <f t="shared" si="237"/>
        <v>0</v>
      </c>
      <c r="CB408" s="24">
        <f t="shared" si="238"/>
        <v>0</v>
      </c>
      <c r="CC408" s="24">
        <f t="shared" si="239"/>
        <v>0</v>
      </c>
      <c r="CD408" s="24">
        <f t="shared" si="240"/>
        <v>0</v>
      </c>
      <c r="CE408" s="24">
        <f t="shared" si="241"/>
        <v>0</v>
      </c>
      <c r="CF408" s="24">
        <f t="shared" si="242"/>
        <v>0</v>
      </c>
      <c r="CG408" s="24">
        <f t="shared" si="250"/>
        <v>0</v>
      </c>
      <c r="CH408" s="24">
        <f t="shared" si="243"/>
        <v>0</v>
      </c>
      <c r="CI408" s="24">
        <f t="shared" si="244"/>
        <v>0</v>
      </c>
      <c r="CJ408" s="211">
        <f>_xlfn.XLOOKUP($C408,[1]Sheet1!$B:$B,[1]Sheet1!BJ:BJ)</f>
        <v>0</v>
      </c>
      <c r="CK408" s="211">
        <f>_xlfn.XLOOKUP($C408,[1]Sheet1!$B:$B,[1]Sheet1!BK:BK)</f>
        <v>0</v>
      </c>
      <c r="CL408" s="211">
        <f>_xlfn.XLOOKUP($C408,[1]Sheet1!$B:$B,[1]Sheet1!BL:BL)</f>
        <v>0</v>
      </c>
      <c r="CM408" s="211">
        <f>_xlfn.XLOOKUP($C408,[1]Sheet1!$B:$B,[1]Sheet1!BM:BM)</f>
        <v>0</v>
      </c>
      <c r="CN408" s="211">
        <f>_xlfn.XLOOKUP($C408,[1]Sheet1!$B:$B,[1]Sheet1!BN:BN)</f>
        <v>0</v>
      </c>
      <c r="CO408" s="211">
        <f>_xlfn.XLOOKUP($C408,[1]Sheet1!$B:$B,[1]Sheet1!BO:BO)</f>
        <v>0</v>
      </c>
      <c r="CP408" s="211">
        <f>_xlfn.XLOOKUP($C408,[1]Sheet1!$B:$B,[1]Sheet1!BP:BP)</f>
        <v>0</v>
      </c>
      <c r="CQ408" s="211">
        <f>_xlfn.XLOOKUP($C408,[1]Sheet1!$B:$B,[1]Sheet1!BQ:BQ)</f>
        <v>0</v>
      </c>
      <c r="CR408" s="211">
        <f>_xlfn.XLOOKUP($C408,[1]Sheet1!$B:$B,[1]Sheet1!BR:BR)</f>
        <v>0</v>
      </c>
      <c r="CS408" s="211">
        <f>_xlfn.XLOOKUP($C408,[1]Sheet1!$B:$B,[1]Sheet1!BS:BS)</f>
        <v>0</v>
      </c>
      <c r="CT408" s="211">
        <f>_xlfn.XLOOKUP($C408,[1]Sheet1!$B:$B,[1]Sheet1!BT:BT)</f>
        <v>0</v>
      </c>
      <c r="CU408" s="211">
        <f>_xlfn.XLOOKUP($C408,[1]Sheet1!$B:$B,[1]Sheet1!BU:BU)</f>
        <v>0</v>
      </c>
      <c r="CV408" s="211">
        <f>_xlfn.XLOOKUP($C408,[1]Sheet1!$B:$B,[1]Sheet1!BV:BV)</f>
        <v>0</v>
      </c>
      <c r="CW408" s="211">
        <f>_xlfn.XLOOKUP($C408,[1]Sheet1!$B:$B,[1]Sheet1!BW:BW)</f>
        <v>0</v>
      </c>
      <c r="CX408" s="211">
        <f>_xlfn.XLOOKUP($C408,[1]Sheet1!$B:$B,[1]Sheet1!BX:BX)</f>
        <v>0</v>
      </c>
      <c r="CY408" s="211">
        <f>_xlfn.XLOOKUP($C408,[1]Sheet1!$B:$B,[1]Sheet1!BY:BY)</f>
        <v>0</v>
      </c>
      <c r="CZ408" s="211">
        <f>_xlfn.XLOOKUP($C408,[1]Sheet1!$B:$B,[1]Sheet1!BZ:BZ)</f>
        <v>0</v>
      </c>
      <c r="DA408" s="211">
        <f>_xlfn.XLOOKUP($C408,[1]Sheet1!$B:$B,[1]Sheet1!CA:CA)</f>
        <v>0</v>
      </c>
      <c r="DB408" s="211">
        <f>_xlfn.XLOOKUP($C408,[1]Sheet1!$B:$B,[1]Sheet1!CB:CB)</f>
        <v>0</v>
      </c>
      <c r="DC408" s="211">
        <f>_xlfn.XLOOKUP($C408,[1]Sheet1!$B:$B,[1]Sheet1!CC:CC)</f>
        <v>0</v>
      </c>
      <c r="DD408" s="211">
        <f>_xlfn.XLOOKUP($C408,[1]Sheet1!$B:$B,[1]Sheet1!CD:CD)</f>
        <v>0</v>
      </c>
      <c r="DE408" s="211">
        <f>_xlfn.XLOOKUP($C408,[1]Sheet1!$B:$B,[1]Sheet1!CE:CE)</f>
        <v>0</v>
      </c>
      <c r="DF408" s="211">
        <f>_xlfn.XLOOKUP($C408,[1]Sheet1!$B:$B,[1]Sheet1!CF:CF)</f>
        <v>0</v>
      </c>
      <c r="DG408" s="163" t="str">
        <f>_xlfn.XLOOKUP(C408,[2]Sheet1!$B:$B,[2]Sheet1!$N:$N)</f>
        <v>N</v>
      </c>
      <c r="DH408" s="163">
        <f>_xlfn.XLOOKUP(C408,[2]Sheet1!$B:$B,[2]Sheet1!$R:$R)</f>
        <v>0</v>
      </c>
      <c r="DI408" s="163" t="str">
        <f>_xlfn.XLOOKUP(C408,[2]Sheet1!$B:$B,[2]Sheet1!$AN:$AN)</f>
        <v>N</v>
      </c>
      <c r="DJ408" s="163" t="str">
        <f>_xlfn.XLOOKUP(C408,[2]Sheet1!$B:$B,[2]Sheet1!$W:$W)</f>
        <v>N</v>
      </c>
      <c r="DK408" s="163">
        <f>_xlfn.XLOOKUP(C408,[2]Sheet1!$B:$B,[2]Sheet1!$AF:$AF)</f>
        <v>0</v>
      </c>
      <c r="DL408" s="163">
        <f>_xlfn.XLOOKUP(C408,[2]Sheet1!$B:$B,[2]Sheet1!$AW:$AW)</f>
        <v>0</v>
      </c>
      <c r="DM408" s="166" t="str">
        <f t="shared" si="245"/>
        <v>N</v>
      </c>
      <c r="DN408" s="166" t="str">
        <f t="shared" si="246"/>
        <v/>
      </c>
      <c r="DO408" s="166" t="str">
        <f t="shared" si="247"/>
        <v>N</v>
      </c>
      <c r="DP408" s="166" t="str">
        <f t="shared" si="248"/>
        <v>N</v>
      </c>
      <c r="DQ408" s="180" t="str">
        <f t="shared" si="249"/>
        <v/>
      </c>
      <c r="DR408" s="180"/>
    </row>
    <row r="409" spans="1:122" s="99" customFormat="1" ht="16.5" hidden="1" customHeight="1">
      <c r="A409" s="143">
        <v>406</v>
      </c>
      <c r="B409" s="143">
        <v>394</v>
      </c>
      <c r="C409" s="144" t="s">
        <v>1765</v>
      </c>
      <c r="D409" s="143" t="s">
        <v>7219</v>
      </c>
      <c r="E409" s="143" t="s">
        <v>7178</v>
      </c>
      <c r="F409" s="143" t="s">
        <v>2277</v>
      </c>
      <c r="G409" s="143" t="s">
        <v>3181</v>
      </c>
      <c r="H409" s="167" t="s">
        <v>1766</v>
      </c>
      <c r="I409" s="143" t="s">
        <v>1767</v>
      </c>
      <c r="J409" s="143">
        <v>-0.436</v>
      </c>
      <c r="K409" s="143" t="s">
        <v>1768</v>
      </c>
      <c r="L409" s="143">
        <v>83115</v>
      </c>
      <c r="M409" s="144">
        <v>3</v>
      </c>
      <c r="N409" s="145" t="s">
        <v>689</v>
      </c>
      <c r="O409" s="145" t="s">
        <v>7588</v>
      </c>
      <c r="P409" s="146" t="s">
        <v>7588</v>
      </c>
      <c r="Q409" s="73" t="s">
        <v>689</v>
      </c>
      <c r="R409" s="73" t="s">
        <v>689</v>
      </c>
      <c r="S409" s="145" t="s">
        <v>7588</v>
      </c>
      <c r="T409" s="145" t="s">
        <v>7588</v>
      </c>
      <c r="U409" s="214" t="s">
        <v>7588</v>
      </c>
      <c r="V409" s="145" t="s">
        <v>7588</v>
      </c>
      <c r="W409" s="145" t="s">
        <v>7588</v>
      </c>
      <c r="X409" s="219" t="s">
        <v>7588</v>
      </c>
      <c r="Y409" s="73" t="s">
        <v>7588</v>
      </c>
      <c r="Z409" s="145" t="s">
        <v>7588</v>
      </c>
      <c r="AA409" s="146" t="s">
        <v>7588</v>
      </c>
      <c r="AB409" s="145"/>
      <c r="AC409" s="145" t="s">
        <v>7588</v>
      </c>
      <c r="AD409" s="146" t="s">
        <v>7588</v>
      </c>
      <c r="AE409" s="73" t="s">
        <v>7588</v>
      </c>
      <c r="AF409" s="73" t="s">
        <v>689</v>
      </c>
      <c r="AG409" s="145" t="s">
        <v>7588</v>
      </c>
      <c r="AH409" s="145" t="s">
        <v>7588</v>
      </c>
      <c r="AI409" s="145" t="s">
        <v>7588</v>
      </c>
      <c r="AJ409" s="145" t="s">
        <v>7588</v>
      </c>
      <c r="AK409" s="147" t="s">
        <v>7588</v>
      </c>
      <c r="AL409" s="145" t="s">
        <v>7588</v>
      </c>
      <c r="AM409" s="172" t="s">
        <v>1769</v>
      </c>
      <c r="AN409" s="144" t="s">
        <v>442</v>
      </c>
      <c r="AO409" s="24" t="s">
        <v>7588</v>
      </c>
      <c r="AP409" s="145" t="s">
        <v>689</v>
      </c>
      <c r="AQ409" s="143" t="s">
        <v>7588</v>
      </c>
      <c r="AR409" s="143" t="s">
        <v>7588</v>
      </c>
      <c r="AS409" s="143" t="s">
        <v>7588</v>
      </c>
      <c r="AT409" s="143"/>
      <c r="AU409" s="144"/>
      <c r="AV409" s="143" t="s">
        <v>7588</v>
      </c>
      <c r="AW409" s="198" t="s">
        <v>7588</v>
      </c>
      <c r="AX409" s="143" t="s">
        <v>7588</v>
      </c>
      <c r="AY409" s="143" t="s">
        <v>689</v>
      </c>
      <c r="AZ409" s="143" t="s">
        <v>7588</v>
      </c>
      <c r="BA409" s="143" t="s">
        <v>7588</v>
      </c>
      <c r="BB409" s="143"/>
      <c r="BC409" s="144"/>
      <c r="BD409" s="143"/>
      <c r="BE409" s="148"/>
      <c r="BF409" s="202" t="s">
        <v>1770</v>
      </c>
      <c r="BG409" s="24">
        <f t="shared" si="217"/>
        <v>0</v>
      </c>
      <c r="BH409" s="24">
        <f t="shared" si="218"/>
        <v>0</v>
      </c>
      <c r="BI409" s="24">
        <f t="shared" si="219"/>
        <v>0</v>
      </c>
      <c r="BJ409" s="24">
        <f t="shared" si="220"/>
        <v>0</v>
      </c>
      <c r="BK409" s="24">
        <f t="shared" si="221"/>
        <v>0</v>
      </c>
      <c r="BL409" s="24">
        <f t="shared" si="222"/>
        <v>0</v>
      </c>
      <c r="BM409" s="24">
        <f t="shared" si="223"/>
        <v>0</v>
      </c>
      <c r="BN409" s="24">
        <f t="shared" si="224"/>
        <v>0</v>
      </c>
      <c r="BO409" s="24">
        <f t="shared" si="225"/>
        <v>0</v>
      </c>
      <c r="BP409" s="24">
        <f t="shared" si="226"/>
        <v>0</v>
      </c>
      <c r="BQ409" s="24">
        <f t="shared" si="227"/>
        <v>0</v>
      </c>
      <c r="BR409" s="24">
        <f t="shared" si="228"/>
        <v>0</v>
      </c>
      <c r="BS409" s="24">
        <f t="shared" si="229"/>
        <v>0</v>
      </c>
      <c r="BT409" s="24">
        <f t="shared" si="230"/>
        <v>0</v>
      </c>
      <c r="BU409" s="24">
        <f t="shared" si="231"/>
        <v>0</v>
      </c>
      <c r="BV409" s="24">
        <f t="shared" si="232"/>
        <v>0</v>
      </c>
      <c r="BW409" s="24">
        <f t="shared" si="233"/>
        <v>0</v>
      </c>
      <c r="BX409" s="24">
        <f t="shared" si="234"/>
        <v>0</v>
      </c>
      <c r="BY409" s="24">
        <f t="shared" si="235"/>
        <v>0</v>
      </c>
      <c r="BZ409" s="24">
        <f t="shared" si="236"/>
        <v>0</v>
      </c>
      <c r="CA409" s="24">
        <f t="shared" si="237"/>
        <v>0</v>
      </c>
      <c r="CB409" s="24">
        <f t="shared" si="238"/>
        <v>0</v>
      </c>
      <c r="CC409" s="24">
        <f t="shared" si="239"/>
        <v>0</v>
      </c>
      <c r="CD409" s="24">
        <f t="shared" si="240"/>
        <v>0</v>
      </c>
      <c r="CE409" s="24">
        <f t="shared" si="241"/>
        <v>0</v>
      </c>
      <c r="CF409" s="24">
        <f t="shared" si="242"/>
        <v>0</v>
      </c>
      <c r="CG409" s="24">
        <f t="shared" si="250"/>
        <v>0</v>
      </c>
      <c r="CH409" s="24">
        <f t="shared" si="243"/>
        <v>0</v>
      </c>
      <c r="CI409" s="24">
        <f t="shared" si="244"/>
        <v>0</v>
      </c>
      <c r="CJ409" s="211">
        <f>_xlfn.XLOOKUP($C409,[1]Sheet1!$B:$B,[1]Sheet1!BJ:BJ)</f>
        <v>0</v>
      </c>
      <c r="CK409" s="211">
        <f>_xlfn.XLOOKUP($C409,[1]Sheet1!$B:$B,[1]Sheet1!BK:BK)</f>
        <v>0</v>
      </c>
      <c r="CL409" s="211">
        <f>_xlfn.XLOOKUP($C409,[1]Sheet1!$B:$B,[1]Sheet1!BL:BL)</f>
        <v>0</v>
      </c>
      <c r="CM409" s="211">
        <f>_xlfn.XLOOKUP($C409,[1]Sheet1!$B:$B,[1]Sheet1!BM:BM)</f>
        <v>0</v>
      </c>
      <c r="CN409" s="211">
        <f>_xlfn.XLOOKUP($C409,[1]Sheet1!$B:$B,[1]Sheet1!BN:BN)</f>
        <v>0</v>
      </c>
      <c r="CO409" s="211">
        <f>_xlfn.XLOOKUP($C409,[1]Sheet1!$B:$B,[1]Sheet1!BO:BO)</f>
        <v>0</v>
      </c>
      <c r="CP409" s="211">
        <f>_xlfn.XLOOKUP($C409,[1]Sheet1!$B:$B,[1]Sheet1!BP:BP)</f>
        <v>0</v>
      </c>
      <c r="CQ409" s="211">
        <f>_xlfn.XLOOKUP($C409,[1]Sheet1!$B:$B,[1]Sheet1!BQ:BQ)</f>
        <v>0</v>
      </c>
      <c r="CR409" s="211">
        <f>_xlfn.XLOOKUP($C409,[1]Sheet1!$B:$B,[1]Sheet1!BR:BR)</f>
        <v>0</v>
      </c>
      <c r="CS409" s="211">
        <f>_xlfn.XLOOKUP($C409,[1]Sheet1!$B:$B,[1]Sheet1!BS:BS)</f>
        <v>0</v>
      </c>
      <c r="CT409" s="211">
        <f>_xlfn.XLOOKUP($C409,[1]Sheet1!$B:$B,[1]Sheet1!BT:BT)</f>
        <v>0</v>
      </c>
      <c r="CU409" s="211">
        <f>_xlfn.XLOOKUP($C409,[1]Sheet1!$B:$B,[1]Sheet1!BU:BU)</f>
        <v>0</v>
      </c>
      <c r="CV409" s="211">
        <f>_xlfn.XLOOKUP($C409,[1]Sheet1!$B:$B,[1]Sheet1!BV:BV)</f>
        <v>0</v>
      </c>
      <c r="CW409" s="211">
        <f>_xlfn.XLOOKUP($C409,[1]Sheet1!$B:$B,[1]Sheet1!BW:BW)</f>
        <v>0</v>
      </c>
      <c r="CX409" s="211">
        <f>_xlfn.XLOOKUP($C409,[1]Sheet1!$B:$B,[1]Sheet1!BX:BX)</f>
        <v>0</v>
      </c>
      <c r="CY409" s="211">
        <f>_xlfn.XLOOKUP($C409,[1]Sheet1!$B:$B,[1]Sheet1!BY:BY)</f>
        <v>0</v>
      </c>
      <c r="CZ409" s="211">
        <f>_xlfn.XLOOKUP($C409,[1]Sheet1!$B:$B,[1]Sheet1!BZ:BZ)</f>
        <v>0</v>
      </c>
      <c r="DA409" s="211">
        <f>_xlfn.XLOOKUP($C409,[1]Sheet1!$B:$B,[1]Sheet1!CA:CA)</f>
        <v>0</v>
      </c>
      <c r="DB409" s="211">
        <f>_xlfn.XLOOKUP($C409,[1]Sheet1!$B:$B,[1]Sheet1!CB:CB)</f>
        <v>0</v>
      </c>
      <c r="DC409" s="211">
        <f>_xlfn.XLOOKUP($C409,[1]Sheet1!$B:$B,[1]Sheet1!CC:CC)</f>
        <v>0</v>
      </c>
      <c r="DD409" s="211">
        <f>_xlfn.XLOOKUP($C409,[1]Sheet1!$B:$B,[1]Sheet1!CD:CD)</f>
        <v>0</v>
      </c>
      <c r="DE409" s="211">
        <f>_xlfn.XLOOKUP($C409,[1]Sheet1!$B:$B,[1]Sheet1!CE:CE)</f>
        <v>0</v>
      </c>
      <c r="DF409" s="211">
        <f>_xlfn.XLOOKUP($C409,[1]Sheet1!$B:$B,[1]Sheet1!CF:CF)</f>
        <v>0</v>
      </c>
      <c r="DG409" s="163" t="str">
        <f>_xlfn.XLOOKUP(C409,[2]Sheet1!$B:$B,[2]Sheet1!$N:$N)</f>
        <v>N</v>
      </c>
      <c r="DH409" s="163">
        <f>_xlfn.XLOOKUP(C409,[2]Sheet1!$B:$B,[2]Sheet1!$R:$R)</f>
        <v>0</v>
      </c>
      <c r="DI409" s="163" t="str">
        <f>_xlfn.XLOOKUP(C409,[2]Sheet1!$B:$B,[2]Sheet1!$AN:$AN)</f>
        <v>N</v>
      </c>
      <c r="DJ409" s="163" t="str">
        <f>_xlfn.XLOOKUP(C409,[2]Sheet1!$B:$B,[2]Sheet1!$W:$W)</f>
        <v>N</v>
      </c>
      <c r="DK409" s="163">
        <f>_xlfn.XLOOKUP(C409,[2]Sheet1!$B:$B,[2]Sheet1!$AF:$AF)</f>
        <v>0</v>
      </c>
      <c r="DL409" s="163">
        <f>_xlfn.XLOOKUP(C409,[2]Sheet1!$B:$B,[2]Sheet1!$AW:$AW)</f>
        <v>0</v>
      </c>
      <c r="DM409" s="166" t="str">
        <f t="shared" si="245"/>
        <v>N</v>
      </c>
      <c r="DN409" s="166" t="str">
        <f t="shared" si="246"/>
        <v/>
      </c>
      <c r="DO409" s="166" t="str">
        <f t="shared" si="247"/>
        <v>N</v>
      </c>
      <c r="DP409" s="166" t="str">
        <f t="shared" si="248"/>
        <v>N</v>
      </c>
      <c r="DQ409" s="180" t="str">
        <f t="shared" si="249"/>
        <v/>
      </c>
      <c r="DR409" s="180"/>
    </row>
    <row r="410" spans="1:122" s="24" customFormat="1" ht="16.5" hidden="1" customHeight="1">
      <c r="A410" s="24">
        <v>407</v>
      </c>
      <c r="B410" s="24">
        <v>411</v>
      </c>
      <c r="C410" s="26" t="s">
        <v>1771</v>
      </c>
      <c r="D410" s="143" t="s">
        <v>7176</v>
      </c>
      <c r="E410" s="143" t="s">
        <v>7165</v>
      </c>
      <c r="F410" s="143" t="s">
        <v>2277</v>
      </c>
      <c r="G410" s="143" t="s">
        <v>3181</v>
      </c>
      <c r="H410" s="167" t="s">
        <v>1772</v>
      </c>
      <c r="I410" s="143" t="s">
        <v>1773</v>
      </c>
      <c r="J410" s="143">
        <v>0.189</v>
      </c>
      <c r="K410" s="143" t="s">
        <v>1774</v>
      </c>
      <c r="L410" s="143">
        <v>49402</v>
      </c>
      <c r="M410" s="144">
        <v>6</v>
      </c>
      <c r="N410" s="73" t="s">
        <v>689</v>
      </c>
      <c r="O410" s="73" t="s">
        <v>7588</v>
      </c>
      <c r="P410" s="74" t="s">
        <v>7588</v>
      </c>
      <c r="Q410" s="73" t="s">
        <v>689</v>
      </c>
      <c r="R410" s="73" t="s">
        <v>689</v>
      </c>
      <c r="S410" s="73" t="s">
        <v>7588</v>
      </c>
      <c r="T410" s="73" t="s">
        <v>7588</v>
      </c>
      <c r="U410" s="213" t="s">
        <v>7588</v>
      </c>
      <c r="V410" s="73" t="s">
        <v>7588</v>
      </c>
      <c r="W410" s="73" t="s">
        <v>7588</v>
      </c>
      <c r="X410" s="218" t="s">
        <v>7588</v>
      </c>
      <c r="Y410" s="73" t="s">
        <v>7588</v>
      </c>
      <c r="Z410" s="73" t="s">
        <v>7588</v>
      </c>
      <c r="AA410" s="74" t="s">
        <v>7588</v>
      </c>
      <c r="AB410" s="73"/>
      <c r="AC410" s="73" t="s">
        <v>3013</v>
      </c>
      <c r="AD410" s="74" t="s">
        <v>7139</v>
      </c>
      <c r="AE410" s="73" t="s">
        <v>85</v>
      </c>
      <c r="AF410" s="73" t="s">
        <v>689</v>
      </c>
      <c r="AG410" s="73" t="s">
        <v>166</v>
      </c>
      <c r="AH410" s="73" t="s">
        <v>166</v>
      </c>
      <c r="AI410" s="73" t="s">
        <v>1775</v>
      </c>
      <c r="AJ410" s="73" t="s">
        <v>691</v>
      </c>
      <c r="AK410" s="81" t="s">
        <v>167</v>
      </c>
      <c r="AL410" s="73">
        <v>2060</v>
      </c>
      <c r="AM410" s="28" t="s">
        <v>1776</v>
      </c>
      <c r="AN410" s="26"/>
      <c r="AO410" s="24" t="s">
        <v>7588</v>
      </c>
      <c r="AP410" s="73" t="s">
        <v>689</v>
      </c>
      <c r="AQ410" s="24" t="s">
        <v>7588</v>
      </c>
      <c r="AR410" s="24" t="s">
        <v>7588</v>
      </c>
      <c r="AS410" s="24" t="s">
        <v>7588</v>
      </c>
      <c r="AU410" s="26"/>
      <c r="AV410" s="24" t="s">
        <v>267</v>
      </c>
      <c r="AW410" s="22" t="s">
        <v>267</v>
      </c>
      <c r="AX410" s="24" t="s">
        <v>269</v>
      </c>
      <c r="AY410" s="24" t="s">
        <v>689</v>
      </c>
      <c r="AZ410" s="24" t="s">
        <v>7588</v>
      </c>
      <c r="BA410" s="24" t="s">
        <v>7588</v>
      </c>
      <c r="BC410" s="26"/>
      <c r="BE410" s="29"/>
      <c r="BF410" s="26"/>
      <c r="BG410" s="24">
        <f t="shared" si="217"/>
        <v>0</v>
      </c>
      <c r="BH410" s="24">
        <f t="shared" si="218"/>
        <v>0</v>
      </c>
      <c r="BI410" s="24">
        <f t="shared" si="219"/>
        <v>0</v>
      </c>
      <c r="BJ410" s="24">
        <f t="shared" si="220"/>
        <v>0</v>
      </c>
      <c r="BK410" s="24">
        <f t="shared" si="221"/>
        <v>0</v>
      </c>
      <c r="BL410" s="24">
        <f t="shared" si="222"/>
        <v>0</v>
      </c>
      <c r="BM410" s="24">
        <f t="shared" si="223"/>
        <v>0</v>
      </c>
      <c r="BN410" s="24">
        <f t="shared" si="224"/>
        <v>0</v>
      </c>
      <c r="BO410" s="24">
        <f t="shared" si="225"/>
        <v>0</v>
      </c>
      <c r="BP410" s="24">
        <f t="shared" si="226"/>
        <v>0</v>
      </c>
      <c r="BQ410" s="24">
        <f t="shared" si="227"/>
        <v>0</v>
      </c>
      <c r="BR410" s="24">
        <f t="shared" si="228"/>
        <v>0</v>
      </c>
      <c r="BS410" s="24">
        <f t="shared" si="229"/>
        <v>0</v>
      </c>
      <c r="BT410" s="24">
        <f t="shared" si="230"/>
        <v>0</v>
      </c>
      <c r="BU410" s="24">
        <f t="shared" si="231"/>
        <v>0</v>
      </c>
      <c r="BV410" s="24">
        <f t="shared" si="232"/>
        <v>0</v>
      </c>
      <c r="BW410" s="24">
        <f t="shared" si="233"/>
        <v>0</v>
      </c>
      <c r="BX410" s="24">
        <f t="shared" si="234"/>
        <v>0</v>
      </c>
      <c r="BY410" s="24">
        <f t="shared" si="235"/>
        <v>0</v>
      </c>
      <c r="BZ410" s="24">
        <f t="shared" si="236"/>
        <v>0</v>
      </c>
      <c r="CA410" s="24">
        <f t="shared" si="237"/>
        <v>0</v>
      </c>
      <c r="CB410" s="24">
        <f t="shared" si="238"/>
        <v>0</v>
      </c>
      <c r="CC410" s="24">
        <f t="shared" si="239"/>
        <v>0</v>
      </c>
      <c r="CD410" s="24">
        <f t="shared" si="240"/>
        <v>0</v>
      </c>
      <c r="CE410" s="24">
        <f t="shared" si="241"/>
        <v>0</v>
      </c>
      <c r="CF410" s="24">
        <f t="shared" si="242"/>
        <v>0</v>
      </c>
      <c r="CG410" s="24">
        <f t="shared" si="250"/>
        <v>0</v>
      </c>
      <c r="CH410" s="24">
        <f t="shared" si="243"/>
        <v>0</v>
      </c>
      <c r="CI410" s="24">
        <f t="shared" si="244"/>
        <v>1</v>
      </c>
      <c r="CJ410" s="211">
        <f>_xlfn.XLOOKUP($C410,[1]Sheet1!$B:$B,[1]Sheet1!BJ:BJ)</f>
        <v>0</v>
      </c>
      <c r="CK410" s="211">
        <f>_xlfn.XLOOKUP($C410,[1]Sheet1!$B:$B,[1]Sheet1!BK:BK)</f>
        <v>0</v>
      </c>
      <c r="CL410" s="211">
        <f>_xlfn.XLOOKUP($C410,[1]Sheet1!$B:$B,[1]Sheet1!BL:BL)</f>
        <v>0</v>
      </c>
      <c r="CM410" s="211">
        <f>_xlfn.XLOOKUP($C410,[1]Sheet1!$B:$B,[1]Sheet1!BM:BM)</f>
        <v>0</v>
      </c>
      <c r="CN410" s="211">
        <f>_xlfn.XLOOKUP($C410,[1]Sheet1!$B:$B,[1]Sheet1!BN:BN)</f>
        <v>0</v>
      </c>
      <c r="CO410" s="211">
        <f>_xlfn.XLOOKUP($C410,[1]Sheet1!$B:$B,[1]Sheet1!BO:BO)</f>
        <v>0</v>
      </c>
      <c r="CP410" s="211">
        <f>_xlfn.XLOOKUP($C410,[1]Sheet1!$B:$B,[1]Sheet1!BP:BP)</f>
        <v>0</v>
      </c>
      <c r="CQ410" s="211">
        <f>_xlfn.XLOOKUP($C410,[1]Sheet1!$B:$B,[1]Sheet1!BQ:BQ)</f>
        <v>0</v>
      </c>
      <c r="CR410" s="211">
        <f>_xlfn.XLOOKUP($C410,[1]Sheet1!$B:$B,[1]Sheet1!BR:BR)</f>
        <v>0</v>
      </c>
      <c r="CS410" s="211">
        <f>_xlfn.XLOOKUP($C410,[1]Sheet1!$B:$B,[1]Sheet1!BS:BS)</f>
        <v>0</v>
      </c>
      <c r="CT410" s="211">
        <f>_xlfn.XLOOKUP($C410,[1]Sheet1!$B:$B,[1]Sheet1!BT:BT)</f>
        <v>0</v>
      </c>
      <c r="CU410" s="211">
        <f>_xlfn.XLOOKUP($C410,[1]Sheet1!$B:$B,[1]Sheet1!BU:BU)</f>
        <v>0</v>
      </c>
      <c r="CV410" s="211">
        <f>_xlfn.XLOOKUP($C410,[1]Sheet1!$B:$B,[1]Sheet1!BV:BV)</f>
        <v>0</v>
      </c>
      <c r="CW410" s="211">
        <f>_xlfn.XLOOKUP($C410,[1]Sheet1!$B:$B,[1]Sheet1!BW:BW)</f>
        <v>0</v>
      </c>
      <c r="CX410" s="211">
        <f>_xlfn.XLOOKUP($C410,[1]Sheet1!$B:$B,[1]Sheet1!BX:BX)</f>
        <v>0</v>
      </c>
      <c r="CY410" s="211">
        <f>_xlfn.XLOOKUP($C410,[1]Sheet1!$B:$B,[1]Sheet1!BY:BY)</f>
        <v>0</v>
      </c>
      <c r="CZ410" s="211">
        <f>_xlfn.XLOOKUP($C410,[1]Sheet1!$B:$B,[1]Sheet1!BZ:BZ)</f>
        <v>0</v>
      </c>
      <c r="DA410" s="211">
        <f>_xlfn.XLOOKUP($C410,[1]Sheet1!$B:$B,[1]Sheet1!CA:CA)</f>
        <v>0</v>
      </c>
      <c r="DB410" s="211">
        <f>_xlfn.XLOOKUP($C410,[1]Sheet1!$B:$B,[1]Sheet1!CB:CB)</f>
        <v>0</v>
      </c>
      <c r="DC410" s="211">
        <f>_xlfn.XLOOKUP($C410,[1]Sheet1!$B:$B,[1]Sheet1!CC:CC)</f>
        <v>0</v>
      </c>
      <c r="DD410" s="211">
        <f>_xlfn.XLOOKUP($C410,[1]Sheet1!$B:$B,[1]Sheet1!CD:CD)</f>
        <v>0</v>
      </c>
      <c r="DE410" s="211">
        <f>_xlfn.XLOOKUP($C410,[1]Sheet1!$B:$B,[1]Sheet1!CE:CE)</f>
        <v>0</v>
      </c>
      <c r="DF410" s="211">
        <f>_xlfn.XLOOKUP($C410,[1]Sheet1!$B:$B,[1]Sheet1!CF:CF)</f>
        <v>0</v>
      </c>
      <c r="DG410" s="163" t="str">
        <f>_xlfn.XLOOKUP(C410,[2]Sheet1!$B:$B,[2]Sheet1!$N:$N)</f>
        <v>N</v>
      </c>
      <c r="DH410" s="163">
        <f>_xlfn.XLOOKUP(C410,[2]Sheet1!$B:$B,[2]Sheet1!$R:$R)</f>
        <v>0</v>
      </c>
      <c r="DI410" s="163" t="str">
        <f>_xlfn.XLOOKUP(C410,[2]Sheet1!$B:$B,[2]Sheet1!$AN:$AN)</f>
        <v>N</v>
      </c>
      <c r="DJ410" s="163" t="str">
        <f>_xlfn.XLOOKUP(C410,[2]Sheet1!$B:$B,[2]Sheet1!$W:$W)</f>
        <v>G</v>
      </c>
      <c r="DK410" s="163" t="str">
        <f>_xlfn.XLOOKUP(C410,[2]Sheet1!$B:$B,[2]Sheet1!$AF:$AF)</f>
        <v>U</v>
      </c>
      <c r="DL410" s="163" t="str">
        <f>_xlfn.XLOOKUP(C410,[2]Sheet1!$B:$B,[2]Sheet1!$AW:$AW)</f>
        <v>N</v>
      </c>
      <c r="DM410" s="166" t="str">
        <f t="shared" si="245"/>
        <v>N</v>
      </c>
      <c r="DN410" s="166" t="str">
        <f t="shared" si="246"/>
        <v/>
      </c>
      <c r="DO410" s="166" t="str">
        <f t="shared" si="247"/>
        <v>N</v>
      </c>
      <c r="DP410" s="166" t="str">
        <f t="shared" si="248"/>
        <v>N</v>
      </c>
      <c r="DQ410" s="180" t="str">
        <f t="shared" si="249"/>
        <v>Not Specified</v>
      </c>
      <c r="DR410" s="180"/>
    </row>
    <row r="411" spans="1:122" s="143" customFormat="1" ht="16.5" hidden="1" customHeight="1">
      <c r="A411" s="24">
        <v>408</v>
      </c>
      <c r="B411" s="24">
        <v>406</v>
      </c>
      <c r="C411" s="26" t="s">
        <v>1938</v>
      </c>
      <c r="D411" s="24" t="s">
        <v>7196</v>
      </c>
      <c r="E411" s="24" t="s">
        <v>7172</v>
      </c>
      <c r="F411" s="24" t="s">
        <v>2540</v>
      </c>
      <c r="G411" s="24" t="s">
        <v>3181</v>
      </c>
      <c r="H411" s="30" t="s">
        <v>1939</v>
      </c>
      <c r="I411" s="24" t="s">
        <v>1940</v>
      </c>
      <c r="J411" s="24">
        <v>0.24399999999999999</v>
      </c>
      <c r="K411" s="24" t="s">
        <v>1941</v>
      </c>
      <c r="L411" s="24">
        <v>74077</v>
      </c>
      <c r="M411" s="26">
        <v>31</v>
      </c>
      <c r="N411" s="73" t="s">
        <v>689</v>
      </c>
      <c r="O411" s="73" t="s">
        <v>7588</v>
      </c>
      <c r="P411" s="74" t="s">
        <v>7588</v>
      </c>
      <c r="Q411" s="73" t="s">
        <v>689</v>
      </c>
      <c r="R411" s="73" t="s">
        <v>689</v>
      </c>
      <c r="S411" s="73" t="s">
        <v>7588</v>
      </c>
      <c r="T411" s="73" t="s">
        <v>7588</v>
      </c>
      <c r="U411" s="213" t="s">
        <v>7588</v>
      </c>
      <c r="V411" s="73" t="s">
        <v>7588</v>
      </c>
      <c r="W411" s="73" t="s">
        <v>7588</v>
      </c>
      <c r="X411" s="218" t="s">
        <v>7588</v>
      </c>
      <c r="Y411" s="73" t="s">
        <v>7588</v>
      </c>
      <c r="Z411" s="73" t="s">
        <v>7588</v>
      </c>
      <c r="AA411" s="74" t="s">
        <v>7588</v>
      </c>
      <c r="AB411" s="73"/>
      <c r="AC411" s="73" t="s">
        <v>675</v>
      </c>
      <c r="AD411" s="74" t="s">
        <v>5</v>
      </c>
      <c r="AE411" s="73" t="s">
        <v>7346</v>
      </c>
      <c r="AF411" s="73" t="s">
        <v>86</v>
      </c>
      <c r="AG411" s="73" t="s">
        <v>266</v>
      </c>
      <c r="AH411" s="73" t="s">
        <v>266</v>
      </c>
      <c r="AI411" s="73" t="s">
        <v>266</v>
      </c>
      <c r="AJ411" s="73" t="s">
        <v>2283</v>
      </c>
      <c r="AK411" s="81" t="s">
        <v>6492</v>
      </c>
      <c r="AL411" s="73">
        <v>2070</v>
      </c>
      <c r="AM411" s="24"/>
      <c r="AN411" s="26"/>
      <c r="AO411" s="24" t="s">
        <v>7588</v>
      </c>
      <c r="AP411" s="73" t="s">
        <v>689</v>
      </c>
      <c r="AQ411" s="24" t="s">
        <v>7588</v>
      </c>
      <c r="AR411" s="24" t="s">
        <v>7588</v>
      </c>
      <c r="AS411" s="24" t="s">
        <v>7588</v>
      </c>
      <c r="AT411" s="24"/>
      <c r="AU411" s="26"/>
      <c r="AV411" s="24" t="s">
        <v>266</v>
      </c>
      <c r="AW411" s="22" t="s">
        <v>267</v>
      </c>
      <c r="AX411" s="24" t="s">
        <v>269</v>
      </c>
      <c r="AY411" s="24" t="s">
        <v>689</v>
      </c>
      <c r="AZ411" s="24" t="s">
        <v>7588</v>
      </c>
      <c r="BA411" s="24" t="s">
        <v>7588</v>
      </c>
      <c r="BB411" s="24"/>
      <c r="BC411" s="26"/>
      <c r="BD411" s="24"/>
      <c r="BE411" s="29"/>
      <c r="BF411" s="26"/>
      <c r="BG411" s="24">
        <f t="shared" si="217"/>
        <v>0</v>
      </c>
      <c r="BH411" s="24">
        <f t="shared" si="218"/>
        <v>0</v>
      </c>
      <c r="BI411" s="24">
        <f t="shared" si="219"/>
        <v>0</v>
      </c>
      <c r="BJ411" s="24">
        <f t="shared" si="220"/>
        <v>0</v>
      </c>
      <c r="BK411" s="24">
        <f t="shared" si="221"/>
        <v>0</v>
      </c>
      <c r="BL411" s="24">
        <f t="shared" si="222"/>
        <v>0</v>
      </c>
      <c r="BM411" s="24">
        <f t="shared" si="223"/>
        <v>0</v>
      </c>
      <c r="BN411" s="24">
        <f t="shared" si="224"/>
        <v>0</v>
      </c>
      <c r="BO411" s="24">
        <f t="shared" si="225"/>
        <v>0</v>
      </c>
      <c r="BP411" s="24">
        <f t="shared" si="226"/>
        <v>0</v>
      </c>
      <c r="BQ411" s="24">
        <f t="shared" si="227"/>
        <v>0</v>
      </c>
      <c r="BR411" s="24">
        <f t="shared" si="228"/>
        <v>0</v>
      </c>
      <c r="BS411" s="24">
        <f t="shared" si="229"/>
        <v>0</v>
      </c>
      <c r="BT411" s="24">
        <f t="shared" si="230"/>
        <v>0</v>
      </c>
      <c r="BU411" s="24">
        <f t="shared" si="231"/>
        <v>0</v>
      </c>
      <c r="BV411" s="24">
        <f t="shared" si="232"/>
        <v>0</v>
      </c>
      <c r="BW411" s="24">
        <f t="shared" si="233"/>
        <v>1</v>
      </c>
      <c r="BX411" s="24">
        <f t="shared" si="234"/>
        <v>1</v>
      </c>
      <c r="BY411" s="24">
        <f t="shared" si="235"/>
        <v>0</v>
      </c>
      <c r="BZ411" s="24">
        <f t="shared" si="236"/>
        <v>0</v>
      </c>
      <c r="CA411" s="24">
        <f t="shared" si="237"/>
        <v>0</v>
      </c>
      <c r="CB411" s="24">
        <f t="shared" si="238"/>
        <v>0</v>
      </c>
      <c r="CC411" s="24">
        <f t="shared" si="239"/>
        <v>0</v>
      </c>
      <c r="CD411" s="24">
        <f t="shared" si="240"/>
        <v>0</v>
      </c>
      <c r="CE411" s="24">
        <f t="shared" si="241"/>
        <v>0</v>
      </c>
      <c r="CF411" s="24">
        <f t="shared" si="242"/>
        <v>1</v>
      </c>
      <c r="CG411" s="24">
        <f t="shared" si="250"/>
        <v>1</v>
      </c>
      <c r="CH411" s="24">
        <f t="shared" si="243"/>
        <v>0</v>
      </c>
      <c r="CI411" s="24">
        <f t="shared" si="244"/>
        <v>0</v>
      </c>
      <c r="CJ411" s="211">
        <f>_xlfn.XLOOKUP($C411,[1]Sheet1!$B:$B,[1]Sheet1!BJ:BJ)</f>
        <v>0</v>
      </c>
      <c r="CK411" s="211">
        <f>_xlfn.XLOOKUP($C411,[1]Sheet1!$B:$B,[1]Sheet1!BK:BK)</f>
        <v>0</v>
      </c>
      <c r="CL411" s="211">
        <f>_xlfn.XLOOKUP($C411,[1]Sheet1!$B:$B,[1]Sheet1!BL:BL)</f>
        <v>1</v>
      </c>
      <c r="CM411" s="211">
        <f>_xlfn.XLOOKUP($C411,[1]Sheet1!$B:$B,[1]Sheet1!BM:BM)</f>
        <v>1</v>
      </c>
      <c r="CN411" s="211">
        <f>_xlfn.XLOOKUP($C411,[1]Sheet1!$B:$B,[1]Sheet1!BN:BN)</f>
        <v>0</v>
      </c>
      <c r="CO411" s="211">
        <f>_xlfn.XLOOKUP($C411,[1]Sheet1!$B:$B,[1]Sheet1!BO:BO)</f>
        <v>0</v>
      </c>
      <c r="CP411" s="211">
        <f>_xlfn.XLOOKUP($C411,[1]Sheet1!$B:$B,[1]Sheet1!BP:BP)</f>
        <v>0</v>
      </c>
      <c r="CQ411" s="211">
        <f>_xlfn.XLOOKUP($C411,[1]Sheet1!$B:$B,[1]Sheet1!BQ:BQ)</f>
        <v>0</v>
      </c>
      <c r="CR411" s="211">
        <f>_xlfn.XLOOKUP($C411,[1]Sheet1!$B:$B,[1]Sheet1!BR:BR)</f>
        <v>0</v>
      </c>
      <c r="CS411" s="211">
        <f>_xlfn.XLOOKUP($C411,[1]Sheet1!$B:$B,[1]Sheet1!BS:BS)</f>
        <v>0</v>
      </c>
      <c r="CT411" s="211">
        <f>_xlfn.XLOOKUP($C411,[1]Sheet1!$B:$B,[1]Sheet1!BT:BT)</f>
        <v>0</v>
      </c>
      <c r="CU411" s="211">
        <f>_xlfn.XLOOKUP($C411,[1]Sheet1!$B:$B,[1]Sheet1!BU:BU)</f>
        <v>0</v>
      </c>
      <c r="CV411" s="211">
        <f>_xlfn.XLOOKUP($C411,[1]Sheet1!$B:$B,[1]Sheet1!BV:BV)</f>
        <v>0</v>
      </c>
      <c r="CW411" s="211">
        <f>_xlfn.XLOOKUP($C411,[1]Sheet1!$B:$B,[1]Sheet1!BW:BW)</f>
        <v>0</v>
      </c>
      <c r="CX411" s="211">
        <f>_xlfn.XLOOKUP($C411,[1]Sheet1!$B:$B,[1]Sheet1!BX:BX)</f>
        <v>0</v>
      </c>
      <c r="CY411" s="211">
        <f>_xlfn.XLOOKUP($C411,[1]Sheet1!$B:$B,[1]Sheet1!BY:BY)</f>
        <v>0</v>
      </c>
      <c r="CZ411" s="211">
        <f>_xlfn.XLOOKUP($C411,[1]Sheet1!$B:$B,[1]Sheet1!BZ:BZ)</f>
        <v>1</v>
      </c>
      <c r="DA411" s="211">
        <f>_xlfn.XLOOKUP($C411,[1]Sheet1!$B:$B,[1]Sheet1!CA:CA)</f>
        <v>0</v>
      </c>
      <c r="DB411" s="211">
        <f>_xlfn.XLOOKUP($C411,[1]Sheet1!$B:$B,[1]Sheet1!CB:CB)</f>
        <v>1</v>
      </c>
      <c r="DC411" s="211">
        <f>_xlfn.XLOOKUP($C411,[1]Sheet1!$B:$B,[1]Sheet1!CC:CC)</f>
        <v>0</v>
      </c>
      <c r="DD411" s="211">
        <f>_xlfn.XLOOKUP($C411,[1]Sheet1!$B:$B,[1]Sheet1!CD:CD)</f>
        <v>0</v>
      </c>
      <c r="DE411" s="211">
        <f>_xlfn.XLOOKUP($C411,[1]Sheet1!$B:$B,[1]Sheet1!CE:CE)</f>
        <v>1</v>
      </c>
      <c r="DF411" s="211">
        <f>_xlfn.XLOOKUP($C411,[1]Sheet1!$B:$B,[1]Sheet1!CF:CF)</f>
        <v>0</v>
      </c>
      <c r="DG411" s="163" t="str">
        <f>_xlfn.XLOOKUP(C411,[2]Sheet1!$B:$B,[2]Sheet1!$N:$N)</f>
        <v>N</v>
      </c>
      <c r="DH411" s="163">
        <f>_xlfn.XLOOKUP(C411,[2]Sheet1!$B:$B,[2]Sheet1!$R:$R)</f>
        <v>0</v>
      </c>
      <c r="DI411" s="163" t="str">
        <f>_xlfn.XLOOKUP(C411,[2]Sheet1!$B:$B,[2]Sheet1!$AN:$AN)</f>
        <v>N</v>
      </c>
      <c r="DJ411" s="163" t="str">
        <f>_xlfn.XLOOKUP(C411,[2]Sheet1!$B:$B,[2]Sheet1!$W:$W)</f>
        <v>C</v>
      </c>
      <c r="DK411" s="163" t="str">
        <f>_xlfn.XLOOKUP(C411,[2]Sheet1!$B:$B,[2]Sheet1!$AF:$AF)</f>
        <v>U</v>
      </c>
      <c r="DL411" s="163" t="str">
        <f>_xlfn.XLOOKUP(C411,[2]Sheet1!$B:$B,[2]Sheet1!$AW:$AW)</f>
        <v>N</v>
      </c>
      <c r="DM411" s="166" t="str">
        <f t="shared" si="245"/>
        <v>N</v>
      </c>
      <c r="DN411" s="166" t="str">
        <f t="shared" si="246"/>
        <v/>
      </c>
      <c r="DO411" s="166" t="str">
        <f t="shared" si="247"/>
        <v>N</v>
      </c>
      <c r="DP411" s="166" t="str">
        <f t="shared" si="248"/>
        <v>Y</v>
      </c>
      <c r="DQ411" s="180" t="str">
        <f t="shared" si="249"/>
        <v>Yes</v>
      </c>
      <c r="DR411" s="180"/>
    </row>
    <row r="412" spans="1:122" s="24" customFormat="1" ht="16.5" hidden="1" customHeight="1">
      <c r="A412" s="24">
        <v>409</v>
      </c>
      <c r="B412" s="24">
        <v>363</v>
      </c>
      <c r="C412" s="26" t="s">
        <v>2120</v>
      </c>
      <c r="D412" s="24" t="s">
        <v>7158</v>
      </c>
      <c r="E412" s="24" t="s">
        <v>7157</v>
      </c>
      <c r="F412" s="24" t="s">
        <v>2800</v>
      </c>
      <c r="G412" s="24" t="s">
        <v>7255</v>
      </c>
      <c r="H412" s="30" t="s">
        <v>2121</v>
      </c>
      <c r="I412" s="24" t="s">
        <v>2122</v>
      </c>
      <c r="J412" s="24">
        <v>-0.22800000000000001</v>
      </c>
      <c r="K412" s="24" t="s">
        <v>2123</v>
      </c>
      <c r="L412" s="24">
        <v>64610</v>
      </c>
      <c r="M412" s="26">
        <v>19</v>
      </c>
      <c r="N412" s="73" t="s">
        <v>689</v>
      </c>
      <c r="O412" s="73" t="s">
        <v>7588</v>
      </c>
      <c r="P412" s="74" t="s">
        <v>7588</v>
      </c>
      <c r="Q412" s="73" t="s">
        <v>86</v>
      </c>
      <c r="R412" s="73" t="s">
        <v>689</v>
      </c>
      <c r="S412" s="73" t="s">
        <v>1421</v>
      </c>
      <c r="T412" s="73" t="s">
        <v>7588</v>
      </c>
      <c r="U412" s="213" t="s">
        <v>7588</v>
      </c>
      <c r="V412" s="73" t="s">
        <v>7588</v>
      </c>
      <c r="W412" s="73" t="s">
        <v>7588</v>
      </c>
      <c r="X412" s="218" t="s">
        <v>7588</v>
      </c>
      <c r="Y412" s="73" t="s">
        <v>7588</v>
      </c>
      <c r="Z412" s="73" t="s">
        <v>7588</v>
      </c>
      <c r="AA412" s="74" t="s">
        <v>7588</v>
      </c>
      <c r="AB412" s="73"/>
      <c r="AC412" s="73" t="s">
        <v>417</v>
      </c>
      <c r="AD412" s="74" t="s">
        <v>6</v>
      </c>
      <c r="AE412" s="73" t="s">
        <v>7588</v>
      </c>
      <c r="AF412" s="73" t="s">
        <v>689</v>
      </c>
      <c r="AG412" s="73" t="s">
        <v>266</v>
      </c>
      <c r="AH412" s="73" t="s">
        <v>266</v>
      </c>
      <c r="AI412" s="73" t="s">
        <v>269</v>
      </c>
      <c r="AJ412" s="73" t="s">
        <v>691</v>
      </c>
      <c r="AK412" s="81" t="s">
        <v>7588</v>
      </c>
      <c r="AL412" s="73" t="s">
        <v>7588</v>
      </c>
      <c r="AN412" s="26"/>
      <c r="AO412" s="24" t="s">
        <v>870</v>
      </c>
      <c r="AP412" s="73" t="s">
        <v>86</v>
      </c>
      <c r="AQ412" s="24" t="s">
        <v>691</v>
      </c>
      <c r="AR412" s="24" t="s">
        <v>6504</v>
      </c>
      <c r="AS412" s="24">
        <v>2050</v>
      </c>
      <c r="AU412" s="26"/>
      <c r="AV412" s="24" t="s">
        <v>266</v>
      </c>
      <c r="AW412" s="22" t="s">
        <v>3019</v>
      </c>
      <c r="AX412" s="24" t="s">
        <v>269</v>
      </c>
      <c r="AY412" s="24" t="s">
        <v>689</v>
      </c>
      <c r="AZ412" s="24" t="s">
        <v>7588</v>
      </c>
      <c r="BA412" s="24" t="s">
        <v>7588</v>
      </c>
      <c r="BC412" s="26"/>
      <c r="BE412" s="29"/>
      <c r="BF412" s="26"/>
      <c r="BG412" s="24">
        <f t="shared" si="217"/>
        <v>0</v>
      </c>
      <c r="BH412" s="24">
        <f t="shared" si="218"/>
        <v>0</v>
      </c>
      <c r="BI412" s="24">
        <f t="shared" si="219"/>
        <v>0</v>
      </c>
      <c r="BJ412" s="24">
        <f t="shared" si="220"/>
        <v>0</v>
      </c>
      <c r="BK412" s="24">
        <f t="shared" si="221"/>
        <v>0</v>
      </c>
      <c r="BL412" s="24">
        <f t="shared" si="222"/>
        <v>0</v>
      </c>
      <c r="BM412" s="24">
        <f t="shared" si="223"/>
        <v>0</v>
      </c>
      <c r="BN412" s="24">
        <f t="shared" si="224"/>
        <v>0</v>
      </c>
      <c r="BO412" s="24">
        <f t="shared" si="225"/>
        <v>0</v>
      </c>
      <c r="BP412" s="24">
        <f t="shared" si="226"/>
        <v>0</v>
      </c>
      <c r="BQ412" s="24">
        <f t="shared" si="227"/>
        <v>0</v>
      </c>
      <c r="BR412" s="24">
        <f t="shared" si="228"/>
        <v>0</v>
      </c>
      <c r="BS412" s="24">
        <f t="shared" si="229"/>
        <v>0</v>
      </c>
      <c r="BT412" s="24">
        <f t="shared" si="230"/>
        <v>1</v>
      </c>
      <c r="BU412" s="24">
        <f t="shared" si="231"/>
        <v>0</v>
      </c>
      <c r="BV412" s="24">
        <f t="shared" si="232"/>
        <v>0</v>
      </c>
      <c r="BW412" s="24">
        <f t="shared" si="233"/>
        <v>0</v>
      </c>
      <c r="BX412" s="24">
        <f t="shared" si="234"/>
        <v>0</v>
      </c>
      <c r="BY412" s="24">
        <f t="shared" si="235"/>
        <v>0</v>
      </c>
      <c r="BZ412" s="24">
        <f t="shared" si="236"/>
        <v>0</v>
      </c>
      <c r="CA412" s="24">
        <f t="shared" si="237"/>
        <v>1</v>
      </c>
      <c r="CB412" s="24">
        <f t="shared" si="238"/>
        <v>1</v>
      </c>
      <c r="CC412" s="24">
        <f t="shared" si="239"/>
        <v>0</v>
      </c>
      <c r="CD412" s="24">
        <f t="shared" si="240"/>
        <v>0</v>
      </c>
      <c r="CE412" s="24">
        <f t="shared" si="241"/>
        <v>0</v>
      </c>
      <c r="CF412" s="24">
        <f t="shared" si="242"/>
        <v>1</v>
      </c>
      <c r="CG412" s="24">
        <f t="shared" si="250"/>
        <v>1</v>
      </c>
      <c r="CH412" s="24">
        <f t="shared" si="243"/>
        <v>0</v>
      </c>
      <c r="CI412" s="24">
        <f t="shared" si="244"/>
        <v>0</v>
      </c>
      <c r="CJ412" s="211">
        <f>_xlfn.XLOOKUP($C412,[1]Sheet1!$B:$B,[1]Sheet1!BJ:BJ)</f>
        <v>0</v>
      </c>
      <c r="CK412" s="211">
        <f>_xlfn.XLOOKUP($C412,[1]Sheet1!$B:$B,[1]Sheet1!BK:BK)</f>
        <v>0</v>
      </c>
      <c r="CL412" s="211">
        <f>_xlfn.XLOOKUP($C412,[1]Sheet1!$B:$B,[1]Sheet1!BL:BL)</f>
        <v>0</v>
      </c>
      <c r="CM412" s="211">
        <f>_xlfn.XLOOKUP($C412,[1]Sheet1!$B:$B,[1]Sheet1!BM:BM)</f>
        <v>0</v>
      </c>
      <c r="CN412" s="211">
        <f>_xlfn.XLOOKUP($C412,[1]Sheet1!$B:$B,[1]Sheet1!BN:BN)</f>
        <v>0</v>
      </c>
      <c r="CO412" s="211">
        <f>_xlfn.XLOOKUP($C412,[1]Sheet1!$B:$B,[1]Sheet1!BO:BO)</f>
        <v>0</v>
      </c>
      <c r="CP412" s="211">
        <f>_xlfn.XLOOKUP($C412,[1]Sheet1!$B:$B,[1]Sheet1!BP:BP)</f>
        <v>1</v>
      </c>
      <c r="CQ412" s="211">
        <f>_xlfn.XLOOKUP($C412,[1]Sheet1!$B:$B,[1]Sheet1!BQ:BQ)</f>
        <v>1</v>
      </c>
      <c r="CR412" s="211">
        <f>_xlfn.XLOOKUP($C412,[1]Sheet1!$B:$B,[1]Sheet1!BR:BR)</f>
        <v>0</v>
      </c>
      <c r="CS412" s="211">
        <f>_xlfn.XLOOKUP($C412,[1]Sheet1!$B:$B,[1]Sheet1!BS:BS)</f>
        <v>0</v>
      </c>
      <c r="CT412" s="211">
        <f>_xlfn.XLOOKUP($C412,[1]Sheet1!$B:$B,[1]Sheet1!BT:BT)</f>
        <v>0</v>
      </c>
      <c r="CU412" s="211">
        <f>_xlfn.XLOOKUP($C412,[1]Sheet1!$B:$B,[1]Sheet1!BU:BU)</f>
        <v>0</v>
      </c>
      <c r="CV412" s="211">
        <f>_xlfn.XLOOKUP($C412,[1]Sheet1!$B:$B,[1]Sheet1!BV:BV)</f>
        <v>0</v>
      </c>
      <c r="CW412" s="211">
        <f>_xlfn.XLOOKUP($C412,[1]Sheet1!$B:$B,[1]Sheet1!BW:BW)</f>
        <v>0</v>
      </c>
      <c r="CX412" s="211">
        <f>_xlfn.XLOOKUP($C412,[1]Sheet1!$B:$B,[1]Sheet1!BX:BX)</f>
        <v>0</v>
      </c>
      <c r="CY412" s="211">
        <f>_xlfn.XLOOKUP($C412,[1]Sheet1!$B:$B,[1]Sheet1!BY:BY)</f>
        <v>0</v>
      </c>
      <c r="CZ412" s="211">
        <f>_xlfn.XLOOKUP($C412,[1]Sheet1!$B:$B,[1]Sheet1!BZ:BZ)</f>
        <v>1</v>
      </c>
      <c r="DA412" s="211">
        <f>_xlfn.XLOOKUP($C412,[1]Sheet1!$B:$B,[1]Sheet1!CA:CA)</f>
        <v>0</v>
      </c>
      <c r="DB412" s="211">
        <f>_xlfn.XLOOKUP($C412,[1]Sheet1!$B:$B,[1]Sheet1!CB:CB)</f>
        <v>1</v>
      </c>
      <c r="DC412" s="211">
        <f>_xlfn.XLOOKUP($C412,[1]Sheet1!$B:$B,[1]Sheet1!CC:CC)</f>
        <v>0</v>
      </c>
      <c r="DD412" s="211">
        <f>_xlfn.XLOOKUP($C412,[1]Sheet1!$B:$B,[1]Sheet1!CD:CD)</f>
        <v>0</v>
      </c>
      <c r="DE412" s="211">
        <f>_xlfn.XLOOKUP($C412,[1]Sheet1!$B:$B,[1]Sheet1!CE:CE)</f>
        <v>1</v>
      </c>
      <c r="DF412" s="211">
        <f>_xlfn.XLOOKUP($C412,[1]Sheet1!$B:$B,[1]Sheet1!CF:CF)</f>
        <v>0</v>
      </c>
      <c r="DG412" s="163" t="str">
        <f>_xlfn.XLOOKUP(C412,[2]Sheet1!$B:$B,[2]Sheet1!$N:$N)</f>
        <v>N</v>
      </c>
      <c r="DH412" s="163" t="str">
        <f>_xlfn.XLOOKUP(C412,[2]Sheet1!$B:$B,[2]Sheet1!$R:$R)</f>
        <v>No</v>
      </c>
      <c r="DI412" s="163" t="str">
        <f>_xlfn.XLOOKUP(C412,[2]Sheet1!$B:$B,[2]Sheet1!$AN:$AN)</f>
        <v>V</v>
      </c>
      <c r="DJ412" s="163" t="str">
        <f>_xlfn.XLOOKUP(C412,[2]Sheet1!$B:$B,[2]Sheet1!$W:$W)</f>
        <v>N</v>
      </c>
      <c r="DK412" s="163">
        <f>_xlfn.XLOOKUP(C412,[2]Sheet1!$B:$B,[2]Sheet1!$AF:$AF)</f>
        <v>0</v>
      </c>
      <c r="DL412" s="163" t="str">
        <f>_xlfn.XLOOKUP(C412,[2]Sheet1!$B:$B,[2]Sheet1!$AW:$AW)</f>
        <v>U</v>
      </c>
      <c r="DM412" s="166" t="str">
        <f t="shared" si="245"/>
        <v>Y</v>
      </c>
      <c r="DN412" s="166" t="str">
        <f t="shared" si="246"/>
        <v/>
      </c>
      <c r="DO412" s="166" t="str">
        <f t="shared" si="247"/>
        <v>Y</v>
      </c>
      <c r="DP412" s="166" t="str">
        <f t="shared" si="248"/>
        <v>N</v>
      </c>
      <c r="DQ412" s="180" t="str">
        <f t="shared" si="249"/>
        <v>Yes</v>
      </c>
      <c r="DR412" s="180"/>
    </row>
    <row r="413" spans="1:122" s="24" customFormat="1" ht="16.5" hidden="1" customHeight="1">
      <c r="A413" s="24">
        <v>410</v>
      </c>
      <c r="B413" s="24">
        <v>377</v>
      </c>
      <c r="C413" s="26" t="s">
        <v>1995</v>
      </c>
      <c r="D413" s="24" t="s">
        <v>7206</v>
      </c>
      <c r="E413" s="24" t="s">
        <v>7157</v>
      </c>
      <c r="F413" s="24" t="s">
        <v>2428</v>
      </c>
      <c r="G413" s="24" t="s">
        <v>3136</v>
      </c>
      <c r="H413" s="30" t="s">
        <v>1996</v>
      </c>
      <c r="I413" s="24" t="s">
        <v>1997</v>
      </c>
      <c r="J413" s="24">
        <v>0</v>
      </c>
      <c r="K413" s="24" t="s">
        <v>1998</v>
      </c>
      <c r="L413" s="24">
        <v>98120</v>
      </c>
      <c r="M413" s="26">
        <v>31</v>
      </c>
      <c r="N413" s="73" t="s">
        <v>689</v>
      </c>
      <c r="O413" s="73" t="s">
        <v>7588</v>
      </c>
      <c r="P413" s="74" t="s">
        <v>7588</v>
      </c>
      <c r="Q413" s="73" t="s">
        <v>86</v>
      </c>
      <c r="R413" s="73" t="s">
        <v>86</v>
      </c>
      <c r="S413" s="73" t="s">
        <v>673</v>
      </c>
      <c r="T413" s="73" t="s">
        <v>3329</v>
      </c>
      <c r="U413" s="214">
        <v>2030</v>
      </c>
      <c r="V413" s="73" t="s">
        <v>673</v>
      </c>
      <c r="W413" s="73" t="s">
        <v>3329</v>
      </c>
      <c r="X413" s="218">
        <v>2050</v>
      </c>
      <c r="Y413" s="73" t="s">
        <v>86</v>
      </c>
      <c r="Z413" s="73" t="s">
        <v>673</v>
      </c>
      <c r="AA413" s="74">
        <v>2050</v>
      </c>
      <c r="AB413" s="73"/>
      <c r="AC413" s="73" t="s">
        <v>4047</v>
      </c>
      <c r="AD413" s="74" t="s">
        <v>5</v>
      </c>
      <c r="AE413" s="73" t="s">
        <v>870</v>
      </c>
      <c r="AF413" s="73" t="s">
        <v>86</v>
      </c>
      <c r="AG413" s="73" t="s">
        <v>266</v>
      </c>
      <c r="AH413" s="73" t="s">
        <v>266</v>
      </c>
      <c r="AI413" s="73" t="s">
        <v>738</v>
      </c>
      <c r="AJ413" s="73" t="s">
        <v>691</v>
      </c>
      <c r="AK413" s="81" t="s">
        <v>6517</v>
      </c>
      <c r="AL413" s="73">
        <v>2045</v>
      </c>
      <c r="AN413" s="26"/>
      <c r="AO413" s="24" t="s">
        <v>7588</v>
      </c>
      <c r="AP413" s="73" t="s">
        <v>689</v>
      </c>
      <c r="AQ413" s="24" t="s">
        <v>7588</v>
      </c>
      <c r="AR413" s="24" t="s">
        <v>7588</v>
      </c>
      <c r="AS413" s="24" t="s">
        <v>7588</v>
      </c>
      <c r="AU413" s="26"/>
      <c r="AV413" s="24" t="s">
        <v>267</v>
      </c>
      <c r="AW413" s="22" t="s">
        <v>880</v>
      </c>
      <c r="AX413" s="24" t="s">
        <v>269</v>
      </c>
      <c r="AY413" s="24" t="s">
        <v>689</v>
      </c>
      <c r="AZ413" s="24" t="s">
        <v>7588</v>
      </c>
      <c r="BA413" s="24" t="s">
        <v>7588</v>
      </c>
      <c r="BC413" s="26"/>
      <c r="BE413" s="29"/>
      <c r="BF413" s="26"/>
      <c r="BG413" s="24">
        <f t="shared" si="217"/>
        <v>0</v>
      </c>
      <c r="BH413" s="24">
        <f t="shared" si="218"/>
        <v>0</v>
      </c>
      <c r="BI413" s="24">
        <f t="shared" si="219"/>
        <v>0</v>
      </c>
      <c r="BJ413" s="24">
        <f t="shared" si="220"/>
        <v>0</v>
      </c>
      <c r="BK413" s="24">
        <f t="shared" si="221"/>
        <v>0</v>
      </c>
      <c r="BL413" s="24">
        <f t="shared" si="222"/>
        <v>1</v>
      </c>
      <c r="BM413" s="24">
        <f t="shared" si="223"/>
        <v>0</v>
      </c>
      <c r="BN413" s="24">
        <f t="shared" si="224"/>
        <v>1</v>
      </c>
      <c r="BO413" s="24">
        <f t="shared" si="225"/>
        <v>0</v>
      </c>
      <c r="BP413" s="24">
        <f t="shared" si="226"/>
        <v>0</v>
      </c>
      <c r="BQ413" s="24">
        <f t="shared" si="227"/>
        <v>1</v>
      </c>
      <c r="BR413" s="24">
        <f t="shared" si="228"/>
        <v>0</v>
      </c>
      <c r="BS413" s="24">
        <f t="shared" si="229"/>
        <v>0</v>
      </c>
      <c r="BT413" s="24">
        <f t="shared" si="230"/>
        <v>0</v>
      </c>
      <c r="BU413" s="24">
        <f t="shared" si="231"/>
        <v>0</v>
      </c>
      <c r="BV413" s="24">
        <f t="shared" si="232"/>
        <v>0</v>
      </c>
      <c r="BW413" s="24">
        <f t="shared" si="233"/>
        <v>1</v>
      </c>
      <c r="BX413" s="24">
        <f t="shared" si="234"/>
        <v>1</v>
      </c>
      <c r="BY413" s="24">
        <f t="shared" si="235"/>
        <v>0</v>
      </c>
      <c r="BZ413" s="24">
        <f t="shared" si="236"/>
        <v>0</v>
      </c>
      <c r="CA413" s="24">
        <f t="shared" si="237"/>
        <v>1</v>
      </c>
      <c r="CB413" s="24">
        <f t="shared" si="238"/>
        <v>1</v>
      </c>
      <c r="CC413" s="24">
        <f t="shared" si="239"/>
        <v>0</v>
      </c>
      <c r="CD413" s="24">
        <f t="shared" si="240"/>
        <v>0</v>
      </c>
      <c r="CE413" s="24">
        <f t="shared" si="241"/>
        <v>0</v>
      </c>
      <c r="CF413" s="24">
        <f t="shared" si="242"/>
        <v>0</v>
      </c>
      <c r="CG413" s="24">
        <f t="shared" si="250"/>
        <v>1</v>
      </c>
      <c r="CH413" s="24">
        <f t="shared" si="243"/>
        <v>0</v>
      </c>
      <c r="CI413" s="24">
        <f t="shared" si="244"/>
        <v>1</v>
      </c>
      <c r="CJ413" s="211">
        <f>_xlfn.XLOOKUP($C413,[1]Sheet1!$B:$B,[1]Sheet1!BJ:BJ)</f>
        <v>0</v>
      </c>
      <c r="CK413" s="211">
        <f>_xlfn.XLOOKUP($C413,[1]Sheet1!$B:$B,[1]Sheet1!BK:BK)</f>
        <v>0</v>
      </c>
      <c r="CL413" s="211">
        <f>_xlfn.XLOOKUP($C413,[1]Sheet1!$B:$B,[1]Sheet1!BL:BL)</f>
        <v>1</v>
      </c>
      <c r="CM413" s="211">
        <f>_xlfn.XLOOKUP($C413,[1]Sheet1!$B:$B,[1]Sheet1!BM:BM)</f>
        <v>1</v>
      </c>
      <c r="CN413" s="211">
        <f>_xlfn.XLOOKUP($C413,[1]Sheet1!$B:$B,[1]Sheet1!BN:BN)</f>
        <v>0</v>
      </c>
      <c r="CO413" s="211">
        <f>_xlfn.XLOOKUP($C413,[1]Sheet1!$B:$B,[1]Sheet1!BO:BO)</f>
        <v>0</v>
      </c>
      <c r="CP413" s="211">
        <f>_xlfn.XLOOKUP($C413,[1]Sheet1!$B:$B,[1]Sheet1!BP:BP)</f>
        <v>0</v>
      </c>
      <c r="CQ413" s="211">
        <f>_xlfn.XLOOKUP($C413,[1]Sheet1!$B:$B,[1]Sheet1!BQ:BQ)</f>
        <v>0</v>
      </c>
      <c r="CR413" s="211">
        <f>_xlfn.XLOOKUP($C413,[1]Sheet1!$B:$B,[1]Sheet1!BR:BR)</f>
        <v>0</v>
      </c>
      <c r="CS413" s="211">
        <f>_xlfn.XLOOKUP($C413,[1]Sheet1!$B:$B,[1]Sheet1!BS:BS)</f>
        <v>1</v>
      </c>
      <c r="CT413" s="211">
        <f>_xlfn.XLOOKUP($C413,[1]Sheet1!$B:$B,[1]Sheet1!BT:BT)</f>
        <v>0</v>
      </c>
      <c r="CU413" s="211">
        <f>_xlfn.XLOOKUP($C413,[1]Sheet1!$B:$B,[1]Sheet1!BU:BU)</f>
        <v>1</v>
      </c>
      <c r="CV413" s="211">
        <f>_xlfn.XLOOKUP($C413,[1]Sheet1!$B:$B,[1]Sheet1!BV:BV)</f>
        <v>0</v>
      </c>
      <c r="CW413" s="211">
        <f>_xlfn.XLOOKUP($C413,[1]Sheet1!$B:$B,[1]Sheet1!BW:BW)</f>
        <v>0</v>
      </c>
      <c r="CX413" s="211">
        <f>_xlfn.XLOOKUP($C413,[1]Sheet1!$B:$B,[1]Sheet1!BX:BX)</f>
        <v>0</v>
      </c>
      <c r="CY413" s="211">
        <f>_xlfn.XLOOKUP($C413,[1]Sheet1!$B:$B,[1]Sheet1!BY:BY)</f>
        <v>0</v>
      </c>
      <c r="CZ413" s="211">
        <f>_xlfn.XLOOKUP($C413,[1]Sheet1!$B:$B,[1]Sheet1!BZ:BZ)</f>
        <v>1</v>
      </c>
      <c r="DA413" s="211">
        <f>_xlfn.XLOOKUP($C413,[1]Sheet1!$B:$B,[1]Sheet1!CA:CA)</f>
        <v>0</v>
      </c>
      <c r="DB413" s="211">
        <f>_xlfn.XLOOKUP($C413,[1]Sheet1!$B:$B,[1]Sheet1!CB:CB)</f>
        <v>1</v>
      </c>
      <c r="DC413" s="211">
        <f>_xlfn.XLOOKUP($C413,[1]Sheet1!$B:$B,[1]Sheet1!CC:CC)</f>
        <v>0</v>
      </c>
      <c r="DD413" s="211">
        <f>_xlfn.XLOOKUP($C413,[1]Sheet1!$B:$B,[1]Sheet1!CD:CD)</f>
        <v>0</v>
      </c>
      <c r="DE413" s="211">
        <f>_xlfn.XLOOKUP($C413,[1]Sheet1!$B:$B,[1]Sheet1!CE:CE)</f>
        <v>1</v>
      </c>
      <c r="DF413" s="211">
        <f>_xlfn.XLOOKUP($C413,[1]Sheet1!$B:$B,[1]Sheet1!CF:CF)</f>
        <v>0</v>
      </c>
      <c r="DG413" s="163" t="str">
        <f>_xlfn.XLOOKUP(C413,[2]Sheet1!$B:$B,[2]Sheet1!$N:$N)</f>
        <v>Y</v>
      </c>
      <c r="DH413" s="163" t="str">
        <f>_xlfn.XLOOKUP(C413,[2]Sheet1!$B:$B,[2]Sheet1!$R:$R)</f>
        <v>Yes</v>
      </c>
      <c r="DI413" s="163" t="str">
        <f>_xlfn.XLOOKUP(C413,[2]Sheet1!$B:$B,[2]Sheet1!$AN:$AN)</f>
        <v>C</v>
      </c>
      <c r="DJ413" s="163" t="str">
        <f>_xlfn.XLOOKUP(C413,[2]Sheet1!$B:$B,[2]Sheet1!$W:$W)</f>
        <v>C</v>
      </c>
      <c r="DK413" s="163" t="str">
        <f>_xlfn.XLOOKUP(C413,[2]Sheet1!$B:$B,[2]Sheet1!$AF:$AF)</f>
        <v>U</v>
      </c>
      <c r="DL413" s="163" t="str">
        <f>_xlfn.XLOOKUP(C413,[2]Sheet1!$B:$B,[2]Sheet1!$AW:$AW)</f>
        <v>U</v>
      </c>
      <c r="DM413" s="166" t="str">
        <f t="shared" si="245"/>
        <v>Y</v>
      </c>
      <c r="DN413" s="166" t="str">
        <f t="shared" si="246"/>
        <v>Targets set</v>
      </c>
      <c r="DO413" s="166" t="str">
        <f t="shared" si="247"/>
        <v>N</v>
      </c>
      <c r="DP413" s="166" t="str">
        <f t="shared" si="248"/>
        <v>Y</v>
      </c>
      <c r="DQ413" s="180" t="str">
        <f t="shared" si="249"/>
        <v>Not Specified</v>
      </c>
      <c r="DR413" s="180"/>
    </row>
    <row r="414" spans="1:122" s="24" customFormat="1" ht="16.5" hidden="1" customHeight="1">
      <c r="A414" s="24">
        <v>411</v>
      </c>
      <c r="B414" s="24">
        <v>445</v>
      </c>
      <c r="C414" s="26" t="s">
        <v>1717</v>
      </c>
      <c r="D414" s="24" t="s">
        <v>7185</v>
      </c>
      <c r="E414" s="24" t="s">
        <v>7163</v>
      </c>
      <c r="F414" s="24" t="s">
        <v>7286</v>
      </c>
      <c r="G414" s="24" t="s">
        <v>2990</v>
      </c>
      <c r="H414" s="30" t="s">
        <v>1718</v>
      </c>
      <c r="I414" s="24" t="s">
        <v>1719</v>
      </c>
      <c r="J414" s="24">
        <v>0.498</v>
      </c>
      <c r="K414" s="24" t="s">
        <v>1720</v>
      </c>
      <c r="L414" s="24">
        <v>76453</v>
      </c>
      <c r="M414" s="26">
        <v>3</v>
      </c>
      <c r="N414" s="73" t="s">
        <v>689</v>
      </c>
      <c r="O414" s="73" t="s">
        <v>7588</v>
      </c>
      <c r="P414" s="74" t="s">
        <v>7588</v>
      </c>
      <c r="Q414" s="73" t="s">
        <v>86</v>
      </c>
      <c r="R414" s="73" t="s">
        <v>86</v>
      </c>
      <c r="S414" s="73" t="s">
        <v>673</v>
      </c>
      <c r="T414" s="73" t="s">
        <v>2984</v>
      </c>
      <c r="U414" s="213">
        <v>2031</v>
      </c>
      <c r="V414" s="73" t="s">
        <v>673</v>
      </c>
      <c r="W414" s="73" t="s">
        <v>2984</v>
      </c>
      <c r="X414" s="218">
        <v>2041</v>
      </c>
      <c r="Y414" s="73" t="s">
        <v>86</v>
      </c>
      <c r="Z414" s="73" t="s">
        <v>673</v>
      </c>
      <c r="AA414" s="74">
        <v>2041</v>
      </c>
      <c r="AB414" s="73"/>
      <c r="AC414" s="73" t="s">
        <v>417</v>
      </c>
      <c r="AD414" s="74" t="s">
        <v>6</v>
      </c>
      <c r="AE414" s="73" t="s">
        <v>7588</v>
      </c>
      <c r="AF414" s="73" t="s">
        <v>689</v>
      </c>
      <c r="AG414" s="73" t="s">
        <v>266</v>
      </c>
      <c r="AH414" s="73" t="s">
        <v>266</v>
      </c>
      <c r="AI414" s="73" t="s">
        <v>266</v>
      </c>
      <c r="AJ414" s="73" t="s">
        <v>2283</v>
      </c>
      <c r="AK414" s="81" t="s">
        <v>7588</v>
      </c>
      <c r="AL414" s="73" t="s">
        <v>7588</v>
      </c>
      <c r="AN414" s="26"/>
      <c r="AO414" s="24" t="s">
        <v>7346</v>
      </c>
      <c r="AP414" s="73" t="s">
        <v>86</v>
      </c>
      <c r="AQ414" s="24" t="s">
        <v>2283</v>
      </c>
      <c r="AR414" s="24" t="s">
        <v>6529</v>
      </c>
      <c r="AS414" s="24">
        <v>2050</v>
      </c>
      <c r="AU414" s="26"/>
      <c r="AV414" s="24" t="s">
        <v>266</v>
      </c>
      <c r="AW414" s="22" t="s">
        <v>267</v>
      </c>
      <c r="AX414" s="24" t="s">
        <v>266</v>
      </c>
      <c r="AY414" s="24" t="s">
        <v>689</v>
      </c>
      <c r="AZ414" s="24" t="s">
        <v>7588</v>
      </c>
      <c r="BA414" s="24" t="s">
        <v>7588</v>
      </c>
      <c r="BC414" s="26"/>
      <c r="BE414" s="29"/>
      <c r="BF414" s="26"/>
      <c r="BG414" s="24">
        <f t="shared" si="217"/>
        <v>0</v>
      </c>
      <c r="BH414" s="24">
        <f t="shared" si="218"/>
        <v>0</v>
      </c>
      <c r="BI414" s="24">
        <f t="shared" si="219"/>
        <v>0</v>
      </c>
      <c r="BJ414" s="24">
        <f t="shared" si="220"/>
        <v>0</v>
      </c>
      <c r="BK414" s="24">
        <f t="shared" si="221"/>
        <v>0</v>
      </c>
      <c r="BL414" s="24">
        <f t="shared" si="222"/>
        <v>0</v>
      </c>
      <c r="BM414" s="24">
        <f t="shared" si="223"/>
        <v>1</v>
      </c>
      <c r="BN414" s="24">
        <f t="shared" si="224"/>
        <v>1</v>
      </c>
      <c r="BO414" s="24">
        <f t="shared" si="225"/>
        <v>0</v>
      </c>
      <c r="BP414" s="24">
        <f t="shared" si="226"/>
        <v>0</v>
      </c>
      <c r="BQ414" s="24">
        <f t="shared" si="227"/>
        <v>1</v>
      </c>
      <c r="BR414" s="24">
        <f t="shared" si="228"/>
        <v>0</v>
      </c>
      <c r="BS414" s="24">
        <f t="shared" si="229"/>
        <v>0</v>
      </c>
      <c r="BT414" s="24">
        <f t="shared" si="230"/>
        <v>1</v>
      </c>
      <c r="BU414" s="24">
        <f t="shared" si="231"/>
        <v>0</v>
      </c>
      <c r="BV414" s="24">
        <f t="shared" si="232"/>
        <v>0</v>
      </c>
      <c r="BW414" s="24">
        <f t="shared" si="233"/>
        <v>0</v>
      </c>
      <c r="BX414" s="24">
        <f t="shared" si="234"/>
        <v>0</v>
      </c>
      <c r="BY414" s="24">
        <f t="shared" si="235"/>
        <v>0</v>
      </c>
      <c r="BZ414" s="24">
        <f t="shared" si="236"/>
        <v>0</v>
      </c>
      <c r="CA414" s="24">
        <f t="shared" si="237"/>
        <v>1</v>
      </c>
      <c r="CB414" s="24">
        <f t="shared" si="238"/>
        <v>1</v>
      </c>
      <c r="CC414" s="24">
        <f t="shared" si="239"/>
        <v>0</v>
      </c>
      <c r="CD414" s="24">
        <f t="shared" si="240"/>
        <v>0</v>
      </c>
      <c r="CE414" s="24">
        <f t="shared" si="241"/>
        <v>0</v>
      </c>
      <c r="CF414" s="24">
        <f t="shared" si="242"/>
        <v>1</v>
      </c>
      <c r="CG414" s="24">
        <f t="shared" si="250"/>
        <v>1</v>
      </c>
      <c r="CH414" s="24">
        <f t="shared" si="243"/>
        <v>0</v>
      </c>
      <c r="CI414" s="24">
        <f t="shared" si="244"/>
        <v>0</v>
      </c>
      <c r="CJ414" s="211">
        <f>_xlfn.XLOOKUP($C414,[1]Sheet1!$B:$B,[1]Sheet1!BJ:BJ)</f>
        <v>0</v>
      </c>
      <c r="CK414" s="211">
        <f>_xlfn.XLOOKUP($C414,[1]Sheet1!$B:$B,[1]Sheet1!BK:BK)</f>
        <v>0</v>
      </c>
      <c r="CL414" s="211">
        <f>_xlfn.XLOOKUP($C414,[1]Sheet1!$B:$B,[1]Sheet1!BL:BL)</f>
        <v>0</v>
      </c>
      <c r="CM414" s="211">
        <f>_xlfn.XLOOKUP($C414,[1]Sheet1!$B:$B,[1]Sheet1!BM:BM)</f>
        <v>0</v>
      </c>
      <c r="CN414" s="211">
        <f>_xlfn.XLOOKUP($C414,[1]Sheet1!$B:$B,[1]Sheet1!BN:BN)</f>
        <v>1</v>
      </c>
      <c r="CO414" s="211">
        <f>_xlfn.XLOOKUP($C414,[1]Sheet1!$B:$B,[1]Sheet1!BO:BO)</f>
        <v>0</v>
      </c>
      <c r="CP414" s="211">
        <f>_xlfn.XLOOKUP($C414,[1]Sheet1!$B:$B,[1]Sheet1!BP:BP)</f>
        <v>0</v>
      </c>
      <c r="CQ414" s="211">
        <f>_xlfn.XLOOKUP($C414,[1]Sheet1!$B:$B,[1]Sheet1!BQ:BQ)</f>
        <v>1</v>
      </c>
      <c r="CR414" s="211">
        <f>_xlfn.XLOOKUP($C414,[1]Sheet1!$B:$B,[1]Sheet1!BR:BR)</f>
        <v>0</v>
      </c>
      <c r="CS414" s="211">
        <f>_xlfn.XLOOKUP($C414,[1]Sheet1!$B:$B,[1]Sheet1!BS:BS)</f>
        <v>1</v>
      </c>
      <c r="CT414" s="211">
        <f>_xlfn.XLOOKUP($C414,[1]Sheet1!$B:$B,[1]Sheet1!BT:BT)</f>
        <v>0</v>
      </c>
      <c r="CU414" s="211">
        <f>_xlfn.XLOOKUP($C414,[1]Sheet1!$B:$B,[1]Sheet1!BU:BU)</f>
        <v>1</v>
      </c>
      <c r="CV414" s="211">
        <f>_xlfn.XLOOKUP($C414,[1]Sheet1!$B:$B,[1]Sheet1!BV:BV)</f>
        <v>0</v>
      </c>
      <c r="CW414" s="211">
        <f>_xlfn.XLOOKUP($C414,[1]Sheet1!$B:$B,[1]Sheet1!BW:BW)</f>
        <v>0</v>
      </c>
      <c r="CX414" s="211">
        <f>_xlfn.XLOOKUP($C414,[1]Sheet1!$B:$B,[1]Sheet1!BX:BX)</f>
        <v>0</v>
      </c>
      <c r="CY414" s="211">
        <f>_xlfn.XLOOKUP($C414,[1]Sheet1!$B:$B,[1]Sheet1!BY:BY)</f>
        <v>0</v>
      </c>
      <c r="CZ414" s="211">
        <f>_xlfn.XLOOKUP($C414,[1]Sheet1!$B:$B,[1]Sheet1!BZ:BZ)</f>
        <v>1</v>
      </c>
      <c r="DA414" s="211">
        <f>_xlfn.XLOOKUP($C414,[1]Sheet1!$B:$B,[1]Sheet1!CA:CA)</f>
        <v>1</v>
      </c>
      <c r="DB414" s="211">
        <f>_xlfn.XLOOKUP($C414,[1]Sheet1!$B:$B,[1]Sheet1!CB:CB)</f>
        <v>1</v>
      </c>
      <c r="DC414" s="211">
        <f>_xlfn.XLOOKUP($C414,[1]Sheet1!$B:$B,[1]Sheet1!CC:CC)</f>
        <v>1</v>
      </c>
      <c r="DD414" s="211">
        <f>_xlfn.XLOOKUP($C414,[1]Sheet1!$B:$B,[1]Sheet1!CD:CD)</f>
        <v>0</v>
      </c>
      <c r="DE414" s="211">
        <f>_xlfn.XLOOKUP($C414,[1]Sheet1!$B:$B,[1]Sheet1!CE:CE)</f>
        <v>1</v>
      </c>
      <c r="DF414" s="211">
        <f>_xlfn.XLOOKUP($C414,[1]Sheet1!$B:$B,[1]Sheet1!CF:CF)</f>
        <v>1</v>
      </c>
      <c r="DG414" s="163" t="str">
        <f>_xlfn.XLOOKUP(C414,[2]Sheet1!$B:$B,[2]Sheet1!$N:$N)</f>
        <v>Y</v>
      </c>
      <c r="DH414" s="163" t="str">
        <f>_xlfn.XLOOKUP(C414,[2]Sheet1!$B:$B,[2]Sheet1!$R:$R)</f>
        <v>No</v>
      </c>
      <c r="DI414" s="163" t="str">
        <f>_xlfn.XLOOKUP(C414,[2]Sheet1!$B:$B,[2]Sheet1!$AN:$AN)</f>
        <v>C,V</v>
      </c>
      <c r="DJ414" s="163" t="str">
        <f>_xlfn.XLOOKUP(C414,[2]Sheet1!$B:$B,[2]Sheet1!$W:$W)</f>
        <v>N</v>
      </c>
      <c r="DK414" s="163">
        <f>_xlfn.XLOOKUP(C414,[2]Sheet1!$B:$B,[2]Sheet1!$AF:$AF)</f>
        <v>0</v>
      </c>
      <c r="DL414" s="163" t="str">
        <f>_xlfn.XLOOKUP(C414,[2]Sheet1!$B:$B,[2]Sheet1!$AW:$AW)</f>
        <v>Y</v>
      </c>
      <c r="DM414" s="166" t="str">
        <f t="shared" si="245"/>
        <v>Y</v>
      </c>
      <c r="DN414" s="166" t="str">
        <f t="shared" si="246"/>
        <v>Targets set</v>
      </c>
      <c r="DO414" s="166" t="str">
        <f t="shared" si="247"/>
        <v>Y</v>
      </c>
      <c r="DP414" s="166" t="str">
        <f t="shared" si="248"/>
        <v>N</v>
      </c>
      <c r="DQ414" s="180" t="str">
        <f t="shared" si="249"/>
        <v>Yes</v>
      </c>
      <c r="DR414" s="180"/>
    </row>
    <row r="415" spans="1:122" s="24" customFormat="1" ht="16.5" hidden="1" customHeight="1">
      <c r="A415" s="24">
        <v>412</v>
      </c>
      <c r="B415" s="24">
        <v>440</v>
      </c>
      <c r="C415" s="26" t="s">
        <v>1588</v>
      </c>
      <c r="D415" s="24" t="s">
        <v>6539</v>
      </c>
      <c r="E415" s="24" t="s">
        <v>7184</v>
      </c>
      <c r="F415" s="24" t="s">
        <v>7286</v>
      </c>
      <c r="G415" s="24" t="s">
        <v>2990</v>
      </c>
      <c r="H415" s="30" t="s">
        <v>1589</v>
      </c>
      <c r="I415" s="24" t="s">
        <v>1590</v>
      </c>
      <c r="J415" s="24">
        <v>-9.7000000000000003E-2</v>
      </c>
      <c r="K415" s="24" t="s">
        <v>1591</v>
      </c>
      <c r="L415" s="24">
        <v>83100</v>
      </c>
      <c r="M415" s="26">
        <v>17</v>
      </c>
      <c r="N415" s="73" t="s">
        <v>689</v>
      </c>
      <c r="O415" s="73" t="s">
        <v>7588</v>
      </c>
      <c r="P415" s="74" t="s">
        <v>7588</v>
      </c>
      <c r="Q415" s="73" t="s">
        <v>86</v>
      </c>
      <c r="R415" s="73" t="s">
        <v>86</v>
      </c>
      <c r="S415" s="73" t="s">
        <v>673</v>
      </c>
      <c r="T415" s="73" t="s">
        <v>2984</v>
      </c>
      <c r="U415" s="213">
        <v>2030</v>
      </c>
      <c r="V415" s="73" t="s">
        <v>673</v>
      </c>
      <c r="W415" s="73" t="s">
        <v>2984</v>
      </c>
      <c r="X415" s="218">
        <v>2040</v>
      </c>
      <c r="Y415" s="73" t="s">
        <v>86</v>
      </c>
      <c r="Z415" s="73" t="s">
        <v>673</v>
      </c>
      <c r="AA415" s="74">
        <v>2040</v>
      </c>
      <c r="AB415" s="73"/>
      <c r="AC415" s="73" t="s">
        <v>417</v>
      </c>
      <c r="AD415" s="74" t="s">
        <v>6</v>
      </c>
      <c r="AE415" s="73" t="s">
        <v>7588</v>
      </c>
      <c r="AF415" s="73" t="s">
        <v>689</v>
      </c>
      <c r="AG415" s="73" t="s">
        <v>266</v>
      </c>
      <c r="AH415" s="73" t="s">
        <v>266</v>
      </c>
      <c r="AI415" s="73" t="s">
        <v>266</v>
      </c>
      <c r="AJ415" s="73" t="s">
        <v>2283</v>
      </c>
      <c r="AK415" s="81" t="s">
        <v>7588</v>
      </c>
      <c r="AL415" s="73" t="s">
        <v>7588</v>
      </c>
      <c r="AN415" s="26"/>
      <c r="AO415" s="24" t="s">
        <v>7346</v>
      </c>
      <c r="AP415" s="73" t="s">
        <v>86</v>
      </c>
      <c r="AQ415" s="24" t="s">
        <v>2283</v>
      </c>
      <c r="AR415" s="24" t="s">
        <v>6541</v>
      </c>
      <c r="AS415" s="24">
        <v>2040</v>
      </c>
      <c r="AU415" s="26"/>
      <c r="AV415" s="24" t="s">
        <v>266</v>
      </c>
      <c r="AW415" s="22" t="s">
        <v>3019</v>
      </c>
      <c r="AX415" s="24" t="s">
        <v>269</v>
      </c>
      <c r="AY415" s="24" t="s">
        <v>689</v>
      </c>
      <c r="AZ415" s="24" t="s">
        <v>7588</v>
      </c>
      <c r="BA415" s="24" t="s">
        <v>7588</v>
      </c>
      <c r="BC415" s="26"/>
      <c r="BE415" s="29"/>
      <c r="BF415" s="26"/>
      <c r="BG415" s="24">
        <f t="shared" si="217"/>
        <v>0</v>
      </c>
      <c r="BH415" s="24">
        <f t="shared" si="218"/>
        <v>0</v>
      </c>
      <c r="BI415" s="24">
        <f t="shared" si="219"/>
        <v>0</v>
      </c>
      <c r="BJ415" s="24">
        <f t="shared" si="220"/>
        <v>0</v>
      </c>
      <c r="BK415" s="24">
        <f t="shared" si="221"/>
        <v>0</v>
      </c>
      <c r="BL415" s="24">
        <f t="shared" si="222"/>
        <v>1</v>
      </c>
      <c r="BM415" s="24">
        <f t="shared" si="223"/>
        <v>0</v>
      </c>
      <c r="BN415" s="24">
        <f t="shared" si="224"/>
        <v>1</v>
      </c>
      <c r="BO415" s="24">
        <f t="shared" si="225"/>
        <v>0</v>
      </c>
      <c r="BP415" s="24">
        <f t="shared" si="226"/>
        <v>0</v>
      </c>
      <c r="BQ415" s="24">
        <f t="shared" si="227"/>
        <v>1</v>
      </c>
      <c r="BR415" s="24">
        <f t="shared" si="228"/>
        <v>0</v>
      </c>
      <c r="BS415" s="24">
        <f t="shared" si="229"/>
        <v>0</v>
      </c>
      <c r="BT415" s="24">
        <f t="shared" si="230"/>
        <v>1</v>
      </c>
      <c r="BU415" s="24">
        <f t="shared" si="231"/>
        <v>0</v>
      </c>
      <c r="BV415" s="24">
        <f t="shared" si="232"/>
        <v>0</v>
      </c>
      <c r="BW415" s="24">
        <f t="shared" si="233"/>
        <v>0</v>
      </c>
      <c r="BX415" s="24">
        <f t="shared" si="234"/>
        <v>0</v>
      </c>
      <c r="BY415" s="24">
        <f t="shared" si="235"/>
        <v>0</v>
      </c>
      <c r="BZ415" s="24">
        <f t="shared" si="236"/>
        <v>0</v>
      </c>
      <c r="CA415" s="24">
        <f t="shared" si="237"/>
        <v>1</v>
      </c>
      <c r="CB415" s="24">
        <f t="shared" si="238"/>
        <v>1</v>
      </c>
      <c r="CC415" s="24">
        <f t="shared" si="239"/>
        <v>0</v>
      </c>
      <c r="CD415" s="24">
        <f t="shared" si="240"/>
        <v>0</v>
      </c>
      <c r="CE415" s="24">
        <f t="shared" si="241"/>
        <v>0</v>
      </c>
      <c r="CF415" s="24">
        <f t="shared" si="242"/>
        <v>1</v>
      </c>
      <c r="CG415" s="24">
        <f>MAX($BJ415,$BN415,$BX415,$CB415)</f>
        <v>1</v>
      </c>
      <c r="CH415" s="24">
        <f t="shared" si="243"/>
        <v>0</v>
      </c>
      <c r="CI415" s="24">
        <f t="shared" si="244"/>
        <v>0</v>
      </c>
      <c r="CJ415" s="211">
        <f>_xlfn.XLOOKUP($C415,[1]Sheet1!$B:$B,[1]Sheet1!BJ:BJ)</f>
        <v>0</v>
      </c>
      <c r="CK415" s="211">
        <f>_xlfn.XLOOKUP($C415,[1]Sheet1!$B:$B,[1]Sheet1!BK:BK)</f>
        <v>1</v>
      </c>
      <c r="CL415" s="211">
        <f>_xlfn.XLOOKUP($C415,[1]Sheet1!$B:$B,[1]Sheet1!BL:BL)</f>
        <v>0</v>
      </c>
      <c r="CM415" s="211">
        <f>_xlfn.XLOOKUP($C415,[1]Sheet1!$B:$B,[1]Sheet1!BM:BM)</f>
        <v>1</v>
      </c>
      <c r="CN415" s="211">
        <f>_xlfn.XLOOKUP($C415,[1]Sheet1!$B:$B,[1]Sheet1!BN:BN)</f>
        <v>0</v>
      </c>
      <c r="CO415" s="211">
        <f>_xlfn.XLOOKUP($C415,[1]Sheet1!$B:$B,[1]Sheet1!BO:BO)</f>
        <v>0</v>
      </c>
      <c r="CP415" s="211">
        <f>_xlfn.XLOOKUP($C415,[1]Sheet1!$B:$B,[1]Sheet1!BP:BP)</f>
        <v>1</v>
      </c>
      <c r="CQ415" s="211">
        <f>_xlfn.XLOOKUP($C415,[1]Sheet1!$B:$B,[1]Sheet1!BQ:BQ)</f>
        <v>1</v>
      </c>
      <c r="CR415" s="211">
        <f>_xlfn.XLOOKUP($C415,[1]Sheet1!$B:$B,[1]Sheet1!BR:BR)</f>
        <v>0</v>
      </c>
      <c r="CS415" s="211">
        <f>_xlfn.XLOOKUP($C415,[1]Sheet1!$B:$B,[1]Sheet1!BS:BS)</f>
        <v>1</v>
      </c>
      <c r="CT415" s="211">
        <f>_xlfn.XLOOKUP($C415,[1]Sheet1!$B:$B,[1]Sheet1!BT:BT)</f>
        <v>0</v>
      </c>
      <c r="CU415" s="211">
        <f>_xlfn.XLOOKUP($C415,[1]Sheet1!$B:$B,[1]Sheet1!BU:BU)</f>
        <v>1</v>
      </c>
      <c r="CV415" s="211">
        <f>_xlfn.XLOOKUP($C415,[1]Sheet1!$B:$B,[1]Sheet1!BV:BV)</f>
        <v>0</v>
      </c>
      <c r="CW415" s="211">
        <f>_xlfn.XLOOKUP($C415,[1]Sheet1!$B:$B,[1]Sheet1!BW:BW)</f>
        <v>0</v>
      </c>
      <c r="CX415" s="211">
        <f>_xlfn.XLOOKUP($C415,[1]Sheet1!$B:$B,[1]Sheet1!BX:BX)</f>
        <v>0</v>
      </c>
      <c r="CY415" s="211">
        <f>_xlfn.XLOOKUP($C415,[1]Sheet1!$B:$B,[1]Sheet1!BY:BY)</f>
        <v>0</v>
      </c>
      <c r="CZ415" s="211">
        <f>_xlfn.XLOOKUP($C415,[1]Sheet1!$B:$B,[1]Sheet1!BZ:BZ)</f>
        <v>1</v>
      </c>
      <c r="DA415" s="211">
        <f>_xlfn.XLOOKUP($C415,[1]Sheet1!$B:$B,[1]Sheet1!CA:CA)</f>
        <v>1</v>
      </c>
      <c r="DB415" s="211">
        <f>_xlfn.XLOOKUP($C415,[1]Sheet1!$B:$B,[1]Sheet1!CB:CB)</f>
        <v>1</v>
      </c>
      <c r="DC415" s="211">
        <f>_xlfn.XLOOKUP($C415,[1]Sheet1!$B:$B,[1]Sheet1!CC:CC)</f>
        <v>1</v>
      </c>
      <c r="DD415" s="211">
        <f>_xlfn.XLOOKUP($C415,[1]Sheet1!$B:$B,[1]Sheet1!CD:CD)</f>
        <v>0</v>
      </c>
      <c r="DE415" s="211">
        <f>_xlfn.XLOOKUP($C415,[1]Sheet1!$B:$B,[1]Sheet1!CE:CE)</f>
        <v>1</v>
      </c>
      <c r="DF415" s="211">
        <f>_xlfn.XLOOKUP($C415,[1]Sheet1!$B:$B,[1]Sheet1!CF:CF)</f>
        <v>0</v>
      </c>
      <c r="DG415" s="163" t="str">
        <f>_xlfn.XLOOKUP(C415,[2]Sheet1!$B:$B,[2]Sheet1!$N:$N)</f>
        <v>Y</v>
      </c>
      <c r="DH415" s="163" t="str">
        <f>_xlfn.XLOOKUP(C415,[2]Sheet1!$B:$B,[2]Sheet1!$R:$R)</f>
        <v>Yes</v>
      </c>
      <c r="DI415" s="163" t="str">
        <f>_xlfn.XLOOKUP(C415,[2]Sheet1!$B:$B,[2]Sheet1!$AN:$AN)</f>
        <v>V</v>
      </c>
      <c r="DJ415" s="163" t="str">
        <f>_xlfn.XLOOKUP(C415,[2]Sheet1!$B:$B,[2]Sheet1!$W:$W)</f>
        <v>C</v>
      </c>
      <c r="DK415" s="163" t="str">
        <f>_xlfn.XLOOKUP(C415,[2]Sheet1!$B:$B,[2]Sheet1!$AF:$AF)</f>
        <v>Y</v>
      </c>
      <c r="DL415" s="163" t="str">
        <f>_xlfn.XLOOKUP(C415,[2]Sheet1!$B:$B,[2]Sheet1!$AW:$AW)</f>
        <v>U</v>
      </c>
      <c r="DM415" s="166" t="str">
        <f t="shared" si="245"/>
        <v>Y</v>
      </c>
      <c r="DN415" s="166" t="str">
        <f t="shared" si="246"/>
        <v>Targets set</v>
      </c>
      <c r="DO415" s="166" t="str">
        <f t="shared" si="247"/>
        <v>Y</v>
      </c>
      <c r="DP415" s="166" t="str">
        <f t="shared" si="248"/>
        <v>N</v>
      </c>
      <c r="DQ415" s="180" t="str">
        <f t="shared" si="249"/>
        <v>Yes</v>
      </c>
      <c r="DR415" s="180"/>
    </row>
    <row r="416" spans="1:122" s="24" customFormat="1" ht="16.5" hidden="1" customHeight="1">
      <c r="A416" s="24">
        <v>413</v>
      </c>
      <c r="B416" s="24">
        <v>430</v>
      </c>
      <c r="C416" s="26" t="s">
        <v>1783</v>
      </c>
      <c r="D416" s="24" t="s">
        <v>7222</v>
      </c>
      <c r="E416" s="24" t="s">
        <v>7189</v>
      </c>
      <c r="F416" s="24" t="s">
        <v>7286</v>
      </c>
      <c r="G416" s="24" t="s">
        <v>2990</v>
      </c>
      <c r="H416" s="30" t="s">
        <v>1784</v>
      </c>
      <c r="I416" s="24" t="s">
        <v>1785</v>
      </c>
      <c r="J416" s="24">
        <v>-2.4E-2</v>
      </c>
      <c r="K416" s="24" t="s">
        <v>1786</v>
      </c>
      <c r="L416" s="24">
        <v>30000</v>
      </c>
      <c r="M416" s="26">
        <v>8</v>
      </c>
      <c r="N416" s="73" t="s">
        <v>689</v>
      </c>
      <c r="O416" s="73" t="s">
        <v>7588</v>
      </c>
      <c r="P416" s="74" t="s">
        <v>7588</v>
      </c>
      <c r="Q416" s="73" t="s">
        <v>86</v>
      </c>
      <c r="R416" s="73" t="s">
        <v>86</v>
      </c>
      <c r="S416" s="73" t="s">
        <v>673</v>
      </c>
      <c r="T416" s="73" t="s">
        <v>4121</v>
      </c>
      <c r="U416" s="213">
        <v>2032</v>
      </c>
      <c r="V416" s="73" t="s">
        <v>7588</v>
      </c>
      <c r="W416" s="73" t="s">
        <v>7588</v>
      </c>
      <c r="X416" s="218" t="s">
        <v>7588</v>
      </c>
      <c r="Y416" s="73" t="s">
        <v>7588</v>
      </c>
      <c r="Z416" s="73" t="s">
        <v>7588</v>
      </c>
      <c r="AA416" s="74" t="s">
        <v>7588</v>
      </c>
      <c r="AB416" s="73"/>
      <c r="AC416" s="73" t="s">
        <v>2995</v>
      </c>
      <c r="AD416" s="74" t="s">
        <v>7140</v>
      </c>
      <c r="AE416" s="73" t="s">
        <v>7588</v>
      </c>
      <c r="AF416" s="73" t="s">
        <v>689</v>
      </c>
      <c r="AG416" s="73" t="s">
        <v>266</v>
      </c>
      <c r="AH416" s="73" t="s">
        <v>266</v>
      </c>
      <c r="AI416" s="73" t="s">
        <v>269</v>
      </c>
      <c r="AJ416" s="73" t="s">
        <v>691</v>
      </c>
      <c r="AK416" s="81" t="s">
        <v>7588</v>
      </c>
      <c r="AL416" s="73" t="s">
        <v>7588</v>
      </c>
      <c r="AN416" s="26"/>
      <c r="AO416" s="24" t="s">
        <v>7588</v>
      </c>
      <c r="AP416" s="73" t="s">
        <v>689</v>
      </c>
      <c r="AQ416" s="24" t="s">
        <v>7588</v>
      </c>
      <c r="AR416" s="24" t="s">
        <v>7588</v>
      </c>
      <c r="AS416" s="24" t="s">
        <v>7588</v>
      </c>
      <c r="AU416" s="26"/>
      <c r="AV416" s="24" t="s">
        <v>267</v>
      </c>
      <c r="AW416" s="22" t="s">
        <v>267</v>
      </c>
      <c r="AX416" s="24" t="s">
        <v>269</v>
      </c>
      <c r="AY416" s="24" t="s">
        <v>86</v>
      </c>
      <c r="AZ416" s="24" t="s">
        <v>6555</v>
      </c>
      <c r="BA416" s="24">
        <v>2032</v>
      </c>
      <c r="BC416" s="26"/>
      <c r="BE416" s="29"/>
      <c r="BF416" s="26"/>
      <c r="BG416" s="24">
        <f t="shared" si="217"/>
        <v>0</v>
      </c>
      <c r="BH416" s="24">
        <f t="shared" si="218"/>
        <v>0</v>
      </c>
      <c r="BI416" s="24">
        <f t="shared" si="219"/>
        <v>0</v>
      </c>
      <c r="BJ416" s="24">
        <f t="shared" si="220"/>
        <v>0</v>
      </c>
      <c r="BK416" s="24">
        <f t="shared" si="221"/>
        <v>0</v>
      </c>
      <c r="BL416" s="24">
        <f t="shared" si="222"/>
        <v>0</v>
      </c>
      <c r="BM416" s="24">
        <f t="shared" si="223"/>
        <v>1</v>
      </c>
      <c r="BN416" s="24">
        <f t="shared" si="224"/>
        <v>1</v>
      </c>
      <c r="BO416" s="24">
        <f t="shared" si="225"/>
        <v>0</v>
      </c>
      <c r="BP416" s="24">
        <f t="shared" si="226"/>
        <v>0</v>
      </c>
      <c r="BQ416" s="24">
        <f t="shared" si="227"/>
        <v>0</v>
      </c>
      <c r="BR416" s="24">
        <f t="shared" si="228"/>
        <v>0</v>
      </c>
      <c r="BS416" s="24">
        <f t="shared" si="229"/>
        <v>0</v>
      </c>
      <c r="BT416" s="24">
        <f t="shared" si="230"/>
        <v>0</v>
      </c>
      <c r="BU416" s="24">
        <f t="shared" si="231"/>
        <v>0</v>
      </c>
      <c r="BV416" s="24">
        <f t="shared" si="232"/>
        <v>0</v>
      </c>
      <c r="BW416" s="24">
        <f t="shared" si="233"/>
        <v>0</v>
      </c>
      <c r="BX416" s="24">
        <f t="shared" si="234"/>
        <v>0</v>
      </c>
      <c r="BY416" s="24">
        <f t="shared" si="235"/>
        <v>0</v>
      </c>
      <c r="BZ416" s="24">
        <f t="shared" si="236"/>
        <v>0</v>
      </c>
      <c r="CA416" s="24">
        <f t="shared" si="237"/>
        <v>0</v>
      </c>
      <c r="CB416" s="24">
        <f t="shared" si="238"/>
        <v>0</v>
      </c>
      <c r="CC416" s="24">
        <f t="shared" si="239"/>
        <v>0</v>
      </c>
      <c r="CD416" s="24">
        <f t="shared" si="240"/>
        <v>0</v>
      </c>
      <c r="CE416" s="24">
        <f t="shared" si="241"/>
        <v>1</v>
      </c>
      <c r="CF416" s="24">
        <f t="shared" si="242"/>
        <v>0</v>
      </c>
      <c r="CG416" s="24">
        <f>MAX(BJ416,BN416,BX416,CB416)</f>
        <v>1</v>
      </c>
      <c r="CH416" s="24">
        <f t="shared" si="243"/>
        <v>0</v>
      </c>
      <c r="CI416" s="24">
        <f t="shared" si="244"/>
        <v>1</v>
      </c>
      <c r="CJ416" s="211">
        <f>_xlfn.XLOOKUP($C416,[1]Sheet1!$B:$B,[1]Sheet1!BJ:BJ)</f>
        <v>0</v>
      </c>
      <c r="CK416" s="211">
        <f>_xlfn.XLOOKUP($C416,[1]Sheet1!$B:$B,[1]Sheet1!BK:BK)</f>
        <v>0</v>
      </c>
      <c r="CL416" s="211">
        <f>_xlfn.XLOOKUP($C416,[1]Sheet1!$B:$B,[1]Sheet1!BL:BL)</f>
        <v>0</v>
      </c>
      <c r="CM416" s="211">
        <f>_xlfn.XLOOKUP($C416,[1]Sheet1!$B:$B,[1]Sheet1!BM:BM)</f>
        <v>0</v>
      </c>
      <c r="CN416" s="211">
        <f>_xlfn.XLOOKUP($C416,[1]Sheet1!$B:$B,[1]Sheet1!BN:BN)</f>
        <v>0</v>
      </c>
      <c r="CO416" s="211">
        <f>_xlfn.XLOOKUP($C416,[1]Sheet1!$B:$B,[1]Sheet1!BO:BO)</f>
        <v>0</v>
      </c>
      <c r="CP416" s="211">
        <f>_xlfn.XLOOKUP($C416,[1]Sheet1!$B:$B,[1]Sheet1!BP:BP)</f>
        <v>0</v>
      </c>
      <c r="CQ416" s="211">
        <f>_xlfn.XLOOKUP($C416,[1]Sheet1!$B:$B,[1]Sheet1!BQ:BQ)</f>
        <v>0</v>
      </c>
      <c r="CR416" s="211">
        <f>_xlfn.XLOOKUP($C416,[1]Sheet1!$B:$B,[1]Sheet1!BR:BR)</f>
        <v>0</v>
      </c>
      <c r="CS416" s="211">
        <f>_xlfn.XLOOKUP($C416,[1]Sheet1!$B:$B,[1]Sheet1!BS:BS)</f>
        <v>0</v>
      </c>
      <c r="CT416" s="211">
        <f>_xlfn.XLOOKUP($C416,[1]Sheet1!$B:$B,[1]Sheet1!BT:BT)</f>
        <v>1</v>
      </c>
      <c r="CU416" s="211">
        <f>_xlfn.XLOOKUP($C416,[1]Sheet1!$B:$B,[1]Sheet1!BU:BU)</f>
        <v>1</v>
      </c>
      <c r="CV416" s="211">
        <f>_xlfn.XLOOKUP($C416,[1]Sheet1!$B:$B,[1]Sheet1!BV:BV)</f>
        <v>0</v>
      </c>
      <c r="CW416" s="211">
        <f>_xlfn.XLOOKUP($C416,[1]Sheet1!$B:$B,[1]Sheet1!BW:BW)</f>
        <v>0</v>
      </c>
      <c r="CX416" s="211">
        <f>_xlfn.XLOOKUP($C416,[1]Sheet1!$B:$B,[1]Sheet1!BX:BX)</f>
        <v>0</v>
      </c>
      <c r="CY416" s="211">
        <f>_xlfn.XLOOKUP($C416,[1]Sheet1!$B:$B,[1]Sheet1!BY:BY)</f>
        <v>0</v>
      </c>
      <c r="CZ416" s="211">
        <f>_xlfn.XLOOKUP($C416,[1]Sheet1!$B:$B,[1]Sheet1!BZ:BZ)</f>
        <v>0</v>
      </c>
      <c r="DA416" s="211">
        <f>_xlfn.XLOOKUP($C416,[1]Sheet1!$B:$B,[1]Sheet1!CA:CA)</f>
        <v>0</v>
      </c>
      <c r="DB416" s="211">
        <f>_xlfn.XLOOKUP($C416,[1]Sheet1!$B:$B,[1]Sheet1!CB:CB)</f>
        <v>0</v>
      </c>
      <c r="DC416" s="211">
        <f>_xlfn.XLOOKUP($C416,[1]Sheet1!$B:$B,[1]Sheet1!CC:CC)</f>
        <v>0</v>
      </c>
      <c r="DD416" s="211">
        <f>_xlfn.XLOOKUP($C416,[1]Sheet1!$B:$B,[1]Sheet1!CD:CD)</f>
        <v>0</v>
      </c>
      <c r="DE416" s="211">
        <f>_xlfn.XLOOKUP($C416,[1]Sheet1!$B:$B,[1]Sheet1!CE:CE)</f>
        <v>1</v>
      </c>
      <c r="DF416" s="211">
        <f>_xlfn.XLOOKUP($C416,[1]Sheet1!$B:$B,[1]Sheet1!CF:CF)</f>
        <v>0</v>
      </c>
      <c r="DG416" s="163" t="str">
        <f>_xlfn.XLOOKUP(C416,[2]Sheet1!$B:$B,[2]Sheet1!$N:$N)</f>
        <v>Y</v>
      </c>
      <c r="DH416" s="163" t="str">
        <f>_xlfn.XLOOKUP(C416,[2]Sheet1!$B:$B,[2]Sheet1!$R:$R)</f>
        <v>No</v>
      </c>
      <c r="DI416" s="163" t="str">
        <f>_xlfn.XLOOKUP(C416,[2]Sheet1!$B:$B,[2]Sheet1!$AN:$AN)</f>
        <v>N</v>
      </c>
      <c r="DJ416" s="163" t="str">
        <f>_xlfn.XLOOKUP(C416,[2]Sheet1!$B:$B,[2]Sheet1!$W:$W)</f>
        <v>N</v>
      </c>
      <c r="DK416" s="163">
        <f>_xlfn.XLOOKUP(C416,[2]Sheet1!$B:$B,[2]Sheet1!$AF:$AF)</f>
        <v>0</v>
      </c>
      <c r="DL416" s="163">
        <f>_xlfn.XLOOKUP(C416,[2]Sheet1!$B:$B,[2]Sheet1!$AW:$AW)</f>
        <v>0</v>
      </c>
      <c r="DM416" s="166" t="str">
        <f t="shared" si="245"/>
        <v>Y</v>
      </c>
      <c r="DN416" s="166" t="str">
        <f t="shared" si="246"/>
        <v/>
      </c>
      <c r="DO416" s="166" t="str">
        <f t="shared" si="247"/>
        <v>N</v>
      </c>
      <c r="DP416" s="166" t="str">
        <f t="shared" si="248"/>
        <v>N</v>
      </c>
      <c r="DQ416" s="180" t="str">
        <f t="shared" si="249"/>
        <v>Not Specified</v>
      </c>
      <c r="DR416" s="180"/>
    </row>
    <row r="417" spans="1:122" s="99" customFormat="1" ht="16.5" hidden="1" customHeight="1">
      <c r="A417" s="143">
        <v>414</v>
      </c>
      <c r="B417" s="143">
        <v>370</v>
      </c>
      <c r="C417" s="144" t="s">
        <v>1787</v>
      </c>
      <c r="D417" s="143" t="s">
        <v>7202</v>
      </c>
      <c r="E417" s="143" t="s">
        <v>7169</v>
      </c>
      <c r="F417" s="143" t="s">
        <v>2277</v>
      </c>
      <c r="G417" s="143" t="s">
        <v>3181</v>
      </c>
      <c r="H417" s="167" t="s">
        <v>1788</v>
      </c>
      <c r="I417" s="143" t="s">
        <v>1789</v>
      </c>
      <c r="J417" s="143">
        <v>-0.42099999999999999</v>
      </c>
      <c r="K417" s="143" t="s">
        <v>1790</v>
      </c>
      <c r="L417" s="143">
        <v>100057</v>
      </c>
      <c r="M417" s="144">
        <v>6</v>
      </c>
      <c r="N417" s="145" t="s">
        <v>689</v>
      </c>
      <c r="O417" s="145" t="s">
        <v>7588</v>
      </c>
      <c r="P417" s="146" t="s">
        <v>7588</v>
      </c>
      <c r="Q417" s="73" t="s">
        <v>689</v>
      </c>
      <c r="R417" s="73" t="s">
        <v>689</v>
      </c>
      <c r="S417" s="145" t="s">
        <v>7588</v>
      </c>
      <c r="T417" s="145" t="s">
        <v>7588</v>
      </c>
      <c r="U417" s="214" t="s">
        <v>7588</v>
      </c>
      <c r="V417" s="145" t="s">
        <v>7588</v>
      </c>
      <c r="W417" s="145" t="s">
        <v>7588</v>
      </c>
      <c r="X417" s="219" t="s">
        <v>7588</v>
      </c>
      <c r="Y417" s="73" t="s">
        <v>7588</v>
      </c>
      <c r="Z417" s="145" t="s">
        <v>7588</v>
      </c>
      <c r="AA417" s="146" t="s">
        <v>7588</v>
      </c>
      <c r="AB417" s="145"/>
      <c r="AC417" s="145" t="s">
        <v>7588</v>
      </c>
      <c r="AD417" s="146" t="s">
        <v>7588</v>
      </c>
      <c r="AE417" s="73" t="s">
        <v>7588</v>
      </c>
      <c r="AF417" s="73" t="s">
        <v>689</v>
      </c>
      <c r="AG417" s="145" t="s">
        <v>7588</v>
      </c>
      <c r="AH417" s="145" t="s">
        <v>7588</v>
      </c>
      <c r="AI417" s="145" t="s">
        <v>7588</v>
      </c>
      <c r="AJ417" s="145" t="s">
        <v>7588</v>
      </c>
      <c r="AK417" s="147" t="s">
        <v>7588</v>
      </c>
      <c r="AL417" s="145" t="s">
        <v>7588</v>
      </c>
      <c r="AM417" s="152" t="s">
        <v>1791</v>
      </c>
      <c r="AN417" s="144" t="s">
        <v>519</v>
      </c>
      <c r="AO417" s="24" t="s">
        <v>7588</v>
      </c>
      <c r="AP417" s="145" t="s">
        <v>689</v>
      </c>
      <c r="AQ417" s="143" t="s">
        <v>7588</v>
      </c>
      <c r="AR417" s="143" t="s">
        <v>7588</v>
      </c>
      <c r="AS417" s="143" t="s">
        <v>7588</v>
      </c>
      <c r="AT417" s="143"/>
      <c r="AU417" s="144"/>
      <c r="AV417" s="143" t="s">
        <v>7588</v>
      </c>
      <c r="AW417" s="198" t="s">
        <v>7588</v>
      </c>
      <c r="AX417" s="143" t="s">
        <v>7588</v>
      </c>
      <c r="AY417" s="143" t="s">
        <v>689</v>
      </c>
      <c r="AZ417" s="143" t="s">
        <v>7588</v>
      </c>
      <c r="BA417" s="143" t="s">
        <v>7588</v>
      </c>
      <c r="BB417" s="143"/>
      <c r="BC417" s="144"/>
      <c r="BD417" s="143"/>
      <c r="BE417" s="148"/>
      <c r="BF417" s="202" t="s">
        <v>1792</v>
      </c>
      <c r="BG417" s="24">
        <f t="shared" si="217"/>
        <v>0</v>
      </c>
      <c r="BH417" s="24">
        <f t="shared" si="218"/>
        <v>0</v>
      </c>
      <c r="BI417" s="24">
        <f t="shared" si="219"/>
        <v>0</v>
      </c>
      <c r="BJ417" s="24">
        <f t="shared" si="220"/>
        <v>0</v>
      </c>
      <c r="BK417" s="24">
        <f t="shared" si="221"/>
        <v>0</v>
      </c>
      <c r="BL417" s="24">
        <f t="shared" si="222"/>
        <v>0</v>
      </c>
      <c r="BM417" s="24">
        <f t="shared" si="223"/>
        <v>0</v>
      </c>
      <c r="BN417" s="24">
        <f t="shared" si="224"/>
        <v>0</v>
      </c>
      <c r="BO417" s="24">
        <f t="shared" si="225"/>
        <v>0</v>
      </c>
      <c r="BP417" s="24">
        <f t="shared" si="226"/>
        <v>0</v>
      </c>
      <c r="BQ417" s="24">
        <f t="shared" si="227"/>
        <v>0</v>
      </c>
      <c r="BR417" s="24">
        <f t="shared" si="228"/>
        <v>0</v>
      </c>
      <c r="BS417" s="24">
        <f t="shared" si="229"/>
        <v>0</v>
      </c>
      <c r="BT417" s="24">
        <f t="shared" si="230"/>
        <v>0</v>
      </c>
      <c r="BU417" s="24">
        <f t="shared" si="231"/>
        <v>0</v>
      </c>
      <c r="BV417" s="24">
        <f t="shared" si="232"/>
        <v>0</v>
      </c>
      <c r="BW417" s="24">
        <f t="shared" si="233"/>
        <v>0</v>
      </c>
      <c r="BX417" s="24">
        <f t="shared" si="234"/>
        <v>0</v>
      </c>
      <c r="BY417" s="24">
        <f t="shared" si="235"/>
        <v>0</v>
      </c>
      <c r="BZ417" s="24">
        <f t="shared" si="236"/>
        <v>0</v>
      </c>
      <c r="CA417" s="24">
        <f t="shared" si="237"/>
        <v>0</v>
      </c>
      <c r="CB417" s="24">
        <f t="shared" si="238"/>
        <v>0</v>
      </c>
      <c r="CC417" s="24">
        <f t="shared" si="239"/>
        <v>0</v>
      </c>
      <c r="CD417" s="24">
        <f t="shared" si="240"/>
        <v>0</v>
      </c>
      <c r="CE417" s="24">
        <f t="shared" si="241"/>
        <v>0</v>
      </c>
      <c r="CF417" s="24">
        <f t="shared" si="242"/>
        <v>0</v>
      </c>
      <c r="CG417" s="24">
        <f>MAX(BJ417,BN417,BX417,CB417)</f>
        <v>0</v>
      </c>
      <c r="CH417" s="24">
        <f t="shared" si="243"/>
        <v>0</v>
      </c>
      <c r="CI417" s="24">
        <f t="shared" si="244"/>
        <v>0</v>
      </c>
      <c r="CJ417" s="211">
        <f>_xlfn.XLOOKUP($C417,[1]Sheet1!$B:$B,[1]Sheet1!BJ:BJ)</f>
        <v>0</v>
      </c>
      <c r="CK417" s="211">
        <f>_xlfn.XLOOKUP($C417,[1]Sheet1!$B:$B,[1]Sheet1!BK:BK)</f>
        <v>0</v>
      </c>
      <c r="CL417" s="211">
        <f>_xlfn.XLOOKUP($C417,[1]Sheet1!$B:$B,[1]Sheet1!BL:BL)</f>
        <v>0</v>
      </c>
      <c r="CM417" s="211">
        <f>_xlfn.XLOOKUP($C417,[1]Sheet1!$B:$B,[1]Sheet1!BM:BM)</f>
        <v>0</v>
      </c>
      <c r="CN417" s="211">
        <f>_xlfn.XLOOKUP($C417,[1]Sheet1!$B:$B,[1]Sheet1!BN:BN)</f>
        <v>0</v>
      </c>
      <c r="CO417" s="211">
        <f>_xlfn.XLOOKUP($C417,[1]Sheet1!$B:$B,[1]Sheet1!BO:BO)</f>
        <v>0</v>
      </c>
      <c r="CP417" s="211">
        <f>_xlfn.XLOOKUP($C417,[1]Sheet1!$B:$B,[1]Sheet1!BP:BP)</f>
        <v>0</v>
      </c>
      <c r="CQ417" s="211">
        <f>_xlfn.XLOOKUP($C417,[1]Sheet1!$B:$B,[1]Sheet1!BQ:BQ)</f>
        <v>0</v>
      </c>
      <c r="CR417" s="211">
        <f>_xlfn.XLOOKUP($C417,[1]Sheet1!$B:$B,[1]Sheet1!BR:BR)</f>
        <v>0</v>
      </c>
      <c r="CS417" s="211">
        <f>_xlfn.XLOOKUP($C417,[1]Sheet1!$B:$B,[1]Sheet1!BS:BS)</f>
        <v>0</v>
      </c>
      <c r="CT417" s="211">
        <f>_xlfn.XLOOKUP($C417,[1]Sheet1!$B:$B,[1]Sheet1!BT:BT)</f>
        <v>0</v>
      </c>
      <c r="CU417" s="211">
        <f>_xlfn.XLOOKUP($C417,[1]Sheet1!$B:$B,[1]Sheet1!BU:BU)</f>
        <v>0</v>
      </c>
      <c r="CV417" s="211">
        <f>_xlfn.XLOOKUP($C417,[1]Sheet1!$B:$B,[1]Sheet1!BV:BV)</f>
        <v>0</v>
      </c>
      <c r="CW417" s="211">
        <f>_xlfn.XLOOKUP($C417,[1]Sheet1!$B:$B,[1]Sheet1!BW:BW)</f>
        <v>0</v>
      </c>
      <c r="CX417" s="211">
        <f>_xlfn.XLOOKUP($C417,[1]Sheet1!$B:$B,[1]Sheet1!BX:BX)</f>
        <v>0</v>
      </c>
      <c r="CY417" s="211">
        <f>_xlfn.XLOOKUP($C417,[1]Sheet1!$B:$B,[1]Sheet1!BY:BY)</f>
        <v>0</v>
      </c>
      <c r="CZ417" s="211">
        <f>_xlfn.XLOOKUP($C417,[1]Sheet1!$B:$B,[1]Sheet1!BZ:BZ)</f>
        <v>0</v>
      </c>
      <c r="DA417" s="211">
        <f>_xlfn.XLOOKUP($C417,[1]Sheet1!$B:$B,[1]Sheet1!CA:CA)</f>
        <v>0</v>
      </c>
      <c r="DB417" s="211">
        <f>_xlfn.XLOOKUP($C417,[1]Sheet1!$B:$B,[1]Sheet1!CB:CB)</f>
        <v>0</v>
      </c>
      <c r="DC417" s="211">
        <f>_xlfn.XLOOKUP($C417,[1]Sheet1!$B:$B,[1]Sheet1!CC:CC)</f>
        <v>0</v>
      </c>
      <c r="DD417" s="211">
        <f>_xlfn.XLOOKUP($C417,[1]Sheet1!$B:$B,[1]Sheet1!CD:CD)</f>
        <v>0</v>
      </c>
      <c r="DE417" s="211">
        <f>_xlfn.XLOOKUP($C417,[1]Sheet1!$B:$B,[1]Sheet1!CE:CE)</f>
        <v>0</v>
      </c>
      <c r="DF417" s="211">
        <f>_xlfn.XLOOKUP($C417,[1]Sheet1!$B:$B,[1]Sheet1!CF:CF)</f>
        <v>0</v>
      </c>
      <c r="DG417" s="163" t="str">
        <f>_xlfn.XLOOKUP(C417,[2]Sheet1!$B:$B,[2]Sheet1!$N:$N)</f>
        <v>N</v>
      </c>
      <c r="DH417" s="163">
        <f>_xlfn.XLOOKUP(C417,[2]Sheet1!$B:$B,[2]Sheet1!$R:$R)</f>
        <v>0</v>
      </c>
      <c r="DI417" s="163" t="str">
        <f>_xlfn.XLOOKUP(C417,[2]Sheet1!$B:$B,[2]Sheet1!$AN:$AN)</f>
        <v>N</v>
      </c>
      <c r="DJ417" s="163" t="str">
        <f>_xlfn.XLOOKUP(C417,[2]Sheet1!$B:$B,[2]Sheet1!$W:$W)</f>
        <v>N</v>
      </c>
      <c r="DK417" s="163">
        <f>_xlfn.XLOOKUP(C417,[2]Sheet1!$B:$B,[2]Sheet1!$AF:$AF)</f>
        <v>0</v>
      </c>
      <c r="DL417" s="163">
        <f>_xlfn.XLOOKUP(C417,[2]Sheet1!$B:$B,[2]Sheet1!$AW:$AW)</f>
        <v>0</v>
      </c>
      <c r="DM417" s="166" t="str">
        <f t="shared" si="245"/>
        <v>N</v>
      </c>
      <c r="DN417" s="166" t="str">
        <f t="shared" si="246"/>
        <v/>
      </c>
      <c r="DO417" s="166" t="str">
        <f t="shared" si="247"/>
        <v>N</v>
      </c>
      <c r="DP417" s="166" t="str">
        <f t="shared" si="248"/>
        <v>N</v>
      </c>
      <c r="DQ417" s="180" t="str">
        <f t="shared" si="249"/>
        <v/>
      </c>
      <c r="DR417" s="180"/>
    </row>
    <row r="418" spans="1:122" s="24" customFormat="1" ht="16.5" hidden="1" customHeight="1">
      <c r="A418" s="24">
        <v>415</v>
      </c>
      <c r="B418" s="24" t="e">
        <v>#N/A</v>
      </c>
      <c r="C418" s="26" t="s">
        <v>2185</v>
      </c>
      <c r="D418" s="24" t="s">
        <v>7190</v>
      </c>
      <c r="E418" s="24" t="s">
        <v>7169</v>
      </c>
      <c r="F418" s="24" t="s">
        <v>2418</v>
      </c>
      <c r="G418" s="24" t="s">
        <v>5308</v>
      </c>
      <c r="H418" s="30" t="s">
        <v>2186</v>
      </c>
      <c r="I418" s="24" t="s">
        <v>2187</v>
      </c>
      <c r="J418" s="24">
        <v>-3.7999999999999999E-2</v>
      </c>
      <c r="K418" s="24" t="s">
        <v>2188</v>
      </c>
      <c r="L418" s="24">
        <v>35240</v>
      </c>
      <c r="M418" s="26">
        <v>17</v>
      </c>
      <c r="N418" s="73" t="s">
        <v>689</v>
      </c>
      <c r="O418" s="73" t="s">
        <v>7588</v>
      </c>
      <c r="P418" s="74" t="s">
        <v>7588</v>
      </c>
      <c r="Q418" s="73" t="s">
        <v>689</v>
      </c>
      <c r="R418" s="73" t="s">
        <v>689</v>
      </c>
      <c r="S418" s="73" t="s">
        <v>7588</v>
      </c>
      <c r="T418" s="73" t="s">
        <v>7588</v>
      </c>
      <c r="U418" s="213" t="s">
        <v>7588</v>
      </c>
      <c r="V418" s="73" t="s">
        <v>7588</v>
      </c>
      <c r="W418" s="73" t="s">
        <v>7588</v>
      </c>
      <c r="X418" s="218" t="s">
        <v>7588</v>
      </c>
      <c r="Y418" s="73" t="s">
        <v>7588</v>
      </c>
      <c r="Z418" s="73" t="s">
        <v>7588</v>
      </c>
      <c r="AA418" s="74" t="s">
        <v>7588</v>
      </c>
      <c r="AB418" s="73"/>
      <c r="AC418" s="73" t="s">
        <v>417</v>
      </c>
      <c r="AD418" s="74" t="s">
        <v>6</v>
      </c>
      <c r="AE418" s="73" t="s">
        <v>7588</v>
      </c>
      <c r="AF418" s="73" t="s">
        <v>689</v>
      </c>
      <c r="AG418" s="73" t="s">
        <v>266</v>
      </c>
      <c r="AH418" s="73" t="s">
        <v>266</v>
      </c>
      <c r="AI418" s="73" t="s">
        <v>738</v>
      </c>
      <c r="AJ418" s="73" t="s">
        <v>691</v>
      </c>
      <c r="AK418" s="81" t="s">
        <v>7588</v>
      </c>
      <c r="AL418" s="73" t="s">
        <v>7588</v>
      </c>
      <c r="AN418" s="26"/>
      <c r="AO418" s="24" t="s">
        <v>870</v>
      </c>
      <c r="AP418" s="73" t="s">
        <v>86</v>
      </c>
      <c r="AQ418" s="24" t="s">
        <v>691</v>
      </c>
      <c r="AR418" s="24" t="s">
        <v>6560</v>
      </c>
      <c r="AS418" s="24">
        <v>2050</v>
      </c>
      <c r="AU418" s="26"/>
      <c r="AV418" s="24" t="s">
        <v>266</v>
      </c>
      <c r="AW418" s="22" t="s">
        <v>418</v>
      </c>
      <c r="AX418" s="24" t="s">
        <v>269</v>
      </c>
      <c r="AY418" s="24" t="s">
        <v>689</v>
      </c>
      <c r="AZ418" s="24" t="s">
        <v>7588</v>
      </c>
      <c r="BA418" s="24" t="s">
        <v>7588</v>
      </c>
      <c r="BC418" s="26"/>
      <c r="BE418" s="29"/>
      <c r="BF418" s="26"/>
      <c r="BG418" s="24">
        <f t="shared" si="217"/>
        <v>0</v>
      </c>
      <c r="BH418" s="24">
        <f t="shared" si="218"/>
        <v>0</v>
      </c>
      <c r="BI418" s="24">
        <f t="shared" si="219"/>
        <v>0</v>
      </c>
      <c r="BJ418" s="24">
        <f t="shared" si="220"/>
        <v>0</v>
      </c>
      <c r="BK418" s="24">
        <f t="shared" si="221"/>
        <v>0</v>
      </c>
      <c r="BL418" s="24">
        <f t="shared" si="222"/>
        <v>0</v>
      </c>
      <c r="BM418" s="24">
        <f t="shared" si="223"/>
        <v>0</v>
      </c>
      <c r="BN418" s="24">
        <f t="shared" si="224"/>
        <v>0</v>
      </c>
      <c r="BO418" s="24">
        <f t="shared" si="225"/>
        <v>0</v>
      </c>
      <c r="BP418" s="24">
        <f t="shared" si="226"/>
        <v>0</v>
      </c>
      <c r="BQ418" s="24">
        <f t="shared" si="227"/>
        <v>0</v>
      </c>
      <c r="BR418" s="24">
        <f t="shared" si="228"/>
        <v>0</v>
      </c>
      <c r="BS418" s="24">
        <f t="shared" si="229"/>
        <v>0</v>
      </c>
      <c r="BT418" s="24">
        <f t="shared" si="230"/>
        <v>1</v>
      </c>
      <c r="BU418" s="24">
        <f t="shared" si="231"/>
        <v>0</v>
      </c>
      <c r="BV418" s="24">
        <f t="shared" si="232"/>
        <v>0</v>
      </c>
      <c r="BW418" s="24">
        <f t="shared" si="233"/>
        <v>0</v>
      </c>
      <c r="BX418" s="24">
        <f t="shared" si="234"/>
        <v>0</v>
      </c>
      <c r="BY418" s="24">
        <f t="shared" si="235"/>
        <v>0</v>
      </c>
      <c r="BZ418" s="24">
        <f t="shared" si="236"/>
        <v>0</v>
      </c>
      <c r="CA418" s="24">
        <f t="shared" si="237"/>
        <v>1</v>
      </c>
      <c r="CB418" s="24">
        <f t="shared" si="238"/>
        <v>1</v>
      </c>
      <c r="CC418" s="24">
        <f t="shared" si="239"/>
        <v>0</v>
      </c>
      <c r="CD418" s="24">
        <f t="shared" si="240"/>
        <v>0</v>
      </c>
      <c r="CE418" s="24">
        <f t="shared" si="241"/>
        <v>0</v>
      </c>
      <c r="CF418" s="24">
        <f t="shared" si="242"/>
        <v>1</v>
      </c>
      <c r="CG418" s="24">
        <f>MAX(BJ418,BN418,BX418,CB418)</f>
        <v>1</v>
      </c>
      <c r="CH418" s="24">
        <f t="shared" si="243"/>
        <v>0</v>
      </c>
      <c r="CI418" s="24">
        <f t="shared" si="244"/>
        <v>0</v>
      </c>
      <c r="CJ418" s="211" t="e">
        <f>_xlfn.XLOOKUP($C418,[1]Sheet1!$B:$B,[1]Sheet1!BJ:BJ)</f>
        <v>#N/A</v>
      </c>
      <c r="CK418" s="211" t="e">
        <f>_xlfn.XLOOKUP($C418,[1]Sheet1!$B:$B,[1]Sheet1!BK:BK)</f>
        <v>#N/A</v>
      </c>
      <c r="CL418" s="211" t="e">
        <f>_xlfn.XLOOKUP($C418,[1]Sheet1!$B:$B,[1]Sheet1!BL:BL)</f>
        <v>#N/A</v>
      </c>
      <c r="CM418" s="211" t="e">
        <f>_xlfn.XLOOKUP($C418,[1]Sheet1!$B:$B,[1]Sheet1!BM:BM)</f>
        <v>#N/A</v>
      </c>
      <c r="CN418" s="211" t="e">
        <f>_xlfn.XLOOKUP($C418,[1]Sheet1!$B:$B,[1]Sheet1!BN:BN)</f>
        <v>#N/A</v>
      </c>
      <c r="CO418" s="211" t="e">
        <f>_xlfn.XLOOKUP($C418,[1]Sheet1!$B:$B,[1]Sheet1!BO:BO)</f>
        <v>#N/A</v>
      </c>
      <c r="CP418" s="211" t="e">
        <f>_xlfn.XLOOKUP($C418,[1]Sheet1!$B:$B,[1]Sheet1!BP:BP)</f>
        <v>#N/A</v>
      </c>
      <c r="CQ418" s="211" t="e">
        <f>_xlfn.XLOOKUP($C418,[1]Sheet1!$B:$B,[1]Sheet1!BQ:BQ)</f>
        <v>#N/A</v>
      </c>
      <c r="CR418" s="211" t="e">
        <f>_xlfn.XLOOKUP($C418,[1]Sheet1!$B:$B,[1]Sheet1!BR:BR)</f>
        <v>#N/A</v>
      </c>
      <c r="CS418" s="211" t="e">
        <f>_xlfn.XLOOKUP($C418,[1]Sheet1!$B:$B,[1]Sheet1!BS:BS)</f>
        <v>#N/A</v>
      </c>
      <c r="CT418" s="211" t="e">
        <f>_xlfn.XLOOKUP($C418,[1]Sheet1!$B:$B,[1]Sheet1!BT:BT)</f>
        <v>#N/A</v>
      </c>
      <c r="CU418" s="211" t="e">
        <f>_xlfn.XLOOKUP($C418,[1]Sheet1!$B:$B,[1]Sheet1!BU:BU)</f>
        <v>#N/A</v>
      </c>
      <c r="CV418" s="211" t="e">
        <f>_xlfn.XLOOKUP($C418,[1]Sheet1!$B:$B,[1]Sheet1!BV:BV)</f>
        <v>#N/A</v>
      </c>
      <c r="CW418" s="211" t="e">
        <f>_xlfn.XLOOKUP($C418,[1]Sheet1!$B:$B,[1]Sheet1!BW:BW)</f>
        <v>#N/A</v>
      </c>
      <c r="CX418" s="211" t="e">
        <f>_xlfn.XLOOKUP($C418,[1]Sheet1!$B:$B,[1]Sheet1!BX:BX)</f>
        <v>#N/A</v>
      </c>
      <c r="CY418" s="211" t="e">
        <f>_xlfn.XLOOKUP($C418,[1]Sheet1!$B:$B,[1]Sheet1!BY:BY)</f>
        <v>#N/A</v>
      </c>
      <c r="CZ418" s="211" t="e">
        <f>_xlfn.XLOOKUP($C418,[1]Sheet1!$B:$B,[1]Sheet1!BZ:BZ)</f>
        <v>#N/A</v>
      </c>
      <c r="DA418" s="211" t="e">
        <f>_xlfn.XLOOKUP($C418,[1]Sheet1!$B:$B,[1]Sheet1!CA:CA)</f>
        <v>#N/A</v>
      </c>
      <c r="DB418" s="211" t="e">
        <f>_xlfn.XLOOKUP($C418,[1]Sheet1!$B:$B,[1]Sheet1!CB:CB)</f>
        <v>#N/A</v>
      </c>
      <c r="DC418" s="211" t="e">
        <f>_xlfn.XLOOKUP($C418,[1]Sheet1!$B:$B,[1]Sheet1!CC:CC)</f>
        <v>#N/A</v>
      </c>
      <c r="DD418" s="211" t="e">
        <f>_xlfn.XLOOKUP($C418,[1]Sheet1!$B:$B,[1]Sheet1!CD:CD)</f>
        <v>#N/A</v>
      </c>
      <c r="DE418" s="211" t="e">
        <f>_xlfn.XLOOKUP($C418,[1]Sheet1!$B:$B,[1]Sheet1!CE:CE)</f>
        <v>#N/A</v>
      </c>
      <c r="DF418" s="211" t="e">
        <f>_xlfn.XLOOKUP($C418,[1]Sheet1!$B:$B,[1]Sheet1!CF:CF)</f>
        <v>#N/A</v>
      </c>
      <c r="DG418" s="163" t="e">
        <f>_xlfn.XLOOKUP(C418,[2]Sheet1!$B:$B,[2]Sheet1!$N:$N)</f>
        <v>#N/A</v>
      </c>
      <c r="DH418" s="163" t="e">
        <f>_xlfn.XLOOKUP(C418,[2]Sheet1!$B:$B,[2]Sheet1!$R:$R)</f>
        <v>#N/A</v>
      </c>
      <c r="DI418" s="163" t="e">
        <f>_xlfn.XLOOKUP(C418,[2]Sheet1!$B:$B,[2]Sheet1!$AN:$AN)</f>
        <v>#N/A</v>
      </c>
      <c r="DJ418" s="163" t="e">
        <f>_xlfn.XLOOKUP(C418,[2]Sheet1!$B:$B,[2]Sheet1!$W:$W)</f>
        <v>#N/A</v>
      </c>
      <c r="DK418" s="163" t="e">
        <f>_xlfn.XLOOKUP(C418,[2]Sheet1!$B:$B,[2]Sheet1!$AF:$AF)</f>
        <v>#N/A</v>
      </c>
      <c r="DL418" s="163" t="e">
        <f>_xlfn.XLOOKUP(C418,[2]Sheet1!$B:$B,[2]Sheet1!$AW:$AW)</f>
        <v>#N/A</v>
      </c>
      <c r="DM418" s="166" t="str">
        <f t="shared" si="245"/>
        <v>N</v>
      </c>
      <c r="DN418" s="166" t="str">
        <f t="shared" si="246"/>
        <v/>
      </c>
      <c r="DO418" s="166" t="str">
        <f t="shared" si="247"/>
        <v>Y</v>
      </c>
      <c r="DP418" s="166" t="str">
        <f t="shared" si="248"/>
        <v>N</v>
      </c>
      <c r="DQ418" s="180" t="str">
        <f t="shared" si="249"/>
        <v>Yes</v>
      </c>
      <c r="DR418" s="180"/>
    </row>
    <row r="419" spans="1:122" s="24" customFormat="1" ht="16.5" hidden="1" customHeight="1">
      <c r="A419" s="24">
        <v>416</v>
      </c>
      <c r="B419" s="24">
        <v>383</v>
      </c>
      <c r="C419" s="26" t="s">
        <v>1793</v>
      </c>
      <c r="D419" s="143" t="s">
        <v>7206</v>
      </c>
      <c r="E419" s="143" t="s">
        <v>7157</v>
      </c>
      <c r="F419" s="143" t="s">
        <v>2277</v>
      </c>
      <c r="G419" s="143" t="s">
        <v>3181</v>
      </c>
      <c r="H419" s="167" t="s">
        <v>1794</v>
      </c>
      <c r="I419" s="143" t="s">
        <v>1795</v>
      </c>
      <c r="J419" s="143">
        <v>-0.13600000000000001</v>
      </c>
      <c r="K419" s="143" t="s">
        <v>1796</v>
      </c>
      <c r="L419" s="143">
        <v>45661</v>
      </c>
      <c r="M419" s="144">
        <v>17</v>
      </c>
      <c r="N419" s="73" t="s">
        <v>689</v>
      </c>
      <c r="O419" s="73" t="s">
        <v>7588</v>
      </c>
      <c r="P419" s="74" t="s">
        <v>7588</v>
      </c>
      <c r="Q419" s="73" t="s">
        <v>689</v>
      </c>
      <c r="R419" s="73" t="s">
        <v>689</v>
      </c>
      <c r="S419" s="73" t="s">
        <v>7588</v>
      </c>
      <c r="T419" s="73" t="s">
        <v>7588</v>
      </c>
      <c r="U419" s="213" t="s">
        <v>7588</v>
      </c>
      <c r="V419" s="73" t="s">
        <v>7588</v>
      </c>
      <c r="W419" s="73" t="s">
        <v>7588</v>
      </c>
      <c r="X419" s="218" t="s">
        <v>7588</v>
      </c>
      <c r="Y419" s="73" t="s">
        <v>7588</v>
      </c>
      <c r="Z419" s="73" t="s">
        <v>7588</v>
      </c>
      <c r="AA419" s="74" t="s">
        <v>7588</v>
      </c>
      <c r="AB419" s="73"/>
      <c r="AC419" s="73" t="s">
        <v>3013</v>
      </c>
      <c r="AD419" s="74" t="s">
        <v>7139</v>
      </c>
      <c r="AE419" s="73" t="s">
        <v>85</v>
      </c>
      <c r="AF419" s="73" t="s">
        <v>689</v>
      </c>
      <c r="AG419" s="73" t="s">
        <v>166</v>
      </c>
      <c r="AH419" s="73" t="s">
        <v>166</v>
      </c>
      <c r="AI419" s="73" t="s">
        <v>7588</v>
      </c>
      <c r="AJ419" s="73" t="s">
        <v>691</v>
      </c>
      <c r="AK419" s="81" t="s">
        <v>167</v>
      </c>
      <c r="AL419" s="73">
        <v>2060</v>
      </c>
      <c r="AM419" s="28" t="s">
        <v>1797</v>
      </c>
      <c r="AN419" s="26"/>
      <c r="AO419" s="24" t="s">
        <v>7588</v>
      </c>
      <c r="AP419" s="73" t="s">
        <v>689</v>
      </c>
      <c r="AQ419" s="24" t="s">
        <v>7588</v>
      </c>
      <c r="AR419" s="24" t="s">
        <v>7588</v>
      </c>
      <c r="AS419" s="24" t="s">
        <v>7588</v>
      </c>
      <c r="AU419" s="26"/>
      <c r="AV419" s="24" t="s">
        <v>7588</v>
      </c>
      <c r="AW419" s="22" t="s">
        <v>7588</v>
      </c>
      <c r="AX419" s="24" t="s">
        <v>7588</v>
      </c>
      <c r="AY419" s="24" t="s">
        <v>689</v>
      </c>
      <c r="AZ419" s="24" t="s">
        <v>7588</v>
      </c>
      <c r="BA419" s="24" t="s">
        <v>7588</v>
      </c>
      <c r="BC419" s="26"/>
      <c r="BE419" s="29"/>
      <c r="BF419" s="26"/>
      <c r="BG419" s="24">
        <f t="shared" si="217"/>
        <v>0</v>
      </c>
      <c r="BH419" s="24">
        <f t="shared" si="218"/>
        <v>0</v>
      </c>
      <c r="BI419" s="24">
        <f t="shared" si="219"/>
        <v>0</v>
      </c>
      <c r="BJ419" s="24">
        <f t="shared" si="220"/>
        <v>0</v>
      </c>
      <c r="BK419" s="24">
        <f t="shared" si="221"/>
        <v>0</v>
      </c>
      <c r="BL419" s="24">
        <f t="shared" si="222"/>
        <v>0</v>
      </c>
      <c r="BM419" s="24">
        <f t="shared" si="223"/>
        <v>0</v>
      </c>
      <c r="BN419" s="24">
        <f t="shared" si="224"/>
        <v>0</v>
      </c>
      <c r="BO419" s="24">
        <f t="shared" si="225"/>
        <v>0</v>
      </c>
      <c r="BP419" s="24">
        <f t="shared" si="226"/>
        <v>0</v>
      </c>
      <c r="BQ419" s="24">
        <f t="shared" si="227"/>
        <v>0</v>
      </c>
      <c r="BR419" s="24">
        <f t="shared" si="228"/>
        <v>0</v>
      </c>
      <c r="BS419" s="24">
        <f t="shared" si="229"/>
        <v>0</v>
      </c>
      <c r="BT419" s="24">
        <f t="shared" si="230"/>
        <v>0</v>
      </c>
      <c r="BU419" s="24">
        <f t="shared" si="231"/>
        <v>0</v>
      </c>
      <c r="BV419" s="24">
        <f t="shared" si="232"/>
        <v>0</v>
      </c>
      <c r="BW419" s="24">
        <f t="shared" si="233"/>
        <v>0</v>
      </c>
      <c r="BX419" s="24">
        <f t="shared" si="234"/>
        <v>0</v>
      </c>
      <c r="BY419" s="24">
        <f t="shared" si="235"/>
        <v>0</v>
      </c>
      <c r="BZ419" s="24">
        <f t="shared" si="236"/>
        <v>0</v>
      </c>
      <c r="CA419" s="24">
        <f t="shared" si="237"/>
        <v>0</v>
      </c>
      <c r="CB419" s="24">
        <f t="shared" si="238"/>
        <v>0</v>
      </c>
      <c r="CC419" s="24">
        <f t="shared" si="239"/>
        <v>0</v>
      </c>
      <c r="CD419" s="24">
        <f t="shared" si="240"/>
        <v>0</v>
      </c>
      <c r="CE419" s="24">
        <f t="shared" si="241"/>
        <v>0</v>
      </c>
      <c r="CF419" s="24">
        <f t="shared" si="242"/>
        <v>0</v>
      </c>
      <c r="CG419" s="24">
        <f>MAX(BJ419,BN419,BX419,CB419)</f>
        <v>0</v>
      </c>
      <c r="CH419" s="24">
        <f t="shared" si="243"/>
        <v>0</v>
      </c>
      <c r="CI419" s="24">
        <f t="shared" si="244"/>
        <v>0</v>
      </c>
      <c r="CJ419" s="211">
        <f>_xlfn.XLOOKUP($C419,[1]Sheet1!$B:$B,[1]Sheet1!BJ:BJ)</f>
        <v>0</v>
      </c>
      <c r="CK419" s="211">
        <f>_xlfn.XLOOKUP($C419,[1]Sheet1!$B:$B,[1]Sheet1!BK:BK)</f>
        <v>0</v>
      </c>
      <c r="CL419" s="211">
        <f>_xlfn.XLOOKUP($C419,[1]Sheet1!$B:$B,[1]Sheet1!BL:BL)</f>
        <v>0</v>
      </c>
      <c r="CM419" s="211">
        <f>_xlfn.XLOOKUP($C419,[1]Sheet1!$B:$B,[1]Sheet1!BM:BM)</f>
        <v>0</v>
      </c>
      <c r="CN419" s="211">
        <f>_xlfn.XLOOKUP($C419,[1]Sheet1!$B:$B,[1]Sheet1!BN:BN)</f>
        <v>0</v>
      </c>
      <c r="CO419" s="211">
        <f>_xlfn.XLOOKUP($C419,[1]Sheet1!$B:$B,[1]Sheet1!BO:BO)</f>
        <v>0</v>
      </c>
      <c r="CP419" s="211">
        <f>_xlfn.XLOOKUP($C419,[1]Sheet1!$B:$B,[1]Sheet1!BP:BP)</f>
        <v>0</v>
      </c>
      <c r="CQ419" s="211">
        <f>_xlfn.XLOOKUP($C419,[1]Sheet1!$B:$B,[1]Sheet1!BQ:BQ)</f>
        <v>0</v>
      </c>
      <c r="CR419" s="211">
        <f>_xlfn.XLOOKUP($C419,[1]Sheet1!$B:$B,[1]Sheet1!BR:BR)</f>
        <v>0</v>
      </c>
      <c r="CS419" s="211">
        <f>_xlfn.XLOOKUP($C419,[1]Sheet1!$B:$B,[1]Sheet1!BS:BS)</f>
        <v>0</v>
      </c>
      <c r="CT419" s="211">
        <f>_xlfn.XLOOKUP($C419,[1]Sheet1!$B:$B,[1]Sheet1!BT:BT)</f>
        <v>0</v>
      </c>
      <c r="CU419" s="211">
        <f>_xlfn.XLOOKUP($C419,[1]Sheet1!$B:$B,[1]Sheet1!BU:BU)</f>
        <v>0</v>
      </c>
      <c r="CV419" s="211">
        <f>_xlfn.XLOOKUP($C419,[1]Sheet1!$B:$B,[1]Sheet1!BV:BV)</f>
        <v>0</v>
      </c>
      <c r="CW419" s="211">
        <f>_xlfn.XLOOKUP($C419,[1]Sheet1!$B:$B,[1]Sheet1!BW:BW)</f>
        <v>0</v>
      </c>
      <c r="CX419" s="211">
        <f>_xlfn.XLOOKUP($C419,[1]Sheet1!$B:$B,[1]Sheet1!BX:BX)</f>
        <v>0</v>
      </c>
      <c r="CY419" s="211">
        <f>_xlfn.XLOOKUP($C419,[1]Sheet1!$B:$B,[1]Sheet1!BY:BY)</f>
        <v>0</v>
      </c>
      <c r="CZ419" s="211">
        <f>_xlfn.XLOOKUP($C419,[1]Sheet1!$B:$B,[1]Sheet1!BZ:BZ)</f>
        <v>0</v>
      </c>
      <c r="DA419" s="211">
        <f>_xlfn.XLOOKUP($C419,[1]Sheet1!$B:$B,[1]Sheet1!CA:CA)</f>
        <v>0</v>
      </c>
      <c r="DB419" s="211">
        <f>_xlfn.XLOOKUP($C419,[1]Sheet1!$B:$B,[1]Sheet1!CB:CB)</f>
        <v>0</v>
      </c>
      <c r="DC419" s="211">
        <f>_xlfn.XLOOKUP($C419,[1]Sheet1!$B:$B,[1]Sheet1!CC:CC)</f>
        <v>0</v>
      </c>
      <c r="DD419" s="211">
        <f>_xlfn.XLOOKUP($C419,[1]Sheet1!$B:$B,[1]Sheet1!CD:CD)</f>
        <v>0</v>
      </c>
      <c r="DE419" s="211">
        <f>_xlfn.XLOOKUP($C419,[1]Sheet1!$B:$B,[1]Sheet1!CE:CE)</f>
        <v>0</v>
      </c>
      <c r="DF419" s="211">
        <f>_xlfn.XLOOKUP($C419,[1]Sheet1!$B:$B,[1]Sheet1!CF:CF)</f>
        <v>0</v>
      </c>
      <c r="DG419" s="163" t="str">
        <f>_xlfn.XLOOKUP(C419,[2]Sheet1!$B:$B,[2]Sheet1!$N:$N)</f>
        <v>N</v>
      </c>
      <c r="DH419" s="163">
        <f>_xlfn.XLOOKUP(C419,[2]Sheet1!$B:$B,[2]Sheet1!$R:$R)</f>
        <v>0</v>
      </c>
      <c r="DI419" s="163" t="str">
        <f>_xlfn.XLOOKUP(C419,[2]Sheet1!$B:$B,[2]Sheet1!$AN:$AN)</f>
        <v>N</v>
      </c>
      <c r="DJ419" s="163" t="str">
        <f>_xlfn.XLOOKUP(C419,[2]Sheet1!$B:$B,[2]Sheet1!$W:$W)</f>
        <v>N</v>
      </c>
      <c r="DK419" s="163">
        <f>_xlfn.XLOOKUP(C419,[2]Sheet1!$B:$B,[2]Sheet1!$AF:$AF)</f>
        <v>0</v>
      </c>
      <c r="DL419" s="163">
        <f>_xlfn.XLOOKUP(C419,[2]Sheet1!$B:$B,[2]Sheet1!$AW:$AW)</f>
        <v>0</v>
      </c>
      <c r="DM419" s="166" t="str">
        <f t="shared" si="245"/>
        <v>N</v>
      </c>
      <c r="DN419" s="166" t="str">
        <f t="shared" si="246"/>
        <v/>
      </c>
      <c r="DO419" s="166" t="str">
        <f t="shared" si="247"/>
        <v>N</v>
      </c>
      <c r="DP419" s="166" t="str">
        <f t="shared" si="248"/>
        <v>N</v>
      </c>
      <c r="DQ419" s="180" t="str">
        <f t="shared" si="249"/>
        <v/>
      </c>
      <c r="DR419" s="180"/>
    </row>
    <row r="420" spans="1:122" s="24" customFormat="1" ht="16.5" hidden="1" customHeight="1">
      <c r="A420" s="143">
        <v>417</v>
      </c>
      <c r="B420" s="143">
        <v>446</v>
      </c>
      <c r="C420" s="144" t="s">
        <v>1798</v>
      </c>
      <c r="D420" s="143" t="s">
        <v>7200</v>
      </c>
      <c r="E420" s="143" t="s">
        <v>7169</v>
      </c>
      <c r="F420" s="143" t="s">
        <v>2277</v>
      </c>
      <c r="G420" s="143" t="s">
        <v>3181</v>
      </c>
      <c r="H420" s="167" t="s">
        <v>1799</v>
      </c>
      <c r="I420" s="143" t="s">
        <v>1800</v>
      </c>
      <c r="J420" s="143">
        <v>0.81599999999999995</v>
      </c>
      <c r="K420" s="143" t="s">
        <v>1801</v>
      </c>
      <c r="L420" s="143">
        <v>27421</v>
      </c>
      <c r="M420" s="144">
        <v>10</v>
      </c>
      <c r="N420" s="145" t="s">
        <v>689</v>
      </c>
      <c r="O420" s="145" t="s">
        <v>7588</v>
      </c>
      <c r="P420" s="146" t="s">
        <v>7588</v>
      </c>
      <c r="Q420" s="145" t="s">
        <v>86</v>
      </c>
      <c r="R420" s="73" t="s">
        <v>86</v>
      </c>
      <c r="S420" s="145" t="s">
        <v>673</v>
      </c>
      <c r="T420" s="145" t="s">
        <v>2984</v>
      </c>
      <c r="U420" s="214">
        <v>2025</v>
      </c>
      <c r="V420" s="145" t="s">
        <v>7588</v>
      </c>
      <c r="W420" s="145" t="s">
        <v>7588</v>
      </c>
      <c r="X420" s="219" t="s">
        <v>7588</v>
      </c>
      <c r="Y420" s="73" t="s">
        <v>7588</v>
      </c>
      <c r="Z420" s="145" t="s">
        <v>7588</v>
      </c>
      <c r="AA420" s="146" t="s">
        <v>7588</v>
      </c>
      <c r="AB420" s="145"/>
      <c r="AC420" s="145" t="s">
        <v>417</v>
      </c>
      <c r="AD420" s="146" t="s">
        <v>6</v>
      </c>
      <c r="AE420" s="73" t="s">
        <v>7588</v>
      </c>
      <c r="AF420" s="73" t="s">
        <v>689</v>
      </c>
      <c r="AG420" s="145" t="s">
        <v>266</v>
      </c>
      <c r="AH420" s="145" t="s">
        <v>266</v>
      </c>
      <c r="AI420" s="145" t="s">
        <v>269</v>
      </c>
      <c r="AJ420" s="145" t="s">
        <v>691</v>
      </c>
      <c r="AK420" s="147" t="s">
        <v>7588</v>
      </c>
      <c r="AL420" s="145" t="s">
        <v>7588</v>
      </c>
      <c r="AM420" s="143"/>
      <c r="AN420" s="144"/>
      <c r="AO420" s="24" t="s">
        <v>870</v>
      </c>
      <c r="AP420" s="145" t="s">
        <v>86</v>
      </c>
      <c r="AQ420" s="143" t="s">
        <v>691</v>
      </c>
      <c r="AR420" s="143" t="s">
        <v>6579</v>
      </c>
      <c r="AS420" s="143">
        <v>2050</v>
      </c>
      <c r="AT420" s="143"/>
      <c r="AU420" s="144"/>
      <c r="AV420" s="143" t="s">
        <v>267</v>
      </c>
      <c r="AW420" s="198" t="s">
        <v>267</v>
      </c>
      <c r="AX420" s="143" t="s">
        <v>269</v>
      </c>
      <c r="AY420" s="143" t="s">
        <v>689</v>
      </c>
      <c r="AZ420" s="143" t="s">
        <v>7588</v>
      </c>
      <c r="BA420" s="143" t="s">
        <v>7588</v>
      </c>
      <c r="BB420" s="143"/>
      <c r="BC420" s="144"/>
      <c r="BD420" s="143"/>
      <c r="BE420" s="148"/>
      <c r="BF420" s="144"/>
      <c r="BG420" s="24">
        <f t="shared" si="217"/>
        <v>0</v>
      </c>
      <c r="BH420" s="24">
        <f t="shared" si="218"/>
        <v>0</v>
      </c>
      <c r="BI420" s="24">
        <f t="shared" si="219"/>
        <v>0</v>
      </c>
      <c r="BJ420" s="24">
        <f t="shared" si="220"/>
        <v>0</v>
      </c>
      <c r="BK420" s="24">
        <f t="shared" si="221"/>
        <v>0</v>
      </c>
      <c r="BL420" s="24">
        <f t="shared" si="222"/>
        <v>1</v>
      </c>
      <c r="BM420" s="24">
        <f t="shared" si="223"/>
        <v>0</v>
      </c>
      <c r="BN420" s="24">
        <f t="shared" si="224"/>
        <v>1</v>
      </c>
      <c r="BO420" s="24">
        <f t="shared" si="225"/>
        <v>0</v>
      </c>
      <c r="BP420" s="24">
        <f t="shared" si="226"/>
        <v>0</v>
      </c>
      <c r="BQ420" s="24">
        <f t="shared" si="227"/>
        <v>0</v>
      </c>
      <c r="BR420" s="24">
        <f t="shared" si="228"/>
        <v>0</v>
      </c>
      <c r="BS420" s="24">
        <f t="shared" si="229"/>
        <v>0</v>
      </c>
      <c r="BT420" s="24">
        <f t="shared" si="230"/>
        <v>1</v>
      </c>
      <c r="BU420" s="24">
        <f t="shared" si="231"/>
        <v>0</v>
      </c>
      <c r="BV420" s="24">
        <f t="shared" si="232"/>
        <v>0</v>
      </c>
      <c r="BW420" s="24">
        <f t="shared" si="233"/>
        <v>0</v>
      </c>
      <c r="BX420" s="24">
        <f t="shared" si="234"/>
        <v>0</v>
      </c>
      <c r="BY420" s="24">
        <f t="shared" si="235"/>
        <v>0</v>
      </c>
      <c r="BZ420" s="24">
        <f t="shared" si="236"/>
        <v>0</v>
      </c>
      <c r="CA420" s="24">
        <f t="shared" si="237"/>
        <v>1</v>
      </c>
      <c r="CB420" s="24">
        <f t="shared" si="238"/>
        <v>1</v>
      </c>
      <c r="CC420" s="24">
        <f t="shared" si="239"/>
        <v>0</v>
      </c>
      <c r="CD420" s="24">
        <f t="shared" si="240"/>
        <v>0</v>
      </c>
      <c r="CE420" s="24">
        <f t="shared" si="241"/>
        <v>0</v>
      </c>
      <c r="CF420" s="24">
        <f t="shared" si="242"/>
        <v>0</v>
      </c>
      <c r="CG420" s="24">
        <f>MAX($BJ420,$BN420,$BX420,$CB420)</f>
        <v>1</v>
      </c>
      <c r="CH420" s="24">
        <f t="shared" si="243"/>
        <v>0</v>
      </c>
      <c r="CI420" s="24">
        <f t="shared" si="244"/>
        <v>1</v>
      </c>
      <c r="CJ420" s="211">
        <f>_xlfn.XLOOKUP($C420,[1]Sheet1!$B:$B,[1]Sheet1!BJ:BJ)</f>
        <v>0</v>
      </c>
      <c r="CK420" s="211">
        <f>_xlfn.XLOOKUP($C420,[1]Sheet1!$B:$B,[1]Sheet1!BK:BK)</f>
        <v>0</v>
      </c>
      <c r="CL420" s="211">
        <f>_xlfn.XLOOKUP($C420,[1]Sheet1!$B:$B,[1]Sheet1!BL:BL)</f>
        <v>0</v>
      </c>
      <c r="CM420" s="211">
        <f>_xlfn.XLOOKUP($C420,[1]Sheet1!$B:$B,[1]Sheet1!BM:BM)</f>
        <v>0</v>
      </c>
      <c r="CN420" s="211">
        <f>_xlfn.XLOOKUP($C420,[1]Sheet1!$B:$B,[1]Sheet1!BN:BN)</f>
        <v>0</v>
      </c>
      <c r="CO420" s="211">
        <f>_xlfn.XLOOKUP($C420,[1]Sheet1!$B:$B,[1]Sheet1!BO:BO)</f>
        <v>0</v>
      </c>
      <c r="CP420" s="211">
        <f>_xlfn.XLOOKUP($C420,[1]Sheet1!$B:$B,[1]Sheet1!BP:BP)</f>
        <v>1</v>
      </c>
      <c r="CQ420" s="211">
        <f>_xlfn.XLOOKUP($C420,[1]Sheet1!$B:$B,[1]Sheet1!BQ:BQ)</f>
        <v>1</v>
      </c>
      <c r="CR420" s="211">
        <f>_xlfn.XLOOKUP($C420,[1]Sheet1!$B:$B,[1]Sheet1!BR:BR)</f>
        <v>0</v>
      </c>
      <c r="CS420" s="211">
        <f>_xlfn.XLOOKUP($C420,[1]Sheet1!$B:$B,[1]Sheet1!BS:BS)</f>
        <v>1</v>
      </c>
      <c r="CT420" s="211">
        <f>_xlfn.XLOOKUP($C420,[1]Sheet1!$B:$B,[1]Sheet1!BT:BT)</f>
        <v>0</v>
      </c>
      <c r="CU420" s="211">
        <f>_xlfn.XLOOKUP($C420,[1]Sheet1!$B:$B,[1]Sheet1!BU:BU)</f>
        <v>1</v>
      </c>
      <c r="CV420" s="211">
        <f>_xlfn.XLOOKUP($C420,[1]Sheet1!$B:$B,[1]Sheet1!BV:BV)</f>
        <v>0</v>
      </c>
      <c r="CW420" s="211">
        <f>_xlfn.XLOOKUP($C420,[1]Sheet1!$B:$B,[1]Sheet1!BW:BW)</f>
        <v>0</v>
      </c>
      <c r="CX420" s="211">
        <f>_xlfn.XLOOKUP($C420,[1]Sheet1!$B:$B,[1]Sheet1!BX:BX)</f>
        <v>0</v>
      </c>
      <c r="CY420" s="211">
        <f>_xlfn.XLOOKUP($C420,[1]Sheet1!$B:$B,[1]Sheet1!BY:BY)</f>
        <v>0</v>
      </c>
      <c r="CZ420" s="211">
        <f>_xlfn.XLOOKUP($C420,[1]Sheet1!$B:$B,[1]Sheet1!BZ:BZ)</f>
        <v>1</v>
      </c>
      <c r="DA420" s="211">
        <f>_xlfn.XLOOKUP($C420,[1]Sheet1!$B:$B,[1]Sheet1!CA:CA)</f>
        <v>0</v>
      </c>
      <c r="DB420" s="211">
        <f>_xlfn.XLOOKUP($C420,[1]Sheet1!$B:$B,[1]Sheet1!CB:CB)</f>
        <v>1</v>
      </c>
      <c r="DC420" s="211">
        <f>_xlfn.XLOOKUP($C420,[1]Sheet1!$B:$B,[1]Sheet1!CC:CC)</f>
        <v>0</v>
      </c>
      <c r="DD420" s="211">
        <f>_xlfn.XLOOKUP($C420,[1]Sheet1!$B:$B,[1]Sheet1!CD:CD)</f>
        <v>0</v>
      </c>
      <c r="DE420" s="211">
        <f>_xlfn.XLOOKUP($C420,[1]Sheet1!$B:$B,[1]Sheet1!CE:CE)</f>
        <v>1</v>
      </c>
      <c r="DF420" s="211">
        <f>_xlfn.XLOOKUP($C420,[1]Sheet1!$B:$B,[1]Sheet1!CF:CF)</f>
        <v>0</v>
      </c>
      <c r="DG420" s="163" t="str">
        <f>_xlfn.XLOOKUP(C420,[2]Sheet1!$B:$B,[2]Sheet1!$N:$N)</f>
        <v>Y</v>
      </c>
      <c r="DH420" s="163" t="str">
        <f>_xlfn.XLOOKUP(C420,[2]Sheet1!$B:$B,[2]Sheet1!$R:$R)</f>
        <v>No</v>
      </c>
      <c r="DI420" s="163" t="str">
        <f>_xlfn.XLOOKUP(C420,[2]Sheet1!$B:$B,[2]Sheet1!$AN:$AN)</f>
        <v>C</v>
      </c>
      <c r="DJ420" s="163" t="str">
        <f>_xlfn.XLOOKUP(C420,[2]Sheet1!$B:$B,[2]Sheet1!$W:$W)</f>
        <v>N</v>
      </c>
      <c r="DK420" s="163">
        <f>_xlfn.XLOOKUP(C420,[2]Sheet1!$B:$B,[2]Sheet1!$AF:$AF)</f>
        <v>0</v>
      </c>
      <c r="DL420" s="163" t="str">
        <f>_xlfn.XLOOKUP(C420,[2]Sheet1!$B:$B,[2]Sheet1!$AW:$AW)</f>
        <v>U</v>
      </c>
      <c r="DM420" s="166" t="str">
        <f t="shared" si="245"/>
        <v>Y</v>
      </c>
      <c r="DN420" s="166" t="str">
        <f t="shared" si="246"/>
        <v/>
      </c>
      <c r="DO420" s="166" t="str">
        <f t="shared" si="247"/>
        <v>Y</v>
      </c>
      <c r="DP420" s="166" t="str">
        <f t="shared" si="248"/>
        <v>N</v>
      </c>
      <c r="DQ420" s="180" t="str">
        <f t="shared" si="249"/>
        <v>Not Specified</v>
      </c>
      <c r="DR420" s="180"/>
    </row>
    <row r="421" spans="1:122" s="99" customFormat="1" ht="16.5" hidden="1" customHeight="1">
      <c r="A421" s="143">
        <v>418</v>
      </c>
      <c r="B421" s="143">
        <v>414</v>
      </c>
      <c r="C421" s="144" t="s">
        <v>1802</v>
      </c>
      <c r="D421" s="143" t="s">
        <v>7202</v>
      </c>
      <c r="E421" s="143" t="s">
        <v>7169</v>
      </c>
      <c r="F421" s="143" t="s">
        <v>2277</v>
      </c>
      <c r="G421" s="143" t="s">
        <v>3181</v>
      </c>
      <c r="H421" s="167" t="s">
        <v>1803</v>
      </c>
      <c r="I421" s="143" t="s">
        <v>1804</v>
      </c>
      <c r="J421" s="143">
        <v>0.68300000000000005</v>
      </c>
      <c r="K421" s="143" t="s">
        <v>1805</v>
      </c>
      <c r="L421" s="143">
        <v>44102</v>
      </c>
      <c r="M421" s="144">
        <v>3</v>
      </c>
      <c r="N421" s="145" t="s">
        <v>689</v>
      </c>
      <c r="O421" s="145" t="s">
        <v>7588</v>
      </c>
      <c r="P421" s="146" t="s">
        <v>7588</v>
      </c>
      <c r="Q421" s="73" t="s">
        <v>689</v>
      </c>
      <c r="R421" s="73" t="s">
        <v>689</v>
      </c>
      <c r="S421" s="145" t="s">
        <v>7588</v>
      </c>
      <c r="T421" s="145" t="s">
        <v>7588</v>
      </c>
      <c r="U421" s="214" t="s">
        <v>7588</v>
      </c>
      <c r="V421" s="145" t="s">
        <v>7588</v>
      </c>
      <c r="W421" s="145" t="s">
        <v>7588</v>
      </c>
      <c r="X421" s="219" t="s">
        <v>7588</v>
      </c>
      <c r="Y421" s="73" t="s">
        <v>7588</v>
      </c>
      <c r="Z421" s="145" t="s">
        <v>7588</v>
      </c>
      <c r="AA421" s="146" t="s">
        <v>7588</v>
      </c>
      <c r="AB421" s="145"/>
      <c r="AC421" s="145" t="s">
        <v>7588</v>
      </c>
      <c r="AD421" s="146" t="s">
        <v>7588</v>
      </c>
      <c r="AE421" s="73" t="s">
        <v>7588</v>
      </c>
      <c r="AF421" s="73" t="s">
        <v>689</v>
      </c>
      <c r="AG421" s="145"/>
      <c r="AH421" s="145"/>
      <c r="AI421" s="145" t="s">
        <v>7588</v>
      </c>
      <c r="AJ421" s="145"/>
      <c r="AK421" s="147"/>
      <c r="AL421" s="145"/>
      <c r="AM421" s="152" t="s">
        <v>1806</v>
      </c>
      <c r="AN421" s="144" t="s">
        <v>519</v>
      </c>
      <c r="AO421" s="24" t="s">
        <v>7588</v>
      </c>
      <c r="AP421" s="145" t="s">
        <v>689</v>
      </c>
      <c r="AQ421" s="143" t="s">
        <v>7588</v>
      </c>
      <c r="AR421" s="143" t="s">
        <v>7588</v>
      </c>
      <c r="AS421" s="143" t="s">
        <v>7588</v>
      </c>
      <c r="AT421" s="143"/>
      <c r="AU421" s="144"/>
      <c r="AV421" s="143" t="s">
        <v>7588</v>
      </c>
      <c r="AW421" s="198" t="s">
        <v>7588</v>
      </c>
      <c r="AX421" s="143" t="s">
        <v>7588</v>
      </c>
      <c r="AY421" s="143" t="s">
        <v>689</v>
      </c>
      <c r="AZ421" s="143" t="s">
        <v>7588</v>
      </c>
      <c r="BA421" s="143" t="s">
        <v>7588</v>
      </c>
      <c r="BB421" s="143"/>
      <c r="BC421" s="144"/>
      <c r="BD421" s="143"/>
      <c r="BE421" s="148"/>
      <c r="BF421" s="144"/>
      <c r="BG421" s="24">
        <f t="shared" si="217"/>
        <v>0</v>
      </c>
      <c r="BH421" s="24">
        <f t="shared" si="218"/>
        <v>0</v>
      </c>
      <c r="BI421" s="24">
        <f t="shared" si="219"/>
        <v>0</v>
      </c>
      <c r="BJ421" s="24">
        <f t="shared" si="220"/>
        <v>0</v>
      </c>
      <c r="BK421" s="24">
        <f t="shared" si="221"/>
        <v>0</v>
      </c>
      <c r="BL421" s="24">
        <f t="shared" si="222"/>
        <v>0</v>
      </c>
      <c r="BM421" s="24">
        <f t="shared" si="223"/>
        <v>0</v>
      </c>
      <c r="BN421" s="24">
        <f t="shared" si="224"/>
        <v>0</v>
      </c>
      <c r="BO421" s="24">
        <f t="shared" si="225"/>
        <v>0</v>
      </c>
      <c r="BP421" s="24">
        <f t="shared" si="226"/>
        <v>0</v>
      </c>
      <c r="BQ421" s="24">
        <f t="shared" si="227"/>
        <v>0</v>
      </c>
      <c r="BR421" s="24">
        <f t="shared" si="228"/>
        <v>0</v>
      </c>
      <c r="BS421" s="24">
        <f t="shared" si="229"/>
        <v>0</v>
      </c>
      <c r="BT421" s="24">
        <f t="shared" si="230"/>
        <v>0</v>
      </c>
      <c r="BU421" s="24">
        <f t="shared" si="231"/>
        <v>0</v>
      </c>
      <c r="BV421" s="24">
        <f t="shared" si="232"/>
        <v>0</v>
      </c>
      <c r="BW421" s="24">
        <f t="shared" si="233"/>
        <v>0</v>
      </c>
      <c r="BX421" s="24">
        <f t="shared" si="234"/>
        <v>0</v>
      </c>
      <c r="BY421" s="24">
        <f t="shared" si="235"/>
        <v>0</v>
      </c>
      <c r="BZ421" s="24">
        <f t="shared" si="236"/>
        <v>0</v>
      </c>
      <c r="CA421" s="24">
        <f t="shared" si="237"/>
        <v>0</v>
      </c>
      <c r="CB421" s="24">
        <f t="shared" si="238"/>
        <v>0</v>
      </c>
      <c r="CC421" s="24">
        <f t="shared" si="239"/>
        <v>0</v>
      </c>
      <c r="CD421" s="24">
        <f t="shared" si="240"/>
        <v>0</v>
      </c>
      <c r="CE421" s="24">
        <f t="shared" si="241"/>
        <v>0</v>
      </c>
      <c r="CF421" s="24">
        <f t="shared" si="242"/>
        <v>0</v>
      </c>
      <c r="CG421" s="24">
        <f>MAX(BJ421,BN421,BX421,CB421)</f>
        <v>0</v>
      </c>
      <c r="CH421" s="24">
        <f t="shared" si="243"/>
        <v>0</v>
      </c>
      <c r="CI421" s="24">
        <f t="shared" si="244"/>
        <v>0</v>
      </c>
      <c r="CJ421" s="211">
        <f>_xlfn.XLOOKUP($C421,[1]Sheet1!$B:$B,[1]Sheet1!BJ:BJ)</f>
        <v>0</v>
      </c>
      <c r="CK421" s="211">
        <f>_xlfn.XLOOKUP($C421,[1]Sheet1!$B:$B,[1]Sheet1!BK:BK)</f>
        <v>0</v>
      </c>
      <c r="CL421" s="211">
        <f>_xlfn.XLOOKUP($C421,[1]Sheet1!$B:$B,[1]Sheet1!BL:BL)</f>
        <v>0</v>
      </c>
      <c r="CM421" s="211">
        <f>_xlfn.XLOOKUP($C421,[1]Sheet1!$B:$B,[1]Sheet1!BM:BM)</f>
        <v>0</v>
      </c>
      <c r="CN421" s="211">
        <f>_xlfn.XLOOKUP($C421,[1]Sheet1!$B:$B,[1]Sheet1!BN:BN)</f>
        <v>0</v>
      </c>
      <c r="CO421" s="211">
        <f>_xlfn.XLOOKUP($C421,[1]Sheet1!$B:$B,[1]Sheet1!BO:BO)</f>
        <v>0</v>
      </c>
      <c r="CP421" s="211">
        <f>_xlfn.XLOOKUP($C421,[1]Sheet1!$B:$B,[1]Sheet1!BP:BP)</f>
        <v>0</v>
      </c>
      <c r="CQ421" s="211">
        <f>_xlfn.XLOOKUP($C421,[1]Sheet1!$B:$B,[1]Sheet1!BQ:BQ)</f>
        <v>0</v>
      </c>
      <c r="CR421" s="211">
        <f>_xlfn.XLOOKUP($C421,[1]Sheet1!$B:$B,[1]Sheet1!BR:BR)</f>
        <v>0</v>
      </c>
      <c r="CS421" s="211">
        <f>_xlfn.XLOOKUP($C421,[1]Sheet1!$B:$B,[1]Sheet1!BS:BS)</f>
        <v>0</v>
      </c>
      <c r="CT421" s="211">
        <f>_xlfn.XLOOKUP($C421,[1]Sheet1!$B:$B,[1]Sheet1!BT:BT)</f>
        <v>0</v>
      </c>
      <c r="CU421" s="211">
        <f>_xlfn.XLOOKUP($C421,[1]Sheet1!$B:$B,[1]Sheet1!BU:BU)</f>
        <v>0</v>
      </c>
      <c r="CV421" s="211">
        <f>_xlfn.XLOOKUP($C421,[1]Sheet1!$B:$B,[1]Sheet1!BV:BV)</f>
        <v>0</v>
      </c>
      <c r="CW421" s="211">
        <f>_xlfn.XLOOKUP($C421,[1]Sheet1!$B:$B,[1]Sheet1!BW:BW)</f>
        <v>0</v>
      </c>
      <c r="CX421" s="211">
        <f>_xlfn.XLOOKUP($C421,[1]Sheet1!$B:$B,[1]Sheet1!BX:BX)</f>
        <v>0</v>
      </c>
      <c r="CY421" s="211">
        <f>_xlfn.XLOOKUP($C421,[1]Sheet1!$B:$B,[1]Sheet1!BY:BY)</f>
        <v>0</v>
      </c>
      <c r="CZ421" s="211">
        <f>_xlfn.XLOOKUP($C421,[1]Sheet1!$B:$B,[1]Sheet1!BZ:BZ)</f>
        <v>0</v>
      </c>
      <c r="DA421" s="211">
        <f>_xlfn.XLOOKUP($C421,[1]Sheet1!$B:$B,[1]Sheet1!CA:CA)</f>
        <v>0</v>
      </c>
      <c r="DB421" s="211">
        <f>_xlfn.XLOOKUP($C421,[1]Sheet1!$B:$B,[1]Sheet1!CB:CB)</f>
        <v>0</v>
      </c>
      <c r="DC421" s="211">
        <f>_xlfn.XLOOKUP($C421,[1]Sheet1!$B:$B,[1]Sheet1!CC:CC)</f>
        <v>0</v>
      </c>
      <c r="DD421" s="211">
        <f>_xlfn.XLOOKUP($C421,[1]Sheet1!$B:$B,[1]Sheet1!CD:CD)</f>
        <v>0</v>
      </c>
      <c r="DE421" s="211">
        <f>_xlfn.XLOOKUP($C421,[1]Sheet1!$B:$B,[1]Sheet1!CE:CE)</f>
        <v>0</v>
      </c>
      <c r="DF421" s="211">
        <f>_xlfn.XLOOKUP($C421,[1]Sheet1!$B:$B,[1]Sheet1!CF:CF)</f>
        <v>0</v>
      </c>
      <c r="DG421" s="163" t="str">
        <f>_xlfn.XLOOKUP(C421,[2]Sheet1!$B:$B,[2]Sheet1!$N:$N)</f>
        <v>N</v>
      </c>
      <c r="DH421" s="163">
        <f>_xlfn.XLOOKUP(C421,[2]Sheet1!$B:$B,[2]Sheet1!$R:$R)</f>
        <v>0</v>
      </c>
      <c r="DI421" s="163" t="str">
        <f>_xlfn.XLOOKUP(C421,[2]Sheet1!$B:$B,[2]Sheet1!$AN:$AN)</f>
        <v>N</v>
      </c>
      <c r="DJ421" s="163" t="str">
        <f>_xlfn.XLOOKUP(C421,[2]Sheet1!$B:$B,[2]Sheet1!$W:$W)</f>
        <v>N</v>
      </c>
      <c r="DK421" s="163" t="str">
        <f>_xlfn.XLOOKUP(C421,[2]Sheet1!$B:$B,[2]Sheet1!$AF:$AF)</f>
        <v>N</v>
      </c>
      <c r="DL421" s="163" t="str">
        <f>_xlfn.XLOOKUP(C421,[2]Sheet1!$B:$B,[2]Sheet1!$AW:$AW)</f>
        <v>N</v>
      </c>
      <c r="DM421" s="166" t="str">
        <f t="shared" si="245"/>
        <v>N</v>
      </c>
      <c r="DN421" s="166" t="str">
        <f t="shared" si="246"/>
        <v/>
      </c>
      <c r="DO421" s="166" t="str">
        <f t="shared" si="247"/>
        <v>N</v>
      </c>
      <c r="DP421" s="166" t="str">
        <f t="shared" si="248"/>
        <v>N</v>
      </c>
      <c r="DQ421" s="180" t="str">
        <f t="shared" si="249"/>
        <v/>
      </c>
      <c r="DR421" s="180"/>
    </row>
    <row r="422" spans="1:122" s="24" customFormat="1" ht="16.5" hidden="1" customHeight="1">
      <c r="A422" s="24">
        <v>419</v>
      </c>
      <c r="B422" s="24" t="e">
        <v>#N/A</v>
      </c>
      <c r="C422" s="26" t="s">
        <v>1811</v>
      </c>
      <c r="D422" s="24" t="s">
        <v>7190</v>
      </c>
      <c r="E422" s="24" t="s">
        <v>7169</v>
      </c>
      <c r="F422" s="24" t="s">
        <v>7278</v>
      </c>
      <c r="G422" s="24" t="s">
        <v>7277</v>
      </c>
      <c r="H422" s="30" t="s">
        <v>1812</v>
      </c>
      <c r="I422" s="24" t="s">
        <v>1813</v>
      </c>
      <c r="J422" s="24">
        <v>7.9000000000000001E-2</v>
      </c>
      <c r="K422" s="24" t="s">
        <v>1814</v>
      </c>
      <c r="L422" s="24">
        <v>31000</v>
      </c>
      <c r="M422" s="26">
        <v>1</v>
      </c>
      <c r="N422" s="73" t="s">
        <v>689</v>
      </c>
      <c r="O422" s="73" t="s">
        <v>7588</v>
      </c>
      <c r="P422" s="74" t="s">
        <v>7588</v>
      </c>
      <c r="Q422" s="73" t="s">
        <v>689</v>
      </c>
      <c r="R422" s="73" t="s">
        <v>689</v>
      </c>
      <c r="S422" s="73" t="s">
        <v>7588</v>
      </c>
      <c r="T422" s="73" t="s">
        <v>7588</v>
      </c>
      <c r="U422" s="213" t="s">
        <v>7588</v>
      </c>
      <c r="V422" s="73" t="s">
        <v>7588</v>
      </c>
      <c r="W422" s="73" t="s">
        <v>7588</v>
      </c>
      <c r="X422" s="218" t="s">
        <v>7588</v>
      </c>
      <c r="Y422" s="73" t="s">
        <v>7588</v>
      </c>
      <c r="Z422" s="73" t="s">
        <v>7588</v>
      </c>
      <c r="AA422" s="74" t="s">
        <v>7588</v>
      </c>
      <c r="AB422" s="73"/>
      <c r="AC422" s="73" t="s">
        <v>2995</v>
      </c>
      <c r="AD422" s="74" t="s">
        <v>7140</v>
      </c>
      <c r="AE422" s="73" t="s">
        <v>7588</v>
      </c>
      <c r="AF422" s="73" t="s">
        <v>689</v>
      </c>
      <c r="AG422" s="73" t="s">
        <v>266</v>
      </c>
      <c r="AH422" s="73" t="s">
        <v>266</v>
      </c>
      <c r="AI422" s="73" t="s">
        <v>738</v>
      </c>
      <c r="AJ422" s="73" t="s">
        <v>691</v>
      </c>
      <c r="AK422" s="81" t="s">
        <v>7588</v>
      </c>
      <c r="AL422" s="73" t="s">
        <v>7588</v>
      </c>
      <c r="AN422" s="26"/>
      <c r="AO422" s="24" t="s">
        <v>7588</v>
      </c>
      <c r="AP422" s="73" t="s">
        <v>689</v>
      </c>
      <c r="AQ422" s="24" t="s">
        <v>7588</v>
      </c>
      <c r="AR422" s="24" t="s">
        <v>7588</v>
      </c>
      <c r="AS422" s="24" t="s">
        <v>7588</v>
      </c>
      <c r="AU422" s="26"/>
      <c r="AV422" s="24" t="s">
        <v>267</v>
      </c>
      <c r="AW422" s="22" t="s">
        <v>267</v>
      </c>
      <c r="AX422" s="24" t="s">
        <v>269</v>
      </c>
      <c r="AY422" s="24" t="s">
        <v>86</v>
      </c>
      <c r="AZ422" s="24" t="s">
        <v>6585</v>
      </c>
      <c r="BA422" s="24">
        <v>2022</v>
      </c>
      <c r="BC422" s="26"/>
      <c r="BE422" s="29"/>
      <c r="BF422" s="26"/>
      <c r="BG422" s="24">
        <f t="shared" si="217"/>
        <v>0</v>
      </c>
      <c r="BH422" s="24">
        <f t="shared" si="218"/>
        <v>0</v>
      </c>
      <c r="BI422" s="24">
        <f t="shared" si="219"/>
        <v>0</v>
      </c>
      <c r="BJ422" s="24">
        <f t="shared" si="220"/>
        <v>0</v>
      </c>
      <c r="BK422" s="24">
        <f t="shared" si="221"/>
        <v>0</v>
      </c>
      <c r="BL422" s="24">
        <f t="shared" si="222"/>
        <v>0</v>
      </c>
      <c r="BM422" s="24">
        <f t="shared" si="223"/>
        <v>0</v>
      </c>
      <c r="BN422" s="24">
        <f t="shared" si="224"/>
        <v>0</v>
      </c>
      <c r="BO422" s="24">
        <f t="shared" si="225"/>
        <v>0</v>
      </c>
      <c r="BP422" s="24">
        <f t="shared" si="226"/>
        <v>0</v>
      </c>
      <c r="BQ422" s="24">
        <f t="shared" si="227"/>
        <v>0</v>
      </c>
      <c r="BR422" s="24">
        <f t="shared" si="228"/>
        <v>0</v>
      </c>
      <c r="BS422" s="24">
        <f t="shared" si="229"/>
        <v>0</v>
      </c>
      <c r="BT422" s="24">
        <f t="shared" si="230"/>
        <v>0</v>
      </c>
      <c r="BU422" s="24">
        <f t="shared" si="231"/>
        <v>0</v>
      </c>
      <c r="BV422" s="24">
        <f t="shared" si="232"/>
        <v>0</v>
      </c>
      <c r="BW422" s="24">
        <f t="shared" si="233"/>
        <v>0</v>
      </c>
      <c r="BX422" s="24">
        <f t="shared" si="234"/>
        <v>0</v>
      </c>
      <c r="BY422" s="24">
        <f t="shared" si="235"/>
        <v>0</v>
      </c>
      <c r="BZ422" s="24">
        <f t="shared" si="236"/>
        <v>0</v>
      </c>
      <c r="CA422" s="24">
        <f t="shared" si="237"/>
        <v>0</v>
      </c>
      <c r="CB422" s="24">
        <f t="shared" si="238"/>
        <v>0</v>
      </c>
      <c r="CC422" s="24">
        <f t="shared" si="239"/>
        <v>1</v>
      </c>
      <c r="CD422" s="24">
        <f t="shared" si="240"/>
        <v>0</v>
      </c>
      <c r="CE422" s="24">
        <f t="shared" si="241"/>
        <v>0</v>
      </c>
      <c r="CF422" s="24">
        <f t="shared" si="242"/>
        <v>0</v>
      </c>
      <c r="CG422" s="24">
        <f>MAX(BJ422,BN422,BX422,CB422)</f>
        <v>0</v>
      </c>
      <c r="CH422" s="24">
        <f t="shared" si="243"/>
        <v>0</v>
      </c>
      <c r="CI422" s="24">
        <f t="shared" si="244"/>
        <v>1</v>
      </c>
      <c r="CJ422" s="211" t="e">
        <f>_xlfn.XLOOKUP($C422,[1]Sheet1!$B:$B,[1]Sheet1!BJ:BJ)</f>
        <v>#N/A</v>
      </c>
      <c r="CK422" s="211" t="e">
        <f>_xlfn.XLOOKUP($C422,[1]Sheet1!$B:$B,[1]Sheet1!BK:BK)</f>
        <v>#N/A</v>
      </c>
      <c r="CL422" s="211" t="e">
        <f>_xlfn.XLOOKUP($C422,[1]Sheet1!$B:$B,[1]Sheet1!BL:BL)</f>
        <v>#N/A</v>
      </c>
      <c r="CM422" s="211" t="e">
        <f>_xlfn.XLOOKUP($C422,[1]Sheet1!$B:$B,[1]Sheet1!BM:BM)</f>
        <v>#N/A</v>
      </c>
      <c r="CN422" s="211" t="e">
        <f>_xlfn.XLOOKUP($C422,[1]Sheet1!$B:$B,[1]Sheet1!BN:BN)</f>
        <v>#N/A</v>
      </c>
      <c r="CO422" s="211" t="e">
        <f>_xlfn.XLOOKUP($C422,[1]Sheet1!$B:$B,[1]Sheet1!BO:BO)</f>
        <v>#N/A</v>
      </c>
      <c r="CP422" s="211" t="e">
        <f>_xlfn.XLOOKUP($C422,[1]Sheet1!$B:$B,[1]Sheet1!BP:BP)</f>
        <v>#N/A</v>
      </c>
      <c r="CQ422" s="211" t="e">
        <f>_xlfn.XLOOKUP($C422,[1]Sheet1!$B:$B,[1]Sheet1!BQ:BQ)</f>
        <v>#N/A</v>
      </c>
      <c r="CR422" s="211" t="e">
        <f>_xlfn.XLOOKUP($C422,[1]Sheet1!$B:$B,[1]Sheet1!BR:BR)</f>
        <v>#N/A</v>
      </c>
      <c r="CS422" s="211" t="e">
        <f>_xlfn.XLOOKUP($C422,[1]Sheet1!$B:$B,[1]Sheet1!BS:BS)</f>
        <v>#N/A</v>
      </c>
      <c r="CT422" s="211" t="e">
        <f>_xlfn.XLOOKUP($C422,[1]Sheet1!$B:$B,[1]Sheet1!BT:BT)</f>
        <v>#N/A</v>
      </c>
      <c r="CU422" s="211" t="e">
        <f>_xlfn.XLOOKUP($C422,[1]Sheet1!$B:$B,[1]Sheet1!BU:BU)</f>
        <v>#N/A</v>
      </c>
      <c r="CV422" s="211" t="e">
        <f>_xlfn.XLOOKUP($C422,[1]Sheet1!$B:$B,[1]Sheet1!BV:BV)</f>
        <v>#N/A</v>
      </c>
      <c r="CW422" s="211" t="e">
        <f>_xlfn.XLOOKUP($C422,[1]Sheet1!$B:$B,[1]Sheet1!BW:BW)</f>
        <v>#N/A</v>
      </c>
      <c r="CX422" s="211" t="e">
        <f>_xlfn.XLOOKUP($C422,[1]Sheet1!$B:$B,[1]Sheet1!BX:BX)</f>
        <v>#N/A</v>
      </c>
      <c r="CY422" s="211" t="e">
        <f>_xlfn.XLOOKUP($C422,[1]Sheet1!$B:$B,[1]Sheet1!BY:BY)</f>
        <v>#N/A</v>
      </c>
      <c r="CZ422" s="211" t="e">
        <f>_xlfn.XLOOKUP($C422,[1]Sheet1!$B:$B,[1]Sheet1!BZ:BZ)</f>
        <v>#N/A</v>
      </c>
      <c r="DA422" s="211" t="e">
        <f>_xlfn.XLOOKUP($C422,[1]Sheet1!$B:$B,[1]Sheet1!CA:CA)</f>
        <v>#N/A</v>
      </c>
      <c r="DB422" s="211" t="e">
        <f>_xlfn.XLOOKUP($C422,[1]Sheet1!$B:$B,[1]Sheet1!CB:CB)</f>
        <v>#N/A</v>
      </c>
      <c r="DC422" s="211" t="e">
        <f>_xlfn.XLOOKUP($C422,[1]Sheet1!$B:$B,[1]Sheet1!CC:CC)</f>
        <v>#N/A</v>
      </c>
      <c r="DD422" s="211" t="e">
        <f>_xlfn.XLOOKUP($C422,[1]Sheet1!$B:$B,[1]Sheet1!CD:CD)</f>
        <v>#N/A</v>
      </c>
      <c r="DE422" s="211" t="e">
        <f>_xlfn.XLOOKUP($C422,[1]Sheet1!$B:$B,[1]Sheet1!CE:CE)</f>
        <v>#N/A</v>
      </c>
      <c r="DF422" s="211" t="e">
        <f>_xlfn.XLOOKUP($C422,[1]Sheet1!$B:$B,[1]Sheet1!CF:CF)</f>
        <v>#N/A</v>
      </c>
      <c r="DG422" s="163" t="e">
        <f>_xlfn.XLOOKUP(C422,[2]Sheet1!$B:$B,[2]Sheet1!$N:$N)</f>
        <v>#N/A</v>
      </c>
      <c r="DH422" s="163" t="e">
        <f>_xlfn.XLOOKUP(C422,[2]Sheet1!$B:$B,[2]Sheet1!$R:$R)</f>
        <v>#N/A</v>
      </c>
      <c r="DI422" s="163" t="e">
        <f>_xlfn.XLOOKUP(C422,[2]Sheet1!$B:$B,[2]Sheet1!$AN:$AN)</f>
        <v>#N/A</v>
      </c>
      <c r="DJ422" s="163" t="e">
        <f>_xlfn.XLOOKUP(C422,[2]Sheet1!$B:$B,[2]Sheet1!$W:$W)</f>
        <v>#N/A</v>
      </c>
      <c r="DK422" s="163" t="e">
        <f>_xlfn.XLOOKUP(C422,[2]Sheet1!$B:$B,[2]Sheet1!$AF:$AF)</f>
        <v>#N/A</v>
      </c>
      <c r="DL422" s="163" t="e">
        <f>_xlfn.XLOOKUP(C422,[2]Sheet1!$B:$B,[2]Sheet1!$AW:$AW)</f>
        <v>#N/A</v>
      </c>
      <c r="DM422" s="166" t="str">
        <f t="shared" si="245"/>
        <v>N</v>
      </c>
      <c r="DN422" s="166" t="str">
        <f t="shared" si="246"/>
        <v/>
      </c>
      <c r="DO422" s="166" t="str">
        <f t="shared" si="247"/>
        <v>N</v>
      </c>
      <c r="DP422" s="166" t="str">
        <f t="shared" si="248"/>
        <v>N</v>
      </c>
      <c r="DQ422" s="180" t="str">
        <f t="shared" si="249"/>
        <v>Not Specified</v>
      </c>
      <c r="DR422" s="180"/>
    </row>
    <row r="423" spans="1:122" s="24" customFormat="1" ht="16.5" hidden="1" customHeight="1">
      <c r="A423" s="24">
        <v>420</v>
      </c>
      <c r="B423" s="24" t="e">
        <v>#N/A</v>
      </c>
      <c r="C423" s="26" t="s">
        <v>1436</v>
      </c>
      <c r="D423" s="24" t="s">
        <v>7190</v>
      </c>
      <c r="E423" s="24" t="s">
        <v>7169</v>
      </c>
      <c r="F423" s="24" t="s">
        <v>7287</v>
      </c>
      <c r="G423" s="24" t="s">
        <v>3136</v>
      </c>
      <c r="H423" s="30" t="s">
        <v>1437</v>
      </c>
      <c r="I423" s="24" t="s">
        <v>1438</v>
      </c>
      <c r="J423" s="24">
        <v>6.5000000000000002E-2</v>
      </c>
      <c r="K423" s="24" t="s">
        <v>1439</v>
      </c>
      <c r="L423" s="24">
        <v>61400</v>
      </c>
      <c r="M423" s="26">
        <v>19</v>
      </c>
      <c r="N423" s="73" t="s">
        <v>86</v>
      </c>
      <c r="O423" s="73">
        <v>2018</v>
      </c>
      <c r="P423" s="74">
        <v>2025</v>
      </c>
      <c r="Q423" s="73" t="s">
        <v>86</v>
      </c>
      <c r="R423" s="73" t="s">
        <v>86</v>
      </c>
      <c r="S423" s="73" t="s">
        <v>673</v>
      </c>
      <c r="T423" s="73" t="s">
        <v>2984</v>
      </c>
      <c r="U423" s="213">
        <v>2025</v>
      </c>
      <c r="V423" s="73" t="s">
        <v>7588</v>
      </c>
      <c r="W423" s="73" t="s">
        <v>7588</v>
      </c>
      <c r="X423" s="218" t="s">
        <v>7588</v>
      </c>
      <c r="Y423" s="73" t="s">
        <v>689</v>
      </c>
      <c r="Z423" s="73" t="s">
        <v>3067</v>
      </c>
      <c r="AA423" s="74" t="s">
        <v>7588</v>
      </c>
      <c r="AB423" s="73"/>
      <c r="AC423" s="73" t="s">
        <v>417</v>
      </c>
      <c r="AD423" s="74" t="s">
        <v>6</v>
      </c>
      <c r="AE423" s="73" t="s">
        <v>7588</v>
      </c>
      <c r="AF423" s="73" t="s">
        <v>689</v>
      </c>
      <c r="AG423" s="73" t="s">
        <v>266</v>
      </c>
      <c r="AH423" s="73" t="s">
        <v>266</v>
      </c>
      <c r="AI423" s="73" t="s">
        <v>738</v>
      </c>
      <c r="AJ423" s="73" t="s">
        <v>691</v>
      </c>
      <c r="AK423" s="81" t="s">
        <v>7588</v>
      </c>
      <c r="AL423" s="73" t="s">
        <v>7588</v>
      </c>
      <c r="AN423" s="26"/>
      <c r="AO423" s="24" t="s">
        <v>870</v>
      </c>
      <c r="AP423" s="73" t="s">
        <v>86</v>
      </c>
      <c r="AQ423" s="24" t="s">
        <v>691</v>
      </c>
      <c r="AR423" s="24" t="s">
        <v>6596</v>
      </c>
      <c r="AS423" s="24">
        <v>2050</v>
      </c>
      <c r="AU423" s="26"/>
      <c r="AV423" s="24" t="s">
        <v>266</v>
      </c>
      <c r="AW423" s="22" t="s">
        <v>269</v>
      </c>
      <c r="AX423" s="24" t="s">
        <v>269</v>
      </c>
      <c r="AY423" s="24" t="s">
        <v>689</v>
      </c>
      <c r="AZ423" s="24" t="s">
        <v>7588</v>
      </c>
      <c r="BA423" s="24" t="s">
        <v>7588</v>
      </c>
      <c r="BC423" s="26"/>
      <c r="BE423" s="29"/>
      <c r="BF423" s="26"/>
      <c r="BG423" s="24">
        <f t="shared" si="217"/>
        <v>0</v>
      </c>
      <c r="BH423" s="24">
        <f t="shared" si="218"/>
        <v>1</v>
      </c>
      <c r="BI423" s="24">
        <f t="shared" si="219"/>
        <v>0</v>
      </c>
      <c r="BJ423" s="24">
        <f t="shared" si="220"/>
        <v>1</v>
      </c>
      <c r="BK423" s="24">
        <f t="shared" si="221"/>
        <v>0</v>
      </c>
      <c r="BL423" s="24">
        <f t="shared" si="222"/>
        <v>1</v>
      </c>
      <c r="BM423" s="24">
        <f t="shared" si="223"/>
        <v>0</v>
      </c>
      <c r="BN423" s="24">
        <f t="shared" si="224"/>
        <v>1</v>
      </c>
      <c r="BO423" s="24">
        <f t="shared" si="225"/>
        <v>0</v>
      </c>
      <c r="BP423" s="24">
        <f t="shared" si="226"/>
        <v>0</v>
      </c>
      <c r="BQ423" s="24">
        <f t="shared" si="227"/>
        <v>0</v>
      </c>
      <c r="BR423" s="24">
        <f t="shared" si="228"/>
        <v>0</v>
      </c>
      <c r="BS423" s="24">
        <f t="shared" si="229"/>
        <v>0</v>
      </c>
      <c r="BT423" s="24">
        <f t="shared" si="230"/>
        <v>1</v>
      </c>
      <c r="BU423" s="24">
        <f t="shared" si="231"/>
        <v>0</v>
      </c>
      <c r="BV423" s="24">
        <f t="shared" si="232"/>
        <v>0</v>
      </c>
      <c r="BW423" s="24">
        <f t="shared" si="233"/>
        <v>0</v>
      </c>
      <c r="BX423" s="24">
        <f t="shared" si="234"/>
        <v>0</v>
      </c>
      <c r="BY423" s="24">
        <f t="shared" si="235"/>
        <v>0</v>
      </c>
      <c r="BZ423" s="24">
        <f t="shared" si="236"/>
        <v>0</v>
      </c>
      <c r="CA423" s="24">
        <f t="shared" si="237"/>
        <v>1</v>
      </c>
      <c r="CB423" s="24">
        <f t="shared" si="238"/>
        <v>1</v>
      </c>
      <c r="CC423" s="24">
        <f t="shared" si="239"/>
        <v>0</v>
      </c>
      <c r="CD423" s="24">
        <f t="shared" si="240"/>
        <v>0</v>
      </c>
      <c r="CE423" s="24">
        <f t="shared" si="241"/>
        <v>0</v>
      </c>
      <c r="CF423" s="24">
        <f t="shared" si="242"/>
        <v>1</v>
      </c>
      <c r="CG423" s="24">
        <f>MAX($BJ423,$BN423,$BX423,$CB423)</f>
        <v>1</v>
      </c>
      <c r="CH423" s="24">
        <f t="shared" si="243"/>
        <v>0</v>
      </c>
      <c r="CI423" s="24">
        <f t="shared" si="244"/>
        <v>0</v>
      </c>
      <c r="CJ423" s="211" t="e">
        <f>_xlfn.XLOOKUP($C423,[1]Sheet1!$B:$B,[1]Sheet1!BJ:BJ)</f>
        <v>#N/A</v>
      </c>
      <c r="CK423" s="211" t="e">
        <f>_xlfn.XLOOKUP($C423,[1]Sheet1!$B:$B,[1]Sheet1!BK:BK)</f>
        <v>#N/A</v>
      </c>
      <c r="CL423" s="211" t="e">
        <f>_xlfn.XLOOKUP($C423,[1]Sheet1!$B:$B,[1]Sheet1!BL:BL)</f>
        <v>#N/A</v>
      </c>
      <c r="CM423" s="211" t="e">
        <f>_xlfn.XLOOKUP($C423,[1]Sheet1!$B:$B,[1]Sheet1!BM:BM)</f>
        <v>#N/A</v>
      </c>
      <c r="CN423" s="211" t="e">
        <f>_xlfn.XLOOKUP($C423,[1]Sheet1!$B:$B,[1]Sheet1!BN:BN)</f>
        <v>#N/A</v>
      </c>
      <c r="CO423" s="211" t="e">
        <f>_xlfn.XLOOKUP($C423,[1]Sheet1!$B:$B,[1]Sheet1!BO:BO)</f>
        <v>#N/A</v>
      </c>
      <c r="CP423" s="211" t="e">
        <f>_xlfn.XLOOKUP($C423,[1]Sheet1!$B:$B,[1]Sheet1!BP:BP)</f>
        <v>#N/A</v>
      </c>
      <c r="CQ423" s="211" t="e">
        <f>_xlfn.XLOOKUP($C423,[1]Sheet1!$B:$B,[1]Sheet1!BQ:BQ)</f>
        <v>#N/A</v>
      </c>
      <c r="CR423" s="211" t="e">
        <f>_xlfn.XLOOKUP($C423,[1]Sheet1!$B:$B,[1]Sheet1!BR:BR)</f>
        <v>#N/A</v>
      </c>
      <c r="CS423" s="211" t="e">
        <f>_xlfn.XLOOKUP($C423,[1]Sheet1!$B:$B,[1]Sheet1!BS:BS)</f>
        <v>#N/A</v>
      </c>
      <c r="CT423" s="211" t="e">
        <f>_xlfn.XLOOKUP($C423,[1]Sheet1!$B:$B,[1]Sheet1!BT:BT)</f>
        <v>#N/A</v>
      </c>
      <c r="CU423" s="211" t="e">
        <f>_xlfn.XLOOKUP($C423,[1]Sheet1!$B:$B,[1]Sheet1!BU:BU)</f>
        <v>#N/A</v>
      </c>
      <c r="CV423" s="211" t="e">
        <f>_xlfn.XLOOKUP($C423,[1]Sheet1!$B:$B,[1]Sheet1!BV:BV)</f>
        <v>#N/A</v>
      </c>
      <c r="CW423" s="211" t="e">
        <f>_xlfn.XLOOKUP($C423,[1]Sheet1!$B:$B,[1]Sheet1!BW:BW)</f>
        <v>#N/A</v>
      </c>
      <c r="CX423" s="211" t="e">
        <f>_xlfn.XLOOKUP($C423,[1]Sheet1!$B:$B,[1]Sheet1!BX:BX)</f>
        <v>#N/A</v>
      </c>
      <c r="CY423" s="211" t="e">
        <f>_xlfn.XLOOKUP($C423,[1]Sheet1!$B:$B,[1]Sheet1!BY:BY)</f>
        <v>#N/A</v>
      </c>
      <c r="CZ423" s="211" t="e">
        <f>_xlfn.XLOOKUP($C423,[1]Sheet1!$B:$B,[1]Sheet1!BZ:BZ)</f>
        <v>#N/A</v>
      </c>
      <c r="DA423" s="211" t="e">
        <f>_xlfn.XLOOKUP($C423,[1]Sheet1!$B:$B,[1]Sheet1!CA:CA)</f>
        <v>#N/A</v>
      </c>
      <c r="DB423" s="211" t="e">
        <f>_xlfn.XLOOKUP($C423,[1]Sheet1!$B:$B,[1]Sheet1!CB:CB)</f>
        <v>#N/A</v>
      </c>
      <c r="DC423" s="211" t="e">
        <f>_xlfn.XLOOKUP($C423,[1]Sheet1!$B:$B,[1]Sheet1!CC:CC)</f>
        <v>#N/A</v>
      </c>
      <c r="DD423" s="211" t="e">
        <f>_xlfn.XLOOKUP($C423,[1]Sheet1!$B:$B,[1]Sheet1!CD:CD)</f>
        <v>#N/A</v>
      </c>
      <c r="DE423" s="211" t="e">
        <f>_xlfn.XLOOKUP($C423,[1]Sheet1!$B:$B,[1]Sheet1!CE:CE)</f>
        <v>#N/A</v>
      </c>
      <c r="DF423" s="211" t="e">
        <f>_xlfn.XLOOKUP($C423,[1]Sheet1!$B:$B,[1]Sheet1!CF:CF)</f>
        <v>#N/A</v>
      </c>
      <c r="DG423" s="163" t="e">
        <f>_xlfn.XLOOKUP(C423,[2]Sheet1!$B:$B,[2]Sheet1!$N:$N)</f>
        <v>#N/A</v>
      </c>
      <c r="DH423" s="163" t="e">
        <f>_xlfn.XLOOKUP(C423,[2]Sheet1!$B:$B,[2]Sheet1!$R:$R)</f>
        <v>#N/A</v>
      </c>
      <c r="DI423" s="163" t="e">
        <f>_xlfn.XLOOKUP(C423,[2]Sheet1!$B:$B,[2]Sheet1!$AN:$AN)</f>
        <v>#N/A</v>
      </c>
      <c r="DJ423" s="163" t="e">
        <f>_xlfn.XLOOKUP(C423,[2]Sheet1!$B:$B,[2]Sheet1!$W:$W)</f>
        <v>#N/A</v>
      </c>
      <c r="DK423" s="163" t="e">
        <f>_xlfn.XLOOKUP(C423,[2]Sheet1!$B:$B,[2]Sheet1!$AF:$AF)</f>
        <v>#N/A</v>
      </c>
      <c r="DL423" s="163" t="e">
        <f>_xlfn.XLOOKUP(C423,[2]Sheet1!$B:$B,[2]Sheet1!$AW:$AW)</f>
        <v>#N/A</v>
      </c>
      <c r="DM423" s="166" t="str">
        <f t="shared" si="245"/>
        <v>Y</v>
      </c>
      <c r="DN423" s="166" t="str">
        <f t="shared" si="246"/>
        <v>Committed</v>
      </c>
      <c r="DO423" s="166" t="str">
        <f t="shared" si="247"/>
        <v>Y</v>
      </c>
      <c r="DP423" s="166" t="str">
        <f t="shared" si="248"/>
        <v>N</v>
      </c>
      <c r="DQ423" s="180" t="str">
        <f t="shared" si="249"/>
        <v>Yes</v>
      </c>
      <c r="DR423" s="180"/>
    </row>
    <row r="424" spans="1:122" s="24" customFormat="1" ht="16.5" hidden="1" customHeight="1">
      <c r="A424" s="24">
        <v>421</v>
      </c>
      <c r="B424" s="24">
        <v>409</v>
      </c>
      <c r="C424" s="26" t="s">
        <v>1205</v>
      </c>
      <c r="D424" s="24" t="s">
        <v>7215</v>
      </c>
      <c r="E424" s="24" t="s">
        <v>7186</v>
      </c>
      <c r="F424" s="24" t="s">
        <v>2374</v>
      </c>
      <c r="G424" s="24" t="s">
        <v>3136</v>
      </c>
      <c r="H424" s="30" t="s">
        <v>1206</v>
      </c>
      <c r="I424" s="24" t="s">
        <v>1207</v>
      </c>
      <c r="J424" s="24">
        <v>1.744</v>
      </c>
      <c r="K424" s="24" t="s">
        <v>1208</v>
      </c>
      <c r="L424" s="24">
        <v>226831</v>
      </c>
      <c r="M424" s="26">
        <v>30</v>
      </c>
      <c r="N424" s="73" t="s">
        <v>86</v>
      </c>
      <c r="O424" s="73">
        <v>2015</v>
      </c>
      <c r="P424" s="74">
        <v>2020</v>
      </c>
      <c r="Q424" s="73" t="s">
        <v>86</v>
      </c>
      <c r="R424" s="73" t="s">
        <v>86</v>
      </c>
      <c r="S424" s="73" t="s">
        <v>673</v>
      </c>
      <c r="T424" s="73" t="s">
        <v>2984</v>
      </c>
      <c r="U424" s="213">
        <v>2030</v>
      </c>
      <c r="V424" s="73" t="s">
        <v>673</v>
      </c>
      <c r="W424" s="73" t="s">
        <v>2984</v>
      </c>
      <c r="X424" s="218">
        <v>2040</v>
      </c>
      <c r="Y424" s="73" t="s">
        <v>86</v>
      </c>
      <c r="Z424" s="73" t="s">
        <v>673</v>
      </c>
      <c r="AA424" s="74">
        <v>2040</v>
      </c>
      <c r="AB424" s="73"/>
      <c r="AC424" s="73" t="s">
        <v>7588</v>
      </c>
      <c r="AD424" s="74" t="s">
        <v>7588</v>
      </c>
      <c r="AE424" s="73" t="s">
        <v>7588</v>
      </c>
      <c r="AF424" s="73" t="s">
        <v>689</v>
      </c>
      <c r="AG424" s="73" t="s">
        <v>7588</v>
      </c>
      <c r="AH424" s="73" t="s">
        <v>7588</v>
      </c>
      <c r="AI424" s="73" t="s">
        <v>7588</v>
      </c>
      <c r="AJ424" s="73" t="s">
        <v>7588</v>
      </c>
      <c r="AK424" s="81" t="s">
        <v>7588</v>
      </c>
      <c r="AL424" s="73" t="s">
        <v>7588</v>
      </c>
      <c r="AM424" s="28" t="s">
        <v>1209</v>
      </c>
      <c r="AN424" s="26"/>
      <c r="AO424" s="24" t="s">
        <v>7588</v>
      </c>
      <c r="AP424" s="73" t="s">
        <v>689</v>
      </c>
      <c r="AQ424" s="24" t="s">
        <v>7588</v>
      </c>
      <c r="AR424" s="24" t="s">
        <v>7588</v>
      </c>
      <c r="AS424" s="24" t="s">
        <v>7588</v>
      </c>
      <c r="AU424" s="26"/>
      <c r="AV424" s="24" t="s">
        <v>7588</v>
      </c>
      <c r="AW424" s="22" t="s">
        <v>7588</v>
      </c>
      <c r="AX424" s="24" t="s">
        <v>7588</v>
      </c>
      <c r="AY424" s="24" t="s">
        <v>689</v>
      </c>
      <c r="AZ424" s="24" t="s">
        <v>7588</v>
      </c>
      <c r="BA424" s="24" t="s">
        <v>7588</v>
      </c>
      <c r="BC424" s="26"/>
      <c r="BE424" s="29"/>
      <c r="BF424" s="26"/>
      <c r="BG424" s="24">
        <f t="shared" si="217"/>
        <v>1</v>
      </c>
      <c r="BH424" s="24">
        <f t="shared" si="218"/>
        <v>0</v>
      </c>
      <c r="BI424" s="24">
        <f t="shared" si="219"/>
        <v>0</v>
      </c>
      <c r="BJ424" s="24">
        <f t="shared" si="220"/>
        <v>1</v>
      </c>
      <c r="BK424" s="24">
        <f t="shared" si="221"/>
        <v>0</v>
      </c>
      <c r="BL424" s="24">
        <f t="shared" si="222"/>
        <v>1</v>
      </c>
      <c r="BM424" s="24">
        <f t="shared" si="223"/>
        <v>0</v>
      </c>
      <c r="BN424" s="24">
        <f t="shared" si="224"/>
        <v>1</v>
      </c>
      <c r="BO424" s="24">
        <f t="shared" si="225"/>
        <v>0</v>
      </c>
      <c r="BP424" s="24">
        <f t="shared" si="226"/>
        <v>0</v>
      </c>
      <c r="BQ424" s="24">
        <f t="shared" si="227"/>
        <v>1</v>
      </c>
      <c r="BR424" s="24">
        <f t="shared" si="228"/>
        <v>0</v>
      </c>
      <c r="BS424" s="24">
        <f t="shared" si="229"/>
        <v>0</v>
      </c>
      <c r="BT424" s="24">
        <f t="shared" si="230"/>
        <v>0</v>
      </c>
      <c r="BU424" s="24">
        <f t="shared" si="231"/>
        <v>0</v>
      </c>
      <c r="BV424" s="24">
        <f t="shared" si="232"/>
        <v>0</v>
      </c>
      <c r="BW424" s="24">
        <f t="shared" si="233"/>
        <v>0</v>
      </c>
      <c r="BX424" s="24">
        <f t="shared" si="234"/>
        <v>0</v>
      </c>
      <c r="BY424" s="24">
        <f t="shared" si="235"/>
        <v>0</v>
      </c>
      <c r="BZ424" s="24">
        <f t="shared" si="236"/>
        <v>0</v>
      </c>
      <c r="CA424" s="24">
        <f t="shared" si="237"/>
        <v>1</v>
      </c>
      <c r="CB424" s="24">
        <f t="shared" si="238"/>
        <v>1</v>
      </c>
      <c r="CC424" s="24">
        <f t="shared" si="239"/>
        <v>0</v>
      </c>
      <c r="CD424" s="24">
        <f t="shared" si="240"/>
        <v>0</v>
      </c>
      <c r="CE424" s="24">
        <f t="shared" si="241"/>
        <v>0</v>
      </c>
      <c r="CF424" s="24">
        <f t="shared" si="242"/>
        <v>0</v>
      </c>
      <c r="CG424" s="24">
        <f>MAX($BJ424,$BN424,$BX424,$CB424)</f>
        <v>1</v>
      </c>
      <c r="CH424" s="24">
        <f t="shared" si="243"/>
        <v>0</v>
      </c>
      <c r="CI424" s="24">
        <f t="shared" si="244"/>
        <v>0</v>
      </c>
      <c r="CJ424" s="211">
        <f>_xlfn.XLOOKUP($C424,[1]Sheet1!$B:$B,[1]Sheet1!BJ:BJ)</f>
        <v>0</v>
      </c>
      <c r="CK424" s="211">
        <f>_xlfn.XLOOKUP($C424,[1]Sheet1!$B:$B,[1]Sheet1!BK:BK)</f>
        <v>0</v>
      </c>
      <c r="CL424" s="211">
        <f>_xlfn.XLOOKUP($C424,[1]Sheet1!$B:$B,[1]Sheet1!BL:BL)</f>
        <v>0</v>
      </c>
      <c r="CM424" s="211">
        <f>_xlfn.XLOOKUP($C424,[1]Sheet1!$B:$B,[1]Sheet1!BM:BM)</f>
        <v>0</v>
      </c>
      <c r="CN424" s="211">
        <f>_xlfn.XLOOKUP($C424,[1]Sheet1!$B:$B,[1]Sheet1!BN:BN)</f>
        <v>0</v>
      </c>
      <c r="CO424" s="211">
        <f>_xlfn.XLOOKUP($C424,[1]Sheet1!$B:$B,[1]Sheet1!BO:BO)</f>
        <v>0</v>
      </c>
      <c r="CP424" s="211">
        <f>_xlfn.XLOOKUP($C424,[1]Sheet1!$B:$B,[1]Sheet1!BP:BP)</f>
        <v>1</v>
      </c>
      <c r="CQ424" s="211">
        <f>_xlfn.XLOOKUP($C424,[1]Sheet1!$B:$B,[1]Sheet1!BQ:BQ)</f>
        <v>1</v>
      </c>
      <c r="CR424" s="211">
        <f>_xlfn.XLOOKUP($C424,[1]Sheet1!$B:$B,[1]Sheet1!BR:BR)</f>
        <v>0</v>
      </c>
      <c r="CS424" s="211">
        <f>_xlfn.XLOOKUP($C424,[1]Sheet1!$B:$B,[1]Sheet1!BS:BS)</f>
        <v>1</v>
      </c>
      <c r="CT424" s="211">
        <f>_xlfn.XLOOKUP($C424,[1]Sheet1!$B:$B,[1]Sheet1!BT:BT)</f>
        <v>0</v>
      </c>
      <c r="CU424" s="211">
        <f>_xlfn.XLOOKUP($C424,[1]Sheet1!$B:$B,[1]Sheet1!BU:BU)</f>
        <v>1</v>
      </c>
      <c r="CV424" s="211">
        <f>_xlfn.XLOOKUP($C424,[1]Sheet1!$B:$B,[1]Sheet1!BV:BV)</f>
        <v>0</v>
      </c>
      <c r="CW424" s="211">
        <f>_xlfn.XLOOKUP($C424,[1]Sheet1!$B:$B,[1]Sheet1!BW:BW)</f>
        <v>0</v>
      </c>
      <c r="CX424" s="211">
        <f>_xlfn.XLOOKUP($C424,[1]Sheet1!$B:$B,[1]Sheet1!BX:BX)</f>
        <v>0</v>
      </c>
      <c r="CY424" s="211">
        <f>_xlfn.XLOOKUP($C424,[1]Sheet1!$B:$B,[1]Sheet1!BY:BY)</f>
        <v>0</v>
      </c>
      <c r="CZ424" s="211">
        <f>_xlfn.XLOOKUP($C424,[1]Sheet1!$B:$B,[1]Sheet1!BZ:BZ)</f>
        <v>1</v>
      </c>
      <c r="DA424" s="211">
        <f>_xlfn.XLOOKUP($C424,[1]Sheet1!$B:$B,[1]Sheet1!CA:CA)</f>
        <v>0</v>
      </c>
      <c r="DB424" s="211">
        <f>_xlfn.XLOOKUP($C424,[1]Sheet1!$B:$B,[1]Sheet1!CB:CB)</f>
        <v>1</v>
      </c>
      <c r="DC424" s="211">
        <f>_xlfn.XLOOKUP($C424,[1]Sheet1!$B:$B,[1]Sheet1!CC:CC)</f>
        <v>0</v>
      </c>
      <c r="DD424" s="211">
        <f>_xlfn.XLOOKUP($C424,[1]Sheet1!$B:$B,[1]Sheet1!CD:CD)</f>
        <v>0</v>
      </c>
      <c r="DE424" s="211">
        <f>_xlfn.XLOOKUP($C424,[1]Sheet1!$B:$B,[1]Sheet1!CE:CE)</f>
        <v>1</v>
      </c>
      <c r="DF424" s="211">
        <f>_xlfn.XLOOKUP($C424,[1]Sheet1!$B:$B,[1]Sheet1!CF:CF)</f>
        <v>0</v>
      </c>
      <c r="DG424" s="163" t="str">
        <f>_xlfn.XLOOKUP(C424,[2]Sheet1!$B:$B,[2]Sheet1!$N:$N)</f>
        <v>Y</v>
      </c>
      <c r="DH424" s="163" t="str">
        <f>_xlfn.XLOOKUP(C424,[2]Sheet1!$B:$B,[2]Sheet1!$R:$R)</f>
        <v>Yes</v>
      </c>
      <c r="DI424" s="163" t="str">
        <f>_xlfn.XLOOKUP(C424,[2]Sheet1!$B:$B,[2]Sheet1!$AN:$AN)</f>
        <v>C</v>
      </c>
      <c r="DJ424" s="163" t="str">
        <f>_xlfn.XLOOKUP(C424,[2]Sheet1!$B:$B,[2]Sheet1!$W:$W)</f>
        <v>N</v>
      </c>
      <c r="DK424" s="163">
        <f>_xlfn.XLOOKUP(C424,[2]Sheet1!$B:$B,[2]Sheet1!$AF:$AF)</f>
        <v>0</v>
      </c>
      <c r="DL424" s="163" t="str">
        <f>_xlfn.XLOOKUP(C424,[2]Sheet1!$B:$B,[2]Sheet1!$AW:$AW)</f>
        <v>U</v>
      </c>
      <c r="DM424" s="166" t="str">
        <f t="shared" si="245"/>
        <v>Y</v>
      </c>
      <c r="DN424" s="166" t="str">
        <f t="shared" si="246"/>
        <v>Targets set</v>
      </c>
      <c r="DO424" s="166" t="str">
        <f t="shared" si="247"/>
        <v>N</v>
      </c>
      <c r="DP424" s="166" t="str">
        <f t="shared" si="248"/>
        <v>N</v>
      </c>
      <c r="DQ424" s="180" t="str">
        <f t="shared" si="249"/>
        <v/>
      </c>
      <c r="DR424" s="180"/>
    </row>
    <row r="425" spans="1:122" s="24" customFormat="1" ht="16.5" hidden="1" customHeight="1">
      <c r="A425" s="24">
        <v>422</v>
      </c>
      <c r="B425" s="24">
        <v>478</v>
      </c>
      <c r="C425" s="26" t="s">
        <v>1815</v>
      </c>
      <c r="D425" s="143" t="s">
        <v>7159</v>
      </c>
      <c r="E425" s="143" t="s">
        <v>7155</v>
      </c>
      <c r="F425" s="143" t="s">
        <v>2428</v>
      </c>
      <c r="G425" s="143" t="s">
        <v>3136</v>
      </c>
      <c r="H425" s="167" t="s">
        <v>1816</v>
      </c>
      <c r="I425" s="143" t="s">
        <v>1817</v>
      </c>
      <c r="J425" s="143">
        <v>0</v>
      </c>
      <c r="K425" s="143" t="s">
        <v>1818</v>
      </c>
      <c r="L425" s="143">
        <v>98000</v>
      </c>
      <c r="M425" s="144">
        <v>5</v>
      </c>
      <c r="N425" s="73" t="s">
        <v>689</v>
      </c>
      <c r="O425" s="73" t="s">
        <v>7588</v>
      </c>
      <c r="P425" s="74" t="s">
        <v>7588</v>
      </c>
      <c r="Q425" s="73" t="s">
        <v>86</v>
      </c>
      <c r="R425" s="73" t="s">
        <v>86</v>
      </c>
      <c r="S425" s="73" t="s">
        <v>673</v>
      </c>
      <c r="T425" s="73" t="s">
        <v>2984</v>
      </c>
      <c r="U425" s="213">
        <v>2030</v>
      </c>
      <c r="V425" s="73" t="s">
        <v>7588</v>
      </c>
      <c r="W425" s="73" t="s">
        <v>7588</v>
      </c>
      <c r="X425" s="218" t="s">
        <v>7588</v>
      </c>
      <c r="Y425" s="73" t="s">
        <v>7588</v>
      </c>
      <c r="Z425" s="73" t="s">
        <v>7588</v>
      </c>
      <c r="AA425" s="74" t="s">
        <v>7588</v>
      </c>
      <c r="AB425" s="73"/>
      <c r="AC425" s="73" t="s">
        <v>7588</v>
      </c>
      <c r="AD425" s="74" t="s">
        <v>7588</v>
      </c>
      <c r="AE425" s="73" t="s">
        <v>7588</v>
      </c>
      <c r="AF425" s="73" t="s">
        <v>689</v>
      </c>
      <c r="AG425" s="73" t="s">
        <v>266</v>
      </c>
      <c r="AH425" s="73" t="s">
        <v>266</v>
      </c>
      <c r="AI425" s="73" t="s">
        <v>7588</v>
      </c>
      <c r="AJ425" s="73" t="s">
        <v>691</v>
      </c>
      <c r="AK425" s="81" t="s">
        <v>7588</v>
      </c>
      <c r="AL425" s="73">
        <v>2030</v>
      </c>
      <c r="AM425" s="28" t="s">
        <v>1819</v>
      </c>
      <c r="AN425" s="26"/>
      <c r="AO425" s="24" t="s">
        <v>7588</v>
      </c>
      <c r="AP425" s="73" t="s">
        <v>689</v>
      </c>
      <c r="AQ425" s="24" t="s">
        <v>7588</v>
      </c>
      <c r="AR425" s="24" t="s">
        <v>7588</v>
      </c>
      <c r="AS425" s="24" t="s">
        <v>7588</v>
      </c>
      <c r="AU425" s="26"/>
      <c r="AV425" s="24" t="s">
        <v>7588</v>
      </c>
      <c r="AW425" s="22" t="s">
        <v>7588</v>
      </c>
      <c r="AX425" s="24" t="s">
        <v>7588</v>
      </c>
      <c r="AY425" s="24" t="s">
        <v>689</v>
      </c>
      <c r="AZ425" s="24" t="s">
        <v>7588</v>
      </c>
      <c r="BA425" s="24" t="s">
        <v>7588</v>
      </c>
      <c r="BC425" s="26"/>
      <c r="BE425" s="29"/>
      <c r="BF425" s="26"/>
      <c r="BG425" s="24">
        <f t="shared" si="217"/>
        <v>0</v>
      </c>
      <c r="BH425" s="24">
        <f t="shared" si="218"/>
        <v>0</v>
      </c>
      <c r="BI425" s="24">
        <f t="shared" si="219"/>
        <v>0</v>
      </c>
      <c r="BJ425" s="24">
        <f t="shared" si="220"/>
        <v>0</v>
      </c>
      <c r="BK425" s="24">
        <f t="shared" si="221"/>
        <v>0</v>
      </c>
      <c r="BL425" s="24">
        <f t="shared" si="222"/>
        <v>1</v>
      </c>
      <c r="BM425" s="24">
        <f t="shared" si="223"/>
        <v>0</v>
      </c>
      <c r="BN425" s="24">
        <f t="shared" si="224"/>
        <v>1</v>
      </c>
      <c r="BO425" s="24">
        <f t="shared" si="225"/>
        <v>0</v>
      </c>
      <c r="BP425" s="24">
        <f t="shared" si="226"/>
        <v>0</v>
      </c>
      <c r="BQ425" s="24">
        <f t="shared" si="227"/>
        <v>0</v>
      </c>
      <c r="BR425" s="24">
        <f t="shared" si="228"/>
        <v>0</v>
      </c>
      <c r="BS425" s="24">
        <f t="shared" si="229"/>
        <v>0</v>
      </c>
      <c r="BT425" s="24">
        <f t="shared" si="230"/>
        <v>0</v>
      </c>
      <c r="BU425" s="24">
        <f t="shared" si="231"/>
        <v>0</v>
      </c>
      <c r="BV425" s="24">
        <f t="shared" si="232"/>
        <v>0</v>
      </c>
      <c r="BW425" s="24">
        <f t="shared" si="233"/>
        <v>0</v>
      </c>
      <c r="BX425" s="24">
        <f t="shared" si="234"/>
        <v>0</v>
      </c>
      <c r="BY425" s="24">
        <f t="shared" si="235"/>
        <v>0</v>
      </c>
      <c r="BZ425" s="24">
        <f t="shared" si="236"/>
        <v>0</v>
      </c>
      <c r="CA425" s="24">
        <f t="shared" si="237"/>
        <v>0</v>
      </c>
      <c r="CB425" s="24">
        <f t="shared" si="238"/>
        <v>0</v>
      </c>
      <c r="CC425" s="24">
        <f t="shared" si="239"/>
        <v>0</v>
      </c>
      <c r="CD425" s="24">
        <f t="shared" si="240"/>
        <v>0</v>
      </c>
      <c r="CE425" s="24">
        <f t="shared" si="241"/>
        <v>0</v>
      </c>
      <c r="CF425" s="24">
        <f t="shared" si="242"/>
        <v>0</v>
      </c>
      <c r="CG425" s="24">
        <f>MAX($BJ425,$BN425,$BX425,$CB425)</f>
        <v>1</v>
      </c>
      <c r="CH425" s="24">
        <f t="shared" si="243"/>
        <v>0</v>
      </c>
      <c r="CI425" s="24">
        <f t="shared" si="244"/>
        <v>0</v>
      </c>
      <c r="CJ425" s="211">
        <f>_xlfn.XLOOKUP($C425,[1]Sheet1!$B:$B,[1]Sheet1!BJ:BJ)</f>
        <v>0</v>
      </c>
      <c r="CK425" s="211">
        <f>_xlfn.XLOOKUP($C425,[1]Sheet1!$B:$B,[1]Sheet1!BK:BK)</f>
        <v>1</v>
      </c>
      <c r="CL425" s="211">
        <f>_xlfn.XLOOKUP($C425,[1]Sheet1!$B:$B,[1]Sheet1!BL:BL)</f>
        <v>0</v>
      </c>
      <c r="CM425" s="211">
        <f>_xlfn.XLOOKUP($C425,[1]Sheet1!$B:$B,[1]Sheet1!BM:BM)</f>
        <v>1</v>
      </c>
      <c r="CN425" s="211">
        <f>_xlfn.XLOOKUP($C425,[1]Sheet1!$B:$B,[1]Sheet1!BN:BN)</f>
        <v>0</v>
      </c>
      <c r="CO425" s="211">
        <f>_xlfn.XLOOKUP($C425,[1]Sheet1!$B:$B,[1]Sheet1!BO:BO)</f>
        <v>0</v>
      </c>
      <c r="CP425" s="211">
        <f>_xlfn.XLOOKUP($C425,[1]Sheet1!$B:$B,[1]Sheet1!BP:BP)</f>
        <v>1</v>
      </c>
      <c r="CQ425" s="211">
        <f>_xlfn.XLOOKUP($C425,[1]Sheet1!$B:$B,[1]Sheet1!BQ:BQ)</f>
        <v>1</v>
      </c>
      <c r="CR425" s="211">
        <f>_xlfn.XLOOKUP($C425,[1]Sheet1!$B:$B,[1]Sheet1!BR:BR)</f>
        <v>1</v>
      </c>
      <c r="CS425" s="211">
        <f>_xlfn.XLOOKUP($C425,[1]Sheet1!$B:$B,[1]Sheet1!BS:BS)</f>
        <v>0</v>
      </c>
      <c r="CT425" s="211">
        <f>_xlfn.XLOOKUP($C425,[1]Sheet1!$B:$B,[1]Sheet1!BT:BT)</f>
        <v>0</v>
      </c>
      <c r="CU425" s="211">
        <f>_xlfn.XLOOKUP($C425,[1]Sheet1!$B:$B,[1]Sheet1!BU:BU)</f>
        <v>1</v>
      </c>
      <c r="CV425" s="211">
        <f>_xlfn.XLOOKUP($C425,[1]Sheet1!$B:$B,[1]Sheet1!BV:BV)</f>
        <v>0</v>
      </c>
      <c r="CW425" s="211">
        <f>_xlfn.XLOOKUP($C425,[1]Sheet1!$B:$B,[1]Sheet1!BW:BW)</f>
        <v>0</v>
      </c>
      <c r="CX425" s="211">
        <f>_xlfn.XLOOKUP($C425,[1]Sheet1!$B:$B,[1]Sheet1!BX:BX)</f>
        <v>0</v>
      </c>
      <c r="CY425" s="211">
        <f>_xlfn.XLOOKUP($C425,[1]Sheet1!$B:$B,[1]Sheet1!BY:BY)</f>
        <v>0</v>
      </c>
      <c r="CZ425" s="211">
        <f>_xlfn.XLOOKUP($C425,[1]Sheet1!$B:$B,[1]Sheet1!BZ:BZ)</f>
        <v>1</v>
      </c>
      <c r="DA425" s="211">
        <f>_xlfn.XLOOKUP($C425,[1]Sheet1!$B:$B,[1]Sheet1!CA:CA)</f>
        <v>1</v>
      </c>
      <c r="DB425" s="211">
        <f>_xlfn.XLOOKUP($C425,[1]Sheet1!$B:$B,[1]Sheet1!CB:CB)</f>
        <v>1</v>
      </c>
      <c r="DC425" s="211">
        <f>_xlfn.XLOOKUP($C425,[1]Sheet1!$B:$B,[1]Sheet1!CC:CC)</f>
        <v>0</v>
      </c>
      <c r="DD425" s="211">
        <f>_xlfn.XLOOKUP($C425,[1]Sheet1!$B:$B,[1]Sheet1!CD:CD)</f>
        <v>0</v>
      </c>
      <c r="DE425" s="211">
        <f>_xlfn.XLOOKUP($C425,[1]Sheet1!$B:$B,[1]Sheet1!CE:CE)</f>
        <v>1</v>
      </c>
      <c r="DF425" s="211">
        <f>_xlfn.XLOOKUP($C425,[1]Sheet1!$B:$B,[1]Sheet1!CF:CF)</f>
        <v>1</v>
      </c>
      <c r="DG425" s="163" t="str">
        <f>_xlfn.XLOOKUP(C425,[2]Sheet1!$B:$B,[2]Sheet1!$N:$N)</f>
        <v>Y</v>
      </c>
      <c r="DH425" s="163" t="str">
        <f>_xlfn.XLOOKUP(C425,[2]Sheet1!$B:$B,[2]Sheet1!$R:$R)</f>
        <v>No</v>
      </c>
      <c r="DI425" s="163" t="str">
        <f>_xlfn.XLOOKUP(C425,[2]Sheet1!$B:$B,[2]Sheet1!$AN:$AN)</f>
        <v>V</v>
      </c>
      <c r="DJ425" s="163" t="str">
        <f>_xlfn.XLOOKUP(C425,[2]Sheet1!$B:$B,[2]Sheet1!$W:$W)</f>
        <v>C</v>
      </c>
      <c r="DK425" s="163" t="str">
        <f>_xlfn.XLOOKUP(C425,[2]Sheet1!$B:$B,[2]Sheet1!$AF:$AF)</f>
        <v>U</v>
      </c>
      <c r="DL425" s="163" t="str">
        <f>_xlfn.XLOOKUP(C425,[2]Sheet1!$B:$B,[2]Sheet1!$AW:$AW)</f>
        <v>U</v>
      </c>
      <c r="DM425" s="166" t="str">
        <f t="shared" si="245"/>
        <v>Y</v>
      </c>
      <c r="DN425" s="166" t="str">
        <f t="shared" si="246"/>
        <v/>
      </c>
      <c r="DO425" s="166" t="str">
        <f t="shared" si="247"/>
        <v>N</v>
      </c>
      <c r="DP425" s="166" t="str">
        <f t="shared" si="248"/>
        <v>N</v>
      </c>
      <c r="DQ425" s="180" t="str">
        <f t="shared" si="249"/>
        <v/>
      </c>
      <c r="DR425" s="180"/>
    </row>
    <row r="426" spans="1:122" s="24" customFormat="1" ht="16.5" hidden="1" customHeight="1">
      <c r="A426" s="24">
        <v>423</v>
      </c>
      <c r="B426" s="24">
        <v>488</v>
      </c>
      <c r="C426" s="26" t="s">
        <v>1820</v>
      </c>
      <c r="D426" s="143" t="s">
        <v>7194</v>
      </c>
      <c r="E426" s="143" t="s">
        <v>7163</v>
      </c>
      <c r="F426" s="143" t="s">
        <v>2277</v>
      </c>
      <c r="G426" s="143" t="s">
        <v>3181</v>
      </c>
      <c r="H426" s="167" t="s">
        <v>1821</v>
      </c>
      <c r="I426" s="143" t="s">
        <v>1822</v>
      </c>
      <c r="J426" s="143">
        <v>0.20100000000000001</v>
      </c>
      <c r="K426" s="143" t="s">
        <v>1823</v>
      </c>
      <c r="L426" s="143">
        <v>278103</v>
      </c>
      <c r="M426" s="144">
        <v>3</v>
      </c>
      <c r="N426" s="73" t="s">
        <v>689</v>
      </c>
      <c r="O426" s="73" t="s">
        <v>7588</v>
      </c>
      <c r="P426" s="74" t="s">
        <v>7588</v>
      </c>
      <c r="Q426" s="73" t="s">
        <v>86</v>
      </c>
      <c r="R426" s="73" t="s">
        <v>86</v>
      </c>
      <c r="S426" s="73" t="s">
        <v>673</v>
      </c>
      <c r="T426" s="73" t="s">
        <v>2984</v>
      </c>
      <c r="U426" s="213">
        <v>2032</v>
      </c>
      <c r="V426" s="73" t="s">
        <v>7588</v>
      </c>
      <c r="W426" s="73" t="s">
        <v>7588</v>
      </c>
      <c r="X426" s="218" t="s">
        <v>7588</v>
      </c>
      <c r="Y426" s="73" t="s">
        <v>689</v>
      </c>
      <c r="Z426" s="73" t="s">
        <v>1421</v>
      </c>
      <c r="AA426" s="74" t="s">
        <v>7588</v>
      </c>
      <c r="AB426" s="73"/>
      <c r="AC426" s="73" t="s">
        <v>675</v>
      </c>
      <c r="AD426" s="74" t="s">
        <v>5</v>
      </c>
      <c r="AE426" s="73" t="s">
        <v>7346</v>
      </c>
      <c r="AF426" s="73" t="s">
        <v>86</v>
      </c>
      <c r="AG426" s="73" t="s">
        <v>266</v>
      </c>
      <c r="AH426" s="73" t="s">
        <v>266</v>
      </c>
      <c r="AI426" s="73" t="s">
        <v>266</v>
      </c>
      <c r="AJ426" s="73" t="s">
        <v>2283</v>
      </c>
      <c r="AK426" s="81" t="s">
        <v>6615</v>
      </c>
      <c r="AL426" s="73">
        <v>2050</v>
      </c>
      <c r="AN426" s="26"/>
      <c r="AO426" s="24" t="s">
        <v>7588</v>
      </c>
      <c r="AP426" s="73" t="s">
        <v>689</v>
      </c>
      <c r="AQ426" s="24" t="s">
        <v>7588</v>
      </c>
      <c r="AR426" s="24" t="s">
        <v>7588</v>
      </c>
      <c r="AS426" s="24" t="s">
        <v>7588</v>
      </c>
      <c r="AU426" s="26"/>
      <c r="AV426" s="24" t="s">
        <v>267</v>
      </c>
      <c r="AW426" s="22" t="s">
        <v>267</v>
      </c>
      <c r="AX426" s="24" t="s">
        <v>269</v>
      </c>
      <c r="AY426" s="24" t="s">
        <v>689</v>
      </c>
      <c r="AZ426" s="24" t="s">
        <v>7588</v>
      </c>
      <c r="BA426" s="24" t="s">
        <v>7588</v>
      </c>
      <c r="BC426" s="26"/>
      <c r="BE426" s="29"/>
      <c r="BF426" s="26"/>
      <c r="BG426" s="24">
        <f t="shared" si="217"/>
        <v>0</v>
      </c>
      <c r="BH426" s="24">
        <f t="shared" si="218"/>
        <v>0</v>
      </c>
      <c r="BI426" s="24">
        <f t="shared" si="219"/>
        <v>0</v>
      </c>
      <c r="BJ426" s="24">
        <f t="shared" si="220"/>
        <v>0</v>
      </c>
      <c r="BK426" s="24">
        <f t="shared" si="221"/>
        <v>0</v>
      </c>
      <c r="BL426" s="24">
        <f t="shared" si="222"/>
        <v>0</v>
      </c>
      <c r="BM426" s="24">
        <f t="shared" si="223"/>
        <v>1</v>
      </c>
      <c r="BN426" s="24">
        <f t="shared" si="224"/>
        <v>1</v>
      </c>
      <c r="BO426" s="24">
        <f t="shared" si="225"/>
        <v>0</v>
      </c>
      <c r="BP426" s="24">
        <f t="shared" si="226"/>
        <v>0</v>
      </c>
      <c r="BQ426" s="24">
        <f t="shared" si="227"/>
        <v>0</v>
      </c>
      <c r="BR426" s="24">
        <f t="shared" si="228"/>
        <v>0</v>
      </c>
      <c r="BS426" s="24">
        <f t="shared" si="229"/>
        <v>0</v>
      </c>
      <c r="BT426" s="24">
        <f t="shared" si="230"/>
        <v>0</v>
      </c>
      <c r="BU426" s="24">
        <f t="shared" si="231"/>
        <v>0</v>
      </c>
      <c r="BV426" s="24">
        <f t="shared" si="232"/>
        <v>0</v>
      </c>
      <c r="BW426" s="24">
        <f t="shared" si="233"/>
        <v>1</v>
      </c>
      <c r="BX426" s="24">
        <f t="shared" si="234"/>
        <v>1</v>
      </c>
      <c r="BY426" s="24">
        <f t="shared" si="235"/>
        <v>0</v>
      </c>
      <c r="BZ426" s="24">
        <f t="shared" si="236"/>
        <v>0</v>
      </c>
      <c r="CA426" s="24">
        <f t="shared" si="237"/>
        <v>0</v>
      </c>
      <c r="CB426" s="24">
        <f t="shared" si="238"/>
        <v>0</v>
      </c>
      <c r="CC426" s="24">
        <f t="shared" si="239"/>
        <v>0</v>
      </c>
      <c r="CD426" s="24">
        <f t="shared" si="240"/>
        <v>0</v>
      </c>
      <c r="CE426" s="24">
        <f t="shared" si="241"/>
        <v>0</v>
      </c>
      <c r="CF426" s="24">
        <f t="shared" si="242"/>
        <v>0</v>
      </c>
      <c r="CG426" s="24">
        <f t="shared" ref="CG426:CG431" si="251">MAX(BJ426,BN426,BX426,CB426)</f>
        <v>1</v>
      </c>
      <c r="CH426" s="24">
        <f t="shared" si="243"/>
        <v>0</v>
      </c>
      <c r="CI426" s="24">
        <f t="shared" si="244"/>
        <v>1</v>
      </c>
      <c r="CJ426" s="211">
        <f>_xlfn.XLOOKUP($C426,[1]Sheet1!$B:$B,[1]Sheet1!BJ:BJ)</f>
        <v>0</v>
      </c>
      <c r="CK426" s="211">
        <f>_xlfn.XLOOKUP($C426,[1]Sheet1!$B:$B,[1]Sheet1!BK:BK)</f>
        <v>0</v>
      </c>
      <c r="CL426" s="211">
        <f>_xlfn.XLOOKUP($C426,[1]Sheet1!$B:$B,[1]Sheet1!BL:BL)</f>
        <v>1</v>
      </c>
      <c r="CM426" s="211">
        <f>_xlfn.XLOOKUP($C426,[1]Sheet1!$B:$B,[1]Sheet1!BM:BM)</f>
        <v>1</v>
      </c>
      <c r="CN426" s="211">
        <f>_xlfn.XLOOKUP($C426,[1]Sheet1!$B:$B,[1]Sheet1!BN:BN)</f>
        <v>0</v>
      </c>
      <c r="CO426" s="211">
        <f>_xlfn.XLOOKUP($C426,[1]Sheet1!$B:$B,[1]Sheet1!BO:BO)</f>
        <v>0</v>
      </c>
      <c r="CP426" s="211">
        <f>_xlfn.XLOOKUP($C426,[1]Sheet1!$B:$B,[1]Sheet1!BP:BP)</f>
        <v>0</v>
      </c>
      <c r="CQ426" s="211">
        <f>_xlfn.XLOOKUP($C426,[1]Sheet1!$B:$B,[1]Sheet1!BQ:BQ)</f>
        <v>0</v>
      </c>
      <c r="CR426" s="211">
        <f>_xlfn.XLOOKUP($C426,[1]Sheet1!$B:$B,[1]Sheet1!BR:BR)</f>
        <v>0</v>
      </c>
      <c r="CS426" s="211">
        <f>_xlfn.XLOOKUP($C426,[1]Sheet1!$B:$B,[1]Sheet1!BS:BS)</f>
        <v>0</v>
      </c>
      <c r="CT426" s="211">
        <f>_xlfn.XLOOKUP($C426,[1]Sheet1!$B:$B,[1]Sheet1!BT:BT)</f>
        <v>1</v>
      </c>
      <c r="CU426" s="211">
        <f>_xlfn.XLOOKUP($C426,[1]Sheet1!$B:$B,[1]Sheet1!BU:BU)</f>
        <v>1</v>
      </c>
      <c r="CV426" s="211">
        <f>_xlfn.XLOOKUP($C426,[1]Sheet1!$B:$B,[1]Sheet1!BV:BV)</f>
        <v>0</v>
      </c>
      <c r="CW426" s="211">
        <f>_xlfn.XLOOKUP($C426,[1]Sheet1!$B:$B,[1]Sheet1!BW:BW)</f>
        <v>0</v>
      </c>
      <c r="CX426" s="211">
        <f>_xlfn.XLOOKUP($C426,[1]Sheet1!$B:$B,[1]Sheet1!BX:BX)</f>
        <v>0</v>
      </c>
      <c r="CY426" s="211">
        <f>_xlfn.XLOOKUP($C426,[1]Sheet1!$B:$B,[1]Sheet1!BY:BY)</f>
        <v>0</v>
      </c>
      <c r="CZ426" s="211">
        <f>_xlfn.XLOOKUP($C426,[1]Sheet1!$B:$B,[1]Sheet1!BZ:BZ)</f>
        <v>1</v>
      </c>
      <c r="DA426" s="211">
        <f>_xlfn.XLOOKUP($C426,[1]Sheet1!$B:$B,[1]Sheet1!CA:CA)</f>
        <v>0</v>
      </c>
      <c r="DB426" s="211">
        <f>_xlfn.XLOOKUP($C426,[1]Sheet1!$B:$B,[1]Sheet1!CB:CB)</f>
        <v>1</v>
      </c>
      <c r="DC426" s="211">
        <f>_xlfn.XLOOKUP($C426,[1]Sheet1!$B:$B,[1]Sheet1!CC:CC)</f>
        <v>0</v>
      </c>
      <c r="DD426" s="211">
        <f>_xlfn.XLOOKUP($C426,[1]Sheet1!$B:$B,[1]Sheet1!CD:CD)</f>
        <v>0</v>
      </c>
      <c r="DE426" s="211">
        <f>_xlfn.XLOOKUP($C426,[1]Sheet1!$B:$B,[1]Sheet1!CE:CE)</f>
        <v>1</v>
      </c>
      <c r="DF426" s="211">
        <f>_xlfn.XLOOKUP($C426,[1]Sheet1!$B:$B,[1]Sheet1!CF:CF)</f>
        <v>0</v>
      </c>
      <c r="DG426" s="163" t="str">
        <f>_xlfn.XLOOKUP(C426,[2]Sheet1!$B:$B,[2]Sheet1!$N:$N)</f>
        <v>Y</v>
      </c>
      <c r="DH426" s="163" t="str">
        <f>_xlfn.XLOOKUP(C426,[2]Sheet1!$B:$B,[2]Sheet1!$R:$R)</f>
        <v>No</v>
      </c>
      <c r="DI426" s="163" t="str">
        <f>_xlfn.XLOOKUP(C426,[2]Sheet1!$B:$B,[2]Sheet1!$AN:$AN)</f>
        <v>N</v>
      </c>
      <c r="DJ426" s="163" t="str">
        <f>_xlfn.XLOOKUP(C426,[2]Sheet1!$B:$B,[2]Sheet1!$W:$W)</f>
        <v>C</v>
      </c>
      <c r="DK426" s="163" t="str">
        <f>_xlfn.XLOOKUP(C426,[2]Sheet1!$B:$B,[2]Sheet1!$AF:$AF)</f>
        <v>U</v>
      </c>
      <c r="DL426" s="163" t="str">
        <f>_xlfn.XLOOKUP(C426,[2]Sheet1!$B:$B,[2]Sheet1!$AW:$AW)</f>
        <v>N</v>
      </c>
      <c r="DM426" s="166" t="str">
        <f t="shared" si="245"/>
        <v>Y</v>
      </c>
      <c r="DN426" s="166" t="str">
        <f t="shared" si="246"/>
        <v>Commitment removed</v>
      </c>
      <c r="DO426" s="166" t="str">
        <f t="shared" si="247"/>
        <v>N</v>
      </c>
      <c r="DP426" s="166" t="str">
        <f t="shared" si="248"/>
        <v>Y</v>
      </c>
      <c r="DQ426" s="180" t="str">
        <f t="shared" si="249"/>
        <v>Not Specified</v>
      </c>
      <c r="DR426" s="180"/>
    </row>
    <row r="427" spans="1:122" s="24" customFormat="1" ht="16.5" hidden="1" customHeight="1">
      <c r="A427" s="24">
        <v>424</v>
      </c>
      <c r="B427" s="24">
        <v>316</v>
      </c>
      <c r="C427" s="26" t="s">
        <v>831</v>
      </c>
      <c r="D427" s="24" t="s">
        <v>7156</v>
      </c>
      <c r="E427" s="24" t="s">
        <v>7155</v>
      </c>
      <c r="F427" s="24" t="s">
        <v>2428</v>
      </c>
      <c r="G427" s="24" t="s">
        <v>3136</v>
      </c>
      <c r="H427" s="30" t="s">
        <v>832</v>
      </c>
      <c r="I427" s="24" t="s">
        <v>833</v>
      </c>
      <c r="J427" s="24">
        <v>-0.191</v>
      </c>
      <c r="K427" s="24" t="s">
        <v>834</v>
      </c>
      <c r="L427" s="24">
        <v>28597</v>
      </c>
      <c r="M427" s="26">
        <v>15</v>
      </c>
      <c r="N427" s="73" t="s">
        <v>689</v>
      </c>
      <c r="O427" s="73" t="s">
        <v>7588</v>
      </c>
      <c r="P427" s="74" t="s">
        <v>7588</v>
      </c>
      <c r="Q427" s="73" t="s">
        <v>86</v>
      </c>
      <c r="R427" s="73" t="s">
        <v>86</v>
      </c>
      <c r="S427" s="73" t="s">
        <v>673</v>
      </c>
      <c r="T427" s="73" t="s">
        <v>2984</v>
      </c>
      <c r="U427" s="213">
        <v>2035</v>
      </c>
      <c r="V427" s="73" t="s">
        <v>7588</v>
      </c>
      <c r="W427" s="73" t="s">
        <v>7588</v>
      </c>
      <c r="X427" s="218" t="s">
        <v>7588</v>
      </c>
      <c r="Y427" s="73" t="s">
        <v>7588</v>
      </c>
      <c r="Z427" s="73" t="s">
        <v>7588</v>
      </c>
      <c r="AA427" s="74" t="s">
        <v>7588</v>
      </c>
      <c r="AB427" s="73"/>
      <c r="AC427" s="73" t="s">
        <v>4047</v>
      </c>
      <c r="AD427" s="74" t="s">
        <v>5</v>
      </c>
      <c r="AE427" s="73" t="s">
        <v>7346</v>
      </c>
      <c r="AF427" s="73" t="s">
        <v>86</v>
      </c>
      <c r="AG427" s="73" t="s">
        <v>266</v>
      </c>
      <c r="AH427" s="73" t="s">
        <v>266</v>
      </c>
      <c r="AI427" s="73" t="s">
        <v>266</v>
      </c>
      <c r="AJ427" s="73" t="s">
        <v>2283</v>
      </c>
      <c r="AK427" s="81" t="s">
        <v>6626</v>
      </c>
      <c r="AL427" s="73">
        <v>2035</v>
      </c>
      <c r="AN427" s="26"/>
      <c r="AO427" s="24" t="s">
        <v>7588</v>
      </c>
      <c r="AP427" s="73" t="s">
        <v>689</v>
      </c>
      <c r="AQ427" s="24" t="s">
        <v>7588</v>
      </c>
      <c r="AR427" s="24" t="s">
        <v>7588</v>
      </c>
      <c r="AS427" s="24" t="s">
        <v>7588</v>
      </c>
      <c r="AU427" s="26"/>
      <c r="AV427" s="24" t="s">
        <v>266</v>
      </c>
      <c r="AW427" s="22" t="s">
        <v>267</v>
      </c>
      <c r="AX427" s="24" t="s">
        <v>269</v>
      </c>
      <c r="AY427" s="24" t="s">
        <v>689</v>
      </c>
      <c r="AZ427" s="24" t="s">
        <v>7588</v>
      </c>
      <c r="BA427" s="24" t="s">
        <v>7588</v>
      </c>
      <c r="BC427" s="26"/>
      <c r="BE427" s="29"/>
      <c r="BF427" s="26"/>
      <c r="BG427" s="24">
        <f t="shared" si="217"/>
        <v>0</v>
      </c>
      <c r="BH427" s="24">
        <f t="shared" si="218"/>
        <v>0</v>
      </c>
      <c r="BI427" s="24">
        <f t="shared" si="219"/>
        <v>0</v>
      </c>
      <c r="BJ427" s="24">
        <f t="shared" si="220"/>
        <v>0</v>
      </c>
      <c r="BK427" s="24">
        <f t="shared" si="221"/>
        <v>0</v>
      </c>
      <c r="BL427" s="24">
        <f t="shared" si="222"/>
        <v>0</v>
      </c>
      <c r="BM427" s="24">
        <f t="shared" si="223"/>
        <v>1</v>
      </c>
      <c r="BN427" s="24">
        <f t="shared" si="224"/>
        <v>1</v>
      </c>
      <c r="BO427" s="24">
        <f t="shared" si="225"/>
        <v>0</v>
      </c>
      <c r="BP427" s="24">
        <f t="shared" si="226"/>
        <v>0</v>
      </c>
      <c r="BQ427" s="24">
        <f t="shared" si="227"/>
        <v>0</v>
      </c>
      <c r="BR427" s="24">
        <f t="shared" si="228"/>
        <v>0</v>
      </c>
      <c r="BS427" s="24">
        <f t="shared" si="229"/>
        <v>0</v>
      </c>
      <c r="BT427" s="24">
        <f t="shared" si="230"/>
        <v>0</v>
      </c>
      <c r="BU427" s="24">
        <f t="shared" si="231"/>
        <v>0</v>
      </c>
      <c r="BV427" s="24">
        <f t="shared" si="232"/>
        <v>0</v>
      </c>
      <c r="BW427" s="24">
        <f t="shared" si="233"/>
        <v>1</v>
      </c>
      <c r="BX427" s="24">
        <f t="shared" si="234"/>
        <v>1</v>
      </c>
      <c r="BY427" s="24">
        <f t="shared" si="235"/>
        <v>0</v>
      </c>
      <c r="BZ427" s="24">
        <f t="shared" si="236"/>
        <v>0</v>
      </c>
      <c r="CA427" s="24">
        <f t="shared" si="237"/>
        <v>0</v>
      </c>
      <c r="CB427" s="24">
        <f t="shared" si="238"/>
        <v>0</v>
      </c>
      <c r="CC427" s="24">
        <f t="shared" si="239"/>
        <v>0</v>
      </c>
      <c r="CD427" s="24">
        <f t="shared" si="240"/>
        <v>0</v>
      </c>
      <c r="CE427" s="24">
        <f t="shared" si="241"/>
        <v>0</v>
      </c>
      <c r="CF427" s="24">
        <f t="shared" si="242"/>
        <v>1</v>
      </c>
      <c r="CG427" s="24">
        <f t="shared" si="251"/>
        <v>1</v>
      </c>
      <c r="CH427" s="24">
        <f t="shared" si="243"/>
        <v>0</v>
      </c>
      <c r="CI427" s="24">
        <f t="shared" si="244"/>
        <v>0</v>
      </c>
      <c r="CJ427" s="211">
        <f>_xlfn.XLOOKUP($C427,[1]Sheet1!$B:$B,[1]Sheet1!BJ:BJ)</f>
        <v>0</v>
      </c>
      <c r="CK427" s="211">
        <f>_xlfn.XLOOKUP($C427,[1]Sheet1!$B:$B,[1]Sheet1!BK:BK)</f>
        <v>0</v>
      </c>
      <c r="CL427" s="211">
        <f>_xlfn.XLOOKUP($C427,[1]Sheet1!$B:$B,[1]Sheet1!BL:BL)</f>
        <v>1</v>
      </c>
      <c r="CM427" s="211">
        <f>_xlfn.XLOOKUP($C427,[1]Sheet1!$B:$B,[1]Sheet1!BM:BM)</f>
        <v>1</v>
      </c>
      <c r="CN427" s="211">
        <f>_xlfn.XLOOKUP($C427,[1]Sheet1!$B:$B,[1]Sheet1!BN:BN)</f>
        <v>0</v>
      </c>
      <c r="CO427" s="211">
        <f>_xlfn.XLOOKUP($C427,[1]Sheet1!$B:$B,[1]Sheet1!BO:BO)</f>
        <v>0</v>
      </c>
      <c r="CP427" s="211">
        <f>_xlfn.XLOOKUP($C427,[1]Sheet1!$B:$B,[1]Sheet1!BP:BP)</f>
        <v>0</v>
      </c>
      <c r="CQ427" s="211">
        <f>_xlfn.XLOOKUP($C427,[1]Sheet1!$B:$B,[1]Sheet1!BQ:BQ)</f>
        <v>0</v>
      </c>
      <c r="CR427" s="211">
        <f>_xlfn.XLOOKUP($C427,[1]Sheet1!$B:$B,[1]Sheet1!BR:BR)</f>
        <v>0</v>
      </c>
      <c r="CS427" s="211">
        <f>_xlfn.XLOOKUP($C427,[1]Sheet1!$B:$B,[1]Sheet1!BS:BS)</f>
        <v>0</v>
      </c>
      <c r="CT427" s="211">
        <f>_xlfn.XLOOKUP($C427,[1]Sheet1!$B:$B,[1]Sheet1!BT:BT)</f>
        <v>1</v>
      </c>
      <c r="CU427" s="211">
        <f>_xlfn.XLOOKUP($C427,[1]Sheet1!$B:$B,[1]Sheet1!BU:BU)</f>
        <v>1</v>
      </c>
      <c r="CV427" s="211">
        <f>_xlfn.XLOOKUP($C427,[1]Sheet1!$B:$B,[1]Sheet1!BV:BV)</f>
        <v>0</v>
      </c>
      <c r="CW427" s="211">
        <f>_xlfn.XLOOKUP($C427,[1]Sheet1!$B:$B,[1]Sheet1!BW:BW)</f>
        <v>0</v>
      </c>
      <c r="CX427" s="211">
        <f>_xlfn.XLOOKUP($C427,[1]Sheet1!$B:$B,[1]Sheet1!BX:BX)</f>
        <v>0</v>
      </c>
      <c r="CY427" s="211">
        <f>_xlfn.XLOOKUP($C427,[1]Sheet1!$B:$B,[1]Sheet1!BY:BY)</f>
        <v>0</v>
      </c>
      <c r="CZ427" s="211">
        <f>_xlfn.XLOOKUP($C427,[1]Sheet1!$B:$B,[1]Sheet1!BZ:BZ)</f>
        <v>1</v>
      </c>
      <c r="DA427" s="211">
        <f>_xlfn.XLOOKUP($C427,[1]Sheet1!$B:$B,[1]Sheet1!CA:CA)</f>
        <v>0</v>
      </c>
      <c r="DB427" s="211">
        <f>_xlfn.XLOOKUP($C427,[1]Sheet1!$B:$B,[1]Sheet1!CB:CB)</f>
        <v>1</v>
      </c>
      <c r="DC427" s="211">
        <f>_xlfn.XLOOKUP($C427,[1]Sheet1!$B:$B,[1]Sheet1!CC:CC)</f>
        <v>1</v>
      </c>
      <c r="DD427" s="211">
        <f>_xlfn.XLOOKUP($C427,[1]Sheet1!$B:$B,[1]Sheet1!CD:CD)</f>
        <v>0</v>
      </c>
      <c r="DE427" s="211">
        <f>_xlfn.XLOOKUP($C427,[1]Sheet1!$B:$B,[1]Sheet1!CE:CE)</f>
        <v>1</v>
      </c>
      <c r="DF427" s="211">
        <f>_xlfn.XLOOKUP($C427,[1]Sheet1!$B:$B,[1]Sheet1!CF:CF)</f>
        <v>0</v>
      </c>
      <c r="DG427" s="163" t="str">
        <f>_xlfn.XLOOKUP(C427,[2]Sheet1!$B:$B,[2]Sheet1!$N:$N)</f>
        <v>N</v>
      </c>
      <c r="DH427" s="163">
        <f>_xlfn.XLOOKUP(C427,[2]Sheet1!$B:$B,[2]Sheet1!$R:$R)</f>
        <v>0</v>
      </c>
      <c r="DI427" s="163" t="str">
        <f>_xlfn.XLOOKUP(C427,[2]Sheet1!$B:$B,[2]Sheet1!$AN:$AN)</f>
        <v>N</v>
      </c>
      <c r="DJ427" s="163" t="str">
        <f>_xlfn.XLOOKUP(C427,[2]Sheet1!$B:$B,[2]Sheet1!$W:$W)</f>
        <v>C</v>
      </c>
      <c r="DK427" s="163" t="str">
        <f>_xlfn.XLOOKUP(C427,[2]Sheet1!$B:$B,[2]Sheet1!$AF:$AF)</f>
        <v>Y</v>
      </c>
      <c r="DL427" s="163">
        <f>_xlfn.XLOOKUP(C427,[2]Sheet1!$B:$B,[2]Sheet1!$AW:$AW)</f>
        <v>0</v>
      </c>
      <c r="DM427" s="166" t="str">
        <f t="shared" si="245"/>
        <v>Y</v>
      </c>
      <c r="DN427" s="166" t="str">
        <f t="shared" si="246"/>
        <v/>
      </c>
      <c r="DO427" s="166" t="str">
        <f t="shared" si="247"/>
        <v>N</v>
      </c>
      <c r="DP427" s="166" t="str">
        <f t="shared" si="248"/>
        <v>Y</v>
      </c>
      <c r="DQ427" s="180" t="str">
        <f t="shared" si="249"/>
        <v>Yes</v>
      </c>
      <c r="DR427" s="180"/>
    </row>
    <row r="428" spans="1:122" s="24" customFormat="1" ht="16.5" hidden="1" customHeight="1">
      <c r="A428" s="24">
        <v>425</v>
      </c>
      <c r="B428" s="24">
        <v>401</v>
      </c>
      <c r="C428" s="26" t="s">
        <v>1828</v>
      </c>
      <c r="D428" s="24" t="s">
        <v>7161</v>
      </c>
      <c r="E428" s="24" t="s">
        <v>7160</v>
      </c>
      <c r="F428" s="24" t="s">
        <v>2602</v>
      </c>
      <c r="G428" s="24" t="s">
        <v>2990</v>
      </c>
      <c r="H428" s="30" t="s">
        <v>1829</v>
      </c>
      <c r="I428" s="24" t="s">
        <v>1830</v>
      </c>
      <c r="J428" s="24">
        <v>-0.28599999999999998</v>
      </c>
      <c r="K428" s="24" t="s">
        <v>1831</v>
      </c>
      <c r="L428" s="24">
        <v>15010</v>
      </c>
      <c r="M428" s="26">
        <v>15</v>
      </c>
      <c r="N428" s="73" t="s">
        <v>689</v>
      </c>
      <c r="O428" s="73" t="s">
        <v>7588</v>
      </c>
      <c r="P428" s="74" t="s">
        <v>7588</v>
      </c>
      <c r="Q428" s="73" t="s">
        <v>689</v>
      </c>
      <c r="R428" s="73" t="s">
        <v>689</v>
      </c>
      <c r="S428" s="73" t="s">
        <v>7588</v>
      </c>
      <c r="T428" s="73" t="s">
        <v>7588</v>
      </c>
      <c r="U428" s="213" t="s">
        <v>7588</v>
      </c>
      <c r="V428" s="73" t="s">
        <v>7588</v>
      </c>
      <c r="W428" s="73" t="s">
        <v>7588</v>
      </c>
      <c r="X428" s="218" t="s">
        <v>7588</v>
      </c>
      <c r="Y428" s="73" t="s">
        <v>7588</v>
      </c>
      <c r="Z428" s="73" t="s">
        <v>7588</v>
      </c>
      <c r="AA428" s="74" t="s">
        <v>7588</v>
      </c>
      <c r="AB428" s="73"/>
      <c r="AC428" s="73" t="s">
        <v>417</v>
      </c>
      <c r="AD428" s="74" t="s">
        <v>6</v>
      </c>
      <c r="AE428" s="73" t="s">
        <v>7588</v>
      </c>
      <c r="AF428" s="73" t="s">
        <v>689</v>
      </c>
      <c r="AG428" s="73" t="s">
        <v>266</v>
      </c>
      <c r="AH428" s="73" t="s">
        <v>266</v>
      </c>
      <c r="AI428" s="73" t="s">
        <v>269</v>
      </c>
      <c r="AJ428" s="73" t="s">
        <v>691</v>
      </c>
      <c r="AK428" s="81" t="s">
        <v>7588</v>
      </c>
      <c r="AL428" s="73" t="s">
        <v>7588</v>
      </c>
      <c r="AN428" s="26"/>
      <c r="AO428" s="24" t="s">
        <v>870</v>
      </c>
      <c r="AP428" s="73" t="s">
        <v>86</v>
      </c>
      <c r="AQ428" s="24" t="s">
        <v>691</v>
      </c>
      <c r="AR428" s="24" t="s">
        <v>6633</v>
      </c>
      <c r="AS428" s="24">
        <v>2050</v>
      </c>
      <c r="AU428" s="26"/>
      <c r="AV428" s="24" t="s">
        <v>269</v>
      </c>
      <c r="AW428" s="22" t="s">
        <v>880</v>
      </c>
      <c r="AX428" s="24" t="s">
        <v>269</v>
      </c>
      <c r="AY428" s="24" t="s">
        <v>689</v>
      </c>
      <c r="AZ428" s="24" t="s">
        <v>7588</v>
      </c>
      <c r="BA428" s="24" t="s">
        <v>7588</v>
      </c>
      <c r="BC428" s="26"/>
      <c r="BE428" s="29"/>
      <c r="BF428" s="26"/>
      <c r="BG428" s="24">
        <f t="shared" si="217"/>
        <v>0</v>
      </c>
      <c r="BH428" s="24">
        <f t="shared" si="218"/>
        <v>0</v>
      </c>
      <c r="BI428" s="24">
        <f t="shared" si="219"/>
        <v>0</v>
      </c>
      <c r="BJ428" s="24">
        <f t="shared" si="220"/>
        <v>0</v>
      </c>
      <c r="BK428" s="24">
        <f t="shared" si="221"/>
        <v>0</v>
      </c>
      <c r="BL428" s="24">
        <f t="shared" si="222"/>
        <v>0</v>
      </c>
      <c r="BM428" s="24">
        <f t="shared" si="223"/>
        <v>0</v>
      </c>
      <c r="BN428" s="24">
        <f t="shared" si="224"/>
        <v>0</v>
      </c>
      <c r="BO428" s="24">
        <f t="shared" si="225"/>
        <v>0</v>
      </c>
      <c r="BP428" s="24">
        <f t="shared" si="226"/>
        <v>0</v>
      </c>
      <c r="BQ428" s="24">
        <f t="shared" si="227"/>
        <v>0</v>
      </c>
      <c r="BR428" s="24">
        <f t="shared" si="228"/>
        <v>0</v>
      </c>
      <c r="BS428" s="24">
        <f t="shared" si="229"/>
        <v>0</v>
      </c>
      <c r="BT428" s="24">
        <f t="shared" si="230"/>
        <v>1</v>
      </c>
      <c r="BU428" s="24">
        <f t="shared" si="231"/>
        <v>0</v>
      </c>
      <c r="BV428" s="24">
        <f t="shared" si="232"/>
        <v>0</v>
      </c>
      <c r="BW428" s="24">
        <f t="shared" si="233"/>
        <v>0</v>
      </c>
      <c r="BX428" s="24">
        <f t="shared" si="234"/>
        <v>0</v>
      </c>
      <c r="BY428" s="24">
        <f t="shared" si="235"/>
        <v>0</v>
      </c>
      <c r="BZ428" s="24">
        <f t="shared" si="236"/>
        <v>0</v>
      </c>
      <c r="CA428" s="24">
        <f t="shared" si="237"/>
        <v>1</v>
      </c>
      <c r="CB428" s="24">
        <f t="shared" si="238"/>
        <v>1</v>
      </c>
      <c r="CC428" s="24">
        <f t="shared" si="239"/>
        <v>0</v>
      </c>
      <c r="CD428" s="24">
        <f t="shared" si="240"/>
        <v>0</v>
      </c>
      <c r="CE428" s="24">
        <f t="shared" si="241"/>
        <v>0</v>
      </c>
      <c r="CF428" s="24">
        <f t="shared" si="242"/>
        <v>0</v>
      </c>
      <c r="CG428" s="24">
        <f t="shared" si="251"/>
        <v>1</v>
      </c>
      <c r="CH428" s="24">
        <f t="shared" si="243"/>
        <v>1</v>
      </c>
      <c r="CI428" s="24">
        <f t="shared" si="244"/>
        <v>0</v>
      </c>
      <c r="CJ428" s="211">
        <f>_xlfn.XLOOKUP($C428,[1]Sheet1!$B:$B,[1]Sheet1!BJ:BJ)</f>
        <v>0</v>
      </c>
      <c r="CK428" s="211">
        <f>_xlfn.XLOOKUP($C428,[1]Sheet1!$B:$B,[1]Sheet1!BK:BK)</f>
        <v>0</v>
      </c>
      <c r="CL428" s="211">
        <f>_xlfn.XLOOKUP($C428,[1]Sheet1!$B:$B,[1]Sheet1!BL:BL)</f>
        <v>0</v>
      </c>
      <c r="CM428" s="211">
        <f>_xlfn.XLOOKUP($C428,[1]Sheet1!$B:$B,[1]Sheet1!BM:BM)</f>
        <v>0</v>
      </c>
      <c r="CN428" s="211">
        <f>_xlfn.XLOOKUP($C428,[1]Sheet1!$B:$B,[1]Sheet1!BN:BN)</f>
        <v>0</v>
      </c>
      <c r="CO428" s="211">
        <f>_xlfn.XLOOKUP($C428,[1]Sheet1!$B:$B,[1]Sheet1!BO:BO)</f>
        <v>0</v>
      </c>
      <c r="CP428" s="211">
        <f>_xlfn.XLOOKUP($C428,[1]Sheet1!$B:$B,[1]Sheet1!BP:BP)</f>
        <v>0</v>
      </c>
      <c r="CQ428" s="211">
        <f>_xlfn.XLOOKUP($C428,[1]Sheet1!$B:$B,[1]Sheet1!BQ:BQ)</f>
        <v>0</v>
      </c>
      <c r="CR428" s="211">
        <f>_xlfn.XLOOKUP($C428,[1]Sheet1!$B:$B,[1]Sheet1!BR:BR)</f>
        <v>0</v>
      </c>
      <c r="CS428" s="211">
        <f>_xlfn.XLOOKUP($C428,[1]Sheet1!$B:$B,[1]Sheet1!BS:BS)</f>
        <v>0</v>
      </c>
      <c r="CT428" s="211">
        <f>_xlfn.XLOOKUP($C428,[1]Sheet1!$B:$B,[1]Sheet1!BT:BT)</f>
        <v>0</v>
      </c>
      <c r="CU428" s="211">
        <f>_xlfn.XLOOKUP($C428,[1]Sheet1!$B:$B,[1]Sheet1!BU:BU)</f>
        <v>0</v>
      </c>
      <c r="CV428" s="211">
        <f>_xlfn.XLOOKUP($C428,[1]Sheet1!$B:$B,[1]Sheet1!BV:BV)</f>
        <v>0</v>
      </c>
      <c r="CW428" s="211">
        <f>_xlfn.XLOOKUP($C428,[1]Sheet1!$B:$B,[1]Sheet1!BW:BW)</f>
        <v>0</v>
      </c>
      <c r="CX428" s="211">
        <f>_xlfn.XLOOKUP($C428,[1]Sheet1!$B:$B,[1]Sheet1!BX:BX)</f>
        <v>0</v>
      </c>
      <c r="CY428" s="211">
        <f>_xlfn.XLOOKUP($C428,[1]Sheet1!$B:$B,[1]Sheet1!BY:BY)</f>
        <v>0</v>
      </c>
      <c r="CZ428" s="211">
        <f>_xlfn.XLOOKUP($C428,[1]Sheet1!$B:$B,[1]Sheet1!BZ:BZ)</f>
        <v>0</v>
      </c>
      <c r="DA428" s="211">
        <f>_xlfn.XLOOKUP($C428,[1]Sheet1!$B:$B,[1]Sheet1!CA:CA)</f>
        <v>0</v>
      </c>
      <c r="DB428" s="211">
        <f>_xlfn.XLOOKUP($C428,[1]Sheet1!$B:$B,[1]Sheet1!CB:CB)</f>
        <v>0</v>
      </c>
      <c r="DC428" s="211">
        <f>_xlfn.XLOOKUP($C428,[1]Sheet1!$B:$B,[1]Sheet1!CC:CC)</f>
        <v>0</v>
      </c>
      <c r="DD428" s="211">
        <f>_xlfn.XLOOKUP($C428,[1]Sheet1!$B:$B,[1]Sheet1!CD:CD)</f>
        <v>0</v>
      </c>
      <c r="DE428" s="211">
        <f>_xlfn.XLOOKUP($C428,[1]Sheet1!$B:$B,[1]Sheet1!CE:CE)</f>
        <v>0</v>
      </c>
      <c r="DF428" s="211">
        <f>_xlfn.XLOOKUP($C428,[1]Sheet1!$B:$B,[1]Sheet1!CF:CF)</f>
        <v>0</v>
      </c>
      <c r="DG428" s="163" t="str">
        <f>_xlfn.XLOOKUP(C428,[2]Sheet1!$B:$B,[2]Sheet1!$N:$N)</f>
        <v>N</v>
      </c>
      <c r="DH428" s="163">
        <f>_xlfn.XLOOKUP(C428,[2]Sheet1!$B:$B,[2]Sheet1!$R:$R)</f>
        <v>0</v>
      </c>
      <c r="DI428" s="163" t="str">
        <f>_xlfn.XLOOKUP(C428,[2]Sheet1!$B:$B,[2]Sheet1!$AN:$AN)</f>
        <v>N</v>
      </c>
      <c r="DJ428" s="163" t="str">
        <f>_xlfn.XLOOKUP(C428,[2]Sheet1!$B:$B,[2]Sheet1!$W:$W)</f>
        <v>N</v>
      </c>
      <c r="DK428" s="163">
        <f>_xlfn.XLOOKUP(C428,[2]Sheet1!$B:$B,[2]Sheet1!$AF:$AF)</f>
        <v>0</v>
      </c>
      <c r="DL428" s="163">
        <f>_xlfn.XLOOKUP(C428,[2]Sheet1!$B:$B,[2]Sheet1!$AW:$AW)</f>
        <v>0</v>
      </c>
      <c r="DM428" s="166" t="str">
        <f t="shared" si="245"/>
        <v>N</v>
      </c>
      <c r="DN428" s="166" t="str">
        <f t="shared" si="246"/>
        <v/>
      </c>
      <c r="DO428" s="166" t="str">
        <f t="shared" si="247"/>
        <v>Y</v>
      </c>
      <c r="DP428" s="166" t="str">
        <f t="shared" si="248"/>
        <v>N</v>
      </c>
      <c r="DQ428" s="180" t="str">
        <f t="shared" si="249"/>
        <v>No</v>
      </c>
      <c r="DR428" s="180"/>
    </row>
    <row r="429" spans="1:122" s="24" customFormat="1" ht="16.5" hidden="1" customHeight="1">
      <c r="A429" s="24">
        <v>426</v>
      </c>
      <c r="B429" s="24">
        <v>378</v>
      </c>
      <c r="C429" s="26" t="s">
        <v>1832</v>
      </c>
      <c r="D429" s="24" t="s">
        <v>7218</v>
      </c>
      <c r="E429" s="24" t="s">
        <v>7189</v>
      </c>
      <c r="F429" s="24" t="s">
        <v>2277</v>
      </c>
      <c r="G429" s="24" t="s">
        <v>3181</v>
      </c>
      <c r="H429" s="30" t="s">
        <v>1833</v>
      </c>
      <c r="I429" s="24" t="s">
        <v>1834</v>
      </c>
      <c r="J429" s="24">
        <v>0</v>
      </c>
      <c r="K429" s="24" t="s">
        <v>1835</v>
      </c>
      <c r="L429" s="24">
        <v>81693</v>
      </c>
      <c r="M429" s="26">
        <v>5</v>
      </c>
      <c r="N429" s="73" t="s">
        <v>689</v>
      </c>
      <c r="O429" s="73" t="s">
        <v>7588</v>
      </c>
      <c r="P429" s="74" t="s">
        <v>7588</v>
      </c>
      <c r="Q429" s="73" t="s">
        <v>689</v>
      </c>
      <c r="R429" s="73" t="s">
        <v>689</v>
      </c>
      <c r="S429" s="73" t="s">
        <v>7588</v>
      </c>
      <c r="T429" s="73" t="s">
        <v>7588</v>
      </c>
      <c r="U429" s="213" t="s">
        <v>7588</v>
      </c>
      <c r="V429" s="73" t="s">
        <v>7588</v>
      </c>
      <c r="W429" s="73" t="s">
        <v>7588</v>
      </c>
      <c r="X429" s="218" t="s">
        <v>7588</v>
      </c>
      <c r="Y429" s="73" t="s">
        <v>7588</v>
      </c>
      <c r="Z429" s="73" t="s">
        <v>7588</v>
      </c>
      <c r="AA429" s="74" t="s">
        <v>7588</v>
      </c>
      <c r="AB429" s="73"/>
      <c r="AC429" s="73" t="s">
        <v>7588</v>
      </c>
      <c r="AD429" s="74" t="s">
        <v>7588</v>
      </c>
      <c r="AE429" s="73" t="s">
        <v>7588</v>
      </c>
      <c r="AF429" s="73" t="s">
        <v>689</v>
      </c>
      <c r="AG429" s="73" t="s">
        <v>266</v>
      </c>
      <c r="AH429" s="73" t="s">
        <v>266</v>
      </c>
      <c r="AI429" s="73" t="s">
        <v>7588</v>
      </c>
      <c r="AJ429" s="73" t="s">
        <v>691</v>
      </c>
      <c r="AK429" s="81" t="s">
        <v>456</v>
      </c>
      <c r="AL429" s="73">
        <v>2050</v>
      </c>
      <c r="AM429" s="28" t="s">
        <v>1836</v>
      </c>
      <c r="AN429" s="26"/>
      <c r="AO429" s="24" t="s">
        <v>7588</v>
      </c>
      <c r="AP429" s="73" t="s">
        <v>689</v>
      </c>
      <c r="AQ429" s="24" t="s">
        <v>7588</v>
      </c>
      <c r="AR429" s="24" t="s">
        <v>7588</v>
      </c>
      <c r="AS429" s="24" t="s">
        <v>7588</v>
      </c>
      <c r="AU429" s="26"/>
      <c r="AV429" s="24" t="s">
        <v>7588</v>
      </c>
      <c r="AW429" s="22" t="s">
        <v>7588</v>
      </c>
      <c r="AX429" s="24" t="s">
        <v>7588</v>
      </c>
      <c r="AY429" s="24" t="s">
        <v>689</v>
      </c>
      <c r="AZ429" s="24" t="s">
        <v>7588</v>
      </c>
      <c r="BA429" s="24" t="s">
        <v>7588</v>
      </c>
      <c r="BB429" s="28"/>
      <c r="BC429" s="26"/>
      <c r="BE429" s="29"/>
      <c r="BF429" s="26"/>
      <c r="BG429" s="24">
        <f t="shared" si="217"/>
        <v>0</v>
      </c>
      <c r="BH429" s="24">
        <f t="shared" si="218"/>
        <v>0</v>
      </c>
      <c r="BI429" s="24">
        <f t="shared" si="219"/>
        <v>0</v>
      </c>
      <c r="BJ429" s="24">
        <f t="shared" si="220"/>
        <v>0</v>
      </c>
      <c r="BK429" s="24">
        <f t="shared" si="221"/>
        <v>0</v>
      </c>
      <c r="BL429" s="24">
        <f t="shared" si="222"/>
        <v>0</v>
      </c>
      <c r="BM429" s="24">
        <f t="shared" si="223"/>
        <v>0</v>
      </c>
      <c r="BN429" s="24">
        <f t="shared" si="224"/>
        <v>0</v>
      </c>
      <c r="BO429" s="24">
        <f t="shared" si="225"/>
        <v>0</v>
      </c>
      <c r="BP429" s="24">
        <f t="shared" si="226"/>
        <v>0</v>
      </c>
      <c r="BQ429" s="24">
        <f t="shared" si="227"/>
        <v>0</v>
      </c>
      <c r="BR429" s="24">
        <f t="shared" si="228"/>
        <v>0</v>
      </c>
      <c r="BS429" s="24">
        <f t="shared" si="229"/>
        <v>0</v>
      </c>
      <c r="BT429" s="24">
        <f t="shared" si="230"/>
        <v>0</v>
      </c>
      <c r="BU429" s="24">
        <f t="shared" si="231"/>
        <v>0</v>
      </c>
      <c r="BV429" s="24">
        <f t="shared" si="232"/>
        <v>0</v>
      </c>
      <c r="BW429" s="24">
        <f t="shared" si="233"/>
        <v>0</v>
      </c>
      <c r="BX429" s="24">
        <f t="shared" si="234"/>
        <v>0</v>
      </c>
      <c r="BY429" s="24">
        <f t="shared" si="235"/>
        <v>0</v>
      </c>
      <c r="BZ429" s="24">
        <f t="shared" si="236"/>
        <v>0</v>
      </c>
      <c r="CA429" s="24">
        <f t="shared" si="237"/>
        <v>0</v>
      </c>
      <c r="CB429" s="24">
        <f t="shared" si="238"/>
        <v>0</v>
      </c>
      <c r="CC429" s="24">
        <f t="shared" si="239"/>
        <v>0</v>
      </c>
      <c r="CD429" s="24">
        <f t="shared" si="240"/>
        <v>0</v>
      </c>
      <c r="CE429" s="24">
        <f t="shared" si="241"/>
        <v>0</v>
      </c>
      <c r="CF429" s="24">
        <f t="shared" si="242"/>
        <v>0</v>
      </c>
      <c r="CG429" s="24">
        <f t="shared" si="251"/>
        <v>0</v>
      </c>
      <c r="CH429" s="24">
        <f t="shared" si="243"/>
        <v>0</v>
      </c>
      <c r="CI429" s="24">
        <f t="shared" si="244"/>
        <v>0</v>
      </c>
      <c r="CJ429" s="211">
        <f>_xlfn.XLOOKUP($C429,[1]Sheet1!$B:$B,[1]Sheet1!BJ:BJ)</f>
        <v>0</v>
      </c>
      <c r="CK429" s="211">
        <f>_xlfn.XLOOKUP($C429,[1]Sheet1!$B:$B,[1]Sheet1!BK:BK)</f>
        <v>0</v>
      </c>
      <c r="CL429" s="211">
        <f>_xlfn.XLOOKUP($C429,[1]Sheet1!$B:$B,[1]Sheet1!BL:BL)</f>
        <v>0</v>
      </c>
      <c r="CM429" s="211">
        <f>_xlfn.XLOOKUP($C429,[1]Sheet1!$B:$B,[1]Sheet1!BM:BM)</f>
        <v>0</v>
      </c>
      <c r="CN429" s="211">
        <f>_xlfn.XLOOKUP($C429,[1]Sheet1!$B:$B,[1]Sheet1!BN:BN)</f>
        <v>0</v>
      </c>
      <c r="CO429" s="211">
        <f>_xlfn.XLOOKUP($C429,[1]Sheet1!$B:$B,[1]Sheet1!BO:BO)</f>
        <v>0</v>
      </c>
      <c r="CP429" s="211">
        <f>_xlfn.XLOOKUP($C429,[1]Sheet1!$B:$B,[1]Sheet1!BP:BP)</f>
        <v>0</v>
      </c>
      <c r="CQ429" s="211">
        <f>_xlfn.XLOOKUP($C429,[1]Sheet1!$B:$B,[1]Sheet1!BQ:BQ)</f>
        <v>0</v>
      </c>
      <c r="CR429" s="211">
        <f>_xlfn.XLOOKUP($C429,[1]Sheet1!$B:$B,[1]Sheet1!BR:BR)</f>
        <v>0</v>
      </c>
      <c r="CS429" s="211">
        <f>_xlfn.XLOOKUP($C429,[1]Sheet1!$B:$B,[1]Sheet1!BS:BS)</f>
        <v>0</v>
      </c>
      <c r="CT429" s="211">
        <f>_xlfn.XLOOKUP($C429,[1]Sheet1!$B:$B,[1]Sheet1!BT:BT)</f>
        <v>0</v>
      </c>
      <c r="CU429" s="211">
        <f>_xlfn.XLOOKUP($C429,[1]Sheet1!$B:$B,[1]Sheet1!BU:BU)</f>
        <v>0</v>
      </c>
      <c r="CV429" s="211">
        <f>_xlfn.XLOOKUP($C429,[1]Sheet1!$B:$B,[1]Sheet1!BV:BV)</f>
        <v>0</v>
      </c>
      <c r="CW429" s="211">
        <f>_xlfn.XLOOKUP($C429,[1]Sheet1!$B:$B,[1]Sheet1!BW:BW)</f>
        <v>0</v>
      </c>
      <c r="CX429" s="211">
        <f>_xlfn.XLOOKUP($C429,[1]Sheet1!$B:$B,[1]Sheet1!BX:BX)</f>
        <v>0</v>
      </c>
      <c r="CY429" s="211">
        <f>_xlfn.XLOOKUP($C429,[1]Sheet1!$B:$B,[1]Sheet1!BY:BY)</f>
        <v>0</v>
      </c>
      <c r="CZ429" s="211">
        <f>_xlfn.XLOOKUP($C429,[1]Sheet1!$B:$B,[1]Sheet1!BZ:BZ)</f>
        <v>0</v>
      </c>
      <c r="DA429" s="211">
        <f>_xlfn.XLOOKUP($C429,[1]Sheet1!$B:$B,[1]Sheet1!CA:CA)</f>
        <v>0</v>
      </c>
      <c r="DB429" s="211">
        <f>_xlfn.XLOOKUP($C429,[1]Sheet1!$B:$B,[1]Sheet1!CB:CB)</f>
        <v>0</v>
      </c>
      <c r="DC429" s="211">
        <f>_xlfn.XLOOKUP($C429,[1]Sheet1!$B:$B,[1]Sheet1!CC:CC)</f>
        <v>0</v>
      </c>
      <c r="DD429" s="211">
        <f>_xlfn.XLOOKUP($C429,[1]Sheet1!$B:$B,[1]Sheet1!CD:CD)</f>
        <v>0</v>
      </c>
      <c r="DE429" s="211">
        <f>_xlfn.XLOOKUP($C429,[1]Sheet1!$B:$B,[1]Sheet1!CE:CE)</f>
        <v>0</v>
      </c>
      <c r="DF429" s="211">
        <f>_xlfn.XLOOKUP($C429,[1]Sheet1!$B:$B,[1]Sheet1!CF:CF)</f>
        <v>0</v>
      </c>
      <c r="DG429" s="163" t="str">
        <f>_xlfn.XLOOKUP(C429,[2]Sheet1!$B:$B,[2]Sheet1!$N:$N)</f>
        <v>N</v>
      </c>
      <c r="DH429" s="163">
        <f>_xlfn.XLOOKUP(C429,[2]Sheet1!$B:$B,[2]Sheet1!$R:$R)</f>
        <v>0</v>
      </c>
      <c r="DI429" s="163" t="str">
        <f>_xlfn.XLOOKUP(C429,[2]Sheet1!$B:$B,[2]Sheet1!$AN:$AN)</f>
        <v>N</v>
      </c>
      <c r="DJ429" s="163" t="str">
        <f>_xlfn.XLOOKUP(C429,[2]Sheet1!$B:$B,[2]Sheet1!$W:$W)</f>
        <v>N</v>
      </c>
      <c r="DK429" s="163">
        <f>_xlfn.XLOOKUP(C429,[2]Sheet1!$B:$B,[2]Sheet1!$AF:$AF)</f>
        <v>0</v>
      </c>
      <c r="DL429" s="163">
        <f>_xlfn.XLOOKUP(C429,[2]Sheet1!$B:$B,[2]Sheet1!$AW:$AW)</f>
        <v>0</v>
      </c>
      <c r="DM429" s="166" t="str">
        <f t="shared" si="245"/>
        <v>N</v>
      </c>
      <c r="DN429" s="166" t="str">
        <f t="shared" si="246"/>
        <v/>
      </c>
      <c r="DO429" s="166" t="str">
        <f t="shared" si="247"/>
        <v>N</v>
      </c>
      <c r="DP429" s="166" t="str">
        <f t="shared" si="248"/>
        <v>N</v>
      </c>
      <c r="DQ429" s="180" t="str">
        <f t="shared" si="249"/>
        <v/>
      </c>
      <c r="DR429" s="180"/>
    </row>
    <row r="430" spans="1:122" s="24" customFormat="1" ht="16.5" hidden="1" customHeight="1">
      <c r="A430" s="24">
        <v>427</v>
      </c>
      <c r="B430" s="24">
        <v>435</v>
      </c>
      <c r="C430" s="26" t="s">
        <v>1841</v>
      </c>
      <c r="D430" s="24" t="s">
        <v>7194</v>
      </c>
      <c r="E430" s="24" t="s">
        <v>7163</v>
      </c>
      <c r="F430" s="24" t="s">
        <v>2277</v>
      </c>
      <c r="G430" s="24" t="s">
        <v>3181</v>
      </c>
      <c r="H430" s="30" t="s">
        <v>1842</v>
      </c>
      <c r="I430" s="24" t="s">
        <v>1843</v>
      </c>
      <c r="J430" s="24">
        <v>73.325999999999993</v>
      </c>
      <c r="K430" s="24" t="s">
        <v>1844</v>
      </c>
      <c r="L430" s="24">
        <v>179733</v>
      </c>
      <c r="M430" s="26">
        <v>15</v>
      </c>
      <c r="N430" s="73" t="s">
        <v>689</v>
      </c>
      <c r="O430" s="73" t="s">
        <v>7588</v>
      </c>
      <c r="P430" s="74" t="s">
        <v>7588</v>
      </c>
      <c r="Q430" s="73" t="s">
        <v>689</v>
      </c>
      <c r="R430" s="73" t="s">
        <v>689</v>
      </c>
      <c r="S430" s="73" t="s">
        <v>7588</v>
      </c>
      <c r="T430" s="73" t="s">
        <v>7588</v>
      </c>
      <c r="U430" s="213" t="s">
        <v>7588</v>
      </c>
      <c r="V430" s="73" t="s">
        <v>7588</v>
      </c>
      <c r="W430" s="73" t="s">
        <v>7588</v>
      </c>
      <c r="X430" s="218" t="s">
        <v>7588</v>
      </c>
      <c r="Y430" s="73" t="s">
        <v>7588</v>
      </c>
      <c r="Z430" s="73" t="s">
        <v>7588</v>
      </c>
      <c r="AA430" s="74" t="s">
        <v>7588</v>
      </c>
      <c r="AB430" s="73"/>
      <c r="AC430" s="73" t="s">
        <v>7588</v>
      </c>
      <c r="AD430" s="74" t="s">
        <v>7588</v>
      </c>
      <c r="AE430" s="73" t="s">
        <v>7588</v>
      </c>
      <c r="AF430" s="73" t="s">
        <v>689</v>
      </c>
      <c r="AG430" s="73" t="s">
        <v>7588</v>
      </c>
      <c r="AH430" s="73" t="s">
        <v>7588</v>
      </c>
      <c r="AI430" s="73" t="s">
        <v>7588</v>
      </c>
      <c r="AJ430" s="73" t="s">
        <v>7588</v>
      </c>
      <c r="AK430" s="81" t="s">
        <v>7588</v>
      </c>
      <c r="AL430" s="73" t="s">
        <v>7588</v>
      </c>
      <c r="AN430" s="26" t="s">
        <v>442</v>
      </c>
      <c r="AO430" s="24" t="s">
        <v>7588</v>
      </c>
      <c r="AP430" s="73" t="s">
        <v>689</v>
      </c>
      <c r="AQ430" s="24" t="s">
        <v>7588</v>
      </c>
      <c r="AR430" s="24" t="s">
        <v>7588</v>
      </c>
      <c r="AS430" s="24" t="s">
        <v>7588</v>
      </c>
      <c r="AU430" s="26"/>
      <c r="AV430" s="24" t="s">
        <v>7588</v>
      </c>
      <c r="AW430" s="22" t="s">
        <v>7588</v>
      </c>
      <c r="AX430" s="24" t="s">
        <v>7588</v>
      </c>
      <c r="AY430" s="24" t="s">
        <v>689</v>
      </c>
      <c r="AZ430" s="24" t="s">
        <v>7588</v>
      </c>
      <c r="BA430" s="24" t="s">
        <v>7588</v>
      </c>
      <c r="BC430" s="26"/>
      <c r="BE430" s="29"/>
      <c r="BF430" s="26"/>
      <c r="BG430" s="24">
        <f t="shared" si="217"/>
        <v>0</v>
      </c>
      <c r="BH430" s="24">
        <f t="shared" si="218"/>
        <v>0</v>
      </c>
      <c r="BI430" s="24">
        <f t="shared" si="219"/>
        <v>0</v>
      </c>
      <c r="BJ430" s="24">
        <f t="shared" si="220"/>
        <v>0</v>
      </c>
      <c r="BK430" s="24">
        <f t="shared" si="221"/>
        <v>0</v>
      </c>
      <c r="BL430" s="24">
        <f t="shared" si="222"/>
        <v>0</v>
      </c>
      <c r="BM430" s="24">
        <f t="shared" si="223"/>
        <v>0</v>
      </c>
      <c r="BN430" s="24">
        <f t="shared" si="224"/>
        <v>0</v>
      </c>
      <c r="BO430" s="24">
        <f t="shared" si="225"/>
        <v>0</v>
      </c>
      <c r="BP430" s="24">
        <f t="shared" si="226"/>
        <v>0</v>
      </c>
      <c r="BQ430" s="24">
        <f t="shared" si="227"/>
        <v>0</v>
      </c>
      <c r="BR430" s="24">
        <f t="shared" si="228"/>
        <v>0</v>
      </c>
      <c r="BS430" s="24">
        <f t="shared" si="229"/>
        <v>0</v>
      </c>
      <c r="BT430" s="24">
        <f t="shared" si="230"/>
        <v>0</v>
      </c>
      <c r="BU430" s="24">
        <f t="shared" si="231"/>
        <v>0</v>
      </c>
      <c r="BV430" s="24">
        <f t="shared" si="232"/>
        <v>0</v>
      </c>
      <c r="BW430" s="24">
        <f t="shared" si="233"/>
        <v>0</v>
      </c>
      <c r="BX430" s="24">
        <f t="shared" si="234"/>
        <v>0</v>
      </c>
      <c r="BY430" s="24">
        <f t="shared" si="235"/>
        <v>0</v>
      </c>
      <c r="BZ430" s="24">
        <f t="shared" si="236"/>
        <v>0</v>
      </c>
      <c r="CA430" s="24">
        <f t="shared" si="237"/>
        <v>0</v>
      </c>
      <c r="CB430" s="24">
        <f t="shared" si="238"/>
        <v>0</v>
      </c>
      <c r="CC430" s="24">
        <f t="shared" si="239"/>
        <v>0</v>
      </c>
      <c r="CD430" s="24">
        <f t="shared" si="240"/>
        <v>0</v>
      </c>
      <c r="CE430" s="24">
        <f t="shared" si="241"/>
        <v>0</v>
      </c>
      <c r="CF430" s="24">
        <f t="shared" si="242"/>
        <v>0</v>
      </c>
      <c r="CG430" s="24">
        <f t="shared" si="251"/>
        <v>0</v>
      </c>
      <c r="CH430" s="24">
        <f t="shared" si="243"/>
        <v>0</v>
      </c>
      <c r="CI430" s="24">
        <f t="shared" si="244"/>
        <v>0</v>
      </c>
      <c r="CJ430" s="211">
        <f>_xlfn.XLOOKUP($C430,[1]Sheet1!$B:$B,[1]Sheet1!BJ:BJ)</f>
        <v>0</v>
      </c>
      <c r="CK430" s="211">
        <f>_xlfn.XLOOKUP($C430,[1]Sheet1!$B:$B,[1]Sheet1!BK:BK)</f>
        <v>0</v>
      </c>
      <c r="CL430" s="211">
        <f>_xlfn.XLOOKUP($C430,[1]Sheet1!$B:$B,[1]Sheet1!BL:BL)</f>
        <v>0</v>
      </c>
      <c r="CM430" s="211">
        <f>_xlfn.XLOOKUP($C430,[1]Sheet1!$B:$B,[1]Sheet1!BM:BM)</f>
        <v>0</v>
      </c>
      <c r="CN430" s="211">
        <f>_xlfn.XLOOKUP($C430,[1]Sheet1!$B:$B,[1]Sheet1!BN:BN)</f>
        <v>0</v>
      </c>
      <c r="CO430" s="211">
        <f>_xlfn.XLOOKUP($C430,[1]Sheet1!$B:$B,[1]Sheet1!BO:BO)</f>
        <v>0</v>
      </c>
      <c r="CP430" s="211">
        <f>_xlfn.XLOOKUP($C430,[1]Sheet1!$B:$B,[1]Sheet1!BP:BP)</f>
        <v>0</v>
      </c>
      <c r="CQ430" s="211">
        <f>_xlfn.XLOOKUP($C430,[1]Sheet1!$B:$B,[1]Sheet1!BQ:BQ)</f>
        <v>0</v>
      </c>
      <c r="CR430" s="211">
        <f>_xlfn.XLOOKUP($C430,[1]Sheet1!$B:$B,[1]Sheet1!BR:BR)</f>
        <v>0</v>
      </c>
      <c r="CS430" s="211">
        <f>_xlfn.XLOOKUP($C430,[1]Sheet1!$B:$B,[1]Sheet1!BS:BS)</f>
        <v>0</v>
      </c>
      <c r="CT430" s="211">
        <f>_xlfn.XLOOKUP($C430,[1]Sheet1!$B:$B,[1]Sheet1!BT:BT)</f>
        <v>0</v>
      </c>
      <c r="CU430" s="211">
        <f>_xlfn.XLOOKUP($C430,[1]Sheet1!$B:$B,[1]Sheet1!BU:BU)</f>
        <v>0</v>
      </c>
      <c r="CV430" s="211">
        <f>_xlfn.XLOOKUP($C430,[1]Sheet1!$B:$B,[1]Sheet1!BV:BV)</f>
        <v>0</v>
      </c>
      <c r="CW430" s="211">
        <f>_xlfn.XLOOKUP($C430,[1]Sheet1!$B:$B,[1]Sheet1!BW:BW)</f>
        <v>0</v>
      </c>
      <c r="CX430" s="211">
        <f>_xlfn.XLOOKUP($C430,[1]Sheet1!$B:$B,[1]Sheet1!BX:BX)</f>
        <v>0</v>
      </c>
      <c r="CY430" s="211">
        <f>_xlfn.XLOOKUP($C430,[1]Sheet1!$B:$B,[1]Sheet1!BY:BY)</f>
        <v>0</v>
      </c>
      <c r="CZ430" s="211">
        <f>_xlfn.XLOOKUP($C430,[1]Sheet1!$B:$B,[1]Sheet1!BZ:BZ)</f>
        <v>0</v>
      </c>
      <c r="DA430" s="211">
        <f>_xlfn.XLOOKUP($C430,[1]Sheet1!$B:$B,[1]Sheet1!CA:CA)</f>
        <v>0</v>
      </c>
      <c r="DB430" s="211">
        <f>_xlfn.XLOOKUP($C430,[1]Sheet1!$B:$B,[1]Sheet1!CB:CB)</f>
        <v>0</v>
      </c>
      <c r="DC430" s="211">
        <f>_xlfn.XLOOKUP($C430,[1]Sheet1!$B:$B,[1]Sheet1!CC:CC)</f>
        <v>0</v>
      </c>
      <c r="DD430" s="211">
        <f>_xlfn.XLOOKUP($C430,[1]Sheet1!$B:$B,[1]Sheet1!CD:CD)</f>
        <v>0</v>
      </c>
      <c r="DE430" s="211">
        <f>_xlfn.XLOOKUP($C430,[1]Sheet1!$B:$B,[1]Sheet1!CE:CE)</f>
        <v>0</v>
      </c>
      <c r="DF430" s="211">
        <f>_xlfn.XLOOKUP($C430,[1]Sheet1!$B:$B,[1]Sheet1!CF:CF)</f>
        <v>0</v>
      </c>
      <c r="DG430" s="163" t="str">
        <f>_xlfn.XLOOKUP(C430,[2]Sheet1!$B:$B,[2]Sheet1!$N:$N)</f>
        <v>N</v>
      </c>
      <c r="DH430" s="163">
        <f>_xlfn.XLOOKUP(C430,[2]Sheet1!$B:$B,[2]Sheet1!$R:$R)</f>
        <v>0</v>
      </c>
      <c r="DI430" s="163" t="str">
        <f>_xlfn.XLOOKUP(C430,[2]Sheet1!$B:$B,[2]Sheet1!$AN:$AN)</f>
        <v>N</v>
      </c>
      <c r="DJ430" s="163" t="str">
        <f>_xlfn.XLOOKUP(C430,[2]Sheet1!$B:$B,[2]Sheet1!$W:$W)</f>
        <v>N</v>
      </c>
      <c r="DK430" s="163">
        <f>_xlfn.XLOOKUP(C430,[2]Sheet1!$B:$B,[2]Sheet1!$AF:$AF)</f>
        <v>0</v>
      </c>
      <c r="DL430" s="163">
        <f>_xlfn.XLOOKUP(C430,[2]Sheet1!$B:$B,[2]Sheet1!$AW:$AW)</f>
        <v>0</v>
      </c>
      <c r="DM430" s="166" t="str">
        <f t="shared" si="245"/>
        <v>N</v>
      </c>
      <c r="DN430" s="166" t="str">
        <f t="shared" si="246"/>
        <v/>
      </c>
      <c r="DO430" s="166" t="str">
        <f t="shared" si="247"/>
        <v>N</v>
      </c>
      <c r="DP430" s="166" t="str">
        <f t="shared" si="248"/>
        <v>N</v>
      </c>
      <c r="DQ430" s="180" t="str">
        <f t="shared" si="249"/>
        <v/>
      </c>
      <c r="DR430" s="180"/>
    </row>
    <row r="431" spans="1:122" s="24" customFormat="1" ht="16.5" hidden="1" customHeight="1">
      <c r="A431" s="24">
        <v>428</v>
      </c>
      <c r="B431" s="24">
        <v>355</v>
      </c>
      <c r="C431" s="26" t="s">
        <v>1849</v>
      </c>
      <c r="D431" s="24" t="s">
        <v>6643</v>
      </c>
      <c r="E431" s="24" t="s">
        <v>6643</v>
      </c>
      <c r="F431" s="24" t="s">
        <v>7281</v>
      </c>
      <c r="G431" s="24" t="s">
        <v>3181</v>
      </c>
      <c r="H431" s="30" t="s">
        <v>1850</v>
      </c>
      <c r="I431" s="24" t="s">
        <v>1851</v>
      </c>
      <c r="J431" s="24">
        <v>-1.4950000000000001</v>
      </c>
      <c r="K431" s="24" t="s">
        <v>1852</v>
      </c>
      <c r="L431" s="24">
        <v>18750</v>
      </c>
      <c r="M431" s="26">
        <v>6</v>
      </c>
      <c r="N431" s="73" t="s">
        <v>689</v>
      </c>
      <c r="O431" s="73" t="s">
        <v>7588</v>
      </c>
      <c r="P431" s="74" t="s">
        <v>7588</v>
      </c>
      <c r="Q431" s="73" t="s">
        <v>86</v>
      </c>
      <c r="R431" s="73" t="s">
        <v>689</v>
      </c>
      <c r="S431" s="73" t="s">
        <v>1421</v>
      </c>
      <c r="T431" s="73" t="s">
        <v>7588</v>
      </c>
      <c r="U431" s="213" t="s">
        <v>7588</v>
      </c>
      <c r="V431" s="73" t="s">
        <v>7588</v>
      </c>
      <c r="W431" s="73" t="s">
        <v>7588</v>
      </c>
      <c r="X431" s="218" t="s">
        <v>7588</v>
      </c>
      <c r="Y431" s="73" t="s">
        <v>689</v>
      </c>
      <c r="Z431" s="73" t="s">
        <v>1421</v>
      </c>
      <c r="AA431" s="74" t="s">
        <v>7588</v>
      </c>
      <c r="AB431" s="73"/>
      <c r="AC431" s="73" t="s">
        <v>417</v>
      </c>
      <c r="AD431" s="74" t="s">
        <v>6</v>
      </c>
      <c r="AE431" s="73" t="s">
        <v>7588</v>
      </c>
      <c r="AF431" s="73" t="s">
        <v>689</v>
      </c>
      <c r="AG431" s="73" t="s">
        <v>266</v>
      </c>
      <c r="AH431" s="73" t="s">
        <v>266</v>
      </c>
      <c r="AI431" s="73" t="s">
        <v>269</v>
      </c>
      <c r="AJ431" s="73" t="s">
        <v>691</v>
      </c>
      <c r="AK431" s="81" t="s">
        <v>7588</v>
      </c>
      <c r="AL431" s="73" t="s">
        <v>7588</v>
      </c>
      <c r="AN431" s="26"/>
      <c r="AO431" s="24" t="s">
        <v>870</v>
      </c>
      <c r="AP431" s="73" t="s">
        <v>86</v>
      </c>
      <c r="AQ431" s="24" t="s">
        <v>691</v>
      </c>
      <c r="AR431" s="24" t="s">
        <v>6644</v>
      </c>
      <c r="AS431" s="24">
        <v>2050</v>
      </c>
      <c r="AU431" s="26"/>
      <c r="AV431" s="24" t="s">
        <v>267</v>
      </c>
      <c r="AW431" s="22" t="s">
        <v>3271</v>
      </c>
      <c r="AX431" s="24" t="s">
        <v>269</v>
      </c>
      <c r="AY431" s="24" t="s">
        <v>689</v>
      </c>
      <c r="AZ431" s="24" t="s">
        <v>7588</v>
      </c>
      <c r="BA431" s="24" t="s">
        <v>7588</v>
      </c>
      <c r="BC431" s="26"/>
      <c r="BE431" s="29"/>
      <c r="BF431" s="26"/>
      <c r="BG431" s="24">
        <f t="shared" si="217"/>
        <v>0</v>
      </c>
      <c r="BH431" s="24">
        <f t="shared" si="218"/>
        <v>0</v>
      </c>
      <c r="BI431" s="24">
        <f t="shared" si="219"/>
        <v>0</v>
      </c>
      <c r="BJ431" s="24">
        <f t="shared" si="220"/>
        <v>0</v>
      </c>
      <c r="BK431" s="24">
        <f t="shared" si="221"/>
        <v>0</v>
      </c>
      <c r="BL431" s="24">
        <f t="shared" si="222"/>
        <v>0</v>
      </c>
      <c r="BM431" s="24">
        <f t="shared" si="223"/>
        <v>0</v>
      </c>
      <c r="BN431" s="24">
        <f t="shared" si="224"/>
        <v>0</v>
      </c>
      <c r="BO431" s="24">
        <f t="shared" si="225"/>
        <v>0</v>
      </c>
      <c r="BP431" s="24">
        <f t="shared" si="226"/>
        <v>0</v>
      </c>
      <c r="BQ431" s="24">
        <f t="shared" si="227"/>
        <v>0</v>
      </c>
      <c r="BR431" s="24">
        <f t="shared" si="228"/>
        <v>0</v>
      </c>
      <c r="BS431" s="24">
        <f t="shared" si="229"/>
        <v>0</v>
      </c>
      <c r="BT431" s="24">
        <f t="shared" si="230"/>
        <v>1</v>
      </c>
      <c r="BU431" s="24">
        <f t="shared" si="231"/>
        <v>0</v>
      </c>
      <c r="BV431" s="24">
        <f t="shared" si="232"/>
        <v>0</v>
      </c>
      <c r="BW431" s="24">
        <f t="shared" si="233"/>
        <v>0</v>
      </c>
      <c r="BX431" s="24">
        <f t="shared" si="234"/>
        <v>0</v>
      </c>
      <c r="BY431" s="24">
        <f t="shared" si="235"/>
        <v>0</v>
      </c>
      <c r="BZ431" s="24">
        <f t="shared" si="236"/>
        <v>0</v>
      </c>
      <c r="CA431" s="24">
        <f t="shared" si="237"/>
        <v>1</v>
      </c>
      <c r="CB431" s="24">
        <f t="shared" si="238"/>
        <v>1</v>
      </c>
      <c r="CC431" s="24">
        <f t="shared" si="239"/>
        <v>0</v>
      </c>
      <c r="CD431" s="24">
        <f t="shared" si="240"/>
        <v>0</v>
      </c>
      <c r="CE431" s="24">
        <f t="shared" si="241"/>
        <v>0</v>
      </c>
      <c r="CF431" s="24">
        <f t="shared" si="242"/>
        <v>0</v>
      </c>
      <c r="CG431" s="24">
        <f t="shared" si="251"/>
        <v>1</v>
      </c>
      <c r="CH431" s="24">
        <f t="shared" si="243"/>
        <v>0</v>
      </c>
      <c r="CI431" s="24">
        <f t="shared" si="244"/>
        <v>1</v>
      </c>
      <c r="CJ431" s="211">
        <f>_xlfn.XLOOKUP($C431,[1]Sheet1!$B:$B,[1]Sheet1!BJ:BJ)</f>
        <v>0</v>
      </c>
      <c r="CK431" s="211">
        <f>_xlfn.XLOOKUP($C431,[1]Sheet1!$B:$B,[1]Sheet1!BK:BK)</f>
        <v>1</v>
      </c>
      <c r="CL431" s="211">
        <f>_xlfn.XLOOKUP($C431,[1]Sheet1!$B:$B,[1]Sheet1!BL:BL)</f>
        <v>0</v>
      </c>
      <c r="CM431" s="211">
        <f>_xlfn.XLOOKUP($C431,[1]Sheet1!$B:$B,[1]Sheet1!BM:BM)</f>
        <v>1</v>
      </c>
      <c r="CN431" s="211">
        <f>_xlfn.XLOOKUP($C431,[1]Sheet1!$B:$B,[1]Sheet1!BN:BN)</f>
        <v>0</v>
      </c>
      <c r="CO431" s="211">
        <f>_xlfn.XLOOKUP($C431,[1]Sheet1!$B:$B,[1]Sheet1!BO:BO)</f>
        <v>0</v>
      </c>
      <c r="CP431" s="211">
        <f>_xlfn.XLOOKUP($C431,[1]Sheet1!$B:$B,[1]Sheet1!BP:BP)</f>
        <v>1</v>
      </c>
      <c r="CQ431" s="211">
        <f>_xlfn.XLOOKUP($C431,[1]Sheet1!$B:$B,[1]Sheet1!BQ:BQ)</f>
        <v>1</v>
      </c>
      <c r="CR431" s="211">
        <f>_xlfn.XLOOKUP($C431,[1]Sheet1!$B:$B,[1]Sheet1!BR:BR)</f>
        <v>0</v>
      </c>
      <c r="CS431" s="211">
        <f>_xlfn.XLOOKUP($C431,[1]Sheet1!$B:$B,[1]Sheet1!BS:BS)</f>
        <v>0</v>
      </c>
      <c r="CT431" s="211">
        <f>_xlfn.XLOOKUP($C431,[1]Sheet1!$B:$B,[1]Sheet1!BT:BT)</f>
        <v>0</v>
      </c>
      <c r="CU431" s="211">
        <f>_xlfn.XLOOKUP($C431,[1]Sheet1!$B:$B,[1]Sheet1!BU:BU)</f>
        <v>0</v>
      </c>
      <c r="CV431" s="211">
        <f>_xlfn.XLOOKUP($C431,[1]Sheet1!$B:$B,[1]Sheet1!BV:BV)</f>
        <v>0</v>
      </c>
      <c r="CW431" s="211">
        <f>_xlfn.XLOOKUP($C431,[1]Sheet1!$B:$B,[1]Sheet1!BW:BW)</f>
        <v>0</v>
      </c>
      <c r="CX431" s="211">
        <f>_xlfn.XLOOKUP($C431,[1]Sheet1!$B:$B,[1]Sheet1!BX:BX)</f>
        <v>0</v>
      </c>
      <c r="CY431" s="211">
        <f>_xlfn.XLOOKUP($C431,[1]Sheet1!$B:$B,[1]Sheet1!BY:BY)</f>
        <v>0</v>
      </c>
      <c r="CZ431" s="211">
        <f>_xlfn.XLOOKUP($C431,[1]Sheet1!$B:$B,[1]Sheet1!BZ:BZ)</f>
        <v>1</v>
      </c>
      <c r="DA431" s="211">
        <f>_xlfn.XLOOKUP($C431,[1]Sheet1!$B:$B,[1]Sheet1!CA:CA)</f>
        <v>1</v>
      </c>
      <c r="DB431" s="211">
        <f>_xlfn.XLOOKUP($C431,[1]Sheet1!$B:$B,[1]Sheet1!CB:CB)</f>
        <v>1</v>
      </c>
      <c r="DC431" s="211">
        <f>_xlfn.XLOOKUP($C431,[1]Sheet1!$B:$B,[1]Sheet1!CC:CC)</f>
        <v>1</v>
      </c>
      <c r="DD431" s="211">
        <f>_xlfn.XLOOKUP($C431,[1]Sheet1!$B:$B,[1]Sheet1!CD:CD)</f>
        <v>0</v>
      </c>
      <c r="DE431" s="211">
        <f>_xlfn.XLOOKUP($C431,[1]Sheet1!$B:$B,[1]Sheet1!CE:CE)</f>
        <v>1</v>
      </c>
      <c r="DF431" s="211">
        <f>_xlfn.XLOOKUP($C431,[1]Sheet1!$B:$B,[1]Sheet1!CF:CF)</f>
        <v>0</v>
      </c>
      <c r="DG431" s="163" t="str">
        <f>_xlfn.XLOOKUP(C431,[2]Sheet1!$B:$B,[2]Sheet1!$N:$N)</f>
        <v>N</v>
      </c>
      <c r="DH431" s="163" t="str">
        <f>_xlfn.XLOOKUP(C431,[2]Sheet1!$B:$B,[2]Sheet1!$R:$R)</f>
        <v>No</v>
      </c>
      <c r="DI431" s="163" t="str">
        <f>_xlfn.XLOOKUP(C431,[2]Sheet1!$B:$B,[2]Sheet1!$AN:$AN)</f>
        <v>C</v>
      </c>
      <c r="DJ431" s="163" t="str">
        <f>_xlfn.XLOOKUP(C431,[2]Sheet1!$B:$B,[2]Sheet1!$W:$W)</f>
        <v>C</v>
      </c>
      <c r="DK431" s="163" t="str">
        <f>_xlfn.XLOOKUP(C431,[2]Sheet1!$B:$B,[2]Sheet1!$AF:$AF)</f>
        <v>U</v>
      </c>
      <c r="DL431" s="163" t="str">
        <f>_xlfn.XLOOKUP(C431,[2]Sheet1!$B:$B,[2]Sheet1!$AW:$AW)</f>
        <v>Y</v>
      </c>
      <c r="DM431" s="166" t="str">
        <f t="shared" si="245"/>
        <v>Y</v>
      </c>
      <c r="DN431" s="166" t="str">
        <f t="shared" si="246"/>
        <v>Commitment removed</v>
      </c>
      <c r="DO431" s="166" t="str">
        <f t="shared" si="247"/>
        <v>Y</v>
      </c>
      <c r="DP431" s="166" t="str">
        <f t="shared" si="248"/>
        <v>N</v>
      </c>
      <c r="DQ431" s="180" t="str">
        <f t="shared" si="249"/>
        <v>Not Specified</v>
      </c>
      <c r="DR431" s="180"/>
    </row>
    <row r="432" spans="1:122" s="24" customFormat="1" ht="16.5" hidden="1" customHeight="1">
      <c r="A432" s="24">
        <v>429</v>
      </c>
      <c r="B432" s="24">
        <v>450</v>
      </c>
      <c r="C432" s="26" t="s">
        <v>1729</v>
      </c>
      <c r="D432" s="24" t="s">
        <v>7185</v>
      </c>
      <c r="E432" s="24" t="s">
        <v>7163</v>
      </c>
      <c r="F432" s="24" t="s">
        <v>2428</v>
      </c>
      <c r="G432" s="24" t="s">
        <v>3136</v>
      </c>
      <c r="H432" s="30" t="s">
        <v>1730</v>
      </c>
      <c r="I432" s="24" t="s">
        <v>1731</v>
      </c>
      <c r="J432" s="24">
        <v>-0.49099999999999999</v>
      </c>
      <c r="K432" s="24" t="s">
        <v>1732</v>
      </c>
      <c r="L432" s="24">
        <v>109121</v>
      </c>
      <c r="M432" s="26">
        <v>10</v>
      </c>
      <c r="N432" s="73" t="s">
        <v>86</v>
      </c>
      <c r="O432" s="73">
        <v>2015</v>
      </c>
      <c r="P432" s="74">
        <v>2014</v>
      </c>
      <c r="Q432" s="73" t="s">
        <v>86</v>
      </c>
      <c r="R432" s="73" t="s">
        <v>86</v>
      </c>
      <c r="S432" s="73" t="s">
        <v>673</v>
      </c>
      <c r="T432" s="73" t="s">
        <v>3329</v>
      </c>
      <c r="U432" s="213">
        <v>2030</v>
      </c>
      <c r="V432" s="73" t="s">
        <v>673</v>
      </c>
      <c r="W432" s="73" t="s">
        <v>3329</v>
      </c>
      <c r="X432" s="218">
        <v>2030</v>
      </c>
      <c r="Y432" s="73" t="s">
        <v>86</v>
      </c>
      <c r="Z432" s="73" t="s">
        <v>673</v>
      </c>
      <c r="AA432" s="74">
        <v>2030</v>
      </c>
      <c r="AB432" s="73"/>
      <c r="AC432" s="73" t="s">
        <v>417</v>
      </c>
      <c r="AD432" s="74" t="s">
        <v>6</v>
      </c>
      <c r="AE432" s="73" t="s">
        <v>7588</v>
      </c>
      <c r="AF432" s="73" t="s">
        <v>689</v>
      </c>
      <c r="AG432" s="73" t="s">
        <v>266</v>
      </c>
      <c r="AH432" s="73" t="s">
        <v>266</v>
      </c>
      <c r="AI432" s="73" t="s">
        <v>266</v>
      </c>
      <c r="AJ432" s="73" t="s">
        <v>2283</v>
      </c>
      <c r="AK432" s="81" t="s">
        <v>7588</v>
      </c>
      <c r="AL432" s="73" t="s">
        <v>7588</v>
      </c>
      <c r="AN432" s="26"/>
      <c r="AO432" s="24" t="s">
        <v>7346</v>
      </c>
      <c r="AP432" s="73" t="s">
        <v>86</v>
      </c>
      <c r="AQ432" s="24" t="s">
        <v>2283</v>
      </c>
      <c r="AR432" s="24" t="s">
        <v>6657</v>
      </c>
      <c r="AS432" s="24">
        <v>2030</v>
      </c>
      <c r="AU432" s="26"/>
      <c r="AV432" s="24" t="s">
        <v>266</v>
      </c>
      <c r="AW432" s="22" t="s">
        <v>267</v>
      </c>
      <c r="AX432" s="24" t="s">
        <v>269</v>
      </c>
      <c r="AY432" s="24" t="s">
        <v>689</v>
      </c>
      <c r="AZ432" s="24" t="s">
        <v>7588</v>
      </c>
      <c r="BA432" s="24" t="s">
        <v>7588</v>
      </c>
      <c r="BC432" s="26"/>
      <c r="BE432" s="29"/>
      <c r="BF432" s="26"/>
      <c r="BG432" s="24">
        <f t="shared" si="217"/>
        <v>1</v>
      </c>
      <c r="BH432" s="24">
        <f t="shared" si="218"/>
        <v>0</v>
      </c>
      <c r="BI432" s="24">
        <f t="shared" si="219"/>
        <v>0</v>
      </c>
      <c r="BJ432" s="24">
        <f t="shared" si="220"/>
        <v>1</v>
      </c>
      <c r="BK432" s="24">
        <f t="shared" si="221"/>
        <v>0</v>
      </c>
      <c r="BL432" s="24">
        <f t="shared" si="222"/>
        <v>1</v>
      </c>
      <c r="BM432" s="24">
        <f t="shared" si="223"/>
        <v>0</v>
      </c>
      <c r="BN432" s="24">
        <f t="shared" si="224"/>
        <v>1</v>
      </c>
      <c r="BO432" s="24">
        <f t="shared" si="225"/>
        <v>0</v>
      </c>
      <c r="BP432" s="24">
        <f t="shared" si="226"/>
        <v>1</v>
      </c>
      <c r="BQ432" s="24">
        <f t="shared" si="227"/>
        <v>0</v>
      </c>
      <c r="BR432" s="24">
        <f t="shared" si="228"/>
        <v>0</v>
      </c>
      <c r="BS432" s="24">
        <f t="shared" si="229"/>
        <v>1</v>
      </c>
      <c r="BT432" s="24">
        <f t="shared" si="230"/>
        <v>0</v>
      </c>
      <c r="BU432" s="24">
        <f t="shared" si="231"/>
        <v>0</v>
      </c>
      <c r="BV432" s="24">
        <f t="shared" si="232"/>
        <v>0</v>
      </c>
      <c r="BW432" s="24">
        <f t="shared" si="233"/>
        <v>0</v>
      </c>
      <c r="BX432" s="24">
        <f t="shared" si="234"/>
        <v>0</v>
      </c>
      <c r="BY432" s="24">
        <f t="shared" si="235"/>
        <v>0</v>
      </c>
      <c r="BZ432" s="24">
        <f t="shared" si="236"/>
        <v>1</v>
      </c>
      <c r="CA432" s="24">
        <f t="shared" si="237"/>
        <v>0</v>
      </c>
      <c r="CB432" s="24">
        <f t="shared" si="238"/>
        <v>1</v>
      </c>
      <c r="CC432" s="24">
        <f t="shared" si="239"/>
        <v>0</v>
      </c>
      <c r="CD432" s="24">
        <f t="shared" si="240"/>
        <v>0</v>
      </c>
      <c r="CE432" s="24">
        <f t="shared" si="241"/>
        <v>0</v>
      </c>
      <c r="CF432" s="24">
        <f t="shared" si="242"/>
        <v>1</v>
      </c>
      <c r="CG432" s="24">
        <f>MAX($BJ432,$BN432,$BX432,$CB432)</f>
        <v>1</v>
      </c>
      <c r="CH432" s="24">
        <f t="shared" si="243"/>
        <v>0</v>
      </c>
      <c r="CI432" s="24">
        <f t="shared" si="244"/>
        <v>0</v>
      </c>
      <c r="CJ432" s="211">
        <f>_xlfn.XLOOKUP($C432,[1]Sheet1!$B:$B,[1]Sheet1!BJ:BJ)</f>
        <v>1</v>
      </c>
      <c r="CK432" s="211">
        <f>_xlfn.XLOOKUP($C432,[1]Sheet1!$B:$B,[1]Sheet1!BK:BK)</f>
        <v>0</v>
      </c>
      <c r="CL432" s="211">
        <f>_xlfn.XLOOKUP($C432,[1]Sheet1!$B:$B,[1]Sheet1!BL:BL)</f>
        <v>0</v>
      </c>
      <c r="CM432" s="211">
        <f>_xlfn.XLOOKUP($C432,[1]Sheet1!$B:$B,[1]Sheet1!BM:BM)</f>
        <v>1</v>
      </c>
      <c r="CN432" s="211">
        <f>_xlfn.XLOOKUP($C432,[1]Sheet1!$B:$B,[1]Sheet1!BN:BN)</f>
        <v>0</v>
      </c>
      <c r="CO432" s="211">
        <f>_xlfn.XLOOKUP($C432,[1]Sheet1!$B:$B,[1]Sheet1!BO:BO)</f>
        <v>1</v>
      </c>
      <c r="CP432" s="211">
        <f>_xlfn.XLOOKUP($C432,[1]Sheet1!$B:$B,[1]Sheet1!BP:BP)</f>
        <v>0</v>
      </c>
      <c r="CQ432" s="211">
        <f>_xlfn.XLOOKUP($C432,[1]Sheet1!$B:$B,[1]Sheet1!BQ:BQ)</f>
        <v>1</v>
      </c>
      <c r="CR432" s="211">
        <f>_xlfn.XLOOKUP($C432,[1]Sheet1!$B:$B,[1]Sheet1!BR:BR)</f>
        <v>0</v>
      </c>
      <c r="CS432" s="211">
        <f>_xlfn.XLOOKUP($C432,[1]Sheet1!$B:$B,[1]Sheet1!BS:BS)</f>
        <v>1</v>
      </c>
      <c r="CT432" s="211">
        <f>_xlfn.XLOOKUP($C432,[1]Sheet1!$B:$B,[1]Sheet1!BT:BT)</f>
        <v>0</v>
      </c>
      <c r="CU432" s="211">
        <f>_xlfn.XLOOKUP($C432,[1]Sheet1!$B:$B,[1]Sheet1!BU:BU)</f>
        <v>1</v>
      </c>
      <c r="CV432" s="211">
        <f>_xlfn.XLOOKUP($C432,[1]Sheet1!$B:$B,[1]Sheet1!BV:BV)</f>
        <v>1</v>
      </c>
      <c r="CW432" s="211">
        <f>_xlfn.XLOOKUP($C432,[1]Sheet1!$B:$B,[1]Sheet1!BW:BW)</f>
        <v>0</v>
      </c>
      <c r="CX432" s="211">
        <f>_xlfn.XLOOKUP($C432,[1]Sheet1!$B:$B,[1]Sheet1!BX:BX)</f>
        <v>0</v>
      </c>
      <c r="CY432" s="211">
        <f>_xlfn.XLOOKUP($C432,[1]Sheet1!$B:$B,[1]Sheet1!BY:BY)</f>
        <v>1</v>
      </c>
      <c r="CZ432" s="211">
        <f>_xlfn.XLOOKUP($C432,[1]Sheet1!$B:$B,[1]Sheet1!BZ:BZ)</f>
        <v>1</v>
      </c>
      <c r="DA432" s="211">
        <f>_xlfn.XLOOKUP($C432,[1]Sheet1!$B:$B,[1]Sheet1!CA:CA)</f>
        <v>1</v>
      </c>
      <c r="DB432" s="211">
        <f>_xlfn.XLOOKUP($C432,[1]Sheet1!$B:$B,[1]Sheet1!CB:CB)</f>
        <v>1</v>
      </c>
      <c r="DC432" s="211">
        <f>_xlfn.XLOOKUP($C432,[1]Sheet1!$B:$B,[1]Sheet1!CC:CC)</f>
        <v>1</v>
      </c>
      <c r="DD432" s="211">
        <f>_xlfn.XLOOKUP($C432,[1]Sheet1!$B:$B,[1]Sheet1!CD:CD)</f>
        <v>0</v>
      </c>
      <c r="DE432" s="211">
        <f>_xlfn.XLOOKUP($C432,[1]Sheet1!$B:$B,[1]Sheet1!CE:CE)</f>
        <v>1</v>
      </c>
      <c r="DF432" s="211">
        <f>_xlfn.XLOOKUP($C432,[1]Sheet1!$B:$B,[1]Sheet1!CF:CF)</f>
        <v>1</v>
      </c>
      <c r="DG432" s="163" t="str">
        <f>_xlfn.XLOOKUP(C432,[2]Sheet1!$B:$B,[2]Sheet1!$N:$N)</f>
        <v>Y</v>
      </c>
      <c r="DH432" s="163" t="str">
        <f>_xlfn.XLOOKUP(C432,[2]Sheet1!$B:$B,[2]Sheet1!$R:$R)</f>
        <v>Yes</v>
      </c>
      <c r="DI432" s="163" t="str">
        <f>_xlfn.XLOOKUP(C432,[2]Sheet1!$B:$B,[2]Sheet1!$AN:$AN)</f>
        <v>V</v>
      </c>
      <c r="DJ432" s="163" t="str">
        <f>_xlfn.XLOOKUP(C432,[2]Sheet1!$B:$B,[2]Sheet1!$W:$W)</f>
        <v>C</v>
      </c>
      <c r="DK432" s="163" t="str">
        <f>_xlfn.XLOOKUP(C432,[2]Sheet1!$B:$B,[2]Sheet1!$AF:$AF)</f>
        <v>Y</v>
      </c>
      <c r="DL432" s="163" t="str">
        <f>_xlfn.XLOOKUP(C432,[2]Sheet1!$B:$B,[2]Sheet1!$AW:$AW)</f>
        <v>U</v>
      </c>
      <c r="DM432" s="166" t="str">
        <f t="shared" si="245"/>
        <v>Y</v>
      </c>
      <c r="DN432" s="166" t="str">
        <f t="shared" si="246"/>
        <v>Targets set</v>
      </c>
      <c r="DO432" s="166" t="str">
        <f t="shared" si="247"/>
        <v>Y</v>
      </c>
      <c r="DP432" s="166" t="str">
        <f t="shared" si="248"/>
        <v>N</v>
      </c>
      <c r="DQ432" s="180" t="str">
        <f t="shared" si="249"/>
        <v>Yes</v>
      </c>
      <c r="DR432" s="180"/>
    </row>
    <row r="433" spans="1:122" s="24" customFormat="1" ht="16.5" hidden="1" customHeight="1">
      <c r="A433" s="24">
        <v>430</v>
      </c>
      <c r="B433" s="24">
        <v>432</v>
      </c>
      <c r="C433" s="26" t="s">
        <v>1375</v>
      </c>
      <c r="D433" s="24" t="s">
        <v>7168</v>
      </c>
      <c r="E433" s="24" t="s">
        <v>3005</v>
      </c>
      <c r="F433" s="24" t="s">
        <v>3982</v>
      </c>
      <c r="G433" s="24" t="s">
        <v>3136</v>
      </c>
      <c r="H433" s="30" t="s">
        <v>1376</v>
      </c>
      <c r="I433" s="24" t="s">
        <v>1377</v>
      </c>
      <c r="J433" s="24">
        <v>1.3109999999999999</v>
      </c>
      <c r="K433" s="24" t="s">
        <v>1378</v>
      </c>
      <c r="L433" s="24">
        <v>72249</v>
      </c>
      <c r="M433" s="26">
        <v>31</v>
      </c>
      <c r="N433" s="73" t="s">
        <v>689</v>
      </c>
      <c r="O433" s="73" t="s">
        <v>7588</v>
      </c>
      <c r="P433" s="74" t="s">
        <v>7588</v>
      </c>
      <c r="Q433" s="73" t="s">
        <v>86</v>
      </c>
      <c r="R433" s="73" t="s">
        <v>86</v>
      </c>
      <c r="S433" s="73" t="s">
        <v>673</v>
      </c>
      <c r="T433" s="73" t="s">
        <v>2984</v>
      </c>
      <c r="U433" s="213">
        <v>2030</v>
      </c>
      <c r="V433" s="73" t="s">
        <v>673</v>
      </c>
      <c r="W433" s="73" t="s">
        <v>2984</v>
      </c>
      <c r="X433" s="218">
        <v>2050</v>
      </c>
      <c r="Y433" s="73" t="s">
        <v>86</v>
      </c>
      <c r="Z433" s="73" t="s">
        <v>673</v>
      </c>
      <c r="AA433" s="74">
        <v>2050</v>
      </c>
      <c r="AB433" s="73"/>
      <c r="AC433" s="73" t="s">
        <v>417</v>
      </c>
      <c r="AD433" s="74" t="s">
        <v>6</v>
      </c>
      <c r="AE433" s="73" t="s">
        <v>7588</v>
      </c>
      <c r="AF433" s="73" t="s">
        <v>689</v>
      </c>
      <c r="AG433" s="73" t="s">
        <v>266</v>
      </c>
      <c r="AH433" s="73" t="s">
        <v>266</v>
      </c>
      <c r="AI433" s="73" t="s">
        <v>266</v>
      </c>
      <c r="AJ433" s="73" t="s">
        <v>2283</v>
      </c>
      <c r="AK433" s="81" t="s">
        <v>7588</v>
      </c>
      <c r="AL433" s="73" t="s">
        <v>7588</v>
      </c>
      <c r="AN433" s="26"/>
      <c r="AO433" s="24" t="s">
        <v>7346</v>
      </c>
      <c r="AP433" s="73" t="s">
        <v>86</v>
      </c>
      <c r="AQ433" s="24" t="s">
        <v>2283</v>
      </c>
      <c r="AR433" s="24" t="s">
        <v>6664</v>
      </c>
      <c r="AS433" s="24">
        <v>2050</v>
      </c>
      <c r="AU433" s="26"/>
      <c r="AV433" s="24" t="s">
        <v>267</v>
      </c>
      <c r="AW433" s="22" t="s">
        <v>880</v>
      </c>
      <c r="AX433" s="24" t="s">
        <v>269</v>
      </c>
      <c r="AY433" s="24" t="s">
        <v>689</v>
      </c>
      <c r="AZ433" s="24" t="s">
        <v>7588</v>
      </c>
      <c r="BA433" s="24" t="s">
        <v>7588</v>
      </c>
      <c r="BC433" s="26"/>
      <c r="BE433" s="29"/>
      <c r="BF433" s="26"/>
      <c r="BG433" s="24">
        <f t="shared" si="217"/>
        <v>0</v>
      </c>
      <c r="BH433" s="24">
        <f t="shared" si="218"/>
        <v>0</v>
      </c>
      <c r="BI433" s="24">
        <f t="shared" si="219"/>
        <v>0</v>
      </c>
      <c r="BJ433" s="24">
        <f t="shared" si="220"/>
        <v>0</v>
      </c>
      <c r="BK433" s="24">
        <f t="shared" si="221"/>
        <v>0</v>
      </c>
      <c r="BL433" s="24">
        <f t="shared" si="222"/>
        <v>1</v>
      </c>
      <c r="BM433" s="24">
        <f t="shared" si="223"/>
        <v>0</v>
      </c>
      <c r="BN433" s="24">
        <f t="shared" si="224"/>
        <v>1</v>
      </c>
      <c r="BO433" s="24">
        <f t="shared" si="225"/>
        <v>0</v>
      </c>
      <c r="BP433" s="24">
        <f t="shared" si="226"/>
        <v>0</v>
      </c>
      <c r="BQ433" s="24">
        <f t="shared" si="227"/>
        <v>1</v>
      </c>
      <c r="BR433" s="24">
        <f t="shared" si="228"/>
        <v>0</v>
      </c>
      <c r="BS433" s="24">
        <f t="shared" si="229"/>
        <v>0</v>
      </c>
      <c r="BT433" s="24">
        <f t="shared" si="230"/>
        <v>1</v>
      </c>
      <c r="BU433" s="24">
        <f t="shared" si="231"/>
        <v>0</v>
      </c>
      <c r="BV433" s="24">
        <f t="shared" si="232"/>
        <v>0</v>
      </c>
      <c r="BW433" s="24">
        <f t="shared" si="233"/>
        <v>0</v>
      </c>
      <c r="BX433" s="24">
        <f t="shared" si="234"/>
        <v>0</v>
      </c>
      <c r="BY433" s="24">
        <f t="shared" si="235"/>
        <v>0</v>
      </c>
      <c r="BZ433" s="24">
        <f t="shared" si="236"/>
        <v>0</v>
      </c>
      <c r="CA433" s="24">
        <f t="shared" si="237"/>
        <v>1</v>
      </c>
      <c r="CB433" s="24">
        <f t="shared" si="238"/>
        <v>1</v>
      </c>
      <c r="CC433" s="24">
        <f t="shared" si="239"/>
        <v>0</v>
      </c>
      <c r="CD433" s="24">
        <f t="shared" si="240"/>
        <v>0</v>
      </c>
      <c r="CE433" s="24">
        <f t="shared" si="241"/>
        <v>0</v>
      </c>
      <c r="CF433" s="24">
        <f t="shared" si="242"/>
        <v>0</v>
      </c>
      <c r="CG433" s="24">
        <f>MAX($BJ433,$BN433,$BX433,$CB433)</f>
        <v>1</v>
      </c>
      <c r="CH433" s="24">
        <f t="shared" si="243"/>
        <v>0</v>
      </c>
      <c r="CI433" s="24">
        <f t="shared" si="244"/>
        <v>1</v>
      </c>
      <c r="CJ433" s="211">
        <f>_xlfn.XLOOKUP($C433,[1]Sheet1!$B:$B,[1]Sheet1!BJ:BJ)</f>
        <v>1</v>
      </c>
      <c r="CK433" s="211">
        <f>_xlfn.XLOOKUP($C433,[1]Sheet1!$B:$B,[1]Sheet1!BK:BK)</f>
        <v>0</v>
      </c>
      <c r="CL433" s="211">
        <f>_xlfn.XLOOKUP($C433,[1]Sheet1!$B:$B,[1]Sheet1!BL:BL)</f>
        <v>0</v>
      </c>
      <c r="CM433" s="211">
        <f>_xlfn.XLOOKUP($C433,[1]Sheet1!$B:$B,[1]Sheet1!BM:BM)</f>
        <v>1</v>
      </c>
      <c r="CN433" s="211">
        <f>_xlfn.XLOOKUP($C433,[1]Sheet1!$B:$B,[1]Sheet1!BN:BN)</f>
        <v>0</v>
      </c>
      <c r="CO433" s="211">
        <f>_xlfn.XLOOKUP($C433,[1]Sheet1!$B:$B,[1]Sheet1!BO:BO)</f>
        <v>0</v>
      </c>
      <c r="CP433" s="211">
        <f>_xlfn.XLOOKUP($C433,[1]Sheet1!$B:$B,[1]Sheet1!BP:BP)</f>
        <v>1</v>
      </c>
      <c r="CQ433" s="211">
        <f>_xlfn.XLOOKUP($C433,[1]Sheet1!$B:$B,[1]Sheet1!BQ:BQ)</f>
        <v>1</v>
      </c>
      <c r="CR433" s="211">
        <f>_xlfn.XLOOKUP($C433,[1]Sheet1!$B:$B,[1]Sheet1!BR:BR)</f>
        <v>0</v>
      </c>
      <c r="CS433" s="211">
        <f>_xlfn.XLOOKUP($C433,[1]Sheet1!$B:$B,[1]Sheet1!BS:BS)</f>
        <v>1</v>
      </c>
      <c r="CT433" s="211">
        <f>_xlfn.XLOOKUP($C433,[1]Sheet1!$B:$B,[1]Sheet1!BT:BT)</f>
        <v>0</v>
      </c>
      <c r="CU433" s="211">
        <f>_xlfn.XLOOKUP($C433,[1]Sheet1!$B:$B,[1]Sheet1!BU:BU)</f>
        <v>1</v>
      </c>
      <c r="CV433" s="211">
        <f>_xlfn.XLOOKUP($C433,[1]Sheet1!$B:$B,[1]Sheet1!BV:BV)</f>
        <v>0</v>
      </c>
      <c r="CW433" s="211">
        <f>_xlfn.XLOOKUP($C433,[1]Sheet1!$B:$B,[1]Sheet1!BW:BW)</f>
        <v>0</v>
      </c>
      <c r="CX433" s="211">
        <f>_xlfn.XLOOKUP($C433,[1]Sheet1!$B:$B,[1]Sheet1!BX:BX)</f>
        <v>0</v>
      </c>
      <c r="CY433" s="211">
        <f>_xlfn.XLOOKUP($C433,[1]Sheet1!$B:$B,[1]Sheet1!BY:BY)</f>
        <v>0</v>
      </c>
      <c r="CZ433" s="211">
        <f>_xlfn.XLOOKUP($C433,[1]Sheet1!$B:$B,[1]Sheet1!BZ:BZ)</f>
        <v>1</v>
      </c>
      <c r="DA433" s="211">
        <f>_xlfn.XLOOKUP($C433,[1]Sheet1!$B:$B,[1]Sheet1!CA:CA)</f>
        <v>1</v>
      </c>
      <c r="DB433" s="211">
        <f>_xlfn.XLOOKUP($C433,[1]Sheet1!$B:$B,[1]Sheet1!CB:CB)</f>
        <v>1</v>
      </c>
      <c r="DC433" s="211">
        <f>_xlfn.XLOOKUP($C433,[1]Sheet1!$B:$B,[1]Sheet1!CC:CC)</f>
        <v>1</v>
      </c>
      <c r="DD433" s="211">
        <f>_xlfn.XLOOKUP($C433,[1]Sheet1!$B:$B,[1]Sheet1!CD:CD)</f>
        <v>0</v>
      </c>
      <c r="DE433" s="211">
        <f>_xlfn.XLOOKUP($C433,[1]Sheet1!$B:$B,[1]Sheet1!CE:CE)</f>
        <v>1</v>
      </c>
      <c r="DF433" s="211">
        <f>_xlfn.XLOOKUP($C433,[1]Sheet1!$B:$B,[1]Sheet1!CF:CF)</f>
        <v>1</v>
      </c>
      <c r="DG433" s="163" t="str">
        <f>_xlfn.XLOOKUP(C433,[2]Sheet1!$B:$B,[2]Sheet1!$N:$N)</f>
        <v>Y</v>
      </c>
      <c r="DH433" s="163" t="str">
        <f>_xlfn.XLOOKUP(C433,[2]Sheet1!$B:$B,[2]Sheet1!$R:$R)</f>
        <v>Yes</v>
      </c>
      <c r="DI433" s="163" t="str">
        <f>_xlfn.XLOOKUP(C433,[2]Sheet1!$B:$B,[2]Sheet1!$AN:$AN)</f>
        <v>C</v>
      </c>
      <c r="DJ433" s="163" t="str">
        <f>_xlfn.XLOOKUP(C433,[2]Sheet1!$B:$B,[2]Sheet1!$W:$W)</f>
        <v>C</v>
      </c>
      <c r="DK433" s="163" t="str">
        <f>_xlfn.XLOOKUP(C433,[2]Sheet1!$B:$B,[2]Sheet1!$AF:$AF)</f>
        <v>Y</v>
      </c>
      <c r="DL433" s="163" t="str">
        <f>_xlfn.XLOOKUP(C433,[2]Sheet1!$B:$B,[2]Sheet1!$AW:$AW)</f>
        <v>R</v>
      </c>
      <c r="DM433" s="166" t="str">
        <f t="shared" si="245"/>
        <v>Y</v>
      </c>
      <c r="DN433" s="166" t="str">
        <f t="shared" si="246"/>
        <v>Targets set</v>
      </c>
      <c r="DO433" s="166" t="str">
        <f t="shared" si="247"/>
        <v>Y</v>
      </c>
      <c r="DP433" s="166" t="str">
        <f t="shared" si="248"/>
        <v>N</v>
      </c>
      <c r="DQ433" s="180" t="str">
        <f t="shared" si="249"/>
        <v>Not Specified</v>
      </c>
      <c r="DR433" s="180"/>
    </row>
    <row r="434" spans="1:122" s="24" customFormat="1" ht="16.5" hidden="1" customHeight="1">
      <c r="A434" s="24">
        <v>431</v>
      </c>
      <c r="B434" s="24">
        <v>399</v>
      </c>
      <c r="C434" s="26" t="s">
        <v>1853</v>
      </c>
      <c r="D434" s="143" t="s">
        <v>7225</v>
      </c>
      <c r="E434" s="143" t="s">
        <v>7169</v>
      </c>
      <c r="F434" s="143" t="s">
        <v>2540</v>
      </c>
      <c r="G434" s="143" t="s">
        <v>3181</v>
      </c>
      <c r="H434" s="167" t="s">
        <v>1854</v>
      </c>
      <c r="I434" s="143" t="s">
        <v>1855</v>
      </c>
      <c r="J434" s="143">
        <v>-5.1999999999999998E-2</v>
      </c>
      <c r="K434" s="143" t="s">
        <v>1856</v>
      </c>
      <c r="L434" s="143">
        <v>47787</v>
      </c>
      <c r="M434" s="144">
        <v>31</v>
      </c>
      <c r="N434" s="73" t="s">
        <v>689</v>
      </c>
      <c r="O434" s="73" t="s">
        <v>7588</v>
      </c>
      <c r="P434" s="74" t="s">
        <v>7588</v>
      </c>
      <c r="Q434" s="73" t="s">
        <v>689</v>
      </c>
      <c r="R434" s="73" t="s">
        <v>689</v>
      </c>
      <c r="S434" s="73" t="s">
        <v>7588</v>
      </c>
      <c r="T434" s="73" t="s">
        <v>7588</v>
      </c>
      <c r="U434" s="213" t="s">
        <v>7588</v>
      </c>
      <c r="V434" s="73" t="s">
        <v>7588</v>
      </c>
      <c r="W434" s="73" t="s">
        <v>7588</v>
      </c>
      <c r="X434" s="218" t="s">
        <v>7588</v>
      </c>
      <c r="Y434" s="73" t="s">
        <v>7588</v>
      </c>
      <c r="Z434" s="73" t="s">
        <v>7588</v>
      </c>
      <c r="AA434" s="74" t="s">
        <v>7588</v>
      </c>
      <c r="AB434" s="73"/>
      <c r="AC434" s="73" t="s">
        <v>417</v>
      </c>
      <c r="AD434" s="74" t="s">
        <v>6</v>
      </c>
      <c r="AE434" s="73" t="s">
        <v>7588</v>
      </c>
      <c r="AF434" s="73" t="s">
        <v>689</v>
      </c>
      <c r="AG434" s="73" t="s">
        <v>266</v>
      </c>
      <c r="AH434" s="73" t="s">
        <v>266</v>
      </c>
      <c r="AI434" s="73" t="s">
        <v>266</v>
      </c>
      <c r="AJ434" s="73" t="s">
        <v>2283</v>
      </c>
      <c r="AK434" s="81" t="s">
        <v>7588</v>
      </c>
      <c r="AL434" s="73" t="s">
        <v>7588</v>
      </c>
      <c r="AN434" s="26"/>
      <c r="AO434" s="24" t="s">
        <v>7346</v>
      </c>
      <c r="AP434" s="73" t="s">
        <v>86</v>
      </c>
      <c r="AQ434" s="24" t="s">
        <v>2283</v>
      </c>
      <c r="AR434" s="24" t="s">
        <v>6672</v>
      </c>
      <c r="AS434" s="24">
        <v>2050</v>
      </c>
      <c r="AU434" s="26"/>
      <c r="AV434" s="24" t="s">
        <v>267</v>
      </c>
      <c r="AW434" s="22" t="s">
        <v>3019</v>
      </c>
      <c r="AX434" s="24" t="s">
        <v>269</v>
      </c>
      <c r="AY434" s="24" t="s">
        <v>689</v>
      </c>
      <c r="AZ434" s="24" t="s">
        <v>7588</v>
      </c>
      <c r="BA434" s="24" t="s">
        <v>7588</v>
      </c>
      <c r="BC434" s="26"/>
      <c r="BE434" s="29"/>
      <c r="BF434" s="26"/>
      <c r="BG434" s="24">
        <f t="shared" si="217"/>
        <v>0</v>
      </c>
      <c r="BH434" s="24">
        <f t="shared" si="218"/>
        <v>0</v>
      </c>
      <c r="BI434" s="24">
        <f t="shared" si="219"/>
        <v>0</v>
      </c>
      <c r="BJ434" s="24">
        <f t="shared" si="220"/>
        <v>0</v>
      </c>
      <c r="BK434" s="24">
        <f t="shared" si="221"/>
        <v>0</v>
      </c>
      <c r="BL434" s="24">
        <f t="shared" si="222"/>
        <v>0</v>
      </c>
      <c r="BM434" s="24">
        <f t="shared" si="223"/>
        <v>0</v>
      </c>
      <c r="BN434" s="24">
        <f t="shared" si="224"/>
        <v>0</v>
      </c>
      <c r="BO434" s="24">
        <f t="shared" si="225"/>
        <v>0</v>
      </c>
      <c r="BP434" s="24">
        <f t="shared" si="226"/>
        <v>0</v>
      </c>
      <c r="BQ434" s="24">
        <f t="shared" si="227"/>
        <v>0</v>
      </c>
      <c r="BR434" s="24">
        <f t="shared" si="228"/>
        <v>0</v>
      </c>
      <c r="BS434" s="24">
        <f t="shared" si="229"/>
        <v>0</v>
      </c>
      <c r="BT434" s="24">
        <f t="shared" si="230"/>
        <v>1</v>
      </c>
      <c r="BU434" s="24">
        <f t="shared" si="231"/>
        <v>0</v>
      </c>
      <c r="BV434" s="24">
        <f t="shared" si="232"/>
        <v>0</v>
      </c>
      <c r="BW434" s="24">
        <f t="shared" si="233"/>
        <v>0</v>
      </c>
      <c r="BX434" s="24">
        <f t="shared" si="234"/>
        <v>0</v>
      </c>
      <c r="BY434" s="24">
        <f t="shared" si="235"/>
        <v>0</v>
      </c>
      <c r="BZ434" s="24">
        <f t="shared" si="236"/>
        <v>0</v>
      </c>
      <c r="CA434" s="24">
        <f t="shared" si="237"/>
        <v>1</v>
      </c>
      <c r="CB434" s="24">
        <f t="shared" si="238"/>
        <v>1</v>
      </c>
      <c r="CC434" s="24">
        <f t="shared" si="239"/>
        <v>0</v>
      </c>
      <c r="CD434" s="24">
        <f t="shared" si="240"/>
        <v>0</v>
      </c>
      <c r="CE434" s="24">
        <f t="shared" si="241"/>
        <v>0</v>
      </c>
      <c r="CF434" s="24">
        <f t="shared" si="242"/>
        <v>0</v>
      </c>
      <c r="CG434" s="24">
        <f>MAX(BJ434,BN434,BX434,CB434)</f>
        <v>1</v>
      </c>
      <c r="CH434" s="24">
        <f t="shared" si="243"/>
        <v>0</v>
      </c>
      <c r="CI434" s="24">
        <f t="shared" si="244"/>
        <v>1</v>
      </c>
      <c r="CJ434" s="211">
        <f>_xlfn.XLOOKUP($C434,[1]Sheet1!$B:$B,[1]Sheet1!BJ:BJ)</f>
        <v>0</v>
      </c>
      <c r="CK434" s="211">
        <f>_xlfn.XLOOKUP($C434,[1]Sheet1!$B:$B,[1]Sheet1!BK:BK)</f>
        <v>0</v>
      </c>
      <c r="CL434" s="211">
        <f>_xlfn.XLOOKUP($C434,[1]Sheet1!$B:$B,[1]Sheet1!BL:BL)</f>
        <v>0</v>
      </c>
      <c r="CM434" s="211">
        <f>_xlfn.XLOOKUP($C434,[1]Sheet1!$B:$B,[1]Sheet1!BM:BM)</f>
        <v>0</v>
      </c>
      <c r="CN434" s="211">
        <f>_xlfn.XLOOKUP($C434,[1]Sheet1!$B:$B,[1]Sheet1!BN:BN)</f>
        <v>0</v>
      </c>
      <c r="CO434" s="211">
        <f>_xlfn.XLOOKUP($C434,[1]Sheet1!$B:$B,[1]Sheet1!BO:BO)</f>
        <v>0</v>
      </c>
      <c r="CP434" s="211">
        <f>_xlfn.XLOOKUP($C434,[1]Sheet1!$B:$B,[1]Sheet1!BP:BP)</f>
        <v>1</v>
      </c>
      <c r="CQ434" s="211">
        <f>_xlfn.XLOOKUP($C434,[1]Sheet1!$B:$B,[1]Sheet1!BQ:BQ)</f>
        <v>1</v>
      </c>
      <c r="CR434" s="211">
        <f>_xlfn.XLOOKUP($C434,[1]Sheet1!$B:$B,[1]Sheet1!BR:BR)</f>
        <v>0</v>
      </c>
      <c r="CS434" s="211">
        <f>_xlfn.XLOOKUP($C434,[1]Sheet1!$B:$B,[1]Sheet1!BS:BS)</f>
        <v>0</v>
      </c>
      <c r="CT434" s="211">
        <f>_xlfn.XLOOKUP($C434,[1]Sheet1!$B:$B,[1]Sheet1!BT:BT)</f>
        <v>0</v>
      </c>
      <c r="CU434" s="211">
        <f>_xlfn.XLOOKUP($C434,[1]Sheet1!$B:$B,[1]Sheet1!BU:BU)</f>
        <v>0</v>
      </c>
      <c r="CV434" s="211">
        <f>_xlfn.XLOOKUP($C434,[1]Sheet1!$B:$B,[1]Sheet1!BV:BV)</f>
        <v>0</v>
      </c>
      <c r="CW434" s="211">
        <f>_xlfn.XLOOKUP($C434,[1]Sheet1!$B:$B,[1]Sheet1!BW:BW)</f>
        <v>0</v>
      </c>
      <c r="CX434" s="211">
        <f>_xlfn.XLOOKUP($C434,[1]Sheet1!$B:$B,[1]Sheet1!BX:BX)</f>
        <v>0</v>
      </c>
      <c r="CY434" s="211">
        <f>_xlfn.XLOOKUP($C434,[1]Sheet1!$B:$B,[1]Sheet1!BY:BY)</f>
        <v>0</v>
      </c>
      <c r="CZ434" s="211">
        <f>_xlfn.XLOOKUP($C434,[1]Sheet1!$B:$B,[1]Sheet1!BZ:BZ)</f>
        <v>1</v>
      </c>
      <c r="DA434" s="211">
        <f>_xlfn.XLOOKUP($C434,[1]Sheet1!$B:$B,[1]Sheet1!CA:CA)</f>
        <v>0</v>
      </c>
      <c r="DB434" s="211">
        <f>_xlfn.XLOOKUP($C434,[1]Sheet1!$B:$B,[1]Sheet1!CB:CB)</f>
        <v>1</v>
      </c>
      <c r="DC434" s="211">
        <f>_xlfn.XLOOKUP($C434,[1]Sheet1!$B:$B,[1]Sheet1!CC:CC)</f>
        <v>1</v>
      </c>
      <c r="DD434" s="211">
        <f>_xlfn.XLOOKUP($C434,[1]Sheet1!$B:$B,[1]Sheet1!CD:CD)</f>
        <v>0</v>
      </c>
      <c r="DE434" s="211">
        <f>_xlfn.XLOOKUP($C434,[1]Sheet1!$B:$B,[1]Sheet1!CE:CE)</f>
        <v>1</v>
      </c>
      <c r="DF434" s="211">
        <f>_xlfn.XLOOKUP($C434,[1]Sheet1!$B:$B,[1]Sheet1!CF:CF)</f>
        <v>0</v>
      </c>
      <c r="DG434" s="163" t="str">
        <f>_xlfn.XLOOKUP(C434,[2]Sheet1!$B:$B,[2]Sheet1!$N:$N)</f>
        <v>N</v>
      </c>
      <c r="DH434" s="163">
        <f>_xlfn.XLOOKUP(C434,[2]Sheet1!$B:$B,[2]Sheet1!$R:$R)</f>
        <v>0</v>
      </c>
      <c r="DI434" s="163" t="str">
        <f>_xlfn.XLOOKUP(C434,[2]Sheet1!$B:$B,[2]Sheet1!$AN:$AN)</f>
        <v>V</v>
      </c>
      <c r="DJ434" s="163" t="str">
        <f>_xlfn.XLOOKUP(C434,[2]Sheet1!$B:$B,[2]Sheet1!$W:$W)</f>
        <v>N</v>
      </c>
      <c r="DK434" s="163">
        <f>_xlfn.XLOOKUP(C434,[2]Sheet1!$B:$B,[2]Sheet1!$AF:$AF)</f>
        <v>0</v>
      </c>
      <c r="DL434" s="163" t="str">
        <f>_xlfn.XLOOKUP(C434,[2]Sheet1!$B:$B,[2]Sheet1!$AW:$AW)</f>
        <v>Y</v>
      </c>
      <c r="DM434" s="166" t="str">
        <f t="shared" si="245"/>
        <v>N</v>
      </c>
      <c r="DN434" s="166" t="str">
        <f t="shared" si="246"/>
        <v/>
      </c>
      <c r="DO434" s="166" t="str">
        <f t="shared" si="247"/>
        <v>Y</v>
      </c>
      <c r="DP434" s="166" t="str">
        <f t="shared" si="248"/>
        <v>N</v>
      </c>
      <c r="DQ434" s="180" t="str">
        <f t="shared" si="249"/>
        <v>Not Specified</v>
      </c>
      <c r="DR434" s="180"/>
    </row>
    <row r="435" spans="1:122" s="24" customFormat="1" ht="16.5" hidden="1" customHeight="1">
      <c r="A435" s="24">
        <v>432</v>
      </c>
      <c r="B435" s="24">
        <v>434</v>
      </c>
      <c r="C435" s="26" t="s">
        <v>1857</v>
      </c>
      <c r="D435" s="24" t="s">
        <v>7245</v>
      </c>
      <c r="E435" s="24" t="s">
        <v>7175</v>
      </c>
      <c r="F435" s="24" t="s">
        <v>7286</v>
      </c>
      <c r="G435" s="24" t="s">
        <v>2990</v>
      </c>
      <c r="H435" s="30" t="s">
        <v>1858</v>
      </c>
      <c r="I435" s="24" t="s">
        <v>1859</v>
      </c>
      <c r="J435" s="24">
        <v>2E-3</v>
      </c>
      <c r="K435" s="24" t="s">
        <v>1860</v>
      </c>
      <c r="L435" s="24">
        <v>14766</v>
      </c>
      <c r="M435" s="26">
        <v>5</v>
      </c>
      <c r="N435" s="73" t="s">
        <v>689</v>
      </c>
      <c r="O435" s="73" t="s">
        <v>7588</v>
      </c>
      <c r="P435" s="74" t="s">
        <v>7588</v>
      </c>
      <c r="Q435" s="73" t="s">
        <v>689</v>
      </c>
      <c r="R435" s="73" t="s">
        <v>689</v>
      </c>
      <c r="S435" s="73" t="s">
        <v>7588</v>
      </c>
      <c r="T435" s="73" t="s">
        <v>7588</v>
      </c>
      <c r="U435" s="213" t="s">
        <v>7588</v>
      </c>
      <c r="V435" s="73" t="s">
        <v>7588</v>
      </c>
      <c r="W435" s="73" t="s">
        <v>7588</v>
      </c>
      <c r="X435" s="218" t="s">
        <v>7588</v>
      </c>
      <c r="Y435" s="73" t="s">
        <v>7588</v>
      </c>
      <c r="Z435" s="73" t="s">
        <v>7588</v>
      </c>
      <c r="AA435" s="74" t="s">
        <v>7588</v>
      </c>
      <c r="AB435" s="73"/>
      <c r="AC435" s="73" t="s">
        <v>3013</v>
      </c>
      <c r="AD435" s="74" t="s">
        <v>7139</v>
      </c>
      <c r="AE435" s="73" t="s">
        <v>7588</v>
      </c>
      <c r="AF435" s="73" t="s">
        <v>689</v>
      </c>
      <c r="AG435" s="73" t="s">
        <v>269</v>
      </c>
      <c r="AH435" s="73" t="s">
        <v>269</v>
      </c>
      <c r="AI435" s="73" t="s">
        <v>269</v>
      </c>
      <c r="AJ435" s="73" t="s">
        <v>7588</v>
      </c>
      <c r="AK435" s="81" t="s">
        <v>7588</v>
      </c>
      <c r="AL435" s="73" t="s">
        <v>7588</v>
      </c>
      <c r="AM435" s="28" t="s">
        <v>1861</v>
      </c>
      <c r="AN435" s="26" t="s">
        <v>186</v>
      </c>
      <c r="AO435" s="24" t="s">
        <v>7588</v>
      </c>
      <c r="AP435" s="73" t="s">
        <v>689</v>
      </c>
      <c r="AQ435" s="24" t="s">
        <v>7588</v>
      </c>
      <c r="AR435" s="24" t="s">
        <v>7588</v>
      </c>
      <c r="AS435" s="24" t="s">
        <v>7588</v>
      </c>
      <c r="AU435" s="26"/>
      <c r="AV435" s="24" t="s">
        <v>267</v>
      </c>
      <c r="AW435" s="22" t="s">
        <v>267</v>
      </c>
      <c r="AX435" s="24" t="s">
        <v>269</v>
      </c>
      <c r="AY435" s="24" t="s">
        <v>689</v>
      </c>
      <c r="AZ435" s="24" t="s">
        <v>7588</v>
      </c>
      <c r="BA435" s="24" t="s">
        <v>7588</v>
      </c>
      <c r="BC435" s="26"/>
      <c r="BE435" s="29"/>
      <c r="BF435" s="26"/>
      <c r="BG435" s="24">
        <f t="shared" si="217"/>
        <v>0</v>
      </c>
      <c r="BH435" s="24">
        <f t="shared" si="218"/>
        <v>0</v>
      </c>
      <c r="BI435" s="24">
        <f t="shared" si="219"/>
        <v>0</v>
      </c>
      <c r="BJ435" s="24">
        <f t="shared" si="220"/>
        <v>0</v>
      </c>
      <c r="BK435" s="24">
        <f t="shared" si="221"/>
        <v>0</v>
      </c>
      <c r="BL435" s="24">
        <f t="shared" si="222"/>
        <v>0</v>
      </c>
      <c r="BM435" s="24">
        <f t="shared" si="223"/>
        <v>0</v>
      </c>
      <c r="BN435" s="24">
        <f t="shared" si="224"/>
        <v>0</v>
      </c>
      <c r="BO435" s="24">
        <f t="shared" si="225"/>
        <v>0</v>
      </c>
      <c r="BP435" s="24">
        <f t="shared" si="226"/>
        <v>0</v>
      </c>
      <c r="BQ435" s="24">
        <f t="shared" si="227"/>
        <v>0</v>
      </c>
      <c r="BR435" s="24">
        <f t="shared" si="228"/>
        <v>0</v>
      </c>
      <c r="BS435" s="24">
        <f t="shared" si="229"/>
        <v>0</v>
      </c>
      <c r="BT435" s="24">
        <f t="shared" si="230"/>
        <v>0</v>
      </c>
      <c r="BU435" s="24">
        <f t="shared" si="231"/>
        <v>0</v>
      </c>
      <c r="BV435" s="24">
        <f t="shared" si="232"/>
        <v>0</v>
      </c>
      <c r="BW435" s="24">
        <f t="shared" si="233"/>
        <v>0</v>
      </c>
      <c r="BX435" s="24">
        <f t="shared" si="234"/>
        <v>0</v>
      </c>
      <c r="BY435" s="24">
        <f t="shared" si="235"/>
        <v>0</v>
      </c>
      <c r="BZ435" s="24">
        <f t="shared" si="236"/>
        <v>0</v>
      </c>
      <c r="CA435" s="24">
        <f t="shared" si="237"/>
        <v>0</v>
      </c>
      <c r="CB435" s="24">
        <f t="shared" si="238"/>
        <v>0</v>
      </c>
      <c r="CC435" s="24">
        <f t="shared" si="239"/>
        <v>0</v>
      </c>
      <c r="CD435" s="24">
        <f t="shared" si="240"/>
        <v>0</v>
      </c>
      <c r="CE435" s="24">
        <f t="shared" si="241"/>
        <v>0</v>
      </c>
      <c r="CF435" s="24">
        <f t="shared" si="242"/>
        <v>0</v>
      </c>
      <c r="CG435" s="24">
        <f>MAX(BJ435,BN435,BX435,CB435)</f>
        <v>0</v>
      </c>
      <c r="CH435" s="24">
        <f t="shared" si="243"/>
        <v>0</v>
      </c>
      <c r="CI435" s="24">
        <f t="shared" si="244"/>
        <v>1</v>
      </c>
      <c r="CJ435" s="211">
        <f>_xlfn.XLOOKUP($C435,[1]Sheet1!$B:$B,[1]Sheet1!BJ:BJ)</f>
        <v>0</v>
      </c>
      <c r="CK435" s="211">
        <f>_xlfn.XLOOKUP($C435,[1]Sheet1!$B:$B,[1]Sheet1!BK:BK)</f>
        <v>0</v>
      </c>
      <c r="CL435" s="211">
        <f>_xlfn.XLOOKUP($C435,[1]Sheet1!$B:$B,[1]Sheet1!BL:BL)</f>
        <v>0</v>
      </c>
      <c r="CM435" s="211">
        <f>_xlfn.XLOOKUP($C435,[1]Sheet1!$B:$B,[1]Sheet1!BM:BM)</f>
        <v>0</v>
      </c>
      <c r="CN435" s="211">
        <f>_xlfn.XLOOKUP($C435,[1]Sheet1!$B:$B,[1]Sheet1!BN:BN)</f>
        <v>0</v>
      </c>
      <c r="CO435" s="211">
        <f>_xlfn.XLOOKUP($C435,[1]Sheet1!$B:$B,[1]Sheet1!BO:BO)</f>
        <v>0</v>
      </c>
      <c r="CP435" s="211">
        <f>_xlfn.XLOOKUP($C435,[1]Sheet1!$B:$B,[1]Sheet1!BP:BP)</f>
        <v>0</v>
      </c>
      <c r="CQ435" s="211">
        <f>_xlfn.XLOOKUP($C435,[1]Sheet1!$B:$B,[1]Sheet1!BQ:BQ)</f>
        <v>0</v>
      </c>
      <c r="CR435" s="211">
        <f>_xlfn.XLOOKUP($C435,[1]Sheet1!$B:$B,[1]Sheet1!BR:BR)</f>
        <v>0</v>
      </c>
      <c r="CS435" s="211">
        <f>_xlfn.XLOOKUP($C435,[1]Sheet1!$B:$B,[1]Sheet1!BS:BS)</f>
        <v>0</v>
      </c>
      <c r="CT435" s="211">
        <f>_xlfn.XLOOKUP($C435,[1]Sheet1!$B:$B,[1]Sheet1!BT:BT)</f>
        <v>0</v>
      </c>
      <c r="CU435" s="211">
        <f>_xlfn.XLOOKUP($C435,[1]Sheet1!$B:$B,[1]Sheet1!BU:BU)</f>
        <v>0</v>
      </c>
      <c r="CV435" s="211">
        <f>_xlfn.XLOOKUP($C435,[1]Sheet1!$B:$B,[1]Sheet1!BV:BV)</f>
        <v>0</v>
      </c>
      <c r="CW435" s="211">
        <f>_xlfn.XLOOKUP($C435,[1]Sheet1!$B:$B,[1]Sheet1!BW:BW)</f>
        <v>0</v>
      </c>
      <c r="CX435" s="211">
        <f>_xlfn.XLOOKUP($C435,[1]Sheet1!$B:$B,[1]Sheet1!BX:BX)</f>
        <v>0</v>
      </c>
      <c r="CY435" s="211">
        <f>_xlfn.XLOOKUP($C435,[1]Sheet1!$B:$B,[1]Sheet1!BY:BY)</f>
        <v>0</v>
      </c>
      <c r="CZ435" s="211">
        <f>_xlfn.XLOOKUP($C435,[1]Sheet1!$B:$B,[1]Sheet1!BZ:BZ)</f>
        <v>0</v>
      </c>
      <c r="DA435" s="211">
        <f>_xlfn.XLOOKUP($C435,[1]Sheet1!$B:$B,[1]Sheet1!CA:CA)</f>
        <v>0</v>
      </c>
      <c r="DB435" s="211">
        <f>_xlfn.XLOOKUP($C435,[1]Sheet1!$B:$B,[1]Sheet1!CB:CB)</f>
        <v>0</v>
      </c>
      <c r="DC435" s="211">
        <f>_xlfn.XLOOKUP($C435,[1]Sheet1!$B:$B,[1]Sheet1!CC:CC)</f>
        <v>0</v>
      </c>
      <c r="DD435" s="211">
        <f>_xlfn.XLOOKUP($C435,[1]Sheet1!$B:$B,[1]Sheet1!CD:CD)</f>
        <v>0</v>
      </c>
      <c r="DE435" s="211">
        <f>_xlfn.XLOOKUP($C435,[1]Sheet1!$B:$B,[1]Sheet1!CE:CE)</f>
        <v>0</v>
      </c>
      <c r="DF435" s="211">
        <f>_xlfn.XLOOKUP($C435,[1]Sheet1!$B:$B,[1]Sheet1!CF:CF)</f>
        <v>0</v>
      </c>
      <c r="DG435" s="163" t="str">
        <f>_xlfn.XLOOKUP(C435,[2]Sheet1!$B:$B,[2]Sheet1!$N:$N)</f>
        <v>N</v>
      </c>
      <c r="DH435" s="163">
        <f>_xlfn.XLOOKUP(C435,[2]Sheet1!$B:$B,[2]Sheet1!$R:$R)</f>
        <v>0</v>
      </c>
      <c r="DI435" s="163" t="str">
        <f>_xlfn.XLOOKUP(C435,[2]Sheet1!$B:$B,[2]Sheet1!$AN:$AN)</f>
        <v>N</v>
      </c>
      <c r="DJ435" s="163" t="str">
        <f>_xlfn.XLOOKUP(C435,[2]Sheet1!$B:$B,[2]Sheet1!$W:$W)</f>
        <v>N</v>
      </c>
      <c r="DK435" s="163">
        <f>_xlfn.XLOOKUP(C435,[2]Sheet1!$B:$B,[2]Sheet1!$AF:$AF)</f>
        <v>0</v>
      </c>
      <c r="DL435" s="163">
        <f>_xlfn.XLOOKUP(C435,[2]Sheet1!$B:$B,[2]Sheet1!$AW:$AW)</f>
        <v>0</v>
      </c>
      <c r="DM435" s="166" t="str">
        <f t="shared" si="245"/>
        <v>N</v>
      </c>
      <c r="DN435" s="166" t="str">
        <f t="shared" si="246"/>
        <v/>
      </c>
      <c r="DO435" s="166" t="str">
        <f t="shared" si="247"/>
        <v>N</v>
      </c>
      <c r="DP435" s="166" t="str">
        <f t="shared" si="248"/>
        <v>N</v>
      </c>
      <c r="DQ435" s="180" t="str">
        <f t="shared" si="249"/>
        <v>Not Specified</v>
      </c>
      <c r="DR435" s="180"/>
    </row>
    <row r="436" spans="1:122" s="24" customFormat="1" ht="16.5" hidden="1" customHeight="1">
      <c r="A436" s="24">
        <v>433</v>
      </c>
      <c r="B436" s="24">
        <v>358</v>
      </c>
      <c r="C436" s="26" t="s">
        <v>1509</v>
      </c>
      <c r="D436" s="24" t="s">
        <v>7161</v>
      </c>
      <c r="E436" s="24" t="s">
        <v>7160</v>
      </c>
      <c r="F436" s="24" t="s">
        <v>7263</v>
      </c>
      <c r="G436" s="24" t="s">
        <v>3136</v>
      </c>
      <c r="H436" s="30" t="s">
        <v>1510</v>
      </c>
      <c r="I436" s="24" t="s">
        <v>1511</v>
      </c>
      <c r="J436" s="24">
        <v>-6.4000000000000001E-2</v>
      </c>
      <c r="K436" s="24" t="s">
        <v>1512</v>
      </c>
      <c r="L436" s="24">
        <v>23557</v>
      </c>
      <c r="M436" s="26">
        <v>17</v>
      </c>
      <c r="N436" s="73" t="s">
        <v>689</v>
      </c>
      <c r="O436" s="73" t="s">
        <v>7588</v>
      </c>
      <c r="P436" s="74" t="s">
        <v>7588</v>
      </c>
      <c r="Q436" s="73" t="s">
        <v>689</v>
      </c>
      <c r="R436" s="73" t="s">
        <v>689</v>
      </c>
      <c r="S436" s="73" t="s">
        <v>7588</v>
      </c>
      <c r="T436" s="73" t="s">
        <v>7588</v>
      </c>
      <c r="U436" s="213" t="s">
        <v>7588</v>
      </c>
      <c r="V436" s="73" t="s">
        <v>7588</v>
      </c>
      <c r="W436" s="73" t="s">
        <v>7588</v>
      </c>
      <c r="X436" s="218" t="s">
        <v>7588</v>
      </c>
      <c r="Y436" s="73" t="s">
        <v>7588</v>
      </c>
      <c r="Z436" s="73" t="s">
        <v>7588</v>
      </c>
      <c r="AA436" s="74" t="s">
        <v>7588</v>
      </c>
      <c r="AB436" s="73"/>
      <c r="AC436" s="73" t="s">
        <v>417</v>
      </c>
      <c r="AD436" s="74" t="s">
        <v>6</v>
      </c>
      <c r="AE436" s="73" t="s">
        <v>7588</v>
      </c>
      <c r="AF436" s="73" t="s">
        <v>689</v>
      </c>
      <c r="AG436" s="73" t="s">
        <v>266</v>
      </c>
      <c r="AH436" s="73" t="s">
        <v>266</v>
      </c>
      <c r="AI436" s="73" t="s">
        <v>266</v>
      </c>
      <c r="AJ436" s="73" t="s">
        <v>2283</v>
      </c>
      <c r="AK436" s="81" t="s">
        <v>7588</v>
      </c>
      <c r="AL436" s="73" t="s">
        <v>7588</v>
      </c>
      <c r="AN436" s="26"/>
      <c r="AO436" s="24" t="s">
        <v>7346</v>
      </c>
      <c r="AP436" s="73" t="s">
        <v>86</v>
      </c>
      <c r="AQ436" s="24" t="s">
        <v>2283</v>
      </c>
      <c r="AR436" s="24" t="s">
        <v>6684</v>
      </c>
      <c r="AS436" s="24">
        <v>2050</v>
      </c>
      <c r="AU436" s="26"/>
      <c r="AV436" s="24" t="s">
        <v>266</v>
      </c>
      <c r="AW436" s="22" t="s">
        <v>880</v>
      </c>
      <c r="AX436" s="24" t="s">
        <v>269</v>
      </c>
      <c r="AY436" s="24" t="s">
        <v>689</v>
      </c>
      <c r="AZ436" s="24" t="s">
        <v>7588</v>
      </c>
      <c r="BA436" s="24" t="s">
        <v>7588</v>
      </c>
      <c r="BC436" s="26"/>
      <c r="BE436" s="29"/>
      <c r="BF436" s="26"/>
      <c r="BG436" s="24">
        <f t="shared" si="217"/>
        <v>0</v>
      </c>
      <c r="BH436" s="24">
        <f t="shared" si="218"/>
        <v>0</v>
      </c>
      <c r="BI436" s="24">
        <f t="shared" si="219"/>
        <v>0</v>
      </c>
      <c r="BJ436" s="24">
        <f t="shared" si="220"/>
        <v>0</v>
      </c>
      <c r="BK436" s="24">
        <f t="shared" si="221"/>
        <v>0</v>
      </c>
      <c r="BL436" s="24">
        <f t="shared" si="222"/>
        <v>0</v>
      </c>
      <c r="BM436" s="24">
        <f t="shared" si="223"/>
        <v>0</v>
      </c>
      <c r="BN436" s="24">
        <f t="shared" si="224"/>
        <v>0</v>
      </c>
      <c r="BO436" s="24">
        <f t="shared" si="225"/>
        <v>0</v>
      </c>
      <c r="BP436" s="24">
        <f t="shared" si="226"/>
        <v>0</v>
      </c>
      <c r="BQ436" s="24">
        <f t="shared" si="227"/>
        <v>0</v>
      </c>
      <c r="BR436" s="24">
        <f t="shared" si="228"/>
        <v>0</v>
      </c>
      <c r="BS436" s="24">
        <f t="shared" si="229"/>
        <v>0</v>
      </c>
      <c r="BT436" s="24">
        <f t="shared" si="230"/>
        <v>1</v>
      </c>
      <c r="BU436" s="24">
        <f t="shared" si="231"/>
        <v>0</v>
      </c>
      <c r="BV436" s="24">
        <f t="shared" si="232"/>
        <v>0</v>
      </c>
      <c r="BW436" s="24">
        <f t="shared" si="233"/>
        <v>0</v>
      </c>
      <c r="BX436" s="24">
        <f t="shared" si="234"/>
        <v>0</v>
      </c>
      <c r="BY436" s="24">
        <f t="shared" si="235"/>
        <v>0</v>
      </c>
      <c r="BZ436" s="24">
        <f t="shared" si="236"/>
        <v>0</v>
      </c>
      <c r="CA436" s="24">
        <f t="shared" si="237"/>
        <v>1</v>
      </c>
      <c r="CB436" s="24">
        <f t="shared" si="238"/>
        <v>1</v>
      </c>
      <c r="CC436" s="24">
        <f t="shared" si="239"/>
        <v>0</v>
      </c>
      <c r="CD436" s="24">
        <f t="shared" si="240"/>
        <v>0</v>
      </c>
      <c r="CE436" s="24">
        <f t="shared" si="241"/>
        <v>0</v>
      </c>
      <c r="CF436" s="24">
        <f t="shared" si="242"/>
        <v>1</v>
      </c>
      <c r="CG436" s="24">
        <f>MAX(BJ436,BN436,BX436,CB436)</f>
        <v>1</v>
      </c>
      <c r="CH436" s="24">
        <f t="shared" si="243"/>
        <v>0</v>
      </c>
      <c r="CI436" s="24">
        <f t="shared" si="244"/>
        <v>0</v>
      </c>
      <c r="CJ436" s="211">
        <f>_xlfn.XLOOKUP($C436,[1]Sheet1!$B:$B,[1]Sheet1!BJ:BJ)</f>
        <v>0</v>
      </c>
      <c r="CK436" s="211">
        <f>_xlfn.XLOOKUP($C436,[1]Sheet1!$B:$B,[1]Sheet1!BK:BK)</f>
        <v>0</v>
      </c>
      <c r="CL436" s="211">
        <f>_xlfn.XLOOKUP($C436,[1]Sheet1!$B:$B,[1]Sheet1!BL:BL)</f>
        <v>0</v>
      </c>
      <c r="CM436" s="211">
        <f>_xlfn.XLOOKUP($C436,[1]Sheet1!$B:$B,[1]Sheet1!BM:BM)</f>
        <v>0</v>
      </c>
      <c r="CN436" s="211">
        <f>_xlfn.XLOOKUP($C436,[1]Sheet1!$B:$B,[1]Sheet1!BN:BN)</f>
        <v>0</v>
      </c>
      <c r="CO436" s="211">
        <f>_xlfn.XLOOKUP($C436,[1]Sheet1!$B:$B,[1]Sheet1!BO:BO)</f>
        <v>0</v>
      </c>
      <c r="CP436" s="211">
        <f>_xlfn.XLOOKUP($C436,[1]Sheet1!$B:$B,[1]Sheet1!BP:BP)</f>
        <v>1</v>
      </c>
      <c r="CQ436" s="211">
        <f>_xlfn.XLOOKUP($C436,[1]Sheet1!$B:$B,[1]Sheet1!BQ:BQ)</f>
        <v>1</v>
      </c>
      <c r="CR436" s="211">
        <f>_xlfn.XLOOKUP($C436,[1]Sheet1!$B:$B,[1]Sheet1!BR:BR)</f>
        <v>0</v>
      </c>
      <c r="CS436" s="211">
        <f>_xlfn.XLOOKUP($C436,[1]Sheet1!$B:$B,[1]Sheet1!BS:BS)</f>
        <v>0</v>
      </c>
      <c r="CT436" s="211">
        <f>_xlfn.XLOOKUP($C436,[1]Sheet1!$B:$B,[1]Sheet1!BT:BT)</f>
        <v>0</v>
      </c>
      <c r="CU436" s="211">
        <f>_xlfn.XLOOKUP($C436,[1]Sheet1!$B:$B,[1]Sheet1!BU:BU)</f>
        <v>0</v>
      </c>
      <c r="CV436" s="211">
        <f>_xlfn.XLOOKUP($C436,[1]Sheet1!$B:$B,[1]Sheet1!BV:BV)</f>
        <v>0</v>
      </c>
      <c r="CW436" s="211">
        <f>_xlfn.XLOOKUP($C436,[1]Sheet1!$B:$B,[1]Sheet1!BW:BW)</f>
        <v>0</v>
      </c>
      <c r="CX436" s="211">
        <f>_xlfn.XLOOKUP($C436,[1]Sheet1!$B:$B,[1]Sheet1!BX:BX)</f>
        <v>0</v>
      </c>
      <c r="CY436" s="211">
        <f>_xlfn.XLOOKUP($C436,[1]Sheet1!$B:$B,[1]Sheet1!BY:BY)</f>
        <v>0</v>
      </c>
      <c r="CZ436" s="211">
        <f>_xlfn.XLOOKUP($C436,[1]Sheet1!$B:$B,[1]Sheet1!BZ:BZ)</f>
        <v>1</v>
      </c>
      <c r="DA436" s="211">
        <f>_xlfn.XLOOKUP($C436,[1]Sheet1!$B:$B,[1]Sheet1!CA:CA)</f>
        <v>0</v>
      </c>
      <c r="DB436" s="211">
        <f>_xlfn.XLOOKUP($C436,[1]Sheet1!$B:$B,[1]Sheet1!CB:CB)</f>
        <v>1</v>
      </c>
      <c r="DC436" s="211">
        <f>_xlfn.XLOOKUP($C436,[1]Sheet1!$B:$B,[1]Sheet1!CC:CC)</f>
        <v>1</v>
      </c>
      <c r="DD436" s="211">
        <f>_xlfn.XLOOKUP($C436,[1]Sheet1!$B:$B,[1]Sheet1!CD:CD)</f>
        <v>0</v>
      </c>
      <c r="DE436" s="211">
        <f>_xlfn.XLOOKUP($C436,[1]Sheet1!$B:$B,[1]Sheet1!CE:CE)</f>
        <v>1</v>
      </c>
      <c r="DF436" s="211">
        <f>_xlfn.XLOOKUP($C436,[1]Sheet1!$B:$B,[1]Sheet1!CF:CF)</f>
        <v>0</v>
      </c>
      <c r="DG436" s="163" t="str">
        <f>_xlfn.XLOOKUP(C436,[2]Sheet1!$B:$B,[2]Sheet1!$N:$N)</f>
        <v>N</v>
      </c>
      <c r="DH436" s="163">
        <f>_xlfn.XLOOKUP(C436,[2]Sheet1!$B:$B,[2]Sheet1!$R:$R)</f>
        <v>0</v>
      </c>
      <c r="DI436" s="163" t="str">
        <f>_xlfn.XLOOKUP(C436,[2]Sheet1!$B:$B,[2]Sheet1!$AN:$AN)</f>
        <v>V</v>
      </c>
      <c r="DJ436" s="163" t="str">
        <f>_xlfn.XLOOKUP(C436,[2]Sheet1!$B:$B,[2]Sheet1!$W:$W)</f>
        <v>N</v>
      </c>
      <c r="DK436" s="163">
        <f>_xlfn.XLOOKUP(C436,[2]Sheet1!$B:$B,[2]Sheet1!$AF:$AF)</f>
        <v>0</v>
      </c>
      <c r="DL436" s="163" t="str">
        <f>_xlfn.XLOOKUP(C436,[2]Sheet1!$B:$B,[2]Sheet1!$AW:$AW)</f>
        <v>Y</v>
      </c>
      <c r="DM436" s="166" t="str">
        <f t="shared" si="245"/>
        <v>N</v>
      </c>
      <c r="DN436" s="166" t="str">
        <f t="shared" si="246"/>
        <v/>
      </c>
      <c r="DO436" s="166" t="str">
        <f t="shared" si="247"/>
        <v>Y</v>
      </c>
      <c r="DP436" s="166" t="str">
        <f t="shared" si="248"/>
        <v>N</v>
      </c>
      <c r="DQ436" s="180" t="str">
        <f t="shared" si="249"/>
        <v>Yes</v>
      </c>
      <c r="DR436" s="180"/>
    </row>
    <row r="437" spans="1:122" s="99" customFormat="1" ht="16.5" hidden="1" customHeight="1">
      <c r="A437" s="143">
        <v>434</v>
      </c>
      <c r="B437" s="143" t="e">
        <v>#N/A</v>
      </c>
      <c r="C437" s="144" t="s">
        <v>1241</v>
      </c>
      <c r="D437" s="143" t="s">
        <v>7201</v>
      </c>
      <c r="E437" s="143" t="s">
        <v>3005</v>
      </c>
      <c r="F437" s="143" t="s">
        <v>7286</v>
      </c>
      <c r="G437" s="143" t="s">
        <v>2990</v>
      </c>
      <c r="H437" s="167" t="s">
        <v>1242</v>
      </c>
      <c r="I437" s="143" t="s">
        <v>1243</v>
      </c>
      <c r="J437" s="143">
        <v>-0.19900000000000001</v>
      </c>
      <c r="K437" s="143" t="s">
        <v>1244</v>
      </c>
      <c r="L437" s="143">
        <v>30164</v>
      </c>
      <c r="M437" s="144">
        <v>1</v>
      </c>
      <c r="N437" s="145" t="s">
        <v>689</v>
      </c>
      <c r="O437" s="145" t="s">
        <v>7588</v>
      </c>
      <c r="P437" s="146" t="s">
        <v>7588</v>
      </c>
      <c r="Q437" s="73" t="s">
        <v>689</v>
      </c>
      <c r="R437" s="73" t="s">
        <v>689</v>
      </c>
      <c r="S437" s="145" t="s">
        <v>7588</v>
      </c>
      <c r="T437" s="145" t="s">
        <v>7588</v>
      </c>
      <c r="U437" s="214" t="s">
        <v>7588</v>
      </c>
      <c r="V437" s="145" t="s">
        <v>7588</v>
      </c>
      <c r="W437" s="145" t="s">
        <v>7588</v>
      </c>
      <c r="X437" s="219" t="s">
        <v>7588</v>
      </c>
      <c r="Y437" s="73" t="s">
        <v>7588</v>
      </c>
      <c r="Z437" s="145" t="s">
        <v>7588</v>
      </c>
      <c r="AA437" s="146" t="s">
        <v>7588</v>
      </c>
      <c r="AB437" s="145"/>
      <c r="AC437" s="145" t="s">
        <v>7588</v>
      </c>
      <c r="AD437" s="146" t="s">
        <v>7588</v>
      </c>
      <c r="AE437" s="73" t="s">
        <v>7588</v>
      </c>
      <c r="AF437" s="73" t="s">
        <v>689</v>
      </c>
      <c r="AG437" s="145" t="s">
        <v>7588</v>
      </c>
      <c r="AH437" s="145" t="s">
        <v>7588</v>
      </c>
      <c r="AI437" s="145" t="s">
        <v>7588</v>
      </c>
      <c r="AJ437" s="145" t="s">
        <v>7588</v>
      </c>
      <c r="AK437" s="147" t="s">
        <v>7588</v>
      </c>
      <c r="AL437" s="145" t="s">
        <v>7588</v>
      </c>
      <c r="AM437" s="152" t="s">
        <v>1245</v>
      </c>
      <c r="AN437" s="144" t="s">
        <v>1246</v>
      </c>
      <c r="AO437" s="24" t="s">
        <v>7588</v>
      </c>
      <c r="AP437" s="145" t="s">
        <v>689</v>
      </c>
      <c r="AQ437" s="143" t="s">
        <v>7588</v>
      </c>
      <c r="AR437" s="143" t="s">
        <v>7588</v>
      </c>
      <c r="AS437" s="143" t="s">
        <v>7588</v>
      </c>
      <c r="AT437" s="143"/>
      <c r="AU437" s="144"/>
      <c r="AV437" s="143" t="s">
        <v>166</v>
      </c>
      <c r="AW437" s="198" t="s">
        <v>7588</v>
      </c>
      <c r="AX437" s="143" t="s">
        <v>7588</v>
      </c>
      <c r="AY437" s="143" t="s">
        <v>86</v>
      </c>
      <c r="AZ437" s="143" t="s">
        <v>1248</v>
      </c>
      <c r="BA437" s="143" t="s">
        <v>7588</v>
      </c>
      <c r="BB437" s="28" t="s">
        <v>1249</v>
      </c>
      <c r="BC437" s="144"/>
      <c r="BD437" s="143"/>
      <c r="BE437" s="148"/>
      <c r="BF437" s="203"/>
      <c r="BG437" s="24">
        <f t="shared" si="217"/>
        <v>0</v>
      </c>
      <c r="BH437" s="24">
        <f t="shared" si="218"/>
        <v>0</v>
      </c>
      <c r="BI437" s="24">
        <f t="shared" si="219"/>
        <v>0</v>
      </c>
      <c r="BJ437" s="24">
        <f t="shared" si="220"/>
        <v>0</v>
      </c>
      <c r="BK437" s="24">
        <f t="shared" si="221"/>
        <v>0</v>
      </c>
      <c r="BL437" s="24">
        <f t="shared" si="222"/>
        <v>0</v>
      </c>
      <c r="BM437" s="24">
        <f t="shared" si="223"/>
        <v>0</v>
      </c>
      <c r="BN437" s="24">
        <f t="shared" si="224"/>
        <v>0</v>
      </c>
      <c r="BO437" s="24">
        <f t="shared" si="225"/>
        <v>0</v>
      </c>
      <c r="BP437" s="24">
        <f t="shared" si="226"/>
        <v>0</v>
      </c>
      <c r="BQ437" s="24">
        <f t="shared" si="227"/>
        <v>0</v>
      </c>
      <c r="BR437" s="24">
        <f t="shared" si="228"/>
        <v>0</v>
      </c>
      <c r="BS437" s="24">
        <f t="shared" si="229"/>
        <v>0</v>
      </c>
      <c r="BT437" s="24">
        <f t="shared" si="230"/>
        <v>0</v>
      </c>
      <c r="BU437" s="24">
        <f t="shared" si="231"/>
        <v>0</v>
      </c>
      <c r="BV437" s="24">
        <f t="shared" si="232"/>
        <v>0</v>
      </c>
      <c r="BW437" s="24">
        <f t="shared" si="233"/>
        <v>0</v>
      </c>
      <c r="BX437" s="24">
        <f t="shared" si="234"/>
        <v>0</v>
      </c>
      <c r="BY437" s="24">
        <f t="shared" si="235"/>
        <v>0</v>
      </c>
      <c r="BZ437" s="24">
        <f t="shared" si="236"/>
        <v>0</v>
      </c>
      <c r="CA437" s="24">
        <f t="shared" si="237"/>
        <v>0</v>
      </c>
      <c r="CB437" s="24">
        <f t="shared" si="238"/>
        <v>0</v>
      </c>
      <c r="CC437" s="24">
        <f t="shared" si="239"/>
        <v>0</v>
      </c>
      <c r="CD437" s="24">
        <f t="shared" si="240"/>
        <v>0</v>
      </c>
      <c r="CE437" s="24">
        <f t="shared" si="241"/>
        <v>1</v>
      </c>
      <c r="CF437" s="24">
        <f t="shared" si="242"/>
        <v>1</v>
      </c>
      <c r="CG437" s="24">
        <f>MAX(BJ437,BN437,BX437,CB437)</f>
        <v>0</v>
      </c>
      <c r="CH437" s="24">
        <f t="shared" si="243"/>
        <v>0</v>
      </c>
      <c r="CI437" s="24">
        <f t="shared" si="244"/>
        <v>0</v>
      </c>
      <c r="CJ437" s="211" t="e">
        <f>_xlfn.XLOOKUP($C437,[1]Sheet1!$B:$B,[1]Sheet1!BJ:BJ)</f>
        <v>#N/A</v>
      </c>
      <c r="CK437" s="211" t="e">
        <f>_xlfn.XLOOKUP($C437,[1]Sheet1!$B:$B,[1]Sheet1!BK:BK)</f>
        <v>#N/A</v>
      </c>
      <c r="CL437" s="211" t="e">
        <f>_xlfn.XLOOKUP($C437,[1]Sheet1!$B:$B,[1]Sheet1!BL:BL)</f>
        <v>#N/A</v>
      </c>
      <c r="CM437" s="211" t="e">
        <f>_xlfn.XLOOKUP($C437,[1]Sheet1!$B:$B,[1]Sheet1!BM:BM)</f>
        <v>#N/A</v>
      </c>
      <c r="CN437" s="211" t="e">
        <f>_xlfn.XLOOKUP($C437,[1]Sheet1!$B:$B,[1]Sheet1!BN:BN)</f>
        <v>#N/A</v>
      </c>
      <c r="CO437" s="211" t="e">
        <f>_xlfn.XLOOKUP($C437,[1]Sheet1!$B:$B,[1]Sheet1!BO:BO)</f>
        <v>#N/A</v>
      </c>
      <c r="CP437" s="211" t="e">
        <f>_xlfn.XLOOKUP($C437,[1]Sheet1!$B:$B,[1]Sheet1!BP:BP)</f>
        <v>#N/A</v>
      </c>
      <c r="CQ437" s="211" t="e">
        <f>_xlfn.XLOOKUP($C437,[1]Sheet1!$B:$B,[1]Sheet1!BQ:BQ)</f>
        <v>#N/A</v>
      </c>
      <c r="CR437" s="211" t="e">
        <f>_xlfn.XLOOKUP($C437,[1]Sheet1!$B:$B,[1]Sheet1!BR:BR)</f>
        <v>#N/A</v>
      </c>
      <c r="CS437" s="211" t="e">
        <f>_xlfn.XLOOKUP($C437,[1]Sheet1!$B:$B,[1]Sheet1!BS:BS)</f>
        <v>#N/A</v>
      </c>
      <c r="CT437" s="211" t="e">
        <f>_xlfn.XLOOKUP($C437,[1]Sheet1!$B:$B,[1]Sheet1!BT:BT)</f>
        <v>#N/A</v>
      </c>
      <c r="CU437" s="211" t="e">
        <f>_xlfn.XLOOKUP($C437,[1]Sheet1!$B:$B,[1]Sheet1!BU:BU)</f>
        <v>#N/A</v>
      </c>
      <c r="CV437" s="211" t="e">
        <f>_xlfn.XLOOKUP($C437,[1]Sheet1!$B:$B,[1]Sheet1!BV:BV)</f>
        <v>#N/A</v>
      </c>
      <c r="CW437" s="211" t="e">
        <f>_xlfn.XLOOKUP($C437,[1]Sheet1!$B:$B,[1]Sheet1!BW:BW)</f>
        <v>#N/A</v>
      </c>
      <c r="CX437" s="211" t="e">
        <f>_xlfn.XLOOKUP($C437,[1]Sheet1!$B:$B,[1]Sheet1!BX:BX)</f>
        <v>#N/A</v>
      </c>
      <c r="CY437" s="211" t="e">
        <f>_xlfn.XLOOKUP($C437,[1]Sheet1!$B:$B,[1]Sheet1!BY:BY)</f>
        <v>#N/A</v>
      </c>
      <c r="CZ437" s="211" t="e">
        <f>_xlfn.XLOOKUP($C437,[1]Sheet1!$B:$B,[1]Sheet1!BZ:BZ)</f>
        <v>#N/A</v>
      </c>
      <c r="DA437" s="211" t="e">
        <f>_xlfn.XLOOKUP($C437,[1]Sheet1!$B:$B,[1]Sheet1!CA:CA)</f>
        <v>#N/A</v>
      </c>
      <c r="DB437" s="211" t="e">
        <f>_xlfn.XLOOKUP($C437,[1]Sheet1!$B:$B,[1]Sheet1!CB:CB)</f>
        <v>#N/A</v>
      </c>
      <c r="DC437" s="211" t="e">
        <f>_xlfn.XLOOKUP($C437,[1]Sheet1!$B:$B,[1]Sheet1!CC:CC)</f>
        <v>#N/A</v>
      </c>
      <c r="DD437" s="211" t="e">
        <f>_xlfn.XLOOKUP($C437,[1]Sheet1!$B:$B,[1]Sheet1!CD:CD)</f>
        <v>#N/A</v>
      </c>
      <c r="DE437" s="211" t="e">
        <f>_xlfn.XLOOKUP($C437,[1]Sheet1!$B:$B,[1]Sheet1!CE:CE)</f>
        <v>#N/A</v>
      </c>
      <c r="DF437" s="211" t="e">
        <f>_xlfn.XLOOKUP($C437,[1]Sheet1!$B:$B,[1]Sheet1!CF:CF)</f>
        <v>#N/A</v>
      </c>
      <c r="DG437" s="163" t="e">
        <f>_xlfn.XLOOKUP(C437,[2]Sheet1!$B:$B,[2]Sheet1!$N:$N)</f>
        <v>#N/A</v>
      </c>
      <c r="DH437" s="163" t="e">
        <f>_xlfn.XLOOKUP(C437,[2]Sheet1!$B:$B,[2]Sheet1!$R:$R)</f>
        <v>#N/A</v>
      </c>
      <c r="DI437" s="163" t="e">
        <f>_xlfn.XLOOKUP(C437,[2]Sheet1!$B:$B,[2]Sheet1!$AN:$AN)</f>
        <v>#N/A</v>
      </c>
      <c r="DJ437" s="163" t="e">
        <f>_xlfn.XLOOKUP(C437,[2]Sheet1!$B:$B,[2]Sheet1!$W:$W)</f>
        <v>#N/A</v>
      </c>
      <c r="DK437" s="163" t="e">
        <f>_xlfn.XLOOKUP(C437,[2]Sheet1!$B:$B,[2]Sheet1!$AF:$AF)</f>
        <v>#N/A</v>
      </c>
      <c r="DL437" s="163" t="e">
        <f>_xlfn.XLOOKUP(C437,[2]Sheet1!$B:$B,[2]Sheet1!$AW:$AW)</f>
        <v>#N/A</v>
      </c>
      <c r="DM437" s="166" t="str">
        <f t="shared" si="245"/>
        <v>N</v>
      </c>
      <c r="DN437" s="166" t="str">
        <f t="shared" si="246"/>
        <v/>
      </c>
      <c r="DO437" s="166" t="str">
        <f t="shared" si="247"/>
        <v>N</v>
      </c>
      <c r="DP437" s="166" t="str">
        <f t="shared" si="248"/>
        <v>N</v>
      </c>
      <c r="DQ437" s="180" t="str">
        <f t="shared" si="249"/>
        <v>yes</v>
      </c>
      <c r="DR437" s="180"/>
    </row>
    <row r="438" spans="1:122" s="99" customFormat="1" ht="16.5" hidden="1" customHeight="1">
      <c r="A438" s="143">
        <v>435</v>
      </c>
      <c r="B438" s="143">
        <v>420</v>
      </c>
      <c r="C438" s="144" t="s">
        <v>1866</v>
      </c>
      <c r="D438" s="143" t="s">
        <v>7156</v>
      </c>
      <c r="E438" s="143" t="s">
        <v>7155</v>
      </c>
      <c r="F438" s="143" t="s">
        <v>7256</v>
      </c>
      <c r="G438" s="143" t="s">
        <v>7255</v>
      </c>
      <c r="H438" s="167" t="s">
        <v>1867</v>
      </c>
      <c r="I438" s="143" t="s">
        <v>1868</v>
      </c>
      <c r="J438" s="143">
        <v>-3.7509999999999999</v>
      </c>
      <c r="K438" s="143" t="s">
        <v>1869</v>
      </c>
      <c r="L438" s="143">
        <v>92137</v>
      </c>
      <c r="M438" s="144">
        <v>15</v>
      </c>
      <c r="N438" s="145" t="s">
        <v>689</v>
      </c>
      <c r="O438" s="145" t="s">
        <v>7588</v>
      </c>
      <c r="P438" s="146" t="s">
        <v>7588</v>
      </c>
      <c r="Q438" s="73" t="s">
        <v>689</v>
      </c>
      <c r="R438" s="73" t="s">
        <v>689</v>
      </c>
      <c r="S438" s="145" t="s">
        <v>7588</v>
      </c>
      <c r="T438" s="145" t="s">
        <v>7588</v>
      </c>
      <c r="U438" s="214" t="s">
        <v>7588</v>
      </c>
      <c r="V438" s="145" t="s">
        <v>7588</v>
      </c>
      <c r="W438" s="145" t="s">
        <v>7588</v>
      </c>
      <c r="X438" s="219" t="s">
        <v>7588</v>
      </c>
      <c r="Y438" s="73" t="s">
        <v>7588</v>
      </c>
      <c r="Z438" s="145" t="s">
        <v>7588</v>
      </c>
      <c r="AA438" s="146" t="s">
        <v>7588</v>
      </c>
      <c r="AB438" s="145"/>
      <c r="AC438" s="145" t="s">
        <v>7588</v>
      </c>
      <c r="AD438" s="146" t="s">
        <v>7588</v>
      </c>
      <c r="AE438" s="73" t="s">
        <v>7588</v>
      </c>
      <c r="AF438" s="73" t="s">
        <v>689</v>
      </c>
      <c r="AG438" s="145" t="s">
        <v>7588</v>
      </c>
      <c r="AH438" s="145" t="s">
        <v>7588</v>
      </c>
      <c r="AI438" s="145" t="s">
        <v>7588</v>
      </c>
      <c r="AJ438" s="145" t="s">
        <v>7588</v>
      </c>
      <c r="AK438" s="147" t="s">
        <v>7588</v>
      </c>
      <c r="AL438" s="145" t="s">
        <v>7588</v>
      </c>
      <c r="AM438" s="24"/>
      <c r="AN438" s="144"/>
      <c r="AO438" s="24" t="s">
        <v>7588</v>
      </c>
      <c r="AP438" s="145" t="s">
        <v>689</v>
      </c>
      <c r="AQ438" s="143" t="s">
        <v>7588</v>
      </c>
      <c r="AR438" s="143" t="s">
        <v>7588</v>
      </c>
      <c r="AS438" s="143" t="s">
        <v>7588</v>
      </c>
      <c r="AT438" s="143"/>
      <c r="AU438" s="144"/>
      <c r="AV438" s="143" t="s">
        <v>7588</v>
      </c>
      <c r="AW438" s="198" t="s">
        <v>7588</v>
      </c>
      <c r="AX438" s="143" t="s">
        <v>7588</v>
      </c>
      <c r="AY438" s="143" t="s">
        <v>86</v>
      </c>
      <c r="AZ438" t="s">
        <v>1871</v>
      </c>
      <c r="BA438" s="143">
        <v>2028</v>
      </c>
      <c r="BB438" s="7" t="s">
        <v>1870</v>
      </c>
      <c r="BC438" s="144"/>
      <c r="BD438" s="143"/>
      <c r="BE438" s="148"/>
      <c r="BF438" s="202" t="s">
        <v>1872</v>
      </c>
      <c r="BG438" s="24">
        <f t="shared" si="217"/>
        <v>0</v>
      </c>
      <c r="BH438" s="24">
        <f t="shared" si="218"/>
        <v>0</v>
      </c>
      <c r="BI438" s="24">
        <f t="shared" si="219"/>
        <v>0</v>
      </c>
      <c r="BJ438" s="24">
        <f t="shared" si="220"/>
        <v>0</v>
      </c>
      <c r="BK438" s="24">
        <f t="shared" si="221"/>
        <v>0</v>
      </c>
      <c r="BL438" s="24">
        <f t="shared" si="222"/>
        <v>0</v>
      </c>
      <c r="BM438" s="24">
        <f t="shared" si="223"/>
        <v>0</v>
      </c>
      <c r="BN438" s="24">
        <f t="shared" si="224"/>
        <v>0</v>
      </c>
      <c r="BO438" s="24">
        <f t="shared" si="225"/>
        <v>0</v>
      </c>
      <c r="BP438" s="24">
        <f t="shared" si="226"/>
        <v>0</v>
      </c>
      <c r="BQ438" s="24">
        <f t="shared" si="227"/>
        <v>0</v>
      </c>
      <c r="BR438" s="24">
        <f t="shared" si="228"/>
        <v>0</v>
      </c>
      <c r="BS438" s="24">
        <f t="shared" si="229"/>
        <v>0</v>
      </c>
      <c r="BT438" s="24">
        <f t="shared" si="230"/>
        <v>0</v>
      </c>
      <c r="BU438" s="24">
        <f t="shared" si="231"/>
        <v>0</v>
      </c>
      <c r="BV438" s="24">
        <f t="shared" si="232"/>
        <v>0</v>
      </c>
      <c r="BW438" s="24">
        <f t="shared" si="233"/>
        <v>0</v>
      </c>
      <c r="BX438" s="24">
        <f t="shared" si="234"/>
        <v>0</v>
      </c>
      <c r="BY438" s="24">
        <f t="shared" si="235"/>
        <v>0</v>
      </c>
      <c r="BZ438" s="24">
        <f t="shared" si="236"/>
        <v>0</v>
      </c>
      <c r="CA438" s="24">
        <f t="shared" si="237"/>
        <v>0</v>
      </c>
      <c r="CB438" s="24">
        <f t="shared" si="238"/>
        <v>0</v>
      </c>
      <c r="CC438" s="24">
        <f t="shared" si="239"/>
        <v>0</v>
      </c>
      <c r="CD438" s="24">
        <f t="shared" si="240"/>
        <v>1</v>
      </c>
      <c r="CE438" s="24">
        <f t="shared" si="241"/>
        <v>0</v>
      </c>
      <c r="CF438" s="24">
        <f t="shared" si="242"/>
        <v>0</v>
      </c>
      <c r="CG438" s="24">
        <f>MAX(BJ438,BN438,BX438,CB438)</f>
        <v>0</v>
      </c>
      <c r="CH438" s="24">
        <f t="shared" si="243"/>
        <v>0</v>
      </c>
      <c r="CI438" s="24">
        <f t="shared" si="244"/>
        <v>0</v>
      </c>
      <c r="CJ438" s="211">
        <f>_xlfn.XLOOKUP($C438,[1]Sheet1!$B:$B,[1]Sheet1!BJ:BJ)</f>
        <v>0</v>
      </c>
      <c r="CK438" s="211">
        <f>_xlfn.XLOOKUP($C438,[1]Sheet1!$B:$B,[1]Sheet1!BK:BK)</f>
        <v>0</v>
      </c>
      <c r="CL438" s="211">
        <f>_xlfn.XLOOKUP($C438,[1]Sheet1!$B:$B,[1]Sheet1!BL:BL)</f>
        <v>0</v>
      </c>
      <c r="CM438" s="211">
        <f>_xlfn.XLOOKUP($C438,[1]Sheet1!$B:$B,[1]Sheet1!BM:BM)</f>
        <v>0</v>
      </c>
      <c r="CN438" s="211">
        <f>_xlfn.XLOOKUP($C438,[1]Sheet1!$B:$B,[1]Sheet1!BN:BN)</f>
        <v>0</v>
      </c>
      <c r="CO438" s="211">
        <f>_xlfn.XLOOKUP($C438,[1]Sheet1!$B:$B,[1]Sheet1!BO:BO)</f>
        <v>0</v>
      </c>
      <c r="CP438" s="211">
        <f>_xlfn.XLOOKUP($C438,[1]Sheet1!$B:$B,[1]Sheet1!BP:BP)</f>
        <v>0</v>
      </c>
      <c r="CQ438" s="211">
        <f>_xlfn.XLOOKUP($C438,[1]Sheet1!$B:$B,[1]Sheet1!BQ:BQ)</f>
        <v>0</v>
      </c>
      <c r="CR438" s="211">
        <f>_xlfn.XLOOKUP($C438,[1]Sheet1!$B:$B,[1]Sheet1!BR:BR)</f>
        <v>0</v>
      </c>
      <c r="CS438" s="211">
        <f>_xlfn.XLOOKUP($C438,[1]Sheet1!$B:$B,[1]Sheet1!BS:BS)</f>
        <v>0</v>
      </c>
      <c r="CT438" s="211">
        <f>_xlfn.XLOOKUP($C438,[1]Sheet1!$B:$B,[1]Sheet1!BT:BT)</f>
        <v>0</v>
      </c>
      <c r="CU438" s="211">
        <f>_xlfn.XLOOKUP($C438,[1]Sheet1!$B:$B,[1]Sheet1!BU:BU)</f>
        <v>0</v>
      </c>
      <c r="CV438" s="211">
        <f>_xlfn.XLOOKUP($C438,[1]Sheet1!$B:$B,[1]Sheet1!BV:BV)</f>
        <v>0</v>
      </c>
      <c r="CW438" s="211">
        <f>_xlfn.XLOOKUP($C438,[1]Sheet1!$B:$B,[1]Sheet1!BW:BW)</f>
        <v>0</v>
      </c>
      <c r="CX438" s="211">
        <f>_xlfn.XLOOKUP($C438,[1]Sheet1!$B:$B,[1]Sheet1!BX:BX)</f>
        <v>0</v>
      </c>
      <c r="CY438" s="211">
        <f>_xlfn.XLOOKUP($C438,[1]Sheet1!$B:$B,[1]Sheet1!BY:BY)</f>
        <v>0</v>
      </c>
      <c r="CZ438" s="211">
        <f>_xlfn.XLOOKUP($C438,[1]Sheet1!$B:$B,[1]Sheet1!BZ:BZ)</f>
        <v>0</v>
      </c>
      <c r="DA438" s="211">
        <f>_xlfn.XLOOKUP($C438,[1]Sheet1!$B:$B,[1]Sheet1!CA:CA)</f>
        <v>0</v>
      </c>
      <c r="DB438" s="211">
        <f>_xlfn.XLOOKUP($C438,[1]Sheet1!$B:$B,[1]Sheet1!CB:CB)</f>
        <v>0</v>
      </c>
      <c r="DC438" s="211">
        <f>_xlfn.XLOOKUP($C438,[1]Sheet1!$B:$B,[1]Sheet1!CC:CC)</f>
        <v>0</v>
      </c>
      <c r="DD438" s="211">
        <f>_xlfn.XLOOKUP($C438,[1]Sheet1!$B:$B,[1]Sheet1!CD:CD)</f>
        <v>0</v>
      </c>
      <c r="DE438" s="211">
        <f>_xlfn.XLOOKUP($C438,[1]Sheet1!$B:$B,[1]Sheet1!CE:CE)</f>
        <v>0</v>
      </c>
      <c r="DF438" s="211">
        <f>_xlfn.XLOOKUP($C438,[1]Sheet1!$B:$B,[1]Sheet1!CF:CF)</f>
        <v>0</v>
      </c>
      <c r="DG438" s="163" t="str">
        <f>_xlfn.XLOOKUP(C438,[2]Sheet1!$B:$B,[2]Sheet1!$N:$N)</f>
        <v>N</v>
      </c>
      <c r="DH438" s="163">
        <f>_xlfn.XLOOKUP(C438,[2]Sheet1!$B:$B,[2]Sheet1!$R:$R)</f>
        <v>0</v>
      </c>
      <c r="DI438" s="163" t="str">
        <f>_xlfn.XLOOKUP(C438,[2]Sheet1!$B:$B,[2]Sheet1!$AN:$AN)</f>
        <v>N</v>
      </c>
      <c r="DJ438" s="163" t="str">
        <f>_xlfn.XLOOKUP(C438,[2]Sheet1!$B:$B,[2]Sheet1!$W:$W)</f>
        <v>N</v>
      </c>
      <c r="DK438" s="163" t="str">
        <f>_xlfn.XLOOKUP(C438,[2]Sheet1!$B:$B,[2]Sheet1!$AF:$AF)</f>
        <v>N</v>
      </c>
      <c r="DL438" s="163">
        <f>_xlfn.XLOOKUP(C438,[2]Sheet1!$B:$B,[2]Sheet1!$AW:$AW)</f>
        <v>0</v>
      </c>
      <c r="DM438" s="166" t="str">
        <f t="shared" si="245"/>
        <v>N</v>
      </c>
      <c r="DN438" s="166" t="str">
        <f t="shared" si="246"/>
        <v/>
      </c>
      <c r="DO438" s="166" t="str">
        <f t="shared" si="247"/>
        <v>N</v>
      </c>
      <c r="DP438" s="166" t="str">
        <f t="shared" si="248"/>
        <v>N</v>
      </c>
      <c r="DQ438" s="180" t="str">
        <f t="shared" si="249"/>
        <v/>
      </c>
      <c r="DR438" s="180"/>
    </row>
    <row r="439" spans="1:122" s="24" customFormat="1" ht="16.5" hidden="1" customHeight="1">
      <c r="A439" s="24">
        <v>436</v>
      </c>
      <c r="B439" s="24">
        <v>422</v>
      </c>
      <c r="C439" s="26" t="s">
        <v>1409</v>
      </c>
      <c r="D439" s="24" t="s">
        <v>7212</v>
      </c>
      <c r="E439" s="24" t="s">
        <v>7189</v>
      </c>
      <c r="F439" s="24" t="s">
        <v>7286</v>
      </c>
      <c r="G439" s="24" t="s">
        <v>2990</v>
      </c>
      <c r="H439" s="30" t="s">
        <v>1410</v>
      </c>
      <c r="I439" s="24" t="s">
        <v>1411</v>
      </c>
      <c r="J439" s="24">
        <v>-7.0000000000000007E-2</v>
      </c>
      <c r="K439" s="24" t="s">
        <v>1412</v>
      </c>
      <c r="L439" s="24">
        <v>90000</v>
      </c>
      <c r="M439" s="26">
        <v>18</v>
      </c>
      <c r="N439" s="73" t="s">
        <v>689</v>
      </c>
      <c r="O439" s="73" t="s">
        <v>7588</v>
      </c>
      <c r="P439" s="74" t="s">
        <v>7588</v>
      </c>
      <c r="Q439" s="73" t="s">
        <v>86</v>
      </c>
      <c r="R439" s="73" t="s">
        <v>86</v>
      </c>
      <c r="S439" s="73" t="s">
        <v>673</v>
      </c>
      <c r="T439" s="73" t="s">
        <v>2984</v>
      </c>
      <c r="U439" s="213">
        <v>2030</v>
      </c>
      <c r="V439" s="73" t="s">
        <v>673</v>
      </c>
      <c r="W439" s="73" t="s">
        <v>2984</v>
      </c>
      <c r="X439" s="218">
        <v>2050</v>
      </c>
      <c r="Y439" s="73" t="s">
        <v>86</v>
      </c>
      <c r="Z439" s="73" t="s">
        <v>673</v>
      </c>
      <c r="AA439" s="74">
        <v>2050</v>
      </c>
      <c r="AB439" s="73"/>
      <c r="AC439" s="73" t="s">
        <v>417</v>
      </c>
      <c r="AD439" s="74" t="s">
        <v>6</v>
      </c>
      <c r="AE439" s="73" t="s">
        <v>7588</v>
      </c>
      <c r="AF439" s="73" t="s">
        <v>689</v>
      </c>
      <c r="AG439" s="73" t="s">
        <v>266</v>
      </c>
      <c r="AH439" s="73" t="s">
        <v>266</v>
      </c>
      <c r="AI439" s="73" t="s">
        <v>266</v>
      </c>
      <c r="AJ439" s="73" t="s">
        <v>2283</v>
      </c>
      <c r="AK439" s="81" t="s">
        <v>7588</v>
      </c>
      <c r="AL439" s="73" t="s">
        <v>7588</v>
      </c>
      <c r="AN439" s="26"/>
      <c r="AO439" s="24" t="s">
        <v>7346</v>
      </c>
      <c r="AP439" s="73" t="s">
        <v>86</v>
      </c>
      <c r="AQ439" s="24" t="s">
        <v>2283</v>
      </c>
      <c r="AR439" s="24" t="s">
        <v>6699</v>
      </c>
      <c r="AS439" s="24">
        <v>2050</v>
      </c>
      <c r="AU439" s="26"/>
      <c r="AV439" s="24" t="s">
        <v>267</v>
      </c>
      <c r="AW439" s="22" t="s">
        <v>3019</v>
      </c>
      <c r="AX439" s="24" t="s">
        <v>269</v>
      </c>
      <c r="AY439" s="24" t="s">
        <v>689</v>
      </c>
      <c r="AZ439" s="24" t="s">
        <v>7588</v>
      </c>
      <c r="BA439" s="24" t="s">
        <v>7588</v>
      </c>
      <c r="BC439" s="26"/>
      <c r="BE439" s="29"/>
      <c r="BF439" s="26"/>
      <c r="BG439" s="24">
        <f t="shared" si="217"/>
        <v>0</v>
      </c>
      <c r="BH439" s="24">
        <f t="shared" si="218"/>
        <v>0</v>
      </c>
      <c r="BI439" s="24">
        <f t="shared" si="219"/>
        <v>0</v>
      </c>
      <c r="BJ439" s="24">
        <f t="shared" si="220"/>
        <v>0</v>
      </c>
      <c r="BK439" s="24">
        <f t="shared" si="221"/>
        <v>0</v>
      </c>
      <c r="BL439" s="24">
        <f t="shared" si="222"/>
        <v>1</v>
      </c>
      <c r="BM439" s="24">
        <f t="shared" si="223"/>
        <v>0</v>
      </c>
      <c r="BN439" s="24">
        <f t="shared" si="224"/>
        <v>1</v>
      </c>
      <c r="BO439" s="24">
        <f t="shared" si="225"/>
        <v>0</v>
      </c>
      <c r="BP439" s="24">
        <f t="shared" si="226"/>
        <v>0</v>
      </c>
      <c r="BQ439" s="24">
        <f t="shared" si="227"/>
        <v>1</v>
      </c>
      <c r="BR439" s="24">
        <f t="shared" si="228"/>
        <v>0</v>
      </c>
      <c r="BS439" s="24">
        <f t="shared" si="229"/>
        <v>0</v>
      </c>
      <c r="BT439" s="24">
        <f t="shared" si="230"/>
        <v>1</v>
      </c>
      <c r="BU439" s="24">
        <f t="shared" si="231"/>
        <v>0</v>
      </c>
      <c r="BV439" s="24">
        <f t="shared" si="232"/>
        <v>0</v>
      </c>
      <c r="BW439" s="24">
        <f t="shared" si="233"/>
        <v>0</v>
      </c>
      <c r="BX439" s="24">
        <f t="shared" si="234"/>
        <v>0</v>
      </c>
      <c r="BY439" s="24">
        <f t="shared" si="235"/>
        <v>0</v>
      </c>
      <c r="BZ439" s="24">
        <f t="shared" si="236"/>
        <v>0</v>
      </c>
      <c r="CA439" s="24">
        <f t="shared" si="237"/>
        <v>1</v>
      </c>
      <c r="CB439" s="24">
        <f t="shared" si="238"/>
        <v>1</v>
      </c>
      <c r="CC439" s="24">
        <f t="shared" si="239"/>
        <v>0</v>
      </c>
      <c r="CD439" s="24">
        <f t="shared" si="240"/>
        <v>0</v>
      </c>
      <c r="CE439" s="24">
        <f t="shared" si="241"/>
        <v>0</v>
      </c>
      <c r="CF439" s="24">
        <f t="shared" si="242"/>
        <v>0</v>
      </c>
      <c r="CG439" s="24">
        <f>MAX($BJ439,$BN439,$BX439,$CB439)</f>
        <v>1</v>
      </c>
      <c r="CH439" s="24">
        <f t="shared" si="243"/>
        <v>0</v>
      </c>
      <c r="CI439" s="24">
        <f t="shared" si="244"/>
        <v>1</v>
      </c>
      <c r="CJ439" s="211">
        <f>_xlfn.XLOOKUP($C439,[1]Sheet1!$B:$B,[1]Sheet1!BJ:BJ)</f>
        <v>0</v>
      </c>
      <c r="CK439" s="211">
        <f>_xlfn.XLOOKUP($C439,[1]Sheet1!$B:$B,[1]Sheet1!BK:BK)</f>
        <v>0</v>
      </c>
      <c r="CL439" s="211">
        <f>_xlfn.XLOOKUP($C439,[1]Sheet1!$B:$B,[1]Sheet1!BL:BL)</f>
        <v>0</v>
      </c>
      <c r="CM439" s="211">
        <f>_xlfn.XLOOKUP($C439,[1]Sheet1!$B:$B,[1]Sheet1!BM:BM)</f>
        <v>0</v>
      </c>
      <c r="CN439" s="211">
        <f>_xlfn.XLOOKUP($C439,[1]Sheet1!$B:$B,[1]Sheet1!BN:BN)</f>
        <v>0</v>
      </c>
      <c r="CO439" s="211">
        <f>_xlfn.XLOOKUP($C439,[1]Sheet1!$B:$B,[1]Sheet1!BO:BO)</f>
        <v>0</v>
      </c>
      <c r="CP439" s="211">
        <f>_xlfn.XLOOKUP($C439,[1]Sheet1!$B:$B,[1]Sheet1!BP:BP)</f>
        <v>1</v>
      </c>
      <c r="CQ439" s="211">
        <f>_xlfn.XLOOKUP($C439,[1]Sheet1!$B:$B,[1]Sheet1!BQ:BQ)</f>
        <v>1</v>
      </c>
      <c r="CR439" s="211">
        <f>_xlfn.XLOOKUP($C439,[1]Sheet1!$B:$B,[1]Sheet1!BR:BR)</f>
        <v>0</v>
      </c>
      <c r="CS439" s="211">
        <f>_xlfn.XLOOKUP($C439,[1]Sheet1!$B:$B,[1]Sheet1!BS:BS)</f>
        <v>1</v>
      </c>
      <c r="CT439" s="211">
        <f>_xlfn.XLOOKUP($C439,[1]Sheet1!$B:$B,[1]Sheet1!BT:BT)</f>
        <v>0</v>
      </c>
      <c r="CU439" s="211">
        <f>_xlfn.XLOOKUP($C439,[1]Sheet1!$B:$B,[1]Sheet1!BU:BU)</f>
        <v>1</v>
      </c>
      <c r="CV439" s="211">
        <f>_xlfn.XLOOKUP($C439,[1]Sheet1!$B:$B,[1]Sheet1!BV:BV)</f>
        <v>0</v>
      </c>
      <c r="CW439" s="211">
        <f>_xlfn.XLOOKUP($C439,[1]Sheet1!$B:$B,[1]Sheet1!BW:BW)</f>
        <v>0</v>
      </c>
      <c r="CX439" s="211">
        <f>_xlfn.XLOOKUP($C439,[1]Sheet1!$B:$B,[1]Sheet1!BX:BX)</f>
        <v>0</v>
      </c>
      <c r="CY439" s="211">
        <f>_xlfn.XLOOKUP($C439,[1]Sheet1!$B:$B,[1]Sheet1!BY:BY)</f>
        <v>0</v>
      </c>
      <c r="CZ439" s="211">
        <f>_xlfn.XLOOKUP($C439,[1]Sheet1!$B:$B,[1]Sheet1!BZ:BZ)</f>
        <v>1</v>
      </c>
      <c r="DA439" s="211">
        <f>_xlfn.XLOOKUP($C439,[1]Sheet1!$B:$B,[1]Sheet1!CA:CA)</f>
        <v>0</v>
      </c>
      <c r="DB439" s="211">
        <f>_xlfn.XLOOKUP($C439,[1]Sheet1!$B:$B,[1]Sheet1!CB:CB)</f>
        <v>1</v>
      </c>
      <c r="DC439" s="211">
        <f>_xlfn.XLOOKUP($C439,[1]Sheet1!$B:$B,[1]Sheet1!CC:CC)</f>
        <v>0</v>
      </c>
      <c r="DD439" s="211">
        <f>_xlfn.XLOOKUP($C439,[1]Sheet1!$B:$B,[1]Sheet1!CD:CD)</f>
        <v>0</v>
      </c>
      <c r="DE439" s="211">
        <f>_xlfn.XLOOKUP($C439,[1]Sheet1!$B:$B,[1]Sheet1!CE:CE)</f>
        <v>1</v>
      </c>
      <c r="DF439" s="211">
        <f>_xlfn.XLOOKUP($C439,[1]Sheet1!$B:$B,[1]Sheet1!CF:CF)</f>
        <v>0</v>
      </c>
      <c r="DG439" s="163" t="str">
        <f>_xlfn.XLOOKUP(C439,[2]Sheet1!$B:$B,[2]Sheet1!$N:$N)</f>
        <v>Y</v>
      </c>
      <c r="DH439" s="163" t="str">
        <f>_xlfn.XLOOKUP(C439,[2]Sheet1!$B:$B,[2]Sheet1!$R:$R)</f>
        <v>Yes</v>
      </c>
      <c r="DI439" s="163" t="str">
        <f>_xlfn.XLOOKUP(C439,[2]Sheet1!$B:$B,[2]Sheet1!$AN:$AN)</f>
        <v>V</v>
      </c>
      <c r="DJ439" s="163" t="str">
        <f>_xlfn.XLOOKUP(C439,[2]Sheet1!$B:$B,[2]Sheet1!$W:$W)</f>
        <v>N</v>
      </c>
      <c r="DK439" s="163" t="str">
        <f>_xlfn.XLOOKUP(C439,[2]Sheet1!$B:$B,[2]Sheet1!$AF:$AF)</f>
        <v>N</v>
      </c>
      <c r="DL439" s="163" t="str">
        <f>_xlfn.XLOOKUP(C439,[2]Sheet1!$B:$B,[2]Sheet1!$AW:$AW)</f>
        <v>U</v>
      </c>
      <c r="DM439" s="166" t="str">
        <f t="shared" si="245"/>
        <v>Y</v>
      </c>
      <c r="DN439" s="166" t="str">
        <f t="shared" si="246"/>
        <v>Targets set</v>
      </c>
      <c r="DO439" s="166" t="str">
        <f t="shared" si="247"/>
        <v>Y</v>
      </c>
      <c r="DP439" s="166" t="str">
        <f t="shared" si="248"/>
        <v>N</v>
      </c>
      <c r="DQ439" s="180" t="str">
        <f t="shared" si="249"/>
        <v>Not Specified</v>
      </c>
      <c r="DR439" s="180"/>
    </row>
    <row r="440" spans="1:122" s="24" customFormat="1" ht="16.5" hidden="1" customHeight="1">
      <c r="A440" s="24">
        <v>437</v>
      </c>
      <c r="B440" s="24">
        <v>479</v>
      </c>
      <c r="C440" s="26" t="s">
        <v>1885</v>
      </c>
      <c r="D440" s="24" t="s">
        <v>7246</v>
      </c>
      <c r="E440" s="24" t="s">
        <v>7160</v>
      </c>
      <c r="F440" s="24" t="s">
        <v>7286</v>
      </c>
      <c r="G440" s="24" t="s">
        <v>2990</v>
      </c>
      <c r="H440" s="30" t="s">
        <v>1886</v>
      </c>
      <c r="I440" s="24" t="s">
        <v>1887</v>
      </c>
      <c r="J440" s="24">
        <v>6.0999999999999999E-2</v>
      </c>
      <c r="K440" s="24" t="s">
        <v>1888</v>
      </c>
      <c r="L440" s="24">
        <v>110000</v>
      </c>
      <c r="M440" s="26">
        <v>22</v>
      </c>
      <c r="N440" s="73" t="s">
        <v>689</v>
      </c>
      <c r="O440" s="73" t="s">
        <v>7588</v>
      </c>
      <c r="P440" s="74" t="s">
        <v>7588</v>
      </c>
      <c r="Q440" s="73" t="s">
        <v>689</v>
      </c>
      <c r="R440" s="73" t="s">
        <v>689</v>
      </c>
      <c r="S440" s="73" t="s">
        <v>7588</v>
      </c>
      <c r="T440" s="73" t="s">
        <v>7588</v>
      </c>
      <c r="U440" s="213" t="s">
        <v>7588</v>
      </c>
      <c r="V440" s="73" t="s">
        <v>7588</v>
      </c>
      <c r="W440" s="73" t="s">
        <v>7588</v>
      </c>
      <c r="X440" s="218" t="s">
        <v>7588</v>
      </c>
      <c r="Y440" s="73" t="s">
        <v>7588</v>
      </c>
      <c r="Z440" s="73" t="s">
        <v>7588</v>
      </c>
      <c r="AA440" s="74" t="s">
        <v>7588</v>
      </c>
      <c r="AB440" s="73"/>
      <c r="AC440" s="73" t="s">
        <v>417</v>
      </c>
      <c r="AD440" s="74" t="s">
        <v>6</v>
      </c>
      <c r="AE440" s="73" t="s">
        <v>7588</v>
      </c>
      <c r="AF440" s="73" t="s">
        <v>689</v>
      </c>
      <c r="AG440" s="73" t="s">
        <v>266</v>
      </c>
      <c r="AH440" s="73" t="s">
        <v>266</v>
      </c>
      <c r="AI440" s="73" t="s">
        <v>266</v>
      </c>
      <c r="AJ440" s="73" t="s">
        <v>2283</v>
      </c>
      <c r="AK440" s="81" t="s">
        <v>7588</v>
      </c>
      <c r="AL440" s="73" t="s">
        <v>7588</v>
      </c>
      <c r="AN440" s="26"/>
      <c r="AO440" s="24" t="s">
        <v>7346</v>
      </c>
      <c r="AP440" s="73" t="s">
        <v>86</v>
      </c>
      <c r="AQ440" s="24" t="s">
        <v>2283</v>
      </c>
      <c r="AR440" s="24" t="s">
        <v>6705</v>
      </c>
      <c r="AS440" s="24">
        <v>2050</v>
      </c>
      <c r="AU440" s="26"/>
      <c r="AV440" s="24" t="s">
        <v>267</v>
      </c>
      <c r="AW440" s="22" t="s">
        <v>880</v>
      </c>
      <c r="AX440" s="24" t="s">
        <v>269</v>
      </c>
      <c r="AY440" s="24" t="s">
        <v>689</v>
      </c>
      <c r="AZ440" s="24" t="s">
        <v>7588</v>
      </c>
      <c r="BA440" s="24" t="s">
        <v>7588</v>
      </c>
      <c r="BC440" s="26"/>
      <c r="BE440" s="29"/>
      <c r="BF440" s="26"/>
      <c r="BG440" s="24">
        <f t="shared" si="217"/>
        <v>0</v>
      </c>
      <c r="BH440" s="24">
        <f t="shared" si="218"/>
        <v>0</v>
      </c>
      <c r="BI440" s="24">
        <f t="shared" si="219"/>
        <v>0</v>
      </c>
      <c r="BJ440" s="24">
        <f t="shared" si="220"/>
        <v>0</v>
      </c>
      <c r="BK440" s="24">
        <f t="shared" si="221"/>
        <v>0</v>
      </c>
      <c r="BL440" s="24">
        <f t="shared" si="222"/>
        <v>0</v>
      </c>
      <c r="BM440" s="24">
        <f t="shared" si="223"/>
        <v>0</v>
      </c>
      <c r="BN440" s="24">
        <f t="shared" si="224"/>
        <v>0</v>
      </c>
      <c r="BO440" s="24">
        <f t="shared" si="225"/>
        <v>0</v>
      </c>
      <c r="BP440" s="24">
        <f t="shared" si="226"/>
        <v>0</v>
      </c>
      <c r="BQ440" s="24">
        <f t="shared" si="227"/>
        <v>0</v>
      </c>
      <c r="BR440" s="24">
        <f t="shared" si="228"/>
        <v>0</v>
      </c>
      <c r="BS440" s="24">
        <f t="shared" si="229"/>
        <v>0</v>
      </c>
      <c r="BT440" s="24">
        <f t="shared" si="230"/>
        <v>1</v>
      </c>
      <c r="BU440" s="24">
        <f t="shared" si="231"/>
        <v>0</v>
      </c>
      <c r="BV440" s="24">
        <f t="shared" si="232"/>
        <v>0</v>
      </c>
      <c r="BW440" s="24">
        <f t="shared" si="233"/>
        <v>0</v>
      </c>
      <c r="BX440" s="24">
        <f t="shared" si="234"/>
        <v>0</v>
      </c>
      <c r="BY440" s="24">
        <f t="shared" si="235"/>
        <v>0</v>
      </c>
      <c r="BZ440" s="24">
        <f t="shared" si="236"/>
        <v>0</v>
      </c>
      <c r="CA440" s="24">
        <f t="shared" si="237"/>
        <v>1</v>
      </c>
      <c r="CB440" s="24">
        <f t="shared" si="238"/>
        <v>1</v>
      </c>
      <c r="CC440" s="24">
        <f t="shared" si="239"/>
        <v>0</v>
      </c>
      <c r="CD440" s="24">
        <f t="shared" si="240"/>
        <v>0</v>
      </c>
      <c r="CE440" s="24">
        <f t="shared" si="241"/>
        <v>0</v>
      </c>
      <c r="CF440" s="24">
        <f t="shared" si="242"/>
        <v>0</v>
      </c>
      <c r="CG440" s="24">
        <f>MAX(BJ440,BN440,BX440,CB440)</f>
        <v>1</v>
      </c>
      <c r="CH440" s="24">
        <f t="shared" si="243"/>
        <v>0</v>
      </c>
      <c r="CI440" s="24">
        <f t="shared" si="244"/>
        <v>1</v>
      </c>
      <c r="CJ440" s="211">
        <f>_xlfn.XLOOKUP($C440,[1]Sheet1!$B:$B,[1]Sheet1!BJ:BJ)</f>
        <v>0</v>
      </c>
      <c r="CK440" s="211">
        <f>_xlfn.XLOOKUP($C440,[1]Sheet1!$B:$B,[1]Sheet1!BK:BK)</f>
        <v>0</v>
      </c>
      <c r="CL440" s="211">
        <f>_xlfn.XLOOKUP($C440,[1]Sheet1!$B:$B,[1]Sheet1!BL:BL)</f>
        <v>0</v>
      </c>
      <c r="CM440" s="211">
        <f>_xlfn.XLOOKUP($C440,[1]Sheet1!$B:$B,[1]Sheet1!BM:BM)</f>
        <v>0</v>
      </c>
      <c r="CN440" s="211">
        <f>_xlfn.XLOOKUP($C440,[1]Sheet1!$B:$B,[1]Sheet1!BN:BN)</f>
        <v>0</v>
      </c>
      <c r="CO440" s="211">
        <f>_xlfn.XLOOKUP($C440,[1]Sheet1!$B:$B,[1]Sheet1!BO:BO)</f>
        <v>0</v>
      </c>
      <c r="CP440" s="211">
        <f>_xlfn.XLOOKUP($C440,[1]Sheet1!$B:$B,[1]Sheet1!BP:BP)</f>
        <v>1</v>
      </c>
      <c r="CQ440" s="211">
        <f>_xlfn.XLOOKUP($C440,[1]Sheet1!$B:$B,[1]Sheet1!BQ:BQ)</f>
        <v>1</v>
      </c>
      <c r="CR440" s="211">
        <f>_xlfn.XLOOKUP($C440,[1]Sheet1!$B:$B,[1]Sheet1!BR:BR)</f>
        <v>0</v>
      </c>
      <c r="CS440" s="211">
        <f>_xlfn.XLOOKUP($C440,[1]Sheet1!$B:$B,[1]Sheet1!BS:BS)</f>
        <v>0</v>
      </c>
      <c r="CT440" s="211">
        <f>_xlfn.XLOOKUP($C440,[1]Sheet1!$B:$B,[1]Sheet1!BT:BT)</f>
        <v>0</v>
      </c>
      <c r="CU440" s="211">
        <f>_xlfn.XLOOKUP($C440,[1]Sheet1!$B:$B,[1]Sheet1!BU:BU)</f>
        <v>0</v>
      </c>
      <c r="CV440" s="211">
        <f>_xlfn.XLOOKUP($C440,[1]Sheet1!$B:$B,[1]Sheet1!BV:BV)</f>
        <v>0</v>
      </c>
      <c r="CW440" s="211">
        <f>_xlfn.XLOOKUP($C440,[1]Sheet1!$B:$B,[1]Sheet1!BW:BW)</f>
        <v>0</v>
      </c>
      <c r="CX440" s="211">
        <f>_xlfn.XLOOKUP($C440,[1]Sheet1!$B:$B,[1]Sheet1!BX:BX)</f>
        <v>0</v>
      </c>
      <c r="CY440" s="211">
        <f>_xlfn.XLOOKUP($C440,[1]Sheet1!$B:$B,[1]Sheet1!BY:BY)</f>
        <v>0</v>
      </c>
      <c r="CZ440" s="211">
        <f>_xlfn.XLOOKUP($C440,[1]Sheet1!$B:$B,[1]Sheet1!BZ:BZ)</f>
        <v>1</v>
      </c>
      <c r="DA440" s="211">
        <f>_xlfn.XLOOKUP($C440,[1]Sheet1!$B:$B,[1]Sheet1!CA:CA)</f>
        <v>0</v>
      </c>
      <c r="DB440" s="211">
        <f>_xlfn.XLOOKUP($C440,[1]Sheet1!$B:$B,[1]Sheet1!CB:CB)</f>
        <v>1</v>
      </c>
      <c r="DC440" s="211">
        <f>_xlfn.XLOOKUP($C440,[1]Sheet1!$B:$B,[1]Sheet1!CC:CC)</f>
        <v>1</v>
      </c>
      <c r="DD440" s="211">
        <f>_xlfn.XLOOKUP($C440,[1]Sheet1!$B:$B,[1]Sheet1!CD:CD)</f>
        <v>0</v>
      </c>
      <c r="DE440" s="211">
        <f>_xlfn.XLOOKUP($C440,[1]Sheet1!$B:$B,[1]Sheet1!CE:CE)</f>
        <v>1</v>
      </c>
      <c r="DF440" s="211">
        <f>_xlfn.XLOOKUP($C440,[1]Sheet1!$B:$B,[1]Sheet1!CF:CF)</f>
        <v>0</v>
      </c>
      <c r="DG440" s="163" t="str">
        <f>_xlfn.XLOOKUP(C440,[2]Sheet1!$B:$B,[2]Sheet1!$N:$N)</f>
        <v>N</v>
      </c>
      <c r="DH440" s="163">
        <f>_xlfn.XLOOKUP(C440,[2]Sheet1!$B:$B,[2]Sheet1!$R:$R)</f>
        <v>0</v>
      </c>
      <c r="DI440" s="163" t="str">
        <f>_xlfn.XLOOKUP(C440,[2]Sheet1!$B:$B,[2]Sheet1!$AN:$AN)</f>
        <v>V</v>
      </c>
      <c r="DJ440" s="163" t="str">
        <f>_xlfn.XLOOKUP(C440,[2]Sheet1!$B:$B,[2]Sheet1!$W:$W)</f>
        <v>N</v>
      </c>
      <c r="DK440" s="163" t="str">
        <f>_xlfn.XLOOKUP(C440,[2]Sheet1!$B:$B,[2]Sheet1!$AF:$AF)</f>
        <v>N</v>
      </c>
      <c r="DL440" s="163" t="str">
        <f>_xlfn.XLOOKUP(C440,[2]Sheet1!$B:$B,[2]Sheet1!$AW:$AW)</f>
        <v>Y</v>
      </c>
      <c r="DM440" s="166" t="str">
        <f t="shared" si="245"/>
        <v>N</v>
      </c>
      <c r="DN440" s="166" t="str">
        <f t="shared" si="246"/>
        <v/>
      </c>
      <c r="DO440" s="166" t="str">
        <f t="shared" si="247"/>
        <v>Y</v>
      </c>
      <c r="DP440" s="166" t="str">
        <f t="shared" si="248"/>
        <v>N</v>
      </c>
      <c r="DQ440" s="180" t="str">
        <f t="shared" si="249"/>
        <v>Not Specified</v>
      </c>
      <c r="DR440" s="180"/>
    </row>
    <row r="441" spans="1:122" s="99" customFormat="1" ht="16.5" hidden="1" customHeight="1">
      <c r="A441" s="143">
        <v>438</v>
      </c>
      <c r="B441" s="143">
        <v>371</v>
      </c>
      <c r="C441" s="144" t="s">
        <v>1889</v>
      </c>
      <c r="D441" s="143" t="s">
        <v>7206</v>
      </c>
      <c r="E441" s="143" t="s">
        <v>7157</v>
      </c>
      <c r="F441" s="143" t="s">
        <v>2277</v>
      </c>
      <c r="G441" s="143" t="s">
        <v>3181</v>
      </c>
      <c r="H441" s="167" t="s">
        <v>1890</v>
      </c>
      <c r="I441" s="143" t="s">
        <v>1891</v>
      </c>
      <c r="J441" s="143">
        <v>0</v>
      </c>
      <c r="K441" s="143" t="s">
        <v>1892</v>
      </c>
      <c r="L441" s="143">
        <v>128584</v>
      </c>
      <c r="M441" s="144">
        <v>12</v>
      </c>
      <c r="N441" s="145" t="s">
        <v>689</v>
      </c>
      <c r="O441" s="145" t="s">
        <v>7588</v>
      </c>
      <c r="P441" s="146" t="s">
        <v>7588</v>
      </c>
      <c r="Q441" s="73" t="s">
        <v>689</v>
      </c>
      <c r="R441" s="73" t="s">
        <v>689</v>
      </c>
      <c r="S441" s="145" t="s">
        <v>7588</v>
      </c>
      <c r="T441" s="145" t="s">
        <v>7588</v>
      </c>
      <c r="U441" s="214" t="s">
        <v>7588</v>
      </c>
      <c r="V441" s="145" t="s">
        <v>7588</v>
      </c>
      <c r="W441" s="145" t="s">
        <v>7588</v>
      </c>
      <c r="X441" s="219" t="s">
        <v>7588</v>
      </c>
      <c r="Y441" s="73" t="s">
        <v>7588</v>
      </c>
      <c r="Z441" s="145" t="s">
        <v>7588</v>
      </c>
      <c r="AA441" s="146" t="s">
        <v>7588</v>
      </c>
      <c r="AB441" s="145"/>
      <c r="AC441" s="145" t="s">
        <v>7588</v>
      </c>
      <c r="AD441" s="146" t="s">
        <v>7588</v>
      </c>
      <c r="AE441" s="145" t="s">
        <v>85</v>
      </c>
      <c r="AF441" s="73" t="s">
        <v>689</v>
      </c>
      <c r="AG441" s="145" t="s">
        <v>7588</v>
      </c>
      <c r="AH441" s="145" t="s">
        <v>7588</v>
      </c>
      <c r="AI441" s="145" t="s">
        <v>7588</v>
      </c>
      <c r="AJ441" s="145" t="s">
        <v>7588</v>
      </c>
      <c r="AK441" s="154" t="s">
        <v>1893</v>
      </c>
      <c r="AL441" s="145">
        <v>2060</v>
      </c>
      <c r="AM441" s="149" t="s">
        <v>1894</v>
      </c>
      <c r="AN441" s="144" t="s">
        <v>1895</v>
      </c>
      <c r="AO441" s="24" t="s">
        <v>7588</v>
      </c>
      <c r="AP441" s="145" t="s">
        <v>689</v>
      </c>
      <c r="AQ441" s="143" t="s">
        <v>7588</v>
      </c>
      <c r="AR441" s="143" t="s">
        <v>7588</v>
      </c>
      <c r="AS441" s="143" t="s">
        <v>7588</v>
      </c>
      <c r="AT441" s="143"/>
      <c r="AU441" s="144"/>
      <c r="AV441" s="143" t="s">
        <v>7588</v>
      </c>
      <c r="AW441" s="198" t="s">
        <v>7588</v>
      </c>
      <c r="AX441" s="143" t="s">
        <v>7588</v>
      </c>
      <c r="AY441" s="143" t="s">
        <v>689</v>
      </c>
      <c r="AZ441" s="143" t="s">
        <v>7588</v>
      </c>
      <c r="BA441" s="143" t="s">
        <v>7588</v>
      </c>
      <c r="BB441" s="143"/>
      <c r="BC441" s="144"/>
      <c r="BD441" s="143"/>
      <c r="BE441" s="148"/>
      <c r="BF441" s="144"/>
      <c r="BG441" s="24">
        <f t="shared" si="217"/>
        <v>0</v>
      </c>
      <c r="BH441" s="24">
        <f t="shared" si="218"/>
        <v>0</v>
      </c>
      <c r="BI441" s="24">
        <f t="shared" si="219"/>
        <v>0</v>
      </c>
      <c r="BJ441" s="24">
        <f t="shared" si="220"/>
        <v>0</v>
      </c>
      <c r="BK441" s="24">
        <f t="shared" si="221"/>
        <v>0</v>
      </c>
      <c r="BL441" s="24">
        <f t="shared" si="222"/>
        <v>0</v>
      </c>
      <c r="BM441" s="24">
        <f t="shared" si="223"/>
        <v>0</v>
      </c>
      <c r="BN441" s="24">
        <f t="shared" si="224"/>
        <v>0</v>
      </c>
      <c r="BO441" s="24">
        <f t="shared" si="225"/>
        <v>0</v>
      </c>
      <c r="BP441" s="24">
        <f t="shared" si="226"/>
        <v>0</v>
      </c>
      <c r="BQ441" s="24">
        <f t="shared" si="227"/>
        <v>0</v>
      </c>
      <c r="BR441" s="24">
        <f t="shared" si="228"/>
        <v>0</v>
      </c>
      <c r="BS441" s="24">
        <f t="shared" si="229"/>
        <v>0</v>
      </c>
      <c r="BT441" s="24">
        <f t="shared" si="230"/>
        <v>0</v>
      </c>
      <c r="BU441" s="24">
        <f t="shared" si="231"/>
        <v>0</v>
      </c>
      <c r="BV441" s="24">
        <f t="shared" si="232"/>
        <v>0</v>
      </c>
      <c r="BW441" s="24">
        <f t="shared" si="233"/>
        <v>0</v>
      </c>
      <c r="BX441" s="24">
        <f t="shared" si="234"/>
        <v>0</v>
      </c>
      <c r="BY441" s="24">
        <f t="shared" si="235"/>
        <v>0</v>
      </c>
      <c r="BZ441" s="24">
        <f t="shared" si="236"/>
        <v>0</v>
      </c>
      <c r="CA441" s="24">
        <f t="shared" si="237"/>
        <v>0</v>
      </c>
      <c r="CB441" s="24">
        <f t="shared" si="238"/>
        <v>0</v>
      </c>
      <c r="CC441" s="24">
        <f t="shared" si="239"/>
        <v>0</v>
      </c>
      <c r="CD441" s="24">
        <f t="shared" si="240"/>
        <v>0</v>
      </c>
      <c r="CE441" s="24">
        <f t="shared" si="241"/>
        <v>0</v>
      </c>
      <c r="CF441" s="24">
        <f t="shared" si="242"/>
        <v>0</v>
      </c>
      <c r="CG441" s="24">
        <f>MAX(BJ441,BN441,BX441,CB441)</f>
        <v>0</v>
      </c>
      <c r="CH441" s="24">
        <f t="shared" si="243"/>
        <v>0</v>
      </c>
      <c r="CI441" s="24">
        <f t="shared" si="244"/>
        <v>0</v>
      </c>
      <c r="CJ441" s="211">
        <f>_xlfn.XLOOKUP($C441,[1]Sheet1!$B:$B,[1]Sheet1!BJ:BJ)</f>
        <v>0</v>
      </c>
      <c r="CK441" s="211">
        <f>_xlfn.XLOOKUP($C441,[1]Sheet1!$B:$B,[1]Sheet1!BK:BK)</f>
        <v>0</v>
      </c>
      <c r="CL441" s="211">
        <f>_xlfn.XLOOKUP($C441,[1]Sheet1!$B:$B,[1]Sheet1!BL:BL)</f>
        <v>0</v>
      </c>
      <c r="CM441" s="211">
        <f>_xlfn.XLOOKUP($C441,[1]Sheet1!$B:$B,[1]Sheet1!BM:BM)</f>
        <v>0</v>
      </c>
      <c r="CN441" s="211">
        <f>_xlfn.XLOOKUP($C441,[1]Sheet1!$B:$B,[1]Sheet1!BN:BN)</f>
        <v>0</v>
      </c>
      <c r="CO441" s="211">
        <f>_xlfn.XLOOKUP($C441,[1]Sheet1!$B:$B,[1]Sheet1!BO:BO)</f>
        <v>0</v>
      </c>
      <c r="CP441" s="211">
        <f>_xlfn.XLOOKUP($C441,[1]Sheet1!$B:$B,[1]Sheet1!BP:BP)</f>
        <v>0</v>
      </c>
      <c r="CQ441" s="211">
        <f>_xlfn.XLOOKUP($C441,[1]Sheet1!$B:$B,[1]Sheet1!BQ:BQ)</f>
        <v>0</v>
      </c>
      <c r="CR441" s="211">
        <f>_xlfn.XLOOKUP($C441,[1]Sheet1!$B:$B,[1]Sheet1!BR:BR)</f>
        <v>0</v>
      </c>
      <c r="CS441" s="211">
        <f>_xlfn.XLOOKUP($C441,[1]Sheet1!$B:$B,[1]Sheet1!BS:BS)</f>
        <v>0</v>
      </c>
      <c r="CT441" s="211">
        <f>_xlfn.XLOOKUP($C441,[1]Sheet1!$B:$B,[1]Sheet1!BT:BT)</f>
        <v>0</v>
      </c>
      <c r="CU441" s="211">
        <f>_xlfn.XLOOKUP($C441,[1]Sheet1!$B:$B,[1]Sheet1!BU:BU)</f>
        <v>0</v>
      </c>
      <c r="CV441" s="211">
        <f>_xlfn.XLOOKUP($C441,[1]Sheet1!$B:$B,[1]Sheet1!BV:BV)</f>
        <v>0</v>
      </c>
      <c r="CW441" s="211">
        <f>_xlfn.XLOOKUP($C441,[1]Sheet1!$B:$B,[1]Sheet1!BW:BW)</f>
        <v>0</v>
      </c>
      <c r="CX441" s="211">
        <f>_xlfn.XLOOKUP($C441,[1]Sheet1!$B:$B,[1]Sheet1!BX:BX)</f>
        <v>0</v>
      </c>
      <c r="CY441" s="211">
        <f>_xlfn.XLOOKUP($C441,[1]Sheet1!$B:$B,[1]Sheet1!BY:BY)</f>
        <v>0</v>
      </c>
      <c r="CZ441" s="211">
        <f>_xlfn.XLOOKUP($C441,[1]Sheet1!$B:$B,[1]Sheet1!BZ:BZ)</f>
        <v>0</v>
      </c>
      <c r="DA441" s="211">
        <f>_xlfn.XLOOKUP($C441,[1]Sheet1!$B:$B,[1]Sheet1!CA:CA)</f>
        <v>0</v>
      </c>
      <c r="DB441" s="211">
        <f>_xlfn.XLOOKUP($C441,[1]Sheet1!$B:$B,[1]Sheet1!CB:CB)</f>
        <v>0</v>
      </c>
      <c r="DC441" s="211">
        <f>_xlfn.XLOOKUP($C441,[1]Sheet1!$B:$B,[1]Sheet1!CC:CC)</f>
        <v>0</v>
      </c>
      <c r="DD441" s="211">
        <f>_xlfn.XLOOKUP($C441,[1]Sheet1!$B:$B,[1]Sheet1!CD:CD)</f>
        <v>0</v>
      </c>
      <c r="DE441" s="211">
        <f>_xlfn.XLOOKUP($C441,[1]Sheet1!$B:$B,[1]Sheet1!CE:CE)</f>
        <v>0</v>
      </c>
      <c r="DF441" s="211">
        <f>_xlfn.XLOOKUP($C441,[1]Sheet1!$B:$B,[1]Sheet1!CF:CF)</f>
        <v>0</v>
      </c>
      <c r="DG441" s="163" t="str">
        <f>_xlfn.XLOOKUP(C441,[2]Sheet1!$B:$B,[2]Sheet1!$N:$N)</f>
        <v>N</v>
      </c>
      <c r="DH441" s="163">
        <f>_xlfn.XLOOKUP(C441,[2]Sheet1!$B:$B,[2]Sheet1!$R:$R)</f>
        <v>0</v>
      </c>
      <c r="DI441" s="163" t="str">
        <f>_xlfn.XLOOKUP(C441,[2]Sheet1!$B:$B,[2]Sheet1!$AN:$AN)</f>
        <v>N</v>
      </c>
      <c r="DJ441" s="163" t="str">
        <f>_xlfn.XLOOKUP(C441,[2]Sheet1!$B:$B,[2]Sheet1!$W:$W)</f>
        <v>G</v>
      </c>
      <c r="DK441" s="163" t="str">
        <f>_xlfn.XLOOKUP(C441,[2]Sheet1!$B:$B,[2]Sheet1!$AF:$AF)</f>
        <v>U</v>
      </c>
      <c r="DL441" s="163">
        <f>_xlfn.XLOOKUP(C441,[2]Sheet1!$B:$B,[2]Sheet1!$AW:$AW)</f>
        <v>0</v>
      </c>
      <c r="DM441" s="166" t="str">
        <f t="shared" si="245"/>
        <v>N</v>
      </c>
      <c r="DN441" s="166" t="str">
        <f t="shared" si="246"/>
        <v/>
      </c>
      <c r="DO441" s="166" t="str">
        <f t="shared" si="247"/>
        <v>N</v>
      </c>
      <c r="DP441" s="166" t="str">
        <f t="shared" si="248"/>
        <v>N</v>
      </c>
      <c r="DQ441" s="180" t="str">
        <f t="shared" si="249"/>
        <v/>
      </c>
      <c r="DR441" s="180"/>
    </row>
    <row r="442" spans="1:122" s="24" customFormat="1" ht="16.5" hidden="1" customHeight="1">
      <c r="A442" s="82">
        <v>439</v>
      </c>
      <c r="B442" s="24">
        <v>416</v>
      </c>
      <c r="C442" s="26" t="s">
        <v>1896</v>
      </c>
      <c r="D442" s="24" t="s">
        <v>7194</v>
      </c>
      <c r="E442" s="24" t="s">
        <v>7163</v>
      </c>
      <c r="F442" s="24" t="s">
        <v>2540</v>
      </c>
      <c r="G442" s="24" t="s">
        <v>3181</v>
      </c>
      <c r="H442" s="30" t="s">
        <v>1897</v>
      </c>
      <c r="I442" s="24" t="s">
        <v>1898</v>
      </c>
      <c r="J442" s="24">
        <v>7.8E-2</v>
      </c>
      <c r="K442" s="24" t="s">
        <v>1899</v>
      </c>
      <c r="L442" s="24">
        <v>149914</v>
      </c>
      <c r="M442" s="26">
        <v>31</v>
      </c>
      <c r="N442" s="73" t="s">
        <v>689</v>
      </c>
      <c r="O442" s="73" t="s">
        <v>7588</v>
      </c>
      <c r="P442" s="74" t="s">
        <v>7588</v>
      </c>
      <c r="Q442" s="73" t="s">
        <v>86</v>
      </c>
      <c r="R442" s="73" t="s">
        <v>86</v>
      </c>
      <c r="S442" s="73" t="s">
        <v>673</v>
      </c>
      <c r="T442" s="73" t="s">
        <v>2984</v>
      </c>
      <c r="U442" s="213">
        <v>2031</v>
      </c>
      <c r="V442" s="73" t="s">
        <v>7588</v>
      </c>
      <c r="W442" s="73" t="s">
        <v>7588</v>
      </c>
      <c r="X442" s="218" t="s">
        <v>7588</v>
      </c>
      <c r="Y442" s="73" t="s">
        <v>7588</v>
      </c>
      <c r="Z442" s="73" t="s">
        <v>7588</v>
      </c>
      <c r="AA442" s="74" t="s">
        <v>7588</v>
      </c>
      <c r="AB442" s="73"/>
      <c r="AC442" s="73" t="s">
        <v>417</v>
      </c>
      <c r="AD442" s="74" t="s">
        <v>6</v>
      </c>
      <c r="AE442" s="73" t="s">
        <v>7588</v>
      </c>
      <c r="AF442" s="73" t="s">
        <v>689</v>
      </c>
      <c r="AG442" s="73" t="s">
        <v>266</v>
      </c>
      <c r="AH442" s="73" t="s">
        <v>266</v>
      </c>
      <c r="AI442" s="73" t="s">
        <v>266</v>
      </c>
      <c r="AJ442" s="73" t="s">
        <v>2283</v>
      </c>
      <c r="AK442" s="81" t="s">
        <v>7588</v>
      </c>
      <c r="AL442" s="73" t="s">
        <v>7588</v>
      </c>
      <c r="AN442" s="26"/>
      <c r="AO442" s="24" t="s">
        <v>7346</v>
      </c>
      <c r="AP442" s="73" t="s">
        <v>86</v>
      </c>
      <c r="AQ442" s="24" t="s">
        <v>2283</v>
      </c>
      <c r="AR442" s="24" t="s">
        <v>6717</v>
      </c>
      <c r="AS442" s="24">
        <v>2050</v>
      </c>
      <c r="AU442" s="26"/>
      <c r="AV442" s="24" t="s">
        <v>267</v>
      </c>
      <c r="AW442" s="22" t="s">
        <v>267</v>
      </c>
      <c r="AX442" s="24" t="s">
        <v>269</v>
      </c>
      <c r="AY442" s="24" t="s">
        <v>689</v>
      </c>
      <c r="AZ442" s="24" t="s">
        <v>7588</v>
      </c>
      <c r="BA442" s="24" t="s">
        <v>7588</v>
      </c>
      <c r="BC442" s="26"/>
      <c r="BE442" s="29"/>
      <c r="BF442" s="26"/>
      <c r="BG442" s="24">
        <f t="shared" si="217"/>
        <v>0</v>
      </c>
      <c r="BH442" s="24">
        <f t="shared" si="218"/>
        <v>0</v>
      </c>
      <c r="BI442" s="24">
        <f t="shared" si="219"/>
        <v>0</v>
      </c>
      <c r="BJ442" s="24">
        <f t="shared" si="220"/>
        <v>0</v>
      </c>
      <c r="BK442" s="24">
        <f t="shared" si="221"/>
        <v>0</v>
      </c>
      <c r="BL442" s="24">
        <f t="shared" si="222"/>
        <v>0</v>
      </c>
      <c r="BM442" s="24">
        <f t="shared" si="223"/>
        <v>1</v>
      </c>
      <c r="BN442" s="24">
        <f t="shared" si="224"/>
        <v>1</v>
      </c>
      <c r="BO442" s="24">
        <f t="shared" si="225"/>
        <v>0</v>
      </c>
      <c r="BP442" s="24">
        <f t="shared" si="226"/>
        <v>0</v>
      </c>
      <c r="BQ442" s="24">
        <f t="shared" si="227"/>
        <v>0</v>
      </c>
      <c r="BR442" s="24">
        <f t="shared" si="228"/>
        <v>0</v>
      </c>
      <c r="BS442" s="24">
        <f t="shared" si="229"/>
        <v>0</v>
      </c>
      <c r="BT442" s="24">
        <f t="shared" si="230"/>
        <v>1</v>
      </c>
      <c r="BU442" s="24">
        <f t="shared" si="231"/>
        <v>0</v>
      </c>
      <c r="BV442" s="24">
        <f t="shared" si="232"/>
        <v>0</v>
      </c>
      <c r="BW442" s="24">
        <f t="shared" si="233"/>
        <v>0</v>
      </c>
      <c r="BX442" s="24">
        <f t="shared" si="234"/>
        <v>0</v>
      </c>
      <c r="BY442" s="24">
        <f t="shared" si="235"/>
        <v>0</v>
      </c>
      <c r="BZ442" s="24">
        <f t="shared" si="236"/>
        <v>0</v>
      </c>
      <c r="CA442" s="24">
        <f t="shared" si="237"/>
        <v>1</v>
      </c>
      <c r="CB442" s="24">
        <f t="shared" si="238"/>
        <v>1</v>
      </c>
      <c r="CC442" s="24">
        <f t="shared" si="239"/>
        <v>0</v>
      </c>
      <c r="CD442" s="24">
        <f t="shared" si="240"/>
        <v>0</v>
      </c>
      <c r="CE442" s="24">
        <f t="shared" si="241"/>
        <v>0</v>
      </c>
      <c r="CF442" s="24">
        <f t="shared" si="242"/>
        <v>0</v>
      </c>
      <c r="CG442" s="24">
        <f>MAX(BJ442,BN442,BX442,CB442)</f>
        <v>1</v>
      </c>
      <c r="CH442" s="24">
        <f t="shared" si="243"/>
        <v>0</v>
      </c>
      <c r="CI442" s="24">
        <f t="shared" si="244"/>
        <v>1</v>
      </c>
      <c r="CJ442" s="211">
        <f>_xlfn.XLOOKUP($C442,[1]Sheet1!$B:$B,[1]Sheet1!BJ:BJ)</f>
        <v>0</v>
      </c>
      <c r="CK442" s="211">
        <f>_xlfn.XLOOKUP($C442,[1]Sheet1!$B:$B,[1]Sheet1!BK:BK)</f>
        <v>0</v>
      </c>
      <c r="CL442" s="211">
        <f>_xlfn.XLOOKUP($C442,[1]Sheet1!$B:$B,[1]Sheet1!BL:BL)</f>
        <v>0</v>
      </c>
      <c r="CM442" s="211">
        <f>_xlfn.XLOOKUP($C442,[1]Sheet1!$B:$B,[1]Sheet1!BM:BM)</f>
        <v>0</v>
      </c>
      <c r="CN442" s="211">
        <f>_xlfn.XLOOKUP($C442,[1]Sheet1!$B:$B,[1]Sheet1!BN:BN)</f>
        <v>0</v>
      </c>
      <c r="CO442" s="211">
        <f>_xlfn.XLOOKUP($C442,[1]Sheet1!$B:$B,[1]Sheet1!BO:BO)</f>
        <v>0</v>
      </c>
      <c r="CP442" s="211">
        <f>_xlfn.XLOOKUP($C442,[1]Sheet1!$B:$B,[1]Sheet1!BP:BP)</f>
        <v>1</v>
      </c>
      <c r="CQ442" s="211">
        <f>_xlfn.XLOOKUP($C442,[1]Sheet1!$B:$B,[1]Sheet1!BQ:BQ)</f>
        <v>1</v>
      </c>
      <c r="CR442" s="211">
        <f>_xlfn.XLOOKUP($C442,[1]Sheet1!$B:$B,[1]Sheet1!BR:BR)</f>
        <v>0</v>
      </c>
      <c r="CS442" s="211">
        <f>_xlfn.XLOOKUP($C442,[1]Sheet1!$B:$B,[1]Sheet1!BS:BS)</f>
        <v>0</v>
      </c>
      <c r="CT442" s="211">
        <f>_xlfn.XLOOKUP($C442,[1]Sheet1!$B:$B,[1]Sheet1!BT:BT)</f>
        <v>1</v>
      </c>
      <c r="CU442" s="211">
        <f>_xlfn.XLOOKUP($C442,[1]Sheet1!$B:$B,[1]Sheet1!BU:BU)</f>
        <v>1</v>
      </c>
      <c r="CV442" s="211">
        <f>_xlfn.XLOOKUP($C442,[1]Sheet1!$B:$B,[1]Sheet1!BV:BV)</f>
        <v>0</v>
      </c>
      <c r="CW442" s="211">
        <f>_xlfn.XLOOKUP($C442,[1]Sheet1!$B:$B,[1]Sheet1!BW:BW)</f>
        <v>0</v>
      </c>
      <c r="CX442" s="211">
        <f>_xlfn.XLOOKUP($C442,[1]Sheet1!$B:$B,[1]Sheet1!BX:BX)</f>
        <v>0</v>
      </c>
      <c r="CY442" s="211">
        <f>_xlfn.XLOOKUP($C442,[1]Sheet1!$B:$B,[1]Sheet1!BY:BY)</f>
        <v>0</v>
      </c>
      <c r="CZ442" s="211">
        <f>_xlfn.XLOOKUP($C442,[1]Sheet1!$B:$B,[1]Sheet1!BZ:BZ)</f>
        <v>1</v>
      </c>
      <c r="DA442" s="211">
        <f>_xlfn.XLOOKUP($C442,[1]Sheet1!$B:$B,[1]Sheet1!CA:CA)</f>
        <v>0</v>
      </c>
      <c r="DB442" s="211">
        <f>_xlfn.XLOOKUP($C442,[1]Sheet1!$B:$B,[1]Sheet1!CB:CB)</f>
        <v>1</v>
      </c>
      <c r="DC442" s="211">
        <f>_xlfn.XLOOKUP($C442,[1]Sheet1!$B:$B,[1]Sheet1!CC:CC)</f>
        <v>0</v>
      </c>
      <c r="DD442" s="211">
        <f>_xlfn.XLOOKUP($C442,[1]Sheet1!$B:$B,[1]Sheet1!CD:CD)</f>
        <v>0</v>
      </c>
      <c r="DE442" s="211">
        <f>_xlfn.XLOOKUP($C442,[1]Sheet1!$B:$B,[1]Sheet1!CE:CE)</f>
        <v>1</v>
      </c>
      <c r="DF442" s="211">
        <f>_xlfn.XLOOKUP($C442,[1]Sheet1!$B:$B,[1]Sheet1!CF:CF)</f>
        <v>0</v>
      </c>
      <c r="DG442" s="163" t="str">
        <f>_xlfn.XLOOKUP(C442,[2]Sheet1!$B:$B,[2]Sheet1!$N:$N)</f>
        <v>Y</v>
      </c>
      <c r="DH442" s="163" t="str">
        <f>_xlfn.XLOOKUP(C442,[2]Sheet1!$B:$B,[2]Sheet1!$R:$R)</f>
        <v>No</v>
      </c>
      <c r="DI442" s="163" t="str">
        <f>_xlfn.XLOOKUP(C442,[2]Sheet1!$B:$B,[2]Sheet1!$AN:$AN)</f>
        <v>C, V</v>
      </c>
      <c r="DJ442" s="163" t="str">
        <f>_xlfn.XLOOKUP(C442,[2]Sheet1!$B:$B,[2]Sheet1!$W:$W)</f>
        <v>N</v>
      </c>
      <c r="DK442" s="163" t="str">
        <f>_xlfn.XLOOKUP(C442,[2]Sheet1!$B:$B,[2]Sheet1!$AF:$AF)</f>
        <v>N</v>
      </c>
      <c r="DL442" s="163" t="str">
        <f>_xlfn.XLOOKUP(C442,[2]Sheet1!$B:$B,[2]Sheet1!$AW:$AW)</f>
        <v>U</v>
      </c>
      <c r="DM442" s="166" t="str">
        <f t="shared" si="245"/>
        <v>Y</v>
      </c>
      <c r="DN442" s="166" t="str">
        <f t="shared" si="246"/>
        <v/>
      </c>
      <c r="DO442" s="166" t="str">
        <f t="shared" si="247"/>
        <v>Y</v>
      </c>
      <c r="DP442" s="166" t="str">
        <f t="shared" si="248"/>
        <v>N</v>
      </c>
      <c r="DQ442" s="180" t="str">
        <f t="shared" si="249"/>
        <v>Not Specified</v>
      </c>
      <c r="DR442" s="180"/>
    </row>
    <row r="443" spans="1:122" s="99" customFormat="1" ht="16.5" hidden="1" customHeight="1">
      <c r="A443" s="151">
        <v>440</v>
      </c>
      <c r="B443" s="143">
        <v>482</v>
      </c>
      <c r="C443" s="144" t="s">
        <v>1146</v>
      </c>
      <c r="D443" s="143" t="s">
        <v>7168</v>
      </c>
      <c r="E443" s="143" t="s">
        <v>3005</v>
      </c>
      <c r="F443" s="143" t="s">
        <v>2349</v>
      </c>
      <c r="G443" s="143" t="s">
        <v>3136</v>
      </c>
      <c r="H443" s="167" t="s">
        <v>1147</v>
      </c>
      <c r="I443" s="143" t="s">
        <v>1148</v>
      </c>
      <c r="J443" s="143">
        <v>-8.7999999999999995E-2</v>
      </c>
      <c r="K443" s="143" t="s">
        <v>1149</v>
      </c>
      <c r="L443" s="143">
        <v>361000</v>
      </c>
      <c r="M443" s="144">
        <v>5</v>
      </c>
      <c r="N443" s="145" t="s">
        <v>689</v>
      </c>
      <c r="O443" s="145" t="s">
        <v>7588</v>
      </c>
      <c r="P443" s="146" t="s">
        <v>7588</v>
      </c>
      <c r="Q443" s="73" t="s">
        <v>689</v>
      </c>
      <c r="R443" s="73" t="s">
        <v>86</v>
      </c>
      <c r="S443" s="145" t="s">
        <v>673</v>
      </c>
      <c r="T443" s="145" t="s">
        <v>674</v>
      </c>
      <c r="U443" s="214">
        <v>2033</v>
      </c>
      <c r="V443" s="145" t="s">
        <v>673</v>
      </c>
      <c r="W443" s="145" t="s">
        <v>3329</v>
      </c>
      <c r="X443" s="219">
        <v>2050</v>
      </c>
      <c r="Y443" s="73" t="s">
        <v>86</v>
      </c>
      <c r="Z443" s="145" t="s">
        <v>673</v>
      </c>
      <c r="AA443" s="146">
        <v>2050</v>
      </c>
      <c r="AB443" s="145"/>
      <c r="AC443" s="145" t="s">
        <v>675</v>
      </c>
      <c r="AD443" s="146" t="s">
        <v>5</v>
      </c>
      <c r="AE443" s="73" t="s">
        <v>7346</v>
      </c>
      <c r="AF443" s="73" t="s">
        <v>86</v>
      </c>
      <c r="AG443" s="145" t="s">
        <v>266</v>
      </c>
      <c r="AH443" s="145" t="s">
        <v>266</v>
      </c>
      <c r="AI443" s="145" t="s">
        <v>266</v>
      </c>
      <c r="AJ443" s="145" t="s">
        <v>2283</v>
      </c>
      <c r="AK443" s="147" t="s">
        <v>6729</v>
      </c>
      <c r="AL443" s="145">
        <v>2050</v>
      </c>
      <c r="AM443" s="143"/>
      <c r="AN443" s="144"/>
      <c r="AO443" s="24" t="s">
        <v>7588</v>
      </c>
      <c r="AP443" s="145" t="s">
        <v>689</v>
      </c>
      <c r="AQ443" s="143" t="s">
        <v>7588</v>
      </c>
      <c r="AR443" s="143" t="s">
        <v>7588</v>
      </c>
      <c r="AS443" s="143" t="s">
        <v>7588</v>
      </c>
      <c r="AT443" s="143"/>
      <c r="AU443" s="144"/>
      <c r="AV443" s="143" t="s">
        <v>266</v>
      </c>
      <c r="AW443" s="198" t="s">
        <v>3019</v>
      </c>
      <c r="AX443" s="143" t="s">
        <v>269</v>
      </c>
      <c r="AY443" s="143" t="s">
        <v>689</v>
      </c>
      <c r="AZ443" s="143" t="s">
        <v>7588</v>
      </c>
      <c r="BA443" s="143" t="s">
        <v>7588</v>
      </c>
      <c r="BB443" s="143"/>
      <c r="BC443" s="144"/>
      <c r="BD443" s="143"/>
      <c r="BE443" s="148"/>
      <c r="BF443" s="202" t="s">
        <v>1150</v>
      </c>
      <c r="BG443" s="24">
        <f t="shared" si="217"/>
        <v>0</v>
      </c>
      <c r="BH443" s="24">
        <f t="shared" si="218"/>
        <v>0</v>
      </c>
      <c r="BI443" s="24">
        <f t="shared" si="219"/>
        <v>0</v>
      </c>
      <c r="BJ443" s="24">
        <f t="shared" si="220"/>
        <v>0</v>
      </c>
      <c r="BK443" s="24">
        <f t="shared" si="221"/>
        <v>0</v>
      </c>
      <c r="BL443" s="24">
        <f t="shared" si="222"/>
        <v>0</v>
      </c>
      <c r="BM443" s="24">
        <f t="shared" si="223"/>
        <v>1</v>
      </c>
      <c r="BN443" s="24">
        <f t="shared" si="224"/>
        <v>1</v>
      </c>
      <c r="BO443" s="24">
        <f t="shared" si="225"/>
        <v>0</v>
      </c>
      <c r="BP443" s="24">
        <f t="shared" si="226"/>
        <v>0</v>
      </c>
      <c r="BQ443" s="24">
        <f t="shared" si="227"/>
        <v>1</v>
      </c>
      <c r="BR443" s="24">
        <f t="shared" si="228"/>
        <v>0</v>
      </c>
      <c r="BS443" s="24">
        <f t="shared" si="229"/>
        <v>0</v>
      </c>
      <c r="BT443" s="24">
        <f t="shared" si="230"/>
        <v>0</v>
      </c>
      <c r="BU443" s="24">
        <f t="shared" si="231"/>
        <v>0</v>
      </c>
      <c r="BV443" s="24">
        <f t="shared" si="232"/>
        <v>0</v>
      </c>
      <c r="BW443" s="24">
        <f t="shared" si="233"/>
        <v>1</v>
      </c>
      <c r="BX443" s="24">
        <f t="shared" si="234"/>
        <v>1</v>
      </c>
      <c r="BY443" s="24">
        <f t="shared" si="235"/>
        <v>0</v>
      </c>
      <c r="BZ443" s="24">
        <f t="shared" si="236"/>
        <v>0</v>
      </c>
      <c r="CA443" s="24">
        <f t="shared" si="237"/>
        <v>1</v>
      </c>
      <c r="CB443" s="24">
        <f t="shared" si="238"/>
        <v>1</v>
      </c>
      <c r="CC443" s="24">
        <f t="shared" si="239"/>
        <v>0</v>
      </c>
      <c r="CD443" s="24">
        <f t="shared" si="240"/>
        <v>0</v>
      </c>
      <c r="CE443" s="24">
        <f t="shared" si="241"/>
        <v>0</v>
      </c>
      <c r="CF443" s="24">
        <f t="shared" si="242"/>
        <v>1</v>
      </c>
      <c r="CG443" s="24">
        <f>MAX(BJ443,BN443,BX443,CB443)</f>
        <v>1</v>
      </c>
      <c r="CH443" s="24">
        <f t="shared" si="243"/>
        <v>0</v>
      </c>
      <c r="CI443" s="24">
        <f t="shared" si="244"/>
        <v>0</v>
      </c>
      <c r="CJ443" s="211">
        <f>_xlfn.XLOOKUP("Jeronimo Martins",[1]Sheet1!$B:$B,[1]Sheet1!BJ:BJ)</f>
        <v>0</v>
      </c>
      <c r="CK443" s="211">
        <f>_xlfn.XLOOKUP("Jeronimo Martins",[1]Sheet1!$B:$B,[1]Sheet1!BK:BK)</f>
        <v>0</v>
      </c>
      <c r="CL443" s="211">
        <f>_xlfn.XLOOKUP("Jeronimo Martins",[1]Sheet1!$B:$B,[1]Sheet1!BL:BL)</f>
        <v>0</v>
      </c>
      <c r="CM443" s="211">
        <f>_xlfn.XLOOKUP("Jeronimo Martins",[1]Sheet1!$B:$B,[1]Sheet1!BM:BM)</f>
        <v>0</v>
      </c>
      <c r="CN443" s="211">
        <f>_xlfn.XLOOKUP("Jeronimo Martins",[1]Sheet1!$B:$B,[1]Sheet1!BN:BN)</f>
        <v>0</v>
      </c>
      <c r="CO443" s="211">
        <f>_xlfn.XLOOKUP("Jeronimo Martins",[1]Sheet1!$B:$B,[1]Sheet1!BO:BO)</f>
        <v>0</v>
      </c>
      <c r="CP443" s="211">
        <f>_xlfn.XLOOKUP("Jeronimo Martins",[1]Sheet1!$B:$B,[1]Sheet1!BP:BP)</f>
        <v>1</v>
      </c>
      <c r="CQ443" s="211">
        <f>_xlfn.XLOOKUP("Jeronimo Martins",[1]Sheet1!$B:$B,[1]Sheet1!BQ:BQ)</f>
        <v>1</v>
      </c>
      <c r="CR443" s="211">
        <f>_xlfn.XLOOKUP("Jeronimo Martins",[1]Sheet1!$B:$B,[1]Sheet1!BR:BR)</f>
        <v>0</v>
      </c>
      <c r="CS443" s="211">
        <f>_xlfn.XLOOKUP("Jeronimo Martins",[1]Sheet1!$B:$B,[1]Sheet1!BS:BS)</f>
        <v>0</v>
      </c>
      <c r="CT443" s="211">
        <f>_xlfn.XLOOKUP("Jeronimo Martins",[1]Sheet1!$B:$B,[1]Sheet1!BT:BT)</f>
        <v>1</v>
      </c>
      <c r="CU443" s="211">
        <f>_xlfn.XLOOKUP("Jeronimo Martins",[1]Sheet1!$B:$B,[1]Sheet1!BU:BU)</f>
        <v>1</v>
      </c>
      <c r="CV443" s="211">
        <f>_xlfn.XLOOKUP("Jeronimo Martins",[1]Sheet1!$B:$B,[1]Sheet1!BV:BV)</f>
        <v>0</v>
      </c>
      <c r="CW443" s="211">
        <f>_xlfn.XLOOKUP("Jeronimo Martins",[1]Sheet1!$B:$B,[1]Sheet1!BW:BW)</f>
        <v>0</v>
      </c>
      <c r="CX443" s="211">
        <f>_xlfn.XLOOKUP("Jeronimo Martins",[1]Sheet1!$B:$B,[1]Sheet1!BX:BX)</f>
        <v>0</v>
      </c>
      <c r="CY443" s="211">
        <f>_xlfn.XLOOKUP("Jeronimo Martins",[1]Sheet1!$B:$B,[1]Sheet1!BY:BY)</f>
        <v>0</v>
      </c>
      <c r="CZ443" s="211">
        <f>_xlfn.XLOOKUP("Jeronimo Martins",[1]Sheet1!$B:$B,[1]Sheet1!BZ:BZ)</f>
        <v>1</v>
      </c>
      <c r="DA443" s="211">
        <f>_xlfn.XLOOKUP("Jeronimo Martins",[1]Sheet1!$B:$B,[1]Sheet1!CA:CA)</f>
        <v>0</v>
      </c>
      <c r="DB443" s="211">
        <f>_xlfn.XLOOKUP("Jeronimo Martins",[1]Sheet1!$B:$B,[1]Sheet1!CB:CB)</f>
        <v>1</v>
      </c>
      <c r="DC443" s="211">
        <f>_xlfn.XLOOKUP("Jeronimo Martins",[1]Sheet1!$B:$B,[1]Sheet1!CC:CC)</f>
        <v>0</v>
      </c>
      <c r="DD443" s="211">
        <f>_xlfn.XLOOKUP("Jeronimo Martins",[1]Sheet1!$B:$B,[1]Sheet1!CD:CD)</f>
        <v>0</v>
      </c>
      <c r="DE443" s="211">
        <f>_xlfn.XLOOKUP("Jeronimo Martins",[1]Sheet1!$B:$B,[1]Sheet1!CE:CE)</f>
        <v>1</v>
      </c>
      <c r="DF443" s="211">
        <f>_xlfn.XLOOKUP("Jeronimo Martins",[1]Sheet1!$B:$B,[1]Sheet1!CF:CF)</f>
        <v>0</v>
      </c>
      <c r="DG443" s="163" t="e">
        <f>_xlfn.XLOOKUP(C443,[2]Sheet1!$B:$B,[2]Sheet1!$N:$N)</f>
        <v>#N/A</v>
      </c>
      <c r="DH443" s="163" t="e">
        <f>_xlfn.XLOOKUP(C443,[2]Sheet1!$B:$B,[2]Sheet1!$R:$R)</f>
        <v>#N/A</v>
      </c>
      <c r="DI443" s="163" t="e">
        <f>_xlfn.XLOOKUP(C443,[2]Sheet1!$B:$B,[2]Sheet1!$AN:$AN)</f>
        <v>#N/A</v>
      </c>
      <c r="DJ443" s="163" t="e">
        <f>_xlfn.XLOOKUP(C443,[2]Sheet1!$B:$B,[2]Sheet1!$W:$W)</f>
        <v>#N/A</v>
      </c>
      <c r="DK443" s="163" t="e">
        <f>_xlfn.XLOOKUP(C443,[2]Sheet1!$B:$B,[2]Sheet1!$AF:$AF)</f>
        <v>#N/A</v>
      </c>
      <c r="DL443" s="163" t="e">
        <f>_xlfn.XLOOKUP(C443,[2]Sheet1!$B:$B,[2]Sheet1!$AW:$AW)</f>
        <v>#N/A</v>
      </c>
      <c r="DM443" s="166" t="str">
        <f t="shared" si="245"/>
        <v>N</v>
      </c>
      <c r="DN443" s="166" t="str">
        <f t="shared" si="246"/>
        <v>Targets set</v>
      </c>
      <c r="DO443" s="166" t="str">
        <f t="shared" si="247"/>
        <v>N</v>
      </c>
      <c r="DP443" s="166" t="str">
        <f t="shared" si="248"/>
        <v>Y</v>
      </c>
      <c r="DQ443" s="180" t="str">
        <f t="shared" si="249"/>
        <v>Yes</v>
      </c>
      <c r="DR443" s="180"/>
    </row>
    <row r="444" spans="1:122" s="24" customFormat="1" ht="16.5" hidden="1" customHeight="1">
      <c r="A444" s="24">
        <v>441</v>
      </c>
      <c r="B444" s="24">
        <v>424</v>
      </c>
      <c r="C444" s="26" t="s">
        <v>1900</v>
      </c>
      <c r="D444" s="24" t="s">
        <v>7247</v>
      </c>
      <c r="E444" s="24" t="s">
        <v>7189</v>
      </c>
      <c r="F444" s="24" t="s">
        <v>7286</v>
      </c>
      <c r="G444" s="24" t="s">
        <v>2990</v>
      </c>
      <c r="H444" s="30" t="s">
        <v>1901</v>
      </c>
      <c r="I444" s="24" t="s">
        <v>1902</v>
      </c>
      <c r="J444" s="24">
        <v>-1.034</v>
      </c>
      <c r="K444" s="24" t="s">
        <v>1903</v>
      </c>
      <c r="L444" s="24">
        <v>26727</v>
      </c>
      <c r="M444" s="26">
        <v>6</v>
      </c>
      <c r="N444" s="73" t="s">
        <v>86</v>
      </c>
      <c r="O444" s="73">
        <v>2015</v>
      </c>
      <c r="P444" s="74">
        <v>2022</v>
      </c>
      <c r="Q444" s="73" t="s">
        <v>86</v>
      </c>
      <c r="R444" s="73" t="s">
        <v>86</v>
      </c>
      <c r="S444" s="73" t="s">
        <v>673</v>
      </c>
      <c r="T444" s="73" t="s">
        <v>2984</v>
      </c>
      <c r="U444" s="214">
        <v>2030</v>
      </c>
      <c r="V444" s="73" t="s">
        <v>7588</v>
      </c>
      <c r="W444" s="73" t="s">
        <v>7588</v>
      </c>
      <c r="X444" s="218" t="s">
        <v>7588</v>
      </c>
      <c r="Y444" s="73" t="s">
        <v>7588</v>
      </c>
      <c r="Z444" s="73" t="s">
        <v>7588</v>
      </c>
      <c r="AA444" s="74" t="s">
        <v>7588</v>
      </c>
      <c r="AB444" s="73"/>
      <c r="AC444" s="73" t="s">
        <v>417</v>
      </c>
      <c r="AD444" s="74" t="s">
        <v>6</v>
      </c>
      <c r="AE444" s="73" t="s">
        <v>7588</v>
      </c>
      <c r="AF444" s="73" t="s">
        <v>689</v>
      </c>
      <c r="AG444" s="73" t="s">
        <v>266</v>
      </c>
      <c r="AH444" s="73" t="s">
        <v>266</v>
      </c>
      <c r="AI444" s="73" t="s">
        <v>738</v>
      </c>
      <c r="AJ444" s="73" t="s">
        <v>691</v>
      </c>
      <c r="AK444" s="81" t="s">
        <v>7588</v>
      </c>
      <c r="AL444" s="73" t="s">
        <v>7588</v>
      </c>
      <c r="AN444" s="26"/>
      <c r="AO444" s="24" t="s">
        <v>870</v>
      </c>
      <c r="AP444" s="73" t="s">
        <v>86</v>
      </c>
      <c r="AQ444" s="24" t="s">
        <v>691</v>
      </c>
      <c r="AR444" s="24" t="s">
        <v>6741</v>
      </c>
      <c r="AS444" s="24">
        <v>2050</v>
      </c>
      <c r="AU444" s="26"/>
      <c r="AV444" s="24" t="s">
        <v>269</v>
      </c>
      <c r="AW444" s="22" t="s">
        <v>3019</v>
      </c>
      <c r="AX444" s="24" t="s">
        <v>269</v>
      </c>
      <c r="AY444" s="24" t="s">
        <v>689</v>
      </c>
      <c r="AZ444" s="24" t="s">
        <v>7588</v>
      </c>
      <c r="BA444" s="24" t="s">
        <v>7588</v>
      </c>
      <c r="BC444" s="26"/>
      <c r="BE444" s="29"/>
      <c r="BF444" s="26"/>
      <c r="BG444" s="24">
        <f t="shared" si="217"/>
        <v>1</v>
      </c>
      <c r="BH444" s="24">
        <f t="shared" si="218"/>
        <v>0</v>
      </c>
      <c r="BI444" s="24">
        <f t="shared" si="219"/>
        <v>0</v>
      </c>
      <c r="BJ444" s="24">
        <f t="shared" si="220"/>
        <v>1</v>
      </c>
      <c r="BK444" s="24">
        <f t="shared" si="221"/>
        <v>0</v>
      </c>
      <c r="BL444" s="24">
        <f t="shared" si="222"/>
        <v>1</v>
      </c>
      <c r="BM444" s="24">
        <f t="shared" si="223"/>
        <v>0</v>
      </c>
      <c r="BN444" s="24">
        <f t="shared" si="224"/>
        <v>1</v>
      </c>
      <c r="BO444" s="24">
        <f t="shared" si="225"/>
        <v>0</v>
      </c>
      <c r="BP444" s="24">
        <f t="shared" si="226"/>
        <v>0</v>
      </c>
      <c r="BQ444" s="24">
        <f t="shared" si="227"/>
        <v>0</v>
      </c>
      <c r="BR444" s="24">
        <f t="shared" si="228"/>
        <v>0</v>
      </c>
      <c r="BS444" s="24">
        <f t="shared" si="229"/>
        <v>0</v>
      </c>
      <c r="BT444" s="24">
        <f t="shared" si="230"/>
        <v>1</v>
      </c>
      <c r="BU444" s="24">
        <f t="shared" si="231"/>
        <v>0</v>
      </c>
      <c r="BV444" s="24">
        <f t="shared" si="232"/>
        <v>0</v>
      </c>
      <c r="BW444" s="24">
        <f t="shared" si="233"/>
        <v>0</v>
      </c>
      <c r="BX444" s="24">
        <f t="shared" si="234"/>
        <v>0</v>
      </c>
      <c r="BY444" s="24">
        <f t="shared" si="235"/>
        <v>0</v>
      </c>
      <c r="BZ444" s="24">
        <f t="shared" si="236"/>
        <v>0</v>
      </c>
      <c r="CA444" s="24">
        <f t="shared" si="237"/>
        <v>1</v>
      </c>
      <c r="CB444" s="24">
        <f t="shared" si="238"/>
        <v>1</v>
      </c>
      <c r="CC444" s="24">
        <f t="shared" si="239"/>
        <v>0</v>
      </c>
      <c r="CD444" s="24">
        <f t="shared" si="240"/>
        <v>0</v>
      </c>
      <c r="CE444" s="24">
        <f t="shared" si="241"/>
        <v>0</v>
      </c>
      <c r="CF444" s="24">
        <f t="shared" si="242"/>
        <v>0</v>
      </c>
      <c r="CG444" s="24">
        <f>MAX($BJ444,$BN444,$BX444,$CB444)</f>
        <v>1</v>
      </c>
      <c r="CH444" s="24">
        <f t="shared" si="243"/>
        <v>1</v>
      </c>
      <c r="CI444" s="24">
        <f t="shared" si="244"/>
        <v>0</v>
      </c>
      <c r="CJ444" s="211">
        <f>_xlfn.XLOOKUP($C444,[1]Sheet1!$B:$B,[1]Sheet1!BJ:BJ)</f>
        <v>0</v>
      </c>
      <c r="CK444" s="211">
        <f>_xlfn.XLOOKUP($C444,[1]Sheet1!$B:$B,[1]Sheet1!BK:BK)</f>
        <v>0</v>
      </c>
      <c r="CL444" s="211">
        <f>_xlfn.XLOOKUP($C444,[1]Sheet1!$B:$B,[1]Sheet1!BL:BL)</f>
        <v>0</v>
      </c>
      <c r="CM444" s="211">
        <f>_xlfn.XLOOKUP($C444,[1]Sheet1!$B:$B,[1]Sheet1!BM:BM)</f>
        <v>0</v>
      </c>
      <c r="CN444" s="211">
        <f>_xlfn.XLOOKUP($C444,[1]Sheet1!$B:$B,[1]Sheet1!BN:BN)</f>
        <v>0</v>
      </c>
      <c r="CO444" s="211">
        <f>_xlfn.XLOOKUP($C444,[1]Sheet1!$B:$B,[1]Sheet1!BO:BO)</f>
        <v>0</v>
      </c>
      <c r="CP444" s="211">
        <f>_xlfn.XLOOKUP($C444,[1]Sheet1!$B:$B,[1]Sheet1!BP:BP)</f>
        <v>1</v>
      </c>
      <c r="CQ444" s="211">
        <f>_xlfn.XLOOKUP($C444,[1]Sheet1!$B:$B,[1]Sheet1!BQ:BQ)</f>
        <v>1</v>
      </c>
      <c r="CR444" s="211">
        <f>_xlfn.XLOOKUP($C444,[1]Sheet1!$B:$B,[1]Sheet1!BR:BR)</f>
        <v>0</v>
      </c>
      <c r="CS444" s="211">
        <f>_xlfn.XLOOKUP($C444,[1]Sheet1!$B:$B,[1]Sheet1!BS:BS)</f>
        <v>1</v>
      </c>
      <c r="CT444" s="211">
        <f>_xlfn.XLOOKUP($C444,[1]Sheet1!$B:$B,[1]Sheet1!BT:BT)</f>
        <v>0</v>
      </c>
      <c r="CU444" s="211">
        <f>_xlfn.XLOOKUP($C444,[1]Sheet1!$B:$B,[1]Sheet1!BU:BU)</f>
        <v>1</v>
      </c>
      <c r="CV444" s="211">
        <f>_xlfn.XLOOKUP($C444,[1]Sheet1!$B:$B,[1]Sheet1!BV:BV)</f>
        <v>1</v>
      </c>
      <c r="CW444" s="211">
        <f>_xlfn.XLOOKUP($C444,[1]Sheet1!$B:$B,[1]Sheet1!BW:BW)</f>
        <v>0</v>
      </c>
      <c r="CX444" s="211">
        <f>_xlfn.XLOOKUP($C444,[1]Sheet1!$B:$B,[1]Sheet1!BX:BX)</f>
        <v>0</v>
      </c>
      <c r="CY444" s="211">
        <f>_xlfn.XLOOKUP($C444,[1]Sheet1!$B:$B,[1]Sheet1!BY:BY)</f>
        <v>1</v>
      </c>
      <c r="CZ444" s="211">
        <f>_xlfn.XLOOKUP($C444,[1]Sheet1!$B:$B,[1]Sheet1!BZ:BZ)</f>
        <v>1</v>
      </c>
      <c r="DA444" s="211">
        <f>_xlfn.XLOOKUP($C444,[1]Sheet1!$B:$B,[1]Sheet1!CA:CA)</f>
        <v>0</v>
      </c>
      <c r="DB444" s="211">
        <f>_xlfn.XLOOKUP($C444,[1]Sheet1!$B:$B,[1]Sheet1!CB:CB)</f>
        <v>1</v>
      </c>
      <c r="DC444" s="211">
        <f>_xlfn.XLOOKUP($C444,[1]Sheet1!$B:$B,[1]Sheet1!CC:CC)</f>
        <v>0</v>
      </c>
      <c r="DD444" s="211">
        <f>_xlfn.XLOOKUP($C444,[1]Sheet1!$B:$B,[1]Sheet1!CD:CD)</f>
        <v>0</v>
      </c>
      <c r="DE444" s="211">
        <f>_xlfn.XLOOKUP($C444,[1]Sheet1!$B:$B,[1]Sheet1!CE:CE)</f>
        <v>1</v>
      </c>
      <c r="DF444" s="211">
        <f>_xlfn.XLOOKUP($C444,[1]Sheet1!$B:$B,[1]Sheet1!CF:CF)</f>
        <v>1</v>
      </c>
      <c r="DG444" s="163" t="str">
        <f>_xlfn.XLOOKUP(C444,[2]Sheet1!$B:$B,[2]Sheet1!$N:$N)</f>
        <v>Y</v>
      </c>
      <c r="DH444" s="163" t="str">
        <f>_xlfn.XLOOKUP(C444,[2]Sheet1!$B:$B,[2]Sheet1!$R:$R)</f>
        <v>No</v>
      </c>
      <c r="DI444" s="163" t="str">
        <f>_xlfn.XLOOKUP(C444,[2]Sheet1!$B:$B,[2]Sheet1!$AN:$AN)</f>
        <v>V</v>
      </c>
      <c r="DJ444" s="163" t="str">
        <f>_xlfn.XLOOKUP(C444,[2]Sheet1!$B:$B,[2]Sheet1!$W:$W)</f>
        <v>C</v>
      </c>
      <c r="DK444" s="163" t="str">
        <f>_xlfn.XLOOKUP(C444,[2]Sheet1!$B:$B,[2]Sheet1!$AF:$AF)</f>
        <v>U</v>
      </c>
      <c r="DL444" s="163" t="str">
        <f>_xlfn.XLOOKUP(C444,[2]Sheet1!$B:$B,[2]Sheet1!$AW:$AW)</f>
        <v>U</v>
      </c>
      <c r="DM444" s="166" t="str">
        <f t="shared" si="245"/>
        <v>Y</v>
      </c>
      <c r="DN444" s="166" t="str">
        <f t="shared" si="246"/>
        <v/>
      </c>
      <c r="DO444" s="166" t="str">
        <f t="shared" si="247"/>
        <v>Y</v>
      </c>
      <c r="DP444" s="166" t="str">
        <f t="shared" si="248"/>
        <v>N</v>
      </c>
      <c r="DQ444" s="180" t="str">
        <f t="shared" si="249"/>
        <v>No</v>
      </c>
      <c r="DR444" s="180"/>
    </row>
    <row r="445" spans="1:122" s="24" customFormat="1" ht="16.5" hidden="1" customHeight="1">
      <c r="A445" s="24">
        <v>442</v>
      </c>
      <c r="B445" s="24">
        <v>429</v>
      </c>
      <c r="C445" s="26" t="s">
        <v>1904</v>
      </c>
      <c r="D445" s="143" t="s">
        <v>7187</v>
      </c>
      <c r="E445" s="143" t="s">
        <v>7169</v>
      </c>
      <c r="F445" s="143" t="s">
        <v>2277</v>
      </c>
      <c r="G445" s="143" t="s">
        <v>3181</v>
      </c>
      <c r="H445" s="167" t="s">
        <v>1905</v>
      </c>
      <c r="I445" s="143" t="s">
        <v>1906</v>
      </c>
      <c r="J445" s="143">
        <v>0.42899999999999999</v>
      </c>
      <c r="K445" s="143" t="s">
        <v>1907</v>
      </c>
      <c r="L445" s="143">
        <v>30585</v>
      </c>
      <c r="M445" s="144">
        <v>16</v>
      </c>
      <c r="N445" s="73" t="s">
        <v>689</v>
      </c>
      <c r="O445" s="73" t="s">
        <v>7588</v>
      </c>
      <c r="P445" s="74" t="s">
        <v>7588</v>
      </c>
      <c r="Q445" s="73" t="s">
        <v>689</v>
      </c>
      <c r="R445" s="73" t="s">
        <v>689</v>
      </c>
      <c r="S445" s="73" t="s">
        <v>7588</v>
      </c>
      <c r="T445" s="73" t="s">
        <v>7588</v>
      </c>
      <c r="U445" s="213" t="s">
        <v>7588</v>
      </c>
      <c r="V445" s="73" t="s">
        <v>7588</v>
      </c>
      <c r="W445" s="73" t="s">
        <v>7588</v>
      </c>
      <c r="X445" s="218" t="s">
        <v>7588</v>
      </c>
      <c r="Y445" s="73" t="s">
        <v>7588</v>
      </c>
      <c r="Z445" s="73" t="s">
        <v>7588</v>
      </c>
      <c r="AA445" s="74" t="s">
        <v>7588</v>
      </c>
      <c r="AB445" s="73"/>
      <c r="AC445" s="73" t="s">
        <v>417</v>
      </c>
      <c r="AD445" s="74" t="s">
        <v>6</v>
      </c>
      <c r="AE445" s="73" t="s">
        <v>7588</v>
      </c>
      <c r="AF445" s="73" t="s">
        <v>689</v>
      </c>
      <c r="AG445" s="73" t="s">
        <v>266</v>
      </c>
      <c r="AH445" s="73" t="s">
        <v>266</v>
      </c>
      <c r="AI445" s="73" t="s">
        <v>738</v>
      </c>
      <c r="AJ445" s="73" t="s">
        <v>691</v>
      </c>
      <c r="AK445" s="81" t="s">
        <v>7588</v>
      </c>
      <c r="AL445" s="73" t="s">
        <v>7588</v>
      </c>
      <c r="AN445" s="26"/>
      <c r="AO445" s="24" t="s">
        <v>870</v>
      </c>
      <c r="AP445" s="73" t="s">
        <v>86</v>
      </c>
      <c r="AQ445" s="24" t="s">
        <v>691</v>
      </c>
      <c r="AR445" s="24" t="s">
        <v>6749</v>
      </c>
      <c r="AS445" s="24">
        <v>2035</v>
      </c>
      <c r="AU445" s="26"/>
      <c r="AV445" s="24" t="s">
        <v>269</v>
      </c>
      <c r="AW445" s="22" t="s">
        <v>3019</v>
      </c>
      <c r="AX445" s="24" t="s">
        <v>269</v>
      </c>
      <c r="AY445" s="24" t="s">
        <v>689</v>
      </c>
      <c r="AZ445" s="24" t="s">
        <v>7588</v>
      </c>
      <c r="BA445" s="24" t="s">
        <v>7588</v>
      </c>
      <c r="BC445" s="26"/>
      <c r="BE445" s="29"/>
      <c r="BF445" s="26"/>
      <c r="BG445" s="24">
        <f t="shared" si="217"/>
        <v>0</v>
      </c>
      <c r="BH445" s="24">
        <f t="shared" si="218"/>
        <v>0</v>
      </c>
      <c r="BI445" s="24">
        <f t="shared" si="219"/>
        <v>0</v>
      </c>
      <c r="BJ445" s="24">
        <f t="shared" si="220"/>
        <v>0</v>
      </c>
      <c r="BK445" s="24">
        <f t="shared" si="221"/>
        <v>0</v>
      </c>
      <c r="BL445" s="24">
        <f t="shared" si="222"/>
        <v>0</v>
      </c>
      <c r="BM445" s="24">
        <f t="shared" si="223"/>
        <v>0</v>
      </c>
      <c r="BN445" s="24">
        <f t="shared" si="224"/>
        <v>0</v>
      </c>
      <c r="BO445" s="24">
        <f t="shared" si="225"/>
        <v>0</v>
      </c>
      <c r="BP445" s="24">
        <f t="shared" si="226"/>
        <v>0</v>
      </c>
      <c r="BQ445" s="24">
        <f t="shared" si="227"/>
        <v>0</v>
      </c>
      <c r="BR445" s="24">
        <f t="shared" si="228"/>
        <v>0</v>
      </c>
      <c r="BS445" s="24">
        <f t="shared" si="229"/>
        <v>0</v>
      </c>
      <c r="BT445" s="24">
        <f t="shared" si="230"/>
        <v>1</v>
      </c>
      <c r="BU445" s="24">
        <f t="shared" si="231"/>
        <v>0</v>
      </c>
      <c r="BV445" s="24">
        <f t="shared" si="232"/>
        <v>0</v>
      </c>
      <c r="BW445" s="24">
        <f t="shared" si="233"/>
        <v>0</v>
      </c>
      <c r="BX445" s="24">
        <f t="shared" si="234"/>
        <v>0</v>
      </c>
      <c r="BY445" s="24">
        <f t="shared" si="235"/>
        <v>0</v>
      </c>
      <c r="BZ445" s="24">
        <f t="shared" si="236"/>
        <v>0</v>
      </c>
      <c r="CA445" s="24">
        <f t="shared" si="237"/>
        <v>1</v>
      </c>
      <c r="CB445" s="24">
        <f t="shared" si="238"/>
        <v>1</v>
      </c>
      <c r="CC445" s="24">
        <f t="shared" si="239"/>
        <v>0</v>
      </c>
      <c r="CD445" s="24">
        <f t="shared" si="240"/>
        <v>0</v>
      </c>
      <c r="CE445" s="24">
        <f t="shared" si="241"/>
        <v>0</v>
      </c>
      <c r="CF445" s="24">
        <f t="shared" si="242"/>
        <v>0</v>
      </c>
      <c r="CG445" s="24">
        <f>MAX(BJ445,BN445,BX445,CB445)</f>
        <v>1</v>
      </c>
      <c r="CH445" s="24">
        <f t="shared" si="243"/>
        <v>1</v>
      </c>
      <c r="CI445" s="24">
        <f t="shared" si="244"/>
        <v>0</v>
      </c>
      <c r="CJ445" s="211">
        <f>_xlfn.XLOOKUP($C445,[1]Sheet1!$B:$B,[1]Sheet1!BJ:BJ)</f>
        <v>0</v>
      </c>
      <c r="CK445" s="211">
        <f>_xlfn.XLOOKUP($C445,[1]Sheet1!$B:$B,[1]Sheet1!BK:BK)</f>
        <v>0</v>
      </c>
      <c r="CL445" s="211">
        <f>_xlfn.XLOOKUP($C445,[1]Sheet1!$B:$B,[1]Sheet1!BL:BL)</f>
        <v>0</v>
      </c>
      <c r="CM445" s="211">
        <f>_xlfn.XLOOKUP($C445,[1]Sheet1!$B:$B,[1]Sheet1!BM:BM)</f>
        <v>0</v>
      </c>
      <c r="CN445" s="211">
        <f>_xlfn.XLOOKUP($C445,[1]Sheet1!$B:$B,[1]Sheet1!BN:BN)</f>
        <v>0</v>
      </c>
      <c r="CO445" s="211">
        <f>_xlfn.XLOOKUP($C445,[1]Sheet1!$B:$B,[1]Sheet1!BO:BO)</f>
        <v>0</v>
      </c>
      <c r="CP445" s="211">
        <f>_xlfn.XLOOKUP($C445,[1]Sheet1!$B:$B,[1]Sheet1!BP:BP)</f>
        <v>0</v>
      </c>
      <c r="CQ445" s="211">
        <f>_xlfn.XLOOKUP($C445,[1]Sheet1!$B:$B,[1]Sheet1!BQ:BQ)</f>
        <v>0</v>
      </c>
      <c r="CR445" s="211">
        <f>_xlfn.XLOOKUP($C445,[1]Sheet1!$B:$B,[1]Sheet1!BR:BR)</f>
        <v>0</v>
      </c>
      <c r="CS445" s="211">
        <f>_xlfn.XLOOKUP($C445,[1]Sheet1!$B:$B,[1]Sheet1!BS:BS)</f>
        <v>0</v>
      </c>
      <c r="CT445" s="211">
        <f>_xlfn.XLOOKUP($C445,[1]Sheet1!$B:$B,[1]Sheet1!BT:BT)</f>
        <v>0</v>
      </c>
      <c r="CU445" s="211">
        <f>_xlfn.XLOOKUP($C445,[1]Sheet1!$B:$B,[1]Sheet1!BU:BU)</f>
        <v>0</v>
      </c>
      <c r="CV445" s="211">
        <f>_xlfn.XLOOKUP($C445,[1]Sheet1!$B:$B,[1]Sheet1!BV:BV)</f>
        <v>0</v>
      </c>
      <c r="CW445" s="211">
        <f>_xlfn.XLOOKUP($C445,[1]Sheet1!$B:$B,[1]Sheet1!BW:BW)</f>
        <v>0</v>
      </c>
      <c r="CX445" s="211">
        <f>_xlfn.XLOOKUP($C445,[1]Sheet1!$B:$B,[1]Sheet1!BX:BX)</f>
        <v>0</v>
      </c>
      <c r="CY445" s="211">
        <f>_xlfn.XLOOKUP($C445,[1]Sheet1!$B:$B,[1]Sheet1!BY:BY)</f>
        <v>0</v>
      </c>
      <c r="CZ445" s="211">
        <f>_xlfn.XLOOKUP($C445,[1]Sheet1!$B:$B,[1]Sheet1!BZ:BZ)</f>
        <v>0</v>
      </c>
      <c r="DA445" s="211">
        <f>_xlfn.XLOOKUP($C445,[1]Sheet1!$B:$B,[1]Sheet1!CA:CA)</f>
        <v>0</v>
      </c>
      <c r="DB445" s="211">
        <f>_xlfn.XLOOKUP($C445,[1]Sheet1!$B:$B,[1]Sheet1!CB:CB)</f>
        <v>0</v>
      </c>
      <c r="DC445" s="211">
        <f>_xlfn.XLOOKUP($C445,[1]Sheet1!$B:$B,[1]Sheet1!CC:CC)</f>
        <v>0</v>
      </c>
      <c r="DD445" s="211">
        <f>_xlfn.XLOOKUP($C445,[1]Sheet1!$B:$B,[1]Sheet1!CD:CD)</f>
        <v>0</v>
      </c>
      <c r="DE445" s="211">
        <f>_xlfn.XLOOKUP($C445,[1]Sheet1!$B:$B,[1]Sheet1!CE:CE)</f>
        <v>0</v>
      </c>
      <c r="DF445" s="211">
        <f>_xlfn.XLOOKUP($C445,[1]Sheet1!$B:$B,[1]Sheet1!CF:CF)</f>
        <v>0</v>
      </c>
      <c r="DG445" s="163" t="str">
        <f>_xlfn.XLOOKUP(C445,[2]Sheet1!$B:$B,[2]Sheet1!$N:$N)</f>
        <v>N</v>
      </c>
      <c r="DH445" s="163">
        <f>_xlfn.XLOOKUP(C445,[2]Sheet1!$B:$B,[2]Sheet1!$R:$R)</f>
        <v>0</v>
      </c>
      <c r="DI445" s="163" t="str">
        <f>_xlfn.XLOOKUP(C445,[2]Sheet1!$B:$B,[2]Sheet1!$AN:$AN)</f>
        <v>N</v>
      </c>
      <c r="DJ445" s="163" t="str">
        <f>_xlfn.XLOOKUP(C445,[2]Sheet1!$B:$B,[2]Sheet1!$W:$W)</f>
        <v>N</v>
      </c>
      <c r="DK445" s="163">
        <f>_xlfn.XLOOKUP(C445,[2]Sheet1!$B:$B,[2]Sheet1!$AF:$AF)</f>
        <v>0</v>
      </c>
      <c r="DL445" s="163">
        <f>_xlfn.XLOOKUP(C445,[2]Sheet1!$B:$B,[2]Sheet1!$AW:$AW)</f>
        <v>0</v>
      </c>
      <c r="DM445" s="166" t="str">
        <f t="shared" si="245"/>
        <v>N</v>
      </c>
      <c r="DN445" s="166" t="str">
        <f t="shared" si="246"/>
        <v/>
      </c>
      <c r="DO445" s="166" t="str">
        <f t="shared" si="247"/>
        <v>Y</v>
      </c>
      <c r="DP445" s="166" t="str">
        <f t="shared" si="248"/>
        <v>N</v>
      </c>
      <c r="DQ445" s="180" t="str">
        <f t="shared" si="249"/>
        <v>No</v>
      </c>
      <c r="DR445" s="180"/>
    </row>
    <row r="446" spans="1:122" s="24" customFormat="1" ht="16.5" hidden="1" customHeight="1">
      <c r="A446" s="24">
        <v>443</v>
      </c>
      <c r="B446" s="24">
        <v>419</v>
      </c>
      <c r="C446" s="26" t="s">
        <v>1300</v>
      </c>
      <c r="D446" s="143" t="s">
        <v>7217</v>
      </c>
      <c r="E446" s="143" t="s">
        <v>7169</v>
      </c>
      <c r="F446" s="143" t="s">
        <v>2439</v>
      </c>
      <c r="G446" s="143" t="s">
        <v>3136</v>
      </c>
      <c r="H446" s="167" t="s">
        <v>1301</v>
      </c>
      <c r="I446" s="143" t="s">
        <v>1302</v>
      </c>
      <c r="J446" s="143">
        <v>-0.27</v>
      </c>
      <c r="K446" s="143" t="s">
        <v>1303</v>
      </c>
      <c r="L446" s="143">
        <v>300000</v>
      </c>
      <c r="M446" s="144">
        <v>10</v>
      </c>
      <c r="N446" s="73" t="s">
        <v>689</v>
      </c>
      <c r="O446" s="73" t="s">
        <v>7588</v>
      </c>
      <c r="P446" s="74" t="s">
        <v>7588</v>
      </c>
      <c r="Q446" s="73" t="s">
        <v>689</v>
      </c>
      <c r="R446" s="73" t="s">
        <v>689</v>
      </c>
      <c r="S446" s="73" t="s">
        <v>7588</v>
      </c>
      <c r="T446" s="73" t="s">
        <v>7588</v>
      </c>
      <c r="U446" s="213" t="s">
        <v>7588</v>
      </c>
      <c r="V446" s="73" t="s">
        <v>7588</v>
      </c>
      <c r="W446" s="73" t="s">
        <v>7588</v>
      </c>
      <c r="X446" s="218" t="s">
        <v>7588</v>
      </c>
      <c r="Y446" s="73" t="s">
        <v>7588</v>
      </c>
      <c r="Z446" s="73" t="s">
        <v>7588</v>
      </c>
      <c r="AA446" s="74" t="s">
        <v>7588</v>
      </c>
      <c r="AB446" s="73"/>
      <c r="AC446" s="73" t="s">
        <v>675</v>
      </c>
      <c r="AD446" s="74" t="s">
        <v>5</v>
      </c>
      <c r="AE446" s="73" t="s">
        <v>870</v>
      </c>
      <c r="AF446" s="73" t="s">
        <v>86</v>
      </c>
      <c r="AG446" s="73" t="s">
        <v>266</v>
      </c>
      <c r="AH446" s="73" t="s">
        <v>266</v>
      </c>
      <c r="AI446" s="73" t="s">
        <v>269</v>
      </c>
      <c r="AJ446" s="73" t="s">
        <v>691</v>
      </c>
      <c r="AK446" s="81" t="s">
        <v>6757</v>
      </c>
      <c r="AL446" s="73">
        <v>2030</v>
      </c>
      <c r="AN446" s="26"/>
      <c r="AO446" s="24" t="s">
        <v>7588</v>
      </c>
      <c r="AP446" s="73" t="s">
        <v>689</v>
      </c>
      <c r="AQ446" s="24" t="s">
        <v>7588</v>
      </c>
      <c r="AR446" s="24" t="s">
        <v>7588</v>
      </c>
      <c r="AS446" s="24" t="s">
        <v>7588</v>
      </c>
      <c r="AU446" s="26"/>
      <c r="AV446" s="24" t="s">
        <v>266</v>
      </c>
      <c r="AW446" s="22" t="s">
        <v>267</v>
      </c>
      <c r="AX446" s="24" t="s">
        <v>266</v>
      </c>
      <c r="AY446" s="24" t="s">
        <v>689</v>
      </c>
      <c r="AZ446" s="24" t="s">
        <v>7588</v>
      </c>
      <c r="BA446" s="24" t="s">
        <v>7588</v>
      </c>
      <c r="BC446" s="26"/>
      <c r="BE446" s="29"/>
      <c r="BF446" s="26"/>
      <c r="BG446" s="24">
        <f t="shared" si="217"/>
        <v>0</v>
      </c>
      <c r="BH446" s="24">
        <f t="shared" si="218"/>
        <v>0</v>
      </c>
      <c r="BI446" s="24">
        <f t="shared" si="219"/>
        <v>0</v>
      </c>
      <c r="BJ446" s="24">
        <f t="shared" si="220"/>
        <v>0</v>
      </c>
      <c r="BK446" s="24">
        <f t="shared" si="221"/>
        <v>0</v>
      </c>
      <c r="BL446" s="24">
        <f t="shared" si="222"/>
        <v>0</v>
      </c>
      <c r="BM446" s="24">
        <f t="shared" si="223"/>
        <v>0</v>
      </c>
      <c r="BN446" s="24">
        <f t="shared" si="224"/>
        <v>0</v>
      </c>
      <c r="BO446" s="24">
        <f t="shared" si="225"/>
        <v>0</v>
      </c>
      <c r="BP446" s="24">
        <f t="shared" si="226"/>
        <v>0</v>
      </c>
      <c r="BQ446" s="24">
        <f t="shared" si="227"/>
        <v>0</v>
      </c>
      <c r="BR446" s="24">
        <f t="shared" si="228"/>
        <v>0</v>
      </c>
      <c r="BS446" s="24">
        <f t="shared" si="229"/>
        <v>0</v>
      </c>
      <c r="BT446" s="24">
        <f t="shared" si="230"/>
        <v>0</v>
      </c>
      <c r="BU446" s="24">
        <f t="shared" si="231"/>
        <v>0</v>
      </c>
      <c r="BV446" s="24">
        <f t="shared" si="232"/>
        <v>1</v>
      </c>
      <c r="BW446" s="24">
        <f t="shared" si="233"/>
        <v>0</v>
      </c>
      <c r="BX446" s="24">
        <f t="shared" si="234"/>
        <v>1</v>
      </c>
      <c r="BY446" s="24">
        <f t="shared" si="235"/>
        <v>0</v>
      </c>
      <c r="BZ446" s="24">
        <f t="shared" si="236"/>
        <v>0</v>
      </c>
      <c r="CA446" s="24">
        <f t="shared" si="237"/>
        <v>0</v>
      </c>
      <c r="CB446" s="24">
        <f t="shared" si="238"/>
        <v>0</v>
      </c>
      <c r="CC446" s="24">
        <f t="shared" si="239"/>
        <v>0</v>
      </c>
      <c r="CD446" s="24">
        <f t="shared" si="240"/>
        <v>0</v>
      </c>
      <c r="CE446" s="24">
        <f t="shared" si="241"/>
        <v>0</v>
      </c>
      <c r="CF446" s="24">
        <f t="shared" si="242"/>
        <v>1</v>
      </c>
      <c r="CG446" s="24">
        <f>MAX($BJ446,$BN446,$BX446,$CB446)</f>
        <v>1</v>
      </c>
      <c r="CH446" s="24">
        <f t="shared" si="243"/>
        <v>0</v>
      </c>
      <c r="CI446" s="24">
        <f t="shared" si="244"/>
        <v>0</v>
      </c>
      <c r="CJ446" s="211">
        <f>_xlfn.XLOOKUP($C446,[1]Sheet1!$B:$B,[1]Sheet1!BJ:BJ)</f>
        <v>0</v>
      </c>
      <c r="CK446" s="211">
        <f>_xlfn.XLOOKUP($C446,[1]Sheet1!$B:$B,[1]Sheet1!BK:BK)</f>
        <v>0</v>
      </c>
      <c r="CL446" s="211">
        <f>_xlfn.XLOOKUP($C446,[1]Sheet1!$B:$B,[1]Sheet1!BL:BL)</f>
        <v>1</v>
      </c>
      <c r="CM446" s="211">
        <f>_xlfn.XLOOKUP($C446,[1]Sheet1!$B:$B,[1]Sheet1!BM:BM)</f>
        <v>1</v>
      </c>
      <c r="CN446" s="211">
        <f>_xlfn.XLOOKUP($C446,[1]Sheet1!$B:$B,[1]Sheet1!BN:BN)</f>
        <v>0</v>
      </c>
      <c r="CO446" s="211">
        <f>_xlfn.XLOOKUP($C446,[1]Sheet1!$B:$B,[1]Sheet1!BO:BO)</f>
        <v>0</v>
      </c>
      <c r="CP446" s="211">
        <f>_xlfn.XLOOKUP($C446,[1]Sheet1!$B:$B,[1]Sheet1!BP:BP)</f>
        <v>0</v>
      </c>
      <c r="CQ446" s="211">
        <f>_xlfn.XLOOKUP($C446,[1]Sheet1!$B:$B,[1]Sheet1!BQ:BQ)</f>
        <v>0</v>
      </c>
      <c r="CR446" s="211">
        <f>_xlfn.XLOOKUP($C446,[1]Sheet1!$B:$B,[1]Sheet1!BR:BR)</f>
        <v>0</v>
      </c>
      <c r="CS446" s="211">
        <f>_xlfn.XLOOKUP($C446,[1]Sheet1!$B:$B,[1]Sheet1!BS:BS)</f>
        <v>0</v>
      </c>
      <c r="CT446" s="211">
        <f>_xlfn.XLOOKUP($C446,[1]Sheet1!$B:$B,[1]Sheet1!BT:BT)</f>
        <v>0</v>
      </c>
      <c r="CU446" s="211">
        <f>_xlfn.XLOOKUP($C446,[1]Sheet1!$B:$B,[1]Sheet1!BU:BU)</f>
        <v>0</v>
      </c>
      <c r="CV446" s="211">
        <f>_xlfn.XLOOKUP($C446,[1]Sheet1!$B:$B,[1]Sheet1!BV:BV)</f>
        <v>0</v>
      </c>
      <c r="CW446" s="211">
        <f>_xlfn.XLOOKUP($C446,[1]Sheet1!$B:$B,[1]Sheet1!BW:BW)</f>
        <v>0</v>
      </c>
      <c r="CX446" s="211">
        <f>_xlfn.XLOOKUP($C446,[1]Sheet1!$B:$B,[1]Sheet1!BX:BX)</f>
        <v>0</v>
      </c>
      <c r="CY446" s="211">
        <f>_xlfn.XLOOKUP($C446,[1]Sheet1!$B:$B,[1]Sheet1!BY:BY)</f>
        <v>0</v>
      </c>
      <c r="CZ446" s="211">
        <f>_xlfn.XLOOKUP($C446,[1]Sheet1!$B:$B,[1]Sheet1!BZ:BZ)</f>
        <v>1</v>
      </c>
      <c r="DA446" s="211">
        <f>_xlfn.XLOOKUP($C446,[1]Sheet1!$B:$B,[1]Sheet1!CA:CA)</f>
        <v>0</v>
      </c>
      <c r="DB446" s="211">
        <f>_xlfn.XLOOKUP($C446,[1]Sheet1!$B:$B,[1]Sheet1!CB:CB)</f>
        <v>1</v>
      </c>
      <c r="DC446" s="211">
        <f>_xlfn.XLOOKUP($C446,[1]Sheet1!$B:$B,[1]Sheet1!CC:CC)</f>
        <v>0</v>
      </c>
      <c r="DD446" s="211">
        <f>_xlfn.XLOOKUP($C446,[1]Sheet1!$B:$B,[1]Sheet1!CD:CD)</f>
        <v>0</v>
      </c>
      <c r="DE446" s="211">
        <f>_xlfn.XLOOKUP($C446,[1]Sheet1!$B:$B,[1]Sheet1!CE:CE)</f>
        <v>1</v>
      </c>
      <c r="DF446" s="211">
        <f>_xlfn.XLOOKUP($C446,[1]Sheet1!$B:$B,[1]Sheet1!CF:CF)</f>
        <v>0</v>
      </c>
      <c r="DG446" s="163" t="str">
        <f>_xlfn.XLOOKUP(C446,[2]Sheet1!$B:$B,[2]Sheet1!$N:$N)</f>
        <v>N</v>
      </c>
      <c r="DH446" s="163">
        <f>_xlfn.XLOOKUP(C446,[2]Sheet1!$B:$B,[2]Sheet1!$R:$R)</f>
        <v>0</v>
      </c>
      <c r="DI446" s="163" t="str">
        <f>_xlfn.XLOOKUP(C446,[2]Sheet1!$B:$B,[2]Sheet1!$AN:$AN)</f>
        <v>N</v>
      </c>
      <c r="DJ446" s="163" t="str">
        <f>_xlfn.XLOOKUP(C446,[2]Sheet1!$B:$B,[2]Sheet1!$W:$W)</f>
        <v>N</v>
      </c>
      <c r="DK446" s="163" t="str">
        <f>_xlfn.XLOOKUP(C446,[2]Sheet1!$B:$B,[2]Sheet1!$AF:$AF)</f>
        <v>U</v>
      </c>
      <c r="DL446" s="163" t="str">
        <f>_xlfn.XLOOKUP(C446,[2]Sheet1!$B:$B,[2]Sheet1!$AW:$AW)</f>
        <v>N</v>
      </c>
      <c r="DM446" s="166" t="str">
        <f t="shared" si="245"/>
        <v>N</v>
      </c>
      <c r="DN446" s="166" t="str">
        <f t="shared" si="246"/>
        <v/>
      </c>
      <c r="DO446" s="166" t="str">
        <f t="shared" si="247"/>
        <v>N</v>
      </c>
      <c r="DP446" s="166" t="str">
        <f t="shared" si="248"/>
        <v>Y</v>
      </c>
      <c r="DQ446" s="180" t="str">
        <f t="shared" si="249"/>
        <v>Yes</v>
      </c>
      <c r="DR446" s="180"/>
    </row>
    <row r="447" spans="1:122" s="24" customFormat="1" ht="16.5" hidden="1" customHeight="1">
      <c r="A447" s="24">
        <v>444</v>
      </c>
      <c r="B447" s="24">
        <v>439</v>
      </c>
      <c r="C447" s="26" t="s">
        <v>1928</v>
      </c>
      <c r="D447" s="24" t="s">
        <v>7201</v>
      </c>
      <c r="E447" s="24" t="s">
        <v>3005</v>
      </c>
      <c r="F447" s="24" t="s">
        <v>2277</v>
      </c>
      <c r="G447" s="24" t="s">
        <v>3181</v>
      </c>
      <c r="H447" s="30" t="s">
        <v>1929</v>
      </c>
      <c r="I447" s="24" t="s">
        <v>1930</v>
      </c>
      <c r="J447" s="24">
        <v>0</v>
      </c>
      <c r="K447" s="24" t="s">
        <v>1931</v>
      </c>
      <c r="L447" s="24">
        <v>138444</v>
      </c>
      <c r="M447" s="26">
        <v>29</v>
      </c>
      <c r="N447" s="73" t="s">
        <v>689</v>
      </c>
      <c r="O447" s="73" t="s">
        <v>7588</v>
      </c>
      <c r="P447" s="74" t="s">
        <v>7588</v>
      </c>
      <c r="Q447" s="73" t="s">
        <v>689</v>
      </c>
      <c r="R447" s="73" t="s">
        <v>689</v>
      </c>
      <c r="S447" s="73" t="s">
        <v>7588</v>
      </c>
      <c r="T447" s="73" t="s">
        <v>7588</v>
      </c>
      <c r="U447" s="213" t="s">
        <v>7588</v>
      </c>
      <c r="V447" s="73" t="s">
        <v>7588</v>
      </c>
      <c r="W447" s="73" t="s">
        <v>7588</v>
      </c>
      <c r="X447" s="218" t="s">
        <v>7588</v>
      </c>
      <c r="Y447" s="73" t="s">
        <v>7588</v>
      </c>
      <c r="Z447" s="73" t="s">
        <v>7588</v>
      </c>
      <c r="AA447" s="74" t="s">
        <v>7588</v>
      </c>
      <c r="AB447" s="73"/>
      <c r="AC447" s="73" t="s">
        <v>417</v>
      </c>
      <c r="AD447" s="74" t="s">
        <v>6</v>
      </c>
      <c r="AE447" s="73" t="s">
        <v>7588</v>
      </c>
      <c r="AF447" s="73" t="s">
        <v>689</v>
      </c>
      <c r="AG447" s="73" t="s">
        <v>266</v>
      </c>
      <c r="AH447" s="73" t="s">
        <v>266</v>
      </c>
      <c r="AI447" s="73" t="s">
        <v>266</v>
      </c>
      <c r="AJ447" s="73" t="s">
        <v>2283</v>
      </c>
      <c r="AK447" s="81" t="s">
        <v>7588</v>
      </c>
      <c r="AL447" s="73" t="s">
        <v>7588</v>
      </c>
      <c r="AN447" s="26"/>
      <c r="AO447" s="24" t="s">
        <v>7346</v>
      </c>
      <c r="AP447" s="73" t="s">
        <v>86</v>
      </c>
      <c r="AQ447" s="24" t="s">
        <v>2283</v>
      </c>
      <c r="AR447" s="24" t="s">
        <v>6763</v>
      </c>
      <c r="AS447" s="24">
        <v>2050</v>
      </c>
      <c r="AU447" s="26"/>
      <c r="AV447" s="24" t="s">
        <v>267</v>
      </c>
      <c r="AW447" s="22" t="s">
        <v>267</v>
      </c>
      <c r="AX447" s="24" t="s">
        <v>269</v>
      </c>
      <c r="AY447" s="24" t="s">
        <v>689</v>
      </c>
      <c r="AZ447" s="24" t="s">
        <v>7588</v>
      </c>
      <c r="BA447" s="24" t="s">
        <v>7588</v>
      </c>
      <c r="BC447" s="26"/>
      <c r="BE447" s="29"/>
      <c r="BF447" s="26"/>
      <c r="BG447" s="24">
        <f t="shared" si="217"/>
        <v>0</v>
      </c>
      <c r="BH447" s="24">
        <f t="shared" si="218"/>
        <v>0</v>
      </c>
      <c r="BI447" s="24">
        <f t="shared" si="219"/>
        <v>0</v>
      </c>
      <c r="BJ447" s="24">
        <f t="shared" si="220"/>
        <v>0</v>
      </c>
      <c r="BK447" s="24">
        <f t="shared" si="221"/>
        <v>0</v>
      </c>
      <c r="BL447" s="24">
        <f t="shared" si="222"/>
        <v>0</v>
      </c>
      <c r="BM447" s="24">
        <f t="shared" si="223"/>
        <v>0</v>
      </c>
      <c r="BN447" s="24">
        <f t="shared" si="224"/>
        <v>0</v>
      </c>
      <c r="BO447" s="24">
        <f t="shared" si="225"/>
        <v>0</v>
      </c>
      <c r="BP447" s="24">
        <f t="shared" si="226"/>
        <v>0</v>
      </c>
      <c r="BQ447" s="24">
        <f t="shared" si="227"/>
        <v>0</v>
      </c>
      <c r="BR447" s="24">
        <f t="shared" si="228"/>
        <v>0</v>
      </c>
      <c r="BS447" s="24">
        <f t="shared" si="229"/>
        <v>0</v>
      </c>
      <c r="BT447" s="24">
        <f t="shared" si="230"/>
        <v>1</v>
      </c>
      <c r="BU447" s="24">
        <f t="shared" si="231"/>
        <v>0</v>
      </c>
      <c r="BV447" s="24">
        <f t="shared" si="232"/>
        <v>0</v>
      </c>
      <c r="BW447" s="24">
        <f t="shared" si="233"/>
        <v>0</v>
      </c>
      <c r="BX447" s="24">
        <f t="shared" si="234"/>
        <v>0</v>
      </c>
      <c r="BY447" s="24">
        <f t="shared" si="235"/>
        <v>0</v>
      </c>
      <c r="BZ447" s="24">
        <f t="shared" si="236"/>
        <v>0</v>
      </c>
      <c r="CA447" s="24">
        <f t="shared" si="237"/>
        <v>1</v>
      </c>
      <c r="CB447" s="24">
        <f t="shared" si="238"/>
        <v>1</v>
      </c>
      <c r="CC447" s="24">
        <f t="shared" si="239"/>
        <v>0</v>
      </c>
      <c r="CD447" s="24">
        <f t="shared" si="240"/>
        <v>0</v>
      </c>
      <c r="CE447" s="24">
        <f t="shared" si="241"/>
        <v>0</v>
      </c>
      <c r="CF447" s="24">
        <f t="shared" si="242"/>
        <v>0</v>
      </c>
      <c r="CG447" s="24">
        <f>MAX(BJ447,BN447,BX447,CB447)</f>
        <v>1</v>
      </c>
      <c r="CH447" s="24">
        <f t="shared" si="243"/>
        <v>0</v>
      </c>
      <c r="CI447" s="24">
        <f t="shared" si="244"/>
        <v>1</v>
      </c>
      <c r="CJ447" s="211">
        <f>_xlfn.XLOOKUP($C447,[1]Sheet1!$B:$B,[1]Sheet1!BJ:BJ)</f>
        <v>0</v>
      </c>
      <c r="CK447" s="211">
        <f>_xlfn.XLOOKUP($C447,[1]Sheet1!$B:$B,[1]Sheet1!BK:BK)</f>
        <v>0</v>
      </c>
      <c r="CL447" s="211">
        <f>_xlfn.XLOOKUP($C447,[1]Sheet1!$B:$B,[1]Sheet1!BL:BL)</f>
        <v>0</v>
      </c>
      <c r="CM447" s="211">
        <f>_xlfn.XLOOKUP($C447,[1]Sheet1!$B:$B,[1]Sheet1!BM:BM)</f>
        <v>0</v>
      </c>
      <c r="CN447" s="211">
        <f>_xlfn.XLOOKUP($C447,[1]Sheet1!$B:$B,[1]Sheet1!BN:BN)</f>
        <v>0</v>
      </c>
      <c r="CO447" s="211">
        <f>_xlfn.XLOOKUP($C447,[1]Sheet1!$B:$B,[1]Sheet1!BO:BO)</f>
        <v>0</v>
      </c>
      <c r="CP447" s="211">
        <f>_xlfn.XLOOKUP($C447,[1]Sheet1!$B:$B,[1]Sheet1!BP:BP)</f>
        <v>1</v>
      </c>
      <c r="CQ447" s="211">
        <f>_xlfn.XLOOKUP($C447,[1]Sheet1!$B:$B,[1]Sheet1!BQ:BQ)</f>
        <v>1</v>
      </c>
      <c r="CR447" s="211">
        <f>_xlfn.XLOOKUP($C447,[1]Sheet1!$B:$B,[1]Sheet1!BR:BR)</f>
        <v>0</v>
      </c>
      <c r="CS447" s="211">
        <f>_xlfn.XLOOKUP($C447,[1]Sheet1!$B:$B,[1]Sheet1!BS:BS)</f>
        <v>1</v>
      </c>
      <c r="CT447" s="211">
        <f>_xlfn.XLOOKUP($C447,[1]Sheet1!$B:$B,[1]Sheet1!BT:BT)</f>
        <v>0</v>
      </c>
      <c r="CU447" s="211">
        <f>_xlfn.XLOOKUP($C447,[1]Sheet1!$B:$B,[1]Sheet1!BU:BU)</f>
        <v>1</v>
      </c>
      <c r="CV447" s="211">
        <f>_xlfn.XLOOKUP($C447,[1]Sheet1!$B:$B,[1]Sheet1!BV:BV)</f>
        <v>0</v>
      </c>
      <c r="CW447" s="211">
        <f>_xlfn.XLOOKUP($C447,[1]Sheet1!$B:$B,[1]Sheet1!BW:BW)</f>
        <v>0</v>
      </c>
      <c r="CX447" s="211">
        <f>_xlfn.XLOOKUP($C447,[1]Sheet1!$B:$B,[1]Sheet1!BX:BX)</f>
        <v>0</v>
      </c>
      <c r="CY447" s="211">
        <f>_xlfn.XLOOKUP($C447,[1]Sheet1!$B:$B,[1]Sheet1!BY:BY)</f>
        <v>0</v>
      </c>
      <c r="CZ447" s="211">
        <f>_xlfn.XLOOKUP($C447,[1]Sheet1!$B:$B,[1]Sheet1!BZ:BZ)</f>
        <v>1</v>
      </c>
      <c r="DA447" s="211">
        <f>_xlfn.XLOOKUP($C447,[1]Sheet1!$B:$B,[1]Sheet1!CA:CA)</f>
        <v>0</v>
      </c>
      <c r="DB447" s="211">
        <f>_xlfn.XLOOKUP($C447,[1]Sheet1!$B:$B,[1]Sheet1!CB:CB)</f>
        <v>1</v>
      </c>
      <c r="DC447" s="211">
        <f>_xlfn.XLOOKUP($C447,[1]Sheet1!$B:$B,[1]Sheet1!CC:CC)</f>
        <v>1</v>
      </c>
      <c r="DD447" s="211">
        <f>_xlfn.XLOOKUP($C447,[1]Sheet1!$B:$B,[1]Sheet1!CD:CD)</f>
        <v>0</v>
      </c>
      <c r="DE447" s="211">
        <f>_xlfn.XLOOKUP($C447,[1]Sheet1!$B:$B,[1]Sheet1!CE:CE)</f>
        <v>1</v>
      </c>
      <c r="DF447" s="211">
        <f>_xlfn.XLOOKUP($C447,[1]Sheet1!$B:$B,[1]Sheet1!CF:CF)</f>
        <v>0</v>
      </c>
      <c r="DG447" s="163" t="str">
        <f>_xlfn.XLOOKUP(C447,[2]Sheet1!$B:$B,[2]Sheet1!$N:$N)</f>
        <v>N</v>
      </c>
      <c r="DH447" s="163">
        <f>_xlfn.XLOOKUP(C447,[2]Sheet1!$B:$B,[2]Sheet1!$R:$R)</f>
        <v>0</v>
      </c>
      <c r="DI447" s="163" t="str">
        <f>_xlfn.XLOOKUP(C447,[2]Sheet1!$B:$B,[2]Sheet1!$AN:$AN)</f>
        <v>V</v>
      </c>
      <c r="DJ447" s="163" t="str">
        <f>_xlfn.XLOOKUP(C447,[2]Sheet1!$B:$B,[2]Sheet1!$W:$W)</f>
        <v>N</v>
      </c>
      <c r="DK447" s="163">
        <f>_xlfn.XLOOKUP(C447,[2]Sheet1!$B:$B,[2]Sheet1!$AF:$AF)</f>
        <v>0</v>
      </c>
      <c r="DL447" s="163" t="str">
        <f>_xlfn.XLOOKUP(C447,[2]Sheet1!$B:$B,[2]Sheet1!$AW:$AW)</f>
        <v>Y</v>
      </c>
      <c r="DM447" s="166" t="str">
        <f t="shared" si="245"/>
        <v>N</v>
      </c>
      <c r="DN447" s="166" t="str">
        <f t="shared" si="246"/>
        <v/>
      </c>
      <c r="DO447" s="166" t="str">
        <f t="shared" si="247"/>
        <v>Y</v>
      </c>
      <c r="DP447" s="166" t="str">
        <f t="shared" si="248"/>
        <v>N</v>
      </c>
      <c r="DQ447" s="180" t="str">
        <f t="shared" si="249"/>
        <v>Not Specified</v>
      </c>
      <c r="DR447" s="180"/>
    </row>
    <row r="448" spans="1:122" s="99" customFormat="1" ht="16.5" hidden="1" customHeight="1">
      <c r="A448" s="143">
        <v>445</v>
      </c>
      <c r="B448" s="143">
        <v>431</v>
      </c>
      <c r="C448" s="144" t="s">
        <v>1932</v>
      </c>
      <c r="D448" s="143" t="s">
        <v>7168</v>
      </c>
      <c r="E448" s="143" t="s">
        <v>3005</v>
      </c>
      <c r="F448" s="143" t="s">
        <v>2374</v>
      </c>
      <c r="G448" s="143" t="s">
        <v>3136</v>
      </c>
      <c r="H448" s="167" t="s">
        <v>1933</v>
      </c>
      <c r="I448" s="143" t="s">
        <v>1934</v>
      </c>
      <c r="J448" s="143">
        <v>0.14299999999999999</v>
      </c>
      <c r="K448" s="143" t="s">
        <v>1935</v>
      </c>
      <c r="L448" s="143">
        <v>31600</v>
      </c>
      <c r="M448" s="144">
        <v>2</v>
      </c>
      <c r="N448" s="145" t="s">
        <v>689</v>
      </c>
      <c r="O448" s="145" t="s">
        <v>7588</v>
      </c>
      <c r="P448" s="146" t="s">
        <v>7588</v>
      </c>
      <c r="Q448" s="73" t="s">
        <v>689</v>
      </c>
      <c r="R448" s="73" t="s">
        <v>689</v>
      </c>
      <c r="S448" s="145" t="s">
        <v>7588</v>
      </c>
      <c r="T448" s="145" t="s">
        <v>7588</v>
      </c>
      <c r="U448" s="214" t="s">
        <v>7588</v>
      </c>
      <c r="V448" s="145" t="s">
        <v>7588</v>
      </c>
      <c r="W448" s="145" t="s">
        <v>7588</v>
      </c>
      <c r="X448" s="219" t="s">
        <v>7588</v>
      </c>
      <c r="Y448" s="73" t="s">
        <v>7588</v>
      </c>
      <c r="Z448" s="145" t="s">
        <v>7588</v>
      </c>
      <c r="AA448" s="146" t="s">
        <v>7588</v>
      </c>
      <c r="AB448" s="145"/>
      <c r="AC448" s="145" t="s">
        <v>7588</v>
      </c>
      <c r="AD448" s="146" t="s">
        <v>7588</v>
      </c>
      <c r="AE448" s="73" t="s">
        <v>7588</v>
      </c>
      <c r="AF448" s="73" t="s">
        <v>689</v>
      </c>
      <c r="AG448" s="145" t="s">
        <v>7588</v>
      </c>
      <c r="AH448" s="145" t="s">
        <v>7588</v>
      </c>
      <c r="AI448" s="145" t="s">
        <v>7588</v>
      </c>
      <c r="AJ448" s="145" t="s">
        <v>7588</v>
      </c>
      <c r="AK448" s="147" t="s">
        <v>7588</v>
      </c>
      <c r="AL448" s="145" t="s">
        <v>7588</v>
      </c>
      <c r="AM448" s="7" t="s">
        <v>1936</v>
      </c>
      <c r="AN448" s="144" t="s">
        <v>519</v>
      </c>
      <c r="AO448" s="24" t="s">
        <v>7588</v>
      </c>
      <c r="AP448" s="145" t="s">
        <v>689</v>
      </c>
      <c r="AQ448" s="143" t="s">
        <v>7588</v>
      </c>
      <c r="AR448" s="143" t="s">
        <v>7588</v>
      </c>
      <c r="AS448" s="143" t="s">
        <v>7588</v>
      </c>
      <c r="AT448" s="143"/>
      <c r="AU448" s="144"/>
      <c r="AV448" s="143" t="s">
        <v>7588</v>
      </c>
      <c r="AW448" s="198" t="s">
        <v>7588</v>
      </c>
      <c r="AX448" s="143" t="s">
        <v>7588</v>
      </c>
      <c r="AY448" s="143" t="s">
        <v>689</v>
      </c>
      <c r="AZ448" s="143" t="s">
        <v>7588</v>
      </c>
      <c r="BA448" s="143" t="s">
        <v>7588</v>
      </c>
      <c r="BB448" s="143"/>
      <c r="BC448" s="144"/>
      <c r="BD448" s="143"/>
      <c r="BE448" s="148"/>
      <c r="BF448" s="202" t="s">
        <v>1937</v>
      </c>
      <c r="BG448" s="24">
        <f t="shared" si="217"/>
        <v>0</v>
      </c>
      <c r="BH448" s="24">
        <f t="shared" si="218"/>
        <v>0</v>
      </c>
      <c r="BI448" s="24">
        <f t="shared" si="219"/>
        <v>0</v>
      </c>
      <c r="BJ448" s="24">
        <f t="shared" si="220"/>
        <v>0</v>
      </c>
      <c r="BK448" s="24">
        <f t="shared" si="221"/>
        <v>0</v>
      </c>
      <c r="BL448" s="24">
        <f t="shared" si="222"/>
        <v>0</v>
      </c>
      <c r="BM448" s="24">
        <f t="shared" si="223"/>
        <v>0</v>
      </c>
      <c r="BN448" s="24">
        <f t="shared" si="224"/>
        <v>0</v>
      </c>
      <c r="BO448" s="24">
        <f t="shared" si="225"/>
        <v>0</v>
      </c>
      <c r="BP448" s="24">
        <f t="shared" si="226"/>
        <v>0</v>
      </c>
      <c r="BQ448" s="24">
        <f t="shared" si="227"/>
        <v>0</v>
      </c>
      <c r="BR448" s="24">
        <f t="shared" si="228"/>
        <v>0</v>
      </c>
      <c r="BS448" s="24">
        <f t="shared" si="229"/>
        <v>0</v>
      </c>
      <c r="BT448" s="24">
        <f t="shared" si="230"/>
        <v>0</v>
      </c>
      <c r="BU448" s="24">
        <f t="shared" si="231"/>
        <v>0</v>
      </c>
      <c r="BV448" s="24">
        <f t="shared" si="232"/>
        <v>0</v>
      </c>
      <c r="BW448" s="24">
        <f t="shared" si="233"/>
        <v>0</v>
      </c>
      <c r="BX448" s="24">
        <f t="shared" si="234"/>
        <v>0</v>
      </c>
      <c r="BY448" s="24">
        <f t="shared" si="235"/>
        <v>0</v>
      </c>
      <c r="BZ448" s="24">
        <f t="shared" si="236"/>
        <v>0</v>
      </c>
      <c r="CA448" s="24">
        <f t="shared" si="237"/>
        <v>0</v>
      </c>
      <c r="CB448" s="24">
        <f t="shared" si="238"/>
        <v>0</v>
      </c>
      <c r="CC448" s="24">
        <f t="shared" si="239"/>
        <v>0</v>
      </c>
      <c r="CD448" s="24">
        <f t="shared" si="240"/>
        <v>0</v>
      </c>
      <c r="CE448" s="24">
        <f t="shared" si="241"/>
        <v>0</v>
      </c>
      <c r="CF448" s="24">
        <f t="shared" si="242"/>
        <v>0</v>
      </c>
      <c r="CG448" s="24">
        <f>MAX(BJ448,BN448,BX448,CB448)</f>
        <v>0</v>
      </c>
      <c r="CH448" s="24">
        <f t="shared" si="243"/>
        <v>0</v>
      </c>
      <c r="CI448" s="24">
        <f t="shared" si="244"/>
        <v>0</v>
      </c>
      <c r="CJ448" s="211">
        <f>_xlfn.XLOOKUP($C448,[1]Sheet1!$B:$B,[1]Sheet1!BJ:BJ)</f>
        <v>0</v>
      </c>
      <c r="CK448" s="211">
        <f>_xlfn.XLOOKUP($C448,[1]Sheet1!$B:$B,[1]Sheet1!BK:BK)</f>
        <v>0</v>
      </c>
      <c r="CL448" s="211">
        <f>_xlfn.XLOOKUP($C448,[1]Sheet1!$B:$B,[1]Sheet1!BL:BL)</f>
        <v>0</v>
      </c>
      <c r="CM448" s="211">
        <f>_xlfn.XLOOKUP($C448,[1]Sheet1!$B:$B,[1]Sheet1!BM:BM)</f>
        <v>0</v>
      </c>
      <c r="CN448" s="211">
        <f>_xlfn.XLOOKUP($C448,[1]Sheet1!$B:$B,[1]Sheet1!BN:BN)</f>
        <v>0</v>
      </c>
      <c r="CO448" s="211">
        <f>_xlfn.XLOOKUP($C448,[1]Sheet1!$B:$B,[1]Sheet1!BO:BO)</f>
        <v>0</v>
      </c>
      <c r="CP448" s="211">
        <f>_xlfn.XLOOKUP($C448,[1]Sheet1!$B:$B,[1]Sheet1!BP:BP)</f>
        <v>0</v>
      </c>
      <c r="CQ448" s="211">
        <f>_xlfn.XLOOKUP($C448,[1]Sheet1!$B:$B,[1]Sheet1!BQ:BQ)</f>
        <v>0</v>
      </c>
      <c r="CR448" s="211">
        <f>_xlfn.XLOOKUP($C448,[1]Sheet1!$B:$B,[1]Sheet1!BR:BR)</f>
        <v>0</v>
      </c>
      <c r="CS448" s="211">
        <f>_xlfn.XLOOKUP($C448,[1]Sheet1!$B:$B,[1]Sheet1!BS:BS)</f>
        <v>0</v>
      </c>
      <c r="CT448" s="211">
        <f>_xlfn.XLOOKUP($C448,[1]Sheet1!$B:$B,[1]Sheet1!BT:BT)</f>
        <v>0</v>
      </c>
      <c r="CU448" s="211">
        <f>_xlfn.XLOOKUP($C448,[1]Sheet1!$B:$B,[1]Sheet1!BU:BU)</f>
        <v>0</v>
      </c>
      <c r="CV448" s="211">
        <f>_xlfn.XLOOKUP($C448,[1]Sheet1!$B:$B,[1]Sheet1!BV:BV)</f>
        <v>0</v>
      </c>
      <c r="CW448" s="211">
        <f>_xlfn.XLOOKUP($C448,[1]Sheet1!$B:$B,[1]Sheet1!BW:BW)</f>
        <v>0</v>
      </c>
      <c r="CX448" s="211">
        <f>_xlfn.XLOOKUP($C448,[1]Sheet1!$B:$B,[1]Sheet1!BX:BX)</f>
        <v>0</v>
      </c>
      <c r="CY448" s="211">
        <f>_xlfn.XLOOKUP($C448,[1]Sheet1!$B:$B,[1]Sheet1!BY:BY)</f>
        <v>0</v>
      </c>
      <c r="CZ448" s="211">
        <f>_xlfn.XLOOKUP($C448,[1]Sheet1!$B:$B,[1]Sheet1!BZ:BZ)</f>
        <v>0</v>
      </c>
      <c r="DA448" s="211">
        <f>_xlfn.XLOOKUP($C448,[1]Sheet1!$B:$B,[1]Sheet1!CA:CA)</f>
        <v>0</v>
      </c>
      <c r="DB448" s="211">
        <f>_xlfn.XLOOKUP($C448,[1]Sheet1!$B:$B,[1]Sheet1!CB:CB)</f>
        <v>0</v>
      </c>
      <c r="DC448" s="211">
        <f>_xlfn.XLOOKUP($C448,[1]Sheet1!$B:$B,[1]Sheet1!CC:CC)</f>
        <v>0</v>
      </c>
      <c r="DD448" s="211">
        <f>_xlfn.XLOOKUP($C448,[1]Sheet1!$B:$B,[1]Sheet1!CD:CD)</f>
        <v>0</v>
      </c>
      <c r="DE448" s="211">
        <f>_xlfn.XLOOKUP($C448,[1]Sheet1!$B:$B,[1]Sheet1!CE:CE)</f>
        <v>0</v>
      </c>
      <c r="DF448" s="211">
        <f>_xlfn.XLOOKUP($C448,[1]Sheet1!$B:$B,[1]Sheet1!CF:CF)</f>
        <v>0</v>
      </c>
      <c r="DG448" s="163" t="str">
        <f>_xlfn.XLOOKUP(C448,[2]Sheet1!$B:$B,[2]Sheet1!$N:$N)</f>
        <v>N</v>
      </c>
      <c r="DH448" s="163">
        <f>_xlfn.XLOOKUP(C448,[2]Sheet1!$B:$B,[2]Sheet1!$R:$R)</f>
        <v>0</v>
      </c>
      <c r="DI448" s="163" t="str">
        <f>_xlfn.XLOOKUP(C448,[2]Sheet1!$B:$B,[2]Sheet1!$AN:$AN)</f>
        <v>N</v>
      </c>
      <c r="DJ448" s="163" t="str">
        <f>_xlfn.XLOOKUP(C448,[2]Sheet1!$B:$B,[2]Sheet1!$W:$W)</f>
        <v>N</v>
      </c>
      <c r="DK448" s="163">
        <f>_xlfn.XLOOKUP(C448,[2]Sheet1!$B:$B,[2]Sheet1!$AF:$AF)</f>
        <v>0</v>
      </c>
      <c r="DL448" s="163">
        <f>_xlfn.XLOOKUP(C448,[2]Sheet1!$B:$B,[2]Sheet1!$AW:$AW)</f>
        <v>0</v>
      </c>
      <c r="DM448" s="166" t="str">
        <f t="shared" si="245"/>
        <v>N</v>
      </c>
      <c r="DN448" s="166" t="str">
        <f t="shared" si="246"/>
        <v/>
      </c>
      <c r="DO448" s="166" t="str">
        <f t="shared" si="247"/>
        <v>N</v>
      </c>
      <c r="DP448" s="166" t="str">
        <f t="shared" si="248"/>
        <v>N</v>
      </c>
      <c r="DQ448" s="180" t="str">
        <f t="shared" si="249"/>
        <v/>
      </c>
      <c r="DR448" s="180"/>
    </row>
    <row r="449" spans="1:122" s="24" customFormat="1" ht="16.5" hidden="1" customHeight="1">
      <c r="A449" s="24">
        <v>446</v>
      </c>
      <c r="B449" s="24">
        <v>490</v>
      </c>
      <c r="C449" s="26" t="s">
        <v>2140</v>
      </c>
      <c r="D449" s="24" t="s">
        <v>7224</v>
      </c>
      <c r="E449" s="24" t="s">
        <v>7169</v>
      </c>
      <c r="F449" s="24" t="s">
        <v>7286</v>
      </c>
      <c r="G449" s="24" t="s">
        <v>2990</v>
      </c>
      <c r="H449" s="30" t="s">
        <v>2141</v>
      </c>
      <c r="I449" s="24" t="s">
        <v>2142</v>
      </c>
      <c r="J449" s="24">
        <v>1.677</v>
      </c>
      <c r="K449" s="24" t="s">
        <v>2143</v>
      </c>
      <c r="L449" s="24">
        <v>88040</v>
      </c>
      <c r="M449" s="26">
        <v>16</v>
      </c>
      <c r="N449" s="73" t="s">
        <v>86</v>
      </c>
      <c r="O449" s="73">
        <v>2018</v>
      </c>
      <c r="P449" s="74">
        <v>2019</v>
      </c>
      <c r="Q449" s="73" t="s">
        <v>86</v>
      </c>
      <c r="R449" s="73" t="s">
        <v>86</v>
      </c>
      <c r="S449" s="73" t="s">
        <v>673</v>
      </c>
      <c r="T449" s="73" t="s">
        <v>2984</v>
      </c>
      <c r="U449" s="214">
        <v>2030</v>
      </c>
      <c r="V449" s="73" t="s">
        <v>673</v>
      </c>
      <c r="W449" s="73" t="s">
        <v>2984</v>
      </c>
      <c r="X449" s="218">
        <v>2040</v>
      </c>
      <c r="Y449" s="73" t="s">
        <v>86</v>
      </c>
      <c r="Z449" s="73" t="s">
        <v>673</v>
      </c>
      <c r="AA449" s="74">
        <v>2040</v>
      </c>
      <c r="AB449" s="73"/>
      <c r="AC449" s="73" t="s">
        <v>417</v>
      </c>
      <c r="AD449" s="74" t="s">
        <v>6</v>
      </c>
      <c r="AE449" s="73" t="s">
        <v>7588</v>
      </c>
      <c r="AF449" s="73" t="s">
        <v>689</v>
      </c>
      <c r="AG449" s="73" t="s">
        <v>266</v>
      </c>
      <c r="AH449" s="73" t="s">
        <v>266</v>
      </c>
      <c r="AI449" s="73" t="s">
        <v>266</v>
      </c>
      <c r="AJ449" s="73" t="s">
        <v>2283</v>
      </c>
      <c r="AK449" s="81" t="s">
        <v>7588</v>
      </c>
      <c r="AL449" s="73" t="s">
        <v>7588</v>
      </c>
      <c r="AN449" s="26"/>
      <c r="AO449" s="24" t="s">
        <v>7346</v>
      </c>
      <c r="AP449" s="73" t="s">
        <v>86</v>
      </c>
      <c r="AQ449" s="24" t="s">
        <v>2283</v>
      </c>
      <c r="AR449" s="24" t="s">
        <v>6775</v>
      </c>
      <c r="AS449" s="24">
        <v>2040</v>
      </c>
      <c r="AU449" s="26"/>
      <c r="AV449" s="24" t="s">
        <v>266</v>
      </c>
      <c r="AW449" s="22" t="s">
        <v>267</v>
      </c>
      <c r="AX449" s="24" t="s">
        <v>269</v>
      </c>
      <c r="AY449" s="24" t="s">
        <v>689</v>
      </c>
      <c r="AZ449" s="24" t="s">
        <v>7588</v>
      </c>
      <c r="BA449" s="24" t="s">
        <v>7588</v>
      </c>
      <c r="BC449" s="26"/>
      <c r="BE449" s="29"/>
      <c r="BF449" s="26"/>
      <c r="BG449" s="24">
        <f t="shared" si="217"/>
        <v>1</v>
      </c>
      <c r="BH449" s="24">
        <f t="shared" si="218"/>
        <v>0</v>
      </c>
      <c r="BI449" s="24">
        <f t="shared" si="219"/>
        <v>0</v>
      </c>
      <c r="BJ449" s="24">
        <f t="shared" si="220"/>
        <v>1</v>
      </c>
      <c r="BK449" s="24">
        <f t="shared" si="221"/>
        <v>0</v>
      </c>
      <c r="BL449" s="24">
        <f t="shared" si="222"/>
        <v>1</v>
      </c>
      <c r="BM449" s="24">
        <f t="shared" si="223"/>
        <v>0</v>
      </c>
      <c r="BN449" s="24">
        <f t="shared" si="224"/>
        <v>1</v>
      </c>
      <c r="BO449" s="24">
        <f t="shared" si="225"/>
        <v>0</v>
      </c>
      <c r="BP449" s="24">
        <f t="shared" si="226"/>
        <v>0</v>
      </c>
      <c r="BQ449" s="24">
        <f t="shared" si="227"/>
        <v>1</v>
      </c>
      <c r="BR449" s="24">
        <f t="shared" si="228"/>
        <v>0</v>
      </c>
      <c r="BS449" s="24">
        <f t="shared" si="229"/>
        <v>0</v>
      </c>
      <c r="BT449" s="24">
        <f t="shared" si="230"/>
        <v>1</v>
      </c>
      <c r="BU449" s="24">
        <f t="shared" si="231"/>
        <v>0</v>
      </c>
      <c r="BV449" s="24">
        <f t="shared" si="232"/>
        <v>0</v>
      </c>
      <c r="BW449" s="24">
        <f t="shared" si="233"/>
        <v>0</v>
      </c>
      <c r="BX449" s="24">
        <f t="shared" si="234"/>
        <v>0</v>
      </c>
      <c r="BY449" s="24">
        <f t="shared" si="235"/>
        <v>0</v>
      </c>
      <c r="BZ449" s="24">
        <f t="shared" si="236"/>
        <v>0</v>
      </c>
      <c r="CA449" s="24">
        <f t="shared" si="237"/>
        <v>1</v>
      </c>
      <c r="CB449" s="24">
        <f t="shared" si="238"/>
        <v>1</v>
      </c>
      <c r="CC449" s="24">
        <f t="shared" si="239"/>
        <v>0</v>
      </c>
      <c r="CD449" s="24">
        <f t="shared" si="240"/>
        <v>0</v>
      </c>
      <c r="CE449" s="24">
        <f t="shared" si="241"/>
        <v>0</v>
      </c>
      <c r="CF449" s="24">
        <f t="shared" si="242"/>
        <v>1</v>
      </c>
      <c r="CG449" s="24">
        <f>MAX($BJ449,$BN449,$BX449,$CB449)</f>
        <v>1</v>
      </c>
      <c r="CH449" s="24">
        <f t="shared" si="243"/>
        <v>0</v>
      </c>
      <c r="CI449" s="24">
        <f t="shared" si="244"/>
        <v>0</v>
      </c>
      <c r="CJ449" s="211">
        <f>_xlfn.XLOOKUP($C449,[1]Sheet1!$B:$B,[1]Sheet1!BJ:BJ)</f>
        <v>1</v>
      </c>
      <c r="CK449" s="211">
        <f>_xlfn.XLOOKUP($C449,[1]Sheet1!$B:$B,[1]Sheet1!BK:BK)</f>
        <v>0</v>
      </c>
      <c r="CL449" s="211">
        <f>_xlfn.XLOOKUP($C449,[1]Sheet1!$B:$B,[1]Sheet1!BL:BL)</f>
        <v>0</v>
      </c>
      <c r="CM449" s="211">
        <f>_xlfn.XLOOKUP($C449,[1]Sheet1!$B:$B,[1]Sheet1!BM:BM)</f>
        <v>1</v>
      </c>
      <c r="CN449" s="211">
        <f>_xlfn.XLOOKUP($C449,[1]Sheet1!$B:$B,[1]Sheet1!BN:BN)</f>
        <v>0</v>
      </c>
      <c r="CO449" s="211">
        <f>_xlfn.XLOOKUP($C449,[1]Sheet1!$B:$B,[1]Sheet1!BO:BO)</f>
        <v>0</v>
      </c>
      <c r="CP449" s="211">
        <f>_xlfn.XLOOKUP($C449,[1]Sheet1!$B:$B,[1]Sheet1!BP:BP)</f>
        <v>0</v>
      </c>
      <c r="CQ449" s="211">
        <f>_xlfn.XLOOKUP($C449,[1]Sheet1!$B:$B,[1]Sheet1!BQ:BQ)</f>
        <v>0</v>
      </c>
      <c r="CR449" s="211">
        <f>_xlfn.XLOOKUP($C449,[1]Sheet1!$B:$B,[1]Sheet1!BR:BR)</f>
        <v>0</v>
      </c>
      <c r="CS449" s="211">
        <f>_xlfn.XLOOKUP($C449,[1]Sheet1!$B:$B,[1]Sheet1!BS:BS)</f>
        <v>1</v>
      </c>
      <c r="CT449" s="211">
        <f>_xlfn.XLOOKUP($C449,[1]Sheet1!$B:$B,[1]Sheet1!BT:BT)</f>
        <v>0</v>
      </c>
      <c r="CU449" s="211">
        <f>_xlfn.XLOOKUP($C449,[1]Sheet1!$B:$B,[1]Sheet1!BU:BU)</f>
        <v>1</v>
      </c>
      <c r="CV449" s="211">
        <f>_xlfn.XLOOKUP($C449,[1]Sheet1!$B:$B,[1]Sheet1!BV:BV)</f>
        <v>1</v>
      </c>
      <c r="CW449" s="211">
        <f>_xlfn.XLOOKUP($C449,[1]Sheet1!$B:$B,[1]Sheet1!BW:BW)</f>
        <v>0</v>
      </c>
      <c r="CX449" s="211">
        <f>_xlfn.XLOOKUP($C449,[1]Sheet1!$B:$B,[1]Sheet1!BX:BX)</f>
        <v>0</v>
      </c>
      <c r="CY449" s="211">
        <f>_xlfn.XLOOKUP($C449,[1]Sheet1!$B:$B,[1]Sheet1!BY:BY)</f>
        <v>1</v>
      </c>
      <c r="CZ449" s="211">
        <f>_xlfn.XLOOKUP($C449,[1]Sheet1!$B:$B,[1]Sheet1!BZ:BZ)</f>
        <v>1</v>
      </c>
      <c r="DA449" s="211">
        <f>_xlfn.XLOOKUP($C449,[1]Sheet1!$B:$B,[1]Sheet1!CA:CA)</f>
        <v>1</v>
      </c>
      <c r="DB449" s="211">
        <f>_xlfn.XLOOKUP($C449,[1]Sheet1!$B:$B,[1]Sheet1!CB:CB)</f>
        <v>1</v>
      </c>
      <c r="DC449" s="211">
        <f>_xlfn.XLOOKUP($C449,[1]Sheet1!$B:$B,[1]Sheet1!CC:CC)</f>
        <v>1</v>
      </c>
      <c r="DD449" s="211">
        <f>_xlfn.XLOOKUP($C449,[1]Sheet1!$B:$B,[1]Sheet1!CD:CD)</f>
        <v>0</v>
      </c>
      <c r="DE449" s="211">
        <f>_xlfn.XLOOKUP($C449,[1]Sheet1!$B:$B,[1]Sheet1!CE:CE)</f>
        <v>1</v>
      </c>
      <c r="DF449" s="211">
        <f>_xlfn.XLOOKUP($C449,[1]Sheet1!$B:$B,[1]Sheet1!CF:CF)</f>
        <v>1</v>
      </c>
      <c r="DG449" s="163" t="str">
        <f>_xlfn.XLOOKUP(C449,[2]Sheet1!$B:$B,[2]Sheet1!$N:$N)</f>
        <v>Y</v>
      </c>
      <c r="DH449" s="163" t="str">
        <f>_xlfn.XLOOKUP(C449,[2]Sheet1!$B:$B,[2]Sheet1!$R:$R)</f>
        <v>Yes</v>
      </c>
      <c r="DI449" s="163" t="str">
        <f>_xlfn.XLOOKUP(C449,[2]Sheet1!$B:$B,[2]Sheet1!$AN:$AN)</f>
        <v>N</v>
      </c>
      <c r="DJ449" s="163" t="str">
        <f>_xlfn.XLOOKUP(C449,[2]Sheet1!$B:$B,[2]Sheet1!$W:$W)</f>
        <v>C</v>
      </c>
      <c r="DK449" s="163" t="str">
        <f>_xlfn.XLOOKUP(C449,[2]Sheet1!$B:$B,[2]Sheet1!$AF:$AF)</f>
        <v>Y</v>
      </c>
      <c r="DL449" s="163" t="str">
        <f>_xlfn.XLOOKUP(C449,[2]Sheet1!$B:$B,[2]Sheet1!$AW:$AW)</f>
        <v>N</v>
      </c>
      <c r="DM449" s="166" t="str">
        <f t="shared" si="245"/>
        <v>Y</v>
      </c>
      <c r="DN449" s="166" t="str">
        <f t="shared" si="246"/>
        <v>Targets set</v>
      </c>
      <c r="DO449" s="166" t="str">
        <f t="shared" si="247"/>
        <v>Y</v>
      </c>
      <c r="DP449" s="166" t="str">
        <f t="shared" si="248"/>
        <v>N</v>
      </c>
      <c r="DQ449" s="180" t="str">
        <f t="shared" si="249"/>
        <v>Yes</v>
      </c>
      <c r="DR449" s="180"/>
    </row>
    <row r="450" spans="1:122" s="24" customFormat="1" ht="16.5" hidden="1" customHeight="1">
      <c r="A450" s="24">
        <v>447</v>
      </c>
      <c r="B450" s="24">
        <v>418</v>
      </c>
      <c r="C450" s="26" t="s">
        <v>1942</v>
      </c>
      <c r="D450" s="24" t="s">
        <v>7159</v>
      </c>
      <c r="E450" s="24" t="s">
        <v>7155</v>
      </c>
      <c r="F450" s="24" t="s">
        <v>2277</v>
      </c>
      <c r="G450" s="24" t="s">
        <v>3181</v>
      </c>
      <c r="H450" s="30" t="s">
        <v>1943</v>
      </c>
      <c r="I450" s="24" t="s">
        <v>1944</v>
      </c>
      <c r="J450" s="24">
        <v>-8.5000000000000006E-2</v>
      </c>
      <c r="K450" s="24" t="s">
        <v>1945</v>
      </c>
      <c r="L450" s="24">
        <v>161110</v>
      </c>
      <c r="M450" s="26">
        <v>7</v>
      </c>
      <c r="N450" s="73" t="s">
        <v>689</v>
      </c>
      <c r="O450" s="73" t="s">
        <v>7588</v>
      </c>
      <c r="P450" s="74" t="s">
        <v>7588</v>
      </c>
      <c r="Q450" s="73" t="s">
        <v>689</v>
      </c>
      <c r="R450" s="73" t="s">
        <v>689</v>
      </c>
      <c r="S450" s="73" t="s">
        <v>7588</v>
      </c>
      <c r="T450" s="73" t="s">
        <v>7588</v>
      </c>
      <c r="U450" s="213" t="s">
        <v>7588</v>
      </c>
      <c r="V450" s="73" t="s">
        <v>7588</v>
      </c>
      <c r="W450" s="73" t="s">
        <v>7588</v>
      </c>
      <c r="X450" s="218" t="s">
        <v>7588</v>
      </c>
      <c r="Y450" s="73" t="s">
        <v>7588</v>
      </c>
      <c r="Z450" s="73" t="s">
        <v>7588</v>
      </c>
      <c r="AA450" s="74" t="s">
        <v>7588</v>
      </c>
      <c r="AB450" s="73"/>
      <c r="AC450" s="73" t="s">
        <v>7588</v>
      </c>
      <c r="AD450" s="74" t="s">
        <v>7588</v>
      </c>
      <c r="AE450" s="73" t="s">
        <v>85</v>
      </c>
      <c r="AF450" s="73" t="s">
        <v>689</v>
      </c>
      <c r="AG450" s="73" t="s">
        <v>166</v>
      </c>
      <c r="AH450" s="73" t="s">
        <v>166</v>
      </c>
      <c r="AI450" s="73" t="s">
        <v>7588</v>
      </c>
      <c r="AJ450" s="73" t="s">
        <v>691</v>
      </c>
      <c r="AK450" s="81" t="s">
        <v>467</v>
      </c>
      <c r="AL450" s="73">
        <v>2060</v>
      </c>
      <c r="AM450" s="170" t="s">
        <v>1946</v>
      </c>
      <c r="AN450" s="26"/>
      <c r="AO450" s="24" t="s">
        <v>7588</v>
      </c>
      <c r="AP450" s="73" t="s">
        <v>689</v>
      </c>
      <c r="AQ450" s="24" t="s">
        <v>7588</v>
      </c>
      <c r="AR450" s="24" t="s">
        <v>7588</v>
      </c>
      <c r="AS450" s="24" t="s">
        <v>7588</v>
      </c>
      <c r="AU450" s="26"/>
      <c r="AV450" s="24" t="s">
        <v>7588</v>
      </c>
      <c r="AW450" s="22" t="s">
        <v>7588</v>
      </c>
      <c r="AX450" s="24" t="s">
        <v>7588</v>
      </c>
      <c r="AY450" s="24" t="s">
        <v>689</v>
      </c>
      <c r="AZ450" s="24" t="s">
        <v>7588</v>
      </c>
      <c r="BA450" s="24" t="s">
        <v>7588</v>
      </c>
      <c r="BC450" s="26"/>
      <c r="BE450" s="29"/>
      <c r="BF450" s="26"/>
      <c r="BG450" s="24">
        <f t="shared" si="217"/>
        <v>0</v>
      </c>
      <c r="BH450" s="24">
        <f t="shared" si="218"/>
        <v>0</v>
      </c>
      <c r="BI450" s="24">
        <f t="shared" si="219"/>
        <v>0</v>
      </c>
      <c r="BJ450" s="24">
        <f t="shared" si="220"/>
        <v>0</v>
      </c>
      <c r="BK450" s="24">
        <f t="shared" si="221"/>
        <v>0</v>
      </c>
      <c r="BL450" s="24">
        <f t="shared" si="222"/>
        <v>0</v>
      </c>
      <c r="BM450" s="24">
        <f t="shared" si="223"/>
        <v>0</v>
      </c>
      <c r="BN450" s="24">
        <f t="shared" si="224"/>
        <v>0</v>
      </c>
      <c r="BO450" s="24">
        <f t="shared" si="225"/>
        <v>0</v>
      </c>
      <c r="BP450" s="24">
        <f t="shared" si="226"/>
        <v>0</v>
      </c>
      <c r="BQ450" s="24">
        <f t="shared" si="227"/>
        <v>0</v>
      </c>
      <c r="BR450" s="24">
        <f t="shared" si="228"/>
        <v>0</v>
      </c>
      <c r="BS450" s="24">
        <f t="shared" si="229"/>
        <v>0</v>
      </c>
      <c r="BT450" s="24">
        <f t="shared" si="230"/>
        <v>0</v>
      </c>
      <c r="BU450" s="24">
        <f t="shared" si="231"/>
        <v>0</v>
      </c>
      <c r="BV450" s="24">
        <f t="shared" si="232"/>
        <v>0</v>
      </c>
      <c r="BW450" s="24">
        <f t="shared" si="233"/>
        <v>0</v>
      </c>
      <c r="BX450" s="24">
        <f t="shared" si="234"/>
        <v>0</v>
      </c>
      <c r="BY450" s="24">
        <f t="shared" si="235"/>
        <v>0</v>
      </c>
      <c r="BZ450" s="24">
        <f t="shared" si="236"/>
        <v>0</v>
      </c>
      <c r="CA450" s="24">
        <f t="shared" si="237"/>
        <v>0</v>
      </c>
      <c r="CB450" s="24">
        <f t="shared" si="238"/>
        <v>0</v>
      </c>
      <c r="CC450" s="24">
        <f t="shared" si="239"/>
        <v>0</v>
      </c>
      <c r="CD450" s="24">
        <f t="shared" si="240"/>
        <v>0</v>
      </c>
      <c r="CE450" s="24">
        <f t="shared" si="241"/>
        <v>0</v>
      </c>
      <c r="CF450" s="24">
        <f t="shared" si="242"/>
        <v>0</v>
      </c>
      <c r="CG450" s="24">
        <f t="shared" ref="CG450:CG459" si="252">MAX(BJ450,BN450,BX450,CB450)</f>
        <v>0</v>
      </c>
      <c r="CH450" s="24">
        <f t="shared" si="243"/>
        <v>0</v>
      </c>
      <c r="CI450" s="24">
        <f t="shared" si="244"/>
        <v>0</v>
      </c>
      <c r="CJ450" s="211">
        <f>_xlfn.XLOOKUP($C450,[1]Sheet1!$B:$B,[1]Sheet1!BJ:BJ)</f>
        <v>0</v>
      </c>
      <c r="CK450" s="211">
        <f>_xlfn.XLOOKUP($C450,[1]Sheet1!$B:$B,[1]Sheet1!BK:BK)</f>
        <v>0</v>
      </c>
      <c r="CL450" s="211">
        <f>_xlfn.XLOOKUP($C450,[1]Sheet1!$B:$B,[1]Sheet1!BL:BL)</f>
        <v>0</v>
      </c>
      <c r="CM450" s="211">
        <f>_xlfn.XLOOKUP($C450,[1]Sheet1!$B:$B,[1]Sheet1!BM:BM)</f>
        <v>0</v>
      </c>
      <c r="CN450" s="211">
        <f>_xlfn.XLOOKUP($C450,[1]Sheet1!$B:$B,[1]Sheet1!BN:BN)</f>
        <v>0</v>
      </c>
      <c r="CO450" s="211">
        <f>_xlfn.XLOOKUP($C450,[1]Sheet1!$B:$B,[1]Sheet1!BO:BO)</f>
        <v>0</v>
      </c>
      <c r="CP450" s="211">
        <f>_xlfn.XLOOKUP($C450,[1]Sheet1!$B:$B,[1]Sheet1!BP:BP)</f>
        <v>0</v>
      </c>
      <c r="CQ450" s="211">
        <f>_xlfn.XLOOKUP($C450,[1]Sheet1!$B:$B,[1]Sheet1!BQ:BQ)</f>
        <v>0</v>
      </c>
      <c r="CR450" s="211">
        <f>_xlfn.XLOOKUP($C450,[1]Sheet1!$B:$B,[1]Sheet1!BR:BR)</f>
        <v>0</v>
      </c>
      <c r="CS450" s="211">
        <f>_xlfn.XLOOKUP($C450,[1]Sheet1!$B:$B,[1]Sheet1!BS:BS)</f>
        <v>0</v>
      </c>
      <c r="CT450" s="211">
        <f>_xlfn.XLOOKUP($C450,[1]Sheet1!$B:$B,[1]Sheet1!BT:BT)</f>
        <v>0</v>
      </c>
      <c r="CU450" s="211">
        <f>_xlfn.XLOOKUP($C450,[1]Sheet1!$B:$B,[1]Sheet1!BU:BU)</f>
        <v>0</v>
      </c>
      <c r="CV450" s="211">
        <f>_xlfn.XLOOKUP($C450,[1]Sheet1!$B:$B,[1]Sheet1!BV:BV)</f>
        <v>0</v>
      </c>
      <c r="CW450" s="211">
        <f>_xlfn.XLOOKUP($C450,[1]Sheet1!$B:$B,[1]Sheet1!BW:BW)</f>
        <v>0</v>
      </c>
      <c r="CX450" s="211">
        <f>_xlfn.XLOOKUP($C450,[1]Sheet1!$B:$B,[1]Sheet1!BX:BX)</f>
        <v>0</v>
      </c>
      <c r="CY450" s="211">
        <f>_xlfn.XLOOKUP($C450,[1]Sheet1!$B:$B,[1]Sheet1!BY:BY)</f>
        <v>0</v>
      </c>
      <c r="CZ450" s="211">
        <f>_xlfn.XLOOKUP($C450,[1]Sheet1!$B:$B,[1]Sheet1!BZ:BZ)</f>
        <v>0</v>
      </c>
      <c r="DA450" s="211">
        <f>_xlfn.XLOOKUP($C450,[1]Sheet1!$B:$B,[1]Sheet1!CA:CA)</f>
        <v>0</v>
      </c>
      <c r="DB450" s="211">
        <f>_xlfn.XLOOKUP($C450,[1]Sheet1!$B:$B,[1]Sheet1!CB:CB)</f>
        <v>0</v>
      </c>
      <c r="DC450" s="211">
        <f>_xlfn.XLOOKUP($C450,[1]Sheet1!$B:$B,[1]Sheet1!CC:CC)</f>
        <v>0</v>
      </c>
      <c r="DD450" s="211">
        <f>_xlfn.XLOOKUP($C450,[1]Sheet1!$B:$B,[1]Sheet1!CD:CD)</f>
        <v>0</v>
      </c>
      <c r="DE450" s="211">
        <f>_xlfn.XLOOKUP($C450,[1]Sheet1!$B:$B,[1]Sheet1!CE:CE)</f>
        <v>0</v>
      </c>
      <c r="DF450" s="211">
        <f>_xlfn.XLOOKUP($C450,[1]Sheet1!$B:$B,[1]Sheet1!CF:CF)</f>
        <v>0</v>
      </c>
      <c r="DG450" s="163" t="str">
        <f>_xlfn.XLOOKUP(C450,[2]Sheet1!$B:$B,[2]Sheet1!$N:$N)</f>
        <v>N</v>
      </c>
      <c r="DH450" s="163">
        <f>_xlfn.XLOOKUP(C450,[2]Sheet1!$B:$B,[2]Sheet1!$R:$R)</f>
        <v>0</v>
      </c>
      <c r="DI450" s="163" t="str">
        <f>_xlfn.XLOOKUP(C450,[2]Sheet1!$B:$B,[2]Sheet1!$AN:$AN)</f>
        <v>N</v>
      </c>
      <c r="DJ450" s="163" t="str">
        <f>_xlfn.XLOOKUP(C450,[2]Sheet1!$B:$B,[2]Sheet1!$W:$W)</f>
        <v>G</v>
      </c>
      <c r="DK450" s="163" t="str">
        <f>_xlfn.XLOOKUP(C450,[2]Sheet1!$B:$B,[2]Sheet1!$AF:$AF)</f>
        <v>U</v>
      </c>
      <c r="DL450" s="163">
        <f>_xlfn.XLOOKUP(C450,[2]Sheet1!$B:$B,[2]Sheet1!$AW:$AW)</f>
        <v>0</v>
      </c>
      <c r="DM450" s="166" t="str">
        <f t="shared" si="245"/>
        <v>N</v>
      </c>
      <c r="DN450" s="166" t="str">
        <f t="shared" si="246"/>
        <v/>
      </c>
      <c r="DO450" s="166" t="str">
        <f t="shared" si="247"/>
        <v>N</v>
      </c>
      <c r="DP450" s="166" t="str">
        <f t="shared" si="248"/>
        <v>N</v>
      </c>
      <c r="DQ450" s="180" t="str">
        <f t="shared" si="249"/>
        <v/>
      </c>
      <c r="DR450" s="180"/>
    </row>
    <row r="451" spans="1:122" s="24" customFormat="1" ht="16.5" hidden="1" customHeight="1">
      <c r="A451" s="24">
        <v>448</v>
      </c>
      <c r="B451" s="24">
        <v>451</v>
      </c>
      <c r="C451" s="26" t="s">
        <v>1947</v>
      </c>
      <c r="D451" s="24" t="s">
        <v>7219</v>
      </c>
      <c r="E451" s="24" t="s">
        <v>7178</v>
      </c>
      <c r="F451" s="24" t="s">
        <v>2277</v>
      </c>
      <c r="G451" s="24" t="s">
        <v>3181</v>
      </c>
      <c r="H451" s="30" t="s">
        <v>1948</v>
      </c>
      <c r="I451" s="24" t="s">
        <v>1949</v>
      </c>
      <c r="J451" s="24">
        <v>-1.6819999999999999</v>
      </c>
      <c r="K451" s="24" t="s">
        <v>1950</v>
      </c>
      <c r="L451" s="24">
        <v>433000</v>
      </c>
      <c r="M451" s="26">
        <v>26</v>
      </c>
      <c r="N451" s="73" t="s">
        <v>689</v>
      </c>
      <c r="O451" s="73" t="s">
        <v>7588</v>
      </c>
      <c r="P451" s="74" t="s">
        <v>7588</v>
      </c>
      <c r="Q451" s="73" t="s">
        <v>689</v>
      </c>
      <c r="R451" s="73" t="s">
        <v>689</v>
      </c>
      <c r="S451" s="73" t="s">
        <v>7588</v>
      </c>
      <c r="T451" s="73" t="s">
        <v>7588</v>
      </c>
      <c r="U451" s="213" t="s">
        <v>7588</v>
      </c>
      <c r="V451" s="73" t="s">
        <v>7588</v>
      </c>
      <c r="W451" s="73" t="s">
        <v>7588</v>
      </c>
      <c r="X451" s="218" t="s">
        <v>7588</v>
      </c>
      <c r="Y451" s="73" t="s">
        <v>7588</v>
      </c>
      <c r="Z451" s="73" t="s">
        <v>7588</v>
      </c>
      <c r="AA451" s="74" t="s">
        <v>7588</v>
      </c>
      <c r="AB451" s="73"/>
      <c r="AC451" s="73" t="s">
        <v>3013</v>
      </c>
      <c r="AD451" s="74" t="s">
        <v>7139</v>
      </c>
      <c r="AE451" s="73" t="s">
        <v>7588</v>
      </c>
      <c r="AF451" s="73" t="s">
        <v>689</v>
      </c>
      <c r="AG451" s="73" t="s">
        <v>267</v>
      </c>
      <c r="AH451" s="73" t="s">
        <v>267</v>
      </c>
      <c r="AI451" s="73" t="s">
        <v>267</v>
      </c>
      <c r="AJ451" s="73" t="s">
        <v>7588</v>
      </c>
      <c r="AK451" s="81" t="s">
        <v>7588</v>
      </c>
      <c r="AL451" s="73" t="s">
        <v>7588</v>
      </c>
      <c r="AN451" s="26"/>
      <c r="AO451" s="24" t="s">
        <v>7588</v>
      </c>
      <c r="AP451" s="73" t="s">
        <v>689</v>
      </c>
      <c r="AQ451" s="24" t="s">
        <v>7588</v>
      </c>
      <c r="AR451" s="24" t="s">
        <v>7588</v>
      </c>
      <c r="AS451" s="24" t="s">
        <v>7588</v>
      </c>
      <c r="AU451" s="26"/>
      <c r="AV451" s="24" t="s">
        <v>267</v>
      </c>
      <c r="AW451" s="22" t="s">
        <v>267</v>
      </c>
      <c r="AX451" s="24" t="s">
        <v>269</v>
      </c>
      <c r="AY451" s="24" t="s">
        <v>689</v>
      </c>
      <c r="AZ451" s="24" t="s">
        <v>7588</v>
      </c>
      <c r="BA451" s="24" t="s">
        <v>7588</v>
      </c>
      <c r="BC451" s="26"/>
      <c r="BE451" s="29"/>
      <c r="BF451" s="26"/>
      <c r="BG451" s="24">
        <f t="shared" si="217"/>
        <v>0</v>
      </c>
      <c r="BH451" s="24">
        <f t="shared" si="218"/>
        <v>0</v>
      </c>
      <c r="BI451" s="24">
        <f t="shared" si="219"/>
        <v>0</v>
      </c>
      <c r="BJ451" s="24">
        <f t="shared" si="220"/>
        <v>0</v>
      </c>
      <c r="BK451" s="24">
        <f t="shared" si="221"/>
        <v>0</v>
      </c>
      <c r="BL451" s="24">
        <f t="shared" si="222"/>
        <v>0</v>
      </c>
      <c r="BM451" s="24">
        <f t="shared" si="223"/>
        <v>0</v>
      </c>
      <c r="BN451" s="24">
        <f t="shared" si="224"/>
        <v>0</v>
      </c>
      <c r="BO451" s="24">
        <f t="shared" si="225"/>
        <v>0</v>
      </c>
      <c r="BP451" s="24">
        <f t="shared" si="226"/>
        <v>0</v>
      </c>
      <c r="BQ451" s="24">
        <f t="shared" si="227"/>
        <v>0</v>
      </c>
      <c r="BR451" s="24">
        <f t="shared" si="228"/>
        <v>0</v>
      </c>
      <c r="BS451" s="24">
        <f t="shared" si="229"/>
        <v>0</v>
      </c>
      <c r="BT451" s="24">
        <f t="shared" si="230"/>
        <v>0</v>
      </c>
      <c r="BU451" s="24">
        <f t="shared" si="231"/>
        <v>0</v>
      </c>
      <c r="BV451" s="24">
        <f t="shared" si="232"/>
        <v>0</v>
      </c>
      <c r="BW451" s="24">
        <f t="shared" si="233"/>
        <v>0</v>
      </c>
      <c r="BX451" s="24">
        <f t="shared" si="234"/>
        <v>0</v>
      </c>
      <c r="BY451" s="24">
        <f t="shared" si="235"/>
        <v>0</v>
      </c>
      <c r="BZ451" s="24">
        <f t="shared" si="236"/>
        <v>0</v>
      </c>
      <c r="CA451" s="24">
        <f t="shared" si="237"/>
        <v>0</v>
      </c>
      <c r="CB451" s="24">
        <f t="shared" si="238"/>
        <v>0</v>
      </c>
      <c r="CC451" s="24">
        <f t="shared" si="239"/>
        <v>0</v>
      </c>
      <c r="CD451" s="24">
        <f t="shared" si="240"/>
        <v>0</v>
      </c>
      <c r="CE451" s="24">
        <f t="shared" si="241"/>
        <v>0</v>
      </c>
      <c r="CF451" s="24">
        <f t="shared" si="242"/>
        <v>0</v>
      </c>
      <c r="CG451" s="24">
        <f t="shared" si="252"/>
        <v>0</v>
      </c>
      <c r="CH451" s="24">
        <f t="shared" si="243"/>
        <v>0</v>
      </c>
      <c r="CI451" s="24">
        <f t="shared" si="244"/>
        <v>1</v>
      </c>
      <c r="CJ451" s="211">
        <f>_xlfn.XLOOKUP($C451,[1]Sheet1!$B:$B,[1]Sheet1!BJ:BJ)</f>
        <v>0</v>
      </c>
      <c r="CK451" s="211">
        <f>_xlfn.XLOOKUP($C451,[1]Sheet1!$B:$B,[1]Sheet1!BK:BK)</f>
        <v>0</v>
      </c>
      <c r="CL451" s="211">
        <f>_xlfn.XLOOKUP($C451,[1]Sheet1!$B:$B,[1]Sheet1!BL:BL)</f>
        <v>1</v>
      </c>
      <c r="CM451" s="211">
        <f>_xlfn.XLOOKUP($C451,[1]Sheet1!$B:$B,[1]Sheet1!BM:BM)</f>
        <v>1</v>
      </c>
      <c r="CN451" s="211">
        <f>_xlfn.XLOOKUP($C451,[1]Sheet1!$B:$B,[1]Sheet1!BN:BN)</f>
        <v>0</v>
      </c>
      <c r="CO451" s="211">
        <f>_xlfn.XLOOKUP($C451,[1]Sheet1!$B:$B,[1]Sheet1!BO:BO)</f>
        <v>0</v>
      </c>
      <c r="CP451" s="211">
        <f>_xlfn.XLOOKUP($C451,[1]Sheet1!$B:$B,[1]Sheet1!BP:BP)</f>
        <v>0</v>
      </c>
      <c r="CQ451" s="211">
        <f>_xlfn.XLOOKUP($C451,[1]Sheet1!$B:$B,[1]Sheet1!BQ:BQ)</f>
        <v>0</v>
      </c>
      <c r="CR451" s="211">
        <f>_xlfn.XLOOKUP($C451,[1]Sheet1!$B:$B,[1]Sheet1!BR:BR)</f>
        <v>0</v>
      </c>
      <c r="CS451" s="211">
        <f>_xlfn.XLOOKUP($C451,[1]Sheet1!$B:$B,[1]Sheet1!BS:BS)</f>
        <v>0</v>
      </c>
      <c r="CT451" s="211">
        <f>_xlfn.XLOOKUP($C451,[1]Sheet1!$B:$B,[1]Sheet1!BT:BT)</f>
        <v>0</v>
      </c>
      <c r="CU451" s="211">
        <f>_xlfn.XLOOKUP($C451,[1]Sheet1!$B:$B,[1]Sheet1!BU:BU)</f>
        <v>0</v>
      </c>
      <c r="CV451" s="211">
        <f>_xlfn.XLOOKUP($C451,[1]Sheet1!$B:$B,[1]Sheet1!BV:BV)</f>
        <v>0</v>
      </c>
      <c r="CW451" s="211">
        <f>_xlfn.XLOOKUP($C451,[1]Sheet1!$B:$B,[1]Sheet1!BW:BW)</f>
        <v>0</v>
      </c>
      <c r="CX451" s="211">
        <f>_xlfn.XLOOKUP($C451,[1]Sheet1!$B:$B,[1]Sheet1!BX:BX)</f>
        <v>0</v>
      </c>
      <c r="CY451" s="211">
        <f>_xlfn.XLOOKUP($C451,[1]Sheet1!$B:$B,[1]Sheet1!BY:BY)</f>
        <v>0</v>
      </c>
      <c r="CZ451" s="211">
        <f>_xlfn.XLOOKUP($C451,[1]Sheet1!$B:$B,[1]Sheet1!BZ:BZ)</f>
        <v>1</v>
      </c>
      <c r="DA451" s="211">
        <f>_xlfn.XLOOKUP($C451,[1]Sheet1!$B:$B,[1]Sheet1!CA:CA)</f>
        <v>0</v>
      </c>
      <c r="DB451" s="211">
        <f>_xlfn.XLOOKUP($C451,[1]Sheet1!$B:$B,[1]Sheet1!CB:CB)</f>
        <v>1</v>
      </c>
      <c r="DC451" s="211">
        <f>_xlfn.XLOOKUP($C451,[1]Sheet1!$B:$B,[1]Sheet1!CC:CC)</f>
        <v>0</v>
      </c>
      <c r="DD451" s="211">
        <f>_xlfn.XLOOKUP($C451,[1]Sheet1!$B:$B,[1]Sheet1!CD:CD)</f>
        <v>0</v>
      </c>
      <c r="DE451" s="211">
        <f>_xlfn.XLOOKUP($C451,[1]Sheet1!$B:$B,[1]Sheet1!CE:CE)</f>
        <v>1</v>
      </c>
      <c r="DF451" s="211">
        <f>_xlfn.XLOOKUP($C451,[1]Sheet1!$B:$B,[1]Sheet1!CF:CF)</f>
        <v>0</v>
      </c>
      <c r="DG451" s="163" t="str">
        <f>_xlfn.XLOOKUP(C451,[2]Sheet1!$B:$B,[2]Sheet1!$N:$N)</f>
        <v>N</v>
      </c>
      <c r="DH451" s="163">
        <f>_xlfn.XLOOKUP(C451,[2]Sheet1!$B:$B,[2]Sheet1!$R:$R)</f>
        <v>0</v>
      </c>
      <c r="DI451" s="163" t="str">
        <f>_xlfn.XLOOKUP(C451,[2]Sheet1!$B:$B,[2]Sheet1!$AN:$AN)</f>
        <v>N</v>
      </c>
      <c r="DJ451" s="163" t="str">
        <f>_xlfn.XLOOKUP(C451,[2]Sheet1!$B:$B,[2]Sheet1!$W:$W)</f>
        <v>C, V</v>
      </c>
      <c r="DK451" s="163" t="str">
        <f>_xlfn.XLOOKUP(C451,[2]Sheet1!$B:$B,[2]Sheet1!$AF:$AF)</f>
        <v>U</v>
      </c>
      <c r="DL451" s="163">
        <f>_xlfn.XLOOKUP(C451,[2]Sheet1!$B:$B,[2]Sheet1!$AW:$AW)</f>
        <v>0</v>
      </c>
      <c r="DM451" s="166" t="str">
        <f t="shared" si="245"/>
        <v>N</v>
      </c>
      <c r="DN451" s="166" t="str">
        <f t="shared" si="246"/>
        <v/>
      </c>
      <c r="DO451" s="166" t="str">
        <f t="shared" si="247"/>
        <v>N</v>
      </c>
      <c r="DP451" s="166" t="str">
        <f t="shared" si="248"/>
        <v>N</v>
      </c>
      <c r="DQ451" s="180" t="str">
        <f t="shared" si="249"/>
        <v>Not Specified</v>
      </c>
      <c r="DR451" s="180"/>
    </row>
    <row r="452" spans="1:122" s="24" customFormat="1" ht="16.5" hidden="1" customHeight="1">
      <c r="A452" s="24">
        <v>449</v>
      </c>
      <c r="B452" s="24">
        <v>421</v>
      </c>
      <c r="C452" s="26" t="s">
        <v>1951</v>
      </c>
      <c r="D452" s="24" t="s">
        <v>7196</v>
      </c>
      <c r="E452" s="24" t="s">
        <v>7172</v>
      </c>
      <c r="F452" s="24" t="s">
        <v>2277</v>
      </c>
      <c r="G452" s="24" t="s">
        <v>3181</v>
      </c>
      <c r="H452" s="30" t="s">
        <v>1952</v>
      </c>
      <c r="I452" s="24" t="s">
        <v>1953</v>
      </c>
      <c r="J452" s="24">
        <v>-3.5999999999999997E-2</v>
      </c>
      <c r="K452" s="24" t="s">
        <v>1954</v>
      </c>
      <c r="L452" s="24">
        <v>48793</v>
      </c>
      <c r="M452" s="26">
        <v>29</v>
      </c>
      <c r="N452" s="73" t="s">
        <v>689</v>
      </c>
      <c r="O452" s="73" t="s">
        <v>7588</v>
      </c>
      <c r="P452" s="74" t="s">
        <v>7588</v>
      </c>
      <c r="Q452" s="73" t="s">
        <v>689</v>
      </c>
      <c r="R452" s="73" t="s">
        <v>689</v>
      </c>
      <c r="S452" s="73" t="s">
        <v>7588</v>
      </c>
      <c r="T452" s="73" t="s">
        <v>7588</v>
      </c>
      <c r="U452" s="213" t="s">
        <v>7588</v>
      </c>
      <c r="V452" s="73" t="s">
        <v>7588</v>
      </c>
      <c r="W452" s="73" t="s">
        <v>7588</v>
      </c>
      <c r="X452" s="218" t="s">
        <v>7588</v>
      </c>
      <c r="Y452" s="73" t="s">
        <v>7588</v>
      </c>
      <c r="Z452" s="73" t="s">
        <v>7588</v>
      </c>
      <c r="AA452" s="74" t="s">
        <v>7588</v>
      </c>
      <c r="AB452" s="73"/>
      <c r="AC452" s="73" t="s">
        <v>417</v>
      </c>
      <c r="AD452" s="74" t="s">
        <v>6</v>
      </c>
      <c r="AE452" s="73" t="s">
        <v>7588</v>
      </c>
      <c r="AF452" s="73" t="s">
        <v>689</v>
      </c>
      <c r="AG452" s="73" t="s">
        <v>266</v>
      </c>
      <c r="AH452" s="73" t="s">
        <v>266</v>
      </c>
      <c r="AI452" s="73" t="s">
        <v>269</v>
      </c>
      <c r="AJ452" s="73" t="s">
        <v>691</v>
      </c>
      <c r="AK452" s="81" t="s">
        <v>7588</v>
      </c>
      <c r="AL452" s="73" t="s">
        <v>7588</v>
      </c>
      <c r="AN452" s="26"/>
      <c r="AO452" s="24" t="s">
        <v>870</v>
      </c>
      <c r="AP452" s="73" t="s">
        <v>86</v>
      </c>
      <c r="AQ452" s="24" t="s">
        <v>691</v>
      </c>
      <c r="AR452" s="24" t="s">
        <v>6790</v>
      </c>
      <c r="AS452" s="24">
        <v>2050</v>
      </c>
      <c r="AU452" s="26"/>
      <c r="AV452" s="24" t="s">
        <v>267</v>
      </c>
      <c r="AW452" s="22" t="s">
        <v>267</v>
      </c>
      <c r="AX452" s="24" t="s">
        <v>269</v>
      </c>
      <c r="AY452" s="24" t="s">
        <v>689</v>
      </c>
      <c r="AZ452" s="24" t="s">
        <v>7588</v>
      </c>
      <c r="BA452" s="24" t="s">
        <v>7588</v>
      </c>
      <c r="BC452" s="26"/>
      <c r="BE452" s="29"/>
      <c r="BF452" s="26"/>
      <c r="BG452" s="24">
        <f t="shared" ref="BG452:BG503" si="253">IF(AND($N452="Y",$P452&lt;=2024),1,0)</f>
        <v>0</v>
      </c>
      <c r="BH452" s="24">
        <f t="shared" ref="BH452:BH503" si="254">IF(AND($N452="Y",AND($P452&gt;2024,$P452&lt;=2030)),1,0)</f>
        <v>0</v>
      </c>
      <c r="BI452" s="24">
        <f t="shared" ref="BI452:BI503" si="255">IF(AND($N452="Y",$P452&gt;2030),1,0)</f>
        <v>0</v>
      </c>
      <c r="BJ452" s="24">
        <f t="shared" ref="BJ452:BJ503" si="256">MAX(BG452:BI452)</f>
        <v>0</v>
      </c>
      <c r="BK452" s="24">
        <f t="shared" ref="BK452:BK503" si="257">IF(AND($R452="Y",$U452&lt;=2024),1,0)</f>
        <v>0</v>
      </c>
      <c r="BL452" s="24">
        <f t="shared" ref="BL452:BL503" si="258">IF(AND($R452="Y",AND($U452&gt;2024,$U452&lt;=2030)),1,0)</f>
        <v>0</v>
      </c>
      <c r="BM452" s="24">
        <f t="shared" ref="BM452:BM503" si="259">IF(AND($R452="Y",$U452&gt;2030),1,0)</f>
        <v>0</v>
      </c>
      <c r="BN452" s="24">
        <f t="shared" ref="BN452:BN503" si="260">MAX(BK452:BM452)</f>
        <v>0</v>
      </c>
      <c r="BO452" s="24">
        <f t="shared" ref="BO452:BO503" si="261">IF(AND($Y452="Y",$AA452&lt;=2024),1,0)</f>
        <v>0</v>
      </c>
      <c r="BP452" s="24">
        <f t="shared" ref="BP452:BP503" si="262">IF(AND($Y452="Y",AND($AA452&gt;2024,$AA452&lt;=2030)),1,0)</f>
        <v>0</v>
      </c>
      <c r="BQ452" s="24">
        <f t="shared" ref="BQ452:BQ503" si="263">IF(AND($Y452="Y",$AA452&gt;2030),1,0)</f>
        <v>0</v>
      </c>
      <c r="BR452" s="24">
        <f t="shared" ref="BR452:BR503" si="264">IF(AND($AP452="Y",$AS452&lt;=2024),1,0)</f>
        <v>0</v>
      </c>
      <c r="BS452" s="24">
        <f t="shared" ref="BS452:BS503" si="265">IF(AND($AP452="Y",AND($AS452&gt;2024,$AS452&lt;=2030)),1,0)</f>
        <v>0</v>
      </c>
      <c r="BT452" s="24">
        <f t="shared" ref="BT452:BT503" si="266">IF(AND($AP452="Y",$AS452&gt;2030),1,0)</f>
        <v>1</v>
      </c>
      <c r="BU452" s="24">
        <f t="shared" ref="BU452:BU503" si="267">IF(AND($AF452="Y",$AL452&lt;=2024),1,0)</f>
        <v>0</v>
      </c>
      <c r="BV452" s="24">
        <f t="shared" ref="BV452:BV503" si="268">IF(AND($AF452="Y",AND($AL452&gt;2024, $AL452&lt;=2030)),1,0)</f>
        <v>0</v>
      </c>
      <c r="BW452" s="24">
        <f t="shared" ref="BW452:BW503" si="269">IF(AND($AF452="Y",$AL452&gt;2030),1,0)</f>
        <v>0</v>
      </c>
      <c r="BX452" s="24">
        <f t="shared" ref="BX452:BX503" si="270">MAX(BU452:BW452)</f>
        <v>0</v>
      </c>
      <c r="BY452" s="24">
        <f t="shared" ref="BY452:BY503" si="271">MAX($BO452,$BR452)</f>
        <v>0</v>
      </c>
      <c r="BZ452" s="24">
        <f t="shared" ref="BZ452:BZ503" si="272">MAX($BP452,$BS452)</f>
        <v>0</v>
      </c>
      <c r="CA452" s="24">
        <f t="shared" ref="CA452:CA503" si="273">MAX($BQ452,$BT452)</f>
        <v>1</v>
      </c>
      <c r="CB452" s="24">
        <f t="shared" ref="CB452:CB515" si="274">MAX(BY452:CA452)</f>
        <v>1</v>
      </c>
      <c r="CC452" s="24">
        <f t="shared" ref="CC452:CC503" si="275">IF(AND($AY452="Y",$BA452&lt;=2024),1,0)</f>
        <v>0</v>
      </c>
      <c r="CD452" s="24">
        <f t="shared" ref="CD452:CD503" si="276">IF(AND($AY452="Y",AND($BA452&gt;2024,$BA452&lt;=2030)),1,0)</f>
        <v>0</v>
      </c>
      <c r="CE452" s="24">
        <f t="shared" ref="CE452:CE503" si="277">IF(AND($AY452="Y",$BA452&gt;2030),1,0)</f>
        <v>0</v>
      </c>
      <c r="CF452" s="24">
        <f t="shared" ref="CF452:CF503" si="278">IF($AV452="Yes",1,0)</f>
        <v>0</v>
      </c>
      <c r="CG452" s="24">
        <f t="shared" si="252"/>
        <v>1</v>
      </c>
      <c r="CH452" s="24">
        <f t="shared" ref="CH452:CH503" si="279">IF($AV452="No",1,0)</f>
        <v>0</v>
      </c>
      <c r="CI452" s="24">
        <f t="shared" ref="CI452:CI503" si="280">IF($AV452="Not Specified",1,0)</f>
        <v>1</v>
      </c>
      <c r="CJ452" s="211">
        <f>_xlfn.XLOOKUP($C452,[1]Sheet1!$B:$B,[1]Sheet1!BJ:BJ)</f>
        <v>0</v>
      </c>
      <c r="CK452" s="211">
        <f>_xlfn.XLOOKUP($C452,[1]Sheet1!$B:$B,[1]Sheet1!BK:BK)</f>
        <v>0</v>
      </c>
      <c r="CL452" s="211">
        <f>_xlfn.XLOOKUP($C452,[1]Sheet1!$B:$B,[1]Sheet1!BL:BL)</f>
        <v>0</v>
      </c>
      <c r="CM452" s="211">
        <f>_xlfn.XLOOKUP($C452,[1]Sheet1!$B:$B,[1]Sheet1!BM:BM)</f>
        <v>0</v>
      </c>
      <c r="CN452" s="211">
        <f>_xlfn.XLOOKUP($C452,[1]Sheet1!$B:$B,[1]Sheet1!BN:BN)</f>
        <v>0</v>
      </c>
      <c r="CO452" s="211">
        <f>_xlfn.XLOOKUP($C452,[1]Sheet1!$B:$B,[1]Sheet1!BO:BO)</f>
        <v>0</v>
      </c>
      <c r="CP452" s="211">
        <f>_xlfn.XLOOKUP($C452,[1]Sheet1!$B:$B,[1]Sheet1!BP:BP)</f>
        <v>1</v>
      </c>
      <c r="CQ452" s="211">
        <f>_xlfn.XLOOKUP($C452,[1]Sheet1!$B:$B,[1]Sheet1!BQ:BQ)</f>
        <v>1</v>
      </c>
      <c r="CR452" s="211">
        <f>_xlfn.XLOOKUP($C452,[1]Sheet1!$B:$B,[1]Sheet1!BR:BR)</f>
        <v>0</v>
      </c>
      <c r="CS452" s="211">
        <f>_xlfn.XLOOKUP($C452,[1]Sheet1!$B:$B,[1]Sheet1!BS:BS)</f>
        <v>0</v>
      </c>
      <c r="CT452" s="211">
        <f>_xlfn.XLOOKUP($C452,[1]Sheet1!$B:$B,[1]Sheet1!BT:BT)</f>
        <v>0</v>
      </c>
      <c r="CU452" s="211">
        <f>_xlfn.XLOOKUP($C452,[1]Sheet1!$B:$B,[1]Sheet1!BU:BU)</f>
        <v>0</v>
      </c>
      <c r="CV452" s="211">
        <f>_xlfn.XLOOKUP($C452,[1]Sheet1!$B:$B,[1]Sheet1!BV:BV)</f>
        <v>0</v>
      </c>
      <c r="CW452" s="211">
        <f>_xlfn.XLOOKUP($C452,[1]Sheet1!$B:$B,[1]Sheet1!BW:BW)</f>
        <v>0</v>
      </c>
      <c r="CX452" s="211">
        <f>_xlfn.XLOOKUP($C452,[1]Sheet1!$B:$B,[1]Sheet1!BX:BX)</f>
        <v>0</v>
      </c>
      <c r="CY452" s="211">
        <f>_xlfn.XLOOKUP($C452,[1]Sheet1!$B:$B,[1]Sheet1!BY:BY)</f>
        <v>0</v>
      </c>
      <c r="CZ452" s="211">
        <f>_xlfn.XLOOKUP($C452,[1]Sheet1!$B:$B,[1]Sheet1!BZ:BZ)</f>
        <v>1</v>
      </c>
      <c r="DA452" s="211">
        <f>_xlfn.XLOOKUP($C452,[1]Sheet1!$B:$B,[1]Sheet1!CA:CA)</f>
        <v>0</v>
      </c>
      <c r="DB452" s="211">
        <f>_xlfn.XLOOKUP($C452,[1]Sheet1!$B:$B,[1]Sheet1!CB:CB)</f>
        <v>1</v>
      </c>
      <c r="DC452" s="211">
        <f>_xlfn.XLOOKUP($C452,[1]Sheet1!$B:$B,[1]Sheet1!CC:CC)</f>
        <v>0</v>
      </c>
      <c r="DD452" s="211">
        <f>_xlfn.XLOOKUP($C452,[1]Sheet1!$B:$B,[1]Sheet1!CD:CD)</f>
        <v>0</v>
      </c>
      <c r="DE452" s="211">
        <f>_xlfn.XLOOKUP($C452,[1]Sheet1!$B:$B,[1]Sheet1!CE:CE)</f>
        <v>1</v>
      </c>
      <c r="DF452" s="211">
        <f>_xlfn.XLOOKUP($C452,[1]Sheet1!$B:$B,[1]Sheet1!CF:CF)</f>
        <v>0</v>
      </c>
      <c r="DG452" s="163" t="str">
        <f>_xlfn.XLOOKUP(C452,[2]Sheet1!$B:$B,[2]Sheet1!$N:$N)</f>
        <v>N</v>
      </c>
      <c r="DH452" s="163">
        <f>_xlfn.XLOOKUP(C452,[2]Sheet1!$B:$B,[2]Sheet1!$R:$R)</f>
        <v>0</v>
      </c>
      <c r="DI452" s="163" t="str">
        <f>_xlfn.XLOOKUP(C452,[2]Sheet1!$B:$B,[2]Sheet1!$AN:$AN)</f>
        <v>V</v>
      </c>
      <c r="DJ452" s="163" t="str">
        <f>_xlfn.XLOOKUP(C452,[2]Sheet1!$B:$B,[2]Sheet1!$W:$W)</f>
        <v>N</v>
      </c>
      <c r="DK452" s="163">
        <f>_xlfn.XLOOKUP(C452,[2]Sheet1!$B:$B,[2]Sheet1!$AF:$AF)</f>
        <v>0</v>
      </c>
      <c r="DL452" s="163" t="str">
        <f>_xlfn.XLOOKUP(C452,[2]Sheet1!$B:$B,[2]Sheet1!$AW:$AW)</f>
        <v>U</v>
      </c>
      <c r="DM452" s="166" t="str">
        <f t="shared" ref="DM452:DM503" si="281">Q452</f>
        <v>N</v>
      </c>
      <c r="DN452" s="166" t="str">
        <f t="shared" ref="DN452:DN503" si="282">Z452</f>
        <v/>
      </c>
      <c r="DO452" s="166" t="str">
        <f t="shared" ref="DO452:DO503" si="283">AP452</f>
        <v>Y</v>
      </c>
      <c r="DP452" s="166" t="str">
        <f t="shared" ref="DP452:DP503" si="284">AF452</f>
        <v>N</v>
      </c>
      <c r="DQ452" s="180" t="str">
        <f t="shared" ref="DQ452:DQ503" si="285">AV452</f>
        <v>Not Specified</v>
      </c>
      <c r="DR452" s="180"/>
    </row>
    <row r="453" spans="1:122" s="24" customFormat="1" ht="16.5" hidden="1" customHeight="1">
      <c r="A453" s="24">
        <v>450</v>
      </c>
      <c r="B453" s="24">
        <v>454</v>
      </c>
      <c r="C453" s="26" t="s">
        <v>1967</v>
      </c>
      <c r="D453" s="143" t="s">
        <v>7217</v>
      </c>
      <c r="E453" s="143" t="s">
        <v>7169</v>
      </c>
      <c r="F453" s="143" t="s">
        <v>2540</v>
      </c>
      <c r="G453" s="143" t="s">
        <v>3181</v>
      </c>
      <c r="H453" s="167" t="s">
        <v>1968</v>
      </c>
      <c r="I453" s="143" t="s">
        <v>1969</v>
      </c>
      <c r="J453" s="143">
        <v>1.9359999999999999</v>
      </c>
      <c r="K453" s="143" t="s">
        <v>1970</v>
      </c>
      <c r="L453" s="143">
        <v>21224</v>
      </c>
      <c r="M453" s="144">
        <v>7</v>
      </c>
      <c r="N453" s="73" t="s">
        <v>689</v>
      </c>
      <c r="O453" s="73" t="s">
        <v>7588</v>
      </c>
      <c r="P453" s="74" t="s">
        <v>7588</v>
      </c>
      <c r="Q453" s="73" t="s">
        <v>86</v>
      </c>
      <c r="R453" s="73" t="s">
        <v>689</v>
      </c>
      <c r="S453" s="73" t="s">
        <v>1421</v>
      </c>
      <c r="T453" s="73" t="s">
        <v>7588</v>
      </c>
      <c r="U453" s="213" t="s">
        <v>7588</v>
      </c>
      <c r="V453" s="73" t="s">
        <v>7588</v>
      </c>
      <c r="W453" s="73" t="s">
        <v>7588</v>
      </c>
      <c r="X453" s="218" t="s">
        <v>7588</v>
      </c>
      <c r="Y453" s="73" t="s">
        <v>7588</v>
      </c>
      <c r="Z453" s="73" t="s">
        <v>7588</v>
      </c>
      <c r="AA453" s="74" t="s">
        <v>7588</v>
      </c>
      <c r="AB453" s="73"/>
      <c r="AC453" s="73" t="s">
        <v>417</v>
      </c>
      <c r="AD453" s="74" t="s">
        <v>6</v>
      </c>
      <c r="AE453" s="73" t="s">
        <v>7588</v>
      </c>
      <c r="AF453" s="73" t="s">
        <v>689</v>
      </c>
      <c r="AG453" s="73" t="s">
        <v>266</v>
      </c>
      <c r="AH453" s="73" t="s">
        <v>266</v>
      </c>
      <c r="AI453" s="73" t="s">
        <v>266</v>
      </c>
      <c r="AJ453" s="73" t="s">
        <v>2283</v>
      </c>
      <c r="AK453" s="81" t="s">
        <v>7588</v>
      </c>
      <c r="AL453" s="73" t="s">
        <v>7588</v>
      </c>
      <c r="AN453" s="26"/>
      <c r="AO453" s="24" t="s">
        <v>7346</v>
      </c>
      <c r="AP453" s="73" t="s">
        <v>86</v>
      </c>
      <c r="AQ453" s="24" t="s">
        <v>2283</v>
      </c>
      <c r="AR453" s="24" t="s">
        <v>6803</v>
      </c>
      <c r="AS453" s="24">
        <v>2050</v>
      </c>
      <c r="AU453" s="26"/>
      <c r="AV453" s="24" t="s">
        <v>267</v>
      </c>
      <c r="AW453" s="22" t="s">
        <v>267</v>
      </c>
      <c r="AX453" s="24" t="s">
        <v>269</v>
      </c>
      <c r="AY453" s="24" t="s">
        <v>689</v>
      </c>
      <c r="AZ453" s="24" t="s">
        <v>7588</v>
      </c>
      <c r="BA453" s="24" t="s">
        <v>7588</v>
      </c>
      <c r="BC453" s="26"/>
      <c r="BE453" s="29"/>
      <c r="BF453" s="26"/>
      <c r="BG453" s="24">
        <f t="shared" si="253"/>
        <v>0</v>
      </c>
      <c r="BH453" s="24">
        <f t="shared" si="254"/>
        <v>0</v>
      </c>
      <c r="BI453" s="24">
        <f t="shared" si="255"/>
        <v>0</v>
      </c>
      <c r="BJ453" s="24">
        <f t="shared" si="256"/>
        <v>0</v>
      </c>
      <c r="BK453" s="24">
        <f t="shared" si="257"/>
        <v>0</v>
      </c>
      <c r="BL453" s="24">
        <f t="shared" si="258"/>
        <v>0</v>
      </c>
      <c r="BM453" s="24">
        <f t="shared" si="259"/>
        <v>0</v>
      </c>
      <c r="BN453" s="24">
        <f t="shared" si="260"/>
        <v>0</v>
      </c>
      <c r="BO453" s="24">
        <f t="shared" si="261"/>
        <v>0</v>
      </c>
      <c r="BP453" s="24">
        <f t="shared" si="262"/>
        <v>0</v>
      </c>
      <c r="BQ453" s="24">
        <f t="shared" si="263"/>
        <v>0</v>
      </c>
      <c r="BR453" s="24">
        <f t="shared" si="264"/>
        <v>0</v>
      </c>
      <c r="BS453" s="24">
        <f t="shared" si="265"/>
        <v>0</v>
      </c>
      <c r="BT453" s="24">
        <f t="shared" si="266"/>
        <v>1</v>
      </c>
      <c r="BU453" s="24">
        <f t="shared" si="267"/>
        <v>0</v>
      </c>
      <c r="BV453" s="24">
        <f t="shared" si="268"/>
        <v>0</v>
      </c>
      <c r="BW453" s="24">
        <f t="shared" si="269"/>
        <v>0</v>
      </c>
      <c r="BX453" s="24">
        <f t="shared" si="270"/>
        <v>0</v>
      </c>
      <c r="BY453" s="24">
        <f t="shared" si="271"/>
        <v>0</v>
      </c>
      <c r="BZ453" s="24">
        <f t="shared" si="272"/>
        <v>0</v>
      </c>
      <c r="CA453" s="24">
        <f t="shared" si="273"/>
        <v>1</v>
      </c>
      <c r="CB453" s="24">
        <f t="shared" si="274"/>
        <v>1</v>
      </c>
      <c r="CC453" s="24">
        <f t="shared" si="275"/>
        <v>0</v>
      </c>
      <c r="CD453" s="24">
        <f t="shared" si="276"/>
        <v>0</v>
      </c>
      <c r="CE453" s="24">
        <f t="shared" si="277"/>
        <v>0</v>
      </c>
      <c r="CF453" s="24">
        <f t="shared" si="278"/>
        <v>0</v>
      </c>
      <c r="CG453" s="24">
        <f t="shared" si="252"/>
        <v>1</v>
      </c>
      <c r="CH453" s="24">
        <f t="shared" si="279"/>
        <v>0</v>
      </c>
      <c r="CI453" s="24">
        <f t="shared" si="280"/>
        <v>1</v>
      </c>
      <c r="CJ453" s="211">
        <f>_xlfn.XLOOKUP($C453,[1]Sheet1!$B:$B,[1]Sheet1!BJ:BJ)</f>
        <v>1</v>
      </c>
      <c r="CK453" s="211">
        <f>_xlfn.XLOOKUP($C453,[1]Sheet1!$B:$B,[1]Sheet1!BK:BK)</f>
        <v>0</v>
      </c>
      <c r="CL453" s="211">
        <f>_xlfn.XLOOKUP($C453,[1]Sheet1!$B:$B,[1]Sheet1!BL:BL)</f>
        <v>0</v>
      </c>
      <c r="CM453" s="211">
        <f>_xlfn.XLOOKUP($C453,[1]Sheet1!$B:$B,[1]Sheet1!BM:BM)</f>
        <v>1</v>
      </c>
      <c r="CN453" s="211">
        <f>_xlfn.XLOOKUP($C453,[1]Sheet1!$B:$B,[1]Sheet1!BN:BN)</f>
        <v>0</v>
      </c>
      <c r="CO453" s="211">
        <f>_xlfn.XLOOKUP($C453,[1]Sheet1!$B:$B,[1]Sheet1!BO:BO)</f>
        <v>0</v>
      </c>
      <c r="CP453" s="211">
        <f>_xlfn.XLOOKUP($C453,[1]Sheet1!$B:$B,[1]Sheet1!BP:BP)</f>
        <v>1</v>
      </c>
      <c r="CQ453" s="211">
        <f>_xlfn.XLOOKUP($C453,[1]Sheet1!$B:$B,[1]Sheet1!BQ:BQ)</f>
        <v>1</v>
      </c>
      <c r="CR453" s="211">
        <f>_xlfn.XLOOKUP($C453,[1]Sheet1!$B:$B,[1]Sheet1!BR:BR)</f>
        <v>0</v>
      </c>
      <c r="CS453" s="211">
        <f>_xlfn.XLOOKUP($C453,[1]Sheet1!$B:$B,[1]Sheet1!BS:BS)</f>
        <v>1</v>
      </c>
      <c r="CT453" s="211">
        <f>_xlfn.XLOOKUP($C453,[1]Sheet1!$B:$B,[1]Sheet1!BT:BT)</f>
        <v>0</v>
      </c>
      <c r="CU453" s="211">
        <f>_xlfn.XLOOKUP($C453,[1]Sheet1!$B:$B,[1]Sheet1!BU:BU)</f>
        <v>1</v>
      </c>
      <c r="CV453" s="211">
        <f>_xlfn.XLOOKUP($C453,[1]Sheet1!$B:$B,[1]Sheet1!BV:BV)</f>
        <v>0</v>
      </c>
      <c r="CW453" s="211">
        <f>_xlfn.XLOOKUP($C453,[1]Sheet1!$B:$B,[1]Sheet1!BW:BW)</f>
        <v>0</v>
      </c>
      <c r="CX453" s="211">
        <f>_xlfn.XLOOKUP($C453,[1]Sheet1!$B:$B,[1]Sheet1!BX:BX)</f>
        <v>0</v>
      </c>
      <c r="CY453" s="211">
        <f>_xlfn.XLOOKUP($C453,[1]Sheet1!$B:$B,[1]Sheet1!BY:BY)</f>
        <v>0</v>
      </c>
      <c r="CZ453" s="211">
        <f>_xlfn.XLOOKUP($C453,[1]Sheet1!$B:$B,[1]Sheet1!BZ:BZ)</f>
        <v>1</v>
      </c>
      <c r="DA453" s="211">
        <f>_xlfn.XLOOKUP($C453,[1]Sheet1!$B:$B,[1]Sheet1!CA:CA)</f>
        <v>1</v>
      </c>
      <c r="DB453" s="211">
        <f>_xlfn.XLOOKUP($C453,[1]Sheet1!$B:$B,[1]Sheet1!CB:CB)</f>
        <v>1</v>
      </c>
      <c r="DC453" s="211">
        <f>_xlfn.XLOOKUP($C453,[1]Sheet1!$B:$B,[1]Sheet1!CC:CC)</f>
        <v>1</v>
      </c>
      <c r="DD453" s="211">
        <f>_xlfn.XLOOKUP($C453,[1]Sheet1!$B:$B,[1]Sheet1!CD:CD)</f>
        <v>0</v>
      </c>
      <c r="DE453" s="211">
        <f>_xlfn.XLOOKUP($C453,[1]Sheet1!$B:$B,[1]Sheet1!CE:CE)</f>
        <v>1</v>
      </c>
      <c r="DF453" s="211">
        <f>_xlfn.XLOOKUP($C453,[1]Sheet1!$B:$B,[1]Sheet1!CF:CF)</f>
        <v>1</v>
      </c>
      <c r="DG453" s="163" t="str">
        <f>_xlfn.XLOOKUP(C453,[2]Sheet1!$B:$B,[2]Sheet1!$N:$N)</f>
        <v>N</v>
      </c>
      <c r="DH453" s="163" t="str">
        <f>_xlfn.XLOOKUP(C453,[2]Sheet1!$B:$B,[2]Sheet1!$R:$R)</f>
        <v>No</v>
      </c>
      <c r="DI453" s="163" t="str">
        <f>_xlfn.XLOOKUP(C453,[2]Sheet1!$B:$B,[2]Sheet1!$AN:$AN)</f>
        <v>V</v>
      </c>
      <c r="DJ453" s="163" t="str">
        <f>_xlfn.XLOOKUP(C453,[2]Sheet1!$B:$B,[2]Sheet1!$W:$W)</f>
        <v>C</v>
      </c>
      <c r="DK453" s="163" t="str">
        <f>_xlfn.XLOOKUP(C453,[2]Sheet1!$B:$B,[2]Sheet1!$AF:$AF)</f>
        <v>U</v>
      </c>
      <c r="DL453" s="163" t="str">
        <f>_xlfn.XLOOKUP(C453,[2]Sheet1!$B:$B,[2]Sheet1!$AW:$AW)</f>
        <v>Y</v>
      </c>
      <c r="DM453" s="166" t="str">
        <f t="shared" si="281"/>
        <v>Y</v>
      </c>
      <c r="DN453" s="166" t="str">
        <f t="shared" si="282"/>
        <v/>
      </c>
      <c r="DO453" s="166" t="str">
        <f t="shared" si="283"/>
        <v>Y</v>
      </c>
      <c r="DP453" s="166" t="str">
        <f t="shared" si="284"/>
        <v>N</v>
      </c>
      <c r="DQ453" s="180" t="str">
        <f t="shared" si="285"/>
        <v>Not Specified</v>
      </c>
      <c r="DR453" s="180"/>
    </row>
    <row r="454" spans="1:122" s="24" customFormat="1" ht="16.5" hidden="1" customHeight="1">
      <c r="A454" s="24">
        <v>451</v>
      </c>
      <c r="B454" s="24">
        <v>438</v>
      </c>
      <c r="C454" s="26" t="s">
        <v>1987</v>
      </c>
      <c r="D454" s="24" t="s">
        <v>7206</v>
      </c>
      <c r="E454" s="24" t="s">
        <v>7157</v>
      </c>
      <c r="F454" s="24" t="s">
        <v>2277</v>
      </c>
      <c r="G454" s="24" t="s">
        <v>3181</v>
      </c>
      <c r="H454" s="30" t="s">
        <v>1988</v>
      </c>
      <c r="I454" s="24" t="s">
        <v>1989</v>
      </c>
      <c r="J454" s="24">
        <v>-1.7999999999999999E-2</v>
      </c>
      <c r="K454" s="24" t="s">
        <v>1990</v>
      </c>
      <c r="L454" s="24">
        <v>140000</v>
      </c>
      <c r="M454" s="26">
        <v>1</v>
      </c>
      <c r="N454" s="73" t="s">
        <v>689</v>
      </c>
      <c r="O454" s="73" t="s">
        <v>7588</v>
      </c>
      <c r="P454" s="74" t="s">
        <v>7588</v>
      </c>
      <c r="Q454" s="73" t="s">
        <v>689</v>
      </c>
      <c r="R454" s="73" t="s">
        <v>689</v>
      </c>
      <c r="S454" s="73" t="s">
        <v>7588</v>
      </c>
      <c r="T454" s="73" t="s">
        <v>7588</v>
      </c>
      <c r="U454" s="213" t="s">
        <v>7588</v>
      </c>
      <c r="V454" s="73" t="s">
        <v>7588</v>
      </c>
      <c r="W454" s="73" t="s">
        <v>7588</v>
      </c>
      <c r="X454" s="218" t="s">
        <v>7588</v>
      </c>
      <c r="Y454" s="73" t="s">
        <v>7588</v>
      </c>
      <c r="Z454" s="73" t="s">
        <v>7588</v>
      </c>
      <c r="AA454" s="74" t="s">
        <v>7588</v>
      </c>
      <c r="AB454" s="73"/>
      <c r="AC454" s="73" t="s">
        <v>675</v>
      </c>
      <c r="AD454" s="74" t="s">
        <v>5</v>
      </c>
      <c r="AE454" s="73" t="s">
        <v>7588</v>
      </c>
      <c r="AF454" s="73" t="s">
        <v>86</v>
      </c>
      <c r="AG454" s="73" t="s">
        <v>267</v>
      </c>
      <c r="AH454" s="73" t="s">
        <v>267</v>
      </c>
      <c r="AI454" s="73" t="s">
        <v>267</v>
      </c>
      <c r="AJ454" s="73" t="s">
        <v>7588</v>
      </c>
      <c r="AK454" s="81" t="s">
        <v>6810</v>
      </c>
      <c r="AL454" s="73">
        <v>2060</v>
      </c>
      <c r="AN454" s="26"/>
      <c r="AO454" s="24" t="s">
        <v>7588</v>
      </c>
      <c r="AP454" s="73" t="s">
        <v>689</v>
      </c>
      <c r="AQ454" s="24" t="s">
        <v>7588</v>
      </c>
      <c r="AR454" s="24" t="s">
        <v>7588</v>
      </c>
      <c r="AS454" s="24" t="s">
        <v>7588</v>
      </c>
      <c r="AU454" s="26"/>
      <c r="AV454" s="24" t="s">
        <v>267</v>
      </c>
      <c r="AW454" s="22" t="s">
        <v>267</v>
      </c>
      <c r="AX454" s="24" t="s">
        <v>269</v>
      </c>
      <c r="AY454" s="24" t="s">
        <v>689</v>
      </c>
      <c r="AZ454" s="24" t="s">
        <v>7588</v>
      </c>
      <c r="BA454" s="24" t="s">
        <v>7588</v>
      </c>
      <c r="BC454" s="26"/>
      <c r="BE454" s="29"/>
      <c r="BF454" s="26"/>
      <c r="BG454" s="24">
        <f t="shared" si="253"/>
        <v>0</v>
      </c>
      <c r="BH454" s="24">
        <f t="shared" si="254"/>
        <v>0</v>
      </c>
      <c r="BI454" s="24">
        <f t="shared" si="255"/>
        <v>0</v>
      </c>
      <c r="BJ454" s="24">
        <f t="shared" si="256"/>
        <v>0</v>
      </c>
      <c r="BK454" s="24">
        <f t="shared" si="257"/>
        <v>0</v>
      </c>
      <c r="BL454" s="24">
        <f t="shared" si="258"/>
        <v>0</v>
      </c>
      <c r="BM454" s="24">
        <f t="shared" si="259"/>
        <v>0</v>
      </c>
      <c r="BN454" s="24">
        <f t="shared" si="260"/>
        <v>0</v>
      </c>
      <c r="BO454" s="24">
        <f t="shared" si="261"/>
        <v>0</v>
      </c>
      <c r="BP454" s="24">
        <f t="shared" si="262"/>
        <v>0</v>
      </c>
      <c r="BQ454" s="24">
        <f t="shared" si="263"/>
        <v>0</v>
      </c>
      <c r="BR454" s="24">
        <f t="shared" si="264"/>
        <v>0</v>
      </c>
      <c r="BS454" s="24">
        <f t="shared" si="265"/>
        <v>0</v>
      </c>
      <c r="BT454" s="24">
        <f t="shared" si="266"/>
        <v>0</v>
      </c>
      <c r="BU454" s="24">
        <f t="shared" si="267"/>
        <v>0</v>
      </c>
      <c r="BV454" s="24">
        <f t="shared" si="268"/>
        <v>0</v>
      </c>
      <c r="BW454" s="24">
        <f t="shared" si="269"/>
        <v>1</v>
      </c>
      <c r="BX454" s="24">
        <f t="shared" si="270"/>
        <v>1</v>
      </c>
      <c r="BY454" s="24">
        <f t="shared" si="271"/>
        <v>0</v>
      </c>
      <c r="BZ454" s="24">
        <f t="shared" si="272"/>
        <v>0</v>
      </c>
      <c r="CA454" s="24">
        <f t="shared" si="273"/>
        <v>0</v>
      </c>
      <c r="CB454" s="24">
        <f t="shared" si="274"/>
        <v>0</v>
      </c>
      <c r="CC454" s="24">
        <f t="shared" si="275"/>
        <v>0</v>
      </c>
      <c r="CD454" s="24">
        <f t="shared" si="276"/>
        <v>0</v>
      </c>
      <c r="CE454" s="24">
        <f t="shared" si="277"/>
        <v>0</v>
      </c>
      <c r="CF454" s="24">
        <f t="shared" si="278"/>
        <v>0</v>
      </c>
      <c r="CG454" s="24">
        <f t="shared" si="252"/>
        <v>1</v>
      </c>
      <c r="CH454" s="24">
        <f t="shared" si="279"/>
        <v>0</v>
      </c>
      <c r="CI454" s="24">
        <f t="shared" si="280"/>
        <v>1</v>
      </c>
      <c r="CJ454" s="211">
        <f>_xlfn.XLOOKUP($C454,[1]Sheet1!$B:$B,[1]Sheet1!BJ:BJ)</f>
        <v>0</v>
      </c>
      <c r="CK454" s="211">
        <f>_xlfn.XLOOKUP($C454,[1]Sheet1!$B:$B,[1]Sheet1!BK:BK)</f>
        <v>0</v>
      </c>
      <c r="CL454" s="211">
        <f>_xlfn.XLOOKUP($C454,[1]Sheet1!$B:$B,[1]Sheet1!BL:BL)</f>
        <v>0</v>
      </c>
      <c r="CM454" s="211">
        <f>_xlfn.XLOOKUP($C454,[1]Sheet1!$B:$B,[1]Sheet1!BM:BM)</f>
        <v>0</v>
      </c>
      <c r="CN454" s="211">
        <f>_xlfn.XLOOKUP($C454,[1]Sheet1!$B:$B,[1]Sheet1!BN:BN)</f>
        <v>0</v>
      </c>
      <c r="CO454" s="211">
        <f>_xlfn.XLOOKUP($C454,[1]Sheet1!$B:$B,[1]Sheet1!BO:BO)</f>
        <v>0</v>
      </c>
      <c r="CP454" s="211">
        <f>_xlfn.XLOOKUP($C454,[1]Sheet1!$B:$B,[1]Sheet1!BP:BP)</f>
        <v>0</v>
      </c>
      <c r="CQ454" s="211">
        <f>_xlfn.XLOOKUP($C454,[1]Sheet1!$B:$B,[1]Sheet1!BQ:BQ)</f>
        <v>0</v>
      </c>
      <c r="CR454" s="211">
        <f>_xlfn.XLOOKUP($C454,[1]Sheet1!$B:$B,[1]Sheet1!BR:BR)</f>
        <v>0</v>
      </c>
      <c r="CS454" s="211">
        <f>_xlfn.XLOOKUP($C454,[1]Sheet1!$B:$B,[1]Sheet1!BS:BS)</f>
        <v>0</v>
      </c>
      <c r="CT454" s="211">
        <f>_xlfn.XLOOKUP($C454,[1]Sheet1!$B:$B,[1]Sheet1!BT:BT)</f>
        <v>0</v>
      </c>
      <c r="CU454" s="211">
        <f>_xlfn.XLOOKUP($C454,[1]Sheet1!$B:$B,[1]Sheet1!BU:BU)</f>
        <v>0</v>
      </c>
      <c r="CV454" s="211">
        <f>_xlfn.XLOOKUP($C454,[1]Sheet1!$B:$B,[1]Sheet1!BV:BV)</f>
        <v>0</v>
      </c>
      <c r="CW454" s="211">
        <f>_xlfn.XLOOKUP($C454,[1]Sheet1!$B:$B,[1]Sheet1!BW:BW)</f>
        <v>0</v>
      </c>
      <c r="CX454" s="211">
        <f>_xlfn.XLOOKUP($C454,[1]Sheet1!$B:$B,[1]Sheet1!BX:BX)</f>
        <v>0</v>
      </c>
      <c r="CY454" s="211">
        <f>_xlfn.XLOOKUP($C454,[1]Sheet1!$B:$B,[1]Sheet1!BY:BY)</f>
        <v>0</v>
      </c>
      <c r="CZ454" s="211">
        <f>_xlfn.XLOOKUP($C454,[1]Sheet1!$B:$B,[1]Sheet1!BZ:BZ)</f>
        <v>0</v>
      </c>
      <c r="DA454" s="211">
        <f>_xlfn.XLOOKUP($C454,[1]Sheet1!$B:$B,[1]Sheet1!CA:CA)</f>
        <v>0</v>
      </c>
      <c r="DB454" s="211">
        <f>_xlfn.XLOOKUP($C454,[1]Sheet1!$B:$B,[1]Sheet1!CB:CB)</f>
        <v>0</v>
      </c>
      <c r="DC454" s="211">
        <f>_xlfn.XLOOKUP($C454,[1]Sheet1!$B:$B,[1]Sheet1!CC:CC)</f>
        <v>0</v>
      </c>
      <c r="DD454" s="211">
        <f>_xlfn.XLOOKUP($C454,[1]Sheet1!$B:$B,[1]Sheet1!CD:CD)</f>
        <v>0</v>
      </c>
      <c r="DE454" s="211">
        <f>_xlfn.XLOOKUP($C454,[1]Sheet1!$B:$B,[1]Sheet1!CE:CE)</f>
        <v>0</v>
      </c>
      <c r="DF454" s="211">
        <f>_xlfn.XLOOKUP($C454,[1]Sheet1!$B:$B,[1]Sheet1!CF:CF)</f>
        <v>0</v>
      </c>
      <c r="DG454" s="163" t="str">
        <f>_xlfn.XLOOKUP(C454,[2]Sheet1!$B:$B,[2]Sheet1!$N:$N)</f>
        <v>N</v>
      </c>
      <c r="DH454" s="163">
        <f>_xlfn.XLOOKUP(C454,[2]Sheet1!$B:$B,[2]Sheet1!$R:$R)</f>
        <v>0</v>
      </c>
      <c r="DI454" s="163" t="str">
        <f>_xlfn.XLOOKUP(C454,[2]Sheet1!$B:$B,[2]Sheet1!$AN:$AN)</f>
        <v>N</v>
      </c>
      <c r="DJ454" s="163" t="str">
        <f>_xlfn.XLOOKUP(C454,[2]Sheet1!$B:$B,[2]Sheet1!$W:$W)</f>
        <v>N</v>
      </c>
      <c r="DK454" s="163">
        <f>_xlfn.XLOOKUP(C454,[2]Sheet1!$B:$B,[2]Sheet1!$AF:$AF)</f>
        <v>0</v>
      </c>
      <c r="DL454" s="163">
        <f>_xlfn.XLOOKUP(C454,[2]Sheet1!$B:$B,[2]Sheet1!$AW:$AW)</f>
        <v>0</v>
      </c>
      <c r="DM454" s="166" t="str">
        <f t="shared" si="281"/>
        <v>N</v>
      </c>
      <c r="DN454" s="166" t="str">
        <f t="shared" si="282"/>
        <v/>
      </c>
      <c r="DO454" s="166" t="str">
        <f t="shared" si="283"/>
        <v>N</v>
      </c>
      <c r="DP454" s="166" t="str">
        <f t="shared" si="284"/>
        <v>Y</v>
      </c>
      <c r="DQ454" s="180" t="str">
        <f t="shared" si="285"/>
        <v>Not Specified</v>
      </c>
      <c r="DR454" s="180"/>
    </row>
    <row r="455" spans="1:122" s="24" customFormat="1" ht="16.5" hidden="1" customHeight="1">
      <c r="A455" s="143">
        <v>452</v>
      </c>
      <c r="B455" s="143" t="e">
        <v>#N/A</v>
      </c>
      <c r="C455" s="144" t="s">
        <v>409</v>
      </c>
      <c r="D455" s="143" t="s">
        <v>6819</v>
      </c>
      <c r="E455" s="143" t="s">
        <v>7193</v>
      </c>
      <c r="F455" s="143" t="s">
        <v>7286</v>
      </c>
      <c r="G455" s="143" t="s">
        <v>2990</v>
      </c>
      <c r="H455" s="167" t="s">
        <v>410</v>
      </c>
      <c r="I455" s="143" t="s">
        <v>411</v>
      </c>
      <c r="J455" s="143">
        <v>0.19</v>
      </c>
      <c r="K455" s="143" t="s">
        <v>412</v>
      </c>
      <c r="L455" s="143">
        <v>49272</v>
      </c>
      <c r="M455" s="144">
        <v>27</v>
      </c>
      <c r="N455" s="145" t="s">
        <v>689</v>
      </c>
      <c r="O455" s="145" t="s">
        <v>7588</v>
      </c>
      <c r="P455" s="146" t="s">
        <v>7588</v>
      </c>
      <c r="Q455" s="73" t="s">
        <v>86</v>
      </c>
      <c r="R455" s="73" t="s">
        <v>86</v>
      </c>
      <c r="S455" s="145" t="s">
        <v>673</v>
      </c>
      <c r="T455" s="145" t="s">
        <v>2984</v>
      </c>
      <c r="U455" s="214">
        <v>2030</v>
      </c>
      <c r="V455" s="145" t="s">
        <v>673</v>
      </c>
      <c r="W455" s="145" t="s">
        <v>2984</v>
      </c>
      <c r="X455" s="219">
        <v>2040</v>
      </c>
      <c r="Y455" s="73" t="s">
        <v>86</v>
      </c>
      <c r="Z455" s="145" t="s">
        <v>673</v>
      </c>
      <c r="AA455" s="146">
        <v>2040</v>
      </c>
      <c r="AB455" s="145"/>
      <c r="AC455" s="145" t="s">
        <v>417</v>
      </c>
      <c r="AD455" s="146" t="s">
        <v>6</v>
      </c>
      <c r="AE455" s="73" t="s">
        <v>7588</v>
      </c>
      <c r="AF455" s="73" t="s">
        <v>689</v>
      </c>
      <c r="AG455" s="145" t="s">
        <v>266</v>
      </c>
      <c r="AH455" s="145" t="s">
        <v>266</v>
      </c>
      <c r="AI455" s="145" t="s">
        <v>266</v>
      </c>
      <c r="AJ455" s="145" t="s">
        <v>2283</v>
      </c>
      <c r="AK455" s="147" t="s">
        <v>7588</v>
      </c>
      <c r="AL455" s="145" t="s">
        <v>7588</v>
      </c>
      <c r="AN455" s="144"/>
      <c r="AO455" s="24" t="s">
        <v>7346</v>
      </c>
      <c r="AP455" s="145" t="s">
        <v>86</v>
      </c>
      <c r="AQ455" s="143" t="s">
        <v>2283</v>
      </c>
      <c r="AR455" s="143" t="s">
        <v>6821</v>
      </c>
      <c r="AS455" s="143">
        <v>2040</v>
      </c>
      <c r="AT455" s="143"/>
      <c r="AU455" s="144"/>
      <c r="AV455" s="143" t="s">
        <v>266</v>
      </c>
      <c r="AW455" s="198" t="s">
        <v>269</v>
      </c>
      <c r="AX455" s="143" t="s">
        <v>269</v>
      </c>
      <c r="AY455" s="143" t="s">
        <v>689</v>
      </c>
      <c r="AZ455" s="143" t="s">
        <v>7588</v>
      </c>
      <c r="BA455" s="143" t="s">
        <v>7588</v>
      </c>
      <c r="BB455" s="143"/>
      <c r="BC455" s="144"/>
      <c r="BD455" s="143"/>
      <c r="BE455" s="148"/>
      <c r="BF455" s="144"/>
      <c r="BG455" s="24">
        <f t="shared" si="253"/>
        <v>0</v>
      </c>
      <c r="BH455" s="24">
        <f t="shared" si="254"/>
        <v>0</v>
      </c>
      <c r="BI455" s="24">
        <f t="shared" si="255"/>
        <v>0</v>
      </c>
      <c r="BJ455" s="24">
        <f t="shared" si="256"/>
        <v>0</v>
      </c>
      <c r="BK455" s="24">
        <f t="shared" si="257"/>
        <v>0</v>
      </c>
      <c r="BL455" s="24">
        <f t="shared" si="258"/>
        <v>1</v>
      </c>
      <c r="BM455" s="24">
        <f t="shared" si="259"/>
        <v>0</v>
      </c>
      <c r="BN455" s="24">
        <f t="shared" si="260"/>
        <v>1</v>
      </c>
      <c r="BO455" s="24">
        <f t="shared" si="261"/>
        <v>0</v>
      </c>
      <c r="BP455" s="24">
        <f t="shared" si="262"/>
        <v>0</v>
      </c>
      <c r="BQ455" s="24">
        <f t="shared" si="263"/>
        <v>1</v>
      </c>
      <c r="BR455" s="24">
        <f t="shared" si="264"/>
        <v>0</v>
      </c>
      <c r="BS455" s="24">
        <f t="shared" si="265"/>
        <v>0</v>
      </c>
      <c r="BT455" s="24">
        <f t="shared" si="266"/>
        <v>1</v>
      </c>
      <c r="BU455" s="24">
        <f t="shared" si="267"/>
        <v>0</v>
      </c>
      <c r="BV455" s="24">
        <f t="shared" si="268"/>
        <v>0</v>
      </c>
      <c r="BW455" s="24">
        <f t="shared" si="269"/>
        <v>0</v>
      </c>
      <c r="BX455" s="24">
        <f t="shared" si="270"/>
        <v>0</v>
      </c>
      <c r="BY455" s="24">
        <f t="shared" si="271"/>
        <v>0</v>
      </c>
      <c r="BZ455" s="24">
        <f t="shared" si="272"/>
        <v>0</v>
      </c>
      <c r="CA455" s="24">
        <f t="shared" si="273"/>
        <v>1</v>
      </c>
      <c r="CB455" s="24">
        <f t="shared" si="274"/>
        <v>1</v>
      </c>
      <c r="CC455" s="24">
        <f t="shared" si="275"/>
        <v>0</v>
      </c>
      <c r="CD455" s="24">
        <f t="shared" si="276"/>
        <v>0</v>
      </c>
      <c r="CE455" s="24">
        <f t="shared" si="277"/>
        <v>0</v>
      </c>
      <c r="CF455" s="24">
        <f t="shared" si="278"/>
        <v>1</v>
      </c>
      <c r="CG455" s="24">
        <f t="shared" si="252"/>
        <v>1</v>
      </c>
      <c r="CH455" s="24">
        <f t="shared" si="279"/>
        <v>0</v>
      </c>
      <c r="CI455" s="24">
        <f t="shared" si="280"/>
        <v>0</v>
      </c>
      <c r="CJ455" s="211" t="e">
        <f>_xlfn.XLOOKUP($C455,[1]Sheet1!$B:$B,[1]Sheet1!BJ:BJ)</f>
        <v>#N/A</v>
      </c>
      <c r="CK455" s="211" t="e">
        <f>_xlfn.XLOOKUP($C455,[1]Sheet1!$B:$B,[1]Sheet1!BK:BK)</f>
        <v>#N/A</v>
      </c>
      <c r="CL455" s="211" t="e">
        <f>_xlfn.XLOOKUP($C455,[1]Sheet1!$B:$B,[1]Sheet1!BL:BL)</f>
        <v>#N/A</v>
      </c>
      <c r="CM455" s="211" t="e">
        <f>_xlfn.XLOOKUP($C455,[1]Sheet1!$B:$B,[1]Sheet1!BM:BM)</f>
        <v>#N/A</v>
      </c>
      <c r="CN455" s="211" t="e">
        <f>_xlfn.XLOOKUP($C455,[1]Sheet1!$B:$B,[1]Sheet1!BN:BN)</f>
        <v>#N/A</v>
      </c>
      <c r="CO455" s="211" t="e">
        <f>_xlfn.XLOOKUP($C455,[1]Sheet1!$B:$B,[1]Sheet1!BO:BO)</f>
        <v>#N/A</v>
      </c>
      <c r="CP455" s="211" t="e">
        <f>_xlfn.XLOOKUP($C455,[1]Sheet1!$B:$B,[1]Sheet1!BP:BP)</f>
        <v>#N/A</v>
      </c>
      <c r="CQ455" s="211" t="e">
        <f>_xlfn.XLOOKUP($C455,[1]Sheet1!$B:$B,[1]Sheet1!BQ:BQ)</f>
        <v>#N/A</v>
      </c>
      <c r="CR455" s="211" t="e">
        <f>_xlfn.XLOOKUP($C455,[1]Sheet1!$B:$B,[1]Sheet1!BR:BR)</f>
        <v>#N/A</v>
      </c>
      <c r="CS455" s="211" t="e">
        <f>_xlfn.XLOOKUP($C455,[1]Sheet1!$B:$B,[1]Sheet1!BS:BS)</f>
        <v>#N/A</v>
      </c>
      <c r="CT455" s="211" t="e">
        <f>_xlfn.XLOOKUP($C455,[1]Sheet1!$B:$B,[1]Sheet1!BT:BT)</f>
        <v>#N/A</v>
      </c>
      <c r="CU455" s="211" t="e">
        <f>_xlfn.XLOOKUP($C455,[1]Sheet1!$B:$B,[1]Sheet1!BU:BU)</f>
        <v>#N/A</v>
      </c>
      <c r="CV455" s="211" t="e">
        <f>_xlfn.XLOOKUP($C455,[1]Sheet1!$B:$B,[1]Sheet1!BV:BV)</f>
        <v>#N/A</v>
      </c>
      <c r="CW455" s="211" t="e">
        <f>_xlfn.XLOOKUP($C455,[1]Sheet1!$B:$B,[1]Sheet1!BW:BW)</f>
        <v>#N/A</v>
      </c>
      <c r="CX455" s="211" t="e">
        <f>_xlfn.XLOOKUP($C455,[1]Sheet1!$B:$B,[1]Sheet1!BX:BX)</f>
        <v>#N/A</v>
      </c>
      <c r="CY455" s="211" t="e">
        <f>_xlfn.XLOOKUP($C455,[1]Sheet1!$B:$B,[1]Sheet1!BY:BY)</f>
        <v>#N/A</v>
      </c>
      <c r="CZ455" s="211" t="e">
        <f>_xlfn.XLOOKUP($C455,[1]Sheet1!$B:$B,[1]Sheet1!BZ:BZ)</f>
        <v>#N/A</v>
      </c>
      <c r="DA455" s="211" t="e">
        <f>_xlfn.XLOOKUP($C455,[1]Sheet1!$B:$B,[1]Sheet1!CA:CA)</f>
        <v>#N/A</v>
      </c>
      <c r="DB455" s="211" t="e">
        <f>_xlfn.XLOOKUP($C455,[1]Sheet1!$B:$B,[1]Sheet1!CB:CB)</f>
        <v>#N/A</v>
      </c>
      <c r="DC455" s="211" t="e">
        <f>_xlfn.XLOOKUP($C455,[1]Sheet1!$B:$B,[1]Sheet1!CC:CC)</f>
        <v>#N/A</v>
      </c>
      <c r="DD455" s="211" t="e">
        <f>_xlfn.XLOOKUP($C455,[1]Sheet1!$B:$B,[1]Sheet1!CD:CD)</f>
        <v>#N/A</v>
      </c>
      <c r="DE455" s="211" t="e">
        <f>_xlfn.XLOOKUP($C455,[1]Sheet1!$B:$B,[1]Sheet1!CE:CE)</f>
        <v>#N/A</v>
      </c>
      <c r="DF455" s="211" t="e">
        <f>_xlfn.XLOOKUP($C455,[1]Sheet1!$B:$B,[1]Sheet1!CF:CF)</f>
        <v>#N/A</v>
      </c>
      <c r="DG455" s="163" t="e">
        <f>_xlfn.XLOOKUP(C455,[2]Sheet1!$B:$B,[2]Sheet1!$N:$N)</f>
        <v>#N/A</v>
      </c>
      <c r="DH455" s="163" t="e">
        <f>_xlfn.XLOOKUP(C455,[2]Sheet1!$B:$B,[2]Sheet1!$R:$R)</f>
        <v>#N/A</v>
      </c>
      <c r="DI455" s="163" t="e">
        <f>_xlfn.XLOOKUP(C455,[2]Sheet1!$B:$B,[2]Sheet1!$AN:$AN)</f>
        <v>#N/A</v>
      </c>
      <c r="DJ455" s="163" t="e">
        <f>_xlfn.XLOOKUP(C455,[2]Sheet1!$B:$B,[2]Sheet1!$W:$W)</f>
        <v>#N/A</v>
      </c>
      <c r="DK455" s="163" t="e">
        <f>_xlfn.XLOOKUP(C455,[2]Sheet1!$B:$B,[2]Sheet1!$AF:$AF)</f>
        <v>#N/A</v>
      </c>
      <c r="DL455" s="163" t="e">
        <f>_xlfn.XLOOKUP(C455,[2]Sheet1!$B:$B,[2]Sheet1!$AW:$AW)</f>
        <v>#N/A</v>
      </c>
      <c r="DM455" s="166" t="str">
        <f t="shared" si="281"/>
        <v>Y</v>
      </c>
      <c r="DN455" s="166" t="str">
        <f t="shared" si="282"/>
        <v>Targets set</v>
      </c>
      <c r="DO455" s="166" t="str">
        <f t="shared" si="283"/>
        <v>Y</v>
      </c>
      <c r="DP455" s="166" t="str">
        <f t="shared" si="284"/>
        <v>N</v>
      </c>
      <c r="DQ455" s="180" t="str">
        <f t="shared" si="285"/>
        <v>Yes</v>
      </c>
      <c r="DR455" s="180"/>
    </row>
    <row r="456" spans="1:122" s="99" customFormat="1" ht="16.5" hidden="1" customHeight="1">
      <c r="A456" s="143">
        <v>453</v>
      </c>
      <c r="B456" s="143">
        <v>461</v>
      </c>
      <c r="C456" s="144" t="s">
        <v>2011</v>
      </c>
      <c r="D456" s="143" t="s">
        <v>7190</v>
      </c>
      <c r="E456" s="143" t="s">
        <v>7169</v>
      </c>
      <c r="F456" s="143" t="s">
        <v>2336</v>
      </c>
      <c r="G456" s="143" t="s">
        <v>3136</v>
      </c>
      <c r="H456" s="167" t="s">
        <v>2012</v>
      </c>
      <c r="I456" s="143" t="s">
        <v>2013</v>
      </c>
      <c r="J456" s="143">
        <v>-0.222</v>
      </c>
      <c r="K456" s="143" t="s">
        <v>2014</v>
      </c>
      <c r="L456" s="143">
        <v>58166</v>
      </c>
      <c r="M456" s="144">
        <v>4</v>
      </c>
      <c r="N456" s="145" t="s">
        <v>689</v>
      </c>
      <c r="O456" s="145" t="s">
        <v>7588</v>
      </c>
      <c r="P456" s="146" t="s">
        <v>7588</v>
      </c>
      <c r="Q456" s="73" t="s">
        <v>689</v>
      </c>
      <c r="R456" s="73" t="s">
        <v>689</v>
      </c>
      <c r="S456" s="145" t="s">
        <v>7588</v>
      </c>
      <c r="T456" s="145" t="s">
        <v>7588</v>
      </c>
      <c r="U456" s="214" t="s">
        <v>7588</v>
      </c>
      <c r="V456" s="145" t="s">
        <v>7588</v>
      </c>
      <c r="W456" s="145" t="s">
        <v>7588</v>
      </c>
      <c r="X456" s="219" t="s">
        <v>7588</v>
      </c>
      <c r="Y456" s="73" t="s">
        <v>7588</v>
      </c>
      <c r="Z456" s="145" t="s">
        <v>7588</v>
      </c>
      <c r="AA456" s="146" t="s">
        <v>7588</v>
      </c>
      <c r="AB456" s="145"/>
      <c r="AC456" s="145" t="s">
        <v>7588</v>
      </c>
      <c r="AD456" s="146" t="s">
        <v>7588</v>
      </c>
      <c r="AE456" s="73" t="s">
        <v>7588</v>
      </c>
      <c r="AF456" s="73" t="s">
        <v>689</v>
      </c>
      <c r="AG456" s="145" t="s">
        <v>7588</v>
      </c>
      <c r="AH456" s="145" t="s">
        <v>7588</v>
      </c>
      <c r="AI456" s="145" t="s">
        <v>7588</v>
      </c>
      <c r="AJ456" s="145" t="s">
        <v>7588</v>
      </c>
      <c r="AK456" s="147" t="s">
        <v>7588</v>
      </c>
      <c r="AL456" s="145" t="s">
        <v>7588</v>
      </c>
      <c r="AM456" s="152" t="s">
        <v>2015</v>
      </c>
      <c r="AN456" s="144"/>
      <c r="AO456" s="24"/>
      <c r="AP456" s="145" t="s">
        <v>689</v>
      </c>
      <c r="AQ456" s="143"/>
      <c r="AR456" s="150" t="s">
        <v>2016</v>
      </c>
      <c r="AS456" s="143" t="s">
        <v>7588</v>
      </c>
      <c r="AT456" s="149" t="s">
        <v>2017</v>
      </c>
      <c r="AU456" s="144"/>
      <c r="AV456" s="143" t="s">
        <v>7588</v>
      </c>
      <c r="AW456" s="198" t="s">
        <v>7588</v>
      </c>
      <c r="AX456" s="143" t="s">
        <v>870</v>
      </c>
      <c r="AY456" s="143" t="s">
        <v>86</v>
      </c>
      <c r="AZ456" s="143" t="s">
        <v>2018</v>
      </c>
      <c r="BA456" s="143">
        <v>2050</v>
      </c>
      <c r="BB456" s="143"/>
      <c r="BC456" s="144"/>
      <c r="BD456" s="143"/>
      <c r="BE456" s="148"/>
      <c r="BF456" s="144"/>
      <c r="BG456" s="24">
        <f t="shared" si="253"/>
        <v>0</v>
      </c>
      <c r="BH456" s="24">
        <f t="shared" si="254"/>
        <v>0</v>
      </c>
      <c r="BI456" s="24">
        <f t="shared" si="255"/>
        <v>0</v>
      </c>
      <c r="BJ456" s="24">
        <f t="shared" si="256"/>
        <v>0</v>
      </c>
      <c r="BK456" s="24">
        <f t="shared" si="257"/>
        <v>0</v>
      </c>
      <c r="BL456" s="24">
        <f t="shared" si="258"/>
        <v>0</v>
      </c>
      <c r="BM456" s="24">
        <f t="shared" si="259"/>
        <v>0</v>
      </c>
      <c r="BN456" s="24">
        <f t="shared" si="260"/>
        <v>0</v>
      </c>
      <c r="BO456" s="24">
        <f t="shared" si="261"/>
        <v>0</v>
      </c>
      <c r="BP456" s="24">
        <f t="shared" si="262"/>
        <v>0</v>
      </c>
      <c r="BQ456" s="24">
        <f t="shared" si="263"/>
        <v>0</v>
      </c>
      <c r="BR456" s="24">
        <f t="shared" si="264"/>
        <v>0</v>
      </c>
      <c r="BS456" s="24">
        <f t="shared" si="265"/>
        <v>0</v>
      </c>
      <c r="BT456" s="24">
        <f t="shared" si="266"/>
        <v>0</v>
      </c>
      <c r="BU456" s="24">
        <f t="shared" si="267"/>
        <v>0</v>
      </c>
      <c r="BV456" s="24">
        <f t="shared" si="268"/>
        <v>0</v>
      </c>
      <c r="BW456" s="24">
        <f t="shared" si="269"/>
        <v>0</v>
      </c>
      <c r="BX456" s="24">
        <f t="shared" si="270"/>
        <v>0</v>
      </c>
      <c r="BY456" s="24">
        <f t="shared" si="271"/>
        <v>0</v>
      </c>
      <c r="BZ456" s="24">
        <f t="shared" si="272"/>
        <v>0</v>
      </c>
      <c r="CA456" s="24">
        <f t="shared" si="273"/>
        <v>0</v>
      </c>
      <c r="CB456" s="24">
        <f t="shared" si="274"/>
        <v>0</v>
      </c>
      <c r="CC456" s="24">
        <f t="shared" si="275"/>
        <v>0</v>
      </c>
      <c r="CD456" s="24">
        <f t="shared" si="276"/>
        <v>0</v>
      </c>
      <c r="CE456" s="24">
        <f t="shared" si="277"/>
        <v>1</v>
      </c>
      <c r="CF456" s="24">
        <f t="shared" si="278"/>
        <v>0</v>
      </c>
      <c r="CG456" s="24">
        <f t="shared" si="252"/>
        <v>0</v>
      </c>
      <c r="CH456" s="24">
        <f t="shared" si="279"/>
        <v>0</v>
      </c>
      <c r="CI456" s="24">
        <f t="shared" si="280"/>
        <v>0</v>
      </c>
      <c r="CJ456" s="211">
        <f>_xlfn.XLOOKUP($C456,[1]Sheet1!$B:$B,[1]Sheet1!BJ:BJ)</f>
        <v>0</v>
      </c>
      <c r="CK456" s="211">
        <f>_xlfn.XLOOKUP($C456,[1]Sheet1!$B:$B,[1]Sheet1!BK:BK)</f>
        <v>0</v>
      </c>
      <c r="CL456" s="211">
        <f>_xlfn.XLOOKUP($C456,[1]Sheet1!$B:$B,[1]Sheet1!BL:BL)</f>
        <v>0</v>
      </c>
      <c r="CM456" s="211">
        <f>_xlfn.XLOOKUP($C456,[1]Sheet1!$B:$B,[1]Sheet1!BM:BM)</f>
        <v>0</v>
      </c>
      <c r="CN456" s="211">
        <f>_xlfn.XLOOKUP($C456,[1]Sheet1!$B:$B,[1]Sheet1!BN:BN)</f>
        <v>0</v>
      </c>
      <c r="CO456" s="211">
        <f>_xlfn.XLOOKUP($C456,[1]Sheet1!$B:$B,[1]Sheet1!BO:BO)</f>
        <v>0</v>
      </c>
      <c r="CP456" s="211">
        <f>_xlfn.XLOOKUP($C456,[1]Sheet1!$B:$B,[1]Sheet1!BP:BP)</f>
        <v>0</v>
      </c>
      <c r="CQ456" s="211">
        <f>_xlfn.XLOOKUP($C456,[1]Sheet1!$B:$B,[1]Sheet1!BQ:BQ)</f>
        <v>0</v>
      </c>
      <c r="CR456" s="211">
        <f>_xlfn.XLOOKUP($C456,[1]Sheet1!$B:$B,[1]Sheet1!BR:BR)</f>
        <v>0</v>
      </c>
      <c r="CS456" s="211">
        <f>_xlfn.XLOOKUP($C456,[1]Sheet1!$B:$B,[1]Sheet1!BS:BS)</f>
        <v>0</v>
      </c>
      <c r="CT456" s="211">
        <f>_xlfn.XLOOKUP($C456,[1]Sheet1!$B:$B,[1]Sheet1!BT:BT)</f>
        <v>0</v>
      </c>
      <c r="CU456" s="211">
        <f>_xlfn.XLOOKUP($C456,[1]Sheet1!$B:$B,[1]Sheet1!BU:BU)</f>
        <v>0</v>
      </c>
      <c r="CV456" s="211">
        <f>_xlfn.XLOOKUP($C456,[1]Sheet1!$B:$B,[1]Sheet1!BV:BV)</f>
        <v>0</v>
      </c>
      <c r="CW456" s="211">
        <f>_xlfn.XLOOKUP($C456,[1]Sheet1!$B:$B,[1]Sheet1!BW:BW)</f>
        <v>0</v>
      </c>
      <c r="CX456" s="211">
        <f>_xlfn.XLOOKUP($C456,[1]Sheet1!$B:$B,[1]Sheet1!BX:BX)</f>
        <v>0</v>
      </c>
      <c r="CY456" s="211">
        <f>_xlfn.XLOOKUP($C456,[1]Sheet1!$B:$B,[1]Sheet1!BY:BY)</f>
        <v>0</v>
      </c>
      <c r="CZ456" s="211">
        <f>_xlfn.XLOOKUP($C456,[1]Sheet1!$B:$B,[1]Sheet1!BZ:BZ)</f>
        <v>0</v>
      </c>
      <c r="DA456" s="211">
        <f>_xlfn.XLOOKUP($C456,[1]Sheet1!$B:$B,[1]Sheet1!CA:CA)</f>
        <v>0</v>
      </c>
      <c r="DB456" s="211">
        <f>_xlfn.XLOOKUP($C456,[1]Sheet1!$B:$B,[1]Sheet1!CB:CB)</f>
        <v>0</v>
      </c>
      <c r="DC456" s="211">
        <f>_xlfn.XLOOKUP($C456,[1]Sheet1!$B:$B,[1]Sheet1!CC:CC)</f>
        <v>0</v>
      </c>
      <c r="DD456" s="211">
        <f>_xlfn.XLOOKUP($C456,[1]Sheet1!$B:$B,[1]Sheet1!CD:CD)</f>
        <v>0</v>
      </c>
      <c r="DE456" s="211">
        <f>_xlfn.XLOOKUP($C456,[1]Sheet1!$B:$B,[1]Sheet1!CE:CE)</f>
        <v>0</v>
      </c>
      <c r="DF456" s="211">
        <f>_xlfn.XLOOKUP($C456,[1]Sheet1!$B:$B,[1]Sheet1!CF:CF)</f>
        <v>0</v>
      </c>
      <c r="DG456" s="163" t="str">
        <f>_xlfn.XLOOKUP(C456,[2]Sheet1!$B:$B,[2]Sheet1!$N:$N)</f>
        <v>N</v>
      </c>
      <c r="DH456" s="163">
        <f>_xlfn.XLOOKUP(C456,[2]Sheet1!$B:$B,[2]Sheet1!$R:$R)</f>
        <v>0</v>
      </c>
      <c r="DI456" s="163" t="str">
        <f>_xlfn.XLOOKUP(C456,[2]Sheet1!$B:$B,[2]Sheet1!$AN:$AN)</f>
        <v>C</v>
      </c>
      <c r="DJ456" s="163" t="str">
        <f>_xlfn.XLOOKUP(C456,[2]Sheet1!$B:$B,[2]Sheet1!$W:$W)</f>
        <v>C</v>
      </c>
      <c r="DK456" s="163" t="str">
        <f>_xlfn.XLOOKUP(C456,[2]Sheet1!$B:$B,[2]Sheet1!$AF:$AF)</f>
        <v>N</v>
      </c>
      <c r="DL456" s="163" t="str">
        <f>_xlfn.XLOOKUP(C456,[2]Sheet1!$B:$B,[2]Sheet1!$AW:$AW)</f>
        <v>Y</v>
      </c>
      <c r="DM456" s="166" t="str">
        <f t="shared" si="281"/>
        <v>N</v>
      </c>
      <c r="DN456" s="166" t="str">
        <f t="shared" si="282"/>
        <v/>
      </c>
      <c r="DO456" s="166" t="str">
        <f t="shared" si="283"/>
        <v>N</v>
      </c>
      <c r="DP456" s="166" t="str">
        <f t="shared" si="284"/>
        <v>N</v>
      </c>
      <c r="DQ456" s="180" t="str">
        <f t="shared" si="285"/>
        <v/>
      </c>
      <c r="DR456" s="180"/>
    </row>
    <row r="457" spans="1:122" s="99" customFormat="1" ht="16.5" hidden="1" customHeight="1">
      <c r="A457" s="143">
        <v>454</v>
      </c>
      <c r="B457" s="143">
        <v>436</v>
      </c>
      <c r="C457" s="144" t="s">
        <v>2019</v>
      </c>
      <c r="D457" s="143" t="s">
        <v>7162</v>
      </c>
      <c r="E457" s="143" t="s">
        <v>7175</v>
      </c>
      <c r="F457" s="143" t="s">
        <v>2277</v>
      </c>
      <c r="G457" s="143" t="s">
        <v>3181</v>
      </c>
      <c r="H457" s="167" t="s">
        <v>2020</v>
      </c>
      <c r="I457" s="143" t="s">
        <v>2021</v>
      </c>
      <c r="J457" s="143">
        <v>-0.28299999999999997</v>
      </c>
      <c r="K457" s="143" t="s">
        <v>2022</v>
      </c>
      <c r="L457" s="143">
        <v>43287</v>
      </c>
      <c r="M457" s="144">
        <v>5</v>
      </c>
      <c r="N457" s="145" t="s">
        <v>689</v>
      </c>
      <c r="O457" s="145" t="s">
        <v>7588</v>
      </c>
      <c r="P457" s="146" t="s">
        <v>7588</v>
      </c>
      <c r="Q457" s="73" t="s">
        <v>689</v>
      </c>
      <c r="R457" s="73" t="s">
        <v>689</v>
      </c>
      <c r="S457" s="145" t="s">
        <v>7588</v>
      </c>
      <c r="T457" s="145" t="s">
        <v>7588</v>
      </c>
      <c r="U457" s="214" t="s">
        <v>7588</v>
      </c>
      <c r="V457" s="145" t="s">
        <v>7588</v>
      </c>
      <c r="W457" s="145" t="s">
        <v>7588</v>
      </c>
      <c r="X457" s="219" t="s">
        <v>7588</v>
      </c>
      <c r="Y457" s="73" t="s">
        <v>7588</v>
      </c>
      <c r="Z457" s="145" t="s">
        <v>7588</v>
      </c>
      <c r="AA457" s="146" t="s">
        <v>7588</v>
      </c>
      <c r="AB457" s="145"/>
      <c r="AC457" s="145" t="s">
        <v>7588</v>
      </c>
      <c r="AD457" s="146" t="s">
        <v>7588</v>
      </c>
      <c r="AE457" s="73" t="s">
        <v>7588</v>
      </c>
      <c r="AF457" s="73" t="s">
        <v>689</v>
      </c>
      <c r="AG457" s="145" t="s">
        <v>7588</v>
      </c>
      <c r="AH457" s="145" t="s">
        <v>7588</v>
      </c>
      <c r="AI457" s="145" t="s">
        <v>7588</v>
      </c>
      <c r="AJ457" s="145" t="s">
        <v>7588</v>
      </c>
      <c r="AK457" s="147" t="s">
        <v>7588</v>
      </c>
      <c r="AL457" s="145" t="s">
        <v>7588</v>
      </c>
      <c r="AM457" s="152" t="s">
        <v>2023</v>
      </c>
      <c r="AN457" s="144" t="s">
        <v>519</v>
      </c>
      <c r="AO457" s="24" t="s">
        <v>7588</v>
      </c>
      <c r="AP457" s="145" t="s">
        <v>689</v>
      </c>
      <c r="AQ457" s="143" t="s">
        <v>7588</v>
      </c>
      <c r="AR457" s="143" t="s">
        <v>7588</v>
      </c>
      <c r="AS457" s="143" t="s">
        <v>7588</v>
      </c>
      <c r="AT457" s="143"/>
      <c r="AU457" s="144"/>
      <c r="AV457" s="143" t="s">
        <v>7588</v>
      </c>
      <c r="AW457" s="198" t="s">
        <v>7588</v>
      </c>
      <c r="AX457" s="143" t="s">
        <v>7588</v>
      </c>
      <c r="AY457" s="143" t="s">
        <v>689</v>
      </c>
      <c r="AZ457" s="143" t="s">
        <v>7588</v>
      </c>
      <c r="BA457" s="143" t="s">
        <v>7588</v>
      </c>
      <c r="BB457" s="143"/>
      <c r="BC457" s="144"/>
      <c r="BD457" s="143"/>
      <c r="BE457" s="148"/>
      <c r="BF457" s="202" t="s">
        <v>2024</v>
      </c>
      <c r="BG457" s="24">
        <f t="shared" si="253"/>
        <v>0</v>
      </c>
      <c r="BH457" s="24">
        <f t="shared" si="254"/>
        <v>0</v>
      </c>
      <c r="BI457" s="24">
        <f t="shared" si="255"/>
        <v>0</v>
      </c>
      <c r="BJ457" s="24">
        <f t="shared" si="256"/>
        <v>0</v>
      </c>
      <c r="BK457" s="24">
        <f t="shared" si="257"/>
        <v>0</v>
      </c>
      <c r="BL457" s="24">
        <f t="shared" si="258"/>
        <v>0</v>
      </c>
      <c r="BM457" s="24">
        <f t="shared" si="259"/>
        <v>0</v>
      </c>
      <c r="BN457" s="24">
        <f t="shared" si="260"/>
        <v>0</v>
      </c>
      <c r="BO457" s="24">
        <f t="shared" si="261"/>
        <v>0</v>
      </c>
      <c r="BP457" s="24">
        <f t="shared" si="262"/>
        <v>0</v>
      </c>
      <c r="BQ457" s="24">
        <f t="shared" si="263"/>
        <v>0</v>
      </c>
      <c r="BR457" s="24">
        <f t="shared" si="264"/>
        <v>0</v>
      </c>
      <c r="BS457" s="24">
        <f t="shared" si="265"/>
        <v>0</v>
      </c>
      <c r="BT457" s="24">
        <f t="shared" si="266"/>
        <v>0</v>
      </c>
      <c r="BU457" s="24">
        <f t="shared" si="267"/>
        <v>0</v>
      </c>
      <c r="BV457" s="24">
        <f t="shared" si="268"/>
        <v>0</v>
      </c>
      <c r="BW457" s="24">
        <f t="shared" si="269"/>
        <v>0</v>
      </c>
      <c r="BX457" s="24">
        <f t="shared" si="270"/>
        <v>0</v>
      </c>
      <c r="BY457" s="24">
        <f t="shared" si="271"/>
        <v>0</v>
      </c>
      <c r="BZ457" s="24">
        <f t="shared" si="272"/>
        <v>0</v>
      </c>
      <c r="CA457" s="24">
        <f t="shared" si="273"/>
        <v>0</v>
      </c>
      <c r="CB457" s="24">
        <f t="shared" si="274"/>
        <v>0</v>
      </c>
      <c r="CC457" s="24">
        <f t="shared" si="275"/>
        <v>0</v>
      </c>
      <c r="CD457" s="24">
        <f t="shared" si="276"/>
        <v>0</v>
      </c>
      <c r="CE457" s="24">
        <f t="shared" si="277"/>
        <v>0</v>
      </c>
      <c r="CF457" s="24">
        <f t="shared" si="278"/>
        <v>0</v>
      </c>
      <c r="CG457" s="24">
        <f t="shared" si="252"/>
        <v>0</v>
      </c>
      <c r="CH457" s="24">
        <f t="shared" si="279"/>
        <v>0</v>
      </c>
      <c r="CI457" s="24">
        <f t="shared" si="280"/>
        <v>0</v>
      </c>
      <c r="CJ457" s="211">
        <f>_xlfn.XLOOKUP($C457,[1]Sheet1!$B:$B,[1]Sheet1!BJ:BJ)</f>
        <v>0</v>
      </c>
      <c r="CK457" s="211">
        <f>_xlfn.XLOOKUP($C457,[1]Sheet1!$B:$B,[1]Sheet1!BK:BK)</f>
        <v>0</v>
      </c>
      <c r="CL457" s="211">
        <f>_xlfn.XLOOKUP($C457,[1]Sheet1!$B:$B,[1]Sheet1!BL:BL)</f>
        <v>0</v>
      </c>
      <c r="CM457" s="211">
        <f>_xlfn.XLOOKUP($C457,[1]Sheet1!$B:$B,[1]Sheet1!BM:BM)</f>
        <v>0</v>
      </c>
      <c r="CN457" s="211">
        <f>_xlfn.XLOOKUP($C457,[1]Sheet1!$B:$B,[1]Sheet1!BN:BN)</f>
        <v>0</v>
      </c>
      <c r="CO457" s="211">
        <f>_xlfn.XLOOKUP($C457,[1]Sheet1!$B:$B,[1]Sheet1!BO:BO)</f>
        <v>0</v>
      </c>
      <c r="CP457" s="211">
        <f>_xlfn.XLOOKUP($C457,[1]Sheet1!$B:$B,[1]Sheet1!BP:BP)</f>
        <v>0</v>
      </c>
      <c r="CQ457" s="211">
        <f>_xlfn.XLOOKUP($C457,[1]Sheet1!$B:$B,[1]Sheet1!BQ:BQ)</f>
        <v>0</v>
      </c>
      <c r="CR457" s="211">
        <f>_xlfn.XLOOKUP($C457,[1]Sheet1!$B:$B,[1]Sheet1!BR:BR)</f>
        <v>0</v>
      </c>
      <c r="CS457" s="211">
        <f>_xlfn.XLOOKUP($C457,[1]Sheet1!$B:$B,[1]Sheet1!BS:BS)</f>
        <v>0</v>
      </c>
      <c r="CT457" s="211">
        <f>_xlfn.XLOOKUP($C457,[1]Sheet1!$B:$B,[1]Sheet1!BT:BT)</f>
        <v>0</v>
      </c>
      <c r="CU457" s="211">
        <f>_xlfn.XLOOKUP($C457,[1]Sheet1!$B:$B,[1]Sheet1!BU:BU)</f>
        <v>0</v>
      </c>
      <c r="CV457" s="211">
        <f>_xlfn.XLOOKUP($C457,[1]Sheet1!$B:$B,[1]Sheet1!BV:BV)</f>
        <v>0</v>
      </c>
      <c r="CW457" s="211">
        <f>_xlfn.XLOOKUP($C457,[1]Sheet1!$B:$B,[1]Sheet1!BW:BW)</f>
        <v>0</v>
      </c>
      <c r="CX457" s="211">
        <f>_xlfn.XLOOKUP($C457,[1]Sheet1!$B:$B,[1]Sheet1!BX:BX)</f>
        <v>0</v>
      </c>
      <c r="CY457" s="211">
        <f>_xlfn.XLOOKUP($C457,[1]Sheet1!$B:$B,[1]Sheet1!BY:BY)</f>
        <v>0</v>
      </c>
      <c r="CZ457" s="211">
        <f>_xlfn.XLOOKUP($C457,[1]Sheet1!$B:$B,[1]Sheet1!BZ:BZ)</f>
        <v>0</v>
      </c>
      <c r="DA457" s="211">
        <f>_xlfn.XLOOKUP($C457,[1]Sheet1!$B:$B,[1]Sheet1!CA:CA)</f>
        <v>0</v>
      </c>
      <c r="DB457" s="211">
        <f>_xlfn.XLOOKUP($C457,[1]Sheet1!$B:$B,[1]Sheet1!CB:CB)</f>
        <v>0</v>
      </c>
      <c r="DC457" s="211">
        <f>_xlfn.XLOOKUP($C457,[1]Sheet1!$B:$B,[1]Sheet1!CC:CC)</f>
        <v>0</v>
      </c>
      <c r="DD457" s="211">
        <f>_xlfn.XLOOKUP($C457,[1]Sheet1!$B:$B,[1]Sheet1!CD:CD)</f>
        <v>0</v>
      </c>
      <c r="DE457" s="211">
        <f>_xlfn.XLOOKUP($C457,[1]Sheet1!$B:$B,[1]Sheet1!CE:CE)</f>
        <v>0</v>
      </c>
      <c r="DF457" s="211">
        <f>_xlfn.XLOOKUP($C457,[1]Sheet1!$B:$B,[1]Sheet1!CF:CF)</f>
        <v>0</v>
      </c>
      <c r="DG457" s="163" t="str">
        <f>_xlfn.XLOOKUP(C457,[2]Sheet1!$B:$B,[2]Sheet1!$N:$N)</f>
        <v>N</v>
      </c>
      <c r="DH457" s="163">
        <f>_xlfn.XLOOKUP(C457,[2]Sheet1!$B:$B,[2]Sheet1!$R:$R)</f>
        <v>0</v>
      </c>
      <c r="DI457" s="163" t="str">
        <f>_xlfn.XLOOKUP(C457,[2]Sheet1!$B:$B,[2]Sheet1!$AN:$AN)</f>
        <v>N</v>
      </c>
      <c r="DJ457" s="163" t="str">
        <f>_xlfn.XLOOKUP(C457,[2]Sheet1!$B:$B,[2]Sheet1!$W:$W)</f>
        <v>N</v>
      </c>
      <c r="DK457" s="163">
        <f>_xlfn.XLOOKUP(C457,[2]Sheet1!$B:$B,[2]Sheet1!$AF:$AF)</f>
        <v>0</v>
      </c>
      <c r="DL457" s="163">
        <f>_xlfn.XLOOKUP(C457,[2]Sheet1!$B:$B,[2]Sheet1!$AW:$AW)</f>
        <v>0</v>
      </c>
      <c r="DM457" s="166" t="str">
        <f t="shared" si="281"/>
        <v>N</v>
      </c>
      <c r="DN457" s="166" t="str">
        <f t="shared" si="282"/>
        <v/>
      </c>
      <c r="DO457" s="166" t="str">
        <f t="shared" si="283"/>
        <v>N</v>
      </c>
      <c r="DP457" s="166" t="str">
        <f t="shared" si="284"/>
        <v>N</v>
      </c>
      <c r="DQ457" s="180" t="str">
        <f t="shared" si="285"/>
        <v/>
      </c>
      <c r="DR457" s="180"/>
    </row>
    <row r="458" spans="1:122" s="24" customFormat="1" ht="16.5" hidden="1" customHeight="1">
      <c r="A458" s="143">
        <v>455</v>
      </c>
      <c r="B458" s="143">
        <v>361</v>
      </c>
      <c r="C458" s="144" t="s">
        <v>2025</v>
      </c>
      <c r="D458" s="143" t="s">
        <v>7162</v>
      </c>
      <c r="E458" s="143" t="s">
        <v>7175</v>
      </c>
      <c r="F458" s="143" t="s">
        <v>2277</v>
      </c>
      <c r="G458" s="143" t="s">
        <v>3181</v>
      </c>
      <c r="H458" s="167" t="s">
        <v>2026</v>
      </c>
      <c r="I458" s="143" t="s">
        <v>2027</v>
      </c>
      <c r="J458" s="143">
        <v>3.2000000000000001E-2</v>
      </c>
      <c r="K458" s="143" t="s">
        <v>2028</v>
      </c>
      <c r="L458" s="143">
        <v>50390</v>
      </c>
      <c r="M458" s="144">
        <v>21</v>
      </c>
      <c r="N458" s="145" t="s">
        <v>689</v>
      </c>
      <c r="O458" s="145" t="s">
        <v>7588</v>
      </c>
      <c r="P458" s="146" t="s">
        <v>7588</v>
      </c>
      <c r="Q458" s="73" t="s">
        <v>689</v>
      </c>
      <c r="R458" s="73" t="s">
        <v>689</v>
      </c>
      <c r="S458" s="145" t="s">
        <v>7588</v>
      </c>
      <c r="T458" s="145" t="s">
        <v>7588</v>
      </c>
      <c r="U458" s="214" t="s">
        <v>7588</v>
      </c>
      <c r="V458" s="145" t="s">
        <v>7588</v>
      </c>
      <c r="W458" s="145" t="s">
        <v>7588</v>
      </c>
      <c r="X458" s="219" t="s">
        <v>7588</v>
      </c>
      <c r="Y458" s="73" t="s">
        <v>7588</v>
      </c>
      <c r="Z458" s="145" t="s">
        <v>7588</v>
      </c>
      <c r="AA458" s="146" t="s">
        <v>7588</v>
      </c>
      <c r="AB458" s="145"/>
      <c r="AC458" s="145" t="s">
        <v>7588</v>
      </c>
      <c r="AD458" s="146" t="s">
        <v>7588</v>
      </c>
      <c r="AE458" s="73" t="s">
        <v>7588</v>
      </c>
      <c r="AF458" s="73" t="s">
        <v>689</v>
      </c>
      <c r="AG458" s="145" t="s">
        <v>7588</v>
      </c>
      <c r="AH458" s="145" t="s">
        <v>7588</v>
      </c>
      <c r="AI458" s="145" t="s">
        <v>7588</v>
      </c>
      <c r="AJ458" s="145" t="s">
        <v>7588</v>
      </c>
      <c r="AK458" s="147" t="s">
        <v>7588</v>
      </c>
      <c r="AL458" s="145" t="s">
        <v>7588</v>
      </c>
      <c r="AM458" s="152" t="s">
        <v>2029</v>
      </c>
      <c r="AN458" s="144" t="s">
        <v>442</v>
      </c>
      <c r="AO458" s="24" t="s">
        <v>7588</v>
      </c>
      <c r="AP458" s="145" t="s">
        <v>689</v>
      </c>
      <c r="AQ458" s="143" t="s">
        <v>7588</v>
      </c>
      <c r="AR458" s="143" t="s">
        <v>7588</v>
      </c>
      <c r="AS458" s="143" t="s">
        <v>7588</v>
      </c>
      <c r="AT458" s="143"/>
      <c r="AU458" s="144"/>
      <c r="AV458" s="143" t="s">
        <v>7588</v>
      </c>
      <c r="AW458" s="198" t="s">
        <v>7588</v>
      </c>
      <c r="AX458" s="143" t="s">
        <v>7588</v>
      </c>
      <c r="AY458" s="143" t="s">
        <v>689</v>
      </c>
      <c r="AZ458" s="143" t="s">
        <v>7588</v>
      </c>
      <c r="BA458" s="143" t="s">
        <v>7588</v>
      </c>
      <c r="BB458" s="143"/>
      <c r="BC458" s="144"/>
      <c r="BD458" s="143"/>
      <c r="BE458" s="148"/>
      <c r="BF458" s="144"/>
      <c r="BG458" s="24">
        <f t="shared" si="253"/>
        <v>0</v>
      </c>
      <c r="BH458" s="24">
        <f t="shared" si="254"/>
        <v>0</v>
      </c>
      <c r="BI458" s="24">
        <f t="shared" si="255"/>
        <v>0</v>
      </c>
      <c r="BJ458" s="24">
        <f t="shared" si="256"/>
        <v>0</v>
      </c>
      <c r="BK458" s="24">
        <f t="shared" si="257"/>
        <v>0</v>
      </c>
      <c r="BL458" s="24">
        <f t="shared" si="258"/>
        <v>0</v>
      </c>
      <c r="BM458" s="24">
        <f t="shared" si="259"/>
        <v>0</v>
      </c>
      <c r="BN458" s="24">
        <f t="shared" si="260"/>
        <v>0</v>
      </c>
      <c r="BO458" s="24">
        <f t="shared" si="261"/>
        <v>0</v>
      </c>
      <c r="BP458" s="24">
        <f t="shared" si="262"/>
        <v>0</v>
      </c>
      <c r="BQ458" s="24">
        <f t="shared" si="263"/>
        <v>0</v>
      </c>
      <c r="BR458" s="24">
        <f t="shared" si="264"/>
        <v>0</v>
      </c>
      <c r="BS458" s="24">
        <f t="shared" si="265"/>
        <v>0</v>
      </c>
      <c r="BT458" s="24">
        <f t="shared" si="266"/>
        <v>0</v>
      </c>
      <c r="BU458" s="24">
        <f t="shared" si="267"/>
        <v>0</v>
      </c>
      <c r="BV458" s="24">
        <f t="shared" si="268"/>
        <v>0</v>
      </c>
      <c r="BW458" s="24">
        <f t="shared" si="269"/>
        <v>0</v>
      </c>
      <c r="BX458" s="24">
        <f t="shared" si="270"/>
        <v>0</v>
      </c>
      <c r="BY458" s="24">
        <f t="shared" si="271"/>
        <v>0</v>
      </c>
      <c r="BZ458" s="24">
        <f t="shared" si="272"/>
        <v>0</v>
      </c>
      <c r="CA458" s="24">
        <f t="shared" si="273"/>
        <v>0</v>
      </c>
      <c r="CB458" s="24">
        <f t="shared" si="274"/>
        <v>0</v>
      </c>
      <c r="CC458" s="24">
        <f t="shared" si="275"/>
        <v>0</v>
      </c>
      <c r="CD458" s="24">
        <f t="shared" si="276"/>
        <v>0</v>
      </c>
      <c r="CE458" s="24">
        <f t="shared" si="277"/>
        <v>0</v>
      </c>
      <c r="CF458" s="24">
        <f t="shared" si="278"/>
        <v>0</v>
      </c>
      <c r="CG458" s="24">
        <f t="shared" si="252"/>
        <v>0</v>
      </c>
      <c r="CH458" s="24">
        <f t="shared" si="279"/>
        <v>0</v>
      </c>
      <c r="CI458" s="24">
        <f t="shared" si="280"/>
        <v>0</v>
      </c>
      <c r="CJ458" s="211">
        <f>_xlfn.XLOOKUP($C458,[1]Sheet1!$B:$B,[1]Sheet1!BJ:BJ)</f>
        <v>0</v>
      </c>
      <c r="CK458" s="211">
        <f>_xlfn.XLOOKUP($C458,[1]Sheet1!$B:$B,[1]Sheet1!BK:BK)</f>
        <v>0</v>
      </c>
      <c r="CL458" s="211">
        <f>_xlfn.XLOOKUP($C458,[1]Sheet1!$B:$B,[1]Sheet1!BL:BL)</f>
        <v>0</v>
      </c>
      <c r="CM458" s="211">
        <f>_xlfn.XLOOKUP($C458,[1]Sheet1!$B:$B,[1]Sheet1!BM:BM)</f>
        <v>0</v>
      </c>
      <c r="CN458" s="211">
        <f>_xlfn.XLOOKUP($C458,[1]Sheet1!$B:$B,[1]Sheet1!BN:BN)</f>
        <v>0</v>
      </c>
      <c r="CO458" s="211">
        <f>_xlfn.XLOOKUP($C458,[1]Sheet1!$B:$B,[1]Sheet1!BO:BO)</f>
        <v>0</v>
      </c>
      <c r="CP458" s="211">
        <f>_xlfn.XLOOKUP($C458,[1]Sheet1!$B:$B,[1]Sheet1!BP:BP)</f>
        <v>0</v>
      </c>
      <c r="CQ458" s="211">
        <f>_xlfn.XLOOKUP($C458,[1]Sheet1!$B:$B,[1]Sheet1!BQ:BQ)</f>
        <v>0</v>
      </c>
      <c r="CR458" s="211">
        <f>_xlfn.XLOOKUP($C458,[1]Sheet1!$B:$B,[1]Sheet1!BR:BR)</f>
        <v>0</v>
      </c>
      <c r="CS458" s="211">
        <f>_xlfn.XLOOKUP($C458,[1]Sheet1!$B:$B,[1]Sheet1!BS:BS)</f>
        <v>0</v>
      </c>
      <c r="CT458" s="211">
        <f>_xlfn.XLOOKUP($C458,[1]Sheet1!$B:$B,[1]Sheet1!BT:BT)</f>
        <v>0</v>
      </c>
      <c r="CU458" s="211">
        <f>_xlfn.XLOOKUP($C458,[1]Sheet1!$B:$B,[1]Sheet1!BU:BU)</f>
        <v>0</v>
      </c>
      <c r="CV458" s="211">
        <f>_xlfn.XLOOKUP($C458,[1]Sheet1!$B:$B,[1]Sheet1!BV:BV)</f>
        <v>0</v>
      </c>
      <c r="CW458" s="211">
        <f>_xlfn.XLOOKUP($C458,[1]Sheet1!$B:$B,[1]Sheet1!BW:BW)</f>
        <v>0</v>
      </c>
      <c r="CX458" s="211">
        <f>_xlfn.XLOOKUP($C458,[1]Sheet1!$B:$B,[1]Sheet1!BX:BX)</f>
        <v>0</v>
      </c>
      <c r="CY458" s="211">
        <f>_xlfn.XLOOKUP($C458,[1]Sheet1!$B:$B,[1]Sheet1!BY:BY)</f>
        <v>0</v>
      </c>
      <c r="CZ458" s="211">
        <f>_xlfn.XLOOKUP($C458,[1]Sheet1!$B:$B,[1]Sheet1!BZ:BZ)</f>
        <v>0</v>
      </c>
      <c r="DA458" s="211">
        <f>_xlfn.XLOOKUP($C458,[1]Sheet1!$B:$B,[1]Sheet1!CA:CA)</f>
        <v>0</v>
      </c>
      <c r="DB458" s="211">
        <f>_xlfn.XLOOKUP($C458,[1]Sheet1!$B:$B,[1]Sheet1!CB:CB)</f>
        <v>0</v>
      </c>
      <c r="DC458" s="211">
        <f>_xlfn.XLOOKUP($C458,[1]Sheet1!$B:$B,[1]Sheet1!CC:CC)</f>
        <v>0</v>
      </c>
      <c r="DD458" s="211">
        <f>_xlfn.XLOOKUP($C458,[1]Sheet1!$B:$B,[1]Sheet1!CD:CD)</f>
        <v>0</v>
      </c>
      <c r="DE458" s="211">
        <f>_xlfn.XLOOKUP($C458,[1]Sheet1!$B:$B,[1]Sheet1!CE:CE)</f>
        <v>0</v>
      </c>
      <c r="DF458" s="211">
        <f>_xlfn.XLOOKUP($C458,[1]Sheet1!$B:$B,[1]Sheet1!CF:CF)</f>
        <v>0</v>
      </c>
      <c r="DG458" s="163" t="str">
        <f>_xlfn.XLOOKUP(C458,[2]Sheet1!$B:$B,[2]Sheet1!$N:$N)</f>
        <v>N</v>
      </c>
      <c r="DH458" s="163">
        <f>_xlfn.XLOOKUP(C458,[2]Sheet1!$B:$B,[2]Sheet1!$R:$R)</f>
        <v>0</v>
      </c>
      <c r="DI458" s="163" t="str">
        <f>_xlfn.XLOOKUP(C458,[2]Sheet1!$B:$B,[2]Sheet1!$AN:$AN)</f>
        <v>N</v>
      </c>
      <c r="DJ458" s="163" t="str">
        <f>_xlfn.XLOOKUP(C458,[2]Sheet1!$B:$B,[2]Sheet1!$W:$W)</f>
        <v>N</v>
      </c>
      <c r="DK458" s="163">
        <f>_xlfn.XLOOKUP(C458,[2]Sheet1!$B:$B,[2]Sheet1!$AF:$AF)</f>
        <v>0</v>
      </c>
      <c r="DL458" s="163">
        <f>_xlfn.XLOOKUP(C458,[2]Sheet1!$B:$B,[2]Sheet1!$AW:$AW)</f>
        <v>0</v>
      </c>
      <c r="DM458" s="166" t="str">
        <f t="shared" si="281"/>
        <v>N</v>
      </c>
      <c r="DN458" s="166" t="str">
        <f t="shared" si="282"/>
        <v/>
      </c>
      <c r="DO458" s="166" t="str">
        <f t="shared" si="283"/>
        <v>N</v>
      </c>
      <c r="DP458" s="166" t="str">
        <f t="shared" si="284"/>
        <v>N</v>
      </c>
      <c r="DQ458" s="180" t="str">
        <f t="shared" si="285"/>
        <v/>
      </c>
      <c r="DR458" s="180"/>
    </row>
    <row r="459" spans="1:122" s="24" customFormat="1" ht="16.5" hidden="1" customHeight="1">
      <c r="A459" s="24">
        <v>456</v>
      </c>
      <c r="B459" s="24">
        <v>423</v>
      </c>
      <c r="C459" s="26" t="s">
        <v>730</v>
      </c>
      <c r="D459" s="24" t="s">
        <v>7162</v>
      </c>
      <c r="E459" s="24" t="s">
        <v>7175</v>
      </c>
      <c r="F459" s="24" t="s">
        <v>2540</v>
      </c>
      <c r="G459" s="24" t="s">
        <v>3181</v>
      </c>
      <c r="H459" s="30" t="s">
        <v>731</v>
      </c>
      <c r="I459" s="24" t="s">
        <v>732</v>
      </c>
      <c r="J459" s="24">
        <v>9.9000000000000005E-2</v>
      </c>
      <c r="K459" s="24" t="s">
        <v>733</v>
      </c>
      <c r="L459" s="24">
        <v>79800</v>
      </c>
      <c r="M459" s="26">
        <v>22</v>
      </c>
      <c r="N459" s="73" t="s">
        <v>689</v>
      </c>
      <c r="O459" s="73" t="s">
        <v>7588</v>
      </c>
      <c r="P459" s="74" t="s">
        <v>7588</v>
      </c>
      <c r="Q459" s="73" t="s">
        <v>86</v>
      </c>
      <c r="R459" s="73" t="s">
        <v>86</v>
      </c>
      <c r="S459" s="73" t="s">
        <v>673</v>
      </c>
      <c r="T459" s="73" t="s">
        <v>2984</v>
      </c>
      <c r="U459" s="213">
        <v>2031</v>
      </c>
      <c r="V459" s="73" t="s">
        <v>673</v>
      </c>
      <c r="W459" s="73" t="s">
        <v>2984</v>
      </c>
      <c r="X459" s="218">
        <v>2050</v>
      </c>
      <c r="Y459" s="73" t="s">
        <v>86</v>
      </c>
      <c r="Z459" s="73" t="s">
        <v>673</v>
      </c>
      <c r="AA459" s="74">
        <v>2050</v>
      </c>
      <c r="AB459" s="73"/>
      <c r="AC459" s="73" t="s">
        <v>675</v>
      </c>
      <c r="AD459" s="74" t="s">
        <v>5</v>
      </c>
      <c r="AE459" s="73" t="s">
        <v>7346</v>
      </c>
      <c r="AF459" s="73" t="s">
        <v>86</v>
      </c>
      <c r="AG459" s="73" t="s">
        <v>266</v>
      </c>
      <c r="AH459" s="73" t="s">
        <v>266</v>
      </c>
      <c r="AI459" s="73" t="s">
        <v>266</v>
      </c>
      <c r="AJ459" s="73" t="s">
        <v>2283</v>
      </c>
      <c r="AK459" s="81" t="s">
        <v>6832</v>
      </c>
      <c r="AL459" s="73">
        <v>2050</v>
      </c>
      <c r="AN459" s="26"/>
      <c r="AO459" s="24" t="s">
        <v>7588</v>
      </c>
      <c r="AP459" s="73" t="s">
        <v>689</v>
      </c>
      <c r="AQ459" s="24" t="s">
        <v>7588</v>
      </c>
      <c r="AR459" s="24" t="s">
        <v>7588</v>
      </c>
      <c r="AS459" s="24" t="s">
        <v>7588</v>
      </c>
      <c r="AU459" s="26"/>
      <c r="AV459" s="24" t="s">
        <v>266</v>
      </c>
      <c r="AW459" s="22" t="s">
        <v>3019</v>
      </c>
      <c r="AX459" s="24" t="s">
        <v>269</v>
      </c>
      <c r="AY459" s="24" t="s">
        <v>689</v>
      </c>
      <c r="AZ459" s="24" t="s">
        <v>7588</v>
      </c>
      <c r="BA459" s="24" t="s">
        <v>7588</v>
      </c>
      <c r="BC459" s="26"/>
      <c r="BE459" s="29"/>
      <c r="BF459" s="26"/>
      <c r="BG459" s="24">
        <f t="shared" si="253"/>
        <v>0</v>
      </c>
      <c r="BH459" s="24">
        <f t="shared" si="254"/>
        <v>0</v>
      </c>
      <c r="BI459" s="24">
        <f t="shared" si="255"/>
        <v>0</v>
      </c>
      <c r="BJ459" s="24">
        <f t="shared" si="256"/>
        <v>0</v>
      </c>
      <c r="BK459" s="24">
        <f t="shared" si="257"/>
        <v>0</v>
      </c>
      <c r="BL459" s="24">
        <f t="shared" si="258"/>
        <v>0</v>
      </c>
      <c r="BM459" s="24">
        <f t="shared" si="259"/>
        <v>1</v>
      </c>
      <c r="BN459" s="24">
        <f t="shared" si="260"/>
        <v>1</v>
      </c>
      <c r="BO459" s="24">
        <f t="shared" si="261"/>
        <v>0</v>
      </c>
      <c r="BP459" s="24">
        <f t="shared" si="262"/>
        <v>0</v>
      </c>
      <c r="BQ459" s="24">
        <f t="shared" si="263"/>
        <v>1</v>
      </c>
      <c r="BR459" s="24">
        <f t="shared" si="264"/>
        <v>0</v>
      </c>
      <c r="BS459" s="24">
        <f t="shared" si="265"/>
        <v>0</v>
      </c>
      <c r="BT459" s="24">
        <f t="shared" si="266"/>
        <v>0</v>
      </c>
      <c r="BU459" s="24">
        <f t="shared" si="267"/>
        <v>0</v>
      </c>
      <c r="BV459" s="24">
        <f t="shared" si="268"/>
        <v>0</v>
      </c>
      <c r="BW459" s="24">
        <f t="shared" si="269"/>
        <v>1</v>
      </c>
      <c r="BX459" s="24">
        <f t="shared" si="270"/>
        <v>1</v>
      </c>
      <c r="BY459" s="24">
        <f t="shared" si="271"/>
        <v>0</v>
      </c>
      <c r="BZ459" s="24">
        <f t="shared" si="272"/>
        <v>0</v>
      </c>
      <c r="CA459" s="24">
        <f t="shared" si="273"/>
        <v>1</v>
      </c>
      <c r="CB459" s="24">
        <f t="shared" si="274"/>
        <v>1</v>
      </c>
      <c r="CC459" s="24">
        <f t="shared" si="275"/>
        <v>0</v>
      </c>
      <c r="CD459" s="24">
        <f t="shared" si="276"/>
        <v>0</v>
      </c>
      <c r="CE459" s="24">
        <f t="shared" si="277"/>
        <v>0</v>
      </c>
      <c r="CF459" s="24">
        <f t="shared" si="278"/>
        <v>1</v>
      </c>
      <c r="CG459" s="24">
        <f t="shared" si="252"/>
        <v>1</v>
      </c>
      <c r="CH459" s="24">
        <f t="shared" si="279"/>
        <v>0</v>
      </c>
      <c r="CI459" s="24">
        <f t="shared" si="280"/>
        <v>0</v>
      </c>
      <c r="CJ459" s="211">
        <f>_xlfn.XLOOKUP($C459,[1]Sheet1!$B:$B,[1]Sheet1!BJ:BJ)</f>
        <v>0</v>
      </c>
      <c r="CK459" s="211">
        <f>_xlfn.XLOOKUP($C459,[1]Sheet1!$B:$B,[1]Sheet1!BK:BK)</f>
        <v>0</v>
      </c>
      <c r="CL459" s="211">
        <f>_xlfn.XLOOKUP($C459,[1]Sheet1!$B:$B,[1]Sheet1!BL:BL)</f>
        <v>1</v>
      </c>
      <c r="CM459" s="211">
        <f>_xlfn.XLOOKUP($C459,[1]Sheet1!$B:$B,[1]Sheet1!BM:BM)</f>
        <v>1</v>
      </c>
      <c r="CN459" s="211">
        <f>_xlfn.XLOOKUP($C459,[1]Sheet1!$B:$B,[1]Sheet1!BN:BN)</f>
        <v>0</v>
      </c>
      <c r="CO459" s="211">
        <f>_xlfn.XLOOKUP($C459,[1]Sheet1!$B:$B,[1]Sheet1!BO:BO)</f>
        <v>0</v>
      </c>
      <c r="CP459" s="211">
        <f>_xlfn.XLOOKUP($C459,[1]Sheet1!$B:$B,[1]Sheet1!BP:BP)</f>
        <v>1</v>
      </c>
      <c r="CQ459" s="211">
        <f>_xlfn.XLOOKUP($C459,[1]Sheet1!$B:$B,[1]Sheet1!BQ:BQ)</f>
        <v>1</v>
      </c>
      <c r="CR459" s="211">
        <f>_xlfn.XLOOKUP($C459,[1]Sheet1!$B:$B,[1]Sheet1!BR:BR)</f>
        <v>0</v>
      </c>
      <c r="CS459" s="211">
        <f>_xlfn.XLOOKUP($C459,[1]Sheet1!$B:$B,[1]Sheet1!BS:BS)</f>
        <v>1</v>
      </c>
      <c r="CT459" s="211">
        <f>_xlfn.XLOOKUP($C459,[1]Sheet1!$B:$B,[1]Sheet1!BT:BT)</f>
        <v>0</v>
      </c>
      <c r="CU459" s="211">
        <f>_xlfn.XLOOKUP($C459,[1]Sheet1!$B:$B,[1]Sheet1!BU:BU)</f>
        <v>1</v>
      </c>
      <c r="CV459" s="211">
        <f>_xlfn.XLOOKUP($C459,[1]Sheet1!$B:$B,[1]Sheet1!BV:BV)</f>
        <v>0</v>
      </c>
      <c r="CW459" s="211">
        <f>_xlfn.XLOOKUP($C459,[1]Sheet1!$B:$B,[1]Sheet1!BW:BW)</f>
        <v>1</v>
      </c>
      <c r="CX459" s="211">
        <f>_xlfn.XLOOKUP($C459,[1]Sheet1!$B:$B,[1]Sheet1!BX:BX)</f>
        <v>0</v>
      </c>
      <c r="CY459" s="211">
        <f>_xlfn.XLOOKUP($C459,[1]Sheet1!$B:$B,[1]Sheet1!BY:BY)</f>
        <v>1</v>
      </c>
      <c r="CZ459" s="211">
        <f>_xlfn.XLOOKUP($C459,[1]Sheet1!$B:$B,[1]Sheet1!BZ:BZ)</f>
        <v>1</v>
      </c>
      <c r="DA459" s="211">
        <f>_xlfn.XLOOKUP($C459,[1]Sheet1!$B:$B,[1]Sheet1!CA:CA)</f>
        <v>0</v>
      </c>
      <c r="DB459" s="211">
        <f>_xlfn.XLOOKUP($C459,[1]Sheet1!$B:$B,[1]Sheet1!CB:CB)</f>
        <v>1</v>
      </c>
      <c r="DC459" s="211">
        <f>_xlfn.XLOOKUP($C459,[1]Sheet1!$B:$B,[1]Sheet1!CC:CC)</f>
        <v>0</v>
      </c>
      <c r="DD459" s="211">
        <f>_xlfn.XLOOKUP($C459,[1]Sheet1!$B:$B,[1]Sheet1!CD:CD)</f>
        <v>0</v>
      </c>
      <c r="DE459" s="211">
        <f>_xlfn.XLOOKUP($C459,[1]Sheet1!$B:$B,[1]Sheet1!CE:CE)</f>
        <v>1</v>
      </c>
      <c r="DF459" s="211">
        <f>_xlfn.XLOOKUP($C459,[1]Sheet1!$B:$B,[1]Sheet1!CF:CF)</f>
        <v>0</v>
      </c>
      <c r="DG459" s="163" t="str">
        <f>_xlfn.XLOOKUP(C459,[2]Sheet1!$B:$B,[2]Sheet1!$N:$N)</f>
        <v>Y</v>
      </c>
      <c r="DH459" s="163" t="str">
        <f>_xlfn.XLOOKUP(C459,[2]Sheet1!$B:$B,[2]Sheet1!$R:$R)</f>
        <v>Yes</v>
      </c>
      <c r="DI459" s="163" t="str">
        <f>_xlfn.XLOOKUP(C459,[2]Sheet1!$B:$B,[2]Sheet1!$AN:$AN)</f>
        <v>V</v>
      </c>
      <c r="DJ459" s="163" t="str">
        <f>_xlfn.XLOOKUP(C459,[2]Sheet1!$B:$B,[2]Sheet1!$W:$W)</f>
        <v>C</v>
      </c>
      <c r="DK459" s="163" t="str">
        <f>_xlfn.XLOOKUP(C459,[2]Sheet1!$B:$B,[2]Sheet1!$AF:$AF)</f>
        <v>U</v>
      </c>
      <c r="DL459" s="163" t="str">
        <f>_xlfn.XLOOKUP(C459,[2]Sheet1!$B:$B,[2]Sheet1!$AW:$AW)</f>
        <v>U</v>
      </c>
      <c r="DM459" s="166" t="str">
        <f t="shared" si="281"/>
        <v>Y</v>
      </c>
      <c r="DN459" s="166" t="str">
        <f t="shared" si="282"/>
        <v>Targets set</v>
      </c>
      <c r="DO459" s="166" t="str">
        <f t="shared" si="283"/>
        <v>N</v>
      </c>
      <c r="DP459" s="166" t="str">
        <f t="shared" si="284"/>
        <v>Y</v>
      </c>
      <c r="DQ459" s="180" t="str">
        <f t="shared" si="285"/>
        <v>Yes</v>
      </c>
      <c r="DR459" s="180"/>
    </row>
    <row r="460" spans="1:122" s="24" customFormat="1" ht="16.5" hidden="1" customHeight="1">
      <c r="A460" s="24">
        <v>457</v>
      </c>
      <c r="B460" s="24">
        <v>443</v>
      </c>
      <c r="C460" s="26" t="s">
        <v>2030</v>
      </c>
      <c r="D460" s="24" t="s">
        <v>7238</v>
      </c>
      <c r="E460" s="24" t="s">
        <v>7178</v>
      </c>
      <c r="F460" s="24" t="s">
        <v>4934</v>
      </c>
      <c r="G460" s="24" t="s">
        <v>3136</v>
      </c>
      <c r="H460" s="30" t="s">
        <v>2031</v>
      </c>
      <c r="I460" s="24" t="s">
        <v>2032</v>
      </c>
      <c r="J460" s="24">
        <v>-2E-3</v>
      </c>
      <c r="K460" s="24" t="s">
        <v>2033</v>
      </c>
      <c r="L460" s="24">
        <v>13265</v>
      </c>
      <c r="M460" s="26">
        <v>5</v>
      </c>
      <c r="N460" s="73" t="s">
        <v>689</v>
      </c>
      <c r="O460" s="73" t="s">
        <v>7588</v>
      </c>
      <c r="P460" s="74" t="s">
        <v>7588</v>
      </c>
      <c r="Q460" s="73" t="s">
        <v>86</v>
      </c>
      <c r="R460" s="73" t="s">
        <v>86</v>
      </c>
      <c r="S460" s="73" t="s">
        <v>673</v>
      </c>
      <c r="T460" s="73" t="s">
        <v>2984</v>
      </c>
      <c r="U460" s="213">
        <v>2030</v>
      </c>
      <c r="V460" s="73" t="s">
        <v>7588</v>
      </c>
      <c r="W460" s="73" t="s">
        <v>7588</v>
      </c>
      <c r="X460" s="218" t="s">
        <v>7588</v>
      </c>
      <c r="Y460" s="73" t="s">
        <v>7588</v>
      </c>
      <c r="Z460" s="73" t="s">
        <v>7588</v>
      </c>
      <c r="AA460" s="74" t="s">
        <v>7588</v>
      </c>
      <c r="AB460" s="73"/>
      <c r="AC460" s="73" t="s">
        <v>417</v>
      </c>
      <c r="AD460" s="74" t="s">
        <v>6</v>
      </c>
      <c r="AE460" s="73" t="s">
        <v>7588</v>
      </c>
      <c r="AF460" s="73" t="s">
        <v>689</v>
      </c>
      <c r="AG460" s="73" t="s">
        <v>266</v>
      </c>
      <c r="AH460" s="73" t="s">
        <v>266</v>
      </c>
      <c r="AI460" s="73" t="s">
        <v>266</v>
      </c>
      <c r="AJ460" s="73" t="s">
        <v>2283</v>
      </c>
      <c r="AK460" s="81" t="s">
        <v>7588</v>
      </c>
      <c r="AL460" s="73" t="s">
        <v>7588</v>
      </c>
      <c r="AN460" s="26"/>
      <c r="AO460" s="24" t="s">
        <v>7346</v>
      </c>
      <c r="AP460" s="73" t="s">
        <v>86</v>
      </c>
      <c r="AQ460" s="24" t="s">
        <v>2283</v>
      </c>
      <c r="AR460" s="24" t="s">
        <v>6847</v>
      </c>
      <c r="AS460" s="24">
        <v>2050</v>
      </c>
      <c r="AU460" s="26"/>
      <c r="AV460" s="24" t="s">
        <v>267</v>
      </c>
      <c r="AW460" s="22" t="s">
        <v>880</v>
      </c>
      <c r="AX460" s="24" t="s">
        <v>269</v>
      </c>
      <c r="AY460" s="24" t="s">
        <v>689</v>
      </c>
      <c r="AZ460" s="24" t="s">
        <v>7588</v>
      </c>
      <c r="BA460" s="24" t="s">
        <v>7588</v>
      </c>
      <c r="BC460" s="26"/>
      <c r="BE460" s="29"/>
      <c r="BF460" s="26"/>
      <c r="BG460" s="24">
        <f t="shared" si="253"/>
        <v>0</v>
      </c>
      <c r="BH460" s="24">
        <f t="shared" si="254"/>
        <v>0</v>
      </c>
      <c r="BI460" s="24">
        <f t="shared" si="255"/>
        <v>0</v>
      </c>
      <c r="BJ460" s="24">
        <f t="shared" si="256"/>
        <v>0</v>
      </c>
      <c r="BK460" s="24">
        <f t="shared" si="257"/>
        <v>0</v>
      </c>
      <c r="BL460" s="24">
        <f t="shared" si="258"/>
        <v>1</v>
      </c>
      <c r="BM460" s="24">
        <f t="shared" si="259"/>
        <v>0</v>
      </c>
      <c r="BN460" s="24">
        <f t="shared" si="260"/>
        <v>1</v>
      </c>
      <c r="BO460" s="24">
        <f t="shared" si="261"/>
        <v>0</v>
      </c>
      <c r="BP460" s="24">
        <f t="shared" si="262"/>
        <v>0</v>
      </c>
      <c r="BQ460" s="24">
        <f t="shared" si="263"/>
        <v>0</v>
      </c>
      <c r="BR460" s="24">
        <f t="shared" si="264"/>
        <v>0</v>
      </c>
      <c r="BS460" s="24">
        <f t="shared" si="265"/>
        <v>0</v>
      </c>
      <c r="BT460" s="24">
        <f t="shared" si="266"/>
        <v>1</v>
      </c>
      <c r="BU460" s="24">
        <f t="shared" si="267"/>
        <v>0</v>
      </c>
      <c r="BV460" s="24">
        <f t="shared" si="268"/>
        <v>0</v>
      </c>
      <c r="BW460" s="24">
        <f t="shared" si="269"/>
        <v>0</v>
      </c>
      <c r="BX460" s="24">
        <f t="shared" si="270"/>
        <v>0</v>
      </c>
      <c r="BY460" s="24">
        <f t="shared" si="271"/>
        <v>0</v>
      </c>
      <c r="BZ460" s="24">
        <f t="shared" si="272"/>
        <v>0</v>
      </c>
      <c r="CA460" s="24">
        <f t="shared" si="273"/>
        <v>1</v>
      </c>
      <c r="CB460" s="24">
        <f t="shared" si="274"/>
        <v>1</v>
      </c>
      <c r="CC460" s="24">
        <f t="shared" si="275"/>
        <v>0</v>
      </c>
      <c r="CD460" s="24">
        <f t="shared" si="276"/>
        <v>0</v>
      </c>
      <c r="CE460" s="24">
        <f t="shared" si="277"/>
        <v>0</v>
      </c>
      <c r="CF460" s="24">
        <f t="shared" si="278"/>
        <v>0</v>
      </c>
      <c r="CG460" s="24">
        <f>MAX($BJ460,$BN460,$BX460,$CB460)</f>
        <v>1</v>
      </c>
      <c r="CH460" s="24">
        <f t="shared" si="279"/>
        <v>0</v>
      </c>
      <c r="CI460" s="24">
        <f t="shared" si="280"/>
        <v>1</v>
      </c>
      <c r="CJ460" s="211">
        <f>_xlfn.XLOOKUP($C460,[1]Sheet1!$B:$B,[1]Sheet1!BJ:BJ)</f>
        <v>0</v>
      </c>
      <c r="CK460" s="211">
        <f>_xlfn.XLOOKUP($C460,[1]Sheet1!$B:$B,[1]Sheet1!BK:BK)</f>
        <v>0</v>
      </c>
      <c r="CL460" s="211">
        <f>_xlfn.XLOOKUP($C460,[1]Sheet1!$B:$B,[1]Sheet1!BL:BL)</f>
        <v>0</v>
      </c>
      <c r="CM460" s="211">
        <f>_xlfn.XLOOKUP($C460,[1]Sheet1!$B:$B,[1]Sheet1!BM:BM)</f>
        <v>0</v>
      </c>
      <c r="CN460" s="211">
        <f>_xlfn.XLOOKUP($C460,[1]Sheet1!$B:$B,[1]Sheet1!BN:BN)</f>
        <v>0</v>
      </c>
      <c r="CO460" s="211">
        <f>_xlfn.XLOOKUP($C460,[1]Sheet1!$B:$B,[1]Sheet1!BO:BO)</f>
        <v>0</v>
      </c>
      <c r="CP460" s="211">
        <f>_xlfn.XLOOKUP($C460,[1]Sheet1!$B:$B,[1]Sheet1!BP:BP)</f>
        <v>1</v>
      </c>
      <c r="CQ460" s="211">
        <f>_xlfn.XLOOKUP($C460,[1]Sheet1!$B:$B,[1]Sheet1!BQ:BQ)</f>
        <v>1</v>
      </c>
      <c r="CR460" s="211">
        <f>_xlfn.XLOOKUP($C460,[1]Sheet1!$B:$B,[1]Sheet1!BR:BR)</f>
        <v>0</v>
      </c>
      <c r="CS460" s="211">
        <f>_xlfn.XLOOKUP($C460,[1]Sheet1!$B:$B,[1]Sheet1!BS:BS)</f>
        <v>1</v>
      </c>
      <c r="CT460" s="211">
        <f>_xlfn.XLOOKUP($C460,[1]Sheet1!$B:$B,[1]Sheet1!BT:BT)</f>
        <v>0</v>
      </c>
      <c r="CU460" s="211">
        <f>_xlfn.XLOOKUP($C460,[1]Sheet1!$B:$B,[1]Sheet1!BU:BU)</f>
        <v>1</v>
      </c>
      <c r="CV460" s="211">
        <f>_xlfn.XLOOKUP($C460,[1]Sheet1!$B:$B,[1]Sheet1!BV:BV)</f>
        <v>0</v>
      </c>
      <c r="CW460" s="211">
        <f>_xlfn.XLOOKUP($C460,[1]Sheet1!$B:$B,[1]Sheet1!BW:BW)</f>
        <v>0</v>
      </c>
      <c r="CX460" s="211">
        <f>_xlfn.XLOOKUP($C460,[1]Sheet1!$B:$B,[1]Sheet1!BX:BX)</f>
        <v>0</v>
      </c>
      <c r="CY460" s="211">
        <f>_xlfn.XLOOKUP($C460,[1]Sheet1!$B:$B,[1]Sheet1!BY:BY)</f>
        <v>0</v>
      </c>
      <c r="CZ460" s="211">
        <f>_xlfn.XLOOKUP($C460,[1]Sheet1!$B:$B,[1]Sheet1!BZ:BZ)</f>
        <v>1</v>
      </c>
      <c r="DA460" s="211">
        <f>_xlfn.XLOOKUP($C460,[1]Sheet1!$B:$B,[1]Sheet1!CA:CA)</f>
        <v>0</v>
      </c>
      <c r="DB460" s="211">
        <f>_xlfn.XLOOKUP($C460,[1]Sheet1!$B:$B,[1]Sheet1!CB:CB)</f>
        <v>1</v>
      </c>
      <c r="DC460" s="211">
        <f>_xlfn.XLOOKUP($C460,[1]Sheet1!$B:$B,[1]Sheet1!CC:CC)</f>
        <v>0</v>
      </c>
      <c r="DD460" s="211">
        <f>_xlfn.XLOOKUP($C460,[1]Sheet1!$B:$B,[1]Sheet1!CD:CD)</f>
        <v>0</v>
      </c>
      <c r="DE460" s="211">
        <f>_xlfn.XLOOKUP($C460,[1]Sheet1!$B:$B,[1]Sheet1!CE:CE)</f>
        <v>1</v>
      </c>
      <c r="DF460" s="211">
        <f>_xlfn.XLOOKUP($C460,[1]Sheet1!$B:$B,[1]Sheet1!CF:CF)</f>
        <v>0</v>
      </c>
      <c r="DG460" s="163" t="str">
        <f>_xlfn.XLOOKUP(C460,[2]Sheet1!$B:$B,[2]Sheet1!$N:$N)</f>
        <v>Y</v>
      </c>
      <c r="DH460" s="163" t="str">
        <f>_xlfn.XLOOKUP(C460,[2]Sheet1!$B:$B,[2]Sheet1!$R:$R)</f>
        <v>No</v>
      </c>
      <c r="DI460" s="163" t="str">
        <f>_xlfn.XLOOKUP(C460,[2]Sheet1!$B:$B,[2]Sheet1!$AN:$AN)</f>
        <v>V</v>
      </c>
      <c r="DJ460" s="163" t="str">
        <f>_xlfn.XLOOKUP(C460,[2]Sheet1!$B:$B,[2]Sheet1!$W:$W)</f>
        <v>N</v>
      </c>
      <c r="DK460" s="163">
        <f>_xlfn.XLOOKUP(C460,[2]Sheet1!$B:$B,[2]Sheet1!$AF:$AF)</f>
        <v>0</v>
      </c>
      <c r="DL460" s="163" t="str">
        <f>_xlfn.XLOOKUP(C460,[2]Sheet1!$B:$B,[2]Sheet1!$AW:$AW)</f>
        <v>U</v>
      </c>
      <c r="DM460" s="166" t="str">
        <f t="shared" si="281"/>
        <v>Y</v>
      </c>
      <c r="DN460" s="166" t="str">
        <f t="shared" si="282"/>
        <v/>
      </c>
      <c r="DO460" s="166" t="str">
        <f t="shared" si="283"/>
        <v>Y</v>
      </c>
      <c r="DP460" s="166" t="str">
        <f t="shared" si="284"/>
        <v>N</v>
      </c>
      <c r="DQ460" s="180" t="str">
        <f t="shared" si="285"/>
        <v>Not Specified</v>
      </c>
      <c r="DR460" s="180"/>
    </row>
    <row r="461" spans="1:122" s="24" customFormat="1" ht="16.5" hidden="1" customHeight="1">
      <c r="A461" s="24">
        <v>458</v>
      </c>
      <c r="B461" s="24">
        <v>453</v>
      </c>
      <c r="C461" s="26" t="s">
        <v>2038</v>
      </c>
      <c r="D461" s="24" t="s">
        <v>7245</v>
      </c>
      <c r="E461" s="24" t="s">
        <v>7175</v>
      </c>
      <c r="F461" s="24" t="s">
        <v>7286</v>
      </c>
      <c r="G461" s="24" t="s">
        <v>2990</v>
      </c>
      <c r="H461" s="30" t="s">
        <v>2039</v>
      </c>
      <c r="I461" s="24" t="s">
        <v>2040</v>
      </c>
      <c r="J461" s="24">
        <v>-2.3E-2</v>
      </c>
      <c r="K461" s="24" t="s">
        <v>2041</v>
      </c>
      <c r="L461" s="24">
        <v>35505</v>
      </c>
      <c r="M461" s="26">
        <v>5</v>
      </c>
      <c r="N461" s="73" t="s">
        <v>689</v>
      </c>
      <c r="O461" s="73" t="s">
        <v>7588</v>
      </c>
      <c r="P461" s="74" t="s">
        <v>7588</v>
      </c>
      <c r="Q461" s="73" t="s">
        <v>689</v>
      </c>
      <c r="R461" s="73" t="s">
        <v>689</v>
      </c>
      <c r="S461" s="73" t="s">
        <v>7588</v>
      </c>
      <c r="T461" s="73" t="s">
        <v>7588</v>
      </c>
      <c r="U461" s="213" t="s">
        <v>7588</v>
      </c>
      <c r="V461" s="73" t="s">
        <v>7588</v>
      </c>
      <c r="W461" s="73" t="s">
        <v>7588</v>
      </c>
      <c r="X461" s="218" t="s">
        <v>7588</v>
      </c>
      <c r="Y461" s="73" t="s">
        <v>7588</v>
      </c>
      <c r="Z461" s="73" t="s">
        <v>7588</v>
      </c>
      <c r="AA461" s="74" t="s">
        <v>7588</v>
      </c>
      <c r="AB461" s="73"/>
      <c r="AC461" s="73" t="s">
        <v>3013</v>
      </c>
      <c r="AD461" s="74" t="s">
        <v>7139</v>
      </c>
      <c r="AE461" s="73" t="s">
        <v>7588</v>
      </c>
      <c r="AF461" s="73" t="s">
        <v>689</v>
      </c>
      <c r="AG461" s="73" t="s">
        <v>267</v>
      </c>
      <c r="AH461" s="73" t="s">
        <v>267</v>
      </c>
      <c r="AI461" s="73" t="s">
        <v>267</v>
      </c>
      <c r="AJ461" s="73" t="s">
        <v>7588</v>
      </c>
      <c r="AK461" s="81" t="s">
        <v>7588</v>
      </c>
      <c r="AL461" s="73" t="s">
        <v>7588</v>
      </c>
      <c r="AN461" s="26"/>
      <c r="AO461" s="24" t="s">
        <v>7588</v>
      </c>
      <c r="AP461" s="73" t="s">
        <v>689</v>
      </c>
      <c r="AQ461" s="24" t="s">
        <v>7588</v>
      </c>
      <c r="AR461" s="24" t="s">
        <v>7588</v>
      </c>
      <c r="AS461" s="24" t="s">
        <v>7588</v>
      </c>
      <c r="AU461" s="26"/>
      <c r="AV461" s="24" t="s">
        <v>267</v>
      </c>
      <c r="AW461" s="22" t="s">
        <v>267</v>
      </c>
      <c r="AX461" s="24" t="s">
        <v>269</v>
      </c>
      <c r="AY461" s="24" t="s">
        <v>689</v>
      </c>
      <c r="AZ461" s="24" t="s">
        <v>7588</v>
      </c>
      <c r="BA461" s="24" t="s">
        <v>7588</v>
      </c>
      <c r="BC461" s="26"/>
      <c r="BE461" s="29"/>
      <c r="BF461" s="26"/>
      <c r="BG461" s="24">
        <f t="shared" si="253"/>
        <v>0</v>
      </c>
      <c r="BH461" s="24">
        <f t="shared" si="254"/>
        <v>0</v>
      </c>
      <c r="BI461" s="24">
        <f t="shared" si="255"/>
        <v>0</v>
      </c>
      <c r="BJ461" s="24">
        <f t="shared" si="256"/>
        <v>0</v>
      </c>
      <c r="BK461" s="24">
        <f t="shared" si="257"/>
        <v>0</v>
      </c>
      <c r="BL461" s="24">
        <f t="shared" si="258"/>
        <v>0</v>
      </c>
      <c r="BM461" s="24">
        <f t="shared" si="259"/>
        <v>0</v>
      </c>
      <c r="BN461" s="24">
        <f t="shared" si="260"/>
        <v>0</v>
      </c>
      <c r="BO461" s="24">
        <f t="shared" si="261"/>
        <v>0</v>
      </c>
      <c r="BP461" s="24">
        <f t="shared" si="262"/>
        <v>0</v>
      </c>
      <c r="BQ461" s="24">
        <f t="shared" si="263"/>
        <v>0</v>
      </c>
      <c r="BR461" s="24">
        <f t="shared" si="264"/>
        <v>0</v>
      </c>
      <c r="BS461" s="24">
        <f t="shared" si="265"/>
        <v>0</v>
      </c>
      <c r="BT461" s="24">
        <f t="shared" si="266"/>
        <v>0</v>
      </c>
      <c r="BU461" s="24">
        <f t="shared" si="267"/>
        <v>0</v>
      </c>
      <c r="BV461" s="24">
        <f t="shared" si="268"/>
        <v>0</v>
      </c>
      <c r="BW461" s="24">
        <f t="shared" si="269"/>
        <v>0</v>
      </c>
      <c r="BX461" s="24">
        <f t="shared" si="270"/>
        <v>0</v>
      </c>
      <c r="BY461" s="24">
        <f t="shared" si="271"/>
        <v>0</v>
      </c>
      <c r="BZ461" s="24">
        <f t="shared" si="272"/>
        <v>0</v>
      </c>
      <c r="CA461" s="24">
        <f t="shared" si="273"/>
        <v>0</v>
      </c>
      <c r="CB461" s="24">
        <f t="shared" si="274"/>
        <v>0</v>
      </c>
      <c r="CC461" s="24">
        <f t="shared" si="275"/>
        <v>0</v>
      </c>
      <c r="CD461" s="24">
        <f t="shared" si="276"/>
        <v>0</v>
      </c>
      <c r="CE461" s="24">
        <f t="shared" si="277"/>
        <v>0</v>
      </c>
      <c r="CF461" s="24">
        <f t="shared" si="278"/>
        <v>0</v>
      </c>
      <c r="CG461" s="24">
        <f>MAX(BJ461,BN461,BX461,CB461)</f>
        <v>0</v>
      </c>
      <c r="CH461" s="24">
        <f t="shared" si="279"/>
        <v>0</v>
      </c>
      <c r="CI461" s="24">
        <f t="shared" si="280"/>
        <v>1</v>
      </c>
      <c r="CJ461" s="211">
        <f>_xlfn.XLOOKUP($C461,[1]Sheet1!$B:$B,[1]Sheet1!BJ:BJ)</f>
        <v>0</v>
      </c>
      <c r="CK461" s="211">
        <f>_xlfn.XLOOKUP($C461,[1]Sheet1!$B:$B,[1]Sheet1!BK:BK)</f>
        <v>0</v>
      </c>
      <c r="CL461" s="211">
        <f>_xlfn.XLOOKUP($C461,[1]Sheet1!$B:$B,[1]Sheet1!BL:BL)</f>
        <v>0</v>
      </c>
      <c r="CM461" s="211">
        <f>_xlfn.XLOOKUP($C461,[1]Sheet1!$B:$B,[1]Sheet1!BM:BM)</f>
        <v>0</v>
      </c>
      <c r="CN461" s="211">
        <f>_xlfn.XLOOKUP($C461,[1]Sheet1!$B:$B,[1]Sheet1!BN:BN)</f>
        <v>0</v>
      </c>
      <c r="CO461" s="211">
        <f>_xlfn.XLOOKUP($C461,[1]Sheet1!$B:$B,[1]Sheet1!BO:BO)</f>
        <v>0</v>
      </c>
      <c r="CP461" s="211">
        <f>_xlfn.XLOOKUP($C461,[1]Sheet1!$B:$B,[1]Sheet1!BP:BP)</f>
        <v>0</v>
      </c>
      <c r="CQ461" s="211">
        <f>_xlfn.XLOOKUP($C461,[1]Sheet1!$B:$B,[1]Sheet1!BQ:BQ)</f>
        <v>0</v>
      </c>
      <c r="CR461" s="211">
        <f>_xlfn.XLOOKUP($C461,[1]Sheet1!$B:$B,[1]Sheet1!BR:BR)</f>
        <v>0</v>
      </c>
      <c r="CS461" s="211">
        <f>_xlfn.XLOOKUP($C461,[1]Sheet1!$B:$B,[1]Sheet1!BS:BS)</f>
        <v>0</v>
      </c>
      <c r="CT461" s="211">
        <f>_xlfn.XLOOKUP($C461,[1]Sheet1!$B:$B,[1]Sheet1!BT:BT)</f>
        <v>0</v>
      </c>
      <c r="CU461" s="211">
        <f>_xlfn.XLOOKUP($C461,[1]Sheet1!$B:$B,[1]Sheet1!BU:BU)</f>
        <v>0</v>
      </c>
      <c r="CV461" s="211">
        <f>_xlfn.XLOOKUP($C461,[1]Sheet1!$B:$B,[1]Sheet1!BV:BV)</f>
        <v>0</v>
      </c>
      <c r="CW461" s="211">
        <f>_xlfn.XLOOKUP($C461,[1]Sheet1!$B:$B,[1]Sheet1!BW:BW)</f>
        <v>0</v>
      </c>
      <c r="CX461" s="211">
        <f>_xlfn.XLOOKUP($C461,[1]Sheet1!$B:$B,[1]Sheet1!BX:BX)</f>
        <v>0</v>
      </c>
      <c r="CY461" s="211">
        <f>_xlfn.XLOOKUP($C461,[1]Sheet1!$B:$B,[1]Sheet1!BY:BY)</f>
        <v>0</v>
      </c>
      <c r="CZ461" s="211">
        <f>_xlfn.XLOOKUP($C461,[1]Sheet1!$B:$B,[1]Sheet1!BZ:BZ)</f>
        <v>0</v>
      </c>
      <c r="DA461" s="211">
        <f>_xlfn.XLOOKUP($C461,[1]Sheet1!$B:$B,[1]Sheet1!CA:CA)</f>
        <v>0</v>
      </c>
      <c r="DB461" s="211">
        <f>_xlfn.XLOOKUP($C461,[1]Sheet1!$B:$B,[1]Sheet1!CB:CB)</f>
        <v>0</v>
      </c>
      <c r="DC461" s="211">
        <f>_xlfn.XLOOKUP($C461,[1]Sheet1!$B:$B,[1]Sheet1!CC:CC)</f>
        <v>0</v>
      </c>
      <c r="DD461" s="211">
        <f>_xlfn.XLOOKUP($C461,[1]Sheet1!$B:$B,[1]Sheet1!CD:CD)</f>
        <v>0</v>
      </c>
      <c r="DE461" s="211">
        <f>_xlfn.XLOOKUP($C461,[1]Sheet1!$B:$B,[1]Sheet1!CE:CE)</f>
        <v>0</v>
      </c>
      <c r="DF461" s="211">
        <f>_xlfn.XLOOKUP($C461,[1]Sheet1!$B:$B,[1]Sheet1!CF:CF)</f>
        <v>0</v>
      </c>
      <c r="DG461" s="163" t="str">
        <f>_xlfn.XLOOKUP(C461,[2]Sheet1!$B:$B,[2]Sheet1!$N:$N)</f>
        <v>N</v>
      </c>
      <c r="DH461" s="163">
        <f>_xlfn.XLOOKUP(C461,[2]Sheet1!$B:$B,[2]Sheet1!$R:$R)</f>
        <v>0</v>
      </c>
      <c r="DI461" s="163" t="str">
        <f>_xlfn.XLOOKUP(C461,[2]Sheet1!$B:$B,[2]Sheet1!$AN:$AN)</f>
        <v>N</v>
      </c>
      <c r="DJ461" s="163" t="str">
        <f>_xlfn.XLOOKUP(C461,[2]Sheet1!$B:$B,[2]Sheet1!$W:$W)</f>
        <v>N</v>
      </c>
      <c r="DK461" s="163">
        <f>_xlfn.XLOOKUP(C461,[2]Sheet1!$B:$B,[2]Sheet1!$AF:$AF)</f>
        <v>0</v>
      </c>
      <c r="DL461" s="163">
        <f>_xlfn.XLOOKUP(C461,[2]Sheet1!$B:$B,[2]Sheet1!$AW:$AW)</f>
        <v>0</v>
      </c>
      <c r="DM461" s="166" t="str">
        <f t="shared" si="281"/>
        <v>N</v>
      </c>
      <c r="DN461" s="166" t="str">
        <f t="shared" si="282"/>
        <v/>
      </c>
      <c r="DO461" s="166" t="str">
        <f t="shared" si="283"/>
        <v>N</v>
      </c>
      <c r="DP461" s="166" t="str">
        <f t="shared" si="284"/>
        <v>N</v>
      </c>
      <c r="DQ461" s="180" t="str">
        <f t="shared" si="285"/>
        <v>Not Specified</v>
      </c>
      <c r="DR461" s="180"/>
    </row>
    <row r="462" spans="1:122" s="24" customFormat="1" ht="16.5" hidden="1" customHeight="1">
      <c r="A462" s="143">
        <v>459</v>
      </c>
      <c r="B462" s="143">
        <v>417</v>
      </c>
      <c r="C462" s="144" t="s">
        <v>2046</v>
      </c>
      <c r="D462" s="143" t="s">
        <v>7216</v>
      </c>
      <c r="E462" s="143" t="s">
        <v>7165</v>
      </c>
      <c r="F462" s="143" t="s">
        <v>2277</v>
      </c>
      <c r="G462" s="143" t="s">
        <v>3181</v>
      </c>
      <c r="H462" s="167" t="s">
        <v>2047</v>
      </c>
      <c r="I462" s="143" t="s">
        <v>2048</v>
      </c>
      <c r="J462" s="143">
        <v>0</v>
      </c>
      <c r="K462" s="143" t="s">
        <v>2049</v>
      </c>
      <c r="L462" s="143">
        <v>22794</v>
      </c>
      <c r="M462" s="144">
        <v>8</v>
      </c>
      <c r="N462" s="145" t="s">
        <v>689</v>
      </c>
      <c r="O462" s="145" t="s">
        <v>7588</v>
      </c>
      <c r="P462" s="146" t="s">
        <v>7588</v>
      </c>
      <c r="Q462" s="73" t="s">
        <v>689</v>
      </c>
      <c r="R462" s="73" t="s">
        <v>689</v>
      </c>
      <c r="S462" s="145" t="s">
        <v>7588</v>
      </c>
      <c r="T462" s="145" t="s">
        <v>7588</v>
      </c>
      <c r="U462" s="214" t="s">
        <v>7588</v>
      </c>
      <c r="V462" s="145" t="s">
        <v>7588</v>
      </c>
      <c r="W462" s="145" t="s">
        <v>7588</v>
      </c>
      <c r="X462" s="219" t="s">
        <v>7588</v>
      </c>
      <c r="Y462" s="73" t="s">
        <v>7588</v>
      </c>
      <c r="Z462" s="145" t="s">
        <v>7588</v>
      </c>
      <c r="AA462" s="146" t="s">
        <v>7588</v>
      </c>
      <c r="AB462" s="145"/>
      <c r="AC462" s="145" t="s">
        <v>2995</v>
      </c>
      <c r="AD462" s="146" t="s">
        <v>7140</v>
      </c>
      <c r="AE462" s="73" t="s">
        <v>7588</v>
      </c>
      <c r="AF462" s="73" t="s">
        <v>689</v>
      </c>
      <c r="AG462" s="145" t="s">
        <v>266</v>
      </c>
      <c r="AH462" s="145" t="s">
        <v>266</v>
      </c>
      <c r="AI462" s="145" t="s">
        <v>738</v>
      </c>
      <c r="AJ462" s="145" t="s">
        <v>691</v>
      </c>
      <c r="AK462" s="147" t="s">
        <v>7588</v>
      </c>
      <c r="AL462" s="145" t="s">
        <v>7588</v>
      </c>
      <c r="AM462" s="143"/>
      <c r="AN462" s="144"/>
      <c r="AO462" s="24" t="s">
        <v>7588</v>
      </c>
      <c r="AP462" s="145" t="s">
        <v>689</v>
      </c>
      <c r="AQ462" s="143" t="s">
        <v>7588</v>
      </c>
      <c r="AR462" s="143" t="s">
        <v>7588</v>
      </c>
      <c r="AS462" s="143" t="s">
        <v>7588</v>
      </c>
      <c r="AT462" s="143"/>
      <c r="AU462" s="144"/>
      <c r="AV462" s="143" t="s">
        <v>7588</v>
      </c>
      <c r="AW462" s="198" t="s">
        <v>267</v>
      </c>
      <c r="AX462" s="143" t="s">
        <v>269</v>
      </c>
      <c r="AY462" s="143" t="s">
        <v>86</v>
      </c>
      <c r="AZ462" s="143" t="s">
        <v>6856</v>
      </c>
      <c r="BA462" s="143">
        <v>2030</v>
      </c>
      <c r="BB462" s="143"/>
      <c r="BC462" s="144"/>
      <c r="BD462" s="143"/>
      <c r="BE462" s="148"/>
      <c r="BF462" s="144"/>
      <c r="BG462" s="24">
        <f t="shared" si="253"/>
        <v>0</v>
      </c>
      <c r="BH462" s="24">
        <f t="shared" si="254"/>
        <v>0</v>
      </c>
      <c r="BI462" s="24">
        <f t="shared" si="255"/>
        <v>0</v>
      </c>
      <c r="BJ462" s="24">
        <f t="shared" si="256"/>
        <v>0</v>
      </c>
      <c r="BK462" s="24">
        <f t="shared" si="257"/>
        <v>0</v>
      </c>
      <c r="BL462" s="24">
        <f t="shared" si="258"/>
        <v>0</v>
      </c>
      <c r="BM462" s="24">
        <f t="shared" si="259"/>
        <v>0</v>
      </c>
      <c r="BN462" s="24">
        <f t="shared" si="260"/>
        <v>0</v>
      </c>
      <c r="BO462" s="24">
        <f t="shared" si="261"/>
        <v>0</v>
      </c>
      <c r="BP462" s="24">
        <f t="shared" si="262"/>
        <v>0</v>
      </c>
      <c r="BQ462" s="24">
        <f t="shared" si="263"/>
        <v>0</v>
      </c>
      <c r="BR462" s="24">
        <f t="shared" si="264"/>
        <v>0</v>
      </c>
      <c r="BS462" s="24">
        <f t="shared" si="265"/>
        <v>0</v>
      </c>
      <c r="BT462" s="24">
        <f t="shared" si="266"/>
        <v>0</v>
      </c>
      <c r="BU462" s="24">
        <f t="shared" si="267"/>
        <v>0</v>
      </c>
      <c r="BV462" s="24">
        <f t="shared" si="268"/>
        <v>0</v>
      </c>
      <c r="BW462" s="24">
        <f t="shared" si="269"/>
        <v>0</v>
      </c>
      <c r="BX462" s="24">
        <f t="shared" si="270"/>
        <v>0</v>
      </c>
      <c r="BY462" s="24">
        <f t="shared" si="271"/>
        <v>0</v>
      </c>
      <c r="BZ462" s="24">
        <f t="shared" si="272"/>
        <v>0</v>
      </c>
      <c r="CA462" s="24">
        <f t="shared" si="273"/>
        <v>0</v>
      </c>
      <c r="CB462" s="24">
        <f t="shared" si="274"/>
        <v>0</v>
      </c>
      <c r="CC462" s="24">
        <f t="shared" si="275"/>
        <v>0</v>
      </c>
      <c r="CD462" s="24">
        <f t="shared" si="276"/>
        <v>1</v>
      </c>
      <c r="CE462" s="24">
        <f t="shared" si="277"/>
        <v>0</v>
      </c>
      <c r="CF462" s="24">
        <f t="shared" si="278"/>
        <v>0</v>
      </c>
      <c r="CG462" s="24">
        <f>MAX(BJ462,BN462,BX462,CB462)</f>
        <v>0</v>
      </c>
      <c r="CH462" s="24">
        <f t="shared" si="279"/>
        <v>0</v>
      </c>
      <c r="CI462" s="24">
        <f t="shared" si="280"/>
        <v>0</v>
      </c>
      <c r="CJ462" s="211">
        <f>_xlfn.XLOOKUP($C462,[1]Sheet1!$B:$B,[1]Sheet1!BJ:BJ)</f>
        <v>0</v>
      </c>
      <c r="CK462" s="211">
        <f>_xlfn.XLOOKUP($C462,[1]Sheet1!$B:$B,[1]Sheet1!BK:BK)</f>
        <v>0</v>
      </c>
      <c r="CL462" s="211">
        <f>_xlfn.XLOOKUP($C462,[1]Sheet1!$B:$B,[1]Sheet1!BL:BL)</f>
        <v>0</v>
      </c>
      <c r="CM462" s="211">
        <f>_xlfn.XLOOKUP($C462,[1]Sheet1!$B:$B,[1]Sheet1!BM:BM)</f>
        <v>0</v>
      </c>
      <c r="CN462" s="211">
        <f>_xlfn.XLOOKUP($C462,[1]Sheet1!$B:$B,[1]Sheet1!BN:BN)</f>
        <v>0</v>
      </c>
      <c r="CO462" s="211">
        <f>_xlfn.XLOOKUP($C462,[1]Sheet1!$B:$B,[1]Sheet1!BO:BO)</f>
        <v>0</v>
      </c>
      <c r="CP462" s="211">
        <f>_xlfn.XLOOKUP($C462,[1]Sheet1!$B:$B,[1]Sheet1!BP:BP)</f>
        <v>0</v>
      </c>
      <c r="CQ462" s="211">
        <f>_xlfn.XLOOKUP($C462,[1]Sheet1!$B:$B,[1]Sheet1!BQ:BQ)</f>
        <v>0</v>
      </c>
      <c r="CR462" s="211">
        <f>_xlfn.XLOOKUP($C462,[1]Sheet1!$B:$B,[1]Sheet1!BR:BR)</f>
        <v>0</v>
      </c>
      <c r="CS462" s="211">
        <f>_xlfn.XLOOKUP($C462,[1]Sheet1!$B:$B,[1]Sheet1!BS:BS)</f>
        <v>0</v>
      </c>
      <c r="CT462" s="211">
        <f>_xlfn.XLOOKUP($C462,[1]Sheet1!$B:$B,[1]Sheet1!BT:BT)</f>
        <v>0</v>
      </c>
      <c r="CU462" s="211">
        <f>_xlfn.XLOOKUP($C462,[1]Sheet1!$B:$B,[1]Sheet1!BU:BU)</f>
        <v>0</v>
      </c>
      <c r="CV462" s="211">
        <f>_xlfn.XLOOKUP($C462,[1]Sheet1!$B:$B,[1]Sheet1!BV:BV)</f>
        <v>0</v>
      </c>
      <c r="CW462" s="211">
        <f>_xlfn.XLOOKUP($C462,[1]Sheet1!$B:$B,[1]Sheet1!BW:BW)</f>
        <v>0</v>
      </c>
      <c r="CX462" s="211">
        <f>_xlfn.XLOOKUP($C462,[1]Sheet1!$B:$B,[1]Sheet1!BX:BX)</f>
        <v>0</v>
      </c>
      <c r="CY462" s="211">
        <f>_xlfn.XLOOKUP($C462,[1]Sheet1!$B:$B,[1]Sheet1!BY:BY)</f>
        <v>0</v>
      </c>
      <c r="CZ462" s="211">
        <f>_xlfn.XLOOKUP($C462,[1]Sheet1!$B:$B,[1]Sheet1!BZ:BZ)</f>
        <v>0</v>
      </c>
      <c r="DA462" s="211">
        <f>_xlfn.XLOOKUP($C462,[1]Sheet1!$B:$B,[1]Sheet1!CA:CA)</f>
        <v>0</v>
      </c>
      <c r="DB462" s="211">
        <f>_xlfn.XLOOKUP($C462,[1]Sheet1!$B:$B,[1]Sheet1!CB:CB)</f>
        <v>0</v>
      </c>
      <c r="DC462" s="211">
        <f>_xlfn.XLOOKUP($C462,[1]Sheet1!$B:$B,[1]Sheet1!CC:CC)</f>
        <v>0</v>
      </c>
      <c r="DD462" s="211">
        <f>_xlfn.XLOOKUP($C462,[1]Sheet1!$B:$B,[1]Sheet1!CD:CD)</f>
        <v>0</v>
      </c>
      <c r="DE462" s="211">
        <f>_xlfn.XLOOKUP($C462,[1]Sheet1!$B:$B,[1]Sheet1!CE:CE)</f>
        <v>0</v>
      </c>
      <c r="DF462" s="211">
        <f>_xlfn.XLOOKUP($C462,[1]Sheet1!$B:$B,[1]Sheet1!CF:CF)</f>
        <v>0</v>
      </c>
      <c r="DG462" s="163" t="str">
        <f>_xlfn.XLOOKUP(C462,[2]Sheet1!$B:$B,[2]Sheet1!$N:$N)</f>
        <v>N</v>
      </c>
      <c r="DH462" s="163">
        <f>_xlfn.XLOOKUP(C462,[2]Sheet1!$B:$B,[2]Sheet1!$R:$R)</f>
        <v>0</v>
      </c>
      <c r="DI462" s="163" t="str">
        <f>_xlfn.XLOOKUP(C462,[2]Sheet1!$B:$B,[2]Sheet1!$AN:$AN)</f>
        <v>N</v>
      </c>
      <c r="DJ462" s="163" t="str">
        <f>_xlfn.XLOOKUP(C462,[2]Sheet1!$B:$B,[2]Sheet1!$W:$W)</f>
        <v>N</v>
      </c>
      <c r="DK462" s="163" t="str">
        <f>_xlfn.XLOOKUP(C462,[2]Sheet1!$B:$B,[2]Sheet1!$AF:$AF)</f>
        <v>N</v>
      </c>
      <c r="DL462" s="163" t="str">
        <f>_xlfn.XLOOKUP(C462,[2]Sheet1!$B:$B,[2]Sheet1!$AW:$AW)</f>
        <v>N</v>
      </c>
      <c r="DM462" s="166" t="str">
        <f t="shared" si="281"/>
        <v>N</v>
      </c>
      <c r="DN462" s="166" t="str">
        <f t="shared" si="282"/>
        <v/>
      </c>
      <c r="DO462" s="166" t="str">
        <f t="shared" si="283"/>
        <v>N</v>
      </c>
      <c r="DP462" s="166" t="str">
        <f t="shared" si="284"/>
        <v>N</v>
      </c>
      <c r="DQ462" s="180" t="str">
        <f t="shared" si="285"/>
        <v/>
      </c>
      <c r="DR462" s="180"/>
    </row>
    <row r="463" spans="1:122" s="24" customFormat="1" ht="16.5" hidden="1" customHeight="1">
      <c r="A463" s="24">
        <v>460</v>
      </c>
      <c r="B463" s="24" t="e">
        <v>#N/A</v>
      </c>
      <c r="C463" s="144" t="s">
        <v>2050</v>
      </c>
      <c r="D463" s="143" t="s">
        <v>7193</v>
      </c>
      <c r="E463" s="143" t="s">
        <v>7193</v>
      </c>
      <c r="F463" s="143" t="s">
        <v>2277</v>
      </c>
      <c r="G463" s="143" t="s">
        <v>3181</v>
      </c>
      <c r="H463" s="167" t="s">
        <v>2051</v>
      </c>
      <c r="I463" s="143" t="s">
        <v>2052</v>
      </c>
      <c r="J463" s="143">
        <v>4.2000000000000003E-2</v>
      </c>
      <c r="K463" s="143" t="s">
        <v>2053</v>
      </c>
      <c r="L463" s="143">
        <v>98202</v>
      </c>
      <c r="M463" s="144">
        <v>13</v>
      </c>
      <c r="N463" s="145" t="s">
        <v>689</v>
      </c>
      <c r="O463" s="73" t="s">
        <v>7588</v>
      </c>
      <c r="P463" s="74" t="s">
        <v>7588</v>
      </c>
      <c r="Q463" s="73" t="s">
        <v>689</v>
      </c>
      <c r="R463" s="73" t="s">
        <v>689</v>
      </c>
      <c r="S463" s="73" t="s">
        <v>7588</v>
      </c>
      <c r="T463" s="73" t="s">
        <v>7588</v>
      </c>
      <c r="U463" s="213" t="s">
        <v>7588</v>
      </c>
      <c r="V463" s="73" t="s">
        <v>7588</v>
      </c>
      <c r="W463" s="73" t="s">
        <v>7588</v>
      </c>
      <c r="X463" s="218" t="s">
        <v>7588</v>
      </c>
      <c r="Y463" s="73" t="s">
        <v>7588</v>
      </c>
      <c r="Z463" s="73" t="s">
        <v>7588</v>
      </c>
      <c r="AA463" s="74" t="s">
        <v>7588</v>
      </c>
      <c r="AB463" s="73"/>
      <c r="AC463" s="73" t="s">
        <v>3013</v>
      </c>
      <c r="AD463" s="74" t="s">
        <v>7139</v>
      </c>
      <c r="AE463" s="73" t="s">
        <v>85</v>
      </c>
      <c r="AF463" s="73" t="s">
        <v>689</v>
      </c>
      <c r="AG463" s="73" t="s">
        <v>266</v>
      </c>
      <c r="AH463" s="73" t="s">
        <v>266</v>
      </c>
      <c r="AI463" s="73"/>
      <c r="AJ463" s="73" t="s">
        <v>691</v>
      </c>
      <c r="AK463" s="24" t="s">
        <v>167</v>
      </c>
      <c r="AL463" s="73">
        <v>2060</v>
      </c>
      <c r="AM463" s="28" t="s">
        <v>2054</v>
      </c>
      <c r="AN463" s="26"/>
      <c r="AO463" s="24" t="s">
        <v>7588</v>
      </c>
      <c r="AP463" s="73" t="s">
        <v>689</v>
      </c>
      <c r="AQ463" s="24" t="s">
        <v>7588</v>
      </c>
      <c r="AR463" s="24" t="s">
        <v>7588</v>
      </c>
      <c r="AS463" s="24" t="s">
        <v>7588</v>
      </c>
      <c r="AU463" s="26"/>
      <c r="AV463" s="24" t="s">
        <v>267</v>
      </c>
      <c r="AW463" s="22" t="s">
        <v>267</v>
      </c>
      <c r="AX463" s="24" t="s">
        <v>269</v>
      </c>
      <c r="AY463" s="24" t="s">
        <v>689</v>
      </c>
      <c r="AZ463" s="24" t="s">
        <v>7588</v>
      </c>
      <c r="BA463" s="24" t="s">
        <v>7588</v>
      </c>
      <c r="BC463" s="26"/>
      <c r="BE463" s="29"/>
      <c r="BF463" s="26"/>
      <c r="BG463" s="24">
        <f t="shared" si="253"/>
        <v>0</v>
      </c>
      <c r="BH463" s="24">
        <f t="shared" si="254"/>
        <v>0</v>
      </c>
      <c r="BI463" s="24">
        <f t="shared" si="255"/>
        <v>0</v>
      </c>
      <c r="BJ463" s="24">
        <f t="shared" si="256"/>
        <v>0</v>
      </c>
      <c r="BK463" s="24">
        <f t="shared" si="257"/>
        <v>0</v>
      </c>
      <c r="BL463" s="24">
        <f t="shared" si="258"/>
        <v>0</v>
      </c>
      <c r="BM463" s="24">
        <f t="shared" si="259"/>
        <v>0</v>
      </c>
      <c r="BN463" s="24">
        <f t="shared" si="260"/>
        <v>0</v>
      </c>
      <c r="BO463" s="24">
        <f t="shared" si="261"/>
        <v>0</v>
      </c>
      <c r="BP463" s="24">
        <f t="shared" si="262"/>
        <v>0</v>
      </c>
      <c r="BQ463" s="24">
        <f t="shared" si="263"/>
        <v>0</v>
      </c>
      <c r="BR463" s="24">
        <f t="shared" si="264"/>
        <v>0</v>
      </c>
      <c r="BS463" s="24">
        <f t="shared" si="265"/>
        <v>0</v>
      </c>
      <c r="BT463" s="24">
        <f t="shared" si="266"/>
        <v>0</v>
      </c>
      <c r="BU463" s="24">
        <f t="shared" si="267"/>
        <v>0</v>
      </c>
      <c r="BV463" s="24">
        <f t="shared" si="268"/>
        <v>0</v>
      </c>
      <c r="BW463" s="24">
        <f t="shared" si="269"/>
        <v>0</v>
      </c>
      <c r="BX463" s="24">
        <f t="shared" si="270"/>
        <v>0</v>
      </c>
      <c r="BY463" s="24">
        <f t="shared" si="271"/>
        <v>0</v>
      </c>
      <c r="BZ463" s="24">
        <f t="shared" si="272"/>
        <v>0</v>
      </c>
      <c r="CA463" s="24">
        <f t="shared" si="273"/>
        <v>0</v>
      </c>
      <c r="CB463" s="24">
        <f t="shared" si="274"/>
        <v>0</v>
      </c>
      <c r="CC463" s="24">
        <f t="shared" si="275"/>
        <v>0</v>
      </c>
      <c r="CD463" s="24">
        <f t="shared" si="276"/>
        <v>0</v>
      </c>
      <c r="CE463" s="24">
        <f t="shared" si="277"/>
        <v>0</v>
      </c>
      <c r="CF463" s="24">
        <f t="shared" si="278"/>
        <v>0</v>
      </c>
      <c r="CG463" s="24">
        <f>MAX(BJ463,BN463,BX463,CB463)</f>
        <v>0</v>
      </c>
      <c r="CH463" s="24">
        <f t="shared" si="279"/>
        <v>0</v>
      </c>
      <c r="CI463" s="24">
        <f t="shared" si="280"/>
        <v>1</v>
      </c>
      <c r="CJ463" s="211" t="e">
        <f>_xlfn.XLOOKUP($C463,[1]Sheet1!$B:$B,[1]Sheet1!BJ:BJ)</f>
        <v>#N/A</v>
      </c>
      <c r="CK463" s="211" t="e">
        <f>_xlfn.XLOOKUP($C463,[1]Sheet1!$B:$B,[1]Sheet1!BK:BK)</f>
        <v>#N/A</v>
      </c>
      <c r="CL463" s="211" t="e">
        <f>_xlfn.XLOOKUP($C463,[1]Sheet1!$B:$B,[1]Sheet1!BL:BL)</f>
        <v>#N/A</v>
      </c>
      <c r="CM463" s="211" t="e">
        <f>_xlfn.XLOOKUP($C463,[1]Sheet1!$B:$B,[1]Sheet1!BM:BM)</f>
        <v>#N/A</v>
      </c>
      <c r="CN463" s="211" t="e">
        <f>_xlfn.XLOOKUP($C463,[1]Sheet1!$B:$B,[1]Sheet1!BN:BN)</f>
        <v>#N/A</v>
      </c>
      <c r="CO463" s="211" t="e">
        <f>_xlfn.XLOOKUP($C463,[1]Sheet1!$B:$B,[1]Sheet1!BO:BO)</f>
        <v>#N/A</v>
      </c>
      <c r="CP463" s="211" t="e">
        <f>_xlfn.XLOOKUP($C463,[1]Sheet1!$B:$B,[1]Sheet1!BP:BP)</f>
        <v>#N/A</v>
      </c>
      <c r="CQ463" s="211" t="e">
        <f>_xlfn.XLOOKUP($C463,[1]Sheet1!$B:$B,[1]Sheet1!BQ:BQ)</f>
        <v>#N/A</v>
      </c>
      <c r="CR463" s="211" t="e">
        <f>_xlfn.XLOOKUP($C463,[1]Sheet1!$B:$B,[1]Sheet1!BR:BR)</f>
        <v>#N/A</v>
      </c>
      <c r="CS463" s="211" t="e">
        <f>_xlfn.XLOOKUP($C463,[1]Sheet1!$B:$B,[1]Sheet1!BS:BS)</f>
        <v>#N/A</v>
      </c>
      <c r="CT463" s="211" t="e">
        <f>_xlfn.XLOOKUP($C463,[1]Sheet1!$B:$B,[1]Sheet1!BT:BT)</f>
        <v>#N/A</v>
      </c>
      <c r="CU463" s="211" t="e">
        <f>_xlfn.XLOOKUP($C463,[1]Sheet1!$B:$B,[1]Sheet1!BU:BU)</f>
        <v>#N/A</v>
      </c>
      <c r="CV463" s="211" t="e">
        <f>_xlfn.XLOOKUP($C463,[1]Sheet1!$B:$B,[1]Sheet1!BV:BV)</f>
        <v>#N/A</v>
      </c>
      <c r="CW463" s="211" t="e">
        <f>_xlfn.XLOOKUP($C463,[1]Sheet1!$B:$B,[1]Sheet1!BW:BW)</f>
        <v>#N/A</v>
      </c>
      <c r="CX463" s="211" t="e">
        <f>_xlfn.XLOOKUP($C463,[1]Sheet1!$B:$B,[1]Sheet1!BX:BX)</f>
        <v>#N/A</v>
      </c>
      <c r="CY463" s="211" t="e">
        <f>_xlfn.XLOOKUP($C463,[1]Sheet1!$B:$B,[1]Sheet1!BY:BY)</f>
        <v>#N/A</v>
      </c>
      <c r="CZ463" s="211" t="e">
        <f>_xlfn.XLOOKUP($C463,[1]Sheet1!$B:$B,[1]Sheet1!BZ:BZ)</f>
        <v>#N/A</v>
      </c>
      <c r="DA463" s="211" t="e">
        <f>_xlfn.XLOOKUP($C463,[1]Sheet1!$B:$B,[1]Sheet1!CA:CA)</f>
        <v>#N/A</v>
      </c>
      <c r="DB463" s="211" t="e">
        <f>_xlfn.XLOOKUP($C463,[1]Sheet1!$B:$B,[1]Sheet1!CB:CB)</f>
        <v>#N/A</v>
      </c>
      <c r="DC463" s="211" t="e">
        <f>_xlfn.XLOOKUP($C463,[1]Sheet1!$B:$B,[1]Sheet1!CC:CC)</f>
        <v>#N/A</v>
      </c>
      <c r="DD463" s="211" t="e">
        <f>_xlfn.XLOOKUP($C463,[1]Sheet1!$B:$B,[1]Sheet1!CD:CD)</f>
        <v>#N/A</v>
      </c>
      <c r="DE463" s="211" t="e">
        <f>_xlfn.XLOOKUP($C463,[1]Sheet1!$B:$B,[1]Sheet1!CE:CE)</f>
        <v>#N/A</v>
      </c>
      <c r="DF463" s="211" t="e">
        <f>_xlfn.XLOOKUP($C463,[1]Sheet1!$B:$B,[1]Sheet1!CF:CF)</f>
        <v>#N/A</v>
      </c>
      <c r="DG463" s="163" t="e">
        <f>_xlfn.XLOOKUP(C463,[2]Sheet1!$B:$B,[2]Sheet1!$N:$N)</f>
        <v>#N/A</v>
      </c>
      <c r="DH463" s="163" t="e">
        <f>_xlfn.XLOOKUP(C463,[2]Sheet1!$B:$B,[2]Sheet1!$R:$R)</f>
        <v>#N/A</v>
      </c>
      <c r="DI463" s="163" t="e">
        <f>_xlfn.XLOOKUP(C463,[2]Sheet1!$B:$B,[2]Sheet1!$AN:$AN)</f>
        <v>#N/A</v>
      </c>
      <c r="DJ463" s="163" t="e">
        <f>_xlfn.XLOOKUP(C463,[2]Sheet1!$B:$B,[2]Sheet1!$W:$W)</f>
        <v>#N/A</v>
      </c>
      <c r="DK463" s="163" t="e">
        <f>_xlfn.XLOOKUP(C463,[2]Sheet1!$B:$B,[2]Sheet1!$AF:$AF)</f>
        <v>#N/A</v>
      </c>
      <c r="DL463" s="163" t="e">
        <f>_xlfn.XLOOKUP(C463,[2]Sheet1!$B:$B,[2]Sheet1!$AW:$AW)</f>
        <v>#N/A</v>
      </c>
      <c r="DM463" s="166" t="str">
        <f t="shared" si="281"/>
        <v>N</v>
      </c>
      <c r="DN463" s="166" t="str">
        <f t="shared" si="282"/>
        <v/>
      </c>
      <c r="DO463" s="166" t="str">
        <f t="shared" si="283"/>
        <v>N</v>
      </c>
      <c r="DP463" s="166" t="str">
        <f t="shared" si="284"/>
        <v>N</v>
      </c>
      <c r="DQ463" s="180" t="str">
        <f t="shared" si="285"/>
        <v>Not Specified</v>
      </c>
      <c r="DR463" s="180"/>
    </row>
    <row r="464" spans="1:122" s="24" customFormat="1" ht="16.5" hidden="1" customHeight="1">
      <c r="A464" s="24">
        <v>461</v>
      </c>
      <c r="B464" s="24">
        <v>375</v>
      </c>
      <c r="C464" s="26" t="s">
        <v>1547</v>
      </c>
      <c r="D464" s="24" t="s">
        <v>7194</v>
      </c>
      <c r="E464" s="24" t="s">
        <v>7163</v>
      </c>
      <c r="F464" s="24" t="s">
        <v>7282</v>
      </c>
      <c r="G464" s="24" t="s">
        <v>3181</v>
      </c>
      <c r="H464" s="30" t="s">
        <v>1548</v>
      </c>
      <c r="I464" s="24" t="s">
        <v>1549</v>
      </c>
      <c r="J464" s="24">
        <v>0</v>
      </c>
      <c r="K464" s="24" t="s">
        <v>1550</v>
      </c>
      <c r="L464" s="24">
        <v>76800</v>
      </c>
      <c r="M464" s="26">
        <v>1</v>
      </c>
      <c r="N464" s="73" t="s">
        <v>689</v>
      </c>
      <c r="O464" s="73" t="s">
        <v>7588</v>
      </c>
      <c r="P464" s="74" t="s">
        <v>7588</v>
      </c>
      <c r="Q464" s="73" t="s">
        <v>86</v>
      </c>
      <c r="R464" s="73" t="s">
        <v>86</v>
      </c>
      <c r="S464" s="73" t="s">
        <v>673</v>
      </c>
      <c r="T464" s="73" t="s">
        <v>2984</v>
      </c>
      <c r="U464" s="213">
        <v>2030</v>
      </c>
      <c r="V464" s="73" t="s">
        <v>673</v>
      </c>
      <c r="W464" s="73" t="s">
        <v>2984</v>
      </c>
      <c r="X464" s="218">
        <v>2050</v>
      </c>
      <c r="Y464" s="73" t="s">
        <v>86</v>
      </c>
      <c r="Z464" s="73" t="s">
        <v>673</v>
      </c>
      <c r="AA464" s="74">
        <v>2050</v>
      </c>
      <c r="AB464" s="73"/>
      <c r="AC464" s="73" t="s">
        <v>417</v>
      </c>
      <c r="AD464" s="74" t="s">
        <v>6</v>
      </c>
      <c r="AE464" s="73" t="s">
        <v>7588</v>
      </c>
      <c r="AF464" s="73" t="s">
        <v>689</v>
      </c>
      <c r="AG464" s="73" t="s">
        <v>266</v>
      </c>
      <c r="AH464" s="73" t="s">
        <v>266</v>
      </c>
      <c r="AI464" s="73" t="s">
        <v>266</v>
      </c>
      <c r="AJ464" s="73" t="s">
        <v>2283</v>
      </c>
      <c r="AK464" s="81" t="s">
        <v>7588</v>
      </c>
      <c r="AL464" s="73" t="s">
        <v>7588</v>
      </c>
      <c r="AN464" s="26"/>
      <c r="AO464" s="24" t="s">
        <v>7346</v>
      </c>
      <c r="AP464" s="73" t="s">
        <v>86</v>
      </c>
      <c r="AQ464" s="24" t="s">
        <v>2283</v>
      </c>
      <c r="AR464" s="24" t="s">
        <v>6870</v>
      </c>
      <c r="AS464" s="24">
        <v>2050</v>
      </c>
      <c r="AU464" s="26"/>
      <c r="AV464" s="24" t="s">
        <v>267</v>
      </c>
      <c r="AW464" s="22" t="s">
        <v>267</v>
      </c>
      <c r="AX464" s="24" t="s">
        <v>269</v>
      </c>
      <c r="AY464" s="24" t="s">
        <v>689</v>
      </c>
      <c r="AZ464" s="24" t="s">
        <v>7588</v>
      </c>
      <c r="BA464" s="24" t="s">
        <v>7588</v>
      </c>
      <c r="BC464" s="26"/>
      <c r="BE464" s="29"/>
      <c r="BF464" s="26"/>
      <c r="BG464" s="24">
        <f t="shared" si="253"/>
        <v>0</v>
      </c>
      <c r="BH464" s="24">
        <f t="shared" si="254"/>
        <v>0</v>
      </c>
      <c r="BI464" s="24">
        <f t="shared" si="255"/>
        <v>0</v>
      </c>
      <c r="BJ464" s="24">
        <f t="shared" si="256"/>
        <v>0</v>
      </c>
      <c r="BK464" s="24">
        <f t="shared" si="257"/>
        <v>0</v>
      </c>
      <c r="BL464" s="24">
        <f t="shared" si="258"/>
        <v>1</v>
      </c>
      <c r="BM464" s="24">
        <f t="shared" si="259"/>
        <v>0</v>
      </c>
      <c r="BN464" s="24">
        <f t="shared" si="260"/>
        <v>1</v>
      </c>
      <c r="BO464" s="24">
        <f t="shared" si="261"/>
        <v>0</v>
      </c>
      <c r="BP464" s="24">
        <f t="shared" si="262"/>
        <v>0</v>
      </c>
      <c r="BQ464" s="24">
        <f t="shared" si="263"/>
        <v>1</v>
      </c>
      <c r="BR464" s="24">
        <f t="shared" si="264"/>
        <v>0</v>
      </c>
      <c r="BS464" s="24">
        <f t="shared" si="265"/>
        <v>0</v>
      </c>
      <c r="BT464" s="24">
        <f t="shared" si="266"/>
        <v>1</v>
      </c>
      <c r="BU464" s="24">
        <f t="shared" si="267"/>
        <v>0</v>
      </c>
      <c r="BV464" s="24">
        <f t="shared" si="268"/>
        <v>0</v>
      </c>
      <c r="BW464" s="24">
        <f t="shared" si="269"/>
        <v>0</v>
      </c>
      <c r="BX464" s="24">
        <f t="shared" si="270"/>
        <v>0</v>
      </c>
      <c r="BY464" s="24">
        <f t="shared" si="271"/>
        <v>0</v>
      </c>
      <c r="BZ464" s="24">
        <f t="shared" si="272"/>
        <v>0</v>
      </c>
      <c r="CA464" s="24">
        <f t="shared" si="273"/>
        <v>1</v>
      </c>
      <c r="CB464" s="24">
        <f t="shared" si="274"/>
        <v>1</v>
      </c>
      <c r="CC464" s="24">
        <f t="shared" si="275"/>
        <v>0</v>
      </c>
      <c r="CD464" s="24">
        <f t="shared" si="276"/>
        <v>0</v>
      </c>
      <c r="CE464" s="24">
        <f t="shared" si="277"/>
        <v>0</v>
      </c>
      <c r="CF464" s="24">
        <f t="shared" si="278"/>
        <v>0</v>
      </c>
      <c r="CG464" s="24">
        <f>MAX($BJ464,$BN464,$BX464,$CB464)</f>
        <v>1</v>
      </c>
      <c r="CH464" s="24">
        <f t="shared" si="279"/>
        <v>0</v>
      </c>
      <c r="CI464" s="24">
        <f t="shared" si="280"/>
        <v>1</v>
      </c>
      <c r="CJ464" s="211">
        <f>_xlfn.XLOOKUP($C464,[1]Sheet1!$B:$B,[1]Sheet1!BJ:BJ)</f>
        <v>0</v>
      </c>
      <c r="CK464" s="211">
        <f>_xlfn.XLOOKUP($C464,[1]Sheet1!$B:$B,[1]Sheet1!BK:BK)</f>
        <v>0</v>
      </c>
      <c r="CL464" s="211">
        <f>_xlfn.XLOOKUP($C464,[1]Sheet1!$B:$B,[1]Sheet1!BL:BL)</f>
        <v>0</v>
      </c>
      <c r="CM464" s="211">
        <f>_xlfn.XLOOKUP($C464,[1]Sheet1!$B:$B,[1]Sheet1!BM:BM)</f>
        <v>0</v>
      </c>
      <c r="CN464" s="211">
        <f>_xlfn.XLOOKUP($C464,[1]Sheet1!$B:$B,[1]Sheet1!BN:BN)</f>
        <v>0</v>
      </c>
      <c r="CO464" s="211">
        <f>_xlfn.XLOOKUP($C464,[1]Sheet1!$B:$B,[1]Sheet1!BO:BO)</f>
        <v>0</v>
      </c>
      <c r="CP464" s="211">
        <f>_xlfn.XLOOKUP($C464,[1]Sheet1!$B:$B,[1]Sheet1!BP:BP)</f>
        <v>1</v>
      </c>
      <c r="CQ464" s="211">
        <f>_xlfn.XLOOKUP($C464,[1]Sheet1!$B:$B,[1]Sheet1!BQ:BQ)</f>
        <v>1</v>
      </c>
      <c r="CR464" s="211">
        <f>_xlfn.XLOOKUP($C464,[1]Sheet1!$B:$B,[1]Sheet1!BR:BR)</f>
        <v>0</v>
      </c>
      <c r="CS464" s="211">
        <f>_xlfn.XLOOKUP($C464,[1]Sheet1!$B:$B,[1]Sheet1!BS:BS)</f>
        <v>1</v>
      </c>
      <c r="CT464" s="211">
        <f>_xlfn.XLOOKUP($C464,[1]Sheet1!$B:$B,[1]Sheet1!BT:BT)</f>
        <v>0</v>
      </c>
      <c r="CU464" s="211">
        <f>_xlfn.XLOOKUP($C464,[1]Sheet1!$B:$B,[1]Sheet1!BU:BU)</f>
        <v>1</v>
      </c>
      <c r="CV464" s="211">
        <f>_xlfn.XLOOKUP($C464,[1]Sheet1!$B:$B,[1]Sheet1!BV:BV)</f>
        <v>0</v>
      </c>
      <c r="CW464" s="211">
        <f>_xlfn.XLOOKUP($C464,[1]Sheet1!$B:$B,[1]Sheet1!BW:BW)</f>
        <v>0</v>
      </c>
      <c r="CX464" s="211">
        <f>_xlfn.XLOOKUP($C464,[1]Sheet1!$B:$B,[1]Sheet1!BX:BX)</f>
        <v>0</v>
      </c>
      <c r="CY464" s="211">
        <f>_xlfn.XLOOKUP($C464,[1]Sheet1!$B:$B,[1]Sheet1!BY:BY)</f>
        <v>0</v>
      </c>
      <c r="CZ464" s="211">
        <f>_xlfn.XLOOKUP($C464,[1]Sheet1!$B:$B,[1]Sheet1!BZ:BZ)</f>
        <v>1</v>
      </c>
      <c r="DA464" s="211">
        <f>_xlfn.XLOOKUP($C464,[1]Sheet1!$B:$B,[1]Sheet1!CA:CA)</f>
        <v>0</v>
      </c>
      <c r="DB464" s="211">
        <f>_xlfn.XLOOKUP($C464,[1]Sheet1!$B:$B,[1]Sheet1!CB:CB)</f>
        <v>1</v>
      </c>
      <c r="DC464" s="211">
        <f>_xlfn.XLOOKUP($C464,[1]Sheet1!$B:$B,[1]Sheet1!CC:CC)</f>
        <v>0</v>
      </c>
      <c r="DD464" s="211">
        <f>_xlfn.XLOOKUP($C464,[1]Sheet1!$B:$B,[1]Sheet1!CD:CD)</f>
        <v>0</v>
      </c>
      <c r="DE464" s="211">
        <f>_xlfn.XLOOKUP($C464,[1]Sheet1!$B:$B,[1]Sheet1!CE:CE)</f>
        <v>1</v>
      </c>
      <c r="DF464" s="211">
        <f>_xlfn.XLOOKUP($C464,[1]Sheet1!$B:$B,[1]Sheet1!CF:CF)</f>
        <v>0</v>
      </c>
      <c r="DG464" s="163" t="str">
        <f>_xlfn.XLOOKUP(C464,[2]Sheet1!$B:$B,[2]Sheet1!$N:$N)</f>
        <v>N</v>
      </c>
      <c r="DH464" s="163" t="str">
        <f>_xlfn.XLOOKUP(C464,[2]Sheet1!$B:$B,[2]Sheet1!$R:$R)</f>
        <v>Yes</v>
      </c>
      <c r="DI464" s="163" t="str">
        <f>_xlfn.XLOOKUP(C464,[2]Sheet1!$B:$B,[2]Sheet1!$AN:$AN)</f>
        <v>C</v>
      </c>
      <c r="DJ464" s="163" t="str">
        <f>_xlfn.XLOOKUP(C464,[2]Sheet1!$B:$B,[2]Sheet1!$W:$W)</f>
        <v>N</v>
      </c>
      <c r="DK464" s="163">
        <f>_xlfn.XLOOKUP(C464,[2]Sheet1!$B:$B,[2]Sheet1!$AF:$AF)</f>
        <v>0</v>
      </c>
      <c r="DL464" s="163" t="str">
        <f>_xlfn.XLOOKUP(C464,[2]Sheet1!$B:$B,[2]Sheet1!$AW:$AW)</f>
        <v>U</v>
      </c>
      <c r="DM464" s="166" t="str">
        <f t="shared" si="281"/>
        <v>Y</v>
      </c>
      <c r="DN464" s="166" t="str">
        <f t="shared" si="282"/>
        <v>Targets set</v>
      </c>
      <c r="DO464" s="166" t="str">
        <f t="shared" si="283"/>
        <v>Y</v>
      </c>
      <c r="DP464" s="166" t="str">
        <f t="shared" si="284"/>
        <v>N</v>
      </c>
      <c r="DQ464" s="180" t="str">
        <f t="shared" si="285"/>
        <v>Not Specified</v>
      </c>
      <c r="DR464" s="180"/>
    </row>
    <row r="465" spans="1:122" s="24" customFormat="1" ht="16.5" hidden="1" customHeight="1">
      <c r="A465" s="24">
        <v>462</v>
      </c>
      <c r="B465" s="24" t="e">
        <v>#N/A</v>
      </c>
      <c r="C465" s="26" t="s">
        <v>893</v>
      </c>
      <c r="D465" s="143" t="s">
        <v>7159</v>
      </c>
      <c r="E465" s="143" t="s">
        <v>7155</v>
      </c>
      <c r="F465" s="143" t="s">
        <v>7286</v>
      </c>
      <c r="G465" s="143" t="s">
        <v>2990</v>
      </c>
      <c r="H465" s="167" t="s">
        <v>894</v>
      </c>
      <c r="I465" s="143" t="s">
        <v>895</v>
      </c>
      <c r="J465" s="143">
        <v>-0.90900000000000003</v>
      </c>
      <c r="K465" s="143" t="s">
        <v>896</v>
      </c>
      <c r="L465" s="143">
        <v>3201</v>
      </c>
      <c r="M465" s="144">
        <v>13</v>
      </c>
      <c r="N465" s="73" t="s">
        <v>689</v>
      </c>
      <c r="O465" s="73" t="s">
        <v>7588</v>
      </c>
      <c r="P465" s="74" t="s">
        <v>7588</v>
      </c>
      <c r="Q465" s="73" t="s">
        <v>689</v>
      </c>
      <c r="R465" s="73" t="s">
        <v>689</v>
      </c>
      <c r="S465" s="73" t="s">
        <v>7588</v>
      </c>
      <c r="T465" s="73" t="s">
        <v>7588</v>
      </c>
      <c r="U465" s="213" t="s">
        <v>7588</v>
      </c>
      <c r="V465" s="73" t="s">
        <v>7588</v>
      </c>
      <c r="W465" s="73" t="s">
        <v>7588</v>
      </c>
      <c r="X465" s="218" t="s">
        <v>7588</v>
      </c>
      <c r="Y465" s="73" t="s">
        <v>7588</v>
      </c>
      <c r="Z465" s="73" t="s">
        <v>7588</v>
      </c>
      <c r="AA465" s="74" t="s">
        <v>7588</v>
      </c>
      <c r="AB465" s="73"/>
      <c r="AC465" s="73" t="s">
        <v>417</v>
      </c>
      <c r="AD465" s="74" t="s">
        <v>6</v>
      </c>
      <c r="AE465" s="73" t="s">
        <v>7588</v>
      </c>
      <c r="AF465" s="73" t="s">
        <v>689</v>
      </c>
      <c r="AG465" s="73" t="s">
        <v>266</v>
      </c>
      <c r="AH465" s="73" t="s">
        <v>266</v>
      </c>
      <c r="AI465" s="73" t="s">
        <v>266</v>
      </c>
      <c r="AJ465" s="73" t="s">
        <v>2283</v>
      </c>
      <c r="AK465" s="81" t="s">
        <v>7588</v>
      </c>
      <c r="AL465" s="73" t="s">
        <v>7588</v>
      </c>
      <c r="AN465" s="26"/>
      <c r="AO465" s="24" t="s">
        <v>7346</v>
      </c>
      <c r="AP465" s="73" t="s">
        <v>86</v>
      </c>
      <c r="AQ465" s="24" t="s">
        <v>2283</v>
      </c>
      <c r="AR465" s="24" t="s">
        <v>6875</v>
      </c>
      <c r="AS465" s="24">
        <v>2050</v>
      </c>
      <c r="AU465" s="26"/>
      <c r="AV465" s="24" t="s">
        <v>266</v>
      </c>
      <c r="AW465" s="22" t="s">
        <v>880</v>
      </c>
      <c r="AX465" s="24" t="s">
        <v>269</v>
      </c>
      <c r="AY465" s="24" t="s">
        <v>689</v>
      </c>
      <c r="AZ465" s="24" t="s">
        <v>7588</v>
      </c>
      <c r="BA465" s="24" t="s">
        <v>7588</v>
      </c>
      <c r="BC465" s="26"/>
      <c r="BE465" s="29"/>
      <c r="BF465" s="26"/>
      <c r="BG465" s="24">
        <f t="shared" si="253"/>
        <v>0</v>
      </c>
      <c r="BH465" s="24">
        <f t="shared" si="254"/>
        <v>0</v>
      </c>
      <c r="BI465" s="24">
        <f t="shared" si="255"/>
        <v>0</v>
      </c>
      <c r="BJ465" s="24">
        <f t="shared" si="256"/>
        <v>0</v>
      </c>
      <c r="BK465" s="24">
        <f t="shared" si="257"/>
        <v>0</v>
      </c>
      <c r="BL465" s="24">
        <f t="shared" si="258"/>
        <v>0</v>
      </c>
      <c r="BM465" s="24">
        <f t="shared" si="259"/>
        <v>0</v>
      </c>
      <c r="BN465" s="24">
        <f t="shared" si="260"/>
        <v>0</v>
      </c>
      <c r="BO465" s="24">
        <f t="shared" si="261"/>
        <v>0</v>
      </c>
      <c r="BP465" s="24">
        <f t="shared" si="262"/>
        <v>0</v>
      </c>
      <c r="BQ465" s="24">
        <f t="shared" si="263"/>
        <v>0</v>
      </c>
      <c r="BR465" s="24">
        <f t="shared" si="264"/>
        <v>0</v>
      </c>
      <c r="BS465" s="24">
        <f t="shared" si="265"/>
        <v>0</v>
      </c>
      <c r="BT465" s="24">
        <f t="shared" si="266"/>
        <v>1</v>
      </c>
      <c r="BU465" s="24">
        <f t="shared" si="267"/>
        <v>0</v>
      </c>
      <c r="BV465" s="24">
        <f t="shared" si="268"/>
        <v>0</v>
      </c>
      <c r="BW465" s="24">
        <f t="shared" si="269"/>
        <v>0</v>
      </c>
      <c r="BX465" s="24">
        <f t="shared" si="270"/>
        <v>0</v>
      </c>
      <c r="BY465" s="24">
        <f t="shared" si="271"/>
        <v>0</v>
      </c>
      <c r="BZ465" s="24">
        <f t="shared" si="272"/>
        <v>0</v>
      </c>
      <c r="CA465" s="24">
        <f t="shared" si="273"/>
        <v>1</v>
      </c>
      <c r="CB465" s="24">
        <f t="shared" si="274"/>
        <v>1</v>
      </c>
      <c r="CC465" s="24">
        <f t="shared" si="275"/>
        <v>0</v>
      </c>
      <c r="CD465" s="24">
        <f t="shared" si="276"/>
        <v>0</v>
      </c>
      <c r="CE465" s="24">
        <f t="shared" si="277"/>
        <v>0</v>
      </c>
      <c r="CF465" s="24">
        <f t="shared" si="278"/>
        <v>1</v>
      </c>
      <c r="CG465" s="24">
        <f t="shared" ref="CG465:CG474" si="286">MAX(BJ465,BN465,BX465,CB465)</f>
        <v>1</v>
      </c>
      <c r="CH465" s="24">
        <f t="shared" si="279"/>
        <v>0</v>
      </c>
      <c r="CI465" s="24">
        <f t="shared" si="280"/>
        <v>0</v>
      </c>
      <c r="CJ465" s="211" t="e">
        <f>_xlfn.XLOOKUP($C465,[1]Sheet1!$B:$B,[1]Sheet1!BJ:BJ)</f>
        <v>#N/A</v>
      </c>
      <c r="CK465" s="211" t="e">
        <f>_xlfn.XLOOKUP($C465,[1]Sheet1!$B:$B,[1]Sheet1!BK:BK)</f>
        <v>#N/A</v>
      </c>
      <c r="CL465" s="211" t="e">
        <f>_xlfn.XLOOKUP($C465,[1]Sheet1!$B:$B,[1]Sheet1!BL:BL)</f>
        <v>#N/A</v>
      </c>
      <c r="CM465" s="211" t="e">
        <f>_xlfn.XLOOKUP($C465,[1]Sheet1!$B:$B,[1]Sheet1!BM:BM)</f>
        <v>#N/A</v>
      </c>
      <c r="CN465" s="211" t="e">
        <f>_xlfn.XLOOKUP($C465,[1]Sheet1!$B:$B,[1]Sheet1!BN:BN)</f>
        <v>#N/A</v>
      </c>
      <c r="CO465" s="211" t="e">
        <f>_xlfn.XLOOKUP($C465,[1]Sheet1!$B:$B,[1]Sheet1!BO:BO)</f>
        <v>#N/A</v>
      </c>
      <c r="CP465" s="211" t="e">
        <f>_xlfn.XLOOKUP($C465,[1]Sheet1!$B:$B,[1]Sheet1!BP:BP)</f>
        <v>#N/A</v>
      </c>
      <c r="CQ465" s="211" t="e">
        <f>_xlfn.XLOOKUP($C465,[1]Sheet1!$B:$B,[1]Sheet1!BQ:BQ)</f>
        <v>#N/A</v>
      </c>
      <c r="CR465" s="211" t="e">
        <f>_xlfn.XLOOKUP($C465,[1]Sheet1!$B:$B,[1]Sheet1!BR:BR)</f>
        <v>#N/A</v>
      </c>
      <c r="CS465" s="211" t="e">
        <f>_xlfn.XLOOKUP($C465,[1]Sheet1!$B:$B,[1]Sheet1!BS:BS)</f>
        <v>#N/A</v>
      </c>
      <c r="CT465" s="211" t="e">
        <f>_xlfn.XLOOKUP($C465,[1]Sheet1!$B:$B,[1]Sheet1!BT:BT)</f>
        <v>#N/A</v>
      </c>
      <c r="CU465" s="211" t="e">
        <f>_xlfn.XLOOKUP($C465,[1]Sheet1!$B:$B,[1]Sheet1!BU:BU)</f>
        <v>#N/A</v>
      </c>
      <c r="CV465" s="211" t="e">
        <f>_xlfn.XLOOKUP($C465,[1]Sheet1!$B:$B,[1]Sheet1!BV:BV)</f>
        <v>#N/A</v>
      </c>
      <c r="CW465" s="211" t="e">
        <f>_xlfn.XLOOKUP($C465,[1]Sheet1!$B:$B,[1]Sheet1!BW:BW)</f>
        <v>#N/A</v>
      </c>
      <c r="CX465" s="211" t="e">
        <f>_xlfn.XLOOKUP($C465,[1]Sheet1!$B:$B,[1]Sheet1!BX:BX)</f>
        <v>#N/A</v>
      </c>
      <c r="CY465" s="211" t="e">
        <f>_xlfn.XLOOKUP($C465,[1]Sheet1!$B:$B,[1]Sheet1!BY:BY)</f>
        <v>#N/A</v>
      </c>
      <c r="CZ465" s="211" t="e">
        <f>_xlfn.XLOOKUP($C465,[1]Sheet1!$B:$B,[1]Sheet1!BZ:BZ)</f>
        <v>#N/A</v>
      </c>
      <c r="DA465" s="211" t="e">
        <f>_xlfn.XLOOKUP($C465,[1]Sheet1!$B:$B,[1]Sheet1!CA:CA)</f>
        <v>#N/A</v>
      </c>
      <c r="DB465" s="211" t="e">
        <f>_xlfn.XLOOKUP($C465,[1]Sheet1!$B:$B,[1]Sheet1!CB:CB)</f>
        <v>#N/A</v>
      </c>
      <c r="DC465" s="211" t="e">
        <f>_xlfn.XLOOKUP($C465,[1]Sheet1!$B:$B,[1]Sheet1!CC:CC)</f>
        <v>#N/A</v>
      </c>
      <c r="DD465" s="211" t="e">
        <f>_xlfn.XLOOKUP($C465,[1]Sheet1!$B:$B,[1]Sheet1!CD:CD)</f>
        <v>#N/A</v>
      </c>
      <c r="DE465" s="211" t="e">
        <f>_xlfn.XLOOKUP($C465,[1]Sheet1!$B:$B,[1]Sheet1!CE:CE)</f>
        <v>#N/A</v>
      </c>
      <c r="DF465" s="211" t="e">
        <f>_xlfn.XLOOKUP($C465,[1]Sheet1!$B:$B,[1]Sheet1!CF:CF)</f>
        <v>#N/A</v>
      </c>
      <c r="DG465" s="163" t="e">
        <f>_xlfn.XLOOKUP(C465,[2]Sheet1!$B:$B,[2]Sheet1!$N:$N)</f>
        <v>#N/A</v>
      </c>
      <c r="DH465" s="163" t="e">
        <f>_xlfn.XLOOKUP(C465,[2]Sheet1!$B:$B,[2]Sheet1!$R:$R)</f>
        <v>#N/A</v>
      </c>
      <c r="DI465" s="163" t="e">
        <f>_xlfn.XLOOKUP(C465,[2]Sheet1!$B:$B,[2]Sheet1!$AN:$AN)</f>
        <v>#N/A</v>
      </c>
      <c r="DJ465" s="163" t="e">
        <f>_xlfn.XLOOKUP(C465,[2]Sheet1!$B:$B,[2]Sheet1!$W:$W)</f>
        <v>#N/A</v>
      </c>
      <c r="DK465" s="163" t="e">
        <f>_xlfn.XLOOKUP(C465,[2]Sheet1!$B:$B,[2]Sheet1!$AF:$AF)</f>
        <v>#N/A</v>
      </c>
      <c r="DL465" s="163" t="e">
        <f>_xlfn.XLOOKUP(C465,[2]Sheet1!$B:$B,[2]Sheet1!$AW:$AW)</f>
        <v>#N/A</v>
      </c>
      <c r="DM465" s="166" t="str">
        <f t="shared" si="281"/>
        <v>N</v>
      </c>
      <c r="DN465" s="166" t="str">
        <f t="shared" si="282"/>
        <v/>
      </c>
      <c r="DO465" s="166" t="str">
        <f t="shared" si="283"/>
        <v>Y</v>
      </c>
      <c r="DP465" s="166" t="str">
        <f t="shared" si="284"/>
        <v>N</v>
      </c>
      <c r="DQ465" s="180" t="str">
        <f t="shared" si="285"/>
        <v>Yes</v>
      </c>
      <c r="DR465" s="180"/>
    </row>
    <row r="466" spans="1:122" s="24" customFormat="1" ht="16.5" hidden="1" customHeight="1">
      <c r="A466" s="143">
        <v>463</v>
      </c>
      <c r="B466" s="143">
        <v>405</v>
      </c>
      <c r="C466" s="144" t="s">
        <v>2055</v>
      </c>
      <c r="D466" s="143" t="s">
        <v>7161</v>
      </c>
      <c r="E466" s="143" t="s">
        <v>7160</v>
      </c>
      <c r="F466" s="143" t="s">
        <v>7281</v>
      </c>
      <c r="G466" s="143" t="s">
        <v>3181</v>
      </c>
      <c r="H466" s="167" t="s">
        <v>2056</v>
      </c>
      <c r="I466" s="143" t="s">
        <v>2057</v>
      </c>
      <c r="J466" s="143">
        <v>0.129</v>
      </c>
      <c r="K466" s="143" t="s">
        <v>2058</v>
      </c>
      <c r="L466" s="143">
        <v>129177</v>
      </c>
      <c r="M466" s="144">
        <v>1</v>
      </c>
      <c r="N466" s="145" t="s">
        <v>689</v>
      </c>
      <c r="O466" s="145" t="s">
        <v>7588</v>
      </c>
      <c r="P466" s="146" t="s">
        <v>7588</v>
      </c>
      <c r="Q466" s="73" t="s">
        <v>689</v>
      </c>
      <c r="R466" s="73" t="s">
        <v>689</v>
      </c>
      <c r="S466" s="145" t="s">
        <v>7588</v>
      </c>
      <c r="T466" s="145" t="s">
        <v>7588</v>
      </c>
      <c r="U466" s="214" t="s">
        <v>7588</v>
      </c>
      <c r="V466" s="145" t="s">
        <v>7588</v>
      </c>
      <c r="W466" s="145" t="s">
        <v>7588</v>
      </c>
      <c r="X466" s="219" t="s">
        <v>7588</v>
      </c>
      <c r="Y466" s="73" t="s">
        <v>7588</v>
      </c>
      <c r="Z466" s="145" t="s">
        <v>7588</v>
      </c>
      <c r="AA466" s="146" t="s">
        <v>7588</v>
      </c>
      <c r="AB466" s="145"/>
      <c r="AC466" s="145" t="s">
        <v>675</v>
      </c>
      <c r="AD466" s="146" t="s">
        <v>5</v>
      </c>
      <c r="AE466" s="73" t="s">
        <v>870</v>
      </c>
      <c r="AF466" s="73" t="s">
        <v>86</v>
      </c>
      <c r="AG466" s="145" t="s">
        <v>266</v>
      </c>
      <c r="AH466" s="145" t="s">
        <v>266</v>
      </c>
      <c r="AI466" s="145" t="s">
        <v>267</v>
      </c>
      <c r="AJ466" s="145" t="s">
        <v>691</v>
      </c>
      <c r="AK466" s="147" t="s">
        <v>6882</v>
      </c>
      <c r="AL466" s="145">
        <v>2050</v>
      </c>
      <c r="AM466" s="143"/>
      <c r="AN466" s="144"/>
      <c r="AO466" s="24" t="s">
        <v>7588</v>
      </c>
      <c r="AP466" s="145" t="s">
        <v>689</v>
      </c>
      <c r="AQ466" s="143" t="s">
        <v>7588</v>
      </c>
      <c r="AR466" s="143" t="s">
        <v>7588</v>
      </c>
      <c r="AS466" s="143" t="s">
        <v>7588</v>
      </c>
      <c r="AT466" s="143"/>
      <c r="AU466" s="144"/>
      <c r="AV466" s="143" t="s">
        <v>267</v>
      </c>
      <c r="AW466" s="198" t="s">
        <v>880</v>
      </c>
      <c r="AX466" s="143" t="s">
        <v>269</v>
      </c>
      <c r="AY466" s="143" t="s">
        <v>689</v>
      </c>
      <c r="AZ466" s="143" t="s">
        <v>7588</v>
      </c>
      <c r="BA466" s="143" t="s">
        <v>7588</v>
      </c>
      <c r="BB466" s="143"/>
      <c r="BC466" s="144"/>
      <c r="BD466" s="143"/>
      <c r="BE466" s="148"/>
      <c r="BF466" s="144"/>
      <c r="BG466" s="24">
        <f t="shared" si="253"/>
        <v>0</v>
      </c>
      <c r="BH466" s="24">
        <f t="shared" si="254"/>
        <v>0</v>
      </c>
      <c r="BI466" s="24">
        <f t="shared" si="255"/>
        <v>0</v>
      </c>
      <c r="BJ466" s="24">
        <f t="shared" si="256"/>
        <v>0</v>
      </c>
      <c r="BK466" s="24">
        <f t="shared" si="257"/>
        <v>0</v>
      </c>
      <c r="BL466" s="24">
        <f t="shared" si="258"/>
        <v>0</v>
      </c>
      <c r="BM466" s="24">
        <f t="shared" si="259"/>
        <v>0</v>
      </c>
      <c r="BN466" s="24">
        <f t="shared" si="260"/>
        <v>0</v>
      </c>
      <c r="BO466" s="24">
        <f t="shared" si="261"/>
        <v>0</v>
      </c>
      <c r="BP466" s="24">
        <f t="shared" si="262"/>
        <v>0</v>
      </c>
      <c r="BQ466" s="24">
        <f t="shared" si="263"/>
        <v>0</v>
      </c>
      <c r="BR466" s="24">
        <f t="shared" si="264"/>
        <v>0</v>
      </c>
      <c r="BS466" s="24">
        <f t="shared" si="265"/>
        <v>0</v>
      </c>
      <c r="BT466" s="24">
        <f t="shared" si="266"/>
        <v>0</v>
      </c>
      <c r="BU466" s="24">
        <f t="shared" si="267"/>
        <v>0</v>
      </c>
      <c r="BV466" s="24">
        <f t="shared" si="268"/>
        <v>0</v>
      </c>
      <c r="BW466" s="24">
        <f t="shared" si="269"/>
        <v>1</v>
      </c>
      <c r="BX466" s="24">
        <f t="shared" si="270"/>
        <v>1</v>
      </c>
      <c r="BY466" s="24">
        <f t="shared" si="271"/>
        <v>0</v>
      </c>
      <c r="BZ466" s="24">
        <f t="shared" si="272"/>
        <v>0</v>
      </c>
      <c r="CA466" s="24">
        <f t="shared" si="273"/>
        <v>0</v>
      </c>
      <c r="CB466" s="24">
        <f t="shared" si="274"/>
        <v>0</v>
      </c>
      <c r="CC466" s="24">
        <f t="shared" si="275"/>
        <v>0</v>
      </c>
      <c r="CD466" s="24">
        <f t="shared" si="276"/>
        <v>0</v>
      </c>
      <c r="CE466" s="24">
        <f t="shared" si="277"/>
        <v>0</v>
      </c>
      <c r="CF466" s="24">
        <f t="shared" si="278"/>
        <v>0</v>
      </c>
      <c r="CG466" s="24">
        <f t="shared" si="286"/>
        <v>1</v>
      </c>
      <c r="CH466" s="24">
        <f t="shared" si="279"/>
        <v>0</v>
      </c>
      <c r="CI466" s="24">
        <f t="shared" si="280"/>
        <v>1</v>
      </c>
      <c r="CJ466" s="211">
        <f>_xlfn.XLOOKUP($C466,[1]Sheet1!$B:$B,[1]Sheet1!BJ:BJ)</f>
        <v>0</v>
      </c>
      <c r="CK466" s="211">
        <f>_xlfn.XLOOKUP($C466,[1]Sheet1!$B:$B,[1]Sheet1!BK:BK)</f>
        <v>0</v>
      </c>
      <c r="CL466" s="211">
        <f>_xlfn.XLOOKUP($C466,[1]Sheet1!$B:$B,[1]Sheet1!BL:BL)</f>
        <v>0</v>
      </c>
      <c r="CM466" s="211">
        <f>_xlfn.XLOOKUP($C466,[1]Sheet1!$B:$B,[1]Sheet1!BM:BM)</f>
        <v>0</v>
      </c>
      <c r="CN466" s="211">
        <f>_xlfn.XLOOKUP($C466,[1]Sheet1!$B:$B,[1]Sheet1!BN:BN)</f>
        <v>0</v>
      </c>
      <c r="CO466" s="211">
        <f>_xlfn.XLOOKUP($C466,[1]Sheet1!$B:$B,[1]Sheet1!BO:BO)</f>
        <v>0</v>
      </c>
      <c r="CP466" s="211">
        <f>_xlfn.XLOOKUP($C466,[1]Sheet1!$B:$B,[1]Sheet1!BP:BP)</f>
        <v>0</v>
      </c>
      <c r="CQ466" s="211">
        <f>_xlfn.XLOOKUP($C466,[1]Sheet1!$B:$B,[1]Sheet1!BQ:BQ)</f>
        <v>0</v>
      </c>
      <c r="CR466" s="211">
        <f>_xlfn.XLOOKUP($C466,[1]Sheet1!$B:$B,[1]Sheet1!BR:BR)</f>
        <v>0</v>
      </c>
      <c r="CS466" s="211">
        <f>_xlfn.XLOOKUP($C466,[1]Sheet1!$B:$B,[1]Sheet1!BS:BS)</f>
        <v>0</v>
      </c>
      <c r="CT466" s="211">
        <f>_xlfn.XLOOKUP($C466,[1]Sheet1!$B:$B,[1]Sheet1!BT:BT)</f>
        <v>0</v>
      </c>
      <c r="CU466" s="211">
        <f>_xlfn.XLOOKUP($C466,[1]Sheet1!$B:$B,[1]Sheet1!BU:BU)</f>
        <v>0</v>
      </c>
      <c r="CV466" s="211">
        <f>_xlfn.XLOOKUP($C466,[1]Sheet1!$B:$B,[1]Sheet1!BV:BV)</f>
        <v>0</v>
      </c>
      <c r="CW466" s="211">
        <f>_xlfn.XLOOKUP($C466,[1]Sheet1!$B:$B,[1]Sheet1!BW:BW)</f>
        <v>0</v>
      </c>
      <c r="CX466" s="211">
        <f>_xlfn.XLOOKUP($C466,[1]Sheet1!$B:$B,[1]Sheet1!BX:BX)</f>
        <v>0</v>
      </c>
      <c r="CY466" s="211">
        <f>_xlfn.XLOOKUP($C466,[1]Sheet1!$B:$B,[1]Sheet1!BY:BY)</f>
        <v>0</v>
      </c>
      <c r="CZ466" s="211">
        <f>_xlfn.XLOOKUP($C466,[1]Sheet1!$B:$B,[1]Sheet1!BZ:BZ)</f>
        <v>0</v>
      </c>
      <c r="DA466" s="211">
        <f>_xlfn.XLOOKUP($C466,[1]Sheet1!$B:$B,[1]Sheet1!CA:CA)</f>
        <v>0</v>
      </c>
      <c r="DB466" s="211">
        <f>_xlfn.XLOOKUP($C466,[1]Sheet1!$B:$B,[1]Sheet1!CB:CB)</f>
        <v>0</v>
      </c>
      <c r="DC466" s="211">
        <f>_xlfn.XLOOKUP($C466,[1]Sheet1!$B:$B,[1]Sheet1!CC:CC)</f>
        <v>0</v>
      </c>
      <c r="DD466" s="211">
        <f>_xlfn.XLOOKUP($C466,[1]Sheet1!$B:$B,[1]Sheet1!CD:CD)</f>
        <v>0</v>
      </c>
      <c r="DE466" s="211">
        <f>_xlfn.XLOOKUP($C466,[1]Sheet1!$B:$B,[1]Sheet1!CE:CE)</f>
        <v>0</v>
      </c>
      <c r="DF466" s="211">
        <f>_xlfn.XLOOKUP($C466,[1]Sheet1!$B:$B,[1]Sheet1!CF:CF)</f>
        <v>0</v>
      </c>
      <c r="DG466" s="163" t="str">
        <f>_xlfn.XLOOKUP(C466,[2]Sheet1!$B:$B,[2]Sheet1!$N:$N)</f>
        <v>N</v>
      </c>
      <c r="DH466" s="163">
        <f>_xlfn.XLOOKUP(C466,[2]Sheet1!$B:$B,[2]Sheet1!$R:$R)</f>
        <v>0</v>
      </c>
      <c r="DI466" s="163" t="str">
        <f>_xlfn.XLOOKUP(C466,[2]Sheet1!$B:$B,[2]Sheet1!$AN:$AN)</f>
        <v>N</v>
      </c>
      <c r="DJ466" s="163" t="str">
        <f>_xlfn.XLOOKUP(C466,[2]Sheet1!$B:$B,[2]Sheet1!$W:$W)</f>
        <v>C</v>
      </c>
      <c r="DK466" s="163" t="str">
        <f>_xlfn.XLOOKUP(C466,[2]Sheet1!$B:$B,[2]Sheet1!$AF:$AF)</f>
        <v>Y</v>
      </c>
      <c r="DL466" s="163">
        <f>_xlfn.XLOOKUP(C466,[2]Sheet1!$B:$B,[2]Sheet1!$AW:$AW)</f>
        <v>0</v>
      </c>
      <c r="DM466" s="166" t="str">
        <f t="shared" si="281"/>
        <v>N</v>
      </c>
      <c r="DN466" s="166" t="str">
        <f t="shared" si="282"/>
        <v/>
      </c>
      <c r="DO466" s="166" t="str">
        <f t="shared" si="283"/>
        <v>N</v>
      </c>
      <c r="DP466" s="166" t="str">
        <f t="shared" si="284"/>
        <v>Y</v>
      </c>
      <c r="DQ466" s="180" t="str">
        <f t="shared" si="285"/>
        <v>Not Specified</v>
      </c>
      <c r="DR466" s="180"/>
    </row>
    <row r="467" spans="1:122" s="24" customFormat="1" ht="16.5" hidden="1" customHeight="1">
      <c r="A467" s="24">
        <v>464</v>
      </c>
      <c r="B467" s="24" t="e">
        <v>#N/A</v>
      </c>
      <c r="C467" s="26" t="s">
        <v>2063</v>
      </c>
      <c r="D467" s="24" t="s">
        <v>7190</v>
      </c>
      <c r="E467" s="24" t="s">
        <v>7169</v>
      </c>
      <c r="F467" s="24" t="s">
        <v>5538</v>
      </c>
      <c r="G467" s="24" t="s">
        <v>3181</v>
      </c>
      <c r="H467" s="30" t="s">
        <v>2064</v>
      </c>
      <c r="I467" s="24" t="s">
        <v>2065</v>
      </c>
      <c r="J467" s="24">
        <v>1.242</v>
      </c>
      <c r="K467" s="24" t="s">
        <v>2066</v>
      </c>
      <c r="L467" s="24">
        <v>26149</v>
      </c>
      <c r="M467" s="26">
        <v>1</v>
      </c>
      <c r="N467" s="73" t="s">
        <v>689</v>
      </c>
      <c r="O467" s="73" t="s">
        <v>7588</v>
      </c>
      <c r="P467" s="74" t="s">
        <v>7588</v>
      </c>
      <c r="Q467" s="73" t="s">
        <v>689</v>
      </c>
      <c r="R467" s="73" t="s">
        <v>689</v>
      </c>
      <c r="S467" s="73" t="s">
        <v>7588</v>
      </c>
      <c r="T467" s="73" t="s">
        <v>7588</v>
      </c>
      <c r="U467" s="213" t="s">
        <v>7588</v>
      </c>
      <c r="V467" s="73" t="s">
        <v>7588</v>
      </c>
      <c r="W467" s="73" t="s">
        <v>7588</v>
      </c>
      <c r="X467" s="218" t="s">
        <v>7588</v>
      </c>
      <c r="Y467" s="73" t="s">
        <v>7588</v>
      </c>
      <c r="Z467" s="73" t="s">
        <v>7588</v>
      </c>
      <c r="AA467" s="74" t="s">
        <v>7588</v>
      </c>
      <c r="AB467" s="73"/>
      <c r="AC467" s="73" t="s">
        <v>675</v>
      </c>
      <c r="AD467" s="74" t="s">
        <v>5</v>
      </c>
      <c r="AE467" s="73" t="s">
        <v>870</v>
      </c>
      <c r="AF467" s="73" t="s">
        <v>86</v>
      </c>
      <c r="AG467" s="73" t="s">
        <v>266</v>
      </c>
      <c r="AH467" s="73" t="s">
        <v>266</v>
      </c>
      <c r="AI467" s="73" t="s">
        <v>738</v>
      </c>
      <c r="AJ467" s="73" t="s">
        <v>691</v>
      </c>
      <c r="AK467" s="81" t="s">
        <v>6889</v>
      </c>
      <c r="AL467" s="73">
        <v>2032</v>
      </c>
      <c r="AN467" s="26"/>
      <c r="AO467" s="24" t="s">
        <v>7588</v>
      </c>
      <c r="AP467" s="73" t="s">
        <v>689</v>
      </c>
      <c r="AQ467" s="24" t="s">
        <v>7588</v>
      </c>
      <c r="AR467" s="24" t="s">
        <v>7588</v>
      </c>
      <c r="AS467" s="24" t="s">
        <v>7588</v>
      </c>
      <c r="AU467" s="26"/>
      <c r="AV467" s="24" t="s">
        <v>267</v>
      </c>
      <c r="AW467" s="22" t="s">
        <v>267</v>
      </c>
      <c r="AX467" s="24" t="s">
        <v>269</v>
      </c>
      <c r="AY467" s="24" t="s">
        <v>689</v>
      </c>
      <c r="AZ467" s="24" t="s">
        <v>7588</v>
      </c>
      <c r="BA467" s="24" t="s">
        <v>7588</v>
      </c>
      <c r="BC467" s="26"/>
      <c r="BE467" s="29"/>
      <c r="BF467" s="26"/>
      <c r="BG467" s="24">
        <f t="shared" si="253"/>
        <v>0</v>
      </c>
      <c r="BH467" s="24">
        <f t="shared" si="254"/>
        <v>0</v>
      </c>
      <c r="BI467" s="24">
        <f t="shared" si="255"/>
        <v>0</v>
      </c>
      <c r="BJ467" s="24">
        <f t="shared" si="256"/>
        <v>0</v>
      </c>
      <c r="BK467" s="24">
        <f t="shared" si="257"/>
        <v>0</v>
      </c>
      <c r="BL467" s="24">
        <f t="shared" si="258"/>
        <v>0</v>
      </c>
      <c r="BM467" s="24">
        <f t="shared" si="259"/>
        <v>0</v>
      </c>
      <c r="BN467" s="24">
        <f t="shared" si="260"/>
        <v>0</v>
      </c>
      <c r="BO467" s="24">
        <f t="shared" si="261"/>
        <v>0</v>
      </c>
      <c r="BP467" s="24">
        <f t="shared" si="262"/>
        <v>0</v>
      </c>
      <c r="BQ467" s="24">
        <f t="shared" si="263"/>
        <v>0</v>
      </c>
      <c r="BR467" s="24">
        <f t="shared" si="264"/>
        <v>0</v>
      </c>
      <c r="BS467" s="24">
        <f t="shared" si="265"/>
        <v>0</v>
      </c>
      <c r="BT467" s="24">
        <f t="shared" si="266"/>
        <v>0</v>
      </c>
      <c r="BU467" s="24">
        <f t="shared" si="267"/>
        <v>0</v>
      </c>
      <c r="BV467" s="24">
        <f t="shared" si="268"/>
        <v>0</v>
      </c>
      <c r="BW467" s="24">
        <f t="shared" si="269"/>
        <v>1</v>
      </c>
      <c r="BX467" s="24">
        <f t="shared" si="270"/>
        <v>1</v>
      </c>
      <c r="BY467" s="24">
        <f t="shared" si="271"/>
        <v>0</v>
      </c>
      <c r="BZ467" s="24">
        <f t="shared" si="272"/>
        <v>0</v>
      </c>
      <c r="CA467" s="24">
        <f t="shared" si="273"/>
        <v>0</v>
      </c>
      <c r="CB467" s="24">
        <f t="shared" si="274"/>
        <v>0</v>
      </c>
      <c r="CC467" s="24">
        <f t="shared" si="275"/>
        <v>0</v>
      </c>
      <c r="CD467" s="24">
        <f t="shared" si="276"/>
        <v>0</v>
      </c>
      <c r="CE467" s="24">
        <f t="shared" si="277"/>
        <v>0</v>
      </c>
      <c r="CF467" s="24">
        <f t="shared" si="278"/>
        <v>0</v>
      </c>
      <c r="CG467" s="24">
        <f t="shared" si="286"/>
        <v>1</v>
      </c>
      <c r="CH467" s="24">
        <f t="shared" si="279"/>
        <v>0</v>
      </c>
      <c r="CI467" s="24">
        <f t="shared" si="280"/>
        <v>1</v>
      </c>
      <c r="CJ467" s="211" t="e">
        <f>_xlfn.XLOOKUP($C467,[1]Sheet1!$B:$B,[1]Sheet1!BJ:BJ)</f>
        <v>#N/A</v>
      </c>
      <c r="CK467" s="211" t="e">
        <f>_xlfn.XLOOKUP($C467,[1]Sheet1!$B:$B,[1]Sheet1!BK:BK)</f>
        <v>#N/A</v>
      </c>
      <c r="CL467" s="211" t="e">
        <f>_xlfn.XLOOKUP($C467,[1]Sheet1!$B:$B,[1]Sheet1!BL:BL)</f>
        <v>#N/A</v>
      </c>
      <c r="CM467" s="211" t="e">
        <f>_xlfn.XLOOKUP($C467,[1]Sheet1!$B:$B,[1]Sheet1!BM:BM)</f>
        <v>#N/A</v>
      </c>
      <c r="CN467" s="211" t="e">
        <f>_xlfn.XLOOKUP($C467,[1]Sheet1!$B:$B,[1]Sheet1!BN:BN)</f>
        <v>#N/A</v>
      </c>
      <c r="CO467" s="211" t="e">
        <f>_xlfn.XLOOKUP($C467,[1]Sheet1!$B:$B,[1]Sheet1!BO:BO)</f>
        <v>#N/A</v>
      </c>
      <c r="CP467" s="211" t="e">
        <f>_xlfn.XLOOKUP($C467,[1]Sheet1!$B:$B,[1]Sheet1!BP:BP)</f>
        <v>#N/A</v>
      </c>
      <c r="CQ467" s="211" t="e">
        <f>_xlfn.XLOOKUP($C467,[1]Sheet1!$B:$B,[1]Sheet1!BQ:BQ)</f>
        <v>#N/A</v>
      </c>
      <c r="CR467" s="211" t="e">
        <f>_xlfn.XLOOKUP($C467,[1]Sheet1!$B:$B,[1]Sheet1!BR:BR)</f>
        <v>#N/A</v>
      </c>
      <c r="CS467" s="211" t="e">
        <f>_xlfn.XLOOKUP($C467,[1]Sheet1!$B:$B,[1]Sheet1!BS:BS)</f>
        <v>#N/A</v>
      </c>
      <c r="CT467" s="211" t="e">
        <f>_xlfn.XLOOKUP($C467,[1]Sheet1!$B:$B,[1]Sheet1!BT:BT)</f>
        <v>#N/A</v>
      </c>
      <c r="CU467" s="211" t="e">
        <f>_xlfn.XLOOKUP($C467,[1]Sheet1!$B:$B,[1]Sheet1!BU:BU)</f>
        <v>#N/A</v>
      </c>
      <c r="CV467" s="211" t="e">
        <f>_xlfn.XLOOKUP($C467,[1]Sheet1!$B:$B,[1]Sheet1!BV:BV)</f>
        <v>#N/A</v>
      </c>
      <c r="CW467" s="211" t="e">
        <f>_xlfn.XLOOKUP($C467,[1]Sheet1!$B:$B,[1]Sheet1!BW:BW)</f>
        <v>#N/A</v>
      </c>
      <c r="CX467" s="211" t="e">
        <f>_xlfn.XLOOKUP($C467,[1]Sheet1!$B:$B,[1]Sheet1!BX:BX)</f>
        <v>#N/A</v>
      </c>
      <c r="CY467" s="211" t="e">
        <f>_xlfn.XLOOKUP($C467,[1]Sheet1!$B:$B,[1]Sheet1!BY:BY)</f>
        <v>#N/A</v>
      </c>
      <c r="CZ467" s="211" t="e">
        <f>_xlfn.XLOOKUP($C467,[1]Sheet1!$B:$B,[1]Sheet1!BZ:BZ)</f>
        <v>#N/A</v>
      </c>
      <c r="DA467" s="211" t="e">
        <f>_xlfn.XLOOKUP($C467,[1]Sheet1!$B:$B,[1]Sheet1!CA:CA)</f>
        <v>#N/A</v>
      </c>
      <c r="DB467" s="211" t="e">
        <f>_xlfn.XLOOKUP($C467,[1]Sheet1!$B:$B,[1]Sheet1!CB:CB)</f>
        <v>#N/A</v>
      </c>
      <c r="DC467" s="211" t="e">
        <f>_xlfn.XLOOKUP($C467,[1]Sheet1!$B:$B,[1]Sheet1!CC:CC)</f>
        <v>#N/A</v>
      </c>
      <c r="DD467" s="211" t="e">
        <f>_xlfn.XLOOKUP($C467,[1]Sheet1!$B:$B,[1]Sheet1!CD:CD)</f>
        <v>#N/A</v>
      </c>
      <c r="DE467" s="211" t="e">
        <f>_xlfn.XLOOKUP($C467,[1]Sheet1!$B:$B,[1]Sheet1!CE:CE)</f>
        <v>#N/A</v>
      </c>
      <c r="DF467" s="211" t="e">
        <f>_xlfn.XLOOKUP($C467,[1]Sheet1!$B:$B,[1]Sheet1!CF:CF)</f>
        <v>#N/A</v>
      </c>
      <c r="DG467" s="163" t="e">
        <f>_xlfn.XLOOKUP(C467,[2]Sheet1!$B:$B,[2]Sheet1!$N:$N)</f>
        <v>#N/A</v>
      </c>
      <c r="DH467" s="163" t="e">
        <f>_xlfn.XLOOKUP(C467,[2]Sheet1!$B:$B,[2]Sheet1!$R:$R)</f>
        <v>#N/A</v>
      </c>
      <c r="DI467" s="163" t="e">
        <f>_xlfn.XLOOKUP(C467,[2]Sheet1!$B:$B,[2]Sheet1!$AN:$AN)</f>
        <v>#N/A</v>
      </c>
      <c r="DJ467" s="163" t="e">
        <f>_xlfn.XLOOKUP(C467,[2]Sheet1!$B:$B,[2]Sheet1!$W:$W)</f>
        <v>#N/A</v>
      </c>
      <c r="DK467" s="163" t="e">
        <f>_xlfn.XLOOKUP(C467,[2]Sheet1!$B:$B,[2]Sheet1!$AF:$AF)</f>
        <v>#N/A</v>
      </c>
      <c r="DL467" s="163" t="e">
        <f>_xlfn.XLOOKUP(C467,[2]Sheet1!$B:$B,[2]Sheet1!$AW:$AW)</f>
        <v>#N/A</v>
      </c>
      <c r="DM467" s="166" t="str">
        <f t="shared" si="281"/>
        <v>N</v>
      </c>
      <c r="DN467" s="166" t="str">
        <f t="shared" si="282"/>
        <v/>
      </c>
      <c r="DO467" s="166" t="str">
        <f t="shared" si="283"/>
        <v>N</v>
      </c>
      <c r="DP467" s="166" t="str">
        <f t="shared" si="284"/>
        <v>Y</v>
      </c>
      <c r="DQ467" s="180" t="str">
        <f t="shared" si="285"/>
        <v>Not Specified</v>
      </c>
      <c r="DR467" s="180"/>
    </row>
    <row r="468" spans="1:122" s="24" customFormat="1" ht="16.5" hidden="1" customHeight="1">
      <c r="A468" s="24">
        <v>465</v>
      </c>
      <c r="B468" s="24" t="e">
        <v>#N/A</v>
      </c>
      <c r="C468" s="26" t="s">
        <v>2067</v>
      </c>
      <c r="D468" s="143" t="s">
        <v>7206</v>
      </c>
      <c r="E468" s="143" t="s">
        <v>7157</v>
      </c>
      <c r="F468" s="143" t="s">
        <v>2277</v>
      </c>
      <c r="G468" s="143" t="s">
        <v>3181</v>
      </c>
      <c r="H468" s="167" t="s">
        <v>2068</v>
      </c>
      <c r="I468" s="143" t="s">
        <v>2069</v>
      </c>
      <c r="J468" s="143">
        <v>2.9000000000000001E-2</v>
      </c>
      <c r="K468" s="143" t="s">
        <v>2070</v>
      </c>
      <c r="L468" s="143">
        <v>74378</v>
      </c>
      <c r="M468" s="144">
        <v>24</v>
      </c>
      <c r="N468" s="73" t="s">
        <v>689</v>
      </c>
      <c r="O468" s="73" t="s">
        <v>7588</v>
      </c>
      <c r="P468" s="74" t="s">
        <v>7588</v>
      </c>
      <c r="Q468" s="73" t="s">
        <v>689</v>
      </c>
      <c r="R468" s="73" t="s">
        <v>689</v>
      </c>
      <c r="S468" s="73" t="s">
        <v>7588</v>
      </c>
      <c r="T468" s="73" t="s">
        <v>7588</v>
      </c>
      <c r="U468" s="213" t="s">
        <v>7588</v>
      </c>
      <c r="V468" s="73" t="s">
        <v>7588</v>
      </c>
      <c r="W468" s="73" t="s">
        <v>7588</v>
      </c>
      <c r="X468" s="218" t="s">
        <v>7588</v>
      </c>
      <c r="Y468" s="73" t="s">
        <v>7588</v>
      </c>
      <c r="Z468" s="73" t="s">
        <v>7588</v>
      </c>
      <c r="AA468" s="74" t="s">
        <v>7588</v>
      </c>
      <c r="AB468" s="73"/>
      <c r="AC468" s="73" t="s">
        <v>3013</v>
      </c>
      <c r="AD468" s="74" t="s">
        <v>7139</v>
      </c>
      <c r="AE468" s="73" t="s">
        <v>7588</v>
      </c>
      <c r="AF468" s="73" t="s">
        <v>689</v>
      </c>
      <c r="AG468" s="73" t="s">
        <v>267</v>
      </c>
      <c r="AH468" s="73" t="s">
        <v>267</v>
      </c>
      <c r="AI468" s="73" t="s">
        <v>267</v>
      </c>
      <c r="AJ468" s="73" t="s">
        <v>7588</v>
      </c>
      <c r="AK468" s="81" t="s">
        <v>7588</v>
      </c>
      <c r="AL468" s="73" t="s">
        <v>7588</v>
      </c>
      <c r="AM468" s="28" t="s">
        <v>2071</v>
      </c>
      <c r="AN468" s="26" t="s">
        <v>186</v>
      </c>
      <c r="AO468" s="24" t="s">
        <v>7588</v>
      </c>
      <c r="AP468" s="73" t="s">
        <v>689</v>
      </c>
      <c r="AQ468" s="24" t="s">
        <v>7588</v>
      </c>
      <c r="AR468" s="24" t="s">
        <v>7588</v>
      </c>
      <c r="AS468" s="24" t="s">
        <v>7588</v>
      </c>
      <c r="AU468" s="26"/>
      <c r="AV468" s="24" t="s">
        <v>267</v>
      </c>
      <c r="AW468" s="22" t="s">
        <v>267</v>
      </c>
      <c r="AX468" s="24" t="s">
        <v>269</v>
      </c>
      <c r="AY468" s="24" t="s">
        <v>689</v>
      </c>
      <c r="AZ468" s="24" t="s">
        <v>7588</v>
      </c>
      <c r="BA468" s="24" t="s">
        <v>7588</v>
      </c>
      <c r="BC468" s="26"/>
      <c r="BE468" s="29"/>
      <c r="BF468" s="26"/>
      <c r="BG468" s="24">
        <f t="shared" si="253"/>
        <v>0</v>
      </c>
      <c r="BH468" s="24">
        <f t="shared" si="254"/>
        <v>0</v>
      </c>
      <c r="BI468" s="24">
        <f t="shared" si="255"/>
        <v>0</v>
      </c>
      <c r="BJ468" s="24">
        <f t="shared" si="256"/>
        <v>0</v>
      </c>
      <c r="BK468" s="24">
        <f t="shared" si="257"/>
        <v>0</v>
      </c>
      <c r="BL468" s="24">
        <f t="shared" si="258"/>
        <v>0</v>
      </c>
      <c r="BM468" s="24">
        <f t="shared" si="259"/>
        <v>0</v>
      </c>
      <c r="BN468" s="24">
        <f t="shared" si="260"/>
        <v>0</v>
      </c>
      <c r="BO468" s="24">
        <f t="shared" si="261"/>
        <v>0</v>
      </c>
      <c r="BP468" s="24">
        <f t="shared" si="262"/>
        <v>0</v>
      </c>
      <c r="BQ468" s="24">
        <f t="shared" si="263"/>
        <v>0</v>
      </c>
      <c r="BR468" s="24">
        <f t="shared" si="264"/>
        <v>0</v>
      </c>
      <c r="BS468" s="24">
        <f t="shared" si="265"/>
        <v>0</v>
      </c>
      <c r="BT468" s="24">
        <f t="shared" si="266"/>
        <v>0</v>
      </c>
      <c r="BU468" s="24">
        <f t="shared" si="267"/>
        <v>0</v>
      </c>
      <c r="BV468" s="24">
        <f t="shared" si="268"/>
        <v>0</v>
      </c>
      <c r="BW468" s="24">
        <f t="shared" si="269"/>
        <v>0</v>
      </c>
      <c r="BX468" s="24">
        <f t="shared" si="270"/>
        <v>0</v>
      </c>
      <c r="BY468" s="24">
        <f t="shared" si="271"/>
        <v>0</v>
      </c>
      <c r="BZ468" s="24">
        <f t="shared" si="272"/>
        <v>0</v>
      </c>
      <c r="CA468" s="24">
        <f t="shared" si="273"/>
        <v>0</v>
      </c>
      <c r="CB468" s="24">
        <f t="shared" si="274"/>
        <v>0</v>
      </c>
      <c r="CC468" s="24">
        <f t="shared" si="275"/>
        <v>0</v>
      </c>
      <c r="CD468" s="24">
        <f t="shared" si="276"/>
        <v>0</v>
      </c>
      <c r="CE468" s="24">
        <f t="shared" si="277"/>
        <v>0</v>
      </c>
      <c r="CF468" s="24">
        <f t="shared" si="278"/>
        <v>0</v>
      </c>
      <c r="CG468" s="24">
        <f t="shared" si="286"/>
        <v>0</v>
      </c>
      <c r="CH468" s="24">
        <f t="shared" si="279"/>
        <v>0</v>
      </c>
      <c r="CI468" s="24">
        <f t="shared" si="280"/>
        <v>1</v>
      </c>
      <c r="CJ468" s="211" t="e">
        <f>_xlfn.XLOOKUP($C468,[1]Sheet1!$B:$B,[1]Sheet1!BJ:BJ)</f>
        <v>#N/A</v>
      </c>
      <c r="CK468" s="211" t="e">
        <f>_xlfn.XLOOKUP($C468,[1]Sheet1!$B:$B,[1]Sheet1!BK:BK)</f>
        <v>#N/A</v>
      </c>
      <c r="CL468" s="211" t="e">
        <f>_xlfn.XLOOKUP($C468,[1]Sheet1!$B:$B,[1]Sheet1!BL:BL)</f>
        <v>#N/A</v>
      </c>
      <c r="CM468" s="211" t="e">
        <f>_xlfn.XLOOKUP($C468,[1]Sheet1!$B:$B,[1]Sheet1!BM:BM)</f>
        <v>#N/A</v>
      </c>
      <c r="CN468" s="211" t="e">
        <f>_xlfn.XLOOKUP($C468,[1]Sheet1!$B:$B,[1]Sheet1!BN:BN)</f>
        <v>#N/A</v>
      </c>
      <c r="CO468" s="211" t="e">
        <f>_xlfn.XLOOKUP($C468,[1]Sheet1!$B:$B,[1]Sheet1!BO:BO)</f>
        <v>#N/A</v>
      </c>
      <c r="CP468" s="211" t="e">
        <f>_xlfn.XLOOKUP($C468,[1]Sheet1!$B:$B,[1]Sheet1!BP:BP)</f>
        <v>#N/A</v>
      </c>
      <c r="CQ468" s="211" t="e">
        <f>_xlfn.XLOOKUP($C468,[1]Sheet1!$B:$B,[1]Sheet1!BQ:BQ)</f>
        <v>#N/A</v>
      </c>
      <c r="CR468" s="211" t="e">
        <f>_xlfn.XLOOKUP($C468,[1]Sheet1!$B:$B,[1]Sheet1!BR:BR)</f>
        <v>#N/A</v>
      </c>
      <c r="CS468" s="211" t="e">
        <f>_xlfn.XLOOKUP($C468,[1]Sheet1!$B:$B,[1]Sheet1!BS:BS)</f>
        <v>#N/A</v>
      </c>
      <c r="CT468" s="211" t="e">
        <f>_xlfn.XLOOKUP($C468,[1]Sheet1!$B:$B,[1]Sheet1!BT:BT)</f>
        <v>#N/A</v>
      </c>
      <c r="CU468" s="211" t="e">
        <f>_xlfn.XLOOKUP($C468,[1]Sheet1!$B:$B,[1]Sheet1!BU:BU)</f>
        <v>#N/A</v>
      </c>
      <c r="CV468" s="211" t="e">
        <f>_xlfn.XLOOKUP($C468,[1]Sheet1!$B:$B,[1]Sheet1!BV:BV)</f>
        <v>#N/A</v>
      </c>
      <c r="CW468" s="211" t="e">
        <f>_xlfn.XLOOKUP($C468,[1]Sheet1!$B:$B,[1]Sheet1!BW:BW)</f>
        <v>#N/A</v>
      </c>
      <c r="CX468" s="211" t="e">
        <f>_xlfn.XLOOKUP($C468,[1]Sheet1!$B:$B,[1]Sheet1!BX:BX)</f>
        <v>#N/A</v>
      </c>
      <c r="CY468" s="211" t="e">
        <f>_xlfn.XLOOKUP($C468,[1]Sheet1!$B:$B,[1]Sheet1!BY:BY)</f>
        <v>#N/A</v>
      </c>
      <c r="CZ468" s="211" t="e">
        <f>_xlfn.XLOOKUP($C468,[1]Sheet1!$B:$B,[1]Sheet1!BZ:BZ)</f>
        <v>#N/A</v>
      </c>
      <c r="DA468" s="211" t="e">
        <f>_xlfn.XLOOKUP($C468,[1]Sheet1!$B:$B,[1]Sheet1!CA:CA)</f>
        <v>#N/A</v>
      </c>
      <c r="DB468" s="211" t="e">
        <f>_xlfn.XLOOKUP($C468,[1]Sheet1!$B:$B,[1]Sheet1!CB:CB)</f>
        <v>#N/A</v>
      </c>
      <c r="DC468" s="211" t="e">
        <f>_xlfn.XLOOKUP($C468,[1]Sheet1!$B:$B,[1]Sheet1!CC:CC)</f>
        <v>#N/A</v>
      </c>
      <c r="DD468" s="211" t="e">
        <f>_xlfn.XLOOKUP($C468,[1]Sheet1!$B:$B,[1]Sheet1!CD:CD)</f>
        <v>#N/A</v>
      </c>
      <c r="DE468" s="211" t="e">
        <f>_xlfn.XLOOKUP($C468,[1]Sheet1!$B:$B,[1]Sheet1!CE:CE)</f>
        <v>#N/A</v>
      </c>
      <c r="DF468" s="211" t="e">
        <f>_xlfn.XLOOKUP($C468,[1]Sheet1!$B:$B,[1]Sheet1!CF:CF)</f>
        <v>#N/A</v>
      </c>
      <c r="DG468" s="163" t="e">
        <f>_xlfn.XLOOKUP(C468,[2]Sheet1!$B:$B,[2]Sheet1!$N:$N)</f>
        <v>#N/A</v>
      </c>
      <c r="DH468" s="163" t="e">
        <f>_xlfn.XLOOKUP(C468,[2]Sheet1!$B:$B,[2]Sheet1!$R:$R)</f>
        <v>#N/A</v>
      </c>
      <c r="DI468" s="163" t="e">
        <f>_xlfn.XLOOKUP(C468,[2]Sheet1!$B:$B,[2]Sheet1!$AN:$AN)</f>
        <v>#N/A</v>
      </c>
      <c r="DJ468" s="163" t="e">
        <f>_xlfn.XLOOKUP(C468,[2]Sheet1!$B:$B,[2]Sheet1!$W:$W)</f>
        <v>#N/A</v>
      </c>
      <c r="DK468" s="163" t="e">
        <f>_xlfn.XLOOKUP(C468,[2]Sheet1!$B:$B,[2]Sheet1!$AF:$AF)</f>
        <v>#N/A</v>
      </c>
      <c r="DL468" s="163" t="e">
        <f>_xlfn.XLOOKUP(C468,[2]Sheet1!$B:$B,[2]Sheet1!$AW:$AW)</f>
        <v>#N/A</v>
      </c>
      <c r="DM468" s="166" t="str">
        <f t="shared" si="281"/>
        <v>N</v>
      </c>
      <c r="DN468" s="166" t="str">
        <f t="shared" si="282"/>
        <v/>
      </c>
      <c r="DO468" s="166" t="str">
        <f t="shared" si="283"/>
        <v>N</v>
      </c>
      <c r="DP468" s="166" t="str">
        <f t="shared" si="284"/>
        <v>N</v>
      </c>
      <c r="DQ468" s="180" t="str">
        <f t="shared" si="285"/>
        <v>Not Specified</v>
      </c>
      <c r="DR468" s="180"/>
    </row>
    <row r="469" spans="1:122" s="24" customFormat="1" ht="16.5" hidden="1" customHeight="1">
      <c r="A469" s="24">
        <v>466</v>
      </c>
      <c r="B469" s="24" t="e">
        <v>#N/A</v>
      </c>
      <c r="C469" s="26" t="s">
        <v>1112</v>
      </c>
      <c r="D469" s="24" t="s">
        <v>7231</v>
      </c>
      <c r="E469" s="24" t="s">
        <v>7186</v>
      </c>
      <c r="F469" s="24" t="s">
        <v>7288</v>
      </c>
      <c r="G469" s="24" t="s">
        <v>3136</v>
      </c>
      <c r="H469" s="30" t="s">
        <v>1113</v>
      </c>
      <c r="I469" s="24" t="s">
        <v>1114</v>
      </c>
      <c r="J469" s="24">
        <v>-7.1999999999999995E-2</v>
      </c>
      <c r="K469" s="24" t="s">
        <v>1115</v>
      </c>
      <c r="L469" s="24">
        <v>38358</v>
      </c>
      <c r="M469" s="26">
        <v>4</v>
      </c>
      <c r="N469" s="73" t="s">
        <v>689</v>
      </c>
      <c r="O469" s="73" t="s">
        <v>7588</v>
      </c>
      <c r="P469" s="74" t="s">
        <v>7588</v>
      </c>
      <c r="Q469" s="73" t="s">
        <v>689</v>
      </c>
      <c r="R469" s="73" t="s">
        <v>689</v>
      </c>
      <c r="S469" s="73" t="s">
        <v>7588</v>
      </c>
      <c r="T469" s="73" t="s">
        <v>7588</v>
      </c>
      <c r="U469" s="213" t="s">
        <v>7588</v>
      </c>
      <c r="V469" s="73" t="s">
        <v>7588</v>
      </c>
      <c r="W469" s="73" t="s">
        <v>7588</v>
      </c>
      <c r="X469" s="218" t="s">
        <v>7588</v>
      </c>
      <c r="Y469" s="73" t="s">
        <v>7588</v>
      </c>
      <c r="Z469" s="73" t="s">
        <v>7588</v>
      </c>
      <c r="AA469" s="74" t="s">
        <v>7588</v>
      </c>
      <c r="AB469" s="73"/>
      <c r="AC469" s="73" t="s">
        <v>417</v>
      </c>
      <c r="AD469" s="74" t="s">
        <v>6</v>
      </c>
      <c r="AE469" s="73" t="s">
        <v>7588</v>
      </c>
      <c r="AF469" s="73" t="s">
        <v>689</v>
      </c>
      <c r="AG469" s="73" t="s">
        <v>266</v>
      </c>
      <c r="AH469" s="73" t="s">
        <v>266</v>
      </c>
      <c r="AI469" s="73" t="s">
        <v>266</v>
      </c>
      <c r="AJ469" s="73" t="s">
        <v>2283</v>
      </c>
      <c r="AK469" s="81" t="s">
        <v>7588</v>
      </c>
      <c r="AL469" s="73" t="s">
        <v>7588</v>
      </c>
      <c r="AN469" s="26"/>
      <c r="AO469" s="24" t="s">
        <v>7346</v>
      </c>
      <c r="AP469" s="73" t="s">
        <v>86</v>
      </c>
      <c r="AQ469" s="24" t="s">
        <v>2283</v>
      </c>
      <c r="AR469" s="24" t="s">
        <v>6901</v>
      </c>
      <c r="AS469" s="24">
        <v>2050</v>
      </c>
      <c r="AU469" s="26"/>
      <c r="AV469" s="24" t="s">
        <v>266</v>
      </c>
      <c r="AW469" s="22" t="s">
        <v>418</v>
      </c>
      <c r="AX469" s="24" t="s">
        <v>266</v>
      </c>
      <c r="AY469" s="24" t="s">
        <v>689</v>
      </c>
      <c r="AZ469" s="24" t="s">
        <v>7588</v>
      </c>
      <c r="BA469" s="24" t="s">
        <v>7588</v>
      </c>
      <c r="BC469" s="26"/>
      <c r="BE469" s="29"/>
      <c r="BF469" s="26"/>
      <c r="BG469" s="24">
        <f t="shared" si="253"/>
        <v>0</v>
      </c>
      <c r="BH469" s="24">
        <f t="shared" si="254"/>
        <v>0</v>
      </c>
      <c r="BI469" s="24">
        <f t="shared" si="255"/>
        <v>0</v>
      </c>
      <c r="BJ469" s="24">
        <f t="shared" si="256"/>
        <v>0</v>
      </c>
      <c r="BK469" s="24">
        <f t="shared" si="257"/>
        <v>0</v>
      </c>
      <c r="BL469" s="24">
        <f t="shared" si="258"/>
        <v>0</v>
      </c>
      <c r="BM469" s="24">
        <f t="shared" si="259"/>
        <v>0</v>
      </c>
      <c r="BN469" s="24">
        <f t="shared" si="260"/>
        <v>0</v>
      </c>
      <c r="BO469" s="24">
        <f t="shared" si="261"/>
        <v>0</v>
      </c>
      <c r="BP469" s="24">
        <f t="shared" si="262"/>
        <v>0</v>
      </c>
      <c r="BQ469" s="24">
        <f t="shared" si="263"/>
        <v>0</v>
      </c>
      <c r="BR469" s="24">
        <f t="shared" si="264"/>
        <v>0</v>
      </c>
      <c r="BS469" s="24">
        <f t="shared" si="265"/>
        <v>0</v>
      </c>
      <c r="BT469" s="24">
        <f t="shared" si="266"/>
        <v>1</v>
      </c>
      <c r="BU469" s="24">
        <f t="shared" si="267"/>
        <v>0</v>
      </c>
      <c r="BV469" s="24">
        <f t="shared" si="268"/>
        <v>0</v>
      </c>
      <c r="BW469" s="24">
        <f t="shared" si="269"/>
        <v>0</v>
      </c>
      <c r="BX469" s="24">
        <f t="shared" si="270"/>
        <v>0</v>
      </c>
      <c r="BY469" s="24">
        <f t="shared" si="271"/>
        <v>0</v>
      </c>
      <c r="BZ469" s="24">
        <f t="shared" si="272"/>
        <v>0</v>
      </c>
      <c r="CA469" s="24">
        <f t="shared" si="273"/>
        <v>1</v>
      </c>
      <c r="CB469" s="24">
        <f t="shared" si="274"/>
        <v>1</v>
      </c>
      <c r="CC469" s="24">
        <f t="shared" si="275"/>
        <v>0</v>
      </c>
      <c r="CD469" s="24">
        <f t="shared" si="276"/>
        <v>0</v>
      </c>
      <c r="CE469" s="24">
        <f t="shared" si="277"/>
        <v>0</v>
      </c>
      <c r="CF469" s="24">
        <f t="shared" si="278"/>
        <v>1</v>
      </c>
      <c r="CG469" s="24">
        <f t="shared" si="286"/>
        <v>1</v>
      </c>
      <c r="CH469" s="24">
        <f t="shared" si="279"/>
        <v>0</v>
      </c>
      <c r="CI469" s="24">
        <f t="shared" si="280"/>
        <v>0</v>
      </c>
      <c r="CJ469" s="211" t="e">
        <f>_xlfn.XLOOKUP($C469,[1]Sheet1!$B:$B,[1]Sheet1!BJ:BJ)</f>
        <v>#N/A</v>
      </c>
      <c r="CK469" s="211" t="e">
        <f>_xlfn.XLOOKUP($C469,[1]Sheet1!$B:$B,[1]Sheet1!BK:BK)</f>
        <v>#N/A</v>
      </c>
      <c r="CL469" s="211" t="e">
        <f>_xlfn.XLOOKUP($C469,[1]Sheet1!$B:$B,[1]Sheet1!BL:BL)</f>
        <v>#N/A</v>
      </c>
      <c r="CM469" s="211" t="e">
        <f>_xlfn.XLOOKUP($C469,[1]Sheet1!$B:$B,[1]Sheet1!BM:BM)</f>
        <v>#N/A</v>
      </c>
      <c r="CN469" s="211" t="e">
        <f>_xlfn.XLOOKUP($C469,[1]Sheet1!$B:$B,[1]Sheet1!BN:BN)</f>
        <v>#N/A</v>
      </c>
      <c r="CO469" s="211" t="e">
        <f>_xlfn.XLOOKUP($C469,[1]Sheet1!$B:$B,[1]Sheet1!BO:BO)</f>
        <v>#N/A</v>
      </c>
      <c r="CP469" s="211" t="e">
        <f>_xlfn.XLOOKUP($C469,[1]Sheet1!$B:$B,[1]Sheet1!BP:BP)</f>
        <v>#N/A</v>
      </c>
      <c r="CQ469" s="211" t="e">
        <f>_xlfn.XLOOKUP($C469,[1]Sheet1!$B:$B,[1]Sheet1!BQ:BQ)</f>
        <v>#N/A</v>
      </c>
      <c r="CR469" s="211" t="e">
        <f>_xlfn.XLOOKUP($C469,[1]Sheet1!$B:$B,[1]Sheet1!BR:BR)</f>
        <v>#N/A</v>
      </c>
      <c r="CS469" s="211" t="e">
        <f>_xlfn.XLOOKUP($C469,[1]Sheet1!$B:$B,[1]Sheet1!BS:BS)</f>
        <v>#N/A</v>
      </c>
      <c r="CT469" s="211" t="e">
        <f>_xlfn.XLOOKUP($C469,[1]Sheet1!$B:$B,[1]Sheet1!BT:BT)</f>
        <v>#N/A</v>
      </c>
      <c r="CU469" s="211" t="e">
        <f>_xlfn.XLOOKUP($C469,[1]Sheet1!$B:$B,[1]Sheet1!BU:BU)</f>
        <v>#N/A</v>
      </c>
      <c r="CV469" s="211" t="e">
        <f>_xlfn.XLOOKUP($C469,[1]Sheet1!$B:$B,[1]Sheet1!BV:BV)</f>
        <v>#N/A</v>
      </c>
      <c r="CW469" s="211" t="e">
        <f>_xlfn.XLOOKUP($C469,[1]Sheet1!$B:$B,[1]Sheet1!BW:BW)</f>
        <v>#N/A</v>
      </c>
      <c r="CX469" s="211" t="e">
        <f>_xlfn.XLOOKUP($C469,[1]Sheet1!$B:$B,[1]Sheet1!BX:BX)</f>
        <v>#N/A</v>
      </c>
      <c r="CY469" s="211" t="e">
        <f>_xlfn.XLOOKUP($C469,[1]Sheet1!$B:$B,[1]Sheet1!BY:BY)</f>
        <v>#N/A</v>
      </c>
      <c r="CZ469" s="211" t="e">
        <f>_xlfn.XLOOKUP($C469,[1]Sheet1!$B:$B,[1]Sheet1!BZ:BZ)</f>
        <v>#N/A</v>
      </c>
      <c r="DA469" s="211" t="e">
        <f>_xlfn.XLOOKUP($C469,[1]Sheet1!$B:$B,[1]Sheet1!CA:CA)</f>
        <v>#N/A</v>
      </c>
      <c r="DB469" s="211" t="e">
        <f>_xlfn.XLOOKUP($C469,[1]Sheet1!$B:$B,[1]Sheet1!CB:CB)</f>
        <v>#N/A</v>
      </c>
      <c r="DC469" s="211" t="e">
        <f>_xlfn.XLOOKUP($C469,[1]Sheet1!$B:$B,[1]Sheet1!CC:CC)</f>
        <v>#N/A</v>
      </c>
      <c r="DD469" s="211" t="e">
        <f>_xlfn.XLOOKUP($C469,[1]Sheet1!$B:$B,[1]Sheet1!CD:CD)</f>
        <v>#N/A</v>
      </c>
      <c r="DE469" s="211" t="e">
        <f>_xlfn.XLOOKUP($C469,[1]Sheet1!$B:$B,[1]Sheet1!CE:CE)</f>
        <v>#N/A</v>
      </c>
      <c r="DF469" s="211" t="e">
        <f>_xlfn.XLOOKUP($C469,[1]Sheet1!$B:$B,[1]Sheet1!CF:CF)</f>
        <v>#N/A</v>
      </c>
      <c r="DG469" s="163" t="e">
        <f>_xlfn.XLOOKUP(C469,[2]Sheet1!$B:$B,[2]Sheet1!$N:$N)</f>
        <v>#N/A</v>
      </c>
      <c r="DH469" s="163" t="e">
        <f>_xlfn.XLOOKUP(C469,[2]Sheet1!$B:$B,[2]Sheet1!$R:$R)</f>
        <v>#N/A</v>
      </c>
      <c r="DI469" s="163" t="e">
        <f>_xlfn.XLOOKUP(C469,[2]Sheet1!$B:$B,[2]Sheet1!$AN:$AN)</f>
        <v>#N/A</v>
      </c>
      <c r="DJ469" s="163" t="e">
        <f>_xlfn.XLOOKUP(C469,[2]Sheet1!$B:$B,[2]Sheet1!$W:$W)</f>
        <v>#N/A</v>
      </c>
      <c r="DK469" s="163" t="e">
        <f>_xlfn.XLOOKUP(C469,[2]Sheet1!$B:$B,[2]Sheet1!$AF:$AF)</f>
        <v>#N/A</v>
      </c>
      <c r="DL469" s="163" t="e">
        <f>_xlfn.XLOOKUP(C469,[2]Sheet1!$B:$B,[2]Sheet1!$AW:$AW)</f>
        <v>#N/A</v>
      </c>
      <c r="DM469" s="166" t="str">
        <f t="shared" si="281"/>
        <v>N</v>
      </c>
      <c r="DN469" s="166" t="str">
        <f t="shared" si="282"/>
        <v/>
      </c>
      <c r="DO469" s="166" t="str">
        <f t="shared" si="283"/>
        <v>Y</v>
      </c>
      <c r="DP469" s="166" t="str">
        <f t="shared" si="284"/>
        <v>N</v>
      </c>
      <c r="DQ469" s="180" t="str">
        <f t="shared" si="285"/>
        <v>Yes</v>
      </c>
      <c r="DR469" s="180"/>
    </row>
    <row r="470" spans="1:122" s="24" customFormat="1" ht="16.5" hidden="1" customHeight="1">
      <c r="A470" s="24">
        <v>467</v>
      </c>
      <c r="B470" s="24">
        <v>452</v>
      </c>
      <c r="C470" s="26" t="s">
        <v>2080</v>
      </c>
      <c r="D470" s="143" t="s">
        <v>7206</v>
      </c>
      <c r="E470" s="143" t="s">
        <v>7157</v>
      </c>
      <c r="F470" s="143" t="s">
        <v>2277</v>
      </c>
      <c r="G470" s="143" t="s">
        <v>3181</v>
      </c>
      <c r="H470" s="167" t="s">
        <v>2081</v>
      </c>
      <c r="I470" s="143" t="s">
        <v>2082</v>
      </c>
      <c r="J470" s="143">
        <v>5.6000000000000001E-2</v>
      </c>
      <c r="K470" s="143" t="s">
        <v>2083</v>
      </c>
      <c r="L470" s="143">
        <v>54435</v>
      </c>
      <c r="M470" s="144">
        <v>2</v>
      </c>
      <c r="N470" s="73" t="s">
        <v>689</v>
      </c>
      <c r="O470" s="73" t="s">
        <v>7588</v>
      </c>
      <c r="P470" s="74" t="s">
        <v>7588</v>
      </c>
      <c r="Q470" s="73" t="s">
        <v>689</v>
      </c>
      <c r="R470" s="73" t="s">
        <v>689</v>
      </c>
      <c r="S470" s="73" t="s">
        <v>7588</v>
      </c>
      <c r="T470" s="73" t="s">
        <v>7588</v>
      </c>
      <c r="U470" s="213" t="s">
        <v>7588</v>
      </c>
      <c r="V470" s="73" t="s">
        <v>7588</v>
      </c>
      <c r="W470" s="73" t="s">
        <v>7588</v>
      </c>
      <c r="X470" s="218" t="s">
        <v>7588</v>
      </c>
      <c r="Y470" s="73" t="s">
        <v>7588</v>
      </c>
      <c r="Z470" s="73" t="s">
        <v>7588</v>
      </c>
      <c r="AA470" s="74" t="s">
        <v>7588</v>
      </c>
      <c r="AB470" s="73"/>
      <c r="AC470" s="73" t="s">
        <v>7588</v>
      </c>
      <c r="AD470" s="74" t="s">
        <v>7588</v>
      </c>
      <c r="AE470" s="73" t="s">
        <v>7588</v>
      </c>
      <c r="AF470" s="73" t="s">
        <v>689</v>
      </c>
      <c r="AG470" s="73" t="s">
        <v>7588</v>
      </c>
      <c r="AH470" s="73" t="s">
        <v>7588</v>
      </c>
      <c r="AI470" s="73" t="s">
        <v>7588</v>
      </c>
      <c r="AJ470" s="73" t="s">
        <v>7588</v>
      </c>
      <c r="AK470" s="81" t="s">
        <v>7588</v>
      </c>
      <c r="AL470" s="73" t="s">
        <v>7588</v>
      </c>
      <c r="AM470" s="28" t="s">
        <v>2084</v>
      </c>
      <c r="AN470" s="26" t="s">
        <v>519</v>
      </c>
      <c r="AO470" s="24" t="s">
        <v>7588</v>
      </c>
      <c r="AP470" s="73" t="s">
        <v>689</v>
      </c>
      <c r="AQ470" s="24" t="s">
        <v>7588</v>
      </c>
      <c r="AR470" s="24" t="s">
        <v>7588</v>
      </c>
      <c r="AS470" s="24" t="s">
        <v>7588</v>
      </c>
      <c r="AU470" s="26"/>
      <c r="AV470" s="24" t="s">
        <v>7588</v>
      </c>
      <c r="AW470" s="22" t="s">
        <v>7588</v>
      </c>
      <c r="AX470" s="24" t="s">
        <v>7588</v>
      </c>
      <c r="AY470" s="24" t="s">
        <v>689</v>
      </c>
      <c r="AZ470" s="24" t="s">
        <v>7588</v>
      </c>
      <c r="BA470" s="24" t="s">
        <v>7588</v>
      </c>
      <c r="BC470" s="26"/>
      <c r="BE470" s="29"/>
      <c r="BF470" s="26"/>
      <c r="BG470" s="24">
        <f t="shared" si="253"/>
        <v>0</v>
      </c>
      <c r="BH470" s="24">
        <f t="shared" si="254"/>
        <v>0</v>
      </c>
      <c r="BI470" s="24">
        <f t="shared" si="255"/>
        <v>0</v>
      </c>
      <c r="BJ470" s="24">
        <f t="shared" si="256"/>
        <v>0</v>
      </c>
      <c r="BK470" s="24">
        <f t="shared" si="257"/>
        <v>0</v>
      </c>
      <c r="BL470" s="24">
        <f t="shared" si="258"/>
        <v>0</v>
      </c>
      <c r="BM470" s="24">
        <f t="shared" si="259"/>
        <v>0</v>
      </c>
      <c r="BN470" s="24">
        <f t="shared" si="260"/>
        <v>0</v>
      </c>
      <c r="BO470" s="24">
        <f t="shared" si="261"/>
        <v>0</v>
      </c>
      <c r="BP470" s="24">
        <f t="shared" si="262"/>
        <v>0</v>
      </c>
      <c r="BQ470" s="24">
        <f t="shared" si="263"/>
        <v>0</v>
      </c>
      <c r="BR470" s="24">
        <f t="shared" si="264"/>
        <v>0</v>
      </c>
      <c r="BS470" s="24">
        <f t="shared" si="265"/>
        <v>0</v>
      </c>
      <c r="BT470" s="24">
        <f t="shared" si="266"/>
        <v>0</v>
      </c>
      <c r="BU470" s="24">
        <f t="shared" si="267"/>
        <v>0</v>
      </c>
      <c r="BV470" s="24">
        <f t="shared" si="268"/>
        <v>0</v>
      </c>
      <c r="BW470" s="24">
        <f t="shared" si="269"/>
        <v>0</v>
      </c>
      <c r="BX470" s="24">
        <f t="shared" si="270"/>
        <v>0</v>
      </c>
      <c r="BY470" s="24">
        <f t="shared" si="271"/>
        <v>0</v>
      </c>
      <c r="BZ470" s="24">
        <f t="shared" si="272"/>
        <v>0</v>
      </c>
      <c r="CA470" s="24">
        <f t="shared" si="273"/>
        <v>0</v>
      </c>
      <c r="CB470" s="24">
        <f t="shared" si="274"/>
        <v>0</v>
      </c>
      <c r="CC470" s="24">
        <f t="shared" si="275"/>
        <v>0</v>
      </c>
      <c r="CD470" s="24">
        <f t="shared" si="276"/>
        <v>0</v>
      </c>
      <c r="CE470" s="24">
        <f t="shared" si="277"/>
        <v>0</v>
      </c>
      <c r="CF470" s="24">
        <f t="shared" si="278"/>
        <v>0</v>
      </c>
      <c r="CG470" s="24">
        <f t="shared" si="286"/>
        <v>0</v>
      </c>
      <c r="CH470" s="24">
        <f t="shared" si="279"/>
        <v>0</v>
      </c>
      <c r="CI470" s="24">
        <f t="shared" si="280"/>
        <v>0</v>
      </c>
      <c r="CJ470" s="211">
        <f>_xlfn.XLOOKUP($C470,[1]Sheet1!$B:$B,[1]Sheet1!BJ:BJ)</f>
        <v>0</v>
      </c>
      <c r="CK470" s="211">
        <f>_xlfn.XLOOKUP($C470,[1]Sheet1!$B:$B,[1]Sheet1!BK:BK)</f>
        <v>0</v>
      </c>
      <c r="CL470" s="211">
        <f>_xlfn.XLOOKUP($C470,[1]Sheet1!$B:$B,[1]Sheet1!BL:BL)</f>
        <v>0</v>
      </c>
      <c r="CM470" s="211">
        <f>_xlfn.XLOOKUP($C470,[1]Sheet1!$B:$B,[1]Sheet1!BM:BM)</f>
        <v>0</v>
      </c>
      <c r="CN470" s="211">
        <f>_xlfn.XLOOKUP($C470,[1]Sheet1!$B:$B,[1]Sheet1!BN:BN)</f>
        <v>0</v>
      </c>
      <c r="CO470" s="211">
        <f>_xlfn.XLOOKUP($C470,[1]Sheet1!$B:$B,[1]Sheet1!BO:BO)</f>
        <v>0</v>
      </c>
      <c r="CP470" s="211">
        <f>_xlfn.XLOOKUP($C470,[1]Sheet1!$B:$B,[1]Sheet1!BP:BP)</f>
        <v>0</v>
      </c>
      <c r="CQ470" s="211">
        <f>_xlfn.XLOOKUP($C470,[1]Sheet1!$B:$B,[1]Sheet1!BQ:BQ)</f>
        <v>0</v>
      </c>
      <c r="CR470" s="211">
        <f>_xlfn.XLOOKUP($C470,[1]Sheet1!$B:$B,[1]Sheet1!BR:BR)</f>
        <v>0</v>
      </c>
      <c r="CS470" s="211">
        <f>_xlfn.XLOOKUP($C470,[1]Sheet1!$B:$B,[1]Sheet1!BS:BS)</f>
        <v>0</v>
      </c>
      <c r="CT470" s="211">
        <f>_xlfn.XLOOKUP($C470,[1]Sheet1!$B:$B,[1]Sheet1!BT:BT)</f>
        <v>0</v>
      </c>
      <c r="CU470" s="211">
        <f>_xlfn.XLOOKUP($C470,[1]Sheet1!$B:$B,[1]Sheet1!BU:BU)</f>
        <v>0</v>
      </c>
      <c r="CV470" s="211">
        <f>_xlfn.XLOOKUP($C470,[1]Sheet1!$B:$B,[1]Sheet1!BV:BV)</f>
        <v>0</v>
      </c>
      <c r="CW470" s="211">
        <f>_xlfn.XLOOKUP($C470,[1]Sheet1!$B:$B,[1]Sheet1!BW:BW)</f>
        <v>0</v>
      </c>
      <c r="CX470" s="211">
        <f>_xlfn.XLOOKUP($C470,[1]Sheet1!$B:$B,[1]Sheet1!BX:BX)</f>
        <v>0</v>
      </c>
      <c r="CY470" s="211">
        <f>_xlfn.XLOOKUP($C470,[1]Sheet1!$B:$B,[1]Sheet1!BY:BY)</f>
        <v>0</v>
      </c>
      <c r="CZ470" s="211">
        <f>_xlfn.XLOOKUP($C470,[1]Sheet1!$B:$B,[1]Sheet1!BZ:BZ)</f>
        <v>0</v>
      </c>
      <c r="DA470" s="211">
        <f>_xlfn.XLOOKUP($C470,[1]Sheet1!$B:$B,[1]Sheet1!CA:CA)</f>
        <v>0</v>
      </c>
      <c r="DB470" s="211">
        <f>_xlfn.XLOOKUP($C470,[1]Sheet1!$B:$B,[1]Sheet1!CB:CB)</f>
        <v>0</v>
      </c>
      <c r="DC470" s="211">
        <f>_xlfn.XLOOKUP($C470,[1]Sheet1!$B:$B,[1]Sheet1!CC:CC)</f>
        <v>0</v>
      </c>
      <c r="DD470" s="211">
        <f>_xlfn.XLOOKUP($C470,[1]Sheet1!$B:$B,[1]Sheet1!CD:CD)</f>
        <v>0</v>
      </c>
      <c r="DE470" s="211">
        <f>_xlfn.XLOOKUP($C470,[1]Sheet1!$B:$B,[1]Sheet1!CE:CE)</f>
        <v>0</v>
      </c>
      <c r="DF470" s="211">
        <f>_xlfn.XLOOKUP($C470,[1]Sheet1!$B:$B,[1]Sheet1!CF:CF)</f>
        <v>0</v>
      </c>
      <c r="DG470" s="163" t="str">
        <f>_xlfn.XLOOKUP(C470,[2]Sheet1!$B:$B,[2]Sheet1!$N:$N)</f>
        <v>N</v>
      </c>
      <c r="DH470" s="163">
        <f>_xlfn.XLOOKUP(C470,[2]Sheet1!$B:$B,[2]Sheet1!$R:$R)</f>
        <v>0</v>
      </c>
      <c r="DI470" s="163" t="str">
        <f>_xlfn.XLOOKUP(C470,[2]Sheet1!$B:$B,[2]Sheet1!$AN:$AN)</f>
        <v>N</v>
      </c>
      <c r="DJ470" s="163" t="str">
        <f>_xlfn.XLOOKUP(C470,[2]Sheet1!$B:$B,[2]Sheet1!$W:$W)</f>
        <v>N</v>
      </c>
      <c r="DK470" s="163">
        <f>_xlfn.XLOOKUP(C470,[2]Sheet1!$B:$B,[2]Sheet1!$AF:$AF)</f>
        <v>0</v>
      </c>
      <c r="DL470" s="163">
        <f>_xlfn.XLOOKUP(C470,[2]Sheet1!$B:$B,[2]Sheet1!$AW:$AW)</f>
        <v>0</v>
      </c>
      <c r="DM470" s="166" t="str">
        <f t="shared" si="281"/>
        <v>N</v>
      </c>
      <c r="DN470" s="166" t="str">
        <f t="shared" si="282"/>
        <v/>
      </c>
      <c r="DO470" s="166" t="str">
        <f t="shared" si="283"/>
        <v>N</v>
      </c>
      <c r="DP470" s="166" t="str">
        <f t="shared" si="284"/>
        <v>N</v>
      </c>
      <c r="DQ470" s="180" t="str">
        <f t="shared" si="285"/>
        <v/>
      </c>
      <c r="DR470" s="180"/>
    </row>
    <row r="471" spans="1:122" s="24" customFormat="1" ht="16.5" hidden="1" customHeight="1">
      <c r="A471" s="24">
        <v>468</v>
      </c>
      <c r="B471" s="24" t="e">
        <v>#N/A</v>
      </c>
      <c r="C471" s="26" t="s">
        <v>2085</v>
      </c>
      <c r="D471" s="24" t="s">
        <v>7241</v>
      </c>
      <c r="E471" s="24" t="s">
        <v>7169</v>
      </c>
      <c r="F471" s="24" t="s">
        <v>7286</v>
      </c>
      <c r="G471" s="24" t="s">
        <v>2990</v>
      </c>
      <c r="H471" s="30" t="s">
        <v>2086</v>
      </c>
      <c r="I471" s="24" t="s">
        <v>2087</v>
      </c>
      <c r="J471" s="24">
        <v>-0.22700000000000001</v>
      </c>
      <c r="K471" s="24" t="s">
        <v>2088</v>
      </c>
      <c r="L471" s="24">
        <v>51435</v>
      </c>
      <c r="M471" s="26">
        <v>3</v>
      </c>
      <c r="N471" s="73" t="s">
        <v>689</v>
      </c>
      <c r="O471" s="73" t="s">
        <v>7588</v>
      </c>
      <c r="P471" s="74" t="s">
        <v>7588</v>
      </c>
      <c r="Q471" s="73" t="s">
        <v>689</v>
      </c>
      <c r="R471" s="73" t="s">
        <v>689</v>
      </c>
      <c r="S471" s="73" t="s">
        <v>7588</v>
      </c>
      <c r="T471" s="73" t="s">
        <v>7588</v>
      </c>
      <c r="U471" s="213" t="s">
        <v>7588</v>
      </c>
      <c r="V471" s="73" t="s">
        <v>7588</v>
      </c>
      <c r="W471" s="73" t="s">
        <v>7588</v>
      </c>
      <c r="X471" s="218" t="s">
        <v>7588</v>
      </c>
      <c r="Y471" s="73" t="s">
        <v>7588</v>
      </c>
      <c r="Z471" s="73" t="s">
        <v>7588</v>
      </c>
      <c r="AA471" s="74" t="s">
        <v>7588</v>
      </c>
      <c r="AB471" s="73"/>
      <c r="AC471" s="73" t="s">
        <v>2995</v>
      </c>
      <c r="AD471" s="74" t="s">
        <v>7140</v>
      </c>
      <c r="AE471" s="73" t="s">
        <v>7588</v>
      </c>
      <c r="AF471" s="73" t="s">
        <v>689</v>
      </c>
      <c r="AG471" s="73" t="s">
        <v>266</v>
      </c>
      <c r="AH471" s="73" t="s">
        <v>266</v>
      </c>
      <c r="AI471" s="73" t="s">
        <v>269</v>
      </c>
      <c r="AJ471" s="73" t="s">
        <v>691</v>
      </c>
      <c r="AK471" s="81" t="s">
        <v>7588</v>
      </c>
      <c r="AL471" s="73" t="s">
        <v>7588</v>
      </c>
      <c r="AN471" s="26"/>
      <c r="AO471" s="24" t="s">
        <v>7588</v>
      </c>
      <c r="AP471" s="73" t="s">
        <v>689</v>
      </c>
      <c r="AQ471" s="24" t="s">
        <v>7588</v>
      </c>
      <c r="AR471" s="24" t="s">
        <v>7588</v>
      </c>
      <c r="AS471" s="24" t="s">
        <v>7588</v>
      </c>
      <c r="AU471" s="26"/>
      <c r="AV471" s="24" t="s">
        <v>269</v>
      </c>
      <c r="AW471" s="22" t="s">
        <v>267</v>
      </c>
      <c r="AX471" s="24" t="s">
        <v>269</v>
      </c>
      <c r="AY471" s="24" t="s">
        <v>86</v>
      </c>
      <c r="AZ471" s="24" t="s">
        <v>6912</v>
      </c>
      <c r="BA471" s="24">
        <v>2030</v>
      </c>
      <c r="BC471" s="26"/>
      <c r="BE471" s="29"/>
      <c r="BF471" s="26"/>
      <c r="BG471" s="24">
        <f t="shared" si="253"/>
        <v>0</v>
      </c>
      <c r="BH471" s="24">
        <f t="shared" si="254"/>
        <v>0</v>
      </c>
      <c r="BI471" s="24">
        <f t="shared" si="255"/>
        <v>0</v>
      </c>
      <c r="BJ471" s="24">
        <f t="shared" si="256"/>
        <v>0</v>
      </c>
      <c r="BK471" s="24">
        <f t="shared" si="257"/>
        <v>0</v>
      </c>
      <c r="BL471" s="24">
        <f t="shared" si="258"/>
        <v>0</v>
      </c>
      <c r="BM471" s="24">
        <f t="shared" si="259"/>
        <v>0</v>
      </c>
      <c r="BN471" s="24">
        <f t="shared" si="260"/>
        <v>0</v>
      </c>
      <c r="BO471" s="24">
        <f t="shared" si="261"/>
        <v>0</v>
      </c>
      <c r="BP471" s="24">
        <f t="shared" si="262"/>
        <v>0</v>
      </c>
      <c r="BQ471" s="24">
        <f t="shared" si="263"/>
        <v>0</v>
      </c>
      <c r="BR471" s="24">
        <f t="shared" si="264"/>
        <v>0</v>
      </c>
      <c r="BS471" s="24">
        <f t="shared" si="265"/>
        <v>0</v>
      </c>
      <c r="BT471" s="24">
        <f t="shared" si="266"/>
        <v>0</v>
      </c>
      <c r="BU471" s="24">
        <f t="shared" si="267"/>
        <v>0</v>
      </c>
      <c r="BV471" s="24">
        <f t="shared" si="268"/>
        <v>0</v>
      </c>
      <c r="BW471" s="24">
        <f t="shared" si="269"/>
        <v>0</v>
      </c>
      <c r="BX471" s="24">
        <f t="shared" si="270"/>
        <v>0</v>
      </c>
      <c r="BY471" s="24">
        <f t="shared" si="271"/>
        <v>0</v>
      </c>
      <c r="BZ471" s="24">
        <f t="shared" si="272"/>
        <v>0</v>
      </c>
      <c r="CA471" s="24">
        <f t="shared" si="273"/>
        <v>0</v>
      </c>
      <c r="CB471" s="24">
        <f t="shared" si="274"/>
        <v>0</v>
      </c>
      <c r="CC471" s="24">
        <f t="shared" si="275"/>
        <v>0</v>
      </c>
      <c r="CD471" s="24">
        <f t="shared" si="276"/>
        <v>1</v>
      </c>
      <c r="CE471" s="24">
        <f t="shared" si="277"/>
        <v>0</v>
      </c>
      <c r="CF471" s="24">
        <f t="shared" si="278"/>
        <v>0</v>
      </c>
      <c r="CG471" s="24">
        <f t="shared" si="286"/>
        <v>0</v>
      </c>
      <c r="CH471" s="24">
        <f t="shared" si="279"/>
        <v>1</v>
      </c>
      <c r="CI471" s="24">
        <f t="shared" si="280"/>
        <v>0</v>
      </c>
      <c r="CJ471" s="211" t="e">
        <f>_xlfn.XLOOKUP($C471,[1]Sheet1!$B:$B,[1]Sheet1!BJ:BJ)</f>
        <v>#N/A</v>
      </c>
      <c r="CK471" s="211" t="e">
        <f>_xlfn.XLOOKUP($C471,[1]Sheet1!$B:$B,[1]Sheet1!BK:BK)</f>
        <v>#N/A</v>
      </c>
      <c r="CL471" s="211" t="e">
        <f>_xlfn.XLOOKUP($C471,[1]Sheet1!$B:$B,[1]Sheet1!BL:BL)</f>
        <v>#N/A</v>
      </c>
      <c r="CM471" s="211" t="e">
        <f>_xlfn.XLOOKUP($C471,[1]Sheet1!$B:$B,[1]Sheet1!BM:BM)</f>
        <v>#N/A</v>
      </c>
      <c r="CN471" s="211" t="e">
        <f>_xlfn.XLOOKUP($C471,[1]Sheet1!$B:$B,[1]Sheet1!BN:BN)</f>
        <v>#N/A</v>
      </c>
      <c r="CO471" s="211" t="e">
        <f>_xlfn.XLOOKUP($C471,[1]Sheet1!$B:$B,[1]Sheet1!BO:BO)</f>
        <v>#N/A</v>
      </c>
      <c r="CP471" s="211" t="e">
        <f>_xlfn.XLOOKUP($C471,[1]Sheet1!$B:$B,[1]Sheet1!BP:BP)</f>
        <v>#N/A</v>
      </c>
      <c r="CQ471" s="211" t="e">
        <f>_xlfn.XLOOKUP($C471,[1]Sheet1!$B:$B,[1]Sheet1!BQ:BQ)</f>
        <v>#N/A</v>
      </c>
      <c r="CR471" s="211" t="e">
        <f>_xlfn.XLOOKUP($C471,[1]Sheet1!$B:$B,[1]Sheet1!BR:BR)</f>
        <v>#N/A</v>
      </c>
      <c r="CS471" s="211" t="e">
        <f>_xlfn.XLOOKUP($C471,[1]Sheet1!$B:$B,[1]Sheet1!BS:BS)</f>
        <v>#N/A</v>
      </c>
      <c r="CT471" s="211" t="e">
        <f>_xlfn.XLOOKUP($C471,[1]Sheet1!$B:$B,[1]Sheet1!BT:BT)</f>
        <v>#N/A</v>
      </c>
      <c r="CU471" s="211" t="e">
        <f>_xlfn.XLOOKUP($C471,[1]Sheet1!$B:$B,[1]Sheet1!BU:BU)</f>
        <v>#N/A</v>
      </c>
      <c r="CV471" s="211" t="e">
        <f>_xlfn.XLOOKUP($C471,[1]Sheet1!$B:$B,[1]Sheet1!BV:BV)</f>
        <v>#N/A</v>
      </c>
      <c r="CW471" s="211" t="e">
        <f>_xlfn.XLOOKUP($C471,[1]Sheet1!$B:$B,[1]Sheet1!BW:BW)</f>
        <v>#N/A</v>
      </c>
      <c r="CX471" s="211" t="e">
        <f>_xlfn.XLOOKUP($C471,[1]Sheet1!$B:$B,[1]Sheet1!BX:BX)</f>
        <v>#N/A</v>
      </c>
      <c r="CY471" s="211" t="e">
        <f>_xlfn.XLOOKUP($C471,[1]Sheet1!$B:$B,[1]Sheet1!BY:BY)</f>
        <v>#N/A</v>
      </c>
      <c r="CZ471" s="211" t="e">
        <f>_xlfn.XLOOKUP($C471,[1]Sheet1!$B:$B,[1]Sheet1!BZ:BZ)</f>
        <v>#N/A</v>
      </c>
      <c r="DA471" s="211" t="e">
        <f>_xlfn.XLOOKUP($C471,[1]Sheet1!$B:$B,[1]Sheet1!CA:CA)</f>
        <v>#N/A</v>
      </c>
      <c r="DB471" s="211" t="e">
        <f>_xlfn.XLOOKUP($C471,[1]Sheet1!$B:$B,[1]Sheet1!CB:CB)</f>
        <v>#N/A</v>
      </c>
      <c r="DC471" s="211" t="e">
        <f>_xlfn.XLOOKUP($C471,[1]Sheet1!$B:$B,[1]Sheet1!CC:CC)</f>
        <v>#N/A</v>
      </c>
      <c r="DD471" s="211" t="e">
        <f>_xlfn.XLOOKUP($C471,[1]Sheet1!$B:$B,[1]Sheet1!CD:CD)</f>
        <v>#N/A</v>
      </c>
      <c r="DE471" s="211" t="e">
        <f>_xlfn.XLOOKUP($C471,[1]Sheet1!$B:$B,[1]Sheet1!CE:CE)</f>
        <v>#N/A</v>
      </c>
      <c r="DF471" s="211" t="e">
        <f>_xlfn.XLOOKUP($C471,[1]Sheet1!$B:$B,[1]Sheet1!CF:CF)</f>
        <v>#N/A</v>
      </c>
      <c r="DG471" s="163" t="e">
        <f>_xlfn.XLOOKUP(C471,[2]Sheet1!$B:$B,[2]Sheet1!$N:$N)</f>
        <v>#N/A</v>
      </c>
      <c r="DH471" s="163" t="e">
        <f>_xlfn.XLOOKUP(C471,[2]Sheet1!$B:$B,[2]Sheet1!$R:$R)</f>
        <v>#N/A</v>
      </c>
      <c r="DI471" s="163" t="e">
        <f>_xlfn.XLOOKUP(C471,[2]Sheet1!$B:$B,[2]Sheet1!$AN:$AN)</f>
        <v>#N/A</v>
      </c>
      <c r="DJ471" s="163" t="e">
        <f>_xlfn.XLOOKUP(C471,[2]Sheet1!$B:$B,[2]Sheet1!$W:$W)</f>
        <v>#N/A</v>
      </c>
      <c r="DK471" s="163" t="e">
        <f>_xlfn.XLOOKUP(C471,[2]Sheet1!$B:$B,[2]Sheet1!$AF:$AF)</f>
        <v>#N/A</v>
      </c>
      <c r="DL471" s="163" t="e">
        <f>_xlfn.XLOOKUP(C471,[2]Sheet1!$B:$B,[2]Sheet1!$AW:$AW)</f>
        <v>#N/A</v>
      </c>
      <c r="DM471" s="166" t="str">
        <f t="shared" si="281"/>
        <v>N</v>
      </c>
      <c r="DN471" s="166" t="str">
        <f t="shared" si="282"/>
        <v/>
      </c>
      <c r="DO471" s="166" t="str">
        <f t="shared" si="283"/>
        <v>N</v>
      </c>
      <c r="DP471" s="166" t="str">
        <f t="shared" si="284"/>
        <v>N</v>
      </c>
      <c r="DQ471" s="180" t="str">
        <f t="shared" si="285"/>
        <v>No</v>
      </c>
      <c r="DR471" s="180"/>
    </row>
    <row r="472" spans="1:122" s="99" customFormat="1" ht="16.5" hidden="1" customHeight="1">
      <c r="A472" s="121">
        <v>469</v>
      </c>
      <c r="B472" s="121" t="e">
        <v>#N/A</v>
      </c>
      <c r="C472" s="122" t="s">
        <v>2089</v>
      </c>
      <c r="D472" s="143" t="s">
        <v>7156</v>
      </c>
      <c r="E472" s="143" t="s">
        <v>7155</v>
      </c>
      <c r="F472" s="143" t="s">
        <v>2331</v>
      </c>
      <c r="G472" s="143" t="s">
        <v>3181</v>
      </c>
      <c r="H472" s="167" t="s">
        <v>2090</v>
      </c>
      <c r="I472" s="143" t="s">
        <v>2091</v>
      </c>
      <c r="J472" s="143">
        <v>0.106</v>
      </c>
      <c r="K472" s="143" t="s">
        <v>2092</v>
      </c>
      <c r="L472" s="143">
        <v>121223</v>
      </c>
      <c r="M472" s="144">
        <v>6</v>
      </c>
      <c r="N472" s="123" t="s">
        <v>689</v>
      </c>
      <c r="O472" s="123" t="s">
        <v>7588</v>
      </c>
      <c r="P472" s="124" t="s">
        <v>7588</v>
      </c>
      <c r="Q472" s="73" t="s">
        <v>689</v>
      </c>
      <c r="R472" s="73" t="s">
        <v>689</v>
      </c>
      <c r="S472" s="123" t="s">
        <v>7588</v>
      </c>
      <c r="T472" s="123" t="s">
        <v>7588</v>
      </c>
      <c r="U472" s="217" t="s">
        <v>7588</v>
      </c>
      <c r="V472" s="123" t="s">
        <v>7588</v>
      </c>
      <c r="W472" s="123" t="s">
        <v>7588</v>
      </c>
      <c r="X472" s="221" t="s">
        <v>7588</v>
      </c>
      <c r="Y472" s="73" t="s">
        <v>7588</v>
      </c>
      <c r="Z472" s="123" t="s">
        <v>7588</v>
      </c>
      <c r="AA472" s="124" t="s">
        <v>7588</v>
      </c>
      <c r="AB472" s="123"/>
      <c r="AC472" s="123" t="s">
        <v>7588</v>
      </c>
      <c r="AD472" s="124" t="s">
        <v>7588</v>
      </c>
      <c r="AE472" s="73" t="s">
        <v>7588</v>
      </c>
      <c r="AF472" s="73" t="s">
        <v>689</v>
      </c>
      <c r="AG472" s="123" t="s">
        <v>7588</v>
      </c>
      <c r="AH472" s="123" t="s">
        <v>7588</v>
      </c>
      <c r="AI472" s="123" t="s">
        <v>7588</v>
      </c>
      <c r="AJ472" s="123" t="s">
        <v>7588</v>
      </c>
      <c r="AK472" s="130" t="s">
        <v>7588</v>
      </c>
      <c r="AL472" s="123" t="s">
        <v>7588</v>
      </c>
      <c r="AM472" s="121"/>
      <c r="AN472" s="122"/>
      <c r="AO472" s="24" t="s">
        <v>7588</v>
      </c>
      <c r="AP472" s="123" t="s">
        <v>86</v>
      </c>
      <c r="AQ472" s="121"/>
      <c r="AR472" t="s">
        <v>2093</v>
      </c>
      <c r="AS472" s="121">
        <v>2060</v>
      </c>
      <c r="AT472" s="134" t="s">
        <v>2094</v>
      </c>
      <c r="AU472" s="122"/>
      <c r="AV472" s="121" t="s">
        <v>266</v>
      </c>
      <c r="AW472" s="200" t="s">
        <v>86</v>
      </c>
      <c r="AX472" s="121" t="s">
        <v>7588</v>
      </c>
      <c r="AY472" s="121" t="s">
        <v>689</v>
      </c>
      <c r="AZ472" s="121" t="s">
        <v>7588</v>
      </c>
      <c r="BA472" s="121" t="s">
        <v>7588</v>
      </c>
      <c r="BB472" s="121"/>
      <c r="BC472" s="122"/>
      <c r="BD472" s="121"/>
      <c r="BE472" s="127"/>
      <c r="BF472" s="122"/>
      <c r="BG472" s="24">
        <f t="shared" si="253"/>
        <v>0</v>
      </c>
      <c r="BH472" s="24">
        <f t="shared" si="254"/>
        <v>0</v>
      </c>
      <c r="BI472" s="24">
        <f t="shared" si="255"/>
        <v>0</v>
      </c>
      <c r="BJ472" s="24">
        <f t="shared" si="256"/>
        <v>0</v>
      </c>
      <c r="BK472" s="24">
        <f t="shared" si="257"/>
        <v>0</v>
      </c>
      <c r="BL472" s="24">
        <f t="shared" si="258"/>
        <v>0</v>
      </c>
      <c r="BM472" s="24">
        <f t="shared" si="259"/>
        <v>0</v>
      </c>
      <c r="BN472" s="24">
        <f t="shared" si="260"/>
        <v>0</v>
      </c>
      <c r="BO472" s="24">
        <f t="shared" si="261"/>
        <v>0</v>
      </c>
      <c r="BP472" s="24">
        <f t="shared" si="262"/>
        <v>0</v>
      </c>
      <c r="BQ472" s="24">
        <f t="shared" si="263"/>
        <v>0</v>
      </c>
      <c r="BR472" s="24">
        <f t="shared" si="264"/>
        <v>0</v>
      </c>
      <c r="BS472" s="24">
        <f t="shared" si="265"/>
        <v>0</v>
      </c>
      <c r="BT472" s="24">
        <f t="shared" si="266"/>
        <v>1</v>
      </c>
      <c r="BU472" s="24">
        <f t="shared" si="267"/>
        <v>0</v>
      </c>
      <c r="BV472" s="24">
        <f t="shared" si="268"/>
        <v>0</v>
      </c>
      <c r="BW472" s="24">
        <f t="shared" si="269"/>
        <v>0</v>
      </c>
      <c r="BX472" s="24">
        <f t="shared" si="270"/>
        <v>0</v>
      </c>
      <c r="BY472" s="24">
        <f t="shared" si="271"/>
        <v>0</v>
      </c>
      <c r="BZ472" s="24">
        <f t="shared" si="272"/>
        <v>0</v>
      </c>
      <c r="CA472" s="24">
        <f t="shared" si="273"/>
        <v>1</v>
      </c>
      <c r="CB472" s="24">
        <f t="shared" si="274"/>
        <v>1</v>
      </c>
      <c r="CC472" s="24">
        <f t="shared" si="275"/>
        <v>0</v>
      </c>
      <c r="CD472" s="24">
        <f t="shared" si="276"/>
        <v>0</v>
      </c>
      <c r="CE472" s="24">
        <f t="shared" si="277"/>
        <v>0</v>
      </c>
      <c r="CF472" s="24">
        <f t="shared" si="278"/>
        <v>1</v>
      </c>
      <c r="CG472" s="24">
        <f t="shared" si="286"/>
        <v>1</v>
      </c>
      <c r="CH472" s="24">
        <f t="shared" si="279"/>
        <v>0</v>
      </c>
      <c r="CI472" s="24">
        <f t="shared" si="280"/>
        <v>0</v>
      </c>
      <c r="CJ472" s="211" t="e">
        <f>_xlfn.XLOOKUP($C472,[1]Sheet1!$B:$B,[1]Sheet1!BJ:BJ)</f>
        <v>#N/A</v>
      </c>
      <c r="CK472" s="211" t="e">
        <f>_xlfn.XLOOKUP($C472,[1]Sheet1!$B:$B,[1]Sheet1!BK:BK)</f>
        <v>#N/A</v>
      </c>
      <c r="CL472" s="211" t="e">
        <f>_xlfn.XLOOKUP($C472,[1]Sheet1!$B:$B,[1]Sheet1!BL:BL)</f>
        <v>#N/A</v>
      </c>
      <c r="CM472" s="211" t="e">
        <f>_xlfn.XLOOKUP($C472,[1]Sheet1!$B:$B,[1]Sheet1!BM:BM)</f>
        <v>#N/A</v>
      </c>
      <c r="CN472" s="211" t="e">
        <f>_xlfn.XLOOKUP($C472,[1]Sheet1!$B:$B,[1]Sheet1!BN:BN)</f>
        <v>#N/A</v>
      </c>
      <c r="CO472" s="211" t="e">
        <f>_xlfn.XLOOKUP($C472,[1]Sheet1!$B:$B,[1]Sheet1!BO:BO)</f>
        <v>#N/A</v>
      </c>
      <c r="CP472" s="211" t="e">
        <f>_xlfn.XLOOKUP($C472,[1]Sheet1!$B:$B,[1]Sheet1!BP:BP)</f>
        <v>#N/A</v>
      </c>
      <c r="CQ472" s="211" t="e">
        <f>_xlfn.XLOOKUP($C472,[1]Sheet1!$B:$B,[1]Sheet1!BQ:BQ)</f>
        <v>#N/A</v>
      </c>
      <c r="CR472" s="211" t="e">
        <f>_xlfn.XLOOKUP($C472,[1]Sheet1!$B:$B,[1]Sheet1!BR:BR)</f>
        <v>#N/A</v>
      </c>
      <c r="CS472" s="211" t="e">
        <f>_xlfn.XLOOKUP($C472,[1]Sheet1!$B:$B,[1]Sheet1!BS:BS)</f>
        <v>#N/A</v>
      </c>
      <c r="CT472" s="211" t="e">
        <f>_xlfn.XLOOKUP($C472,[1]Sheet1!$B:$B,[1]Sheet1!BT:BT)</f>
        <v>#N/A</v>
      </c>
      <c r="CU472" s="211" t="e">
        <f>_xlfn.XLOOKUP($C472,[1]Sheet1!$B:$B,[1]Sheet1!BU:BU)</f>
        <v>#N/A</v>
      </c>
      <c r="CV472" s="211" t="e">
        <f>_xlfn.XLOOKUP($C472,[1]Sheet1!$B:$B,[1]Sheet1!BV:BV)</f>
        <v>#N/A</v>
      </c>
      <c r="CW472" s="211" t="e">
        <f>_xlfn.XLOOKUP($C472,[1]Sheet1!$B:$B,[1]Sheet1!BW:BW)</f>
        <v>#N/A</v>
      </c>
      <c r="CX472" s="211" t="e">
        <f>_xlfn.XLOOKUP($C472,[1]Sheet1!$B:$B,[1]Sheet1!BX:BX)</f>
        <v>#N/A</v>
      </c>
      <c r="CY472" s="211" t="e">
        <f>_xlfn.XLOOKUP($C472,[1]Sheet1!$B:$B,[1]Sheet1!BY:BY)</f>
        <v>#N/A</v>
      </c>
      <c r="CZ472" s="211" t="e">
        <f>_xlfn.XLOOKUP($C472,[1]Sheet1!$B:$B,[1]Sheet1!BZ:BZ)</f>
        <v>#N/A</v>
      </c>
      <c r="DA472" s="211" t="e">
        <f>_xlfn.XLOOKUP($C472,[1]Sheet1!$B:$B,[1]Sheet1!CA:CA)</f>
        <v>#N/A</v>
      </c>
      <c r="DB472" s="211" t="e">
        <f>_xlfn.XLOOKUP($C472,[1]Sheet1!$B:$B,[1]Sheet1!CB:CB)</f>
        <v>#N/A</v>
      </c>
      <c r="DC472" s="211" t="e">
        <f>_xlfn.XLOOKUP($C472,[1]Sheet1!$B:$B,[1]Sheet1!CC:CC)</f>
        <v>#N/A</v>
      </c>
      <c r="DD472" s="211" t="e">
        <f>_xlfn.XLOOKUP($C472,[1]Sheet1!$B:$B,[1]Sheet1!CD:CD)</f>
        <v>#N/A</v>
      </c>
      <c r="DE472" s="211" t="e">
        <f>_xlfn.XLOOKUP($C472,[1]Sheet1!$B:$B,[1]Sheet1!CE:CE)</f>
        <v>#N/A</v>
      </c>
      <c r="DF472" s="211" t="e">
        <f>_xlfn.XLOOKUP($C472,[1]Sheet1!$B:$B,[1]Sheet1!CF:CF)</f>
        <v>#N/A</v>
      </c>
      <c r="DG472" s="163" t="e">
        <f>_xlfn.XLOOKUP(C472,[2]Sheet1!$B:$B,[2]Sheet1!$N:$N)</f>
        <v>#N/A</v>
      </c>
      <c r="DH472" s="163" t="e">
        <f>_xlfn.XLOOKUP(C472,[2]Sheet1!$B:$B,[2]Sheet1!$R:$R)</f>
        <v>#N/A</v>
      </c>
      <c r="DI472" s="163" t="e">
        <f>_xlfn.XLOOKUP(C472,[2]Sheet1!$B:$B,[2]Sheet1!$AN:$AN)</f>
        <v>#N/A</v>
      </c>
      <c r="DJ472" s="163" t="e">
        <f>_xlfn.XLOOKUP(C472,[2]Sheet1!$B:$B,[2]Sheet1!$W:$W)</f>
        <v>#N/A</v>
      </c>
      <c r="DK472" s="163" t="e">
        <f>_xlfn.XLOOKUP(C472,[2]Sheet1!$B:$B,[2]Sheet1!$AF:$AF)</f>
        <v>#N/A</v>
      </c>
      <c r="DL472" s="163" t="e">
        <f>_xlfn.XLOOKUP(C472,[2]Sheet1!$B:$B,[2]Sheet1!$AW:$AW)</f>
        <v>#N/A</v>
      </c>
      <c r="DM472" s="166" t="str">
        <f t="shared" si="281"/>
        <v>N</v>
      </c>
      <c r="DN472" s="166" t="str">
        <f t="shared" si="282"/>
        <v/>
      </c>
      <c r="DO472" s="166" t="str">
        <f t="shared" si="283"/>
        <v>Y</v>
      </c>
      <c r="DP472" s="166" t="str">
        <f t="shared" si="284"/>
        <v>N</v>
      </c>
      <c r="DQ472" s="180" t="str">
        <f t="shared" si="285"/>
        <v>Yes</v>
      </c>
      <c r="DR472" s="180"/>
    </row>
    <row r="473" spans="1:122" s="99" customFormat="1" ht="16.5" hidden="1" customHeight="1">
      <c r="A473" s="143">
        <v>470</v>
      </c>
      <c r="B473" s="143">
        <v>492</v>
      </c>
      <c r="C473" s="144" t="s">
        <v>2095</v>
      </c>
      <c r="D473" s="143" t="s">
        <v>7231</v>
      </c>
      <c r="E473" s="143" t="s">
        <v>7186</v>
      </c>
      <c r="F473" s="143" t="s">
        <v>2323</v>
      </c>
      <c r="G473" s="143" t="s">
        <v>7277</v>
      </c>
      <c r="H473" s="167" t="s">
        <v>2096</v>
      </c>
      <c r="I473" s="143" t="s">
        <v>2097</v>
      </c>
      <c r="J473" s="143">
        <v>0.35799999999999998</v>
      </c>
      <c r="K473" s="143" t="s">
        <v>2098</v>
      </c>
      <c r="L473" s="143">
        <v>59157</v>
      </c>
      <c r="M473" s="144">
        <v>5</v>
      </c>
      <c r="N473" s="145" t="s">
        <v>689</v>
      </c>
      <c r="O473" s="145" t="s">
        <v>7588</v>
      </c>
      <c r="P473" s="146" t="s">
        <v>7588</v>
      </c>
      <c r="Q473" s="73" t="s">
        <v>689</v>
      </c>
      <c r="R473" s="73" t="s">
        <v>689</v>
      </c>
      <c r="S473" s="145" t="s">
        <v>7588</v>
      </c>
      <c r="T473" s="145" t="s">
        <v>7588</v>
      </c>
      <c r="U473" s="214" t="s">
        <v>7588</v>
      </c>
      <c r="V473" s="145" t="s">
        <v>7588</v>
      </c>
      <c r="W473" s="145" t="s">
        <v>7588</v>
      </c>
      <c r="X473" s="219" t="s">
        <v>7588</v>
      </c>
      <c r="Y473" s="73" t="s">
        <v>7588</v>
      </c>
      <c r="Z473" s="145" t="s">
        <v>7588</v>
      </c>
      <c r="AA473" s="146" t="s">
        <v>7588</v>
      </c>
      <c r="AB473" s="145"/>
      <c r="AC473" s="145" t="s">
        <v>7588</v>
      </c>
      <c r="AD473" s="146" t="s">
        <v>7588</v>
      </c>
      <c r="AE473" s="73" t="s">
        <v>7588</v>
      </c>
      <c r="AF473" s="73" t="s">
        <v>689</v>
      </c>
      <c r="AG473" s="145" t="s">
        <v>7588</v>
      </c>
      <c r="AH473" s="145" t="s">
        <v>7588</v>
      </c>
      <c r="AI473" s="145" t="s">
        <v>7588</v>
      </c>
      <c r="AJ473" s="145" t="s">
        <v>7588</v>
      </c>
      <c r="AK473" s="147" t="s">
        <v>7588</v>
      </c>
      <c r="AL473" s="145" t="s">
        <v>7588</v>
      </c>
      <c r="AM473" s="152" t="s">
        <v>2099</v>
      </c>
      <c r="AN473" s="144"/>
      <c r="AO473" s="24" t="s">
        <v>7588</v>
      </c>
      <c r="AP473" s="145" t="s">
        <v>689</v>
      </c>
      <c r="AQ473" s="143" t="s">
        <v>7588</v>
      </c>
      <c r="AR473" s="143" t="s">
        <v>7588</v>
      </c>
      <c r="AS473" s="143" t="s">
        <v>7588</v>
      </c>
      <c r="AT473" s="7" t="s">
        <v>2100</v>
      </c>
      <c r="AU473" s="144" t="s">
        <v>519</v>
      </c>
      <c r="AV473" s="143" t="s">
        <v>7588</v>
      </c>
      <c r="AW473" s="198" t="s">
        <v>7588</v>
      </c>
      <c r="AX473" s="143" t="s">
        <v>7588</v>
      </c>
      <c r="AY473" s="143" t="s">
        <v>689</v>
      </c>
      <c r="AZ473" s="143" t="s">
        <v>7588</v>
      </c>
      <c r="BA473" s="143" t="s">
        <v>7588</v>
      </c>
      <c r="BB473" s="143"/>
      <c r="BC473" s="144"/>
      <c r="BD473" s="143"/>
      <c r="BE473" s="148"/>
      <c r="BF473" s="144"/>
      <c r="BG473" s="24">
        <f t="shared" si="253"/>
        <v>0</v>
      </c>
      <c r="BH473" s="24">
        <f t="shared" si="254"/>
        <v>0</v>
      </c>
      <c r="BI473" s="24">
        <f t="shared" si="255"/>
        <v>0</v>
      </c>
      <c r="BJ473" s="24">
        <f t="shared" si="256"/>
        <v>0</v>
      </c>
      <c r="BK473" s="24">
        <f t="shared" si="257"/>
        <v>0</v>
      </c>
      <c r="BL473" s="24">
        <f t="shared" si="258"/>
        <v>0</v>
      </c>
      <c r="BM473" s="24">
        <f t="shared" si="259"/>
        <v>0</v>
      </c>
      <c r="BN473" s="24">
        <f t="shared" si="260"/>
        <v>0</v>
      </c>
      <c r="BO473" s="24">
        <f t="shared" si="261"/>
        <v>0</v>
      </c>
      <c r="BP473" s="24">
        <f t="shared" si="262"/>
        <v>0</v>
      </c>
      <c r="BQ473" s="24">
        <f t="shared" si="263"/>
        <v>0</v>
      </c>
      <c r="BR473" s="24">
        <f t="shared" si="264"/>
        <v>0</v>
      </c>
      <c r="BS473" s="24">
        <f t="shared" si="265"/>
        <v>0</v>
      </c>
      <c r="BT473" s="24">
        <f t="shared" si="266"/>
        <v>0</v>
      </c>
      <c r="BU473" s="24">
        <f t="shared" si="267"/>
        <v>0</v>
      </c>
      <c r="BV473" s="24">
        <f t="shared" si="268"/>
        <v>0</v>
      </c>
      <c r="BW473" s="24">
        <f t="shared" si="269"/>
        <v>0</v>
      </c>
      <c r="BX473" s="24">
        <f t="shared" si="270"/>
        <v>0</v>
      </c>
      <c r="BY473" s="24">
        <f t="shared" si="271"/>
        <v>0</v>
      </c>
      <c r="BZ473" s="24">
        <f t="shared" si="272"/>
        <v>0</v>
      </c>
      <c r="CA473" s="24">
        <f t="shared" si="273"/>
        <v>0</v>
      </c>
      <c r="CB473" s="24">
        <f t="shared" si="274"/>
        <v>0</v>
      </c>
      <c r="CC473" s="24">
        <f t="shared" si="275"/>
        <v>0</v>
      </c>
      <c r="CD473" s="24">
        <f t="shared" si="276"/>
        <v>0</v>
      </c>
      <c r="CE473" s="24">
        <f t="shared" si="277"/>
        <v>0</v>
      </c>
      <c r="CF473" s="24">
        <f t="shared" si="278"/>
        <v>0</v>
      </c>
      <c r="CG473" s="24">
        <f t="shared" si="286"/>
        <v>0</v>
      </c>
      <c r="CH473" s="24">
        <f t="shared" si="279"/>
        <v>0</v>
      </c>
      <c r="CI473" s="24">
        <f t="shared" si="280"/>
        <v>0</v>
      </c>
      <c r="CJ473" s="211">
        <f>_xlfn.XLOOKUP($C473,[1]Sheet1!$B:$B,[1]Sheet1!BJ:BJ)</f>
        <v>0</v>
      </c>
      <c r="CK473" s="211">
        <f>_xlfn.XLOOKUP($C473,[1]Sheet1!$B:$B,[1]Sheet1!BK:BK)</f>
        <v>0</v>
      </c>
      <c r="CL473" s="211">
        <f>_xlfn.XLOOKUP($C473,[1]Sheet1!$B:$B,[1]Sheet1!BL:BL)</f>
        <v>0</v>
      </c>
      <c r="CM473" s="211">
        <f>_xlfn.XLOOKUP($C473,[1]Sheet1!$B:$B,[1]Sheet1!BM:BM)</f>
        <v>0</v>
      </c>
      <c r="CN473" s="211">
        <f>_xlfn.XLOOKUP($C473,[1]Sheet1!$B:$B,[1]Sheet1!BN:BN)</f>
        <v>0</v>
      </c>
      <c r="CO473" s="211">
        <f>_xlfn.XLOOKUP($C473,[1]Sheet1!$B:$B,[1]Sheet1!BO:BO)</f>
        <v>0</v>
      </c>
      <c r="CP473" s="211">
        <f>_xlfn.XLOOKUP($C473,[1]Sheet1!$B:$B,[1]Sheet1!BP:BP)</f>
        <v>0</v>
      </c>
      <c r="CQ473" s="211">
        <f>_xlfn.XLOOKUP($C473,[1]Sheet1!$B:$B,[1]Sheet1!BQ:BQ)</f>
        <v>0</v>
      </c>
      <c r="CR473" s="211">
        <f>_xlfn.XLOOKUP($C473,[1]Sheet1!$B:$B,[1]Sheet1!BR:BR)</f>
        <v>0</v>
      </c>
      <c r="CS473" s="211">
        <f>_xlfn.XLOOKUP($C473,[1]Sheet1!$B:$B,[1]Sheet1!BS:BS)</f>
        <v>0</v>
      </c>
      <c r="CT473" s="211">
        <f>_xlfn.XLOOKUP($C473,[1]Sheet1!$B:$B,[1]Sheet1!BT:BT)</f>
        <v>0</v>
      </c>
      <c r="CU473" s="211">
        <f>_xlfn.XLOOKUP($C473,[1]Sheet1!$B:$B,[1]Sheet1!BU:BU)</f>
        <v>0</v>
      </c>
      <c r="CV473" s="211">
        <f>_xlfn.XLOOKUP($C473,[1]Sheet1!$B:$B,[1]Sheet1!BV:BV)</f>
        <v>0</v>
      </c>
      <c r="CW473" s="211">
        <f>_xlfn.XLOOKUP($C473,[1]Sheet1!$B:$B,[1]Sheet1!BW:BW)</f>
        <v>0</v>
      </c>
      <c r="CX473" s="211">
        <f>_xlfn.XLOOKUP($C473,[1]Sheet1!$B:$B,[1]Sheet1!BX:BX)</f>
        <v>0</v>
      </c>
      <c r="CY473" s="211">
        <f>_xlfn.XLOOKUP($C473,[1]Sheet1!$B:$B,[1]Sheet1!BY:BY)</f>
        <v>0</v>
      </c>
      <c r="CZ473" s="211">
        <f>_xlfn.XLOOKUP($C473,[1]Sheet1!$B:$B,[1]Sheet1!BZ:BZ)</f>
        <v>0</v>
      </c>
      <c r="DA473" s="211">
        <f>_xlfn.XLOOKUP($C473,[1]Sheet1!$B:$B,[1]Sheet1!CA:CA)</f>
        <v>0</v>
      </c>
      <c r="DB473" s="211">
        <f>_xlfn.XLOOKUP($C473,[1]Sheet1!$B:$B,[1]Sheet1!CB:CB)</f>
        <v>0</v>
      </c>
      <c r="DC473" s="211">
        <f>_xlfn.XLOOKUP($C473,[1]Sheet1!$B:$B,[1]Sheet1!CC:CC)</f>
        <v>0</v>
      </c>
      <c r="DD473" s="211">
        <f>_xlfn.XLOOKUP($C473,[1]Sheet1!$B:$B,[1]Sheet1!CD:CD)</f>
        <v>0</v>
      </c>
      <c r="DE473" s="211">
        <f>_xlfn.XLOOKUP($C473,[1]Sheet1!$B:$B,[1]Sheet1!CE:CE)</f>
        <v>0</v>
      </c>
      <c r="DF473" s="211">
        <f>_xlfn.XLOOKUP($C473,[1]Sheet1!$B:$B,[1]Sheet1!CF:CF)</f>
        <v>0</v>
      </c>
      <c r="DG473" s="163" t="str">
        <f>_xlfn.XLOOKUP(C473,[2]Sheet1!$B:$B,[2]Sheet1!$N:$N)</f>
        <v>N</v>
      </c>
      <c r="DH473" s="163">
        <f>_xlfn.XLOOKUP(C473,[2]Sheet1!$B:$B,[2]Sheet1!$R:$R)</f>
        <v>0</v>
      </c>
      <c r="DI473" s="163" t="str">
        <f>_xlfn.XLOOKUP(C473,[2]Sheet1!$B:$B,[2]Sheet1!$AN:$AN)</f>
        <v>N</v>
      </c>
      <c r="DJ473" s="163" t="str">
        <f>_xlfn.XLOOKUP(C473,[2]Sheet1!$B:$B,[2]Sheet1!$W:$W)</f>
        <v>N</v>
      </c>
      <c r="DK473" s="163">
        <f>_xlfn.XLOOKUP(C473,[2]Sheet1!$B:$B,[2]Sheet1!$AF:$AF)</f>
        <v>0</v>
      </c>
      <c r="DL473" s="163">
        <f>_xlfn.XLOOKUP(C473,[2]Sheet1!$B:$B,[2]Sheet1!$AW:$AW)</f>
        <v>0</v>
      </c>
      <c r="DM473" s="166" t="str">
        <f t="shared" si="281"/>
        <v>N</v>
      </c>
      <c r="DN473" s="166" t="str">
        <f t="shared" si="282"/>
        <v/>
      </c>
      <c r="DO473" s="166" t="str">
        <f t="shared" si="283"/>
        <v>N</v>
      </c>
      <c r="DP473" s="166" t="str">
        <f t="shared" si="284"/>
        <v>N</v>
      </c>
      <c r="DQ473" s="180" t="str">
        <f t="shared" si="285"/>
        <v/>
      </c>
      <c r="DR473" s="180"/>
    </row>
    <row r="474" spans="1:122" s="24" customFormat="1" ht="16.5" hidden="1" customHeight="1">
      <c r="A474" s="24">
        <v>471</v>
      </c>
      <c r="B474" s="24">
        <v>458</v>
      </c>
      <c r="C474" s="26" t="s">
        <v>2101</v>
      </c>
      <c r="D474" s="24" t="s">
        <v>7206</v>
      </c>
      <c r="E474" s="24" t="s">
        <v>7157</v>
      </c>
      <c r="F474" s="24" t="s">
        <v>2277</v>
      </c>
      <c r="G474" s="24" t="s">
        <v>3181</v>
      </c>
      <c r="H474" s="30" t="s">
        <v>2102</v>
      </c>
      <c r="I474" s="24" t="s">
        <v>2103</v>
      </c>
      <c r="J474" s="24">
        <v>4.3689999999999998</v>
      </c>
      <c r="K474" s="24" t="s">
        <v>2104</v>
      </c>
      <c r="L474" s="24">
        <v>69600</v>
      </c>
      <c r="M474" s="26">
        <v>2</v>
      </c>
      <c r="N474" s="73" t="s">
        <v>689</v>
      </c>
      <c r="O474" s="73" t="s">
        <v>7588</v>
      </c>
      <c r="P474" s="74" t="s">
        <v>7588</v>
      </c>
      <c r="Q474" s="73" t="s">
        <v>689</v>
      </c>
      <c r="R474" s="73" t="s">
        <v>689</v>
      </c>
      <c r="S474" s="73" t="s">
        <v>7588</v>
      </c>
      <c r="T474" s="73" t="s">
        <v>7588</v>
      </c>
      <c r="U474" s="213" t="s">
        <v>7588</v>
      </c>
      <c r="V474" s="73" t="s">
        <v>7588</v>
      </c>
      <c r="W474" s="73" t="s">
        <v>7588</v>
      </c>
      <c r="X474" s="218" t="s">
        <v>7588</v>
      </c>
      <c r="Y474" s="73" t="s">
        <v>7588</v>
      </c>
      <c r="Z474" s="73" t="s">
        <v>7588</v>
      </c>
      <c r="AA474" s="74" t="s">
        <v>7588</v>
      </c>
      <c r="AB474" s="73"/>
      <c r="AC474" s="73" t="s">
        <v>7588</v>
      </c>
      <c r="AD474" s="74" t="s">
        <v>7588</v>
      </c>
      <c r="AE474" s="73" t="s">
        <v>85</v>
      </c>
      <c r="AF474" s="73" t="s">
        <v>689</v>
      </c>
      <c r="AG474" s="73" t="s">
        <v>266</v>
      </c>
      <c r="AH474" s="73" t="s">
        <v>266</v>
      </c>
      <c r="AI474" s="73" t="s">
        <v>7588</v>
      </c>
      <c r="AJ474" s="73" t="s">
        <v>691</v>
      </c>
      <c r="AK474" s="81" t="s">
        <v>467</v>
      </c>
      <c r="AL474" s="73">
        <v>2060</v>
      </c>
      <c r="AM474" s="28" t="s">
        <v>2105</v>
      </c>
      <c r="AN474" s="26"/>
      <c r="AO474" s="24" t="s">
        <v>7588</v>
      </c>
      <c r="AP474" s="73" t="s">
        <v>689</v>
      </c>
      <c r="AQ474" s="24" t="s">
        <v>7588</v>
      </c>
      <c r="AR474" s="24" t="s">
        <v>7588</v>
      </c>
      <c r="AS474" s="24" t="s">
        <v>7588</v>
      </c>
      <c r="AU474" s="26"/>
      <c r="AV474" s="24" t="s">
        <v>7588</v>
      </c>
      <c r="AW474" s="22" t="s">
        <v>7588</v>
      </c>
      <c r="AX474" s="24" t="s">
        <v>7588</v>
      </c>
      <c r="AY474" s="24" t="s">
        <v>689</v>
      </c>
      <c r="AZ474" s="24" t="s">
        <v>7588</v>
      </c>
      <c r="BA474" s="24" t="s">
        <v>7588</v>
      </c>
      <c r="BC474" s="26"/>
      <c r="BE474" s="29"/>
      <c r="BF474" s="26"/>
      <c r="BG474" s="24">
        <f t="shared" si="253"/>
        <v>0</v>
      </c>
      <c r="BH474" s="24">
        <f t="shared" si="254"/>
        <v>0</v>
      </c>
      <c r="BI474" s="24">
        <f t="shared" si="255"/>
        <v>0</v>
      </c>
      <c r="BJ474" s="24">
        <f t="shared" si="256"/>
        <v>0</v>
      </c>
      <c r="BK474" s="24">
        <f t="shared" si="257"/>
        <v>0</v>
      </c>
      <c r="BL474" s="24">
        <f t="shared" si="258"/>
        <v>0</v>
      </c>
      <c r="BM474" s="24">
        <f t="shared" si="259"/>
        <v>0</v>
      </c>
      <c r="BN474" s="24">
        <f t="shared" si="260"/>
        <v>0</v>
      </c>
      <c r="BO474" s="24">
        <f t="shared" si="261"/>
        <v>0</v>
      </c>
      <c r="BP474" s="24">
        <f t="shared" si="262"/>
        <v>0</v>
      </c>
      <c r="BQ474" s="24">
        <f t="shared" si="263"/>
        <v>0</v>
      </c>
      <c r="BR474" s="24">
        <f t="shared" si="264"/>
        <v>0</v>
      </c>
      <c r="BS474" s="24">
        <f t="shared" si="265"/>
        <v>0</v>
      </c>
      <c r="BT474" s="24">
        <f t="shared" si="266"/>
        <v>0</v>
      </c>
      <c r="BU474" s="24">
        <f t="shared" si="267"/>
        <v>0</v>
      </c>
      <c r="BV474" s="24">
        <f t="shared" si="268"/>
        <v>0</v>
      </c>
      <c r="BW474" s="24">
        <f t="shared" si="269"/>
        <v>0</v>
      </c>
      <c r="BX474" s="24">
        <f t="shared" si="270"/>
        <v>0</v>
      </c>
      <c r="BY474" s="24">
        <f t="shared" si="271"/>
        <v>0</v>
      </c>
      <c r="BZ474" s="24">
        <f t="shared" si="272"/>
        <v>0</v>
      </c>
      <c r="CA474" s="24">
        <f t="shared" si="273"/>
        <v>0</v>
      </c>
      <c r="CB474" s="24">
        <f t="shared" si="274"/>
        <v>0</v>
      </c>
      <c r="CC474" s="24">
        <f t="shared" si="275"/>
        <v>0</v>
      </c>
      <c r="CD474" s="24">
        <f t="shared" si="276"/>
        <v>0</v>
      </c>
      <c r="CE474" s="24">
        <f t="shared" si="277"/>
        <v>0</v>
      </c>
      <c r="CF474" s="24">
        <f t="shared" si="278"/>
        <v>0</v>
      </c>
      <c r="CG474" s="24">
        <f t="shared" si="286"/>
        <v>0</v>
      </c>
      <c r="CH474" s="24">
        <f t="shared" si="279"/>
        <v>0</v>
      </c>
      <c r="CI474" s="24">
        <f t="shared" si="280"/>
        <v>0</v>
      </c>
      <c r="CJ474" s="211">
        <f>_xlfn.XLOOKUP($C474,[1]Sheet1!$B:$B,[1]Sheet1!BJ:BJ)</f>
        <v>0</v>
      </c>
      <c r="CK474" s="211">
        <f>_xlfn.XLOOKUP($C474,[1]Sheet1!$B:$B,[1]Sheet1!BK:BK)</f>
        <v>0</v>
      </c>
      <c r="CL474" s="211">
        <f>_xlfn.XLOOKUP($C474,[1]Sheet1!$B:$B,[1]Sheet1!BL:BL)</f>
        <v>0</v>
      </c>
      <c r="CM474" s="211">
        <f>_xlfn.XLOOKUP($C474,[1]Sheet1!$B:$B,[1]Sheet1!BM:BM)</f>
        <v>0</v>
      </c>
      <c r="CN474" s="211">
        <f>_xlfn.XLOOKUP($C474,[1]Sheet1!$B:$B,[1]Sheet1!BN:BN)</f>
        <v>0</v>
      </c>
      <c r="CO474" s="211">
        <f>_xlfn.XLOOKUP($C474,[1]Sheet1!$B:$B,[1]Sheet1!BO:BO)</f>
        <v>0</v>
      </c>
      <c r="CP474" s="211">
        <f>_xlfn.XLOOKUP($C474,[1]Sheet1!$B:$B,[1]Sheet1!BP:BP)</f>
        <v>0</v>
      </c>
      <c r="CQ474" s="211">
        <f>_xlfn.XLOOKUP($C474,[1]Sheet1!$B:$B,[1]Sheet1!BQ:BQ)</f>
        <v>0</v>
      </c>
      <c r="CR474" s="211">
        <f>_xlfn.XLOOKUP($C474,[1]Sheet1!$B:$B,[1]Sheet1!BR:BR)</f>
        <v>0</v>
      </c>
      <c r="CS474" s="211">
        <f>_xlfn.XLOOKUP($C474,[1]Sheet1!$B:$B,[1]Sheet1!BS:BS)</f>
        <v>0</v>
      </c>
      <c r="CT474" s="211">
        <f>_xlfn.XLOOKUP($C474,[1]Sheet1!$B:$B,[1]Sheet1!BT:BT)</f>
        <v>0</v>
      </c>
      <c r="CU474" s="211">
        <f>_xlfn.XLOOKUP($C474,[1]Sheet1!$B:$B,[1]Sheet1!BU:BU)</f>
        <v>0</v>
      </c>
      <c r="CV474" s="211">
        <f>_xlfn.XLOOKUP($C474,[1]Sheet1!$B:$B,[1]Sheet1!BV:BV)</f>
        <v>0</v>
      </c>
      <c r="CW474" s="211">
        <f>_xlfn.XLOOKUP($C474,[1]Sheet1!$B:$B,[1]Sheet1!BW:BW)</f>
        <v>0</v>
      </c>
      <c r="CX474" s="211">
        <f>_xlfn.XLOOKUP($C474,[1]Sheet1!$B:$B,[1]Sheet1!BX:BX)</f>
        <v>0</v>
      </c>
      <c r="CY474" s="211">
        <f>_xlfn.XLOOKUP($C474,[1]Sheet1!$B:$B,[1]Sheet1!BY:BY)</f>
        <v>0</v>
      </c>
      <c r="CZ474" s="211">
        <f>_xlfn.XLOOKUP($C474,[1]Sheet1!$B:$B,[1]Sheet1!BZ:BZ)</f>
        <v>0</v>
      </c>
      <c r="DA474" s="211">
        <f>_xlfn.XLOOKUP($C474,[1]Sheet1!$B:$B,[1]Sheet1!CA:CA)</f>
        <v>0</v>
      </c>
      <c r="DB474" s="211">
        <f>_xlfn.XLOOKUP($C474,[1]Sheet1!$B:$B,[1]Sheet1!CB:CB)</f>
        <v>0</v>
      </c>
      <c r="DC474" s="211">
        <f>_xlfn.XLOOKUP($C474,[1]Sheet1!$B:$B,[1]Sheet1!CC:CC)</f>
        <v>0</v>
      </c>
      <c r="DD474" s="211">
        <f>_xlfn.XLOOKUP($C474,[1]Sheet1!$B:$B,[1]Sheet1!CD:CD)</f>
        <v>0</v>
      </c>
      <c r="DE474" s="211">
        <f>_xlfn.XLOOKUP($C474,[1]Sheet1!$B:$B,[1]Sheet1!CE:CE)</f>
        <v>0</v>
      </c>
      <c r="DF474" s="211">
        <f>_xlfn.XLOOKUP($C474,[1]Sheet1!$B:$B,[1]Sheet1!CF:CF)</f>
        <v>0</v>
      </c>
      <c r="DG474" s="163" t="str">
        <f>_xlfn.XLOOKUP(C474,[2]Sheet1!$B:$B,[2]Sheet1!$N:$N)</f>
        <v>N</v>
      </c>
      <c r="DH474" s="163">
        <f>_xlfn.XLOOKUP(C474,[2]Sheet1!$B:$B,[2]Sheet1!$R:$R)</f>
        <v>0</v>
      </c>
      <c r="DI474" s="163" t="str">
        <f>_xlfn.XLOOKUP(C474,[2]Sheet1!$B:$B,[2]Sheet1!$AN:$AN)</f>
        <v>N</v>
      </c>
      <c r="DJ474" s="163" t="str">
        <f>_xlfn.XLOOKUP(C474,[2]Sheet1!$B:$B,[2]Sheet1!$W:$W)</f>
        <v>N</v>
      </c>
      <c r="DK474" s="163">
        <f>_xlfn.XLOOKUP(C474,[2]Sheet1!$B:$B,[2]Sheet1!$AF:$AF)</f>
        <v>0</v>
      </c>
      <c r="DL474" s="163">
        <f>_xlfn.XLOOKUP(C474,[2]Sheet1!$B:$B,[2]Sheet1!$AW:$AW)</f>
        <v>0</v>
      </c>
      <c r="DM474" s="166" t="str">
        <f t="shared" si="281"/>
        <v>N</v>
      </c>
      <c r="DN474" s="166" t="str">
        <f t="shared" si="282"/>
        <v/>
      </c>
      <c r="DO474" s="166" t="str">
        <f t="shared" si="283"/>
        <v>N</v>
      </c>
      <c r="DP474" s="166" t="str">
        <f t="shared" si="284"/>
        <v>N</v>
      </c>
      <c r="DQ474" s="180" t="str">
        <f t="shared" si="285"/>
        <v/>
      </c>
      <c r="DR474" s="180"/>
    </row>
    <row r="475" spans="1:122" s="24" customFormat="1" ht="16.5" hidden="1" customHeight="1">
      <c r="A475" s="24">
        <v>472</v>
      </c>
      <c r="B475" s="24">
        <v>459</v>
      </c>
      <c r="C475" s="26" t="s">
        <v>2110</v>
      </c>
      <c r="D475" s="24" t="s">
        <v>7219</v>
      </c>
      <c r="E475" s="24" t="s">
        <v>7178</v>
      </c>
      <c r="F475" s="24" t="s">
        <v>7286</v>
      </c>
      <c r="G475" s="24" t="s">
        <v>2990</v>
      </c>
      <c r="H475" s="30" t="s">
        <v>2111</v>
      </c>
      <c r="I475" s="24" t="s">
        <v>2112</v>
      </c>
      <c r="J475" s="24">
        <v>2.4E-2</v>
      </c>
      <c r="K475" s="24" t="s">
        <v>2113</v>
      </c>
      <c r="L475" s="24">
        <v>139163</v>
      </c>
      <c r="M475" s="26">
        <v>6</v>
      </c>
      <c r="N475" s="73" t="s">
        <v>689</v>
      </c>
      <c r="O475" s="73" t="s">
        <v>7588</v>
      </c>
      <c r="P475" s="74" t="s">
        <v>7588</v>
      </c>
      <c r="Q475" s="73" t="s">
        <v>86</v>
      </c>
      <c r="R475" s="73" t="s">
        <v>86</v>
      </c>
      <c r="S475" s="73" t="s">
        <v>673</v>
      </c>
      <c r="T475" s="73" t="s">
        <v>2984</v>
      </c>
      <c r="U475" s="213">
        <v>2030</v>
      </c>
      <c r="V475" s="73" t="s">
        <v>7588</v>
      </c>
      <c r="W475" s="73" t="s">
        <v>7588</v>
      </c>
      <c r="X475" s="218" t="s">
        <v>7588</v>
      </c>
      <c r="Y475" s="73" t="s">
        <v>7588</v>
      </c>
      <c r="Z475" s="73" t="s">
        <v>7588</v>
      </c>
      <c r="AA475" s="74" t="s">
        <v>7588</v>
      </c>
      <c r="AB475" s="73"/>
      <c r="AC475" s="73" t="s">
        <v>417</v>
      </c>
      <c r="AD475" s="74" t="s">
        <v>6</v>
      </c>
      <c r="AE475" s="73" t="s">
        <v>7588</v>
      </c>
      <c r="AF475" s="73" t="s">
        <v>689</v>
      </c>
      <c r="AG475" s="73" t="s">
        <v>266</v>
      </c>
      <c r="AH475" s="73" t="s">
        <v>266</v>
      </c>
      <c r="AI475" s="73" t="s">
        <v>269</v>
      </c>
      <c r="AJ475" s="73" t="s">
        <v>691</v>
      </c>
      <c r="AK475" s="81" t="s">
        <v>7588</v>
      </c>
      <c r="AL475" s="73" t="s">
        <v>7588</v>
      </c>
      <c r="AN475" s="26"/>
      <c r="AO475" s="24" t="s">
        <v>870</v>
      </c>
      <c r="AP475" s="73" t="s">
        <v>86</v>
      </c>
      <c r="AQ475" s="24" t="s">
        <v>691</v>
      </c>
      <c r="AR475" s="24" t="s">
        <v>6922</v>
      </c>
      <c r="AS475" s="24">
        <v>2050</v>
      </c>
      <c r="AU475" s="26"/>
      <c r="AV475" s="24" t="s">
        <v>267</v>
      </c>
      <c r="AW475" s="22" t="s">
        <v>269</v>
      </c>
      <c r="AX475" s="24" t="s">
        <v>269</v>
      </c>
      <c r="AY475" s="24" t="s">
        <v>689</v>
      </c>
      <c r="AZ475" s="24" t="s">
        <v>7588</v>
      </c>
      <c r="BA475" s="24" t="s">
        <v>7588</v>
      </c>
      <c r="BC475" s="26"/>
      <c r="BE475" s="29"/>
      <c r="BF475" s="26"/>
      <c r="BG475" s="24">
        <f t="shared" si="253"/>
        <v>0</v>
      </c>
      <c r="BH475" s="24">
        <f t="shared" si="254"/>
        <v>0</v>
      </c>
      <c r="BI475" s="24">
        <f t="shared" si="255"/>
        <v>0</v>
      </c>
      <c r="BJ475" s="24">
        <f t="shared" si="256"/>
        <v>0</v>
      </c>
      <c r="BK475" s="24">
        <f t="shared" si="257"/>
        <v>0</v>
      </c>
      <c r="BL475" s="24">
        <f t="shared" si="258"/>
        <v>1</v>
      </c>
      <c r="BM475" s="24">
        <f t="shared" si="259"/>
        <v>0</v>
      </c>
      <c r="BN475" s="24">
        <f t="shared" si="260"/>
        <v>1</v>
      </c>
      <c r="BO475" s="24">
        <f t="shared" si="261"/>
        <v>0</v>
      </c>
      <c r="BP475" s="24">
        <f t="shared" si="262"/>
        <v>0</v>
      </c>
      <c r="BQ475" s="24">
        <f t="shared" si="263"/>
        <v>0</v>
      </c>
      <c r="BR475" s="24">
        <f t="shared" si="264"/>
        <v>0</v>
      </c>
      <c r="BS475" s="24">
        <f t="shared" si="265"/>
        <v>0</v>
      </c>
      <c r="BT475" s="24">
        <f t="shared" si="266"/>
        <v>1</v>
      </c>
      <c r="BU475" s="24">
        <f t="shared" si="267"/>
        <v>0</v>
      </c>
      <c r="BV475" s="24">
        <f t="shared" si="268"/>
        <v>0</v>
      </c>
      <c r="BW475" s="24">
        <f t="shared" si="269"/>
        <v>0</v>
      </c>
      <c r="BX475" s="24">
        <f t="shared" si="270"/>
        <v>0</v>
      </c>
      <c r="BY475" s="24">
        <f t="shared" si="271"/>
        <v>0</v>
      </c>
      <c r="BZ475" s="24">
        <f t="shared" si="272"/>
        <v>0</v>
      </c>
      <c r="CA475" s="24">
        <f t="shared" si="273"/>
        <v>1</v>
      </c>
      <c r="CB475" s="24">
        <f t="shared" si="274"/>
        <v>1</v>
      </c>
      <c r="CC475" s="24">
        <f t="shared" si="275"/>
        <v>0</v>
      </c>
      <c r="CD475" s="24">
        <f t="shared" si="276"/>
        <v>0</v>
      </c>
      <c r="CE475" s="24">
        <f t="shared" si="277"/>
        <v>0</v>
      </c>
      <c r="CF475" s="24">
        <f t="shared" si="278"/>
        <v>0</v>
      </c>
      <c r="CG475" s="24">
        <f>MAX($BJ475,$BN475,$BX475,$CB475)</f>
        <v>1</v>
      </c>
      <c r="CH475" s="24">
        <f t="shared" si="279"/>
        <v>0</v>
      </c>
      <c r="CI475" s="24">
        <f t="shared" si="280"/>
        <v>1</v>
      </c>
      <c r="CJ475" s="211">
        <f>_xlfn.XLOOKUP($C475,[1]Sheet1!$B:$B,[1]Sheet1!BJ:BJ)</f>
        <v>0</v>
      </c>
      <c r="CK475" s="211">
        <f>_xlfn.XLOOKUP($C475,[1]Sheet1!$B:$B,[1]Sheet1!BK:BK)</f>
        <v>0</v>
      </c>
      <c r="CL475" s="211">
        <f>_xlfn.XLOOKUP($C475,[1]Sheet1!$B:$B,[1]Sheet1!BL:BL)</f>
        <v>0</v>
      </c>
      <c r="CM475" s="211">
        <f>_xlfn.XLOOKUP($C475,[1]Sheet1!$B:$B,[1]Sheet1!BM:BM)</f>
        <v>0</v>
      </c>
      <c r="CN475" s="211">
        <f>_xlfn.XLOOKUP($C475,[1]Sheet1!$B:$B,[1]Sheet1!BN:BN)</f>
        <v>0</v>
      </c>
      <c r="CO475" s="211">
        <f>_xlfn.XLOOKUP($C475,[1]Sheet1!$B:$B,[1]Sheet1!BO:BO)</f>
        <v>0</v>
      </c>
      <c r="CP475" s="211">
        <f>_xlfn.XLOOKUP($C475,[1]Sheet1!$B:$B,[1]Sheet1!BP:BP)</f>
        <v>1</v>
      </c>
      <c r="CQ475" s="211">
        <f>_xlfn.XLOOKUP($C475,[1]Sheet1!$B:$B,[1]Sheet1!BQ:BQ)</f>
        <v>1</v>
      </c>
      <c r="CR475" s="211">
        <f>_xlfn.XLOOKUP($C475,[1]Sheet1!$B:$B,[1]Sheet1!BR:BR)</f>
        <v>0</v>
      </c>
      <c r="CS475" s="211">
        <f>_xlfn.XLOOKUP($C475,[1]Sheet1!$B:$B,[1]Sheet1!BS:BS)</f>
        <v>1</v>
      </c>
      <c r="CT475" s="211">
        <f>_xlfn.XLOOKUP($C475,[1]Sheet1!$B:$B,[1]Sheet1!BT:BT)</f>
        <v>0</v>
      </c>
      <c r="CU475" s="211">
        <f>_xlfn.XLOOKUP($C475,[1]Sheet1!$B:$B,[1]Sheet1!BU:BU)</f>
        <v>1</v>
      </c>
      <c r="CV475" s="211">
        <f>_xlfn.XLOOKUP($C475,[1]Sheet1!$B:$B,[1]Sheet1!BV:BV)</f>
        <v>0</v>
      </c>
      <c r="CW475" s="211">
        <f>_xlfn.XLOOKUP($C475,[1]Sheet1!$B:$B,[1]Sheet1!BW:BW)</f>
        <v>0</v>
      </c>
      <c r="CX475" s="211">
        <f>_xlfn.XLOOKUP($C475,[1]Sheet1!$B:$B,[1]Sheet1!BX:BX)</f>
        <v>0</v>
      </c>
      <c r="CY475" s="211">
        <f>_xlfn.XLOOKUP($C475,[1]Sheet1!$B:$B,[1]Sheet1!BY:BY)</f>
        <v>0</v>
      </c>
      <c r="CZ475" s="211">
        <f>_xlfn.XLOOKUP($C475,[1]Sheet1!$B:$B,[1]Sheet1!BZ:BZ)</f>
        <v>1</v>
      </c>
      <c r="DA475" s="211">
        <f>_xlfn.XLOOKUP($C475,[1]Sheet1!$B:$B,[1]Sheet1!CA:CA)</f>
        <v>0</v>
      </c>
      <c r="DB475" s="211">
        <f>_xlfn.XLOOKUP($C475,[1]Sheet1!$B:$B,[1]Sheet1!CB:CB)</f>
        <v>1</v>
      </c>
      <c r="DC475" s="211">
        <f>_xlfn.XLOOKUP($C475,[1]Sheet1!$B:$B,[1]Sheet1!CC:CC)</f>
        <v>0</v>
      </c>
      <c r="DD475" s="211">
        <f>_xlfn.XLOOKUP($C475,[1]Sheet1!$B:$B,[1]Sheet1!CD:CD)</f>
        <v>0</v>
      </c>
      <c r="DE475" s="211">
        <f>_xlfn.XLOOKUP($C475,[1]Sheet1!$B:$B,[1]Sheet1!CE:CE)</f>
        <v>1</v>
      </c>
      <c r="DF475" s="211">
        <f>_xlfn.XLOOKUP($C475,[1]Sheet1!$B:$B,[1]Sheet1!CF:CF)</f>
        <v>0</v>
      </c>
      <c r="DG475" s="163" t="str">
        <f>_xlfn.XLOOKUP(C475,[2]Sheet1!$B:$B,[2]Sheet1!$N:$N)</f>
        <v>Y</v>
      </c>
      <c r="DH475" s="163" t="str">
        <f>_xlfn.XLOOKUP(C475,[2]Sheet1!$B:$B,[2]Sheet1!$R:$R)</f>
        <v>No</v>
      </c>
      <c r="DI475" s="163" t="str">
        <f>_xlfn.XLOOKUP(C475,[2]Sheet1!$B:$B,[2]Sheet1!$AN:$AN)</f>
        <v>C</v>
      </c>
      <c r="DJ475" s="163" t="str">
        <f>_xlfn.XLOOKUP(C475,[2]Sheet1!$B:$B,[2]Sheet1!$W:$W)</f>
        <v>N</v>
      </c>
      <c r="DK475" s="163">
        <f>_xlfn.XLOOKUP(C475,[2]Sheet1!$B:$B,[2]Sheet1!$AF:$AF)</f>
        <v>0</v>
      </c>
      <c r="DL475" s="163" t="str">
        <f>_xlfn.XLOOKUP(C475,[2]Sheet1!$B:$B,[2]Sheet1!$AW:$AW)</f>
        <v>U</v>
      </c>
      <c r="DM475" s="166" t="str">
        <f t="shared" si="281"/>
        <v>Y</v>
      </c>
      <c r="DN475" s="166" t="str">
        <f t="shared" si="282"/>
        <v/>
      </c>
      <c r="DO475" s="166" t="str">
        <f t="shared" si="283"/>
        <v>Y</v>
      </c>
      <c r="DP475" s="166" t="str">
        <f t="shared" si="284"/>
        <v>N</v>
      </c>
      <c r="DQ475" s="180" t="str">
        <f t="shared" si="285"/>
        <v>Not Specified</v>
      </c>
      <c r="DR475" s="180"/>
    </row>
    <row r="476" spans="1:122" s="99" customFormat="1" ht="16.5" hidden="1" customHeight="1">
      <c r="A476" s="143">
        <v>473</v>
      </c>
      <c r="B476" s="143">
        <v>437</v>
      </c>
      <c r="C476" s="144" t="s">
        <v>2114</v>
      </c>
      <c r="D476" s="143" t="s">
        <v>7158</v>
      </c>
      <c r="E476" s="143" t="s">
        <v>7157</v>
      </c>
      <c r="F476" s="143" t="s">
        <v>2277</v>
      </c>
      <c r="G476" s="143" t="s">
        <v>3181</v>
      </c>
      <c r="H476" s="167" t="s">
        <v>2115</v>
      </c>
      <c r="I476" s="143" t="s">
        <v>1598</v>
      </c>
      <c r="J476" s="143">
        <v>-0.66100000000000003</v>
      </c>
      <c r="K476" s="143" t="s">
        <v>2116</v>
      </c>
      <c r="L476" s="143">
        <v>80730</v>
      </c>
      <c r="M476" s="144">
        <v>26</v>
      </c>
      <c r="N476" s="145" t="s">
        <v>689</v>
      </c>
      <c r="O476" s="145" t="s">
        <v>7588</v>
      </c>
      <c r="P476" s="146" t="s">
        <v>7588</v>
      </c>
      <c r="Q476" s="145" t="s">
        <v>689</v>
      </c>
      <c r="R476" s="73" t="s">
        <v>689</v>
      </c>
      <c r="S476" s="145" t="s">
        <v>7588</v>
      </c>
      <c r="T476" s="145" t="s">
        <v>7588</v>
      </c>
      <c r="U476" s="214" t="s">
        <v>7588</v>
      </c>
      <c r="V476" s="145" t="s">
        <v>7588</v>
      </c>
      <c r="W476" s="145" t="s">
        <v>7588</v>
      </c>
      <c r="X476" s="219" t="s">
        <v>7588</v>
      </c>
      <c r="Y476" s="73" t="s">
        <v>7588</v>
      </c>
      <c r="Z476" s="145" t="s">
        <v>7588</v>
      </c>
      <c r="AA476" s="146" t="s">
        <v>7588</v>
      </c>
      <c r="AB476" s="145"/>
      <c r="AC476" s="145" t="s">
        <v>7588</v>
      </c>
      <c r="AD476" s="146" t="s">
        <v>7588</v>
      </c>
      <c r="AE476" s="73" t="s">
        <v>7588</v>
      </c>
      <c r="AF476" s="73" t="s">
        <v>689</v>
      </c>
      <c r="AG476" s="145" t="s">
        <v>266</v>
      </c>
      <c r="AH476" s="145" t="s">
        <v>266</v>
      </c>
      <c r="AI476" s="145"/>
      <c r="AJ476" s="145" t="s">
        <v>691</v>
      </c>
      <c r="AK476" s="150" t="s">
        <v>2117</v>
      </c>
      <c r="AL476" s="145">
        <v>2060</v>
      </c>
      <c r="AM476" s="152" t="s">
        <v>2118</v>
      </c>
      <c r="AN476" s="144"/>
      <c r="AO476" s="24" t="s">
        <v>7588</v>
      </c>
      <c r="AP476" s="145" t="s">
        <v>689</v>
      </c>
      <c r="AQ476" s="143" t="s">
        <v>7588</v>
      </c>
      <c r="AR476" s="143" t="s">
        <v>7588</v>
      </c>
      <c r="AS476" s="143" t="s">
        <v>7588</v>
      </c>
      <c r="AT476" s="143"/>
      <c r="AU476" s="144"/>
      <c r="AV476" s="143" t="s">
        <v>7588</v>
      </c>
      <c r="AW476" s="198" t="s">
        <v>7588</v>
      </c>
      <c r="AX476" s="143" t="s">
        <v>7588</v>
      </c>
      <c r="AY476" s="143" t="s">
        <v>689</v>
      </c>
      <c r="AZ476" s="143" t="s">
        <v>7588</v>
      </c>
      <c r="BA476" s="143" t="s">
        <v>7588</v>
      </c>
      <c r="BB476" s="143"/>
      <c r="BC476" s="144"/>
      <c r="BD476" s="143"/>
      <c r="BE476" s="148"/>
      <c r="BF476" s="204" t="s">
        <v>2119</v>
      </c>
      <c r="BG476" s="24">
        <f t="shared" si="253"/>
        <v>0</v>
      </c>
      <c r="BH476" s="24">
        <f t="shared" si="254"/>
        <v>0</v>
      </c>
      <c r="BI476" s="24">
        <f t="shared" si="255"/>
        <v>0</v>
      </c>
      <c r="BJ476" s="24">
        <f t="shared" si="256"/>
        <v>0</v>
      </c>
      <c r="BK476" s="24">
        <f t="shared" si="257"/>
        <v>0</v>
      </c>
      <c r="BL476" s="24">
        <f t="shared" si="258"/>
        <v>0</v>
      </c>
      <c r="BM476" s="24">
        <f t="shared" si="259"/>
        <v>0</v>
      </c>
      <c r="BN476" s="24">
        <f t="shared" si="260"/>
        <v>0</v>
      </c>
      <c r="BO476" s="24">
        <f t="shared" si="261"/>
        <v>0</v>
      </c>
      <c r="BP476" s="24">
        <f t="shared" si="262"/>
        <v>0</v>
      </c>
      <c r="BQ476" s="24">
        <f t="shared" si="263"/>
        <v>0</v>
      </c>
      <c r="BR476" s="24">
        <f t="shared" si="264"/>
        <v>0</v>
      </c>
      <c r="BS476" s="24">
        <f t="shared" si="265"/>
        <v>0</v>
      </c>
      <c r="BT476" s="24">
        <f t="shared" si="266"/>
        <v>0</v>
      </c>
      <c r="BU476" s="24">
        <f t="shared" si="267"/>
        <v>0</v>
      </c>
      <c r="BV476" s="24">
        <f t="shared" si="268"/>
        <v>0</v>
      </c>
      <c r="BW476" s="24">
        <f t="shared" si="269"/>
        <v>0</v>
      </c>
      <c r="BX476" s="24">
        <f t="shared" si="270"/>
        <v>0</v>
      </c>
      <c r="BY476" s="24">
        <f t="shared" si="271"/>
        <v>0</v>
      </c>
      <c r="BZ476" s="24">
        <f t="shared" si="272"/>
        <v>0</v>
      </c>
      <c r="CA476" s="24">
        <f t="shared" si="273"/>
        <v>0</v>
      </c>
      <c r="CB476" s="24">
        <f t="shared" si="274"/>
        <v>0</v>
      </c>
      <c r="CC476" s="24">
        <f t="shared" si="275"/>
        <v>0</v>
      </c>
      <c r="CD476" s="24">
        <f t="shared" si="276"/>
        <v>0</v>
      </c>
      <c r="CE476" s="24">
        <f t="shared" si="277"/>
        <v>0</v>
      </c>
      <c r="CF476" s="24">
        <f t="shared" si="278"/>
        <v>0</v>
      </c>
      <c r="CG476" s="24">
        <f>MAX(BJ476,BN476,BX476,CB476)</f>
        <v>0</v>
      </c>
      <c r="CH476" s="24">
        <f t="shared" si="279"/>
        <v>0</v>
      </c>
      <c r="CI476" s="24">
        <f t="shared" si="280"/>
        <v>0</v>
      </c>
      <c r="CJ476" s="211">
        <f>_xlfn.XLOOKUP($C476,[1]Sheet1!$B:$B,[1]Sheet1!BJ:BJ)</f>
        <v>0</v>
      </c>
      <c r="CK476" s="211">
        <f>_xlfn.XLOOKUP($C476,[1]Sheet1!$B:$B,[1]Sheet1!BK:BK)</f>
        <v>0</v>
      </c>
      <c r="CL476" s="211">
        <f>_xlfn.XLOOKUP($C476,[1]Sheet1!$B:$B,[1]Sheet1!BL:BL)</f>
        <v>0</v>
      </c>
      <c r="CM476" s="211">
        <f>_xlfn.XLOOKUP($C476,[1]Sheet1!$B:$B,[1]Sheet1!BM:BM)</f>
        <v>0</v>
      </c>
      <c r="CN476" s="211">
        <f>_xlfn.XLOOKUP($C476,[1]Sheet1!$B:$B,[1]Sheet1!BN:BN)</f>
        <v>0</v>
      </c>
      <c r="CO476" s="211">
        <f>_xlfn.XLOOKUP($C476,[1]Sheet1!$B:$B,[1]Sheet1!BO:BO)</f>
        <v>0</v>
      </c>
      <c r="CP476" s="211">
        <f>_xlfn.XLOOKUP($C476,[1]Sheet1!$B:$B,[1]Sheet1!BP:BP)</f>
        <v>0</v>
      </c>
      <c r="CQ476" s="211">
        <f>_xlfn.XLOOKUP($C476,[1]Sheet1!$B:$B,[1]Sheet1!BQ:BQ)</f>
        <v>0</v>
      </c>
      <c r="CR476" s="211">
        <f>_xlfn.XLOOKUP($C476,[1]Sheet1!$B:$B,[1]Sheet1!BR:BR)</f>
        <v>0</v>
      </c>
      <c r="CS476" s="211">
        <f>_xlfn.XLOOKUP($C476,[1]Sheet1!$B:$B,[1]Sheet1!BS:BS)</f>
        <v>0</v>
      </c>
      <c r="CT476" s="211">
        <f>_xlfn.XLOOKUP($C476,[1]Sheet1!$B:$B,[1]Sheet1!BT:BT)</f>
        <v>0</v>
      </c>
      <c r="CU476" s="211">
        <f>_xlfn.XLOOKUP($C476,[1]Sheet1!$B:$B,[1]Sheet1!BU:BU)</f>
        <v>0</v>
      </c>
      <c r="CV476" s="211">
        <f>_xlfn.XLOOKUP($C476,[1]Sheet1!$B:$B,[1]Sheet1!BV:BV)</f>
        <v>0</v>
      </c>
      <c r="CW476" s="211">
        <f>_xlfn.XLOOKUP($C476,[1]Sheet1!$B:$B,[1]Sheet1!BW:BW)</f>
        <v>0</v>
      </c>
      <c r="CX476" s="211">
        <f>_xlfn.XLOOKUP($C476,[1]Sheet1!$B:$B,[1]Sheet1!BX:BX)</f>
        <v>0</v>
      </c>
      <c r="CY476" s="211">
        <f>_xlfn.XLOOKUP($C476,[1]Sheet1!$B:$B,[1]Sheet1!BY:BY)</f>
        <v>0</v>
      </c>
      <c r="CZ476" s="211">
        <f>_xlfn.XLOOKUP($C476,[1]Sheet1!$B:$B,[1]Sheet1!BZ:BZ)</f>
        <v>0</v>
      </c>
      <c r="DA476" s="211">
        <f>_xlfn.XLOOKUP($C476,[1]Sheet1!$B:$B,[1]Sheet1!CA:CA)</f>
        <v>0</v>
      </c>
      <c r="DB476" s="211">
        <f>_xlfn.XLOOKUP($C476,[1]Sheet1!$B:$B,[1]Sheet1!CB:CB)</f>
        <v>0</v>
      </c>
      <c r="DC476" s="211">
        <f>_xlfn.XLOOKUP($C476,[1]Sheet1!$B:$B,[1]Sheet1!CC:CC)</f>
        <v>0</v>
      </c>
      <c r="DD476" s="211">
        <f>_xlfn.XLOOKUP($C476,[1]Sheet1!$B:$B,[1]Sheet1!CD:CD)</f>
        <v>0</v>
      </c>
      <c r="DE476" s="211">
        <f>_xlfn.XLOOKUP($C476,[1]Sheet1!$B:$B,[1]Sheet1!CE:CE)</f>
        <v>0</v>
      </c>
      <c r="DF476" s="211">
        <f>_xlfn.XLOOKUP($C476,[1]Sheet1!$B:$B,[1]Sheet1!CF:CF)</f>
        <v>0</v>
      </c>
      <c r="DG476" s="163" t="str">
        <f>_xlfn.XLOOKUP(C476,[2]Sheet1!$B:$B,[2]Sheet1!$N:$N)</f>
        <v>N</v>
      </c>
      <c r="DH476" s="163">
        <f>_xlfn.XLOOKUP(C476,[2]Sheet1!$B:$B,[2]Sheet1!$R:$R)</f>
        <v>0</v>
      </c>
      <c r="DI476" s="163" t="str">
        <f>_xlfn.XLOOKUP(C476,[2]Sheet1!$B:$B,[2]Sheet1!$AN:$AN)</f>
        <v>N</v>
      </c>
      <c r="DJ476" s="163" t="str">
        <f>_xlfn.XLOOKUP(C476,[2]Sheet1!$B:$B,[2]Sheet1!$W:$W)</f>
        <v>G</v>
      </c>
      <c r="DK476" s="163" t="str">
        <f>_xlfn.XLOOKUP(C476,[2]Sheet1!$B:$B,[2]Sheet1!$AF:$AF)</f>
        <v>U</v>
      </c>
      <c r="DL476" s="163">
        <f>_xlfn.XLOOKUP(C476,[2]Sheet1!$B:$B,[2]Sheet1!$AW:$AW)</f>
        <v>0</v>
      </c>
      <c r="DM476" s="166" t="str">
        <f t="shared" si="281"/>
        <v>N</v>
      </c>
      <c r="DN476" s="166" t="str">
        <f t="shared" si="282"/>
        <v/>
      </c>
      <c r="DO476" s="166" t="str">
        <f t="shared" si="283"/>
        <v>N</v>
      </c>
      <c r="DP476" s="166" t="str">
        <f t="shared" si="284"/>
        <v>N</v>
      </c>
      <c r="DQ476" s="180" t="str">
        <f t="shared" si="285"/>
        <v/>
      </c>
      <c r="DR476" s="180"/>
    </row>
    <row r="477" spans="1:122" s="24" customFormat="1" ht="16.5" hidden="1" customHeight="1">
      <c r="A477" s="24">
        <v>474</v>
      </c>
      <c r="B477" s="24">
        <v>496</v>
      </c>
      <c r="C477" s="26" t="s">
        <v>149</v>
      </c>
      <c r="D477" s="24" t="s">
        <v>7231</v>
      </c>
      <c r="E477" s="24" t="s">
        <v>7186</v>
      </c>
      <c r="F477" s="24" t="s">
        <v>2374</v>
      </c>
      <c r="G477" s="24" t="s">
        <v>3136</v>
      </c>
      <c r="H477" s="30" t="s">
        <v>150</v>
      </c>
      <c r="I477" s="24" t="s">
        <v>151</v>
      </c>
      <c r="J477" s="24">
        <v>-0.71599999999999997</v>
      </c>
      <c r="K477" s="24" t="s">
        <v>152</v>
      </c>
      <c r="L477" s="24">
        <v>42511</v>
      </c>
      <c r="M477" s="26">
        <v>30</v>
      </c>
      <c r="N477" s="73" t="s">
        <v>689</v>
      </c>
      <c r="O477" s="73" t="s">
        <v>7588</v>
      </c>
      <c r="P477" s="74" t="s">
        <v>7588</v>
      </c>
      <c r="Q477" s="73" t="s">
        <v>86</v>
      </c>
      <c r="R477" s="73" t="s">
        <v>86</v>
      </c>
      <c r="S477" s="73" t="s">
        <v>673</v>
      </c>
      <c r="T477" s="73" t="s">
        <v>4121</v>
      </c>
      <c r="U477" s="214">
        <v>2030</v>
      </c>
      <c r="V477" s="73" t="s">
        <v>7588</v>
      </c>
      <c r="W477" s="73" t="s">
        <v>7588</v>
      </c>
      <c r="X477" s="218" t="s">
        <v>7588</v>
      </c>
      <c r="Y477" s="73" t="s">
        <v>7588</v>
      </c>
      <c r="Z477" s="73" t="s">
        <v>7588</v>
      </c>
      <c r="AA477" s="74" t="s">
        <v>7588</v>
      </c>
      <c r="AB477" s="73"/>
      <c r="AC477" s="73" t="s">
        <v>417</v>
      </c>
      <c r="AD477" s="74" t="s">
        <v>6</v>
      </c>
      <c r="AE477" s="73" t="s">
        <v>7588</v>
      </c>
      <c r="AF477" s="73" t="s">
        <v>689</v>
      </c>
      <c r="AG477" s="73" t="s">
        <v>266</v>
      </c>
      <c r="AH477" s="73" t="s">
        <v>266</v>
      </c>
      <c r="AI477" s="73" t="s">
        <v>266</v>
      </c>
      <c r="AJ477" s="73" t="s">
        <v>2283</v>
      </c>
      <c r="AK477" s="81" t="s">
        <v>7588</v>
      </c>
      <c r="AL477" s="73" t="s">
        <v>7588</v>
      </c>
      <c r="AM477" s="143"/>
      <c r="AN477" s="26"/>
      <c r="AO477" s="24" t="s">
        <v>7346</v>
      </c>
      <c r="AP477" s="73" t="s">
        <v>86</v>
      </c>
      <c r="AQ477" s="24" t="s">
        <v>2283</v>
      </c>
      <c r="AR477" s="24" t="s">
        <v>6935</v>
      </c>
      <c r="AS477" s="24">
        <v>2050</v>
      </c>
      <c r="AU477" s="26"/>
      <c r="AV477" s="24" t="s">
        <v>266</v>
      </c>
      <c r="AW477" s="22" t="s">
        <v>3271</v>
      </c>
      <c r="AX477" s="24" t="s">
        <v>269</v>
      </c>
      <c r="AY477" s="24" t="s">
        <v>689</v>
      </c>
      <c r="AZ477" s="24" t="s">
        <v>7588</v>
      </c>
      <c r="BA477" s="24" t="s">
        <v>7588</v>
      </c>
      <c r="BC477" s="26"/>
      <c r="BE477" s="29"/>
      <c r="BF477" s="26"/>
      <c r="BG477" s="24">
        <f t="shared" si="253"/>
        <v>0</v>
      </c>
      <c r="BH477" s="24">
        <f t="shared" si="254"/>
        <v>0</v>
      </c>
      <c r="BI477" s="24">
        <f t="shared" si="255"/>
        <v>0</v>
      </c>
      <c r="BJ477" s="24">
        <f t="shared" si="256"/>
        <v>0</v>
      </c>
      <c r="BK477" s="24">
        <f t="shared" si="257"/>
        <v>0</v>
      </c>
      <c r="BL477" s="24">
        <f t="shared" si="258"/>
        <v>1</v>
      </c>
      <c r="BM477" s="24">
        <f t="shared" si="259"/>
        <v>0</v>
      </c>
      <c r="BN477" s="24">
        <f t="shared" si="260"/>
        <v>1</v>
      </c>
      <c r="BO477" s="24">
        <f t="shared" si="261"/>
        <v>0</v>
      </c>
      <c r="BP477" s="24">
        <f t="shared" si="262"/>
        <v>0</v>
      </c>
      <c r="BQ477" s="24">
        <f t="shared" si="263"/>
        <v>0</v>
      </c>
      <c r="BR477" s="24">
        <f t="shared" si="264"/>
        <v>0</v>
      </c>
      <c r="BS477" s="24">
        <f t="shared" si="265"/>
        <v>0</v>
      </c>
      <c r="BT477" s="24">
        <f t="shared" si="266"/>
        <v>1</v>
      </c>
      <c r="BU477" s="24">
        <f t="shared" si="267"/>
        <v>0</v>
      </c>
      <c r="BV477" s="24">
        <f t="shared" si="268"/>
        <v>0</v>
      </c>
      <c r="BW477" s="24">
        <f t="shared" si="269"/>
        <v>0</v>
      </c>
      <c r="BX477" s="24">
        <f t="shared" si="270"/>
        <v>0</v>
      </c>
      <c r="BY477" s="24">
        <f t="shared" si="271"/>
        <v>0</v>
      </c>
      <c r="BZ477" s="24">
        <f t="shared" si="272"/>
        <v>0</v>
      </c>
      <c r="CA477" s="24">
        <f t="shared" si="273"/>
        <v>1</v>
      </c>
      <c r="CB477" s="24">
        <f t="shared" si="274"/>
        <v>1</v>
      </c>
      <c r="CC477" s="24">
        <f t="shared" si="275"/>
        <v>0</v>
      </c>
      <c r="CD477" s="24">
        <f t="shared" si="276"/>
        <v>0</v>
      </c>
      <c r="CE477" s="24">
        <f t="shared" si="277"/>
        <v>0</v>
      </c>
      <c r="CF477" s="24">
        <f t="shared" si="278"/>
        <v>1</v>
      </c>
      <c r="CG477" s="24">
        <f>MAX(BJ477,BN477,BX477,CB477)</f>
        <v>1</v>
      </c>
      <c r="CH477" s="24">
        <f t="shared" si="279"/>
        <v>0</v>
      </c>
      <c r="CI477" s="24">
        <f t="shared" si="280"/>
        <v>0</v>
      </c>
      <c r="CJ477" s="211">
        <f>_xlfn.XLOOKUP($C477,[1]Sheet1!$B:$B,[1]Sheet1!BJ:BJ)</f>
        <v>0</v>
      </c>
      <c r="CK477" s="211">
        <f>_xlfn.XLOOKUP($C477,[1]Sheet1!$B:$B,[1]Sheet1!BK:BK)</f>
        <v>0</v>
      </c>
      <c r="CL477" s="211">
        <f>_xlfn.XLOOKUP($C477,[1]Sheet1!$B:$B,[1]Sheet1!BL:BL)</f>
        <v>0</v>
      </c>
      <c r="CM477" s="211">
        <f>_xlfn.XLOOKUP($C477,[1]Sheet1!$B:$B,[1]Sheet1!BM:BM)</f>
        <v>0</v>
      </c>
      <c r="CN477" s="211">
        <f>_xlfn.XLOOKUP($C477,[1]Sheet1!$B:$B,[1]Sheet1!BN:BN)</f>
        <v>0</v>
      </c>
      <c r="CO477" s="211">
        <f>_xlfn.XLOOKUP($C477,[1]Sheet1!$B:$B,[1]Sheet1!BO:BO)</f>
        <v>0</v>
      </c>
      <c r="CP477" s="211">
        <f>_xlfn.XLOOKUP($C477,[1]Sheet1!$B:$B,[1]Sheet1!BP:BP)</f>
        <v>1</v>
      </c>
      <c r="CQ477" s="211">
        <f>_xlfn.XLOOKUP($C477,[1]Sheet1!$B:$B,[1]Sheet1!BQ:BQ)</f>
        <v>1</v>
      </c>
      <c r="CR477" s="211">
        <f>_xlfn.XLOOKUP($C477,[1]Sheet1!$B:$B,[1]Sheet1!BR:BR)</f>
        <v>0</v>
      </c>
      <c r="CS477" s="211">
        <f>_xlfn.XLOOKUP($C477,[1]Sheet1!$B:$B,[1]Sheet1!BS:BS)</f>
        <v>1</v>
      </c>
      <c r="CT477" s="211">
        <f>_xlfn.XLOOKUP($C477,[1]Sheet1!$B:$B,[1]Sheet1!BT:BT)</f>
        <v>0</v>
      </c>
      <c r="CU477" s="211">
        <f>_xlfn.XLOOKUP($C477,[1]Sheet1!$B:$B,[1]Sheet1!BU:BU)</f>
        <v>1</v>
      </c>
      <c r="CV477" s="211">
        <f>_xlfn.XLOOKUP($C477,[1]Sheet1!$B:$B,[1]Sheet1!BV:BV)</f>
        <v>0</v>
      </c>
      <c r="CW477" s="211">
        <f>_xlfn.XLOOKUP($C477,[1]Sheet1!$B:$B,[1]Sheet1!BW:BW)</f>
        <v>0</v>
      </c>
      <c r="CX477" s="211">
        <f>_xlfn.XLOOKUP($C477,[1]Sheet1!$B:$B,[1]Sheet1!BX:BX)</f>
        <v>0</v>
      </c>
      <c r="CY477" s="211">
        <f>_xlfn.XLOOKUP($C477,[1]Sheet1!$B:$B,[1]Sheet1!BY:BY)</f>
        <v>0</v>
      </c>
      <c r="CZ477" s="211">
        <f>_xlfn.XLOOKUP($C477,[1]Sheet1!$B:$B,[1]Sheet1!BZ:BZ)</f>
        <v>1</v>
      </c>
      <c r="DA477" s="211">
        <f>_xlfn.XLOOKUP($C477,[1]Sheet1!$B:$B,[1]Sheet1!CA:CA)</f>
        <v>0</v>
      </c>
      <c r="DB477" s="211">
        <f>_xlfn.XLOOKUP($C477,[1]Sheet1!$B:$B,[1]Sheet1!CB:CB)</f>
        <v>1</v>
      </c>
      <c r="DC477" s="211">
        <f>_xlfn.XLOOKUP($C477,[1]Sheet1!$B:$B,[1]Sheet1!CC:CC)</f>
        <v>0</v>
      </c>
      <c r="DD477" s="211">
        <f>_xlfn.XLOOKUP($C477,[1]Sheet1!$B:$B,[1]Sheet1!CD:CD)</f>
        <v>0</v>
      </c>
      <c r="DE477" s="211">
        <f>_xlfn.XLOOKUP($C477,[1]Sheet1!$B:$B,[1]Sheet1!CE:CE)</f>
        <v>1</v>
      </c>
      <c r="DF477" s="211">
        <f>_xlfn.XLOOKUP($C477,[1]Sheet1!$B:$B,[1]Sheet1!CF:CF)</f>
        <v>0</v>
      </c>
      <c r="DG477" s="163" t="str">
        <f>_xlfn.XLOOKUP(C477,[2]Sheet1!$B:$B,[2]Sheet1!$N:$N)</f>
        <v>Y</v>
      </c>
      <c r="DH477" s="163" t="str">
        <f>_xlfn.XLOOKUP(C477,[2]Sheet1!$B:$B,[2]Sheet1!$R:$R)</f>
        <v>No</v>
      </c>
      <c r="DI477" s="163" t="str">
        <f>_xlfn.XLOOKUP(C477,[2]Sheet1!$B:$B,[2]Sheet1!$AN:$AN)</f>
        <v xml:space="preserve">C  </v>
      </c>
      <c r="DJ477" s="163" t="str">
        <f>_xlfn.XLOOKUP(C477,[2]Sheet1!$B:$B,[2]Sheet1!$W:$W)</f>
        <v>N</v>
      </c>
      <c r="DK477" s="163">
        <f>_xlfn.XLOOKUP(C477,[2]Sheet1!$B:$B,[2]Sheet1!$AF:$AF)</f>
        <v>0</v>
      </c>
      <c r="DL477" s="163" t="str">
        <f>_xlfn.XLOOKUP(C477,[2]Sheet1!$B:$B,[2]Sheet1!$AW:$AW)</f>
        <v>U</v>
      </c>
      <c r="DM477" s="166" t="str">
        <f t="shared" si="281"/>
        <v>Y</v>
      </c>
      <c r="DN477" s="166" t="str">
        <f t="shared" si="282"/>
        <v/>
      </c>
      <c r="DO477" s="166" t="str">
        <f t="shared" si="283"/>
        <v>Y</v>
      </c>
      <c r="DP477" s="166" t="str">
        <f t="shared" si="284"/>
        <v>N</v>
      </c>
      <c r="DQ477" s="180" t="str">
        <f t="shared" si="285"/>
        <v>Yes</v>
      </c>
      <c r="DR477" s="180"/>
    </row>
    <row r="478" spans="1:122" s="24" customFormat="1" ht="16.5" hidden="1" customHeight="1">
      <c r="A478" s="24">
        <v>475</v>
      </c>
      <c r="B478" s="24" t="e">
        <v>#N/A</v>
      </c>
      <c r="C478" s="26" t="s">
        <v>1920</v>
      </c>
      <c r="D478" s="24" t="s">
        <v>7225</v>
      </c>
      <c r="E478" s="24" t="s">
        <v>7169</v>
      </c>
      <c r="F478" s="24" t="s">
        <v>2540</v>
      </c>
      <c r="G478" s="24" t="s">
        <v>3181</v>
      </c>
      <c r="H478" s="30" t="s">
        <v>1921</v>
      </c>
      <c r="I478" s="24" t="s">
        <v>1922</v>
      </c>
      <c r="J478" s="24">
        <v>-9.5000000000000001E-2</v>
      </c>
      <c r="K478" s="24" t="s">
        <v>1923</v>
      </c>
      <c r="L478" s="24">
        <v>30100</v>
      </c>
      <c r="M478" s="26">
        <v>5</v>
      </c>
      <c r="N478" s="73" t="s">
        <v>689</v>
      </c>
      <c r="O478" s="73" t="s">
        <v>7588</v>
      </c>
      <c r="P478" s="74" t="s">
        <v>7588</v>
      </c>
      <c r="Q478" s="73" t="s">
        <v>689</v>
      </c>
      <c r="R478" s="73" t="s">
        <v>689</v>
      </c>
      <c r="S478" s="73" t="s">
        <v>7588</v>
      </c>
      <c r="T478" s="73" t="s">
        <v>7588</v>
      </c>
      <c r="U478" s="213" t="s">
        <v>7588</v>
      </c>
      <c r="V478" s="73" t="s">
        <v>7588</v>
      </c>
      <c r="W478" s="73" t="s">
        <v>7588</v>
      </c>
      <c r="X478" s="218" t="s">
        <v>7588</v>
      </c>
      <c r="Y478" s="73" t="s">
        <v>7588</v>
      </c>
      <c r="Z478" s="73" t="s">
        <v>7588</v>
      </c>
      <c r="AA478" s="74" t="s">
        <v>7588</v>
      </c>
      <c r="AB478" s="73"/>
      <c r="AC478" s="73" t="s">
        <v>417</v>
      </c>
      <c r="AD478" s="74" t="s">
        <v>6</v>
      </c>
      <c r="AE478" s="73" t="s">
        <v>7588</v>
      </c>
      <c r="AF478" s="73" t="s">
        <v>689</v>
      </c>
      <c r="AG478" s="73" t="s">
        <v>266</v>
      </c>
      <c r="AH478" s="73" t="s">
        <v>266</v>
      </c>
      <c r="AI478" s="73" t="s">
        <v>738</v>
      </c>
      <c r="AJ478" s="73" t="s">
        <v>691</v>
      </c>
      <c r="AK478" s="81" t="s">
        <v>7588</v>
      </c>
      <c r="AL478" s="73" t="s">
        <v>7588</v>
      </c>
      <c r="AN478" s="26"/>
      <c r="AO478" s="24" t="s">
        <v>870</v>
      </c>
      <c r="AP478" s="73" t="s">
        <v>86</v>
      </c>
      <c r="AQ478" s="24" t="s">
        <v>691</v>
      </c>
      <c r="AR478" s="24" t="s">
        <v>6944</v>
      </c>
      <c r="AS478" s="24">
        <v>2050</v>
      </c>
      <c r="AU478" s="26"/>
      <c r="AV478" s="24" t="s">
        <v>266</v>
      </c>
      <c r="AW478" s="22" t="s">
        <v>267</v>
      </c>
      <c r="AX478" s="24" t="s">
        <v>269</v>
      </c>
      <c r="AY478" s="24" t="s">
        <v>689</v>
      </c>
      <c r="AZ478" s="24" t="s">
        <v>7588</v>
      </c>
      <c r="BA478" s="24" t="s">
        <v>7588</v>
      </c>
      <c r="BC478" s="26"/>
      <c r="BE478" s="29"/>
      <c r="BF478" s="26"/>
      <c r="BG478" s="24">
        <f t="shared" si="253"/>
        <v>0</v>
      </c>
      <c r="BH478" s="24">
        <f t="shared" si="254"/>
        <v>0</v>
      </c>
      <c r="BI478" s="24">
        <f t="shared" si="255"/>
        <v>0</v>
      </c>
      <c r="BJ478" s="24">
        <f t="shared" si="256"/>
        <v>0</v>
      </c>
      <c r="BK478" s="24">
        <f t="shared" si="257"/>
        <v>0</v>
      </c>
      <c r="BL478" s="24">
        <f t="shared" si="258"/>
        <v>0</v>
      </c>
      <c r="BM478" s="24">
        <f t="shared" si="259"/>
        <v>0</v>
      </c>
      <c r="BN478" s="24">
        <f t="shared" si="260"/>
        <v>0</v>
      </c>
      <c r="BO478" s="24">
        <f t="shared" si="261"/>
        <v>0</v>
      </c>
      <c r="BP478" s="24">
        <f t="shared" si="262"/>
        <v>0</v>
      </c>
      <c r="BQ478" s="24">
        <f t="shared" si="263"/>
        <v>0</v>
      </c>
      <c r="BR478" s="24">
        <f t="shared" si="264"/>
        <v>0</v>
      </c>
      <c r="BS478" s="24">
        <f t="shared" si="265"/>
        <v>0</v>
      </c>
      <c r="BT478" s="24">
        <f t="shared" si="266"/>
        <v>1</v>
      </c>
      <c r="BU478" s="24">
        <f t="shared" si="267"/>
        <v>0</v>
      </c>
      <c r="BV478" s="24">
        <f t="shared" si="268"/>
        <v>0</v>
      </c>
      <c r="BW478" s="24">
        <f t="shared" si="269"/>
        <v>0</v>
      </c>
      <c r="BX478" s="24">
        <f t="shared" si="270"/>
        <v>0</v>
      </c>
      <c r="BY478" s="24">
        <f t="shared" si="271"/>
        <v>0</v>
      </c>
      <c r="BZ478" s="24">
        <f t="shared" si="272"/>
        <v>0</v>
      </c>
      <c r="CA478" s="24">
        <f t="shared" si="273"/>
        <v>1</v>
      </c>
      <c r="CB478" s="24">
        <f t="shared" si="274"/>
        <v>1</v>
      </c>
      <c r="CC478" s="24">
        <f t="shared" si="275"/>
        <v>0</v>
      </c>
      <c r="CD478" s="24">
        <f t="shared" si="276"/>
        <v>0</v>
      </c>
      <c r="CE478" s="24">
        <f t="shared" si="277"/>
        <v>0</v>
      </c>
      <c r="CF478" s="24">
        <f t="shared" si="278"/>
        <v>1</v>
      </c>
      <c r="CG478" s="24">
        <f>MAX(BJ478,BN478,BX478,CB478)</f>
        <v>1</v>
      </c>
      <c r="CH478" s="24">
        <f t="shared" si="279"/>
        <v>0</v>
      </c>
      <c r="CI478" s="24">
        <f t="shared" si="280"/>
        <v>0</v>
      </c>
      <c r="CJ478" s="211" t="e">
        <f>_xlfn.XLOOKUP($C478,[1]Sheet1!$B:$B,[1]Sheet1!BJ:BJ)</f>
        <v>#N/A</v>
      </c>
      <c r="CK478" s="211" t="e">
        <f>_xlfn.XLOOKUP($C478,[1]Sheet1!$B:$B,[1]Sheet1!BK:BK)</f>
        <v>#N/A</v>
      </c>
      <c r="CL478" s="211" t="e">
        <f>_xlfn.XLOOKUP($C478,[1]Sheet1!$B:$B,[1]Sheet1!BL:BL)</f>
        <v>#N/A</v>
      </c>
      <c r="CM478" s="211" t="e">
        <f>_xlfn.XLOOKUP($C478,[1]Sheet1!$B:$B,[1]Sheet1!BM:BM)</f>
        <v>#N/A</v>
      </c>
      <c r="CN478" s="211" t="e">
        <f>_xlfn.XLOOKUP($C478,[1]Sheet1!$B:$B,[1]Sheet1!BN:BN)</f>
        <v>#N/A</v>
      </c>
      <c r="CO478" s="211" t="e">
        <f>_xlfn.XLOOKUP($C478,[1]Sheet1!$B:$B,[1]Sheet1!BO:BO)</f>
        <v>#N/A</v>
      </c>
      <c r="CP478" s="211" t="e">
        <f>_xlfn.XLOOKUP($C478,[1]Sheet1!$B:$B,[1]Sheet1!BP:BP)</f>
        <v>#N/A</v>
      </c>
      <c r="CQ478" s="211" t="e">
        <f>_xlfn.XLOOKUP($C478,[1]Sheet1!$B:$B,[1]Sheet1!BQ:BQ)</f>
        <v>#N/A</v>
      </c>
      <c r="CR478" s="211" t="e">
        <f>_xlfn.XLOOKUP($C478,[1]Sheet1!$B:$B,[1]Sheet1!BR:BR)</f>
        <v>#N/A</v>
      </c>
      <c r="CS478" s="211" t="e">
        <f>_xlfn.XLOOKUP($C478,[1]Sheet1!$B:$B,[1]Sheet1!BS:BS)</f>
        <v>#N/A</v>
      </c>
      <c r="CT478" s="211" t="e">
        <f>_xlfn.XLOOKUP($C478,[1]Sheet1!$B:$B,[1]Sheet1!BT:BT)</f>
        <v>#N/A</v>
      </c>
      <c r="CU478" s="211" t="e">
        <f>_xlfn.XLOOKUP($C478,[1]Sheet1!$B:$B,[1]Sheet1!BU:BU)</f>
        <v>#N/A</v>
      </c>
      <c r="CV478" s="211" t="e">
        <f>_xlfn.XLOOKUP($C478,[1]Sheet1!$B:$B,[1]Sheet1!BV:BV)</f>
        <v>#N/A</v>
      </c>
      <c r="CW478" s="211" t="e">
        <f>_xlfn.XLOOKUP($C478,[1]Sheet1!$B:$B,[1]Sheet1!BW:BW)</f>
        <v>#N/A</v>
      </c>
      <c r="CX478" s="211" t="e">
        <f>_xlfn.XLOOKUP($C478,[1]Sheet1!$B:$B,[1]Sheet1!BX:BX)</f>
        <v>#N/A</v>
      </c>
      <c r="CY478" s="211" t="e">
        <f>_xlfn.XLOOKUP($C478,[1]Sheet1!$B:$B,[1]Sheet1!BY:BY)</f>
        <v>#N/A</v>
      </c>
      <c r="CZ478" s="211" t="e">
        <f>_xlfn.XLOOKUP($C478,[1]Sheet1!$B:$B,[1]Sheet1!BZ:BZ)</f>
        <v>#N/A</v>
      </c>
      <c r="DA478" s="211" t="e">
        <f>_xlfn.XLOOKUP($C478,[1]Sheet1!$B:$B,[1]Sheet1!CA:CA)</f>
        <v>#N/A</v>
      </c>
      <c r="DB478" s="211" t="e">
        <f>_xlfn.XLOOKUP($C478,[1]Sheet1!$B:$B,[1]Sheet1!CB:CB)</f>
        <v>#N/A</v>
      </c>
      <c r="DC478" s="211" t="e">
        <f>_xlfn.XLOOKUP($C478,[1]Sheet1!$B:$B,[1]Sheet1!CC:CC)</f>
        <v>#N/A</v>
      </c>
      <c r="DD478" s="211" t="e">
        <f>_xlfn.XLOOKUP($C478,[1]Sheet1!$B:$B,[1]Sheet1!CD:CD)</f>
        <v>#N/A</v>
      </c>
      <c r="DE478" s="211" t="e">
        <f>_xlfn.XLOOKUP($C478,[1]Sheet1!$B:$B,[1]Sheet1!CE:CE)</f>
        <v>#N/A</v>
      </c>
      <c r="DF478" s="211" t="e">
        <f>_xlfn.XLOOKUP($C478,[1]Sheet1!$B:$B,[1]Sheet1!CF:CF)</f>
        <v>#N/A</v>
      </c>
      <c r="DG478" s="163" t="e">
        <f>_xlfn.XLOOKUP(C478,[2]Sheet1!$B:$B,[2]Sheet1!$N:$N)</f>
        <v>#N/A</v>
      </c>
      <c r="DH478" s="163" t="e">
        <f>_xlfn.XLOOKUP(C478,[2]Sheet1!$B:$B,[2]Sheet1!$R:$R)</f>
        <v>#N/A</v>
      </c>
      <c r="DI478" s="163" t="e">
        <f>_xlfn.XLOOKUP(C478,[2]Sheet1!$B:$B,[2]Sheet1!$AN:$AN)</f>
        <v>#N/A</v>
      </c>
      <c r="DJ478" s="163" t="e">
        <f>_xlfn.XLOOKUP(C478,[2]Sheet1!$B:$B,[2]Sheet1!$W:$W)</f>
        <v>#N/A</v>
      </c>
      <c r="DK478" s="163" t="e">
        <f>_xlfn.XLOOKUP(C478,[2]Sheet1!$B:$B,[2]Sheet1!$AF:$AF)</f>
        <v>#N/A</v>
      </c>
      <c r="DL478" s="163" t="e">
        <f>_xlfn.XLOOKUP(C478,[2]Sheet1!$B:$B,[2]Sheet1!$AW:$AW)</f>
        <v>#N/A</v>
      </c>
      <c r="DM478" s="166" t="str">
        <f t="shared" si="281"/>
        <v>N</v>
      </c>
      <c r="DN478" s="166" t="str">
        <f t="shared" si="282"/>
        <v/>
      </c>
      <c r="DO478" s="166" t="str">
        <f t="shared" si="283"/>
        <v>Y</v>
      </c>
      <c r="DP478" s="166" t="str">
        <f t="shared" si="284"/>
        <v>N</v>
      </c>
      <c r="DQ478" s="180" t="str">
        <f t="shared" si="285"/>
        <v>Yes</v>
      </c>
      <c r="DR478" s="180"/>
    </row>
    <row r="479" spans="1:122" s="24" customFormat="1" ht="16.5" hidden="1" customHeight="1">
      <c r="A479" s="24">
        <v>476</v>
      </c>
      <c r="B479" s="24">
        <v>441</v>
      </c>
      <c r="C479" s="26" t="s">
        <v>2132</v>
      </c>
      <c r="D479" s="24" t="s">
        <v>7230</v>
      </c>
      <c r="E479" s="24" t="s">
        <v>7175</v>
      </c>
      <c r="F479" s="24" t="s">
        <v>7286</v>
      </c>
      <c r="G479" s="24" t="s">
        <v>2990</v>
      </c>
      <c r="H479" s="30" t="s">
        <v>2133</v>
      </c>
      <c r="I479" s="24" t="s">
        <v>2134</v>
      </c>
      <c r="J479" s="24">
        <v>-1.278</v>
      </c>
      <c r="K479" s="24" t="s">
        <v>2135</v>
      </c>
      <c r="L479" s="24">
        <v>80951</v>
      </c>
      <c r="M479" s="26">
        <v>8</v>
      </c>
      <c r="N479" s="73" t="s">
        <v>689</v>
      </c>
      <c r="O479" s="73" t="s">
        <v>7588</v>
      </c>
      <c r="P479" s="74" t="s">
        <v>7588</v>
      </c>
      <c r="Q479" s="73" t="s">
        <v>86</v>
      </c>
      <c r="R479" s="73" t="s">
        <v>86</v>
      </c>
      <c r="S479" s="73" t="s">
        <v>673</v>
      </c>
      <c r="T479" s="73" t="s">
        <v>4121</v>
      </c>
      <c r="U479" s="213">
        <v>2030</v>
      </c>
      <c r="V479" s="73" t="s">
        <v>7588</v>
      </c>
      <c r="W479" s="73" t="s">
        <v>7588</v>
      </c>
      <c r="X479" s="218" t="s">
        <v>7588</v>
      </c>
      <c r="Y479" s="73" t="s">
        <v>7588</v>
      </c>
      <c r="Z479" s="73" t="s">
        <v>7588</v>
      </c>
      <c r="AA479" s="74" t="s">
        <v>7588</v>
      </c>
      <c r="AB479" s="73"/>
      <c r="AC479" s="73" t="s">
        <v>2995</v>
      </c>
      <c r="AD479" s="74" t="s">
        <v>7140</v>
      </c>
      <c r="AE479" s="73" t="s">
        <v>7588</v>
      </c>
      <c r="AF479" s="73" t="s">
        <v>689</v>
      </c>
      <c r="AG479" s="73" t="s">
        <v>266</v>
      </c>
      <c r="AH479" s="73" t="s">
        <v>266</v>
      </c>
      <c r="AI479" s="73" t="s">
        <v>738</v>
      </c>
      <c r="AJ479" s="73" t="s">
        <v>691</v>
      </c>
      <c r="AK479" s="81" t="s">
        <v>7588</v>
      </c>
      <c r="AL479" s="73" t="s">
        <v>7588</v>
      </c>
      <c r="AN479" s="26"/>
      <c r="AO479" s="24" t="s">
        <v>7588</v>
      </c>
      <c r="AP479" s="73" t="s">
        <v>689</v>
      </c>
      <c r="AQ479" s="24" t="s">
        <v>7588</v>
      </c>
      <c r="AR479" s="24" t="s">
        <v>7588</v>
      </c>
      <c r="AS479" s="24" t="s">
        <v>7588</v>
      </c>
      <c r="AU479" s="26"/>
      <c r="AV479" s="24" t="s">
        <v>267</v>
      </c>
      <c r="AW479" s="22" t="s">
        <v>267</v>
      </c>
      <c r="AX479" s="24" t="s">
        <v>269</v>
      </c>
      <c r="AY479" s="24" t="s">
        <v>86</v>
      </c>
      <c r="AZ479" s="24" t="s">
        <v>6957</v>
      </c>
      <c r="BA479" s="24">
        <v>2030</v>
      </c>
      <c r="BC479" s="26"/>
      <c r="BE479" s="29"/>
      <c r="BF479" s="26"/>
      <c r="BG479" s="24">
        <f t="shared" si="253"/>
        <v>0</v>
      </c>
      <c r="BH479" s="24">
        <f t="shared" si="254"/>
        <v>0</v>
      </c>
      <c r="BI479" s="24">
        <f t="shared" si="255"/>
        <v>0</v>
      </c>
      <c r="BJ479" s="24">
        <f t="shared" si="256"/>
        <v>0</v>
      </c>
      <c r="BK479" s="24">
        <f t="shared" si="257"/>
        <v>0</v>
      </c>
      <c r="BL479" s="24">
        <f t="shared" si="258"/>
        <v>1</v>
      </c>
      <c r="BM479" s="24">
        <f t="shared" si="259"/>
        <v>0</v>
      </c>
      <c r="BN479" s="24">
        <f t="shared" si="260"/>
        <v>1</v>
      </c>
      <c r="BO479" s="24">
        <f t="shared" si="261"/>
        <v>0</v>
      </c>
      <c r="BP479" s="24">
        <f t="shared" si="262"/>
        <v>0</v>
      </c>
      <c r="BQ479" s="24">
        <f t="shared" si="263"/>
        <v>0</v>
      </c>
      <c r="BR479" s="24">
        <f t="shared" si="264"/>
        <v>0</v>
      </c>
      <c r="BS479" s="24">
        <f t="shared" si="265"/>
        <v>0</v>
      </c>
      <c r="BT479" s="24">
        <f t="shared" si="266"/>
        <v>0</v>
      </c>
      <c r="BU479" s="24">
        <f t="shared" si="267"/>
        <v>0</v>
      </c>
      <c r="BV479" s="24">
        <f t="shared" si="268"/>
        <v>0</v>
      </c>
      <c r="BW479" s="24">
        <f t="shared" si="269"/>
        <v>0</v>
      </c>
      <c r="BX479" s="24">
        <f t="shared" si="270"/>
        <v>0</v>
      </c>
      <c r="BY479" s="24">
        <f t="shared" si="271"/>
        <v>0</v>
      </c>
      <c r="BZ479" s="24">
        <f t="shared" si="272"/>
        <v>0</v>
      </c>
      <c r="CA479" s="24">
        <f t="shared" si="273"/>
        <v>0</v>
      </c>
      <c r="CB479" s="24">
        <f t="shared" si="274"/>
        <v>0</v>
      </c>
      <c r="CC479" s="24">
        <f t="shared" si="275"/>
        <v>0</v>
      </c>
      <c r="CD479" s="24">
        <f t="shared" si="276"/>
        <v>1</v>
      </c>
      <c r="CE479" s="24">
        <f t="shared" si="277"/>
        <v>0</v>
      </c>
      <c r="CF479" s="24">
        <f t="shared" si="278"/>
        <v>0</v>
      </c>
      <c r="CG479" s="24">
        <f>MAX($BJ479,$BN479,$BX479,$CB479)</f>
        <v>1</v>
      </c>
      <c r="CH479" s="24">
        <f t="shared" si="279"/>
        <v>0</v>
      </c>
      <c r="CI479" s="24">
        <f t="shared" si="280"/>
        <v>1</v>
      </c>
      <c r="CJ479" s="211">
        <f>_xlfn.XLOOKUP($C479,[1]Sheet1!$B:$B,[1]Sheet1!BJ:BJ)</f>
        <v>0</v>
      </c>
      <c r="CK479" s="211">
        <f>_xlfn.XLOOKUP($C479,[1]Sheet1!$B:$B,[1]Sheet1!BK:BK)</f>
        <v>0</v>
      </c>
      <c r="CL479" s="211">
        <f>_xlfn.XLOOKUP($C479,[1]Sheet1!$B:$B,[1]Sheet1!BL:BL)</f>
        <v>0</v>
      </c>
      <c r="CM479" s="211">
        <f>_xlfn.XLOOKUP($C479,[1]Sheet1!$B:$B,[1]Sheet1!BM:BM)</f>
        <v>0</v>
      </c>
      <c r="CN479" s="211">
        <f>_xlfn.XLOOKUP($C479,[1]Sheet1!$B:$B,[1]Sheet1!BN:BN)</f>
        <v>0</v>
      </c>
      <c r="CO479" s="211">
        <f>_xlfn.XLOOKUP($C479,[1]Sheet1!$B:$B,[1]Sheet1!BO:BO)</f>
        <v>0</v>
      </c>
      <c r="CP479" s="211">
        <f>_xlfn.XLOOKUP($C479,[1]Sheet1!$B:$B,[1]Sheet1!BP:BP)</f>
        <v>0</v>
      </c>
      <c r="CQ479" s="211">
        <f>_xlfn.XLOOKUP($C479,[1]Sheet1!$B:$B,[1]Sheet1!BQ:BQ)</f>
        <v>0</v>
      </c>
      <c r="CR479" s="211">
        <f>_xlfn.XLOOKUP($C479,[1]Sheet1!$B:$B,[1]Sheet1!BR:BR)</f>
        <v>0</v>
      </c>
      <c r="CS479" s="211">
        <f>_xlfn.XLOOKUP($C479,[1]Sheet1!$B:$B,[1]Sheet1!BS:BS)</f>
        <v>1</v>
      </c>
      <c r="CT479" s="211">
        <f>_xlfn.XLOOKUP($C479,[1]Sheet1!$B:$B,[1]Sheet1!BT:BT)</f>
        <v>0</v>
      </c>
      <c r="CU479" s="211">
        <f>_xlfn.XLOOKUP($C479,[1]Sheet1!$B:$B,[1]Sheet1!BU:BU)</f>
        <v>1</v>
      </c>
      <c r="CV479" s="211">
        <f>_xlfn.XLOOKUP($C479,[1]Sheet1!$B:$B,[1]Sheet1!BV:BV)</f>
        <v>0</v>
      </c>
      <c r="CW479" s="211">
        <f>_xlfn.XLOOKUP($C479,[1]Sheet1!$B:$B,[1]Sheet1!BW:BW)</f>
        <v>0</v>
      </c>
      <c r="CX479" s="211">
        <f>_xlfn.XLOOKUP($C479,[1]Sheet1!$B:$B,[1]Sheet1!BX:BX)</f>
        <v>0</v>
      </c>
      <c r="CY479" s="211">
        <f>_xlfn.XLOOKUP($C479,[1]Sheet1!$B:$B,[1]Sheet1!BY:BY)</f>
        <v>0</v>
      </c>
      <c r="CZ479" s="211">
        <f>_xlfn.XLOOKUP($C479,[1]Sheet1!$B:$B,[1]Sheet1!BZ:BZ)</f>
        <v>0</v>
      </c>
      <c r="DA479" s="211">
        <f>_xlfn.XLOOKUP($C479,[1]Sheet1!$B:$B,[1]Sheet1!CA:CA)</f>
        <v>0</v>
      </c>
      <c r="DB479" s="211">
        <f>_xlfn.XLOOKUP($C479,[1]Sheet1!$B:$B,[1]Sheet1!CB:CB)</f>
        <v>0</v>
      </c>
      <c r="DC479" s="211">
        <f>_xlfn.XLOOKUP($C479,[1]Sheet1!$B:$B,[1]Sheet1!CC:CC)</f>
        <v>0</v>
      </c>
      <c r="DD479" s="211">
        <f>_xlfn.XLOOKUP($C479,[1]Sheet1!$B:$B,[1]Sheet1!CD:CD)</f>
        <v>0</v>
      </c>
      <c r="DE479" s="211">
        <f>_xlfn.XLOOKUP($C479,[1]Sheet1!$B:$B,[1]Sheet1!CE:CE)</f>
        <v>1</v>
      </c>
      <c r="DF479" s="211">
        <f>_xlfn.XLOOKUP($C479,[1]Sheet1!$B:$B,[1]Sheet1!CF:CF)</f>
        <v>0</v>
      </c>
      <c r="DG479" s="163" t="str">
        <f>_xlfn.XLOOKUP(C479,[2]Sheet1!$B:$B,[2]Sheet1!$N:$N)</f>
        <v>Y</v>
      </c>
      <c r="DH479" s="163" t="str">
        <f>_xlfn.XLOOKUP(C479,[2]Sheet1!$B:$B,[2]Sheet1!$R:$R)</f>
        <v>No</v>
      </c>
      <c r="DI479" s="163" t="str">
        <f>_xlfn.XLOOKUP(C479,[2]Sheet1!$B:$B,[2]Sheet1!$AN:$AN)</f>
        <v>N</v>
      </c>
      <c r="DJ479" s="163" t="str">
        <f>_xlfn.XLOOKUP(C479,[2]Sheet1!$B:$B,[2]Sheet1!$W:$W)</f>
        <v>N</v>
      </c>
      <c r="DK479" s="163" t="str">
        <f>_xlfn.XLOOKUP(C479,[2]Sheet1!$B:$B,[2]Sheet1!$AF:$AF)</f>
        <v>N</v>
      </c>
      <c r="DL479" s="163" t="str">
        <f>_xlfn.XLOOKUP(C479,[2]Sheet1!$B:$B,[2]Sheet1!$AW:$AW)</f>
        <v>N</v>
      </c>
      <c r="DM479" s="166" t="str">
        <f t="shared" si="281"/>
        <v>Y</v>
      </c>
      <c r="DN479" s="166" t="str">
        <f t="shared" si="282"/>
        <v/>
      </c>
      <c r="DO479" s="166" t="str">
        <f t="shared" si="283"/>
        <v>N</v>
      </c>
      <c r="DP479" s="166" t="str">
        <f t="shared" si="284"/>
        <v>N</v>
      </c>
      <c r="DQ479" s="180" t="str">
        <f t="shared" si="285"/>
        <v>Not Specified</v>
      </c>
      <c r="DR479" s="180"/>
    </row>
    <row r="480" spans="1:122" s="24" customFormat="1" ht="16.5" hidden="1" customHeight="1">
      <c r="A480" s="24">
        <v>477</v>
      </c>
      <c r="B480" s="24">
        <v>494</v>
      </c>
      <c r="C480" s="26" t="s">
        <v>2136</v>
      </c>
      <c r="D480" s="24" t="s">
        <v>7222</v>
      </c>
      <c r="E480" s="24" t="s">
        <v>7189</v>
      </c>
      <c r="F480" s="24" t="s">
        <v>2428</v>
      </c>
      <c r="G480" s="24" t="s">
        <v>3136</v>
      </c>
      <c r="H480" s="30" t="s">
        <v>2137</v>
      </c>
      <c r="I480" s="24" t="s">
        <v>2138</v>
      </c>
      <c r="J480" s="24">
        <v>8.3000000000000004E-2</v>
      </c>
      <c r="K480" s="24" t="s">
        <v>2139</v>
      </c>
      <c r="L480" s="24">
        <v>100000</v>
      </c>
      <c r="M480" s="26">
        <v>26</v>
      </c>
      <c r="N480" s="73" t="s">
        <v>689</v>
      </c>
      <c r="O480" s="73" t="s">
        <v>7588</v>
      </c>
      <c r="P480" s="74" t="s">
        <v>7588</v>
      </c>
      <c r="Q480" s="73" t="s">
        <v>86</v>
      </c>
      <c r="R480" s="73" t="s">
        <v>86</v>
      </c>
      <c r="S480" s="73" t="s">
        <v>3067</v>
      </c>
      <c r="T480" s="73" t="s">
        <v>7588</v>
      </c>
      <c r="U480" s="213">
        <v>2030</v>
      </c>
      <c r="V480" s="73" t="s">
        <v>7588</v>
      </c>
      <c r="W480" s="73" t="s">
        <v>7588</v>
      </c>
      <c r="X480" s="218" t="s">
        <v>7588</v>
      </c>
      <c r="Y480" s="73" t="s">
        <v>7588</v>
      </c>
      <c r="Z480" s="73" t="s">
        <v>7588</v>
      </c>
      <c r="AA480" s="74" t="s">
        <v>7588</v>
      </c>
      <c r="AB480" s="73"/>
      <c r="AC480" s="73" t="s">
        <v>2995</v>
      </c>
      <c r="AD480" s="74" t="s">
        <v>7140</v>
      </c>
      <c r="AE480" s="73" t="s">
        <v>7588</v>
      </c>
      <c r="AF480" s="73" t="s">
        <v>689</v>
      </c>
      <c r="AG480" s="73" t="s">
        <v>266</v>
      </c>
      <c r="AH480" s="73" t="s">
        <v>266</v>
      </c>
      <c r="AI480" s="73" t="s">
        <v>266</v>
      </c>
      <c r="AJ480" s="73" t="s">
        <v>2283</v>
      </c>
      <c r="AK480" s="81" t="s">
        <v>7588</v>
      </c>
      <c r="AL480" s="73" t="s">
        <v>7588</v>
      </c>
      <c r="AN480" s="26"/>
      <c r="AO480" s="24" t="s">
        <v>7588</v>
      </c>
      <c r="AP480" s="73" t="s">
        <v>689</v>
      </c>
      <c r="AQ480" s="24" t="s">
        <v>7588</v>
      </c>
      <c r="AR480" s="24" t="s">
        <v>7588</v>
      </c>
      <c r="AS480" s="24" t="s">
        <v>7588</v>
      </c>
      <c r="AU480" s="26"/>
      <c r="AV480" s="24" t="s">
        <v>269</v>
      </c>
      <c r="AW480" s="22" t="s">
        <v>269</v>
      </c>
      <c r="AX480" s="24" t="s">
        <v>269</v>
      </c>
      <c r="AY480" s="24" t="s">
        <v>86</v>
      </c>
      <c r="AZ480" s="24" t="s">
        <v>6964</v>
      </c>
      <c r="BA480" s="24">
        <v>2030</v>
      </c>
      <c r="BC480" s="26"/>
      <c r="BE480" s="29"/>
      <c r="BF480" s="26"/>
      <c r="BG480" s="24">
        <f t="shared" si="253"/>
        <v>0</v>
      </c>
      <c r="BH480" s="24">
        <f t="shared" si="254"/>
        <v>0</v>
      </c>
      <c r="BI480" s="24">
        <f t="shared" si="255"/>
        <v>0</v>
      </c>
      <c r="BJ480" s="24">
        <f t="shared" si="256"/>
        <v>0</v>
      </c>
      <c r="BK480" s="24">
        <f t="shared" si="257"/>
        <v>0</v>
      </c>
      <c r="BL480" s="24">
        <f t="shared" si="258"/>
        <v>1</v>
      </c>
      <c r="BM480" s="24">
        <f t="shared" si="259"/>
        <v>0</v>
      </c>
      <c r="BN480" s="24">
        <f t="shared" si="260"/>
        <v>1</v>
      </c>
      <c r="BO480" s="24">
        <f t="shared" si="261"/>
        <v>0</v>
      </c>
      <c r="BP480" s="24">
        <f t="shared" si="262"/>
        <v>0</v>
      </c>
      <c r="BQ480" s="24">
        <f t="shared" si="263"/>
        <v>0</v>
      </c>
      <c r="BR480" s="24">
        <f t="shared" si="264"/>
        <v>0</v>
      </c>
      <c r="BS480" s="24">
        <f t="shared" si="265"/>
        <v>0</v>
      </c>
      <c r="BT480" s="24">
        <f t="shared" si="266"/>
        <v>0</v>
      </c>
      <c r="BU480" s="24">
        <f t="shared" si="267"/>
        <v>0</v>
      </c>
      <c r="BV480" s="24">
        <f t="shared" si="268"/>
        <v>0</v>
      </c>
      <c r="BW480" s="24">
        <f t="shared" si="269"/>
        <v>0</v>
      </c>
      <c r="BX480" s="24">
        <f t="shared" si="270"/>
        <v>0</v>
      </c>
      <c r="BY480" s="24">
        <f t="shared" si="271"/>
        <v>0</v>
      </c>
      <c r="BZ480" s="24">
        <f t="shared" si="272"/>
        <v>0</v>
      </c>
      <c r="CA480" s="24">
        <f t="shared" si="273"/>
        <v>0</v>
      </c>
      <c r="CB480" s="24">
        <f t="shared" si="274"/>
        <v>0</v>
      </c>
      <c r="CC480" s="24">
        <f t="shared" si="275"/>
        <v>0</v>
      </c>
      <c r="CD480" s="24">
        <f t="shared" si="276"/>
        <v>1</v>
      </c>
      <c r="CE480" s="24">
        <f t="shared" si="277"/>
        <v>0</v>
      </c>
      <c r="CF480" s="24">
        <f t="shared" si="278"/>
        <v>0</v>
      </c>
      <c r="CG480" s="24">
        <f>MAX(BJ480,BN480,BX480,CB480)</f>
        <v>1</v>
      </c>
      <c r="CH480" s="24">
        <f t="shared" si="279"/>
        <v>1</v>
      </c>
      <c r="CI480" s="24">
        <f t="shared" si="280"/>
        <v>0</v>
      </c>
      <c r="CJ480" s="211">
        <f>_xlfn.XLOOKUP($C480,[1]Sheet1!$B:$B,[1]Sheet1!BJ:BJ)</f>
        <v>0</v>
      </c>
      <c r="CK480" s="211">
        <f>_xlfn.XLOOKUP($C480,[1]Sheet1!$B:$B,[1]Sheet1!BK:BK)</f>
        <v>0</v>
      </c>
      <c r="CL480" s="211">
        <f>_xlfn.XLOOKUP($C480,[1]Sheet1!$B:$B,[1]Sheet1!BL:BL)</f>
        <v>1</v>
      </c>
      <c r="CM480" s="211">
        <f>_xlfn.XLOOKUP($C480,[1]Sheet1!$B:$B,[1]Sheet1!BM:BM)</f>
        <v>1</v>
      </c>
      <c r="CN480" s="211">
        <f>_xlfn.XLOOKUP($C480,[1]Sheet1!$B:$B,[1]Sheet1!BN:BN)</f>
        <v>0</v>
      </c>
      <c r="CO480" s="211">
        <f>_xlfn.XLOOKUP($C480,[1]Sheet1!$B:$B,[1]Sheet1!BO:BO)</f>
        <v>0</v>
      </c>
      <c r="CP480" s="211">
        <f>_xlfn.XLOOKUP($C480,[1]Sheet1!$B:$B,[1]Sheet1!BP:BP)</f>
        <v>0</v>
      </c>
      <c r="CQ480" s="211">
        <f>_xlfn.XLOOKUP($C480,[1]Sheet1!$B:$B,[1]Sheet1!BQ:BQ)</f>
        <v>0</v>
      </c>
      <c r="CR480" s="211">
        <f>_xlfn.XLOOKUP($C480,[1]Sheet1!$B:$B,[1]Sheet1!BR:BR)</f>
        <v>0</v>
      </c>
      <c r="CS480" s="211">
        <f>_xlfn.XLOOKUP($C480,[1]Sheet1!$B:$B,[1]Sheet1!BS:BS)</f>
        <v>1</v>
      </c>
      <c r="CT480" s="211">
        <f>_xlfn.XLOOKUP($C480,[1]Sheet1!$B:$B,[1]Sheet1!BT:BT)</f>
        <v>0</v>
      </c>
      <c r="CU480" s="211">
        <f>_xlfn.XLOOKUP($C480,[1]Sheet1!$B:$B,[1]Sheet1!BU:BU)</f>
        <v>1</v>
      </c>
      <c r="CV480" s="211">
        <f>_xlfn.XLOOKUP($C480,[1]Sheet1!$B:$B,[1]Sheet1!BV:BV)</f>
        <v>0</v>
      </c>
      <c r="CW480" s="211">
        <f>_xlfn.XLOOKUP($C480,[1]Sheet1!$B:$B,[1]Sheet1!BW:BW)</f>
        <v>0</v>
      </c>
      <c r="CX480" s="211">
        <f>_xlfn.XLOOKUP($C480,[1]Sheet1!$B:$B,[1]Sheet1!BX:BX)</f>
        <v>0</v>
      </c>
      <c r="CY480" s="211">
        <f>_xlfn.XLOOKUP($C480,[1]Sheet1!$B:$B,[1]Sheet1!BY:BY)</f>
        <v>0</v>
      </c>
      <c r="CZ480" s="211">
        <f>_xlfn.XLOOKUP($C480,[1]Sheet1!$B:$B,[1]Sheet1!BZ:BZ)</f>
        <v>1</v>
      </c>
      <c r="DA480" s="211">
        <f>_xlfn.XLOOKUP($C480,[1]Sheet1!$B:$B,[1]Sheet1!CA:CA)</f>
        <v>0</v>
      </c>
      <c r="DB480" s="211">
        <f>_xlfn.XLOOKUP($C480,[1]Sheet1!$B:$B,[1]Sheet1!CB:CB)</f>
        <v>1</v>
      </c>
      <c r="DC480" s="211">
        <f>_xlfn.XLOOKUP($C480,[1]Sheet1!$B:$B,[1]Sheet1!CC:CC)</f>
        <v>0</v>
      </c>
      <c r="DD480" s="211">
        <f>_xlfn.XLOOKUP($C480,[1]Sheet1!$B:$B,[1]Sheet1!CD:CD)</f>
        <v>0</v>
      </c>
      <c r="DE480" s="211">
        <f>_xlfn.XLOOKUP($C480,[1]Sheet1!$B:$B,[1]Sheet1!CE:CE)</f>
        <v>1</v>
      </c>
      <c r="DF480" s="211">
        <f>_xlfn.XLOOKUP($C480,[1]Sheet1!$B:$B,[1]Sheet1!CF:CF)</f>
        <v>0</v>
      </c>
      <c r="DG480" s="163" t="str">
        <f>_xlfn.XLOOKUP(C480,[2]Sheet1!$B:$B,[2]Sheet1!$N:$N)</f>
        <v>Y</v>
      </c>
      <c r="DH480" s="163" t="str">
        <f>_xlfn.XLOOKUP(C480,[2]Sheet1!$B:$B,[2]Sheet1!$R:$R)</f>
        <v>No</v>
      </c>
      <c r="DI480" s="163" t="str">
        <f>_xlfn.XLOOKUP(C480,[2]Sheet1!$B:$B,[2]Sheet1!$AN:$AN)</f>
        <v>N</v>
      </c>
      <c r="DJ480" s="163" t="str">
        <f>_xlfn.XLOOKUP(C480,[2]Sheet1!$B:$B,[2]Sheet1!$W:$W)</f>
        <v>C</v>
      </c>
      <c r="DK480" s="163" t="str">
        <f>_xlfn.XLOOKUP(C480,[2]Sheet1!$B:$B,[2]Sheet1!$AF:$AF)</f>
        <v>U</v>
      </c>
      <c r="DL480" s="163" t="str">
        <f>_xlfn.XLOOKUP(C480,[2]Sheet1!$B:$B,[2]Sheet1!$AW:$AW)</f>
        <v>N</v>
      </c>
      <c r="DM480" s="166" t="str">
        <f t="shared" si="281"/>
        <v>Y</v>
      </c>
      <c r="DN480" s="166" t="str">
        <f t="shared" si="282"/>
        <v/>
      </c>
      <c r="DO480" s="166" t="str">
        <f t="shared" si="283"/>
        <v>N</v>
      </c>
      <c r="DP480" s="166" t="str">
        <f t="shared" si="284"/>
        <v>N</v>
      </c>
      <c r="DQ480" s="180" t="str">
        <f t="shared" si="285"/>
        <v>No</v>
      </c>
      <c r="DR480" s="180"/>
    </row>
    <row r="481" spans="1:122" s="24" customFormat="1" ht="16.5" hidden="1" customHeight="1">
      <c r="A481" s="86">
        <v>478</v>
      </c>
      <c r="B481" s="86" t="e">
        <v>#N/A</v>
      </c>
      <c r="C481" s="87" t="s">
        <v>257</v>
      </c>
      <c r="D481" s="24" t="s">
        <v>4633</v>
      </c>
      <c r="E481" s="24" t="s">
        <v>7191</v>
      </c>
      <c r="F481" s="24" t="s">
        <v>7287</v>
      </c>
      <c r="G481" s="24" t="s">
        <v>3136</v>
      </c>
      <c r="H481" s="30" t="s">
        <v>258</v>
      </c>
      <c r="I481" s="24" t="s">
        <v>259</v>
      </c>
      <c r="J481" s="24">
        <v>-0.94799999999999995</v>
      </c>
      <c r="K481" s="24" t="s">
        <v>260</v>
      </c>
      <c r="L481" s="24">
        <v>60038</v>
      </c>
      <c r="M481" s="26">
        <v>3</v>
      </c>
      <c r="N481" s="73" t="s">
        <v>689</v>
      </c>
      <c r="O481" s="73" t="s">
        <v>7588</v>
      </c>
      <c r="P481" s="74" t="s">
        <v>7588</v>
      </c>
      <c r="Q481" s="73" t="s">
        <v>86</v>
      </c>
      <c r="R481" s="73" t="s">
        <v>86</v>
      </c>
      <c r="S481" s="73" t="s">
        <v>673</v>
      </c>
      <c r="T481" s="73" t="s">
        <v>2984</v>
      </c>
      <c r="U481" s="213">
        <v>2030</v>
      </c>
      <c r="V481" s="73" t="s">
        <v>673</v>
      </c>
      <c r="W481" s="73" t="s">
        <v>2984</v>
      </c>
      <c r="X481" s="218">
        <v>2050</v>
      </c>
      <c r="Y481" s="73" t="s">
        <v>86</v>
      </c>
      <c r="Z481" s="73" t="s">
        <v>673</v>
      </c>
      <c r="AA481" s="74">
        <v>2050</v>
      </c>
      <c r="AB481" s="73"/>
      <c r="AC481" s="73" t="s">
        <v>417</v>
      </c>
      <c r="AD481" s="74" t="s">
        <v>6</v>
      </c>
      <c r="AE481" s="73" t="s">
        <v>7588</v>
      </c>
      <c r="AF481" s="73" t="s">
        <v>689</v>
      </c>
      <c r="AG481" s="73" t="s">
        <v>266</v>
      </c>
      <c r="AH481" s="73" t="s">
        <v>266</v>
      </c>
      <c r="AI481" s="73" t="s">
        <v>738</v>
      </c>
      <c r="AJ481" s="73" t="s">
        <v>691</v>
      </c>
      <c r="AK481" s="81" t="s">
        <v>7588</v>
      </c>
      <c r="AL481" s="73" t="s">
        <v>7588</v>
      </c>
      <c r="AN481" s="26"/>
      <c r="AO481" s="24" t="s">
        <v>870</v>
      </c>
      <c r="AP481" s="73" t="s">
        <v>86</v>
      </c>
      <c r="AQ481" s="24" t="s">
        <v>691</v>
      </c>
      <c r="AR481" s="24" t="s">
        <v>6973</v>
      </c>
      <c r="AS481" s="24">
        <v>2050</v>
      </c>
      <c r="AU481" s="26"/>
      <c r="AV481" s="24" t="s">
        <v>267</v>
      </c>
      <c r="AW481" s="22" t="s">
        <v>267</v>
      </c>
      <c r="AX481" s="24" t="s">
        <v>269</v>
      </c>
      <c r="AY481" s="24" t="s">
        <v>689</v>
      </c>
      <c r="AZ481" s="24" t="s">
        <v>7588</v>
      </c>
      <c r="BA481" s="24" t="s">
        <v>7588</v>
      </c>
      <c r="BC481" s="26"/>
      <c r="BE481" s="29"/>
      <c r="BF481" s="26"/>
      <c r="BG481" s="24">
        <f t="shared" si="253"/>
        <v>0</v>
      </c>
      <c r="BH481" s="24">
        <f t="shared" si="254"/>
        <v>0</v>
      </c>
      <c r="BI481" s="24">
        <f t="shared" si="255"/>
        <v>0</v>
      </c>
      <c r="BJ481" s="24">
        <f t="shared" si="256"/>
        <v>0</v>
      </c>
      <c r="BK481" s="24">
        <f t="shared" si="257"/>
        <v>0</v>
      </c>
      <c r="BL481" s="24">
        <f t="shared" si="258"/>
        <v>1</v>
      </c>
      <c r="BM481" s="24">
        <f t="shared" si="259"/>
        <v>0</v>
      </c>
      <c r="BN481" s="24">
        <f t="shared" si="260"/>
        <v>1</v>
      </c>
      <c r="BO481" s="24">
        <f t="shared" si="261"/>
        <v>0</v>
      </c>
      <c r="BP481" s="24">
        <f t="shared" si="262"/>
        <v>0</v>
      </c>
      <c r="BQ481" s="24">
        <f t="shared" si="263"/>
        <v>1</v>
      </c>
      <c r="BR481" s="24">
        <f t="shared" si="264"/>
        <v>0</v>
      </c>
      <c r="BS481" s="24">
        <f t="shared" si="265"/>
        <v>0</v>
      </c>
      <c r="BT481" s="24">
        <f t="shared" si="266"/>
        <v>1</v>
      </c>
      <c r="BU481" s="24">
        <f t="shared" si="267"/>
        <v>0</v>
      </c>
      <c r="BV481" s="24">
        <f t="shared" si="268"/>
        <v>0</v>
      </c>
      <c r="BW481" s="24">
        <f t="shared" si="269"/>
        <v>0</v>
      </c>
      <c r="BX481" s="24">
        <f t="shared" si="270"/>
        <v>0</v>
      </c>
      <c r="BY481" s="24">
        <f t="shared" si="271"/>
        <v>0</v>
      </c>
      <c r="BZ481" s="24">
        <f t="shared" si="272"/>
        <v>0</v>
      </c>
      <c r="CA481" s="24">
        <f t="shared" si="273"/>
        <v>1</v>
      </c>
      <c r="CB481" s="24">
        <f t="shared" si="274"/>
        <v>1</v>
      </c>
      <c r="CC481" s="24">
        <f t="shared" si="275"/>
        <v>0</v>
      </c>
      <c r="CD481" s="24">
        <f t="shared" si="276"/>
        <v>0</v>
      </c>
      <c r="CE481" s="24">
        <f t="shared" si="277"/>
        <v>0</v>
      </c>
      <c r="CF481" s="24">
        <f t="shared" si="278"/>
        <v>0</v>
      </c>
      <c r="CG481" s="24">
        <f>MAX($BJ481,$BN481,$BX481,$CB481)</f>
        <v>1</v>
      </c>
      <c r="CH481" s="24">
        <f t="shared" si="279"/>
        <v>0</v>
      </c>
      <c r="CI481" s="24">
        <f t="shared" si="280"/>
        <v>1</v>
      </c>
      <c r="CJ481" s="211" t="e">
        <f>_xlfn.XLOOKUP($C481,[1]Sheet1!$B:$B,[1]Sheet1!BJ:BJ)</f>
        <v>#N/A</v>
      </c>
      <c r="CK481" s="211" t="e">
        <f>_xlfn.XLOOKUP($C481,[1]Sheet1!$B:$B,[1]Sheet1!BK:BK)</f>
        <v>#N/A</v>
      </c>
      <c r="CL481" s="211" t="e">
        <f>_xlfn.XLOOKUP($C481,[1]Sheet1!$B:$B,[1]Sheet1!BL:BL)</f>
        <v>#N/A</v>
      </c>
      <c r="CM481" s="211" t="e">
        <f>_xlfn.XLOOKUP($C481,[1]Sheet1!$B:$B,[1]Sheet1!BM:BM)</f>
        <v>#N/A</v>
      </c>
      <c r="CN481" s="211" t="e">
        <f>_xlfn.XLOOKUP($C481,[1]Sheet1!$B:$B,[1]Sheet1!BN:BN)</f>
        <v>#N/A</v>
      </c>
      <c r="CO481" s="211" t="e">
        <f>_xlfn.XLOOKUP($C481,[1]Sheet1!$B:$B,[1]Sheet1!BO:BO)</f>
        <v>#N/A</v>
      </c>
      <c r="CP481" s="211" t="e">
        <f>_xlfn.XLOOKUP($C481,[1]Sheet1!$B:$B,[1]Sheet1!BP:BP)</f>
        <v>#N/A</v>
      </c>
      <c r="CQ481" s="211" t="e">
        <f>_xlfn.XLOOKUP($C481,[1]Sheet1!$B:$B,[1]Sheet1!BQ:BQ)</f>
        <v>#N/A</v>
      </c>
      <c r="CR481" s="211" t="e">
        <f>_xlfn.XLOOKUP($C481,[1]Sheet1!$B:$B,[1]Sheet1!BR:BR)</f>
        <v>#N/A</v>
      </c>
      <c r="CS481" s="211" t="e">
        <f>_xlfn.XLOOKUP($C481,[1]Sheet1!$B:$B,[1]Sheet1!BS:BS)</f>
        <v>#N/A</v>
      </c>
      <c r="CT481" s="211" t="e">
        <f>_xlfn.XLOOKUP($C481,[1]Sheet1!$B:$B,[1]Sheet1!BT:BT)</f>
        <v>#N/A</v>
      </c>
      <c r="CU481" s="211" t="e">
        <f>_xlfn.XLOOKUP($C481,[1]Sheet1!$B:$B,[1]Sheet1!BU:BU)</f>
        <v>#N/A</v>
      </c>
      <c r="CV481" s="211" t="e">
        <f>_xlfn.XLOOKUP($C481,[1]Sheet1!$B:$B,[1]Sheet1!BV:BV)</f>
        <v>#N/A</v>
      </c>
      <c r="CW481" s="211" t="e">
        <f>_xlfn.XLOOKUP($C481,[1]Sheet1!$B:$B,[1]Sheet1!BW:BW)</f>
        <v>#N/A</v>
      </c>
      <c r="CX481" s="211" t="e">
        <f>_xlfn.XLOOKUP($C481,[1]Sheet1!$B:$B,[1]Sheet1!BX:BX)</f>
        <v>#N/A</v>
      </c>
      <c r="CY481" s="211" t="e">
        <f>_xlfn.XLOOKUP($C481,[1]Sheet1!$B:$B,[1]Sheet1!BY:BY)</f>
        <v>#N/A</v>
      </c>
      <c r="CZ481" s="211" t="e">
        <f>_xlfn.XLOOKUP($C481,[1]Sheet1!$B:$B,[1]Sheet1!BZ:BZ)</f>
        <v>#N/A</v>
      </c>
      <c r="DA481" s="211" t="e">
        <f>_xlfn.XLOOKUP($C481,[1]Sheet1!$B:$B,[1]Sheet1!CA:CA)</f>
        <v>#N/A</v>
      </c>
      <c r="DB481" s="211" t="e">
        <f>_xlfn.XLOOKUP($C481,[1]Sheet1!$B:$B,[1]Sheet1!CB:CB)</f>
        <v>#N/A</v>
      </c>
      <c r="DC481" s="211" t="e">
        <f>_xlfn.XLOOKUP($C481,[1]Sheet1!$B:$B,[1]Sheet1!CC:CC)</f>
        <v>#N/A</v>
      </c>
      <c r="DD481" s="211" t="e">
        <f>_xlfn.XLOOKUP($C481,[1]Sheet1!$B:$B,[1]Sheet1!CD:CD)</f>
        <v>#N/A</v>
      </c>
      <c r="DE481" s="211" t="e">
        <f>_xlfn.XLOOKUP($C481,[1]Sheet1!$B:$B,[1]Sheet1!CE:CE)</f>
        <v>#N/A</v>
      </c>
      <c r="DF481" s="211" t="e">
        <f>_xlfn.XLOOKUP($C481,[1]Sheet1!$B:$B,[1]Sheet1!CF:CF)</f>
        <v>#N/A</v>
      </c>
      <c r="DG481" s="163" t="e">
        <f>_xlfn.XLOOKUP(C481,[2]Sheet1!$B:$B,[2]Sheet1!$N:$N)</f>
        <v>#N/A</v>
      </c>
      <c r="DH481" s="163" t="e">
        <f>_xlfn.XLOOKUP(C481,[2]Sheet1!$B:$B,[2]Sheet1!$R:$R)</f>
        <v>#N/A</v>
      </c>
      <c r="DI481" s="163" t="e">
        <f>_xlfn.XLOOKUP(C481,[2]Sheet1!$B:$B,[2]Sheet1!$AN:$AN)</f>
        <v>#N/A</v>
      </c>
      <c r="DJ481" s="163" t="e">
        <f>_xlfn.XLOOKUP(C481,[2]Sheet1!$B:$B,[2]Sheet1!$W:$W)</f>
        <v>#N/A</v>
      </c>
      <c r="DK481" s="163" t="e">
        <f>_xlfn.XLOOKUP(C481,[2]Sheet1!$B:$B,[2]Sheet1!$AF:$AF)</f>
        <v>#N/A</v>
      </c>
      <c r="DL481" s="163" t="e">
        <f>_xlfn.XLOOKUP(C481,[2]Sheet1!$B:$B,[2]Sheet1!$AW:$AW)</f>
        <v>#N/A</v>
      </c>
      <c r="DM481" s="166" t="str">
        <f t="shared" si="281"/>
        <v>Y</v>
      </c>
      <c r="DN481" s="166" t="str">
        <f t="shared" si="282"/>
        <v>Targets set</v>
      </c>
      <c r="DO481" s="166" t="str">
        <f t="shared" si="283"/>
        <v>Y</v>
      </c>
      <c r="DP481" s="166" t="str">
        <f t="shared" si="284"/>
        <v>N</v>
      </c>
      <c r="DQ481" s="180" t="str">
        <f t="shared" si="285"/>
        <v>Not Specified</v>
      </c>
      <c r="DR481" s="180"/>
    </row>
    <row r="482" spans="1:122" s="24" customFormat="1" ht="16.5" hidden="1" customHeight="1">
      <c r="A482" s="24">
        <v>479</v>
      </c>
      <c r="B482" s="24">
        <v>467</v>
      </c>
      <c r="C482" s="26" t="s">
        <v>2156</v>
      </c>
      <c r="D482" s="24" t="s">
        <v>7159</v>
      </c>
      <c r="E482" s="24" t="s">
        <v>7155</v>
      </c>
      <c r="F482" s="24" t="s">
        <v>2277</v>
      </c>
      <c r="G482" s="24" t="s">
        <v>3181</v>
      </c>
      <c r="H482" s="30" t="s">
        <v>2157</v>
      </c>
      <c r="I482" s="24" t="s">
        <v>2158</v>
      </c>
      <c r="J482" s="24">
        <v>0</v>
      </c>
      <c r="K482" s="24" t="s">
        <v>2159</v>
      </c>
      <c r="L482" s="24">
        <v>50508</v>
      </c>
      <c r="M482" s="26">
        <v>14</v>
      </c>
      <c r="N482" s="73" t="s">
        <v>86</v>
      </c>
      <c r="O482" s="73">
        <v>2024</v>
      </c>
      <c r="P482" s="74">
        <v>2030</v>
      </c>
      <c r="Q482" s="73" t="s">
        <v>689</v>
      </c>
      <c r="R482" s="73" t="s">
        <v>689</v>
      </c>
      <c r="S482" s="73" t="s">
        <v>7588</v>
      </c>
      <c r="T482" s="73" t="s">
        <v>7588</v>
      </c>
      <c r="U482" s="213" t="s">
        <v>7588</v>
      </c>
      <c r="V482" s="73" t="s">
        <v>7588</v>
      </c>
      <c r="W482" s="73" t="s">
        <v>7588</v>
      </c>
      <c r="X482" s="218" t="s">
        <v>7588</v>
      </c>
      <c r="Y482" s="73" t="s">
        <v>7588</v>
      </c>
      <c r="Z482" s="73" t="s">
        <v>7588</v>
      </c>
      <c r="AA482" s="74" t="s">
        <v>7588</v>
      </c>
      <c r="AB482" s="73"/>
      <c r="AC482" s="73" t="s">
        <v>7588</v>
      </c>
      <c r="AD482" s="74" t="s">
        <v>7588</v>
      </c>
      <c r="AE482" s="73" t="s">
        <v>7588</v>
      </c>
      <c r="AF482" s="73" t="s">
        <v>689</v>
      </c>
      <c r="AG482" s="73" t="s">
        <v>166</v>
      </c>
      <c r="AH482" s="73" t="s">
        <v>166</v>
      </c>
      <c r="AI482" s="73" t="s">
        <v>7588</v>
      </c>
      <c r="AJ482" s="73" t="s">
        <v>691</v>
      </c>
      <c r="AK482" s="81" t="s">
        <v>2160</v>
      </c>
      <c r="AL482" s="73">
        <v>2030</v>
      </c>
      <c r="AM482" s="28" t="s">
        <v>2161</v>
      </c>
      <c r="AN482" s="26"/>
      <c r="AO482" s="24" t="s">
        <v>7588</v>
      </c>
      <c r="AP482" s="73" t="s">
        <v>689</v>
      </c>
      <c r="AQ482" s="24" t="s">
        <v>7588</v>
      </c>
      <c r="AR482" s="24" t="s">
        <v>7588</v>
      </c>
      <c r="AS482" s="24" t="s">
        <v>7588</v>
      </c>
      <c r="AU482" s="26"/>
      <c r="AV482" s="24" t="s">
        <v>7588</v>
      </c>
      <c r="AW482" s="22" t="s">
        <v>7588</v>
      </c>
      <c r="AX482" s="24" t="s">
        <v>7588</v>
      </c>
      <c r="AY482" s="24" t="s">
        <v>689</v>
      </c>
      <c r="AZ482" s="24" t="s">
        <v>7588</v>
      </c>
      <c r="BA482" s="24" t="s">
        <v>7588</v>
      </c>
      <c r="BC482" s="26"/>
      <c r="BE482" s="29"/>
      <c r="BF482" s="26"/>
      <c r="BG482" s="24">
        <f t="shared" si="253"/>
        <v>0</v>
      </c>
      <c r="BH482" s="24">
        <f t="shared" si="254"/>
        <v>1</v>
      </c>
      <c r="BI482" s="24">
        <f t="shared" si="255"/>
        <v>0</v>
      </c>
      <c r="BJ482" s="24">
        <f t="shared" si="256"/>
        <v>1</v>
      </c>
      <c r="BK482" s="24">
        <f t="shared" si="257"/>
        <v>0</v>
      </c>
      <c r="BL482" s="24">
        <f t="shared" si="258"/>
        <v>0</v>
      </c>
      <c r="BM482" s="24">
        <f t="shared" si="259"/>
        <v>0</v>
      </c>
      <c r="BN482" s="24">
        <f t="shared" si="260"/>
        <v>0</v>
      </c>
      <c r="BO482" s="24">
        <f t="shared" si="261"/>
        <v>0</v>
      </c>
      <c r="BP482" s="24">
        <f t="shared" si="262"/>
        <v>0</v>
      </c>
      <c r="BQ482" s="24">
        <f t="shared" si="263"/>
        <v>0</v>
      </c>
      <c r="BR482" s="24">
        <f t="shared" si="264"/>
        <v>0</v>
      </c>
      <c r="BS482" s="24">
        <f t="shared" si="265"/>
        <v>0</v>
      </c>
      <c r="BT482" s="24">
        <f t="shared" si="266"/>
        <v>0</v>
      </c>
      <c r="BU482" s="24">
        <f t="shared" si="267"/>
        <v>0</v>
      </c>
      <c r="BV482" s="24">
        <f t="shared" si="268"/>
        <v>0</v>
      </c>
      <c r="BW482" s="24">
        <f t="shared" si="269"/>
        <v>0</v>
      </c>
      <c r="BX482" s="24">
        <f t="shared" si="270"/>
        <v>0</v>
      </c>
      <c r="BY482" s="24">
        <f t="shared" si="271"/>
        <v>0</v>
      </c>
      <c r="BZ482" s="24">
        <f t="shared" si="272"/>
        <v>0</v>
      </c>
      <c r="CA482" s="24">
        <f t="shared" si="273"/>
        <v>0</v>
      </c>
      <c r="CB482" s="24">
        <f t="shared" si="274"/>
        <v>0</v>
      </c>
      <c r="CC482" s="24">
        <f t="shared" si="275"/>
        <v>0</v>
      </c>
      <c r="CD482" s="24">
        <f t="shared" si="276"/>
        <v>0</v>
      </c>
      <c r="CE482" s="24">
        <f t="shared" si="277"/>
        <v>0</v>
      </c>
      <c r="CF482" s="24">
        <f t="shared" si="278"/>
        <v>0</v>
      </c>
      <c r="CG482" s="24">
        <f>MAX($BJ482,$BN482,$BX482,$CB482)</f>
        <v>1</v>
      </c>
      <c r="CH482" s="24">
        <f t="shared" si="279"/>
        <v>0</v>
      </c>
      <c r="CI482" s="24">
        <f t="shared" si="280"/>
        <v>0</v>
      </c>
      <c r="CJ482" s="211">
        <f>_xlfn.XLOOKUP($C482,[1]Sheet1!$B:$B,[1]Sheet1!BJ:BJ)</f>
        <v>1</v>
      </c>
      <c r="CK482" s="211">
        <f>_xlfn.XLOOKUP($C482,[1]Sheet1!$B:$B,[1]Sheet1!BK:BK)</f>
        <v>0</v>
      </c>
      <c r="CL482" s="211">
        <f>_xlfn.XLOOKUP($C482,[1]Sheet1!$B:$B,[1]Sheet1!BL:BL)</f>
        <v>0</v>
      </c>
      <c r="CM482" s="211">
        <f>_xlfn.XLOOKUP($C482,[1]Sheet1!$B:$B,[1]Sheet1!BM:BM)</f>
        <v>1</v>
      </c>
      <c r="CN482" s="211">
        <f>_xlfn.XLOOKUP($C482,[1]Sheet1!$B:$B,[1]Sheet1!BN:BN)</f>
        <v>0</v>
      </c>
      <c r="CO482" s="211">
        <f>_xlfn.XLOOKUP($C482,[1]Sheet1!$B:$B,[1]Sheet1!BO:BO)</f>
        <v>0</v>
      </c>
      <c r="CP482" s="211">
        <f>_xlfn.XLOOKUP($C482,[1]Sheet1!$B:$B,[1]Sheet1!BP:BP)</f>
        <v>0</v>
      </c>
      <c r="CQ482" s="211">
        <f>_xlfn.XLOOKUP($C482,[1]Sheet1!$B:$B,[1]Sheet1!BQ:BQ)</f>
        <v>0</v>
      </c>
      <c r="CR482" s="211">
        <f>_xlfn.XLOOKUP($C482,[1]Sheet1!$B:$B,[1]Sheet1!BR:BR)</f>
        <v>0</v>
      </c>
      <c r="CS482" s="211">
        <f>_xlfn.XLOOKUP($C482,[1]Sheet1!$B:$B,[1]Sheet1!BS:BS)</f>
        <v>0</v>
      </c>
      <c r="CT482" s="211">
        <f>_xlfn.XLOOKUP($C482,[1]Sheet1!$B:$B,[1]Sheet1!BT:BT)</f>
        <v>0</v>
      </c>
      <c r="CU482" s="211">
        <f>_xlfn.XLOOKUP($C482,[1]Sheet1!$B:$B,[1]Sheet1!BU:BU)</f>
        <v>0</v>
      </c>
      <c r="CV482" s="211">
        <f>_xlfn.XLOOKUP($C482,[1]Sheet1!$B:$B,[1]Sheet1!BV:BV)</f>
        <v>0</v>
      </c>
      <c r="CW482" s="211">
        <f>_xlfn.XLOOKUP($C482,[1]Sheet1!$B:$B,[1]Sheet1!BW:BW)</f>
        <v>0</v>
      </c>
      <c r="CX482" s="211">
        <f>_xlfn.XLOOKUP($C482,[1]Sheet1!$B:$B,[1]Sheet1!BX:BX)</f>
        <v>0</v>
      </c>
      <c r="CY482" s="211">
        <f>_xlfn.XLOOKUP($C482,[1]Sheet1!$B:$B,[1]Sheet1!BY:BY)</f>
        <v>0</v>
      </c>
      <c r="CZ482" s="211">
        <f>_xlfn.XLOOKUP($C482,[1]Sheet1!$B:$B,[1]Sheet1!BZ:BZ)</f>
        <v>1</v>
      </c>
      <c r="DA482" s="211">
        <f>_xlfn.XLOOKUP($C482,[1]Sheet1!$B:$B,[1]Sheet1!CA:CA)</f>
        <v>1</v>
      </c>
      <c r="DB482" s="211">
        <f>_xlfn.XLOOKUP($C482,[1]Sheet1!$B:$B,[1]Sheet1!CB:CB)</f>
        <v>1</v>
      </c>
      <c r="DC482" s="211">
        <f>_xlfn.XLOOKUP($C482,[1]Sheet1!$B:$B,[1]Sheet1!CC:CC)</f>
        <v>1</v>
      </c>
      <c r="DD482" s="211">
        <f>_xlfn.XLOOKUP($C482,[1]Sheet1!$B:$B,[1]Sheet1!CD:CD)</f>
        <v>0</v>
      </c>
      <c r="DE482" s="211">
        <f>_xlfn.XLOOKUP($C482,[1]Sheet1!$B:$B,[1]Sheet1!CE:CE)</f>
        <v>1</v>
      </c>
      <c r="DF482" s="211">
        <f>_xlfn.XLOOKUP($C482,[1]Sheet1!$B:$B,[1]Sheet1!CF:CF)</f>
        <v>1</v>
      </c>
      <c r="DG482" s="163" t="str">
        <f>_xlfn.XLOOKUP(C482,[2]Sheet1!$B:$B,[2]Sheet1!$N:$N)</f>
        <v>N</v>
      </c>
      <c r="DH482" s="163">
        <f>_xlfn.XLOOKUP(C482,[2]Sheet1!$B:$B,[2]Sheet1!$R:$R)</f>
        <v>0</v>
      </c>
      <c r="DI482" s="163" t="str">
        <f>_xlfn.XLOOKUP(C482,[2]Sheet1!$B:$B,[2]Sheet1!$AN:$AN)</f>
        <v>N</v>
      </c>
      <c r="DJ482" s="163" t="str">
        <f>_xlfn.XLOOKUP(C482,[2]Sheet1!$B:$B,[2]Sheet1!$W:$W)</f>
        <v>C</v>
      </c>
      <c r="DK482" s="163">
        <f>_xlfn.XLOOKUP(C482,[2]Sheet1!$B:$B,[2]Sheet1!$AF:$AF)</f>
        <v>0</v>
      </c>
      <c r="DL482" s="163">
        <f>_xlfn.XLOOKUP(C482,[2]Sheet1!$B:$B,[2]Sheet1!$AW:$AW)</f>
        <v>0</v>
      </c>
      <c r="DM482" s="166" t="str">
        <f t="shared" si="281"/>
        <v>N</v>
      </c>
      <c r="DN482" s="166" t="str">
        <f t="shared" si="282"/>
        <v/>
      </c>
      <c r="DO482" s="166" t="str">
        <f t="shared" si="283"/>
        <v>N</v>
      </c>
      <c r="DP482" s="166" t="str">
        <f t="shared" si="284"/>
        <v>N</v>
      </c>
      <c r="DQ482" s="180" t="str">
        <f t="shared" si="285"/>
        <v/>
      </c>
      <c r="DR482" s="180"/>
    </row>
    <row r="483" spans="1:122" s="24" customFormat="1" ht="16.5" hidden="1" customHeight="1">
      <c r="A483" s="143">
        <v>480</v>
      </c>
      <c r="B483" s="143">
        <v>291</v>
      </c>
      <c r="C483" s="144" t="s">
        <v>2162</v>
      </c>
      <c r="D483" s="143" t="s">
        <v>7193</v>
      </c>
      <c r="E483" s="143" t="s">
        <v>7193</v>
      </c>
      <c r="F483" s="143" t="s">
        <v>2277</v>
      </c>
      <c r="G483" s="143" t="s">
        <v>3181</v>
      </c>
      <c r="H483" s="167" t="s">
        <v>2163</v>
      </c>
      <c r="I483" s="143" t="s">
        <v>2164</v>
      </c>
      <c r="J483" s="143">
        <v>2.8679999999999999</v>
      </c>
      <c r="K483" s="143" t="s">
        <v>2165</v>
      </c>
      <c r="L483" s="143">
        <v>13354</v>
      </c>
      <c r="M483" s="144">
        <v>14</v>
      </c>
      <c r="N483" s="145" t="s">
        <v>689</v>
      </c>
      <c r="O483" s="145" t="s">
        <v>7588</v>
      </c>
      <c r="P483" s="146" t="s">
        <v>7588</v>
      </c>
      <c r="Q483" s="73" t="s">
        <v>689</v>
      </c>
      <c r="R483" s="73" t="s">
        <v>689</v>
      </c>
      <c r="S483" s="145" t="s">
        <v>7588</v>
      </c>
      <c r="T483" s="145" t="s">
        <v>7588</v>
      </c>
      <c r="U483" s="214" t="s">
        <v>7588</v>
      </c>
      <c r="V483" s="145" t="s">
        <v>7588</v>
      </c>
      <c r="W483" s="145" t="s">
        <v>7588</v>
      </c>
      <c r="X483" s="219" t="s">
        <v>7588</v>
      </c>
      <c r="Y483" s="73" t="s">
        <v>7588</v>
      </c>
      <c r="Z483" s="145" t="s">
        <v>7588</v>
      </c>
      <c r="AA483" s="146" t="s">
        <v>7588</v>
      </c>
      <c r="AB483" s="145"/>
      <c r="AC483" s="145" t="s">
        <v>3013</v>
      </c>
      <c r="AD483" s="146" t="s">
        <v>7139</v>
      </c>
      <c r="AE483" s="145" t="s">
        <v>85</v>
      </c>
      <c r="AF483" s="73" t="s">
        <v>689</v>
      </c>
      <c r="AG483" s="145" t="s">
        <v>166</v>
      </c>
      <c r="AH483" s="145" t="s">
        <v>166</v>
      </c>
      <c r="AI483" s="145"/>
      <c r="AJ483" s="145" t="s">
        <v>691</v>
      </c>
      <c r="AK483" s="147" t="s">
        <v>167</v>
      </c>
      <c r="AL483" s="145">
        <v>2060</v>
      </c>
      <c r="AM483" s="152" t="s">
        <v>2166</v>
      </c>
      <c r="AN483" s="144"/>
      <c r="AO483" s="24" t="s">
        <v>7588</v>
      </c>
      <c r="AP483" s="145" t="s">
        <v>689</v>
      </c>
      <c r="AQ483" s="143" t="s">
        <v>7588</v>
      </c>
      <c r="AR483" s="143" t="s">
        <v>7588</v>
      </c>
      <c r="AS483" s="143" t="s">
        <v>7588</v>
      </c>
      <c r="AT483" s="143"/>
      <c r="AU483" s="144"/>
      <c r="AV483" s="143" t="s">
        <v>269</v>
      </c>
      <c r="AW483" s="198" t="s">
        <v>269</v>
      </c>
      <c r="AX483" s="143" t="s">
        <v>269</v>
      </c>
      <c r="AY483" s="143" t="s">
        <v>689</v>
      </c>
      <c r="AZ483" s="143" t="s">
        <v>7588</v>
      </c>
      <c r="BA483" s="143" t="s">
        <v>7588</v>
      </c>
      <c r="BB483" s="143"/>
      <c r="BC483" s="144"/>
      <c r="BD483" s="143"/>
      <c r="BE483" s="148"/>
      <c r="BF483" s="144"/>
      <c r="BG483" s="24">
        <f t="shared" si="253"/>
        <v>0</v>
      </c>
      <c r="BH483" s="24">
        <f t="shared" si="254"/>
        <v>0</v>
      </c>
      <c r="BI483" s="24">
        <f t="shared" si="255"/>
        <v>0</v>
      </c>
      <c r="BJ483" s="24">
        <f t="shared" si="256"/>
        <v>0</v>
      </c>
      <c r="BK483" s="24">
        <f t="shared" si="257"/>
        <v>0</v>
      </c>
      <c r="BL483" s="24">
        <f t="shared" si="258"/>
        <v>0</v>
      </c>
      <c r="BM483" s="24">
        <f t="shared" si="259"/>
        <v>0</v>
      </c>
      <c r="BN483" s="24">
        <f t="shared" si="260"/>
        <v>0</v>
      </c>
      <c r="BO483" s="24">
        <f t="shared" si="261"/>
        <v>0</v>
      </c>
      <c r="BP483" s="24">
        <f t="shared" si="262"/>
        <v>0</v>
      </c>
      <c r="BQ483" s="24">
        <f t="shared" si="263"/>
        <v>0</v>
      </c>
      <c r="BR483" s="24">
        <f t="shared" si="264"/>
        <v>0</v>
      </c>
      <c r="BS483" s="24">
        <f t="shared" si="265"/>
        <v>0</v>
      </c>
      <c r="BT483" s="24">
        <f t="shared" si="266"/>
        <v>0</v>
      </c>
      <c r="BU483" s="24">
        <f t="shared" si="267"/>
        <v>0</v>
      </c>
      <c r="BV483" s="24">
        <f t="shared" si="268"/>
        <v>0</v>
      </c>
      <c r="BW483" s="24">
        <f t="shared" si="269"/>
        <v>0</v>
      </c>
      <c r="BX483" s="24">
        <f t="shared" si="270"/>
        <v>0</v>
      </c>
      <c r="BY483" s="24">
        <f t="shared" si="271"/>
        <v>0</v>
      </c>
      <c r="BZ483" s="24">
        <f t="shared" si="272"/>
        <v>0</v>
      </c>
      <c r="CA483" s="24">
        <f t="shared" si="273"/>
        <v>0</v>
      </c>
      <c r="CB483" s="24">
        <f t="shared" si="274"/>
        <v>0</v>
      </c>
      <c r="CC483" s="24">
        <f t="shared" si="275"/>
        <v>0</v>
      </c>
      <c r="CD483" s="24">
        <f t="shared" si="276"/>
        <v>0</v>
      </c>
      <c r="CE483" s="24">
        <f t="shared" si="277"/>
        <v>0</v>
      </c>
      <c r="CF483" s="24">
        <f t="shared" si="278"/>
        <v>0</v>
      </c>
      <c r="CG483" s="24">
        <f>MAX(BJ483,BN483,BX483,CB483)</f>
        <v>0</v>
      </c>
      <c r="CH483" s="24">
        <f t="shared" si="279"/>
        <v>1</v>
      </c>
      <c r="CI483" s="24">
        <f t="shared" si="280"/>
        <v>0</v>
      </c>
      <c r="CJ483" s="211">
        <f>_xlfn.XLOOKUP($C483,[1]Sheet1!$B:$B,[1]Sheet1!BJ:BJ)</f>
        <v>0</v>
      </c>
      <c r="CK483" s="211">
        <f>_xlfn.XLOOKUP($C483,[1]Sheet1!$B:$B,[1]Sheet1!BK:BK)</f>
        <v>0</v>
      </c>
      <c r="CL483" s="211">
        <f>_xlfn.XLOOKUP($C483,[1]Sheet1!$B:$B,[1]Sheet1!BL:BL)</f>
        <v>0</v>
      </c>
      <c r="CM483" s="211">
        <f>_xlfn.XLOOKUP($C483,[1]Sheet1!$B:$B,[1]Sheet1!BM:BM)</f>
        <v>0</v>
      </c>
      <c r="CN483" s="211">
        <f>_xlfn.XLOOKUP($C483,[1]Sheet1!$B:$B,[1]Sheet1!BN:BN)</f>
        <v>0</v>
      </c>
      <c r="CO483" s="211">
        <f>_xlfn.XLOOKUP($C483,[1]Sheet1!$B:$B,[1]Sheet1!BO:BO)</f>
        <v>0</v>
      </c>
      <c r="CP483" s="211">
        <f>_xlfn.XLOOKUP($C483,[1]Sheet1!$B:$B,[1]Sheet1!BP:BP)</f>
        <v>0</v>
      </c>
      <c r="CQ483" s="211">
        <f>_xlfn.XLOOKUP($C483,[1]Sheet1!$B:$B,[1]Sheet1!BQ:BQ)</f>
        <v>0</v>
      </c>
      <c r="CR483" s="211">
        <f>_xlfn.XLOOKUP($C483,[1]Sheet1!$B:$B,[1]Sheet1!BR:BR)</f>
        <v>0</v>
      </c>
      <c r="CS483" s="211">
        <f>_xlfn.XLOOKUP($C483,[1]Sheet1!$B:$B,[1]Sheet1!BS:BS)</f>
        <v>0</v>
      </c>
      <c r="CT483" s="211">
        <f>_xlfn.XLOOKUP($C483,[1]Sheet1!$B:$B,[1]Sheet1!BT:BT)</f>
        <v>0</v>
      </c>
      <c r="CU483" s="211">
        <f>_xlfn.XLOOKUP($C483,[1]Sheet1!$B:$B,[1]Sheet1!BU:BU)</f>
        <v>0</v>
      </c>
      <c r="CV483" s="211">
        <f>_xlfn.XLOOKUP($C483,[1]Sheet1!$B:$B,[1]Sheet1!BV:BV)</f>
        <v>0</v>
      </c>
      <c r="CW483" s="211">
        <f>_xlfn.XLOOKUP($C483,[1]Sheet1!$B:$B,[1]Sheet1!BW:BW)</f>
        <v>0</v>
      </c>
      <c r="CX483" s="211">
        <f>_xlfn.XLOOKUP($C483,[1]Sheet1!$B:$B,[1]Sheet1!BX:BX)</f>
        <v>0</v>
      </c>
      <c r="CY483" s="211">
        <f>_xlfn.XLOOKUP($C483,[1]Sheet1!$B:$B,[1]Sheet1!BY:BY)</f>
        <v>0</v>
      </c>
      <c r="CZ483" s="211">
        <f>_xlfn.XLOOKUP($C483,[1]Sheet1!$B:$B,[1]Sheet1!BZ:BZ)</f>
        <v>0</v>
      </c>
      <c r="DA483" s="211">
        <f>_xlfn.XLOOKUP($C483,[1]Sheet1!$B:$B,[1]Sheet1!CA:CA)</f>
        <v>0</v>
      </c>
      <c r="DB483" s="211">
        <f>_xlfn.XLOOKUP($C483,[1]Sheet1!$B:$B,[1]Sheet1!CB:CB)</f>
        <v>0</v>
      </c>
      <c r="DC483" s="211">
        <f>_xlfn.XLOOKUP($C483,[1]Sheet1!$B:$B,[1]Sheet1!CC:CC)</f>
        <v>0</v>
      </c>
      <c r="DD483" s="211">
        <f>_xlfn.XLOOKUP($C483,[1]Sheet1!$B:$B,[1]Sheet1!CD:CD)</f>
        <v>0</v>
      </c>
      <c r="DE483" s="211">
        <f>_xlfn.XLOOKUP($C483,[1]Sheet1!$B:$B,[1]Sheet1!CE:CE)</f>
        <v>0</v>
      </c>
      <c r="DF483" s="211">
        <f>_xlfn.XLOOKUP($C483,[1]Sheet1!$B:$B,[1]Sheet1!CF:CF)</f>
        <v>0</v>
      </c>
      <c r="DG483" s="163" t="str">
        <f>_xlfn.XLOOKUP(C483,[2]Sheet1!$B:$B,[2]Sheet1!$N:$N)</f>
        <v>N</v>
      </c>
      <c r="DH483" s="163">
        <f>_xlfn.XLOOKUP(C483,[2]Sheet1!$B:$B,[2]Sheet1!$R:$R)</f>
        <v>0</v>
      </c>
      <c r="DI483" s="163" t="str">
        <f>_xlfn.XLOOKUP(C483,[2]Sheet1!$B:$B,[2]Sheet1!$AN:$AN)</f>
        <v>N</v>
      </c>
      <c r="DJ483" s="163" t="str">
        <f>_xlfn.XLOOKUP(C483,[2]Sheet1!$B:$B,[2]Sheet1!$W:$W)</f>
        <v>N</v>
      </c>
      <c r="DK483" s="163">
        <f>_xlfn.XLOOKUP(C483,[2]Sheet1!$B:$B,[2]Sheet1!$AF:$AF)</f>
        <v>0</v>
      </c>
      <c r="DL483" s="163">
        <f>_xlfn.XLOOKUP(C483,[2]Sheet1!$B:$B,[2]Sheet1!$AW:$AW)</f>
        <v>0</v>
      </c>
      <c r="DM483" s="166" t="str">
        <f t="shared" si="281"/>
        <v>N</v>
      </c>
      <c r="DN483" s="166" t="str">
        <f t="shared" si="282"/>
        <v/>
      </c>
      <c r="DO483" s="166" t="str">
        <f t="shared" si="283"/>
        <v>N</v>
      </c>
      <c r="DP483" s="166" t="str">
        <f t="shared" si="284"/>
        <v>N</v>
      </c>
      <c r="DQ483" s="180" t="str">
        <f t="shared" si="285"/>
        <v>No</v>
      </c>
      <c r="DR483" s="180"/>
    </row>
    <row r="484" spans="1:122" s="99" customFormat="1" ht="16.5" hidden="1" customHeight="1">
      <c r="A484" s="143">
        <v>481</v>
      </c>
      <c r="B484" s="143">
        <v>483</v>
      </c>
      <c r="C484" s="144" t="s">
        <v>2167</v>
      </c>
      <c r="D484" s="143" t="s">
        <v>7187</v>
      </c>
      <c r="E484" s="143" t="s">
        <v>7169</v>
      </c>
      <c r="F484" s="143" t="s">
        <v>2277</v>
      </c>
      <c r="G484" s="143" t="s">
        <v>3181</v>
      </c>
      <c r="H484" s="167" t="s">
        <v>2168</v>
      </c>
      <c r="I484" s="143" t="s">
        <v>2169</v>
      </c>
      <c r="J484" s="143">
        <v>-0.39100000000000001</v>
      </c>
      <c r="K484" s="143" t="s">
        <v>2170</v>
      </c>
      <c r="L484" s="143">
        <v>28000</v>
      </c>
      <c r="M484" s="144">
        <v>4</v>
      </c>
      <c r="N484" s="145" t="s">
        <v>689</v>
      </c>
      <c r="O484" s="145" t="s">
        <v>7588</v>
      </c>
      <c r="P484" s="146" t="s">
        <v>7588</v>
      </c>
      <c r="Q484" s="145" t="s">
        <v>689</v>
      </c>
      <c r="R484" s="73" t="s">
        <v>689</v>
      </c>
      <c r="S484" s="145" t="s">
        <v>7588</v>
      </c>
      <c r="T484" s="145" t="s">
        <v>7588</v>
      </c>
      <c r="U484" s="214" t="s">
        <v>7588</v>
      </c>
      <c r="V484" s="145" t="s">
        <v>7588</v>
      </c>
      <c r="W484" s="145" t="s">
        <v>7588</v>
      </c>
      <c r="X484" s="219" t="s">
        <v>7588</v>
      </c>
      <c r="Y484" s="73" t="s">
        <v>7588</v>
      </c>
      <c r="Z484" s="145" t="s">
        <v>7588</v>
      </c>
      <c r="AA484" s="146" t="s">
        <v>7588</v>
      </c>
      <c r="AB484" s="145"/>
      <c r="AC484" s="145" t="s">
        <v>7588</v>
      </c>
      <c r="AD484" s="146" t="s">
        <v>7588</v>
      </c>
      <c r="AE484" s="145" t="s">
        <v>85</v>
      </c>
      <c r="AF484" s="73" t="s">
        <v>689</v>
      </c>
      <c r="AG484" s="145" t="s">
        <v>266</v>
      </c>
      <c r="AH484" s="145" t="s">
        <v>266</v>
      </c>
      <c r="AI484" s="145" t="s">
        <v>7588</v>
      </c>
      <c r="AJ484" s="145" t="s">
        <v>691</v>
      </c>
      <c r="AK484" s="147" t="s">
        <v>467</v>
      </c>
      <c r="AL484" s="145">
        <v>2060</v>
      </c>
      <c r="AM484" s="152" t="s">
        <v>2171</v>
      </c>
      <c r="AN484" s="144" t="s">
        <v>2172</v>
      </c>
      <c r="AO484" s="24" t="s">
        <v>7588</v>
      </c>
      <c r="AP484" s="145" t="s">
        <v>689</v>
      </c>
      <c r="AQ484" s="143" t="s">
        <v>7588</v>
      </c>
      <c r="AR484" s="143" t="s">
        <v>7588</v>
      </c>
      <c r="AS484" s="143" t="s">
        <v>7588</v>
      </c>
      <c r="AT484" s="143"/>
      <c r="AU484" s="144"/>
      <c r="AV484" s="143" t="s">
        <v>269</v>
      </c>
      <c r="AW484" s="198" t="s">
        <v>7588</v>
      </c>
      <c r="AX484" s="143" t="s">
        <v>7588</v>
      </c>
      <c r="AY484" s="143" t="s">
        <v>689</v>
      </c>
      <c r="AZ484" s="143" t="s">
        <v>7588</v>
      </c>
      <c r="BA484" s="143" t="s">
        <v>7588</v>
      </c>
      <c r="BB484" s="143"/>
      <c r="BC484" s="144"/>
      <c r="BD484" s="143"/>
      <c r="BE484" s="148"/>
      <c r="BF484" s="144"/>
      <c r="BG484" s="24">
        <f t="shared" si="253"/>
        <v>0</v>
      </c>
      <c r="BH484" s="24">
        <f t="shared" si="254"/>
        <v>0</v>
      </c>
      <c r="BI484" s="24">
        <f t="shared" si="255"/>
        <v>0</v>
      </c>
      <c r="BJ484" s="24">
        <f t="shared" si="256"/>
        <v>0</v>
      </c>
      <c r="BK484" s="24">
        <f t="shared" si="257"/>
        <v>0</v>
      </c>
      <c r="BL484" s="24">
        <f t="shared" si="258"/>
        <v>0</v>
      </c>
      <c r="BM484" s="24">
        <f t="shared" si="259"/>
        <v>0</v>
      </c>
      <c r="BN484" s="24">
        <f t="shared" si="260"/>
        <v>0</v>
      </c>
      <c r="BO484" s="24">
        <f t="shared" si="261"/>
        <v>0</v>
      </c>
      <c r="BP484" s="24">
        <f t="shared" si="262"/>
        <v>0</v>
      </c>
      <c r="BQ484" s="24">
        <f t="shared" si="263"/>
        <v>0</v>
      </c>
      <c r="BR484" s="24">
        <f t="shared" si="264"/>
        <v>0</v>
      </c>
      <c r="BS484" s="24">
        <f t="shared" si="265"/>
        <v>0</v>
      </c>
      <c r="BT484" s="24">
        <f t="shared" si="266"/>
        <v>0</v>
      </c>
      <c r="BU484" s="24">
        <f t="shared" si="267"/>
        <v>0</v>
      </c>
      <c r="BV484" s="24">
        <f t="shared" si="268"/>
        <v>0</v>
      </c>
      <c r="BW484" s="24">
        <f t="shared" si="269"/>
        <v>0</v>
      </c>
      <c r="BX484" s="24">
        <f t="shared" si="270"/>
        <v>0</v>
      </c>
      <c r="BY484" s="24">
        <f t="shared" si="271"/>
        <v>0</v>
      </c>
      <c r="BZ484" s="24">
        <f t="shared" si="272"/>
        <v>0</v>
      </c>
      <c r="CA484" s="24">
        <f t="shared" si="273"/>
        <v>0</v>
      </c>
      <c r="CB484" s="24">
        <f t="shared" si="274"/>
        <v>0</v>
      </c>
      <c r="CC484" s="24">
        <f t="shared" si="275"/>
        <v>0</v>
      </c>
      <c r="CD484" s="24">
        <f t="shared" si="276"/>
        <v>0</v>
      </c>
      <c r="CE484" s="24">
        <f t="shared" si="277"/>
        <v>0</v>
      </c>
      <c r="CF484" s="24">
        <f t="shared" si="278"/>
        <v>0</v>
      </c>
      <c r="CG484" s="24">
        <f>MAX(BJ484,BN484,BX484,CB484)</f>
        <v>0</v>
      </c>
      <c r="CH484" s="24">
        <f t="shared" si="279"/>
        <v>1</v>
      </c>
      <c r="CI484" s="24">
        <f t="shared" si="280"/>
        <v>0</v>
      </c>
      <c r="CJ484" s="211">
        <f>_xlfn.XLOOKUP($C484,[1]Sheet1!$B:$B,[1]Sheet1!BJ:BJ)</f>
        <v>0</v>
      </c>
      <c r="CK484" s="211">
        <f>_xlfn.XLOOKUP($C484,[1]Sheet1!$B:$B,[1]Sheet1!BK:BK)</f>
        <v>0</v>
      </c>
      <c r="CL484" s="211">
        <f>_xlfn.XLOOKUP($C484,[1]Sheet1!$B:$B,[1]Sheet1!BL:BL)</f>
        <v>0</v>
      </c>
      <c r="CM484" s="211">
        <f>_xlfn.XLOOKUP($C484,[1]Sheet1!$B:$B,[1]Sheet1!BM:BM)</f>
        <v>0</v>
      </c>
      <c r="CN484" s="211">
        <f>_xlfn.XLOOKUP($C484,[1]Sheet1!$B:$B,[1]Sheet1!BN:BN)</f>
        <v>0</v>
      </c>
      <c r="CO484" s="211">
        <f>_xlfn.XLOOKUP($C484,[1]Sheet1!$B:$B,[1]Sheet1!BO:BO)</f>
        <v>0</v>
      </c>
      <c r="CP484" s="211">
        <f>_xlfn.XLOOKUP($C484,[1]Sheet1!$B:$B,[1]Sheet1!BP:BP)</f>
        <v>0</v>
      </c>
      <c r="CQ484" s="211">
        <f>_xlfn.XLOOKUP($C484,[1]Sheet1!$B:$B,[1]Sheet1!BQ:BQ)</f>
        <v>0</v>
      </c>
      <c r="CR484" s="211">
        <f>_xlfn.XLOOKUP($C484,[1]Sheet1!$B:$B,[1]Sheet1!BR:BR)</f>
        <v>0</v>
      </c>
      <c r="CS484" s="211">
        <f>_xlfn.XLOOKUP($C484,[1]Sheet1!$B:$B,[1]Sheet1!BS:BS)</f>
        <v>0</v>
      </c>
      <c r="CT484" s="211">
        <f>_xlfn.XLOOKUP($C484,[1]Sheet1!$B:$B,[1]Sheet1!BT:BT)</f>
        <v>0</v>
      </c>
      <c r="CU484" s="211">
        <f>_xlfn.XLOOKUP($C484,[1]Sheet1!$B:$B,[1]Sheet1!BU:BU)</f>
        <v>0</v>
      </c>
      <c r="CV484" s="211">
        <f>_xlfn.XLOOKUP($C484,[1]Sheet1!$B:$B,[1]Sheet1!BV:BV)</f>
        <v>0</v>
      </c>
      <c r="CW484" s="211">
        <f>_xlfn.XLOOKUP($C484,[1]Sheet1!$B:$B,[1]Sheet1!BW:BW)</f>
        <v>0</v>
      </c>
      <c r="CX484" s="211">
        <f>_xlfn.XLOOKUP($C484,[1]Sheet1!$B:$B,[1]Sheet1!BX:BX)</f>
        <v>0</v>
      </c>
      <c r="CY484" s="211">
        <f>_xlfn.XLOOKUP($C484,[1]Sheet1!$B:$B,[1]Sheet1!BY:BY)</f>
        <v>0</v>
      </c>
      <c r="CZ484" s="211">
        <f>_xlfn.XLOOKUP($C484,[1]Sheet1!$B:$B,[1]Sheet1!BZ:BZ)</f>
        <v>0</v>
      </c>
      <c r="DA484" s="211">
        <f>_xlfn.XLOOKUP($C484,[1]Sheet1!$B:$B,[1]Sheet1!CA:CA)</f>
        <v>0</v>
      </c>
      <c r="DB484" s="211">
        <f>_xlfn.XLOOKUP($C484,[1]Sheet1!$B:$B,[1]Sheet1!CB:CB)</f>
        <v>0</v>
      </c>
      <c r="DC484" s="211">
        <f>_xlfn.XLOOKUP($C484,[1]Sheet1!$B:$B,[1]Sheet1!CC:CC)</f>
        <v>0</v>
      </c>
      <c r="DD484" s="211">
        <f>_xlfn.XLOOKUP($C484,[1]Sheet1!$B:$B,[1]Sheet1!CD:CD)</f>
        <v>0</v>
      </c>
      <c r="DE484" s="211">
        <f>_xlfn.XLOOKUP($C484,[1]Sheet1!$B:$B,[1]Sheet1!CE:CE)</f>
        <v>0</v>
      </c>
      <c r="DF484" s="211">
        <f>_xlfn.XLOOKUP($C484,[1]Sheet1!$B:$B,[1]Sheet1!CF:CF)</f>
        <v>0</v>
      </c>
      <c r="DG484" s="163" t="str">
        <f>_xlfn.XLOOKUP(C484,[2]Sheet1!$B:$B,[2]Sheet1!$N:$N)</f>
        <v>N</v>
      </c>
      <c r="DH484" s="163">
        <f>_xlfn.XLOOKUP(C484,[2]Sheet1!$B:$B,[2]Sheet1!$R:$R)</f>
        <v>0</v>
      </c>
      <c r="DI484" s="163" t="str">
        <f>_xlfn.XLOOKUP(C484,[2]Sheet1!$B:$B,[2]Sheet1!$AN:$AN)</f>
        <v>N</v>
      </c>
      <c r="DJ484" s="163" t="str">
        <f>_xlfn.XLOOKUP(C484,[2]Sheet1!$B:$B,[2]Sheet1!$W:$W)</f>
        <v>N</v>
      </c>
      <c r="DK484" s="163" t="str">
        <f>_xlfn.XLOOKUP(C484,[2]Sheet1!$B:$B,[2]Sheet1!$AF:$AF)</f>
        <v>N</v>
      </c>
      <c r="DL484" s="163" t="str">
        <f>_xlfn.XLOOKUP(C484,[2]Sheet1!$B:$B,[2]Sheet1!$AW:$AW)</f>
        <v>N</v>
      </c>
      <c r="DM484" s="166" t="str">
        <f t="shared" si="281"/>
        <v>N</v>
      </c>
      <c r="DN484" s="166" t="str">
        <f t="shared" si="282"/>
        <v/>
      </c>
      <c r="DO484" s="166" t="str">
        <f t="shared" si="283"/>
        <v>N</v>
      </c>
      <c r="DP484" s="166" t="str">
        <f t="shared" si="284"/>
        <v>N</v>
      </c>
      <c r="DQ484" s="180" t="str">
        <f t="shared" si="285"/>
        <v>No</v>
      </c>
      <c r="DR484" s="180"/>
    </row>
    <row r="485" spans="1:122" s="24" customFormat="1" ht="16.5" hidden="1" customHeight="1">
      <c r="A485" s="151">
        <v>482</v>
      </c>
      <c r="B485" s="151" t="e">
        <v>#N/A</v>
      </c>
      <c r="C485" s="153" t="s">
        <v>2205</v>
      </c>
      <c r="D485" s="143" t="s">
        <v>7216</v>
      </c>
      <c r="E485" s="143" t="s">
        <v>7165</v>
      </c>
      <c r="F485" s="143" t="s">
        <v>7286</v>
      </c>
      <c r="G485" s="143" t="s">
        <v>2990</v>
      </c>
      <c r="H485" s="167" t="s">
        <v>2206</v>
      </c>
      <c r="I485" s="143" t="s">
        <v>2207</v>
      </c>
      <c r="J485" s="143">
        <v>-0.20699999999999999</v>
      </c>
      <c r="K485" s="143" t="s">
        <v>2208</v>
      </c>
      <c r="L485" s="143">
        <v>139907</v>
      </c>
      <c r="M485" s="144">
        <v>2</v>
      </c>
      <c r="N485" s="145" t="s">
        <v>689</v>
      </c>
      <c r="O485" s="145" t="s">
        <v>7588</v>
      </c>
      <c r="P485" s="146" t="s">
        <v>7588</v>
      </c>
      <c r="Q485" s="73" t="s">
        <v>86</v>
      </c>
      <c r="R485" s="73" t="s">
        <v>86</v>
      </c>
      <c r="S485" s="145" t="s">
        <v>673</v>
      </c>
      <c r="T485" s="145" t="s">
        <v>2984</v>
      </c>
      <c r="U485" s="214">
        <v>2030</v>
      </c>
      <c r="V485" s="145" t="s">
        <v>7588</v>
      </c>
      <c r="W485" s="145" t="s">
        <v>7588</v>
      </c>
      <c r="X485" s="219" t="s">
        <v>7588</v>
      </c>
      <c r="Y485" s="73" t="s">
        <v>7588</v>
      </c>
      <c r="Z485" s="145" t="s">
        <v>7588</v>
      </c>
      <c r="AA485" s="146" t="s">
        <v>7588</v>
      </c>
      <c r="AB485" s="145"/>
      <c r="AC485" s="145" t="s">
        <v>675</v>
      </c>
      <c r="AD485" s="146" t="s">
        <v>5</v>
      </c>
      <c r="AE485" s="73" t="s">
        <v>7346</v>
      </c>
      <c r="AF485" s="73" t="s">
        <v>86</v>
      </c>
      <c r="AG485" s="145" t="s">
        <v>266</v>
      </c>
      <c r="AH485" s="145" t="s">
        <v>266</v>
      </c>
      <c r="AI485" s="145" t="s">
        <v>266</v>
      </c>
      <c r="AJ485" s="145" t="s">
        <v>2283</v>
      </c>
      <c r="AK485" s="147" t="s">
        <v>6989</v>
      </c>
      <c r="AL485" s="145">
        <v>2027</v>
      </c>
      <c r="AN485" s="144"/>
      <c r="AO485" s="24" t="s">
        <v>7588</v>
      </c>
      <c r="AP485" s="145" t="s">
        <v>689</v>
      </c>
      <c r="AQ485" s="143" t="s">
        <v>7588</v>
      </c>
      <c r="AR485" s="143" t="s">
        <v>7588</v>
      </c>
      <c r="AS485" s="143" t="s">
        <v>7588</v>
      </c>
      <c r="AT485" s="143"/>
      <c r="AU485" s="144"/>
      <c r="AV485" s="143" t="s">
        <v>267</v>
      </c>
      <c r="AW485" s="198" t="s">
        <v>3271</v>
      </c>
      <c r="AX485" s="143" t="s">
        <v>269</v>
      </c>
      <c r="AY485" s="143" t="s">
        <v>689</v>
      </c>
      <c r="AZ485" s="143" t="s">
        <v>7588</v>
      </c>
      <c r="BA485" s="143" t="s">
        <v>7588</v>
      </c>
      <c r="BB485" s="143"/>
      <c r="BC485" s="144"/>
      <c r="BD485" s="143"/>
      <c r="BE485" s="148"/>
      <c r="BF485" s="144"/>
      <c r="BG485" s="24">
        <f t="shared" si="253"/>
        <v>0</v>
      </c>
      <c r="BH485" s="24">
        <f t="shared" si="254"/>
        <v>0</v>
      </c>
      <c r="BI485" s="24">
        <f t="shared" si="255"/>
        <v>0</v>
      </c>
      <c r="BJ485" s="24">
        <f t="shared" si="256"/>
        <v>0</v>
      </c>
      <c r="BK485" s="24">
        <f t="shared" si="257"/>
        <v>0</v>
      </c>
      <c r="BL485" s="24">
        <f t="shared" si="258"/>
        <v>1</v>
      </c>
      <c r="BM485" s="24">
        <f t="shared" si="259"/>
        <v>0</v>
      </c>
      <c r="BN485" s="24">
        <f t="shared" si="260"/>
        <v>1</v>
      </c>
      <c r="BO485" s="24">
        <f t="shared" si="261"/>
        <v>0</v>
      </c>
      <c r="BP485" s="24">
        <f t="shared" si="262"/>
        <v>0</v>
      </c>
      <c r="BQ485" s="24">
        <f t="shared" si="263"/>
        <v>0</v>
      </c>
      <c r="BR485" s="24">
        <f t="shared" si="264"/>
        <v>0</v>
      </c>
      <c r="BS485" s="24">
        <f t="shared" si="265"/>
        <v>0</v>
      </c>
      <c r="BT485" s="24">
        <f t="shared" si="266"/>
        <v>0</v>
      </c>
      <c r="BU485" s="24">
        <f t="shared" si="267"/>
        <v>0</v>
      </c>
      <c r="BV485" s="24">
        <f t="shared" si="268"/>
        <v>1</v>
      </c>
      <c r="BW485" s="24">
        <f t="shared" si="269"/>
        <v>0</v>
      </c>
      <c r="BX485" s="24">
        <f t="shared" si="270"/>
        <v>1</v>
      </c>
      <c r="BY485" s="24">
        <f t="shared" si="271"/>
        <v>0</v>
      </c>
      <c r="BZ485" s="24">
        <f t="shared" si="272"/>
        <v>0</v>
      </c>
      <c r="CA485" s="24">
        <f t="shared" si="273"/>
        <v>0</v>
      </c>
      <c r="CB485" s="24">
        <f t="shared" si="274"/>
        <v>0</v>
      </c>
      <c r="CC485" s="24">
        <f t="shared" si="275"/>
        <v>0</v>
      </c>
      <c r="CD485" s="24">
        <f t="shared" si="276"/>
        <v>0</v>
      </c>
      <c r="CE485" s="24">
        <f t="shared" si="277"/>
        <v>0</v>
      </c>
      <c r="CF485" s="24">
        <f t="shared" si="278"/>
        <v>0</v>
      </c>
      <c r="CG485" s="24">
        <f>MAX($BJ485,$BN485,$BX485,$CB485)</f>
        <v>1</v>
      </c>
      <c r="CH485" s="24">
        <f t="shared" si="279"/>
        <v>0</v>
      </c>
      <c r="CI485" s="24">
        <f t="shared" si="280"/>
        <v>1</v>
      </c>
      <c r="CJ485" s="211" t="e">
        <f>_xlfn.XLOOKUP($C485,[1]Sheet1!$B:$B,[1]Sheet1!BJ:BJ)</f>
        <v>#N/A</v>
      </c>
      <c r="CK485" s="211" t="e">
        <f>_xlfn.XLOOKUP($C485,[1]Sheet1!$B:$B,[1]Sheet1!BK:BK)</f>
        <v>#N/A</v>
      </c>
      <c r="CL485" s="211" t="e">
        <f>_xlfn.XLOOKUP($C485,[1]Sheet1!$B:$B,[1]Sheet1!BL:BL)</f>
        <v>#N/A</v>
      </c>
      <c r="CM485" s="211" t="e">
        <f>_xlfn.XLOOKUP($C485,[1]Sheet1!$B:$B,[1]Sheet1!BM:BM)</f>
        <v>#N/A</v>
      </c>
      <c r="CN485" s="211" t="e">
        <f>_xlfn.XLOOKUP($C485,[1]Sheet1!$B:$B,[1]Sheet1!BN:BN)</f>
        <v>#N/A</v>
      </c>
      <c r="CO485" s="211" t="e">
        <f>_xlfn.XLOOKUP($C485,[1]Sheet1!$B:$B,[1]Sheet1!BO:BO)</f>
        <v>#N/A</v>
      </c>
      <c r="CP485" s="211" t="e">
        <f>_xlfn.XLOOKUP($C485,[1]Sheet1!$B:$B,[1]Sheet1!BP:BP)</f>
        <v>#N/A</v>
      </c>
      <c r="CQ485" s="211" t="e">
        <f>_xlfn.XLOOKUP($C485,[1]Sheet1!$B:$B,[1]Sheet1!BQ:BQ)</f>
        <v>#N/A</v>
      </c>
      <c r="CR485" s="211" t="e">
        <f>_xlfn.XLOOKUP($C485,[1]Sheet1!$B:$B,[1]Sheet1!BR:BR)</f>
        <v>#N/A</v>
      </c>
      <c r="CS485" s="211" t="e">
        <f>_xlfn.XLOOKUP($C485,[1]Sheet1!$B:$B,[1]Sheet1!BS:BS)</f>
        <v>#N/A</v>
      </c>
      <c r="CT485" s="211" t="e">
        <f>_xlfn.XLOOKUP($C485,[1]Sheet1!$B:$B,[1]Sheet1!BT:BT)</f>
        <v>#N/A</v>
      </c>
      <c r="CU485" s="211" t="e">
        <f>_xlfn.XLOOKUP($C485,[1]Sheet1!$B:$B,[1]Sheet1!BU:BU)</f>
        <v>#N/A</v>
      </c>
      <c r="CV485" s="211" t="e">
        <f>_xlfn.XLOOKUP($C485,[1]Sheet1!$B:$B,[1]Sheet1!BV:BV)</f>
        <v>#N/A</v>
      </c>
      <c r="CW485" s="211" t="e">
        <f>_xlfn.XLOOKUP($C485,[1]Sheet1!$B:$B,[1]Sheet1!BW:BW)</f>
        <v>#N/A</v>
      </c>
      <c r="CX485" s="211" t="e">
        <f>_xlfn.XLOOKUP($C485,[1]Sheet1!$B:$B,[1]Sheet1!BX:BX)</f>
        <v>#N/A</v>
      </c>
      <c r="CY485" s="211" t="e">
        <f>_xlfn.XLOOKUP($C485,[1]Sheet1!$B:$B,[1]Sheet1!BY:BY)</f>
        <v>#N/A</v>
      </c>
      <c r="CZ485" s="211" t="e">
        <f>_xlfn.XLOOKUP($C485,[1]Sheet1!$B:$B,[1]Sheet1!BZ:BZ)</f>
        <v>#N/A</v>
      </c>
      <c r="DA485" s="211" t="e">
        <f>_xlfn.XLOOKUP($C485,[1]Sheet1!$B:$B,[1]Sheet1!CA:CA)</f>
        <v>#N/A</v>
      </c>
      <c r="DB485" s="211" t="e">
        <f>_xlfn.XLOOKUP($C485,[1]Sheet1!$B:$B,[1]Sheet1!CB:CB)</f>
        <v>#N/A</v>
      </c>
      <c r="DC485" s="211" t="e">
        <f>_xlfn.XLOOKUP($C485,[1]Sheet1!$B:$B,[1]Sheet1!CC:CC)</f>
        <v>#N/A</v>
      </c>
      <c r="DD485" s="211" t="e">
        <f>_xlfn.XLOOKUP($C485,[1]Sheet1!$B:$B,[1]Sheet1!CD:CD)</f>
        <v>#N/A</v>
      </c>
      <c r="DE485" s="211" t="e">
        <f>_xlfn.XLOOKUP($C485,[1]Sheet1!$B:$B,[1]Sheet1!CE:CE)</f>
        <v>#N/A</v>
      </c>
      <c r="DF485" s="211" t="e">
        <f>_xlfn.XLOOKUP($C485,[1]Sheet1!$B:$B,[1]Sheet1!CF:CF)</f>
        <v>#N/A</v>
      </c>
      <c r="DG485" s="163" t="e">
        <f>_xlfn.XLOOKUP(C485,[2]Sheet1!$B:$B,[2]Sheet1!$N:$N)</f>
        <v>#N/A</v>
      </c>
      <c r="DH485" s="163" t="e">
        <f>_xlfn.XLOOKUP(C485,[2]Sheet1!$B:$B,[2]Sheet1!$R:$R)</f>
        <v>#N/A</v>
      </c>
      <c r="DI485" s="163" t="e">
        <f>_xlfn.XLOOKUP(C485,[2]Sheet1!$B:$B,[2]Sheet1!$AN:$AN)</f>
        <v>#N/A</v>
      </c>
      <c r="DJ485" s="163" t="e">
        <f>_xlfn.XLOOKUP(C485,[2]Sheet1!$B:$B,[2]Sheet1!$W:$W)</f>
        <v>#N/A</v>
      </c>
      <c r="DK485" s="163" t="e">
        <f>_xlfn.XLOOKUP(C485,[2]Sheet1!$B:$B,[2]Sheet1!$AF:$AF)</f>
        <v>#N/A</v>
      </c>
      <c r="DL485" s="163" t="e">
        <f>_xlfn.XLOOKUP(C485,[2]Sheet1!$B:$B,[2]Sheet1!$AW:$AW)</f>
        <v>#N/A</v>
      </c>
      <c r="DM485" s="166" t="str">
        <f t="shared" si="281"/>
        <v>Y</v>
      </c>
      <c r="DN485" s="166" t="str">
        <f t="shared" si="282"/>
        <v/>
      </c>
      <c r="DO485" s="166" t="str">
        <f t="shared" si="283"/>
        <v>N</v>
      </c>
      <c r="DP485" s="166" t="str">
        <f t="shared" si="284"/>
        <v>Y</v>
      </c>
      <c r="DQ485" s="180" t="str">
        <f t="shared" si="285"/>
        <v>Not Specified</v>
      </c>
      <c r="DR485" s="180"/>
    </row>
    <row r="486" spans="1:122" s="24" customFormat="1" ht="16.5" hidden="1" customHeight="1">
      <c r="A486" s="24">
        <v>483</v>
      </c>
      <c r="B486" s="24">
        <v>475</v>
      </c>
      <c r="C486" s="26" t="s">
        <v>2209</v>
      </c>
      <c r="D486" s="24" t="s">
        <v>7206</v>
      </c>
      <c r="E486" s="24" t="s">
        <v>7157</v>
      </c>
      <c r="F486" s="24" t="s">
        <v>2277</v>
      </c>
      <c r="G486" s="24" t="s">
        <v>3181</v>
      </c>
      <c r="H486" s="30" t="s">
        <v>2210</v>
      </c>
      <c r="I486" s="24" t="s">
        <v>2211</v>
      </c>
      <c r="J486" s="24">
        <v>-0.23400000000000001</v>
      </c>
      <c r="K486" s="24" t="s">
        <v>2212</v>
      </c>
      <c r="L486" s="24">
        <v>35368</v>
      </c>
      <c r="M486" s="26">
        <v>4</v>
      </c>
      <c r="N486" s="73" t="s">
        <v>689</v>
      </c>
      <c r="O486" s="73" t="s">
        <v>7588</v>
      </c>
      <c r="P486" s="74" t="s">
        <v>7588</v>
      </c>
      <c r="Q486" s="73" t="s">
        <v>689</v>
      </c>
      <c r="R486" s="73" t="s">
        <v>689</v>
      </c>
      <c r="S486" s="73" t="s">
        <v>7588</v>
      </c>
      <c r="T486" s="73" t="s">
        <v>7588</v>
      </c>
      <c r="U486" s="213" t="s">
        <v>7588</v>
      </c>
      <c r="V486" s="73" t="s">
        <v>7588</v>
      </c>
      <c r="W486" s="73" t="s">
        <v>7588</v>
      </c>
      <c r="X486" s="218" t="s">
        <v>7588</v>
      </c>
      <c r="Y486" s="73" t="s">
        <v>7588</v>
      </c>
      <c r="Z486" s="73" t="s">
        <v>7588</v>
      </c>
      <c r="AA486" s="74" t="s">
        <v>7588</v>
      </c>
      <c r="AB486" s="73"/>
      <c r="AC486" s="73" t="s">
        <v>675</v>
      </c>
      <c r="AD486" s="74" t="s">
        <v>5</v>
      </c>
      <c r="AE486" s="73" t="s">
        <v>7588</v>
      </c>
      <c r="AF486" s="73" t="s">
        <v>86</v>
      </c>
      <c r="AG486" s="73" t="s">
        <v>267</v>
      </c>
      <c r="AH486" s="73" t="s">
        <v>267</v>
      </c>
      <c r="AI486" s="73" t="s">
        <v>267</v>
      </c>
      <c r="AJ486" s="73" t="s">
        <v>7588</v>
      </c>
      <c r="AK486" s="81" t="s">
        <v>6994</v>
      </c>
      <c r="AL486" s="73">
        <v>2060</v>
      </c>
      <c r="AN486" s="26"/>
      <c r="AO486" s="24" t="s">
        <v>7588</v>
      </c>
      <c r="AP486" s="73" t="s">
        <v>689</v>
      </c>
      <c r="AQ486" s="24" t="s">
        <v>7588</v>
      </c>
      <c r="AR486" s="24" t="s">
        <v>7588</v>
      </c>
      <c r="AS486" s="24" t="s">
        <v>7588</v>
      </c>
      <c r="AU486" s="26"/>
      <c r="AV486" s="24" t="s">
        <v>267</v>
      </c>
      <c r="AW486" s="22" t="s">
        <v>267</v>
      </c>
      <c r="AX486" s="24" t="s">
        <v>269</v>
      </c>
      <c r="AY486" s="24" t="s">
        <v>689</v>
      </c>
      <c r="AZ486" s="24" t="s">
        <v>7588</v>
      </c>
      <c r="BA486" s="24" t="s">
        <v>7588</v>
      </c>
      <c r="BC486" s="26"/>
      <c r="BE486" s="29"/>
      <c r="BF486" s="26"/>
      <c r="BG486" s="24">
        <f t="shared" si="253"/>
        <v>0</v>
      </c>
      <c r="BH486" s="24">
        <f t="shared" si="254"/>
        <v>0</v>
      </c>
      <c r="BI486" s="24">
        <f t="shared" si="255"/>
        <v>0</v>
      </c>
      <c r="BJ486" s="24">
        <f t="shared" si="256"/>
        <v>0</v>
      </c>
      <c r="BK486" s="24">
        <f t="shared" si="257"/>
        <v>0</v>
      </c>
      <c r="BL486" s="24">
        <f t="shared" si="258"/>
        <v>0</v>
      </c>
      <c r="BM486" s="24">
        <f t="shared" si="259"/>
        <v>0</v>
      </c>
      <c r="BN486" s="24">
        <f t="shared" si="260"/>
        <v>0</v>
      </c>
      <c r="BO486" s="24">
        <f t="shared" si="261"/>
        <v>0</v>
      </c>
      <c r="BP486" s="24">
        <f t="shared" si="262"/>
        <v>0</v>
      </c>
      <c r="BQ486" s="24">
        <f t="shared" si="263"/>
        <v>0</v>
      </c>
      <c r="BR486" s="24">
        <f t="shared" si="264"/>
        <v>0</v>
      </c>
      <c r="BS486" s="24">
        <f t="shared" si="265"/>
        <v>0</v>
      </c>
      <c r="BT486" s="24">
        <f t="shared" si="266"/>
        <v>0</v>
      </c>
      <c r="BU486" s="24">
        <f t="shared" si="267"/>
        <v>0</v>
      </c>
      <c r="BV486" s="24">
        <f t="shared" si="268"/>
        <v>0</v>
      </c>
      <c r="BW486" s="24">
        <f t="shared" si="269"/>
        <v>1</v>
      </c>
      <c r="BX486" s="24">
        <f t="shared" si="270"/>
        <v>1</v>
      </c>
      <c r="BY486" s="24">
        <f t="shared" si="271"/>
        <v>0</v>
      </c>
      <c r="BZ486" s="24">
        <f t="shared" si="272"/>
        <v>0</v>
      </c>
      <c r="CA486" s="24">
        <f t="shared" si="273"/>
        <v>0</v>
      </c>
      <c r="CB486" s="24">
        <f t="shared" si="274"/>
        <v>0</v>
      </c>
      <c r="CC486" s="24">
        <f t="shared" si="275"/>
        <v>0</v>
      </c>
      <c r="CD486" s="24">
        <f t="shared" si="276"/>
        <v>0</v>
      </c>
      <c r="CE486" s="24">
        <f t="shared" si="277"/>
        <v>0</v>
      </c>
      <c r="CF486" s="24">
        <f t="shared" si="278"/>
        <v>0</v>
      </c>
      <c r="CG486" s="24">
        <f t="shared" ref="CG486:CG494" si="287">MAX(BJ486,BN486,BX486,CB486)</f>
        <v>1</v>
      </c>
      <c r="CH486" s="24">
        <f t="shared" si="279"/>
        <v>0</v>
      </c>
      <c r="CI486" s="24">
        <f t="shared" si="280"/>
        <v>1</v>
      </c>
      <c r="CJ486" s="211">
        <f>_xlfn.XLOOKUP($C486,[1]Sheet1!$B:$B,[1]Sheet1!BJ:BJ)</f>
        <v>0</v>
      </c>
      <c r="CK486" s="211">
        <f>_xlfn.XLOOKUP($C486,[1]Sheet1!$B:$B,[1]Sheet1!BK:BK)</f>
        <v>0</v>
      </c>
      <c r="CL486" s="211">
        <f>_xlfn.XLOOKUP($C486,[1]Sheet1!$B:$B,[1]Sheet1!BL:BL)</f>
        <v>0</v>
      </c>
      <c r="CM486" s="211">
        <f>_xlfn.XLOOKUP($C486,[1]Sheet1!$B:$B,[1]Sheet1!BM:BM)</f>
        <v>0</v>
      </c>
      <c r="CN486" s="211">
        <f>_xlfn.XLOOKUP($C486,[1]Sheet1!$B:$B,[1]Sheet1!BN:BN)</f>
        <v>0</v>
      </c>
      <c r="CO486" s="211">
        <f>_xlfn.XLOOKUP($C486,[1]Sheet1!$B:$B,[1]Sheet1!BO:BO)</f>
        <v>0</v>
      </c>
      <c r="CP486" s="211">
        <f>_xlfn.XLOOKUP($C486,[1]Sheet1!$B:$B,[1]Sheet1!BP:BP)</f>
        <v>0</v>
      </c>
      <c r="CQ486" s="211">
        <f>_xlfn.XLOOKUP($C486,[1]Sheet1!$B:$B,[1]Sheet1!BQ:BQ)</f>
        <v>0</v>
      </c>
      <c r="CR486" s="211">
        <f>_xlfn.XLOOKUP($C486,[1]Sheet1!$B:$B,[1]Sheet1!BR:BR)</f>
        <v>0</v>
      </c>
      <c r="CS486" s="211">
        <f>_xlfn.XLOOKUP($C486,[1]Sheet1!$B:$B,[1]Sheet1!BS:BS)</f>
        <v>0</v>
      </c>
      <c r="CT486" s="211">
        <f>_xlfn.XLOOKUP($C486,[1]Sheet1!$B:$B,[1]Sheet1!BT:BT)</f>
        <v>0</v>
      </c>
      <c r="CU486" s="211">
        <f>_xlfn.XLOOKUP($C486,[1]Sheet1!$B:$B,[1]Sheet1!BU:BU)</f>
        <v>0</v>
      </c>
      <c r="CV486" s="211">
        <f>_xlfn.XLOOKUP($C486,[1]Sheet1!$B:$B,[1]Sheet1!BV:BV)</f>
        <v>0</v>
      </c>
      <c r="CW486" s="211">
        <f>_xlfn.XLOOKUP($C486,[1]Sheet1!$B:$B,[1]Sheet1!BW:BW)</f>
        <v>0</v>
      </c>
      <c r="CX486" s="211">
        <f>_xlfn.XLOOKUP($C486,[1]Sheet1!$B:$B,[1]Sheet1!BX:BX)</f>
        <v>0</v>
      </c>
      <c r="CY486" s="211">
        <f>_xlfn.XLOOKUP($C486,[1]Sheet1!$B:$B,[1]Sheet1!BY:BY)</f>
        <v>0</v>
      </c>
      <c r="CZ486" s="211">
        <f>_xlfn.XLOOKUP($C486,[1]Sheet1!$B:$B,[1]Sheet1!BZ:BZ)</f>
        <v>0</v>
      </c>
      <c r="DA486" s="211">
        <f>_xlfn.XLOOKUP($C486,[1]Sheet1!$B:$B,[1]Sheet1!CA:CA)</f>
        <v>0</v>
      </c>
      <c r="DB486" s="211">
        <f>_xlfn.XLOOKUP($C486,[1]Sheet1!$B:$B,[1]Sheet1!CB:CB)</f>
        <v>0</v>
      </c>
      <c r="DC486" s="211">
        <f>_xlfn.XLOOKUP($C486,[1]Sheet1!$B:$B,[1]Sheet1!CC:CC)</f>
        <v>0</v>
      </c>
      <c r="DD486" s="211">
        <f>_xlfn.XLOOKUP($C486,[1]Sheet1!$B:$B,[1]Sheet1!CD:CD)</f>
        <v>0</v>
      </c>
      <c r="DE486" s="211">
        <f>_xlfn.XLOOKUP($C486,[1]Sheet1!$B:$B,[1]Sheet1!CE:CE)</f>
        <v>0</v>
      </c>
      <c r="DF486" s="211">
        <f>_xlfn.XLOOKUP($C486,[1]Sheet1!$B:$B,[1]Sheet1!CF:CF)</f>
        <v>0</v>
      </c>
      <c r="DG486" s="163" t="str">
        <f>_xlfn.XLOOKUP(C486,[2]Sheet1!$B:$B,[2]Sheet1!$N:$N)</f>
        <v>N</v>
      </c>
      <c r="DH486" s="163">
        <f>_xlfn.XLOOKUP(C486,[2]Sheet1!$B:$B,[2]Sheet1!$R:$R)</f>
        <v>0</v>
      </c>
      <c r="DI486" s="163" t="str">
        <f>_xlfn.XLOOKUP(C486,[2]Sheet1!$B:$B,[2]Sheet1!$AN:$AN)</f>
        <v>N</v>
      </c>
      <c r="DJ486" s="163" t="str">
        <f>_xlfn.XLOOKUP(C486,[2]Sheet1!$B:$B,[2]Sheet1!$W:$W)</f>
        <v>N</v>
      </c>
      <c r="DK486" s="163" t="str">
        <f>_xlfn.XLOOKUP(C486,[2]Sheet1!$B:$B,[2]Sheet1!$AF:$AF)</f>
        <v>N</v>
      </c>
      <c r="DL486" s="163" t="str">
        <f>_xlfn.XLOOKUP(C486,[2]Sheet1!$B:$B,[2]Sheet1!$AW:$AW)</f>
        <v>N</v>
      </c>
      <c r="DM486" s="166" t="str">
        <f t="shared" si="281"/>
        <v>N</v>
      </c>
      <c r="DN486" s="166" t="str">
        <f t="shared" si="282"/>
        <v/>
      </c>
      <c r="DO486" s="166" t="str">
        <f t="shared" si="283"/>
        <v>N</v>
      </c>
      <c r="DP486" s="166" t="str">
        <f t="shared" si="284"/>
        <v>Y</v>
      </c>
      <c r="DQ486" s="180" t="str">
        <f t="shared" si="285"/>
        <v>Not Specified</v>
      </c>
      <c r="DR486" s="180"/>
    </row>
    <row r="487" spans="1:122" s="24" customFormat="1" ht="16.5" hidden="1" customHeight="1">
      <c r="A487" s="24">
        <v>484</v>
      </c>
      <c r="B487" s="24" t="e">
        <v>#N/A</v>
      </c>
      <c r="C487" s="26" t="s">
        <v>1877</v>
      </c>
      <c r="D487" s="24" t="s">
        <v>7202</v>
      </c>
      <c r="E487" s="24" t="s">
        <v>7169</v>
      </c>
      <c r="F487" s="24" t="s">
        <v>7288</v>
      </c>
      <c r="G487" s="24" t="s">
        <v>3136</v>
      </c>
      <c r="H487" s="30" t="s">
        <v>1878</v>
      </c>
      <c r="I487" s="24" t="s">
        <v>1879</v>
      </c>
      <c r="J487" s="24">
        <v>0</v>
      </c>
      <c r="K487" s="24" t="s">
        <v>1880</v>
      </c>
      <c r="L487" s="24">
        <v>3334</v>
      </c>
      <c r="M487" s="26">
        <v>1</v>
      </c>
      <c r="N487" s="73" t="s">
        <v>689</v>
      </c>
      <c r="O487" s="73" t="s">
        <v>7588</v>
      </c>
      <c r="P487" s="74" t="s">
        <v>7588</v>
      </c>
      <c r="Q487" s="73" t="s">
        <v>86</v>
      </c>
      <c r="R487" s="73" t="s">
        <v>86</v>
      </c>
      <c r="S487" s="73" t="s">
        <v>3067</v>
      </c>
      <c r="T487" s="73" t="s">
        <v>7588</v>
      </c>
      <c r="U487" s="213">
        <v>2030</v>
      </c>
      <c r="V487" s="73" t="s">
        <v>7588</v>
      </c>
      <c r="W487" s="73" t="s">
        <v>7588</v>
      </c>
      <c r="X487" s="218" t="s">
        <v>7588</v>
      </c>
      <c r="Y487" s="73" t="s">
        <v>689</v>
      </c>
      <c r="Z487" s="73" t="s">
        <v>3067</v>
      </c>
      <c r="AA487" s="74" t="s">
        <v>7588</v>
      </c>
      <c r="AB487" s="73"/>
      <c r="AC487" s="73" t="s">
        <v>417</v>
      </c>
      <c r="AD487" s="74" t="s">
        <v>6</v>
      </c>
      <c r="AE487" s="73" t="s">
        <v>7588</v>
      </c>
      <c r="AF487" s="73" t="s">
        <v>689</v>
      </c>
      <c r="AG487" s="73" t="s">
        <v>266</v>
      </c>
      <c r="AH487" s="73" t="s">
        <v>266</v>
      </c>
      <c r="AI487" s="73" t="s">
        <v>266</v>
      </c>
      <c r="AJ487" s="73" t="s">
        <v>2283</v>
      </c>
      <c r="AK487" s="81" t="s">
        <v>7588</v>
      </c>
      <c r="AL487" s="73" t="s">
        <v>7588</v>
      </c>
      <c r="AN487" s="26"/>
      <c r="AO487" s="24" t="s">
        <v>7346</v>
      </c>
      <c r="AP487" s="73" t="s">
        <v>86</v>
      </c>
      <c r="AQ487" s="24" t="s">
        <v>2283</v>
      </c>
      <c r="AR487" s="24" t="s">
        <v>7002</v>
      </c>
      <c r="AS487" s="24">
        <v>2050</v>
      </c>
      <c r="AU487" s="26"/>
      <c r="AV487" s="24" t="s">
        <v>266</v>
      </c>
      <c r="AW487" s="22" t="s">
        <v>267</v>
      </c>
      <c r="AX487" s="24" t="s">
        <v>269</v>
      </c>
      <c r="AY487" s="24" t="s">
        <v>689</v>
      </c>
      <c r="AZ487" s="24" t="s">
        <v>7588</v>
      </c>
      <c r="BA487" s="24" t="s">
        <v>7588</v>
      </c>
      <c r="BC487" s="26"/>
      <c r="BE487" s="29"/>
      <c r="BF487" s="26"/>
      <c r="BG487" s="24">
        <f t="shared" si="253"/>
        <v>0</v>
      </c>
      <c r="BH487" s="24">
        <f t="shared" si="254"/>
        <v>0</v>
      </c>
      <c r="BI487" s="24">
        <f t="shared" si="255"/>
        <v>0</v>
      </c>
      <c r="BJ487" s="24">
        <f t="shared" si="256"/>
        <v>0</v>
      </c>
      <c r="BK487" s="24">
        <f t="shared" si="257"/>
        <v>0</v>
      </c>
      <c r="BL487" s="24">
        <f t="shared" si="258"/>
        <v>1</v>
      </c>
      <c r="BM487" s="24">
        <f t="shared" si="259"/>
        <v>0</v>
      </c>
      <c r="BN487" s="24">
        <f t="shared" si="260"/>
        <v>1</v>
      </c>
      <c r="BO487" s="24">
        <f t="shared" si="261"/>
        <v>0</v>
      </c>
      <c r="BP487" s="24">
        <f t="shared" si="262"/>
        <v>0</v>
      </c>
      <c r="BQ487" s="24">
        <f t="shared" si="263"/>
        <v>0</v>
      </c>
      <c r="BR487" s="24">
        <f t="shared" si="264"/>
        <v>0</v>
      </c>
      <c r="BS487" s="24">
        <f t="shared" si="265"/>
        <v>0</v>
      </c>
      <c r="BT487" s="24">
        <f t="shared" si="266"/>
        <v>1</v>
      </c>
      <c r="BU487" s="24">
        <f t="shared" si="267"/>
        <v>0</v>
      </c>
      <c r="BV487" s="24">
        <f t="shared" si="268"/>
        <v>0</v>
      </c>
      <c r="BW487" s="24">
        <f t="shared" si="269"/>
        <v>0</v>
      </c>
      <c r="BX487" s="24">
        <f t="shared" si="270"/>
        <v>0</v>
      </c>
      <c r="BY487" s="24">
        <f t="shared" si="271"/>
        <v>0</v>
      </c>
      <c r="BZ487" s="24">
        <f t="shared" si="272"/>
        <v>0</v>
      </c>
      <c r="CA487" s="24">
        <f t="shared" si="273"/>
        <v>1</v>
      </c>
      <c r="CB487" s="24">
        <f t="shared" si="274"/>
        <v>1</v>
      </c>
      <c r="CC487" s="24">
        <f t="shared" si="275"/>
        <v>0</v>
      </c>
      <c r="CD487" s="24">
        <f t="shared" si="276"/>
        <v>0</v>
      </c>
      <c r="CE487" s="24">
        <f t="shared" si="277"/>
        <v>0</v>
      </c>
      <c r="CF487" s="24">
        <f t="shared" si="278"/>
        <v>1</v>
      </c>
      <c r="CG487" s="24">
        <f t="shared" si="287"/>
        <v>1</v>
      </c>
      <c r="CH487" s="24">
        <f t="shared" si="279"/>
        <v>0</v>
      </c>
      <c r="CI487" s="24">
        <f t="shared" si="280"/>
        <v>0</v>
      </c>
      <c r="CJ487" s="211" t="e">
        <f>_xlfn.XLOOKUP($C487,[1]Sheet1!$B:$B,[1]Sheet1!BJ:BJ)</f>
        <v>#N/A</v>
      </c>
      <c r="CK487" s="211" t="e">
        <f>_xlfn.XLOOKUP($C487,[1]Sheet1!$B:$B,[1]Sheet1!BK:BK)</f>
        <v>#N/A</v>
      </c>
      <c r="CL487" s="211" t="e">
        <f>_xlfn.XLOOKUP($C487,[1]Sheet1!$B:$B,[1]Sheet1!BL:BL)</f>
        <v>#N/A</v>
      </c>
      <c r="CM487" s="211" t="e">
        <f>_xlfn.XLOOKUP($C487,[1]Sheet1!$B:$B,[1]Sheet1!BM:BM)</f>
        <v>#N/A</v>
      </c>
      <c r="CN487" s="211" t="e">
        <f>_xlfn.XLOOKUP($C487,[1]Sheet1!$B:$B,[1]Sheet1!BN:BN)</f>
        <v>#N/A</v>
      </c>
      <c r="CO487" s="211" t="e">
        <f>_xlfn.XLOOKUP($C487,[1]Sheet1!$B:$B,[1]Sheet1!BO:BO)</f>
        <v>#N/A</v>
      </c>
      <c r="CP487" s="211" t="e">
        <f>_xlfn.XLOOKUP($C487,[1]Sheet1!$B:$B,[1]Sheet1!BP:BP)</f>
        <v>#N/A</v>
      </c>
      <c r="CQ487" s="211" t="e">
        <f>_xlfn.XLOOKUP($C487,[1]Sheet1!$B:$B,[1]Sheet1!BQ:BQ)</f>
        <v>#N/A</v>
      </c>
      <c r="CR487" s="211" t="e">
        <f>_xlfn.XLOOKUP($C487,[1]Sheet1!$B:$B,[1]Sheet1!BR:BR)</f>
        <v>#N/A</v>
      </c>
      <c r="CS487" s="211" t="e">
        <f>_xlfn.XLOOKUP($C487,[1]Sheet1!$B:$B,[1]Sheet1!BS:BS)</f>
        <v>#N/A</v>
      </c>
      <c r="CT487" s="211" t="e">
        <f>_xlfn.XLOOKUP($C487,[1]Sheet1!$B:$B,[1]Sheet1!BT:BT)</f>
        <v>#N/A</v>
      </c>
      <c r="CU487" s="211" t="e">
        <f>_xlfn.XLOOKUP($C487,[1]Sheet1!$B:$B,[1]Sheet1!BU:BU)</f>
        <v>#N/A</v>
      </c>
      <c r="CV487" s="211" t="e">
        <f>_xlfn.XLOOKUP($C487,[1]Sheet1!$B:$B,[1]Sheet1!BV:BV)</f>
        <v>#N/A</v>
      </c>
      <c r="CW487" s="211" t="e">
        <f>_xlfn.XLOOKUP($C487,[1]Sheet1!$B:$B,[1]Sheet1!BW:BW)</f>
        <v>#N/A</v>
      </c>
      <c r="CX487" s="211" t="e">
        <f>_xlfn.XLOOKUP($C487,[1]Sheet1!$B:$B,[1]Sheet1!BX:BX)</f>
        <v>#N/A</v>
      </c>
      <c r="CY487" s="211" t="e">
        <f>_xlfn.XLOOKUP($C487,[1]Sheet1!$B:$B,[1]Sheet1!BY:BY)</f>
        <v>#N/A</v>
      </c>
      <c r="CZ487" s="211" t="e">
        <f>_xlfn.XLOOKUP($C487,[1]Sheet1!$B:$B,[1]Sheet1!BZ:BZ)</f>
        <v>#N/A</v>
      </c>
      <c r="DA487" s="211" t="e">
        <f>_xlfn.XLOOKUP($C487,[1]Sheet1!$B:$B,[1]Sheet1!CA:CA)</f>
        <v>#N/A</v>
      </c>
      <c r="DB487" s="211" t="e">
        <f>_xlfn.XLOOKUP($C487,[1]Sheet1!$B:$B,[1]Sheet1!CB:CB)</f>
        <v>#N/A</v>
      </c>
      <c r="DC487" s="211" t="e">
        <f>_xlfn.XLOOKUP($C487,[1]Sheet1!$B:$B,[1]Sheet1!CC:CC)</f>
        <v>#N/A</v>
      </c>
      <c r="DD487" s="211" t="e">
        <f>_xlfn.XLOOKUP($C487,[1]Sheet1!$B:$B,[1]Sheet1!CD:CD)</f>
        <v>#N/A</v>
      </c>
      <c r="DE487" s="211" t="e">
        <f>_xlfn.XLOOKUP($C487,[1]Sheet1!$B:$B,[1]Sheet1!CE:CE)</f>
        <v>#N/A</v>
      </c>
      <c r="DF487" s="211" t="e">
        <f>_xlfn.XLOOKUP($C487,[1]Sheet1!$B:$B,[1]Sheet1!CF:CF)</f>
        <v>#N/A</v>
      </c>
      <c r="DG487" s="163" t="e">
        <f>_xlfn.XLOOKUP(C487,[2]Sheet1!$B:$B,[2]Sheet1!$N:$N)</f>
        <v>#N/A</v>
      </c>
      <c r="DH487" s="163" t="e">
        <f>_xlfn.XLOOKUP(C487,[2]Sheet1!$B:$B,[2]Sheet1!$R:$R)</f>
        <v>#N/A</v>
      </c>
      <c r="DI487" s="163" t="e">
        <f>_xlfn.XLOOKUP(C487,[2]Sheet1!$B:$B,[2]Sheet1!$AN:$AN)</f>
        <v>#N/A</v>
      </c>
      <c r="DJ487" s="163" t="e">
        <f>_xlfn.XLOOKUP(C487,[2]Sheet1!$B:$B,[2]Sheet1!$W:$W)</f>
        <v>#N/A</v>
      </c>
      <c r="DK487" s="163" t="e">
        <f>_xlfn.XLOOKUP(C487,[2]Sheet1!$B:$B,[2]Sheet1!$AF:$AF)</f>
        <v>#N/A</v>
      </c>
      <c r="DL487" s="163" t="e">
        <f>_xlfn.XLOOKUP(C487,[2]Sheet1!$B:$B,[2]Sheet1!$AW:$AW)</f>
        <v>#N/A</v>
      </c>
      <c r="DM487" s="166" t="str">
        <f t="shared" si="281"/>
        <v>Y</v>
      </c>
      <c r="DN487" s="166" t="str">
        <f t="shared" si="282"/>
        <v>Committed</v>
      </c>
      <c r="DO487" s="166" t="str">
        <f t="shared" si="283"/>
        <v>Y</v>
      </c>
      <c r="DP487" s="166" t="str">
        <f t="shared" si="284"/>
        <v>N</v>
      </c>
      <c r="DQ487" s="180" t="str">
        <f t="shared" si="285"/>
        <v>Yes</v>
      </c>
      <c r="DR487" s="180"/>
    </row>
    <row r="488" spans="1:122" s="24" customFormat="1" ht="16.5" hidden="1" customHeight="1">
      <c r="A488" s="24">
        <v>485</v>
      </c>
      <c r="B488" s="24">
        <v>395</v>
      </c>
      <c r="C488" s="26" t="s">
        <v>2213</v>
      </c>
      <c r="D488" s="24" t="s">
        <v>7161</v>
      </c>
      <c r="E488" s="24" t="s">
        <v>7160</v>
      </c>
      <c r="F488" s="24" t="s">
        <v>7286</v>
      </c>
      <c r="G488" s="24" t="s">
        <v>2990</v>
      </c>
      <c r="H488" s="30" t="s">
        <v>2214</v>
      </c>
      <c r="I488" s="24" t="s">
        <v>2215</v>
      </c>
      <c r="J488" s="24">
        <v>-1.2490000000000001</v>
      </c>
      <c r="K488" s="24" t="s">
        <v>2216</v>
      </c>
      <c r="L488" s="24">
        <v>3855</v>
      </c>
      <c r="M488" s="26">
        <v>4</v>
      </c>
      <c r="N488" s="73" t="s">
        <v>689</v>
      </c>
      <c r="O488" s="73" t="s">
        <v>7588</v>
      </c>
      <c r="P488" s="74" t="s">
        <v>7588</v>
      </c>
      <c r="Q488" s="73" t="s">
        <v>689</v>
      </c>
      <c r="R488" s="73" t="s">
        <v>689</v>
      </c>
      <c r="S488" s="73" t="s">
        <v>7588</v>
      </c>
      <c r="T488" s="73" t="s">
        <v>7588</v>
      </c>
      <c r="U488" s="213" t="s">
        <v>7588</v>
      </c>
      <c r="V488" s="73" t="s">
        <v>7588</v>
      </c>
      <c r="W488" s="73" t="s">
        <v>7588</v>
      </c>
      <c r="X488" s="218" t="s">
        <v>7588</v>
      </c>
      <c r="Y488" s="73" t="s">
        <v>7588</v>
      </c>
      <c r="Z488" s="73" t="s">
        <v>7588</v>
      </c>
      <c r="AA488" s="74" t="s">
        <v>7588</v>
      </c>
      <c r="AB488" s="73"/>
      <c r="AC488" s="73" t="s">
        <v>3013</v>
      </c>
      <c r="AD488" s="74" t="s">
        <v>7139</v>
      </c>
      <c r="AE488" s="73" t="s">
        <v>7588</v>
      </c>
      <c r="AF488" s="73" t="s">
        <v>689</v>
      </c>
      <c r="AG488" s="73" t="s">
        <v>266</v>
      </c>
      <c r="AH488" s="73" t="s">
        <v>266</v>
      </c>
      <c r="AI488" s="73" t="s">
        <v>267</v>
      </c>
      <c r="AJ488" s="73" t="s">
        <v>691</v>
      </c>
      <c r="AK488" s="81" t="s">
        <v>7588</v>
      </c>
      <c r="AL488" s="73" t="s">
        <v>7588</v>
      </c>
      <c r="AN488" s="26"/>
      <c r="AO488" s="24" t="s">
        <v>7588</v>
      </c>
      <c r="AP488" s="73" t="s">
        <v>689</v>
      </c>
      <c r="AQ488" s="24" t="s">
        <v>7588</v>
      </c>
      <c r="AR488" s="24" t="s">
        <v>7588</v>
      </c>
      <c r="AS488" s="24" t="s">
        <v>7588</v>
      </c>
      <c r="AU488" s="26"/>
      <c r="AV488" s="24" t="s">
        <v>267</v>
      </c>
      <c r="AW488" s="22" t="s">
        <v>880</v>
      </c>
      <c r="AX488" s="24" t="s">
        <v>269</v>
      </c>
      <c r="AY488" s="24" t="s">
        <v>165</v>
      </c>
      <c r="AZ488" s="24" t="s">
        <v>174</v>
      </c>
      <c r="BA488" s="24" t="s">
        <v>7588</v>
      </c>
      <c r="BB488" s="28" t="s">
        <v>2217</v>
      </c>
      <c r="BC488" s="26"/>
      <c r="BE488" s="29"/>
      <c r="BF488" s="26"/>
      <c r="BG488" s="24">
        <f t="shared" si="253"/>
        <v>0</v>
      </c>
      <c r="BH488" s="24">
        <f t="shared" si="254"/>
        <v>0</v>
      </c>
      <c r="BI488" s="24">
        <f t="shared" si="255"/>
        <v>0</v>
      </c>
      <c r="BJ488" s="24">
        <f t="shared" si="256"/>
        <v>0</v>
      </c>
      <c r="BK488" s="24">
        <f t="shared" si="257"/>
        <v>0</v>
      </c>
      <c r="BL488" s="24">
        <f t="shared" si="258"/>
        <v>0</v>
      </c>
      <c r="BM488" s="24">
        <f t="shared" si="259"/>
        <v>0</v>
      </c>
      <c r="BN488" s="24">
        <f t="shared" si="260"/>
        <v>0</v>
      </c>
      <c r="BO488" s="24">
        <f t="shared" si="261"/>
        <v>0</v>
      </c>
      <c r="BP488" s="24">
        <f t="shared" si="262"/>
        <v>0</v>
      </c>
      <c r="BQ488" s="24">
        <f t="shared" si="263"/>
        <v>0</v>
      </c>
      <c r="BR488" s="24">
        <f t="shared" si="264"/>
        <v>0</v>
      </c>
      <c r="BS488" s="24">
        <f t="shared" si="265"/>
        <v>0</v>
      </c>
      <c r="BT488" s="24">
        <f t="shared" si="266"/>
        <v>0</v>
      </c>
      <c r="BU488" s="24">
        <f t="shared" si="267"/>
        <v>0</v>
      </c>
      <c r="BV488" s="24">
        <f t="shared" si="268"/>
        <v>0</v>
      </c>
      <c r="BW488" s="24">
        <f t="shared" si="269"/>
        <v>0</v>
      </c>
      <c r="BX488" s="24">
        <f t="shared" si="270"/>
        <v>0</v>
      </c>
      <c r="BY488" s="24">
        <f t="shared" si="271"/>
        <v>0</v>
      </c>
      <c r="BZ488" s="24">
        <f t="shared" si="272"/>
        <v>0</v>
      </c>
      <c r="CA488" s="24">
        <f t="shared" si="273"/>
        <v>0</v>
      </c>
      <c r="CB488" s="24">
        <f t="shared" si="274"/>
        <v>0</v>
      </c>
      <c r="CC488" s="24">
        <f t="shared" si="275"/>
        <v>0</v>
      </c>
      <c r="CD488" s="24">
        <f t="shared" si="276"/>
        <v>0</v>
      </c>
      <c r="CE488" s="24">
        <f t="shared" si="277"/>
        <v>1</v>
      </c>
      <c r="CF488" s="24">
        <f t="shared" si="278"/>
        <v>0</v>
      </c>
      <c r="CG488" s="24">
        <f t="shared" si="287"/>
        <v>0</v>
      </c>
      <c r="CH488" s="24">
        <f t="shared" si="279"/>
        <v>0</v>
      </c>
      <c r="CI488" s="24">
        <f t="shared" si="280"/>
        <v>1</v>
      </c>
      <c r="CJ488" s="211">
        <f>_xlfn.XLOOKUP($C488,[1]Sheet1!$B:$B,[1]Sheet1!BJ:BJ)</f>
        <v>0</v>
      </c>
      <c r="CK488" s="211">
        <f>_xlfn.XLOOKUP($C488,[1]Sheet1!$B:$B,[1]Sheet1!BK:BK)</f>
        <v>0</v>
      </c>
      <c r="CL488" s="211">
        <f>_xlfn.XLOOKUP($C488,[1]Sheet1!$B:$B,[1]Sheet1!BL:BL)</f>
        <v>1</v>
      </c>
      <c r="CM488" s="211">
        <f>_xlfn.XLOOKUP($C488,[1]Sheet1!$B:$B,[1]Sheet1!BM:BM)</f>
        <v>1</v>
      </c>
      <c r="CN488" s="211">
        <f>_xlfn.XLOOKUP($C488,[1]Sheet1!$B:$B,[1]Sheet1!BN:BN)</f>
        <v>0</v>
      </c>
      <c r="CO488" s="211">
        <f>_xlfn.XLOOKUP($C488,[1]Sheet1!$B:$B,[1]Sheet1!BO:BO)</f>
        <v>0</v>
      </c>
      <c r="CP488" s="211">
        <f>_xlfn.XLOOKUP($C488,[1]Sheet1!$B:$B,[1]Sheet1!BP:BP)</f>
        <v>0</v>
      </c>
      <c r="CQ488" s="211">
        <f>_xlfn.XLOOKUP($C488,[1]Sheet1!$B:$B,[1]Sheet1!BQ:BQ)</f>
        <v>0</v>
      </c>
      <c r="CR488" s="211">
        <f>_xlfn.XLOOKUP($C488,[1]Sheet1!$B:$B,[1]Sheet1!BR:BR)</f>
        <v>0</v>
      </c>
      <c r="CS488" s="211">
        <f>_xlfn.XLOOKUP($C488,[1]Sheet1!$B:$B,[1]Sheet1!BS:BS)</f>
        <v>0</v>
      </c>
      <c r="CT488" s="211">
        <f>_xlfn.XLOOKUP($C488,[1]Sheet1!$B:$B,[1]Sheet1!BT:BT)</f>
        <v>0</v>
      </c>
      <c r="CU488" s="211">
        <f>_xlfn.XLOOKUP($C488,[1]Sheet1!$B:$B,[1]Sheet1!BU:BU)</f>
        <v>0</v>
      </c>
      <c r="CV488" s="211">
        <f>_xlfn.XLOOKUP($C488,[1]Sheet1!$B:$B,[1]Sheet1!BV:BV)</f>
        <v>0</v>
      </c>
      <c r="CW488" s="211">
        <f>_xlfn.XLOOKUP($C488,[1]Sheet1!$B:$B,[1]Sheet1!BW:BW)</f>
        <v>0</v>
      </c>
      <c r="CX488" s="211">
        <f>_xlfn.XLOOKUP($C488,[1]Sheet1!$B:$B,[1]Sheet1!BX:BX)</f>
        <v>0</v>
      </c>
      <c r="CY488" s="211">
        <f>_xlfn.XLOOKUP($C488,[1]Sheet1!$B:$B,[1]Sheet1!BY:BY)</f>
        <v>0</v>
      </c>
      <c r="CZ488" s="211">
        <f>_xlfn.XLOOKUP($C488,[1]Sheet1!$B:$B,[1]Sheet1!BZ:BZ)</f>
        <v>1</v>
      </c>
      <c r="DA488" s="211">
        <f>_xlfn.XLOOKUP($C488,[1]Sheet1!$B:$B,[1]Sheet1!CA:CA)</f>
        <v>0</v>
      </c>
      <c r="DB488" s="211">
        <f>_xlfn.XLOOKUP($C488,[1]Sheet1!$B:$B,[1]Sheet1!CB:CB)</f>
        <v>1</v>
      </c>
      <c r="DC488" s="211">
        <f>_xlfn.XLOOKUP($C488,[1]Sheet1!$B:$B,[1]Sheet1!CC:CC)</f>
        <v>0</v>
      </c>
      <c r="DD488" s="211">
        <f>_xlfn.XLOOKUP($C488,[1]Sheet1!$B:$B,[1]Sheet1!CD:CD)</f>
        <v>0</v>
      </c>
      <c r="DE488" s="211">
        <f>_xlfn.XLOOKUP($C488,[1]Sheet1!$B:$B,[1]Sheet1!CE:CE)</f>
        <v>1</v>
      </c>
      <c r="DF488" s="211">
        <f>_xlfn.XLOOKUP($C488,[1]Sheet1!$B:$B,[1]Sheet1!CF:CF)</f>
        <v>0</v>
      </c>
      <c r="DG488" s="163" t="str">
        <f>_xlfn.XLOOKUP(C488,[2]Sheet1!$B:$B,[2]Sheet1!$N:$N)</f>
        <v>N</v>
      </c>
      <c r="DH488" s="163">
        <f>_xlfn.XLOOKUP(C488,[2]Sheet1!$B:$B,[2]Sheet1!$R:$R)</f>
        <v>0</v>
      </c>
      <c r="DI488" s="163" t="str">
        <f>_xlfn.XLOOKUP(C488,[2]Sheet1!$B:$B,[2]Sheet1!$AN:$AN)</f>
        <v>N</v>
      </c>
      <c r="DJ488" s="163" t="str">
        <f>_xlfn.XLOOKUP(C488,[2]Sheet1!$B:$B,[2]Sheet1!$W:$W)</f>
        <v>V</v>
      </c>
      <c r="DK488" s="163" t="str">
        <f>_xlfn.XLOOKUP(C488,[2]Sheet1!$B:$B,[2]Sheet1!$AF:$AF)</f>
        <v>U</v>
      </c>
      <c r="DL488" s="163">
        <f>_xlfn.XLOOKUP(C488,[2]Sheet1!$B:$B,[2]Sheet1!$AW:$AW)</f>
        <v>0</v>
      </c>
      <c r="DM488" s="166" t="str">
        <f t="shared" si="281"/>
        <v>N</v>
      </c>
      <c r="DN488" s="166" t="str">
        <f t="shared" si="282"/>
        <v/>
      </c>
      <c r="DO488" s="166" t="str">
        <f t="shared" si="283"/>
        <v>N</v>
      </c>
      <c r="DP488" s="166" t="str">
        <f t="shared" si="284"/>
        <v>N</v>
      </c>
      <c r="DQ488" s="180" t="str">
        <f t="shared" si="285"/>
        <v>Not Specified</v>
      </c>
      <c r="DR488" s="180"/>
    </row>
    <row r="489" spans="1:122" s="24" customFormat="1" ht="16.5" hidden="1" customHeight="1">
      <c r="A489" s="24">
        <v>486</v>
      </c>
      <c r="B489" s="24">
        <v>464</v>
      </c>
      <c r="C489" s="26" t="s">
        <v>362</v>
      </c>
      <c r="D489" s="24" t="s">
        <v>6539</v>
      </c>
      <c r="E489" s="24" t="s">
        <v>7184</v>
      </c>
      <c r="F489" s="24" t="s">
        <v>7288</v>
      </c>
      <c r="G489" s="24" t="s">
        <v>3136</v>
      </c>
      <c r="H489" s="30" t="s">
        <v>363</v>
      </c>
      <c r="I489" s="24" t="s">
        <v>364</v>
      </c>
      <c r="J489" s="24">
        <v>0</v>
      </c>
      <c r="K489" s="24" t="s">
        <v>365</v>
      </c>
      <c r="L489" s="24">
        <v>48209</v>
      </c>
      <c r="M489" s="26">
        <v>28</v>
      </c>
      <c r="N489" s="73" t="s">
        <v>689</v>
      </c>
      <c r="O489" s="73" t="s">
        <v>7588</v>
      </c>
      <c r="P489" s="74" t="s">
        <v>7588</v>
      </c>
      <c r="Q489" s="73" t="s">
        <v>86</v>
      </c>
      <c r="R489" s="73" t="s">
        <v>86</v>
      </c>
      <c r="S489" s="73" t="s">
        <v>673</v>
      </c>
      <c r="T489" s="73" t="s">
        <v>3329</v>
      </c>
      <c r="U489" s="214">
        <v>2030</v>
      </c>
      <c r="V489" s="73" t="s">
        <v>673</v>
      </c>
      <c r="W489" s="73" t="s">
        <v>3329</v>
      </c>
      <c r="X489" s="218">
        <v>2050</v>
      </c>
      <c r="Y489" s="73" t="s">
        <v>86</v>
      </c>
      <c r="Z489" s="73" t="s">
        <v>673</v>
      </c>
      <c r="AA489" s="74">
        <v>2050</v>
      </c>
      <c r="AB489" s="73"/>
      <c r="AC489" s="73" t="s">
        <v>417</v>
      </c>
      <c r="AD489" s="74" t="s">
        <v>6</v>
      </c>
      <c r="AE489" s="73" t="s">
        <v>7588</v>
      </c>
      <c r="AF489" s="73" t="s">
        <v>689</v>
      </c>
      <c r="AG489" s="73" t="s">
        <v>266</v>
      </c>
      <c r="AH489" s="73" t="s">
        <v>266</v>
      </c>
      <c r="AI489" s="73" t="s">
        <v>266</v>
      </c>
      <c r="AJ489" s="73" t="s">
        <v>2283</v>
      </c>
      <c r="AK489" s="81" t="s">
        <v>7588</v>
      </c>
      <c r="AL489" s="73" t="s">
        <v>7588</v>
      </c>
      <c r="AN489" s="26"/>
      <c r="AO489" s="24" t="s">
        <v>7346</v>
      </c>
      <c r="AP489" s="73" t="s">
        <v>86</v>
      </c>
      <c r="AQ489" s="24" t="s">
        <v>2283</v>
      </c>
      <c r="AR489" s="24" t="s">
        <v>7021</v>
      </c>
      <c r="AS489" s="24">
        <v>2050</v>
      </c>
      <c r="AU489" s="26"/>
      <c r="AV489" s="24" t="s">
        <v>267</v>
      </c>
      <c r="AW489" s="22" t="s">
        <v>418</v>
      </c>
      <c r="AX489" s="24" t="s">
        <v>269</v>
      </c>
      <c r="AY489" s="24" t="s">
        <v>689</v>
      </c>
      <c r="AZ489" s="24" t="s">
        <v>7588</v>
      </c>
      <c r="BA489" s="24" t="s">
        <v>7588</v>
      </c>
      <c r="BC489" s="26"/>
      <c r="BE489" s="29"/>
      <c r="BF489" s="26"/>
      <c r="BG489" s="24">
        <f t="shared" si="253"/>
        <v>0</v>
      </c>
      <c r="BH489" s="24">
        <f t="shared" si="254"/>
        <v>0</v>
      </c>
      <c r="BI489" s="24">
        <f t="shared" si="255"/>
        <v>0</v>
      </c>
      <c r="BJ489" s="24">
        <f t="shared" si="256"/>
        <v>0</v>
      </c>
      <c r="BK489" s="24">
        <f t="shared" si="257"/>
        <v>0</v>
      </c>
      <c r="BL489" s="24">
        <f t="shared" si="258"/>
        <v>1</v>
      </c>
      <c r="BM489" s="24">
        <f t="shared" si="259"/>
        <v>0</v>
      </c>
      <c r="BN489" s="24">
        <f t="shared" si="260"/>
        <v>1</v>
      </c>
      <c r="BO489" s="24">
        <f t="shared" si="261"/>
        <v>0</v>
      </c>
      <c r="BP489" s="24">
        <f t="shared" si="262"/>
        <v>0</v>
      </c>
      <c r="BQ489" s="24">
        <f t="shared" si="263"/>
        <v>1</v>
      </c>
      <c r="BR489" s="24">
        <f t="shared" si="264"/>
        <v>0</v>
      </c>
      <c r="BS489" s="24">
        <f t="shared" si="265"/>
        <v>0</v>
      </c>
      <c r="BT489" s="24">
        <f t="shared" si="266"/>
        <v>1</v>
      </c>
      <c r="BU489" s="24">
        <f t="shared" si="267"/>
        <v>0</v>
      </c>
      <c r="BV489" s="24">
        <f t="shared" si="268"/>
        <v>0</v>
      </c>
      <c r="BW489" s="24">
        <f t="shared" si="269"/>
        <v>0</v>
      </c>
      <c r="BX489" s="24">
        <f t="shared" si="270"/>
        <v>0</v>
      </c>
      <c r="BY489" s="24">
        <f t="shared" si="271"/>
        <v>0</v>
      </c>
      <c r="BZ489" s="24">
        <f t="shared" si="272"/>
        <v>0</v>
      </c>
      <c r="CA489" s="24">
        <f t="shared" si="273"/>
        <v>1</v>
      </c>
      <c r="CB489" s="24">
        <f t="shared" si="274"/>
        <v>1</v>
      </c>
      <c r="CC489" s="24">
        <f t="shared" si="275"/>
        <v>0</v>
      </c>
      <c r="CD489" s="24">
        <f t="shared" si="276"/>
        <v>0</v>
      </c>
      <c r="CE489" s="24">
        <f t="shared" si="277"/>
        <v>0</v>
      </c>
      <c r="CF489" s="24">
        <f t="shared" si="278"/>
        <v>0</v>
      </c>
      <c r="CG489" s="24">
        <f t="shared" si="287"/>
        <v>1</v>
      </c>
      <c r="CH489" s="24">
        <f t="shared" si="279"/>
        <v>0</v>
      </c>
      <c r="CI489" s="24">
        <f t="shared" si="280"/>
        <v>1</v>
      </c>
      <c r="CJ489" s="211">
        <f>_xlfn.XLOOKUP($C489,[1]Sheet1!$B:$B,[1]Sheet1!BJ:BJ)</f>
        <v>0</v>
      </c>
      <c r="CK489" s="211">
        <f>_xlfn.XLOOKUP($C489,[1]Sheet1!$B:$B,[1]Sheet1!BK:BK)</f>
        <v>0</v>
      </c>
      <c r="CL489" s="211">
        <f>_xlfn.XLOOKUP($C489,[1]Sheet1!$B:$B,[1]Sheet1!BL:BL)</f>
        <v>0</v>
      </c>
      <c r="CM489" s="211">
        <f>_xlfn.XLOOKUP($C489,[1]Sheet1!$B:$B,[1]Sheet1!BM:BM)</f>
        <v>0</v>
      </c>
      <c r="CN489" s="211">
        <f>_xlfn.XLOOKUP($C489,[1]Sheet1!$B:$B,[1]Sheet1!BN:BN)</f>
        <v>0</v>
      </c>
      <c r="CO489" s="211">
        <f>_xlfn.XLOOKUP($C489,[1]Sheet1!$B:$B,[1]Sheet1!BO:BO)</f>
        <v>0</v>
      </c>
      <c r="CP489" s="211">
        <f>_xlfn.XLOOKUP($C489,[1]Sheet1!$B:$B,[1]Sheet1!BP:BP)</f>
        <v>1</v>
      </c>
      <c r="CQ489" s="211">
        <f>_xlfn.XLOOKUP($C489,[1]Sheet1!$B:$B,[1]Sheet1!BQ:BQ)</f>
        <v>1</v>
      </c>
      <c r="CR489" s="211">
        <f>_xlfn.XLOOKUP($C489,[1]Sheet1!$B:$B,[1]Sheet1!BR:BR)</f>
        <v>0</v>
      </c>
      <c r="CS489" s="211">
        <f>_xlfn.XLOOKUP($C489,[1]Sheet1!$B:$B,[1]Sheet1!BS:BS)</f>
        <v>1</v>
      </c>
      <c r="CT489" s="211">
        <f>_xlfn.XLOOKUP($C489,[1]Sheet1!$B:$B,[1]Sheet1!BT:BT)</f>
        <v>0</v>
      </c>
      <c r="CU489" s="211">
        <f>_xlfn.XLOOKUP($C489,[1]Sheet1!$B:$B,[1]Sheet1!BU:BU)</f>
        <v>1</v>
      </c>
      <c r="CV489" s="211">
        <f>_xlfn.XLOOKUP($C489,[1]Sheet1!$B:$B,[1]Sheet1!BV:BV)</f>
        <v>0</v>
      </c>
      <c r="CW489" s="211">
        <f>_xlfn.XLOOKUP($C489,[1]Sheet1!$B:$B,[1]Sheet1!BW:BW)</f>
        <v>0</v>
      </c>
      <c r="CX489" s="211">
        <f>_xlfn.XLOOKUP($C489,[1]Sheet1!$B:$B,[1]Sheet1!BX:BX)</f>
        <v>0</v>
      </c>
      <c r="CY489" s="211">
        <f>_xlfn.XLOOKUP($C489,[1]Sheet1!$B:$B,[1]Sheet1!BY:BY)</f>
        <v>0</v>
      </c>
      <c r="CZ489" s="211">
        <f>_xlfn.XLOOKUP($C489,[1]Sheet1!$B:$B,[1]Sheet1!BZ:BZ)</f>
        <v>1</v>
      </c>
      <c r="DA489" s="211">
        <f>_xlfn.XLOOKUP($C489,[1]Sheet1!$B:$B,[1]Sheet1!CA:CA)</f>
        <v>0</v>
      </c>
      <c r="DB489" s="211">
        <f>_xlfn.XLOOKUP($C489,[1]Sheet1!$B:$B,[1]Sheet1!CB:CB)</f>
        <v>1</v>
      </c>
      <c r="DC489" s="211">
        <f>_xlfn.XLOOKUP($C489,[1]Sheet1!$B:$B,[1]Sheet1!CC:CC)</f>
        <v>1</v>
      </c>
      <c r="DD489" s="211">
        <f>_xlfn.XLOOKUP($C489,[1]Sheet1!$B:$B,[1]Sheet1!CD:CD)</f>
        <v>0</v>
      </c>
      <c r="DE489" s="211">
        <f>_xlfn.XLOOKUP($C489,[1]Sheet1!$B:$B,[1]Sheet1!CE:CE)</f>
        <v>1</v>
      </c>
      <c r="DF489" s="211">
        <f>_xlfn.XLOOKUP($C489,[1]Sheet1!$B:$B,[1]Sheet1!CF:CF)</f>
        <v>0</v>
      </c>
      <c r="DG489" s="163" t="str">
        <f>_xlfn.XLOOKUP(C489,[2]Sheet1!$B:$B,[2]Sheet1!$N:$N)</f>
        <v>Y</v>
      </c>
      <c r="DH489" s="163" t="str">
        <f>_xlfn.XLOOKUP(C489,[2]Sheet1!$B:$B,[2]Sheet1!$R:$R)</f>
        <v>No</v>
      </c>
      <c r="DI489" s="163" t="str">
        <f>_xlfn.XLOOKUP(C489,[2]Sheet1!$B:$B,[2]Sheet1!$AN:$AN)</f>
        <v>V</v>
      </c>
      <c r="DJ489" s="163" t="str">
        <f>_xlfn.XLOOKUP(C489,[2]Sheet1!$B:$B,[2]Sheet1!$W:$W)</f>
        <v>N</v>
      </c>
      <c r="DK489" s="163" t="str">
        <f>_xlfn.XLOOKUP(C489,[2]Sheet1!$B:$B,[2]Sheet1!$AF:$AF)</f>
        <v>N</v>
      </c>
      <c r="DL489" s="163" t="str">
        <f>_xlfn.XLOOKUP(C489,[2]Sheet1!$B:$B,[2]Sheet1!$AW:$AW)</f>
        <v>Y</v>
      </c>
      <c r="DM489" s="166" t="str">
        <f t="shared" si="281"/>
        <v>Y</v>
      </c>
      <c r="DN489" s="166" t="str">
        <f t="shared" si="282"/>
        <v>Targets set</v>
      </c>
      <c r="DO489" s="166" t="str">
        <f t="shared" si="283"/>
        <v>Y</v>
      </c>
      <c r="DP489" s="166" t="str">
        <f t="shared" si="284"/>
        <v>N</v>
      </c>
      <c r="DQ489" s="180" t="str">
        <f t="shared" si="285"/>
        <v>Not Specified</v>
      </c>
      <c r="DR489" s="180"/>
    </row>
    <row r="490" spans="1:122" s="24" customFormat="1" ht="16.5" hidden="1" customHeight="1">
      <c r="A490" s="24">
        <v>487</v>
      </c>
      <c r="B490" s="24">
        <v>486</v>
      </c>
      <c r="C490" s="26" t="s">
        <v>2218</v>
      </c>
      <c r="D490" s="143" t="s">
        <v>6643</v>
      </c>
      <c r="E490" s="143" t="s">
        <v>6643</v>
      </c>
      <c r="F490" s="143" t="s">
        <v>7288</v>
      </c>
      <c r="G490" s="143" t="s">
        <v>3136</v>
      </c>
      <c r="H490" s="167" t="s">
        <v>2219</v>
      </c>
      <c r="I490" s="143" t="s">
        <v>2220</v>
      </c>
      <c r="J490" s="143">
        <v>5.8999999999999997E-2</v>
      </c>
      <c r="K490" s="143" t="s">
        <v>2221</v>
      </c>
      <c r="L490" s="143">
        <v>65289</v>
      </c>
      <c r="M490" s="144">
        <v>6</v>
      </c>
      <c r="N490" s="73" t="s">
        <v>689</v>
      </c>
      <c r="O490" s="73" t="s">
        <v>7588</v>
      </c>
      <c r="P490" s="74" t="s">
        <v>7588</v>
      </c>
      <c r="Q490" s="73" t="s">
        <v>86</v>
      </c>
      <c r="R490" s="73" t="s">
        <v>86</v>
      </c>
      <c r="S490" s="73" t="s">
        <v>673</v>
      </c>
      <c r="T490" s="73" t="s">
        <v>4121</v>
      </c>
      <c r="U490" s="213">
        <v>2035</v>
      </c>
      <c r="V490" s="73" t="s">
        <v>7588</v>
      </c>
      <c r="W490" s="73" t="s">
        <v>7588</v>
      </c>
      <c r="X490" s="218" t="s">
        <v>7588</v>
      </c>
      <c r="Y490" s="73" t="s">
        <v>7588</v>
      </c>
      <c r="Z490" s="73" t="s">
        <v>7588</v>
      </c>
      <c r="AA490" s="74" t="s">
        <v>7588</v>
      </c>
      <c r="AB490" s="73"/>
      <c r="AC490" s="73" t="s">
        <v>4047</v>
      </c>
      <c r="AD490" s="74" t="s">
        <v>5</v>
      </c>
      <c r="AE490" s="73" t="s">
        <v>870</v>
      </c>
      <c r="AF490" s="73" t="s">
        <v>86</v>
      </c>
      <c r="AG490" s="73" t="s">
        <v>266</v>
      </c>
      <c r="AH490" s="73" t="s">
        <v>266</v>
      </c>
      <c r="AI490" s="73" t="s">
        <v>267</v>
      </c>
      <c r="AJ490" s="73" t="s">
        <v>691</v>
      </c>
      <c r="AK490" s="81" t="s">
        <v>7033</v>
      </c>
      <c r="AL490" s="73">
        <v>2050</v>
      </c>
      <c r="AN490" s="26"/>
      <c r="AO490" s="24" t="s">
        <v>7588</v>
      </c>
      <c r="AP490" s="73" t="s">
        <v>689</v>
      </c>
      <c r="AQ490" s="24" t="s">
        <v>7588</v>
      </c>
      <c r="AR490" s="24" t="s">
        <v>7588</v>
      </c>
      <c r="AS490" s="24" t="s">
        <v>7588</v>
      </c>
      <c r="AU490" s="26"/>
      <c r="AV490" s="24" t="s">
        <v>269</v>
      </c>
      <c r="AW490" s="22" t="s">
        <v>880</v>
      </c>
      <c r="AX490" s="24" t="s">
        <v>269</v>
      </c>
      <c r="AY490" s="24" t="s">
        <v>689</v>
      </c>
      <c r="AZ490" s="24" t="s">
        <v>7588</v>
      </c>
      <c r="BA490" s="24" t="s">
        <v>7588</v>
      </c>
      <c r="BC490" s="26"/>
      <c r="BE490" s="29"/>
      <c r="BF490" s="26"/>
      <c r="BG490" s="24">
        <f t="shared" si="253"/>
        <v>0</v>
      </c>
      <c r="BH490" s="24">
        <f t="shared" si="254"/>
        <v>0</v>
      </c>
      <c r="BI490" s="24">
        <f t="shared" si="255"/>
        <v>0</v>
      </c>
      <c r="BJ490" s="24">
        <f t="shared" si="256"/>
        <v>0</v>
      </c>
      <c r="BK490" s="24">
        <f t="shared" si="257"/>
        <v>0</v>
      </c>
      <c r="BL490" s="24">
        <f t="shared" si="258"/>
        <v>0</v>
      </c>
      <c r="BM490" s="24">
        <f t="shared" si="259"/>
        <v>1</v>
      </c>
      <c r="BN490" s="24">
        <f t="shared" si="260"/>
        <v>1</v>
      </c>
      <c r="BO490" s="24">
        <f t="shared" si="261"/>
        <v>0</v>
      </c>
      <c r="BP490" s="24">
        <f t="shared" si="262"/>
        <v>0</v>
      </c>
      <c r="BQ490" s="24">
        <f t="shared" si="263"/>
        <v>0</v>
      </c>
      <c r="BR490" s="24">
        <f t="shared" si="264"/>
        <v>0</v>
      </c>
      <c r="BS490" s="24">
        <f t="shared" si="265"/>
        <v>0</v>
      </c>
      <c r="BT490" s="24">
        <f t="shared" si="266"/>
        <v>0</v>
      </c>
      <c r="BU490" s="24">
        <f t="shared" si="267"/>
        <v>0</v>
      </c>
      <c r="BV490" s="24">
        <f t="shared" si="268"/>
        <v>0</v>
      </c>
      <c r="BW490" s="24">
        <f t="shared" si="269"/>
        <v>1</v>
      </c>
      <c r="BX490" s="24">
        <f t="shared" si="270"/>
        <v>1</v>
      </c>
      <c r="BY490" s="24">
        <f t="shared" si="271"/>
        <v>0</v>
      </c>
      <c r="BZ490" s="24">
        <f t="shared" si="272"/>
        <v>0</v>
      </c>
      <c r="CA490" s="24">
        <f t="shared" si="273"/>
        <v>0</v>
      </c>
      <c r="CB490" s="24">
        <f t="shared" si="274"/>
        <v>0</v>
      </c>
      <c r="CC490" s="24">
        <f t="shared" si="275"/>
        <v>0</v>
      </c>
      <c r="CD490" s="24">
        <f t="shared" si="276"/>
        <v>0</v>
      </c>
      <c r="CE490" s="24">
        <f t="shared" si="277"/>
        <v>0</v>
      </c>
      <c r="CF490" s="24">
        <f t="shared" si="278"/>
        <v>0</v>
      </c>
      <c r="CG490" s="24">
        <f t="shared" si="287"/>
        <v>1</v>
      </c>
      <c r="CH490" s="24">
        <f t="shared" si="279"/>
        <v>1</v>
      </c>
      <c r="CI490" s="24">
        <f t="shared" si="280"/>
        <v>0</v>
      </c>
      <c r="CJ490" s="211">
        <f>_xlfn.XLOOKUP($C490,[1]Sheet1!$B:$B,[1]Sheet1!BJ:BJ)</f>
        <v>0</v>
      </c>
      <c r="CK490" s="211">
        <f>_xlfn.XLOOKUP($C490,[1]Sheet1!$B:$B,[1]Sheet1!BK:BK)</f>
        <v>0</v>
      </c>
      <c r="CL490" s="211">
        <f>_xlfn.XLOOKUP($C490,[1]Sheet1!$B:$B,[1]Sheet1!BL:BL)</f>
        <v>1</v>
      </c>
      <c r="CM490" s="211">
        <f>_xlfn.XLOOKUP($C490,[1]Sheet1!$B:$B,[1]Sheet1!BM:BM)</f>
        <v>1</v>
      </c>
      <c r="CN490" s="211">
        <f>_xlfn.XLOOKUP($C490,[1]Sheet1!$B:$B,[1]Sheet1!BN:BN)</f>
        <v>0</v>
      </c>
      <c r="CO490" s="211">
        <f>_xlfn.XLOOKUP($C490,[1]Sheet1!$B:$B,[1]Sheet1!BO:BO)</f>
        <v>0</v>
      </c>
      <c r="CP490" s="211">
        <f>_xlfn.XLOOKUP($C490,[1]Sheet1!$B:$B,[1]Sheet1!BP:BP)</f>
        <v>0</v>
      </c>
      <c r="CQ490" s="211">
        <f>_xlfn.XLOOKUP($C490,[1]Sheet1!$B:$B,[1]Sheet1!BQ:BQ)</f>
        <v>0</v>
      </c>
      <c r="CR490" s="211">
        <f>_xlfn.XLOOKUP($C490,[1]Sheet1!$B:$B,[1]Sheet1!BR:BR)</f>
        <v>0</v>
      </c>
      <c r="CS490" s="211">
        <f>_xlfn.XLOOKUP($C490,[1]Sheet1!$B:$B,[1]Sheet1!BS:BS)</f>
        <v>0</v>
      </c>
      <c r="CT490" s="211">
        <f>_xlfn.XLOOKUP($C490,[1]Sheet1!$B:$B,[1]Sheet1!BT:BT)</f>
        <v>1</v>
      </c>
      <c r="CU490" s="211">
        <f>_xlfn.XLOOKUP($C490,[1]Sheet1!$B:$B,[1]Sheet1!BU:BU)</f>
        <v>1</v>
      </c>
      <c r="CV490" s="211">
        <f>_xlfn.XLOOKUP($C490,[1]Sheet1!$B:$B,[1]Sheet1!BV:BV)</f>
        <v>0</v>
      </c>
      <c r="CW490" s="211">
        <f>_xlfn.XLOOKUP($C490,[1]Sheet1!$B:$B,[1]Sheet1!BW:BW)</f>
        <v>0</v>
      </c>
      <c r="CX490" s="211">
        <f>_xlfn.XLOOKUP($C490,[1]Sheet1!$B:$B,[1]Sheet1!BX:BX)</f>
        <v>0</v>
      </c>
      <c r="CY490" s="211">
        <f>_xlfn.XLOOKUP($C490,[1]Sheet1!$B:$B,[1]Sheet1!BY:BY)</f>
        <v>0</v>
      </c>
      <c r="CZ490" s="211">
        <f>_xlfn.XLOOKUP($C490,[1]Sheet1!$B:$B,[1]Sheet1!BZ:BZ)</f>
        <v>1</v>
      </c>
      <c r="DA490" s="211">
        <f>_xlfn.XLOOKUP($C490,[1]Sheet1!$B:$B,[1]Sheet1!CA:CA)</f>
        <v>0</v>
      </c>
      <c r="DB490" s="211">
        <f>_xlfn.XLOOKUP($C490,[1]Sheet1!$B:$B,[1]Sheet1!CB:CB)</f>
        <v>1</v>
      </c>
      <c r="DC490" s="211">
        <f>_xlfn.XLOOKUP($C490,[1]Sheet1!$B:$B,[1]Sheet1!CC:CC)</f>
        <v>0</v>
      </c>
      <c r="DD490" s="211">
        <f>_xlfn.XLOOKUP($C490,[1]Sheet1!$B:$B,[1]Sheet1!CD:CD)</f>
        <v>0</v>
      </c>
      <c r="DE490" s="211">
        <f>_xlfn.XLOOKUP($C490,[1]Sheet1!$B:$B,[1]Sheet1!CE:CE)</f>
        <v>1</v>
      </c>
      <c r="DF490" s="211">
        <f>_xlfn.XLOOKUP($C490,[1]Sheet1!$B:$B,[1]Sheet1!CF:CF)</f>
        <v>0</v>
      </c>
      <c r="DG490" s="163" t="str">
        <f>_xlfn.XLOOKUP(C490,[2]Sheet1!$B:$B,[2]Sheet1!$N:$N)</f>
        <v>Y</v>
      </c>
      <c r="DH490" s="163" t="str">
        <f>_xlfn.XLOOKUP(C490,[2]Sheet1!$B:$B,[2]Sheet1!$R:$R)</f>
        <v>No</v>
      </c>
      <c r="DI490" s="163" t="str">
        <f>_xlfn.XLOOKUP(C490,[2]Sheet1!$B:$B,[2]Sheet1!$AN:$AN)</f>
        <v>N</v>
      </c>
      <c r="DJ490" s="163" t="str">
        <f>_xlfn.XLOOKUP(C490,[2]Sheet1!$B:$B,[2]Sheet1!$W:$W)</f>
        <v>C</v>
      </c>
      <c r="DK490" s="163" t="str">
        <f>_xlfn.XLOOKUP(C490,[2]Sheet1!$B:$B,[2]Sheet1!$AF:$AF)</f>
        <v>U</v>
      </c>
      <c r="DL490" s="163" t="str">
        <f>_xlfn.XLOOKUP(C490,[2]Sheet1!$B:$B,[2]Sheet1!$AW:$AW)</f>
        <v>N</v>
      </c>
      <c r="DM490" s="166" t="str">
        <f t="shared" si="281"/>
        <v>Y</v>
      </c>
      <c r="DN490" s="166" t="str">
        <f t="shared" si="282"/>
        <v/>
      </c>
      <c r="DO490" s="166" t="str">
        <f t="shared" si="283"/>
        <v>N</v>
      </c>
      <c r="DP490" s="166" t="str">
        <f t="shared" si="284"/>
        <v>Y</v>
      </c>
      <c r="DQ490" s="180" t="str">
        <f t="shared" si="285"/>
        <v>No</v>
      </c>
      <c r="DR490" s="180"/>
    </row>
    <row r="491" spans="1:122" s="24" customFormat="1" ht="16.5" hidden="1" customHeight="1">
      <c r="A491" s="24">
        <v>488</v>
      </c>
      <c r="B491" s="24">
        <v>499</v>
      </c>
      <c r="C491" s="26" t="s">
        <v>2222</v>
      </c>
      <c r="D491" s="24" t="s">
        <v>7219</v>
      </c>
      <c r="E491" s="24" t="s">
        <v>7178</v>
      </c>
      <c r="F491" s="24" t="s">
        <v>2540</v>
      </c>
      <c r="G491" s="24" t="s">
        <v>3181</v>
      </c>
      <c r="H491" s="30" t="s">
        <v>2223</v>
      </c>
      <c r="I491" s="24" t="s">
        <v>2224</v>
      </c>
      <c r="J491" s="24">
        <v>4.8000000000000001E-2</v>
      </c>
      <c r="K491" s="24" t="s">
        <v>2225</v>
      </c>
      <c r="L491" s="24">
        <v>77274</v>
      </c>
      <c r="M491" s="26">
        <v>31</v>
      </c>
      <c r="N491" s="73" t="s">
        <v>689</v>
      </c>
      <c r="O491" s="73" t="s">
        <v>7588</v>
      </c>
      <c r="P491" s="74" t="s">
        <v>7588</v>
      </c>
      <c r="Q491" s="73" t="s">
        <v>689</v>
      </c>
      <c r="R491" s="73" t="s">
        <v>689</v>
      </c>
      <c r="S491" s="73" t="s">
        <v>7588</v>
      </c>
      <c r="T491" s="73" t="s">
        <v>7588</v>
      </c>
      <c r="U491" s="213" t="s">
        <v>7588</v>
      </c>
      <c r="V491" s="73" t="s">
        <v>7588</v>
      </c>
      <c r="W491" s="73" t="s">
        <v>7588</v>
      </c>
      <c r="X491" s="218" t="s">
        <v>7588</v>
      </c>
      <c r="Y491" s="73" t="s">
        <v>7588</v>
      </c>
      <c r="Z491" s="73" t="s">
        <v>7588</v>
      </c>
      <c r="AA491" s="74" t="s">
        <v>7588</v>
      </c>
      <c r="AB491" s="73"/>
      <c r="AC491" s="73" t="s">
        <v>417</v>
      </c>
      <c r="AD491" s="74" t="s">
        <v>6</v>
      </c>
      <c r="AE491" s="73" t="s">
        <v>7588</v>
      </c>
      <c r="AF491" s="73" t="s">
        <v>689</v>
      </c>
      <c r="AG491" s="73" t="s">
        <v>266</v>
      </c>
      <c r="AH491" s="73" t="s">
        <v>266</v>
      </c>
      <c r="AI491" s="73" t="s">
        <v>266</v>
      </c>
      <c r="AJ491" s="73" t="s">
        <v>2283</v>
      </c>
      <c r="AK491" s="81" t="s">
        <v>7588</v>
      </c>
      <c r="AL491" s="73" t="s">
        <v>7588</v>
      </c>
      <c r="AN491" s="26"/>
      <c r="AO491" s="24" t="s">
        <v>7346</v>
      </c>
      <c r="AP491" s="73" t="s">
        <v>86</v>
      </c>
      <c r="AQ491" s="24" t="s">
        <v>2283</v>
      </c>
      <c r="AR491" s="24" t="s">
        <v>7042</v>
      </c>
      <c r="AS491" s="24">
        <v>2040</v>
      </c>
      <c r="AU491" s="26"/>
      <c r="AV491" s="24" t="s">
        <v>267</v>
      </c>
      <c r="AW491" s="22" t="s">
        <v>880</v>
      </c>
      <c r="AX491" s="24" t="s">
        <v>269</v>
      </c>
      <c r="AY491" s="24" t="s">
        <v>689</v>
      </c>
      <c r="AZ491" s="24" t="s">
        <v>7588</v>
      </c>
      <c r="BA491" s="24" t="s">
        <v>7588</v>
      </c>
      <c r="BC491" s="26"/>
      <c r="BE491" s="29"/>
      <c r="BF491" s="26"/>
      <c r="BG491" s="24">
        <f t="shared" si="253"/>
        <v>0</v>
      </c>
      <c r="BH491" s="24">
        <f t="shared" si="254"/>
        <v>0</v>
      </c>
      <c r="BI491" s="24">
        <f t="shared" si="255"/>
        <v>0</v>
      </c>
      <c r="BJ491" s="24">
        <f t="shared" si="256"/>
        <v>0</v>
      </c>
      <c r="BK491" s="24">
        <f t="shared" si="257"/>
        <v>0</v>
      </c>
      <c r="BL491" s="24">
        <f t="shared" si="258"/>
        <v>0</v>
      </c>
      <c r="BM491" s="24">
        <f t="shared" si="259"/>
        <v>0</v>
      </c>
      <c r="BN491" s="24">
        <f t="shared" si="260"/>
        <v>0</v>
      </c>
      <c r="BO491" s="24">
        <f t="shared" si="261"/>
        <v>0</v>
      </c>
      <c r="BP491" s="24">
        <f t="shared" si="262"/>
        <v>0</v>
      </c>
      <c r="BQ491" s="24">
        <f t="shared" si="263"/>
        <v>0</v>
      </c>
      <c r="BR491" s="24">
        <f t="shared" si="264"/>
        <v>0</v>
      </c>
      <c r="BS491" s="24">
        <f t="shared" si="265"/>
        <v>0</v>
      </c>
      <c r="BT491" s="24">
        <f t="shared" si="266"/>
        <v>1</v>
      </c>
      <c r="BU491" s="24">
        <f t="shared" si="267"/>
        <v>0</v>
      </c>
      <c r="BV491" s="24">
        <f t="shared" si="268"/>
        <v>0</v>
      </c>
      <c r="BW491" s="24">
        <f t="shared" si="269"/>
        <v>0</v>
      </c>
      <c r="BX491" s="24">
        <f t="shared" si="270"/>
        <v>0</v>
      </c>
      <c r="BY491" s="24">
        <f t="shared" si="271"/>
        <v>0</v>
      </c>
      <c r="BZ491" s="24">
        <f t="shared" si="272"/>
        <v>0</v>
      </c>
      <c r="CA491" s="24">
        <f t="shared" si="273"/>
        <v>1</v>
      </c>
      <c r="CB491" s="24">
        <f t="shared" si="274"/>
        <v>1</v>
      </c>
      <c r="CC491" s="24">
        <f t="shared" si="275"/>
        <v>0</v>
      </c>
      <c r="CD491" s="24">
        <f t="shared" si="276"/>
        <v>0</v>
      </c>
      <c r="CE491" s="24">
        <f t="shared" si="277"/>
        <v>0</v>
      </c>
      <c r="CF491" s="24">
        <f t="shared" si="278"/>
        <v>0</v>
      </c>
      <c r="CG491" s="24">
        <f t="shared" si="287"/>
        <v>1</v>
      </c>
      <c r="CH491" s="24">
        <f t="shared" si="279"/>
        <v>0</v>
      </c>
      <c r="CI491" s="24">
        <f t="shared" si="280"/>
        <v>1</v>
      </c>
      <c r="CJ491" s="211">
        <f>_xlfn.XLOOKUP($C491,[1]Sheet1!$B:$B,[1]Sheet1!BJ:BJ)</f>
        <v>0</v>
      </c>
      <c r="CK491" s="211">
        <f>_xlfn.XLOOKUP($C491,[1]Sheet1!$B:$B,[1]Sheet1!BK:BK)</f>
        <v>0</v>
      </c>
      <c r="CL491" s="211">
        <f>_xlfn.XLOOKUP($C491,[1]Sheet1!$B:$B,[1]Sheet1!BL:BL)</f>
        <v>0</v>
      </c>
      <c r="CM491" s="211">
        <f>_xlfn.XLOOKUP($C491,[1]Sheet1!$B:$B,[1]Sheet1!BM:BM)</f>
        <v>0</v>
      </c>
      <c r="CN491" s="211">
        <f>_xlfn.XLOOKUP($C491,[1]Sheet1!$B:$B,[1]Sheet1!BN:BN)</f>
        <v>0</v>
      </c>
      <c r="CO491" s="211">
        <f>_xlfn.XLOOKUP($C491,[1]Sheet1!$B:$B,[1]Sheet1!BO:BO)</f>
        <v>0</v>
      </c>
      <c r="CP491" s="211">
        <f>_xlfn.XLOOKUP($C491,[1]Sheet1!$B:$B,[1]Sheet1!BP:BP)</f>
        <v>1</v>
      </c>
      <c r="CQ491" s="211">
        <f>_xlfn.XLOOKUP($C491,[1]Sheet1!$B:$B,[1]Sheet1!BQ:BQ)</f>
        <v>1</v>
      </c>
      <c r="CR491" s="211">
        <f>_xlfn.XLOOKUP($C491,[1]Sheet1!$B:$B,[1]Sheet1!BR:BR)</f>
        <v>0</v>
      </c>
      <c r="CS491" s="211">
        <f>_xlfn.XLOOKUP($C491,[1]Sheet1!$B:$B,[1]Sheet1!BS:BS)</f>
        <v>0</v>
      </c>
      <c r="CT491" s="211">
        <f>_xlfn.XLOOKUP($C491,[1]Sheet1!$B:$B,[1]Sheet1!BT:BT)</f>
        <v>0</v>
      </c>
      <c r="CU491" s="211">
        <f>_xlfn.XLOOKUP($C491,[1]Sheet1!$B:$B,[1]Sheet1!BU:BU)</f>
        <v>0</v>
      </c>
      <c r="CV491" s="211">
        <f>_xlfn.XLOOKUP($C491,[1]Sheet1!$B:$B,[1]Sheet1!BV:BV)</f>
        <v>0</v>
      </c>
      <c r="CW491" s="211">
        <f>_xlfn.XLOOKUP($C491,[1]Sheet1!$B:$B,[1]Sheet1!BW:BW)</f>
        <v>0</v>
      </c>
      <c r="CX491" s="211">
        <f>_xlfn.XLOOKUP($C491,[1]Sheet1!$B:$B,[1]Sheet1!BX:BX)</f>
        <v>0</v>
      </c>
      <c r="CY491" s="211">
        <f>_xlfn.XLOOKUP($C491,[1]Sheet1!$B:$B,[1]Sheet1!BY:BY)</f>
        <v>0</v>
      </c>
      <c r="CZ491" s="211">
        <f>_xlfn.XLOOKUP($C491,[1]Sheet1!$B:$B,[1]Sheet1!BZ:BZ)</f>
        <v>1</v>
      </c>
      <c r="DA491" s="211">
        <f>_xlfn.XLOOKUP($C491,[1]Sheet1!$B:$B,[1]Sheet1!CA:CA)</f>
        <v>0</v>
      </c>
      <c r="DB491" s="211">
        <f>_xlfn.XLOOKUP($C491,[1]Sheet1!$B:$B,[1]Sheet1!CB:CB)</f>
        <v>1</v>
      </c>
      <c r="DC491" s="211">
        <f>_xlfn.XLOOKUP($C491,[1]Sheet1!$B:$B,[1]Sheet1!CC:CC)</f>
        <v>0</v>
      </c>
      <c r="DD491" s="211">
        <f>_xlfn.XLOOKUP($C491,[1]Sheet1!$B:$B,[1]Sheet1!CD:CD)</f>
        <v>0</v>
      </c>
      <c r="DE491" s="211">
        <f>_xlfn.XLOOKUP($C491,[1]Sheet1!$B:$B,[1]Sheet1!CE:CE)</f>
        <v>1</v>
      </c>
      <c r="DF491" s="211">
        <f>_xlfn.XLOOKUP($C491,[1]Sheet1!$B:$B,[1]Sheet1!CF:CF)</f>
        <v>0</v>
      </c>
      <c r="DG491" s="163" t="str">
        <f>_xlfn.XLOOKUP(C491,[2]Sheet1!$B:$B,[2]Sheet1!$N:$N)</f>
        <v>N</v>
      </c>
      <c r="DH491" s="163">
        <f>_xlfn.XLOOKUP(C491,[2]Sheet1!$B:$B,[2]Sheet1!$R:$R)</f>
        <v>0</v>
      </c>
      <c r="DI491" s="163" t="str">
        <f>_xlfn.XLOOKUP(C491,[2]Sheet1!$B:$B,[2]Sheet1!$AN:$AN)</f>
        <v>C, V</v>
      </c>
      <c r="DJ491" s="163" t="str">
        <f>_xlfn.XLOOKUP(C491,[2]Sheet1!$B:$B,[2]Sheet1!$W:$W)</f>
        <v>N</v>
      </c>
      <c r="DK491" s="163" t="str">
        <f>_xlfn.XLOOKUP(C491,[2]Sheet1!$B:$B,[2]Sheet1!$AF:$AF)</f>
        <v>N</v>
      </c>
      <c r="DL491" s="163" t="str">
        <f>_xlfn.XLOOKUP(C491,[2]Sheet1!$B:$B,[2]Sheet1!$AW:$AW)</f>
        <v>U</v>
      </c>
      <c r="DM491" s="166" t="str">
        <f t="shared" si="281"/>
        <v>N</v>
      </c>
      <c r="DN491" s="166" t="str">
        <f t="shared" si="282"/>
        <v/>
      </c>
      <c r="DO491" s="166" t="str">
        <f t="shared" si="283"/>
        <v>Y</v>
      </c>
      <c r="DP491" s="166" t="str">
        <f t="shared" si="284"/>
        <v>N</v>
      </c>
      <c r="DQ491" s="180" t="str">
        <f t="shared" si="285"/>
        <v>Not Specified</v>
      </c>
      <c r="DR491" s="180"/>
    </row>
    <row r="492" spans="1:122" s="24" customFormat="1" ht="16.5" hidden="1" customHeight="1">
      <c r="A492" s="143">
        <v>489</v>
      </c>
      <c r="B492" s="143">
        <v>472</v>
      </c>
      <c r="C492" s="144" t="s">
        <v>2226</v>
      </c>
      <c r="D492" s="143" t="s">
        <v>7202</v>
      </c>
      <c r="E492" s="143" t="s">
        <v>7169</v>
      </c>
      <c r="F492" s="143" t="s">
        <v>2277</v>
      </c>
      <c r="G492" s="143" t="s">
        <v>3181</v>
      </c>
      <c r="H492" s="167" t="s">
        <v>2227</v>
      </c>
      <c r="I492" s="143" t="s">
        <v>2228</v>
      </c>
      <c r="J492" s="143">
        <v>-0.59</v>
      </c>
      <c r="K492" s="143" t="s">
        <v>2229</v>
      </c>
      <c r="L492" s="143">
        <v>31983</v>
      </c>
      <c r="M492" s="144">
        <v>6</v>
      </c>
      <c r="N492" s="145" t="s">
        <v>689</v>
      </c>
      <c r="O492" s="145" t="s">
        <v>7588</v>
      </c>
      <c r="P492" s="146" t="s">
        <v>7588</v>
      </c>
      <c r="Q492" s="73" t="s">
        <v>689</v>
      </c>
      <c r="R492" s="73" t="s">
        <v>689</v>
      </c>
      <c r="S492" s="145" t="s">
        <v>7588</v>
      </c>
      <c r="T492" s="145" t="s">
        <v>7588</v>
      </c>
      <c r="U492" s="214" t="s">
        <v>7588</v>
      </c>
      <c r="V492" s="145" t="s">
        <v>7588</v>
      </c>
      <c r="W492" s="145" t="s">
        <v>7588</v>
      </c>
      <c r="X492" s="219" t="s">
        <v>7588</v>
      </c>
      <c r="Y492" s="73" t="s">
        <v>7588</v>
      </c>
      <c r="Z492" s="145" t="s">
        <v>7588</v>
      </c>
      <c r="AA492" s="146" t="s">
        <v>7588</v>
      </c>
      <c r="AB492" s="145"/>
      <c r="AC492" s="145" t="s">
        <v>3013</v>
      </c>
      <c r="AD492" s="146" t="s">
        <v>7139</v>
      </c>
      <c r="AE492" s="145" t="s">
        <v>85</v>
      </c>
      <c r="AF492" s="73" t="s">
        <v>689</v>
      </c>
      <c r="AG492" s="145" t="s">
        <v>166</v>
      </c>
      <c r="AH492" s="145" t="s">
        <v>166</v>
      </c>
      <c r="AI492" s="145" t="s">
        <v>267</v>
      </c>
      <c r="AJ492" s="145" t="s">
        <v>691</v>
      </c>
      <c r="AK492" s="147" t="s">
        <v>167</v>
      </c>
      <c r="AL492" s="145">
        <v>2060</v>
      </c>
      <c r="AM492" s="152" t="s">
        <v>2230</v>
      </c>
      <c r="AN492" s="144"/>
      <c r="AO492" s="24" t="s">
        <v>7588</v>
      </c>
      <c r="AP492" s="145" t="s">
        <v>689</v>
      </c>
      <c r="AQ492" s="143" t="s">
        <v>7588</v>
      </c>
      <c r="AR492" s="143" t="s">
        <v>7588</v>
      </c>
      <c r="AS492" s="143" t="s">
        <v>7588</v>
      </c>
      <c r="AT492" s="143"/>
      <c r="AU492" s="144"/>
      <c r="AV492" s="143" t="s">
        <v>267</v>
      </c>
      <c r="AW492" s="198" t="s">
        <v>267</v>
      </c>
      <c r="AX492" s="143" t="s">
        <v>269</v>
      </c>
      <c r="AY492" s="143" t="s">
        <v>689</v>
      </c>
      <c r="AZ492" s="143" t="s">
        <v>7588</v>
      </c>
      <c r="BA492" s="143" t="s">
        <v>7588</v>
      </c>
      <c r="BB492" s="143"/>
      <c r="BC492" s="144"/>
      <c r="BD492" s="143"/>
      <c r="BE492" s="148"/>
      <c r="BF492" s="144"/>
      <c r="BG492" s="24">
        <f t="shared" si="253"/>
        <v>0</v>
      </c>
      <c r="BH492" s="24">
        <f t="shared" si="254"/>
        <v>0</v>
      </c>
      <c r="BI492" s="24">
        <f t="shared" si="255"/>
        <v>0</v>
      </c>
      <c r="BJ492" s="24">
        <f t="shared" si="256"/>
        <v>0</v>
      </c>
      <c r="BK492" s="24">
        <f t="shared" si="257"/>
        <v>0</v>
      </c>
      <c r="BL492" s="24">
        <f t="shared" si="258"/>
        <v>0</v>
      </c>
      <c r="BM492" s="24">
        <f t="shared" si="259"/>
        <v>0</v>
      </c>
      <c r="BN492" s="24">
        <f t="shared" si="260"/>
        <v>0</v>
      </c>
      <c r="BO492" s="24">
        <f t="shared" si="261"/>
        <v>0</v>
      </c>
      <c r="BP492" s="24">
        <f t="shared" si="262"/>
        <v>0</v>
      </c>
      <c r="BQ492" s="24">
        <f t="shared" si="263"/>
        <v>0</v>
      </c>
      <c r="BR492" s="24">
        <f t="shared" si="264"/>
        <v>0</v>
      </c>
      <c r="BS492" s="24">
        <f t="shared" si="265"/>
        <v>0</v>
      </c>
      <c r="BT492" s="24">
        <f t="shared" si="266"/>
        <v>0</v>
      </c>
      <c r="BU492" s="24">
        <f t="shared" si="267"/>
        <v>0</v>
      </c>
      <c r="BV492" s="24">
        <f t="shared" si="268"/>
        <v>0</v>
      </c>
      <c r="BW492" s="24">
        <f t="shared" si="269"/>
        <v>0</v>
      </c>
      <c r="BX492" s="24">
        <f t="shared" si="270"/>
        <v>0</v>
      </c>
      <c r="BY492" s="24">
        <f t="shared" si="271"/>
        <v>0</v>
      </c>
      <c r="BZ492" s="24">
        <f t="shared" si="272"/>
        <v>0</v>
      </c>
      <c r="CA492" s="24">
        <f t="shared" si="273"/>
        <v>0</v>
      </c>
      <c r="CB492" s="24">
        <f t="shared" si="274"/>
        <v>0</v>
      </c>
      <c r="CC492" s="24">
        <f t="shared" si="275"/>
        <v>0</v>
      </c>
      <c r="CD492" s="24">
        <f t="shared" si="276"/>
        <v>0</v>
      </c>
      <c r="CE492" s="24">
        <f t="shared" si="277"/>
        <v>0</v>
      </c>
      <c r="CF492" s="24">
        <f t="shared" si="278"/>
        <v>0</v>
      </c>
      <c r="CG492" s="24">
        <f t="shared" si="287"/>
        <v>0</v>
      </c>
      <c r="CH492" s="24">
        <f t="shared" si="279"/>
        <v>0</v>
      </c>
      <c r="CI492" s="24">
        <f t="shared" si="280"/>
        <v>1</v>
      </c>
      <c r="CJ492" s="211">
        <f>_xlfn.XLOOKUP($C492,[1]Sheet1!$B:$B,[1]Sheet1!BJ:BJ)</f>
        <v>0</v>
      </c>
      <c r="CK492" s="211">
        <f>_xlfn.XLOOKUP($C492,[1]Sheet1!$B:$B,[1]Sheet1!BK:BK)</f>
        <v>0</v>
      </c>
      <c r="CL492" s="211">
        <f>_xlfn.XLOOKUP($C492,[1]Sheet1!$B:$B,[1]Sheet1!BL:BL)</f>
        <v>0</v>
      </c>
      <c r="CM492" s="211">
        <f>_xlfn.XLOOKUP($C492,[1]Sheet1!$B:$B,[1]Sheet1!BM:BM)</f>
        <v>0</v>
      </c>
      <c r="CN492" s="211">
        <f>_xlfn.XLOOKUP($C492,[1]Sheet1!$B:$B,[1]Sheet1!BN:BN)</f>
        <v>0</v>
      </c>
      <c r="CO492" s="211">
        <f>_xlfn.XLOOKUP($C492,[1]Sheet1!$B:$B,[1]Sheet1!BO:BO)</f>
        <v>0</v>
      </c>
      <c r="CP492" s="211">
        <f>_xlfn.XLOOKUP($C492,[1]Sheet1!$B:$B,[1]Sheet1!BP:BP)</f>
        <v>0</v>
      </c>
      <c r="CQ492" s="211">
        <f>_xlfn.XLOOKUP($C492,[1]Sheet1!$B:$B,[1]Sheet1!BQ:BQ)</f>
        <v>0</v>
      </c>
      <c r="CR492" s="211">
        <f>_xlfn.XLOOKUP($C492,[1]Sheet1!$B:$B,[1]Sheet1!BR:BR)</f>
        <v>0</v>
      </c>
      <c r="CS492" s="211">
        <f>_xlfn.XLOOKUP($C492,[1]Sheet1!$B:$B,[1]Sheet1!BS:BS)</f>
        <v>0</v>
      </c>
      <c r="CT492" s="211">
        <f>_xlfn.XLOOKUP($C492,[1]Sheet1!$B:$B,[1]Sheet1!BT:BT)</f>
        <v>0</v>
      </c>
      <c r="CU492" s="211">
        <f>_xlfn.XLOOKUP($C492,[1]Sheet1!$B:$B,[1]Sheet1!BU:BU)</f>
        <v>0</v>
      </c>
      <c r="CV492" s="211">
        <f>_xlfn.XLOOKUP($C492,[1]Sheet1!$B:$B,[1]Sheet1!BV:BV)</f>
        <v>0</v>
      </c>
      <c r="CW492" s="211">
        <f>_xlfn.XLOOKUP($C492,[1]Sheet1!$B:$B,[1]Sheet1!BW:BW)</f>
        <v>0</v>
      </c>
      <c r="CX492" s="211">
        <f>_xlfn.XLOOKUP($C492,[1]Sheet1!$B:$B,[1]Sheet1!BX:BX)</f>
        <v>0</v>
      </c>
      <c r="CY492" s="211">
        <f>_xlfn.XLOOKUP($C492,[1]Sheet1!$B:$B,[1]Sheet1!BY:BY)</f>
        <v>0</v>
      </c>
      <c r="CZ492" s="211">
        <f>_xlfn.XLOOKUP($C492,[1]Sheet1!$B:$B,[1]Sheet1!BZ:BZ)</f>
        <v>0</v>
      </c>
      <c r="DA492" s="211">
        <f>_xlfn.XLOOKUP($C492,[1]Sheet1!$B:$B,[1]Sheet1!CA:CA)</f>
        <v>0</v>
      </c>
      <c r="DB492" s="211">
        <f>_xlfn.XLOOKUP($C492,[1]Sheet1!$B:$B,[1]Sheet1!CB:CB)</f>
        <v>0</v>
      </c>
      <c r="DC492" s="211">
        <f>_xlfn.XLOOKUP($C492,[1]Sheet1!$B:$B,[1]Sheet1!CC:CC)</f>
        <v>0</v>
      </c>
      <c r="DD492" s="211">
        <f>_xlfn.XLOOKUP($C492,[1]Sheet1!$B:$B,[1]Sheet1!CD:CD)</f>
        <v>0</v>
      </c>
      <c r="DE492" s="211">
        <f>_xlfn.XLOOKUP($C492,[1]Sheet1!$B:$B,[1]Sheet1!CE:CE)</f>
        <v>0</v>
      </c>
      <c r="DF492" s="211">
        <f>_xlfn.XLOOKUP($C492,[1]Sheet1!$B:$B,[1]Sheet1!CF:CF)</f>
        <v>0</v>
      </c>
      <c r="DG492" s="163" t="str">
        <f>_xlfn.XLOOKUP(C492,[2]Sheet1!$B:$B,[2]Sheet1!$N:$N)</f>
        <v>N</v>
      </c>
      <c r="DH492" s="163">
        <f>_xlfn.XLOOKUP(C492,[2]Sheet1!$B:$B,[2]Sheet1!$R:$R)</f>
        <v>0</v>
      </c>
      <c r="DI492" s="163" t="str">
        <f>_xlfn.XLOOKUP(C492,[2]Sheet1!$B:$B,[2]Sheet1!$AN:$AN)</f>
        <v>N</v>
      </c>
      <c r="DJ492" s="163" t="str">
        <f>_xlfn.XLOOKUP(C492,[2]Sheet1!$B:$B,[2]Sheet1!$W:$W)</f>
        <v>N</v>
      </c>
      <c r="DK492" s="163" t="str">
        <f>_xlfn.XLOOKUP(C492,[2]Sheet1!$B:$B,[2]Sheet1!$AF:$AF)</f>
        <v>N</v>
      </c>
      <c r="DL492" s="163" t="str">
        <f>_xlfn.XLOOKUP(C492,[2]Sheet1!$B:$B,[2]Sheet1!$AW:$AW)</f>
        <v>N</v>
      </c>
      <c r="DM492" s="166" t="str">
        <f t="shared" si="281"/>
        <v>N</v>
      </c>
      <c r="DN492" s="166" t="str">
        <f t="shared" si="282"/>
        <v/>
      </c>
      <c r="DO492" s="166" t="str">
        <f t="shared" si="283"/>
        <v>N</v>
      </c>
      <c r="DP492" s="166" t="str">
        <f t="shared" si="284"/>
        <v>N</v>
      </c>
      <c r="DQ492" s="180" t="str">
        <f t="shared" si="285"/>
        <v>Not Specified</v>
      </c>
      <c r="DR492" s="180"/>
    </row>
    <row r="493" spans="1:122" s="99" customFormat="1" ht="16.5" hidden="1" customHeight="1">
      <c r="A493" s="143">
        <v>490</v>
      </c>
      <c r="B493" s="143" t="e">
        <v>#N/A</v>
      </c>
      <c r="C493" s="144" t="s">
        <v>2231</v>
      </c>
      <c r="D493" s="143" t="s">
        <v>7164</v>
      </c>
      <c r="E493" s="143" t="s">
        <v>7165</v>
      </c>
      <c r="F493" s="143" t="s">
        <v>7286</v>
      </c>
      <c r="G493" s="143" t="s">
        <v>2990</v>
      </c>
      <c r="H493" s="167" t="s">
        <v>2232</v>
      </c>
      <c r="I493" s="143" t="s">
        <v>2233</v>
      </c>
      <c r="J493" s="143">
        <v>-0.46500000000000002</v>
      </c>
      <c r="K493" s="143" t="s">
        <v>2234</v>
      </c>
      <c r="L493" s="143">
        <v>17936</v>
      </c>
      <c r="M493" s="144">
        <v>1</v>
      </c>
      <c r="N493" s="145" t="s">
        <v>689</v>
      </c>
      <c r="O493" s="145"/>
      <c r="P493" s="146"/>
      <c r="Q493" s="73" t="s">
        <v>689</v>
      </c>
      <c r="R493" s="73" t="s">
        <v>689</v>
      </c>
      <c r="S493" s="145"/>
      <c r="T493" s="145"/>
      <c r="U493" s="214"/>
      <c r="V493" s="145"/>
      <c r="W493" s="145"/>
      <c r="X493" s="219"/>
      <c r="Y493" s="73" t="s">
        <v>7588</v>
      </c>
      <c r="Z493" s="145"/>
      <c r="AA493" s="146"/>
      <c r="AB493" s="145"/>
      <c r="AC493" s="145"/>
      <c r="AD493" s="146"/>
      <c r="AE493" s="73" t="s">
        <v>7588</v>
      </c>
      <c r="AF493" s="73" t="s">
        <v>689</v>
      </c>
      <c r="AG493" s="145"/>
      <c r="AH493" s="145"/>
      <c r="AI493" s="145"/>
      <c r="AJ493" s="145" t="s">
        <v>7588</v>
      </c>
      <c r="AK493" s="147" t="s">
        <v>7588</v>
      </c>
      <c r="AL493" s="145" t="s">
        <v>7588</v>
      </c>
      <c r="AM493" s="152" t="s">
        <v>2235</v>
      </c>
      <c r="AN493" s="144" t="s">
        <v>519</v>
      </c>
      <c r="AO493" s="24" t="s">
        <v>7588</v>
      </c>
      <c r="AP493" s="145" t="s">
        <v>689</v>
      </c>
      <c r="AQ493" s="143" t="s">
        <v>7588</v>
      </c>
      <c r="AR493" s="143" t="s">
        <v>7588</v>
      </c>
      <c r="AS493" s="143" t="s">
        <v>7588</v>
      </c>
      <c r="AT493" s="143"/>
      <c r="AU493" s="144"/>
      <c r="AV493" s="143" t="s">
        <v>7588</v>
      </c>
      <c r="AW493" s="198"/>
      <c r="AX493" s="143"/>
      <c r="AY493" s="143" t="s">
        <v>689</v>
      </c>
      <c r="AZ493" s="143" t="s">
        <v>7588</v>
      </c>
      <c r="BA493" s="143" t="s">
        <v>7588</v>
      </c>
      <c r="BB493" s="143"/>
      <c r="BC493" s="144"/>
      <c r="BD493" s="143"/>
      <c r="BE493" s="148"/>
      <c r="BF493" s="144"/>
      <c r="BG493" s="24">
        <f t="shared" si="253"/>
        <v>0</v>
      </c>
      <c r="BH493" s="24">
        <f t="shared" si="254"/>
        <v>0</v>
      </c>
      <c r="BI493" s="24">
        <f t="shared" si="255"/>
        <v>0</v>
      </c>
      <c r="BJ493" s="24">
        <f t="shared" si="256"/>
        <v>0</v>
      </c>
      <c r="BK493" s="24">
        <f t="shared" si="257"/>
        <v>0</v>
      </c>
      <c r="BL493" s="24">
        <f t="shared" si="258"/>
        <v>0</v>
      </c>
      <c r="BM493" s="24">
        <f t="shared" si="259"/>
        <v>0</v>
      </c>
      <c r="BN493" s="24">
        <f t="shared" si="260"/>
        <v>0</v>
      </c>
      <c r="BO493" s="24">
        <f t="shared" si="261"/>
        <v>0</v>
      </c>
      <c r="BP493" s="24">
        <f t="shared" si="262"/>
        <v>0</v>
      </c>
      <c r="BQ493" s="24">
        <f t="shared" si="263"/>
        <v>0</v>
      </c>
      <c r="BR493" s="24">
        <f t="shared" si="264"/>
        <v>0</v>
      </c>
      <c r="BS493" s="24">
        <f t="shared" si="265"/>
        <v>0</v>
      </c>
      <c r="BT493" s="24">
        <f t="shared" si="266"/>
        <v>0</v>
      </c>
      <c r="BU493" s="24">
        <f t="shared" si="267"/>
        <v>0</v>
      </c>
      <c r="BV493" s="24">
        <f t="shared" si="268"/>
        <v>0</v>
      </c>
      <c r="BW493" s="24">
        <f t="shared" si="269"/>
        <v>0</v>
      </c>
      <c r="BX493" s="24">
        <f t="shared" si="270"/>
        <v>0</v>
      </c>
      <c r="BY493" s="24">
        <f t="shared" si="271"/>
        <v>0</v>
      </c>
      <c r="BZ493" s="24">
        <f t="shared" si="272"/>
        <v>0</v>
      </c>
      <c r="CA493" s="24">
        <f t="shared" si="273"/>
        <v>0</v>
      </c>
      <c r="CB493" s="24">
        <f t="shared" si="274"/>
        <v>0</v>
      </c>
      <c r="CC493" s="24">
        <f t="shared" si="275"/>
        <v>0</v>
      </c>
      <c r="CD493" s="24">
        <f t="shared" si="276"/>
        <v>0</v>
      </c>
      <c r="CE493" s="24">
        <f t="shared" si="277"/>
        <v>0</v>
      </c>
      <c r="CF493" s="24">
        <f t="shared" si="278"/>
        <v>0</v>
      </c>
      <c r="CG493" s="24">
        <f t="shared" si="287"/>
        <v>0</v>
      </c>
      <c r="CH493" s="24">
        <f t="shared" si="279"/>
        <v>0</v>
      </c>
      <c r="CI493" s="24">
        <f t="shared" si="280"/>
        <v>0</v>
      </c>
      <c r="CJ493" s="211" t="e">
        <f>_xlfn.XLOOKUP($C493,[1]Sheet1!$B:$B,[1]Sheet1!BJ:BJ)</f>
        <v>#N/A</v>
      </c>
      <c r="CK493" s="211" t="e">
        <f>_xlfn.XLOOKUP($C493,[1]Sheet1!$B:$B,[1]Sheet1!BK:BK)</f>
        <v>#N/A</v>
      </c>
      <c r="CL493" s="211" t="e">
        <f>_xlfn.XLOOKUP($C493,[1]Sheet1!$B:$B,[1]Sheet1!BL:BL)</f>
        <v>#N/A</v>
      </c>
      <c r="CM493" s="211" t="e">
        <f>_xlfn.XLOOKUP($C493,[1]Sheet1!$B:$B,[1]Sheet1!BM:BM)</f>
        <v>#N/A</v>
      </c>
      <c r="CN493" s="211" t="e">
        <f>_xlfn.XLOOKUP($C493,[1]Sheet1!$B:$B,[1]Sheet1!BN:BN)</f>
        <v>#N/A</v>
      </c>
      <c r="CO493" s="211" t="e">
        <f>_xlfn.XLOOKUP($C493,[1]Sheet1!$B:$B,[1]Sheet1!BO:BO)</f>
        <v>#N/A</v>
      </c>
      <c r="CP493" s="211" t="e">
        <f>_xlfn.XLOOKUP($C493,[1]Sheet1!$B:$B,[1]Sheet1!BP:BP)</f>
        <v>#N/A</v>
      </c>
      <c r="CQ493" s="211" t="e">
        <f>_xlfn.XLOOKUP($C493,[1]Sheet1!$B:$B,[1]Sheet1!BQ:BQ)</f>
        <v>#N/A</v>
      </c>
      <c r="CR493" s="211" t="e">
        <f>_xlfn.XLOOKUP($C493,[1]Sheet1!$B:$B,[1]Sheet1!BR:BR)</f>
        <v>#N/A</v>
      </c>
      <c r="CS493" s="211" t="e">
        <f>_xlfn.XLOOKUP($C493,[1]Sheet1!$B:$B,[1]Sheet1!BS:BS)</f>
        <v>#N/A</v>
      </c>
      <c r="CT493" s="211" t="e">
        <f>_xlfn.XLOOKUP($C493,[1]Sheet1!$B:$B,[1]Sheet1!BT:BT)</f>
        <v>#N/A</v>
      </c>
      <c r="CU493" s="211" t="e">
        <f>_xlfn.XLOOKUP($C493,[1]Sheet1!$B:$B,[1]Sheet1!BU:BU)</f>
        <v>#N/A</v>
      </c>
      <c r="CV493" s="211" t="e">
        <f>_xlfn.XLOOKUP($C493,[1]Sheet1!$B:$B,[1]Sheet1!BV:BV)</f>
        <v>#N/A</v>
      </c>
      <c r="CW493" s="211" t="e">
        <f>_xlfn.XLOOKUP($C493,[1]Sheet1!$B:$B,[1]Sheet1!BW:BW)</f>
        <v>#N/A</v>
      </c>
      <c r="CX493" s="211" t="e">
        <f>_xlfn.XLOOKUP($C493,[1]Sheet1!$B:$B,[1]Sheet1!BX:BX)</f>
        <v>#N/A</v>
      </c>
      <c r="CY493" s="211" t="e">
        <f>_xlfn.XLOOKUP($C493,[1]Sheet1!$B:$B,[1]Sheet1!BY:BY)</f>
        <v>#N/A</v>
      </c>
      <c r="CZ493" s="211" t="e">
        <f>_xlfn.XLOOKUP($C493,[1]Sheet1!$B:$B,[1]Sheet1!BZ:BZ)</f>
        <v>#N/A</v>
      </c>
      <c r="DA493" s="211" t="e">
        <f>_xlfn.XLOOKUP($C493,[1]Sheet1!$B:$B,[1]Sheet1!CA:CA)</f>
        <v>#N/A</v>
      </c>
      <c r="DB493" s="211" t="e">
        <f>_xlfn.XLOOKUP($C493,[1]Sheet1!$B:$B,[1]Sheet1!CB:CB)</f>
        <v>#N/A</v>
      </c>
      <c r="DC493" s="211" t="e">
        <f>_xlfn.XLOOKUP($C493,[1]Sheet1!$B:$B,[1]Sheet1!CC:CC)</f>
        <v>#N/A</v>
      </c>
      <c r="DD493" s="211" t="e">
        <f>_xlfn.XLOOKUP($C493,[1]Sheet1!$B:$B,[1]Sheet1!CD:CD)</f>
        <v>#N/A</v>
      </c>
      <c r="DE493" s="211" t="e">
        <f>_xlfn.XLOOKUP($C493,[1]Sheet1!$B:$B,[1]Sheet1!CE:CE)</f>
        <v>#N/A</v>
      </c>
      <c r="DF493" s="211" t="e">
        <f>_xlfn.XLOOKUP($C493,[1]Sheet1!$B:$B,[1]Sheet1!CF:CF)</f>
        <v>#N/A</v>
      </c>
      <c r="DG493" s="163" t="e">
        <f>_xlfn.XLOOKUP(C493,[2]Sheet1!$B:$B,[2]Sheet1!$N:$N)</f>
        <v>#N/A</v>
      </c>
      <c r="DH493" s="163" t="e">
        <f>_xlfn.XLOOKUP(C493,[2]Sheet1!$B:$B,[2]Sheet1!$R:$R)</f>
        <v>#N/A</v>
      </c>
      <c r="DI493" s="163" t="e">
        <f>_xlfn.XLOOKUP(C493,[2]Sheet1!$B:$B,[2]Sheet1!$AN:$AN)</f>
        <v>#N/A</v>
      </c>
      <c r="DJ493" s="163" t="e">
        <f>_xlfn.XLOOKUP(C493,[2]Sheet1!$B:$B,[2]Sheet1!$W:$W)</f>
        <v>#N/A</v>
      </c>
      <c r="DK493" s="163" t="e">
        <f>_xlfn.XLOOKUP(C493,[2]Sheet1!$B:$B,[2]Sheet1!$AF:$AF)</f>
        <v>#N/A</v>
      </c>
      <c r="DL493" s="163" t="e">
        <f>_xlfn.XLOOKUP(C493,[2]Sheet1!$B:$B,[2]Sheet1!$AW:$AW)</f>
        <v>#N/A</v>
      </c>
      <c r="DM493" s="166" t="str">
        <f t="shared" si="281"/>
        <v>N</v>
      </c>
      <c r="DN493" s="166">
        <f t="shared" si="282"/>
        <v>0</v>
      </c>
      <c r="DO493" s="166" t="str">
        <f t="shared" si="283"/>
        <v>N</v>
      </c>
      <c r="DP493" s="166" t="str">
        <f t="shared" si="284"/>
        <v>N</v>
      </c>
      <c r="DQ493" s="180" t="str">
        <f t="shared" si="285"/>
        <v/>
      </c>
      <c r="DR493" s="180"/>
    </row>
    <row r="494" spans="1:122" s="24" customFormat="1" ht="16.5" hidden="1" customHeight="1">
      <c r="A494" s="24">
        <v>491</v>
      </c>
      <c r="B494" s="24">
        <v>474</v>
      </c>
      <c r="C494" s="26" t="s">
        <v>1319</v>
      </c>
      <c r="D494" s="143" t="s">
        <v>7196</v>
      </c>
      <c r="E494" s="143" t="s">
        <v>7172</v>
      </c>
      <c r="F494" s="143" t="s">
        <v>2540</v>
      </c>
      <c r="G494" s="143" t="s">
        <v>3181</v>
      </c>
      <c r="H494" s="167" t="s">
        <v>1320</v>
      </c>
      <c r="I494" s="143" t="s">
        <v>1321</v>
      </c>
      <c r="J494" s="143">
        <v>-0.47899999999999998</v>
      </c>
      <c r="K494" s="143" t="s">
        <v>1322</v>
      </c>
      <c r="L494" s="143">
        <v>48783</v>
      </c>
      <c r="M494" s="144">
        <v>29</v>
      </c>
      <c r="N494" s="73" t="s">
        <v>689</v>
      </c>
      <c r="O494" s="73" t="s">
        <v>7588</v>
      </c>
      <c r="P494" s="74" t="s">
        <v>7588</v>
      </c>
      <c r="Q494" s="73" t="s">
        <v>689</v>
      </c>
      <c r="R494" s="73" t="s">
        <v>689</v>
      </c>
      <c r="S494" s="73" t="s">
        <v>7588</v>
      </c>
      <c r="T494" s="73" t="s">
        <v>7588</v>
      </c>
      <c r="U494" s="213" t="s">
        <v>7588</v>
      </c>
      <c r="V494" s="73" t="s">
        <v>7588</v>
      </c>
      <c r="W494" s="73" t="s">
        <v>7588</v>
      </c>
      <c r="X494" s="218" t="s">
        <v>7588</v>
      </c>
      <c r="Y494" s="73" t="s">
        <v>7588</v>
      </c>
      <c r="Z494" s="73" t="s">
        <v>7588</v>
      </c>
      <c r="AA494" s="74" t="s">
        <v>7588</v>
      </c>
      <c r="AB494" s="73"/>
      <c r="AC494" s="73" t="s">
        <v>675</v>
      </c>
      <c r="AD494" s="74" t="s">
        <v>5</v>
      </c>
      <c r="AE494" s="73" t="s">
        <v>870</v>
      </c>
      <c r="AF494" s="73" t="s">
        <v>86</v>
      </c>
      <c r="AG494" s="73" t="s">
        <v>266</v>
      </c>
      <c r="AH494" s="73" t="s">
        <v>266</v>
      </c>
      <c r="AI494" s="73" t="s">
        <v>738</v>
      </c>
      <c r="AJ494" s="73" t="s">
        <v>691</v>
      </c>
      <c r="AK494" s="81" t="s">
        <v>7053</v>
      </c>
      <c r="AL494" s="73">
        <v>2050</v>
      </c>
      <c r="AN494" s="26"/>
      <c r="AO494" s="24" t="s">
        <v>7588</v>
      </c>
      <c r="AP494" s="73" t="s">
        <v>689</v>
      </c>
      <c r="AQ494" s="24" t="s">
        <v>7588</v>
      </c>
      <c r="AR494" s="24" t="s">
        <v>7588</v>
      </c>
      <c r="AS494" s="24" t="s">
        <v>7588</v>
      </c>
      <c r="AU494" s="26"/>
      <c r="AV494" s="24" t="s">
        <v>266</v>
      </c>
      <c r="AW494" s="22" t="s">
        <v>269</v>
      </c>
      <c r="AX494" s="24" t="s">
        <v>266</v>
      </c>
      <c r="AY494" s="24" t="s">
        <v>689</v>
      </c>
      <c r="AZ494" s="24" t="s">
        <v>7588</v>
      </c>
      <c r="BA494" s="24" t="s">
        <v>7588</v>
      </c>
      <c r="BC494" s="26"/>
      <c r="BE494" s="29"/>
      <c r="BF494" s="26"/>
      <c r="BG494" s="24">
        <f t="shared" si="253"/>
        <v>0</v>
      </c>
      <c r="BH494" s="24">
        <f t="shared" si="254"/>
        <v>0</v>
      </c>
      <c r="BI494" s="24">
        <f t="shared" si="255"/>
        <v>0</v>
      </c>
      <c r="BJ494" s="24">
        <f t="shared" si="256"/>
        <v>0</v>
      </c>
      <c r="BK494" s="24">
        <f t="shared" si="257"/>
        <v>0</v>
      </c>
      <c r="BL494" s="24">
        <f t="shared" si="258"/>
        <v>0</v>
      </c>
      <c r="BM494" s="24">
        <f t="shared" si="259"/>
        <v>0</v>
      </c>
      <c r="BN494" s="24">
        <f t="shared" si="260"/>
        <v>0</v>
      </c>
      <c r="BO494" s="24">
        <f t="shared" si="261"/>
        <v>0</v>
      </c>
      <c r="BP494" s="24">
        <f t="shared" si="262"/>
        <v>0</v>
      </c>
      <c r="BQ494" s="24">
        <f t="shared" si="263"/>
        <v>0</v>
      </c>
      <c r="BR494" s="24">
        <f t="shared" si="264"/>
        <v>0</v>
      </c>
      <c r="BS494" s="24">
        <f t="shared" si="265"/>
        <v>0</v>
      </c>
      <c r="BT494" s="24">
        <f t="shared" si="266"/>
        <v>0</v>
      </c>
      <c r="BU494" s="24">
        <f t="shared" si="267"/>
        <v>0</v>
      </c>
      <c r="BV494" s="24">
        <f t="shared" si="268"/>
        <v>0</v>
      </c>
      <c r="BW494" s="24">
        <f t="shared" si="269"/>
        <v>1</v>
      </c>
      <c r="BX494" s="24">
        <f t="shared" si="270"/>
        <v>1</v>
      </c>
      <c r="BY494" s="24">
        <f t="shared" si="271"/>
        <v>0</v>
      </c>
      <c r="BZ494" s="24">
        <f t="shared" si="272"/>
        <v>0</v>
      </c>
      <c r="CA494" s="24">
        <f t="shared" si="273"/>
        <v>0</v>
      </c>
      <c r="CB494" s="24">
        <f t="shared" si="274"/>
        <v>0</v>
      </c>
      <c r="CC494" s="24">
        <f t="shared" si="275"/>
        <v>0</v>
      </c>
      <c r="CD494" s="24">
        <f t="shared" si="276"/>
        <v>0</v>
      </c>
      <c r="CE494" s="24">
        <f t="shared" si="277"/>
        <v>0</v>
      </c>
      <c r="CF494" s="24">
        <f t="shared" si="278"/>
        <v>1</v>
      </c>
      <c r="CG494" s="24">
        <f t="shared" si="287"/>
        <v>1</v>
      </c>
      <c r="CH494" s="24">
        <f t="shared" si="279"/>
        <v>0</v>
      </c>
      <c r="CI494" s="24">
        <f t="shared" si="280"/>
        <v>0</v>
      </c>
      <c r="CJ494" s="211">
        <f>_xlfn.XLOOKUP($C494,[1]Sheet1!$B:$B,[1]Sheet1!BJ:BJ)</f>
        <v>0</v>
      </c>
      <c r="CK494" s="211">
        <f>_xlfn.XLOOKUP($C494,[1]Sheet1!$B:$B,[1]Sheet1!BK:BK)</f>
        <v>0</v>
      </c>
      <c r="CL494" s="211">
        <f>_xlfn.XLOOKUP($C494,[1]Sheet1!$B:$B,[1]Sheet1!BL:BL)</f>
        <v>1</v>
      </c>
      <c r="CM494" s="211">
        <f>_xlfn.XLOOKUP($C494,[1]Sheet1!$B:$B,[1]Sheet1!BM:BM)</f>
        <v>1</v>
      </c>
      <c r="CN494" s="211">
        <f>_xlfn.XLOOKUP($C494,[1]Sheet1!$B:$B,[1]Sheet1!BN:BN)</f>
        <v>0</v>
      </c>
      <c r="CO494" s="211">
        <f>_xlfn.XLOOKUP($C494,[1]Sheet1!$B:$B,[1]Sheet1!BO:BO)</f>
        <v>0</v>
      </c>
      <c r="CP494" s="211">
        <f>_xlfn.XLOOKUP($C494,[1]Sheet1!$B:$B,[1]Sheet1!BP:BP)</f>
        <v>0</v>
      </c>
      <c r="CQ494" s="211">
        <f>_xlfn.XLOOKUP($C494,[1]Sheet1!$B:$B,[1]Sheet1!BQ:BQ)</f>
        <v>0</v>
      </c>
      <c r="CR494" s="211">
        <f>_xlfn.XLOOKUP($C494,[1]Sheet1!$B:$B,[1]Sheet1!BR:BR)</f>
        <v>0</v>
      </c>
      <c r="CS494" s="211">
        <f>_xlfn.XLOOKUP($C494,[1]Sheet1!$B:$B,[1]Sheet1!BS:BS)</f>
        <v>0</v>
      </c>
      <c r="CT494" s="211">
        <f>_xlfn.XLOOKUP($C494,[1]Sheet1!$B:$B,[1]Sheet1!BT:BT)</f>
        <v>0</v>
      </c>
      <c r="CU494" s="211">
        <f>_xlfn.XLOOKUP($C494,[1]Sheet1!$B:$B,[1]Sheet1!BU:BU)</f>
        <v>0</v>
      </c>
      <c r="CV494" s="211">
        <f>_xlfn.XLOOKUP($C494,[1]Sheet1!$B:$B,[1]Sheet1!BV:BV)</f>
        <v>0</v>
      </c>
      <c r="CW494" s="211">
        <f>_xlfn.XLOOKUP($C494,[1]Sheet1!$B:$B,[1]Sheet1!BW:BW)</f>
        <v>0</v>
      </c>
      <c r="CX494" s="211">
        <f>_xlfn.XLOOKUP($C494,[1]Sheet1!$B:$B,[1]Sheet1!BX:BX)</f>
        <v>0</v>
      </c>
      <c r="CY494" s="211">
        <f>_xlfn.XLOOKUP($C494,[1]Sheet1!$B:$B,[1]Sheet1!BY:BY)</f>
        <v>0</v>
      </c>
      <c r="CZ494" s="211">
        <f>_xlfn.XLOOKUP($C494,[1]Sheet1!$B:$B,[1]Sheet1!BZ:BZ)</f>
        <v>1</v>
      </c>
      <c r="DA494" s="211">
        <f>_xlfn.XLOOKUP($C494,[1]Sheet1!$B:$B,[1]Sheet1!CA:CA)</f>
        <v>0</v>
      </c>
      <c r="DB494" s="211">
        <f>_xlfn.XLOOKUP($C494,[1]Sheet1!$B:$B,[1]Sheet1!CB:CB)</f>
        <v>1</v>
      </c>
      <c r="DC494" s="211">
        <f>_xlfn.XLOOKUP($C494,[1]Sheet1!$B:$B,[1]Sheet1!CC:CC)</f>
        <v>0</v>
      </c>
      <c r="DD494" s="211">
        <f>_xlfn.XLOOKUP($C494,[1]Sheet1!$B:$B,[1]Sheet1!CD:CD)</f>
        <v>0</v>
      </c>
      <c r="DE494" s="211">
        <f>_xlfn.XLOOKUP($C494,[1]Sheet1!$B:$B,[1]Sheet1!CE:CE)</f>
        <v>1</v>
      </c>
      <c r="DF494" s="211">
        <f>_xlfn.XLOOKUP($C494,[1]Sheet1!$B:$B,[1]Sheet1!CF:CF)</f>
        <v>0</v>
      </c>
      <c r="DG494" s="163" t="str">
        <f>_xlfn.XLOOKUP(C494,[2]Sheet1!$B:$B,[2]Sheet1!$N:$N)</f>
        <v>N</v>
      </c>
      <c r="DH494" s="163">
        <f>_xlfn.XLOOKUP(C494,[2]Sheet1!$B:$B,[2]Sheet1!$R:$R)</f>
        <v>0</v>
      </c>
      <c r="DI494" s="163" t="str">
        <f>_xlfn.XLOOKUP(C494,[2]Sheet1!$B:$B,[2]Sheet1!$AN:$AN)</f>
        <v>N</v>
      </c>
      <c r="DJ494" s="163" t="str">
        <f>_xlfn.XLOOKUP(C494,[2]Sheet1!$B:$B,[2]Sheet1!$W:$W)</f>
        <v>C</v>
      </c>
      <c r="DK494" s="163" t="str">
        <f>_xlfn.XLOOKUP(C494,[2]Sheet1!$B:$B,[2]Sheet1!$AF:$AF)</f>
        <v>U</v>
      </c>
      <c r="DL494" s="163">
        <f>_xlfn.XLOOKUP(C494,[2]Sheet1!$B:$B,[2]Sheet1!$AW:$AW)</f>
        <v>0</v>
      </c>
      <c r="DM494" s="166" t="str">
        <f t="shared" si="281"/>
        <v>N</v>
      </c>
      <c r="DN494" s="166" t="str">
        <f t="shared" si="282"/>
        <v/>
      </c>
      <c r="DO494" s="166" t="str">
        <f t="shared" si="283"/>
        <v>N</v>
      </c>
      <c r="DP494" s="166" t="str">
        <f t="shared" si="284"/>
        <v>Y</v>
      </c>
      <c r="DQ494" s="180" t="str">
        <f t="shared" si="285"/>
        <v>Yes</v>
      </c>
      <c r="DR494" s="180"/>
    </row>
    <row r="495" spans="1:122" s="24" customFormat="1" ht="16.5" hidden="1" customHeight="1">
      <c r="A495" s="24">
        <v>492</v>
      </c>
      <c r="B495" s="24">
        <v>498</v>
      </c>
      <c r="C495" s="26" t="s">
        <v>116</v>
      </c>
      <c r="D495" s="24" t="s">
        <v>7219</v>
      </c>
      <c r="E495" s="24" t="s">
        <v>7178</v>
      </c>
      <c r="F495" s="24" t="s">
        <v>3982</v>
      </c>
      <c r="G495" s="24" t="s">
        <v>3136</v>
      </c>
      <c r="H495" s="30" t="s">
        <v>117</v>
      </c>
      <c r="I495" s="24" t="s">
        <v>118</v>
      </c>
      <c r="J495" s="24">
        <v>5.0999999999999997E-2</v>
      </c>
      <c r="K495" s="24" t="s">
        <v>119</v>
      </c>
      <c r="L495" s="24">
        <v>109900</v>
      </c>
      <c r="M495" s="26">
        <v>30</v>
      </c>
      <c r="N495" s="73" t="s">
        <v>86</v>
      </c>
      <c r="O495" s="73">
        <v>2021</v>
      </c>
      <c r="P495" s="74">
        <v>2030</v>
      </c>
      <c r="Q495" s="73" t="s">
        <v>86</v>
      </c>
      <c r="R495" s="73" t="s">
        <v>86</v>
      </c>
      <c r="S495" s="73" t="s">
        <v>673</v>
      </c>
      <c r="T495" s="73" t="s">
        <v>2984</v>
      </c>
      <c r="U495" s="213">
        <v>2030</v>
      </c>
      <c r="V495" s="73" t="s">
        <v>673</v>
      </c>
      <c r="W495" s="73" t="s">
        <v>2984</v>
      </c>
      <c r="X495" s="218">
        <v>2050</v>
      </c>
      <c r="Y495" s="73" t="s">
        <v>86</v>
      </c>
      <c r="Z495" s="73" t="s">
        <v>673</v>
      </c>
      <c r="AA495" s="74">
        <v>2050</v>
      </c>
      <c r="AB495" s="73"/>
      <c r="AC495" s="73" t="s">
        <v>417</v>
      </c>
      <c r="AD495" s="74" t="s">
        <v>6</v>
      </c>
      <c r="AE495" s="73" t="s">
        <v>7588</v>
      </c>
      <c r="AF495" s="73" t="s">
        <v>689</v>
      </c>
      <c r="AG495" s="73" t="s">
        <v>266</v>
      </c>
      <c r="AH495" s="73" t="s">
        <v>266</v>
      </c>
      <c r="AI495" s="73" t="s">
        <v>266</v>
      </c>
      <c r="AJ495" s="73" t="s">
        <v>2283</v>
      </c>
      <c r="AK495" s="81" t="s">
        <v>7588</v>
      </c>
      <c r="AL495" s="73" t="s">
        <v>7588</v>
      </c>
      <c r="AM495" s="31"/>
      <c r="AN495" s="26"/>
      <c r="AO495" s="24" t="s">
        <v>7346</v>
      </c>
      <c r="AP495" s="73" t="s">
        <v>86</v>
      </c>
      <c r="AQ495" s="24" t="s">
        <v>2283</v>
      </c>
      <c r="AR495" s="24" t="s">
        <v>7064</v>
      </c>
      <c r="AS495" s="24">
        <v>2050</v>
      </c>
      <c r="AU495" s="26"/>
      <c r="AV495" s="24" t="s">
        <v>267</v>
      </c>
      <c r="AW495" s="22" t="s">
        <v>267</v>
      </c>
      <c r="AX495" s="24" t="s">
        <v>269</v>
      </c>
      <c r="AY495" s="24" t="s">
        <v>689</v>
      </c>
      <c r="AZ495" s="24" t="s">
        <v>7588</v>
      </c>
      <c r="BA495" s="24" t="s">
        <v>7588</v>
      </c>
      <c r="BC495" s="26"/>
      <c r="BE495" s="29"/>
      <c r="BF495" s="26"/>
      <c r="BG495" s="24">
        <f t="shared" si="253"/>
        <v>0</v>
      </c>
      <c r="BH495" s="24">
        <f t="shared" si="254"/>
        <v>1</v>
      </c>
      <c r="BI495" s="24">
        <f t="shared" si="255"/>
        <v>0</v>
      </c>
      <c r="BJ495" s="24">
        <f t="shared" si="256"/>
        <v>1</v>
      </c>
      <c r="BK495" s="24">
        <f t="shared" si="257"/>
        <v>0</v>
      </c>
      <c r="BL495" s="24">
        <f t="shared" si="258"/>
        <v>1</v>
      </c>
      <c r="BM495" s="24">
        <f t="shared" si="259"/>
        <v>0</v>
      </c>
      <c r="BN495" s="24">
        <f t="shared" si="260"/>
        <v>1</v>
      </c>
      <c r="BO495" s="24">
        <f t="shared" si="261"/>
        <v>0</v>
      </c>
      <c r="BP495" s="24">
        <f t="shared" si="262"/>
        <v>0</v>
      </c>
      <c r="BQ495" s="24">
        <f t="shared" si="263"/>
        <v>1</v>
      </c>
      <c r="BR495" s="24">
        <f t="shared" si="264"/>
        <v>0</v>
      </c>
      <c r="BS495" s="24">
        <f t="shared" si="265"/>
        <v>0</v>
      </c>
      <c r="BT495" s="24">
        <f t="shared" si="266"/>
        <v>1</v>
      </c>
      <c r="BU495" s="24">
        <f t="shared" si="267"/>
        <v>0</v>
      </c>
      <c r="BV495" s="24">
        <f t="shared" si="268"/>
        <v>0</v>
      </c>
      <c r="BW495" s="24">
        <f t="shared" si="269"/>
        <v>0</v>
      </c>
      <c r="BX495" s="24">
        <f t="shared" si="270"/>
        <v>0</v>
      </c>
      <c r="BY495" s="24">
        <f t="shared" si="271"/>
        <v>0</v>
      </c>
      <c r="BZ495" s="24">
        <f t="shared" si="272"/>
        <v>0</v>
      </c>
      <c r="CA495" s="24">
        <f t="shared" si="273"/>
        <v>1</v>
      </c>
      <c r="CB495" s="24">
        <f t="shared" si="274"/>
        <v>1</v>
      </c>
      <c r="CC495" s="24">
        <f t="shared" si="275"/>
        <v>0</v>
      </c>
      <c r="CD495" s="24">
        <f t="shared" si="276"/>
        <v>0</v>
      </c>
      <c r="CE495" s="24">
        <f t="shared" si="277"/>
        <v>0</v>
      </c>
      <c r="CF495" s="24">
        <f t="shared" si="278"/>
        <v>0</v>
      </c>
      <c r="CG495" s="24">
        <f>MAX($BJ495,$BN495,$BX495,$CB495)</f>
        <v>1</v>
      </c>
      <c r="CH495" s="24">
        <f t="shared" si="279"/>
        <v>0</v>
      </c>
      <c r="CI495" s="24">
        <f t="shared" si="280"/>
        <v>1</v>
      </c>
      <c r="CJ495" s="211">
        <f>_xlfn.XLOOKUP($C495,[1]Sheet1!$B:$B,[1]Sheet1!BJ:BJ)</f>
        <v>0</v>
      </c>
      <c r="CK495" s="211">
        <f>_xlfn.XLOOKUP($C495,[1]Sheet1!$B:$B,[1]Sheet1!BK:BK)</f>
        <v>0</v>
      </c>
      <c r="CL495" s="211">
        <f>_xlfn.XLOOKUP($C495,[1]Sheet1!$B:$B,[1]Sheet1!BL:BL)</f>
        <v>0</v>
      </c>
      <c r="CM495" s="211">
        <f>_xlfn.XLOOKUP($C495,[1]Sheet1!$B:$B,[1]Sheet1!BM:BM)</f>
        <v>0</v>
      </c>
      <c r="CN495" s="211">
        <f>_xlfn.XLOOKUP($C495,[1]Sheet1!$B:$B,[1]Sheet1!BN:BN)</f>
        <v>0</v>
      </c>
      <c r="CO495" s="211">
        <f>_xlfn.XLOOKUP($C495,[1]Sheet1!$B:$B,[1]Sheet1!BO:BO)</f>
        <v>0</v>
      </c>
      <c r="CP495" s="211">
        <f>_xlfn.XLOOKUP($C495,[1]Sheet1!$B:$B,[1]Sheet1!BP:BP)</f>
        <v>1</v>
      </c>
      <c r="CQ495" s="211">
        <f>_xlfn.XLOOKUP($C495,[1]Sheet1!$B:$B,[1]Sheet1!BQ:BQ)</f>
        <v>1</v>
      </c>
      <c r="CR495" s="211">
        <f>_xlfn.XLOOKUP($C495,[1]Sheet1!$B:$B,[1]Sheet1!BR:BR)</f>
        <v>0</v>
      </c>
      <c r="CS495" s="211">
        <f>_xlfn.XLOOKUP($C495,[1]Sheet1!$B:$B,[1]Sheet1!BS:BS)</f>
        <v>1</v>
      </c>
      <c r="CT495" s="211">
        <f>_xlfn.XLOOKUP($C495,[1]Sheet1!$B:$B,[1]Sheet1!BT:BT)</f>
        <v>0</v>
      </c>
      <c r="CU495" s="211">
        <f>_xlfn.XLOOKUP($C495,[1]Sheet1!$B:$B,[1]Sheet1!BU:BU)</f>
        <v>1</v>
      </c>
      <c r="CV495" s="211">
        <f>_xlfn.XLOOKUP($C495,[1]Sheet1!$B:$B,[1]Sheet1!BV:BV)</f>
        <v>0</v>
      </c>
      <c r="CW495" s="211">
        <f>_xlfn.XLOOKUP($C495,[1]Sheet1!$B:$B,[1]Sheet1!BW:BW)</f>
        <v>1</v>
      </c>
      <c r="CX495" s="211">
        <f>_xlfn.XLOOKUP($C495,[1]Sheet1!$B:$B,[1]Sheet1!BX:BX)</f>
        <v>0</v>
      </c>
      <c r="CY495" s="211">
        <f>_xlfn.XLOOKUP($C495,[1]Sheet1!$B:$B,[1]Sheet1!BY:BY)</f>
        <v>1</v>
      </c>
      <c r="CZ495" s="211">
        <f>_xlfn.XLOOKUP($C495,[1]Sheet1!$B:$B,[1]Sheet1!BZ:BZ)</f>
        <v>1</v>
      </c>
      <c r="DA495" s="211">
        <f>_xlfn.XLOOKUP($C495,[1]Sheet1!$B:$B,[1]Sheet1!CA:CA)</f>
        <v>0</v>
      </c>
      <c r="DB495" s="211">
        <f>_xlfn.XLOOKUP($C495,[1]Sheet1!$B:$B,[1]Sheet1!CB:CB)</f>
        <v>1</v>
      </c>
      <c r="DC495" s="211">
        <f>_xlfn.XLOOKUP($C495,[1]Sheet1!$B:$B,[1]Sheet1!CC:CC)</f>
        <v>1</v>
      </c>
      <c r="DD495" s="211">
        <f>_xlfn.XLOOKUP($C495,[1]Sheet1!$B:$B,[1]Sheet1!CD:CD)</f>
        <v>0</v>
      </c>
      <c r="DE495" s="211">
        <f>_xlfn.XLOOKUP($C495,[1]Sheet1!$B:$B,[1]Sheet1!CE:CE)</f>
        <v>1</v>
      </c>
      <c r="DF495" s="211">
        <f>_xlfn.XLOOKUP($C495,[1]Sheet1!$B:$B,[1]Sheet1!CF:CF)</f>
        <v>0</v>
      </c>
      <c r="DG495" s="163" t="str">
        <f>_xlfn.XLOOKUP(C495,[2]Sheet1!$B:$B,[2]Sheet1!$N:$N)</f>
        <v>Y</v>
      </c>
      <c r="DH495" s="163" t="str">
        <f>_xlfn.XLOOKUP(C495,[2]Sheet1!$B:$B,[2]Sheet1!$R:$R)</f>
        <v>Yes</v>
      </c>
      <c r="DI495" s="163" t="str">
        <f>_xlfn.XLOOKUP(C495,[2]Sheet1!$B:$B,[2]Sheet1!$AN:$AN)</f>
        <v>V</v>
      </c>
      <c r="DJ495" s="163" t="str">
        <f>_xlfn.XLOOKUP(C495,[2]Sheet1!$B:$B,[2]Sheet1!$W:$W)</f>
        <v>N</v>
      </c>
      <c r="DK495" s="163">
        <f>_xlfn.XLOOKUP(C495,[2]Sheet1!$B:$B,[2]Sheet1!$AF:$AF)</f>
        <v>0</v>
      </c>
      <c r="DL495" s="163" t="str">
        <f>_xlfn.XLOOKUP(C495,[2]Sheet1!$B:$B,[2]Sheet1!$AW:$AW)</f>
        <v>R</v>
      </c>
      <c r="DM495" s="166" t="str">
        <f t="shared" si="281"/>
        <v>Y</v>
      </c>
      <c r="DN495" s="166" t="str">
        <f t="shared" si="282"/>
        <v>Targets set</v>
      </c>
      <c r="DO495" s="166" t="str">
        <f t="shared" si="283"/>
        <v>Y</v>
      </c>
      <c r="DP495" s="166" t="str">
        <f t="shared" si="284"/>
        <v>N</v>
      </c>
      <c r="DQ495" s="180" t="str">
        <f t="shared" si="285"/>
        <v>Not Specified</v>
      </c>
      <c r="DR495" s="180"/>
    </row>
    <row r="496" spans="1:122" s="99" customFormat="1" ht="16.5" hidden="1" customHeight="1">
      <c r="A496" s="121">
        <v>493</v>
      </c>
      <c r="B496" s="121" t="e">
        <v>#N/A</v>
      </c>
      <c r="C496" s="122" t="s">
        <v>2236</v>
      </c>
      <c r="D496" s="143" t="s">
        <v>7168</v>
      </c>
      <c r="E496" s="143" t="s">
        <v>3005</v>
      </c>
      <c r="F496" s="143" t="s">
        <v>2299</v>
      </c>
      <c r="G496" s="143" t="s">
        <v>3136</v>
      </c>
      <c r="H496" s="167" t="s">
        <v>2237</v>
      </c>
      <c r="I496" s="143" t="s">
        <v>2238</v>
      </c>
      <c r="J496" s="143">
        <v>-0.31</v>
      </c>
      <c r="K496" s="143" t="s">
        <v>2239</v>
      </c>
      <c r="L496" s="143">
        <v>369000</v>
      </c>
      <c r="M496" s="144">
        <v>2</v>
      </c>
      <c r="N496" s="73" t="s">
        <v>689</v>
      </c>
      <c r="O496" s="73" t="s">
        <v>7588</v>
      </c>
      <c r="P496" s="74" t="s">
        <v>7588</v>
      </c>
      <c r="Q496" s="73" t="s">
        <v>86</v>
      </c>
      <c r="R496" s="73" t="s">
        <v>86</v>
      </c>
      <c r="S496" s="73" t="s">
        <v>673</v>
      </c>
      <c r="T496" s="73" t="s">
        <v>3329</v>
      </c>
      <c r="U496" s="213">
        <v>2030</v>
      </c>
      <c r="V496" s="73" t="s">
        <v>7588</v>
      </c>
      <c r="W496" s="73" t="s">
        <v>7588</v>
      </c>
      <c r="X496" s="218" t="s">
        <v>7588</v>
      </c>
      <c r="Y496" s="73" t="s">
        <v>689</v>
      </c>
      <c r="Z496" s="73" t="s">
        <v>1421</v>
      </c>
      <c r="AA496" s="74" t="s">
        <v>7588</v>
      </c>
      <c r="AB496" s="73"/>
      <c r="AC496" s="73" t="s">
        <v>3027</v>
      </c>
      <c r="AD496" s="74" t="s">
        <v>7140</v>
      </c>
      <c r="AE496" s="73" t="s">
        <v>7588</v>
      </c>
      <c r="AF496" s="73" t="s">
        <v>689</v>
      </c>
      <c r="AG496" s="73" t="s">
        <v>266</v>
      </c>
      <c r="AH496" s="73" t="s">
        <v>266</v>
      </c>
      <c r="AI496" s="73" t="s">
        <v>266</v>
      </c>
      <c r="AJ496" s="73" t="s">
        <v>2283</v>
      </c>
      <c r="AK496" s="81" t="s">
        <v>7588</v>
      </c>
      <c r="AL496" s="73" t="s">
        <v>7588</v>
      </c>
      <c r="AM496" s="24"/>
      <c r="AN496" s="26"/>
      <c r="AO496" s="24" t="s">
        <v>7588</v>
      </c>
      <c r="AP496" s="73" t="s">
        <v>689</v>
      </c>
      <c r="AQ496" s="24" t="s">
        <v>7588</v>
      </c>
      <c r="AR496" s="24" t="s">
        <v>7588</v>
      </c>
      <c r="AS496" s="24" t="s">
        <v>7588</v>
      </c>
      <c r="AT496" s="24"/>
      <c r="AU496" s="26"/>
      <c r="AV496" s="24" t="s">
        <v>267</v>
      </c>
      <c r="AW496" s="22" t="s">
        <v>3019</v>
      </c>
      <c r="AX496" s="24" t="s">
        <v>269</v>
      </c>
      <c r="AY496" s="24" t="s">
        <v>86</v>
      </c>
      <c r="AZ496" s="24" t="s">
        <v>2781</v>
      </c>
      <c r="BA496" s="24">
        <v>2050</v>
      </c>
      <c r="BB496" s="24"/>
      <c r="BC496" s="26"/>
      <c r="BD496" s="24"/>
      <c r="BE496" s="29"/>
      <c r="BF496" s="26"/>
      <c r="BG496" s="24">
        <f t="shared" si="253"/>
        <v>0</v>
      </c>
      <c r="BH496" s="24">
        <f t="shared" si="254"/>
        <v>0</v>
      </c>
      <c r="BI496" s="24">
        <f t="shared" si="255"/>
        <v>0</v>
      </c>
      <c r="BJ496" s="24">
        <f t="shared" si="256"/>
        <v>0</v>
      </c>
      <c r="BK496" s="24">
        <f t="shared" si="257"/>
        <v>0</v>
      </c>
      <c r="BL496" s="24">
        <f t="shared" si="258"/>
        <v>1</v>
      </c>
      <c r="BM496" s="24">
        <f t="shared" si="259"/>
        <v>0</v>
      </c>
      <c r="BN496" s="24">
        <f t="shared" si="260"/>
        <v>1</v>
      </c>
      <c r="BO496" s="24">
        <f t="shared" si="261"/>
        <v>0</v>
      </c>
      <c r="BP496" s="24">
        <f t="shared" si="262"/>
        <v>0</v>
      </c>
      <c r="BQ496" s="24">
        <f t="shared" si="263"/>
        <v>0</v>
      </c>
      <c r="BR496" s="24">
        <f t="shared" si="264"/>
        <v>0</v>
      </c>
      <c r="BS496" s="24">
        <f t="shared" si="265"/>
        <v>0</v>
      </c>
      <c r="BT496" s="24">
        <f t="shared" si="266"/>
        <v>0</v>
      </c>
      <c r="BU496" s="24">
        <f t="shared" si="267"/>
        <v>0</v>
      </c>
      <c r="BV496" s="24">
        <f t="shared" si="268"/>
        <v>0</v>
      </c>
      <c r="BW496" s="24">
        <f t="shared" si="269"/>
        <v>0</v>
      </c>
      <c r="BX496" s="24">
        <f t="shared" si="270"/>
        <v>0</v>
      </c>
      <c r="BY496" s="24">
        <f t="shared" si="271"/>
        <v>0</v>
      </c>
      <c r="BZ496" s="24">
        <f t="shared" si="272"/>
        <v>0</v>
      </c>
      <c r="CA496" s="24">
        <f t="shared" si="273"/>
        <v>0</v>
      </c>
      <c r="CB496" s="24">
        <f t="shared" si="274"/>
        <v>0</v>
      </c>
      <c r="CC496" s="24">
        <f t="shared" si="275"/>
        <v>0</v>
      </c>
      <c r="CD496" s="24">
        <f t="shared" si="276"/>
        <v>0</v>
      </c>
      <c r="CE496" s="24">
        <f t="shared" si="277"/>
        <v>1</v>
      </c>
      <c r="CF496" s="24">
        <f t="shared" si="278"/>
        <v>0</v>
      </c>
      <c r="CG496" s="24">
        <f>MAX($BJ496,$BN496,$BX496,$CB496)</f>
        <v>1</v>
      </c>
      <c r="CH496" s="24">
        <f t="shared" si="279"/>
        <v>0</v>
      </c>
      <c r="CI496" s="24">
        <f t="shared" si="280"/>
        <v>1</v>
      </c>
      <c r="CJ496" s="211" t="e">
        <f>_xlfn.XLOOKUP($C496,[1]Sheet1!$B:$B,[1]Sheet1!BJ:BJ)</f>
        <v>#N/A</v>
      </c>
      <c r="CK496" s="211" t="e">
        <f>_xlfn.XLOOKUP($C496,[1]Sheet1!$B:$B,[1]Sheet1!BK:BK)</f>
        <v>#N/A</v>
      </c>
      <c r="CL496" s="211" t="e">
        <f>_xlfn.XLOOKUP($C496,[1]Sheet1!$B:$B,[1]Sheet1!BL:BL)</f>
        <v>#N/A</v>
      </c>
      <c r="CM496" s="211" t="e">
        <f>_xlfn.XLOOKUP($C496,[1]Sheet1!$B:$B,[1]Sheet1!BM:BM)</f>
        <v>#N/A</v>
      </c>
      <c r="CN496" s="211" t="e">
        <f>_xlfn.XLOOKUP($C496,[1]Sheet1!$B:$B,[1]Sheet1!BN:BN)</f>
        <v>#N/A</v>
      </c>
      <c r="CO496" s="211" t="e">
        <f>_xlfn.XLOOKUP($C496,[1]Sheet1!$B:$B,[1]Sheet1!BO:BO)</f>
        <v>#N/A</v>
      </c>
      <c r="CP496" s="211" t="e">
        <f>_xlfn.XLOOKUP($C496,[1]Sheet1!$B:$B,[1]Sheet1!BP:BP)</f>
        <v>#N/A</v>
      </c>
      <c r="CQ496" s="211" t="e">
        <f>_xlfn.XLOOKUP($C496,[1]Sheet1!$B:$B,[1]Sheet1!BQ:BQ)</f>
        <v>#N/A</v>
      </c>
      <c r="CR496" s="211" t="e">
        <f>_xlfn.XLOOKUP($C496,[1]Sheet1!$B:$B,[1]Sheet1!BR:BR)</f>
        <v>#N/A</v>
      </c>
      <c r="CS496" s="211" t="e">
        <f>_xlfn.XLOOKUP($C496,[1]Sheet1!$B:$B,[1]Sheet1!BS:BS)</f>
        <v>#N/A</v>
      </c>
      <c r="CT496" s="211" t="e">
        <f>_xlfn.XLOOKUP($C496,[1]Sheet1!$B:$B,[1]Sheet1!BT:BT)</f>
        <v>#N/A</v>
      </c>
      <c r="CU496" s="211" t="e">
        <f>_xlfn.XLOOKUP($C496,[1]Sheet1!$B:$B,[1]Sheet1!BU:BU)</f>
        <v>#N/A</v>
      </c>
      <c r="CV496" s="211" t="e">
        <f>_xlfn.XLOOKUP($C496,[1]Sheet1!$B:$B,[1]Sheet1!BV:BV)</f>
        <v>#N/A</v>
      </c>
      <c r="CW496" s="211" t="e">
        <f>_xlfn.XLOOKUP($C496,[1]Sheet1!$B:$B,[1]Sheet1!BW:BW)</f>
        <v>#N/A</v>
      </c>
      <c r="CX496" s="211" t="e">
        <f>_xlfn.XLOOKUP($C496,[1]Sheet1!$B:$B,[1]Sheet1!BX:BX)</f>
        <v>#N/A</v>
      </c>
      <c r="CY496" s="211" t="e">
        <f>_xlfn.XLOOKUP($C496,[1]Sheet1!$B:$B,[1]Sheet1!BY:BY)</f>
        <v>#N/A</v>
      </c>
      <c r="CZ496" s="211" t="e">
        <f>_xlfn.XLOOKUP($C496,[1]Sheet1!$B:$B,[1]Sheet1!BZ:BZ)</f>
        <v>#N/A</v>
      </c>
      <c r="DA496" s="211" t="e">
        <f>_xlfn.XLOOKUP($C496,[1]Sheet1!$B:$B,[1]Sheet1!CA:CA)</f>
        <v>#N/A</v>
      </c>
      <c r="DB496" s="211" t="e">
        <f>_xlfn.XLOOKUP($C496,[1]Sheet1!$B:$B,[1]Sheet1!CB:CB)</f>
        <v>#N/A</v>
      </c>
      <c r="DC496" s="211" t="e">
        <f>_xlfn.XLOOKUP($C496,[1]Sheet1!$B:$B,[1]Sheet1!CC:CC)</f>
        <v>#N/A</v>
      </c>
      <c r="DD496" s="211" t="e">
        <f>_xlfn.XLOOKUP($C496,[1]Sheet1!$B:$B,[1]Sheet1!CD:CD)</f>
        <v>#N/A</v>
      </c>
      <c r="DE496" s="211" t="e">
        <f>_xlfn.XLOOKUP($C496,[1]Sheet1!$B:$B,[1]Sheet1!CE:CE)</f>
        <v>#N/A</v>
      </c>
      <c r="DF496" s="211" t="e">
        <f>_xlfn.XLOOKUP($C496,[1]Sheet1!$B:$B,[1]Sheet1!CF:CF)</f>
        <v>#N/A</v>
      </c>
      <c r="DG496" s="163" t="e">
        <f>_xlfn.XLOOKUP(C496,[2]Sheet1!$B:$B,[2]Sheet1!$N:$N)</f>
        <v>#N/A</v>
      </c>
      <c r="DH496" s="163" t="e">
        <f>_xlfn.XLOOKUP(C496,[2]Sheet1!$B:$B,[2]Sheet1!$R:$R)</f>
        <v>#N/A</v>
      </c>
      <c r="DI496" s="163" t="e">
        <f>_xlfn.XLOOKUP(C496,[2]Sheet1!$B:$B,[2]Sheet1!$AN:$AN)</f>
        <v>#N/A</v>
      </c>
      <c r="DJ496" s="163" t="e">
        <f>_xlfn.XLOOKUP(C496,[2]Sheet1!$B:$B,[2]Sheet1!$W:$W)</f>
        <v>#N/A</v>
      </c>
      <c r="DK496" s="163" t="e">
        <f>_xlfn.XLOOKUP(C496,[2]Sheet1!$B:$B,[2]Sheet1!$AF:$AF)</f>
        <v>#N/A</v>
      </c>
      <c r="DL496" s="163" t="e">
        <f>_xlfn.XLOOKUP(C496,[2]Sheet1!$B:$B,[2]Sheet1!$AW:$AW)</f>
        <v>#N/A</v>
      </c>
      <c r="DM496" s="166" t="str">
        <f t="shared" si="281"/>
        <v>Y</v>
      </c>
      <c r="DN496" s="166" t="str">
        <f t="shared" si="282"/>
        <v>Commitment removed</v>
      </c>
      <c r="DO496" s="166" t="str">
        <f t="shared" si="283"/>
        <v>N</v>
      </c>
      <c r="DP496" s="166" t="str">
        <f t="shared" si="284"/>
        <v>N</v>
      </c>
      <c r="DQ496" s="180" t="str">
        <f t="shared" si="285"/>
        <v>Not Specified</v>
      </c>
      <c r="DR496" s="180"/>
    </row>
    <row r="497" spans="1:122" s="99" customFormat="1" ht="16.5" hidden="1" customHeight="1">
      <c r="A497" s="121">
        <v>494</v>
      </c>
      <c r="B497" s="121">
        <v>465</v>
      </c>
      <c r="C497" s="144" t="s">
        <v>685</v>
      </c>
      <c r="D497" s="143" t="s">
        <v>7161</v>
      </c>
      <c r="E497" s="143" t="s">
        <v>7160</v>
      </c>
      <c r="F497" s="143" t="s">
        <v>7282</v>
      </c>
      <c r="G497" s="143" t="s">
        <v>3181</v>
      </c>
      <c r="H497" s="167" t="s">
        <v>686</v>
      </c>
      <c r="I497" s="143" t="s">
        <v>687</v>
      </c>
      <c r="J497" s="143">
        <v>0</v>
      </c>
      <c r="K497" s="143" t="s">
        <v>688</v>
      </c>
      <c r="L497" s="143">
        <v>16637</v>
      </c>
      <c r="M497" s="144">
        <v>24</v>
      </c>
      <c r="N497" s="145" t="s">
        <v>689</v>
      </c>
      <c r="O497" s="123"/>
      <c r="P497" s="124"/>
      <c r="Q497" s="73" t="s">
        <v>689</v>
      </c>
      <c r="R497" s="73" t="s">
        <v>689</v>
      </c>
      <c r="S497" s="123"/>
      <c r="T497" s="123" t="s">
        <v>7588</v>
      </c>
      <c r="U497" s="217" t="s">
        <v>7588</v>
      </c>
      <c r="V497" s="123" t="s">
        <v>7588</v>
      </c>
      <c r="W497" s="123" t="s">
        <v>7588</v>
      </c>
      <c r="X497" s="221" t="s">
        <v>7588</v>
      </c>
      <c r="Y497" s="73" t="s">
        <v>7588</v>
      </c>
      <c r="Z497" s="123" t="s">
        <v>7588</v>
      </c>
      <c r="AA497" s="124" t="s">
        <v>7588</v>
      </c>
      <c r="AB497" s="123"/>
      <c r="AC497" s="125" t="s">
        <v>690</v>
      </c>
      <c r="AD497" s="124" t="s">
        <v>7588</v>
      </c>
      <c r="AE497" s="73" t="s">
        <v>7588</v>
      </c>
      <c r="AF497" s="73" t="s">
        <v>689</v>
      </c>
      <c r="AG497" s="123" t="s">
        <v>266</v>
      </c>
      <c r="AH497" s="123" t="s">
        <v>266</v>
      </c>
      <c r="AI497" s="123" t="s">
        <v>7588</v>
      </c>
      <c r="AJ497" s="123" t="s">
        <v>691</v>
      </c>
      <c r="AK497" s="126" t="s">
        <v>692</v>
      </c>
      <c r="AL497" s="123" t="s">
        <v>7588</v>
      </c>
      <c r="AM497" s="121"/>
      <c r="AN497" s="122"/>
      <c r="AO497" s="24" t="s">
        <v>870</v>
      </c>
      <c r="AP497" s="123" t="s">
        <v>86</v>
      </c>
      <c r="AQ497" s="121" t="s">
        <v>691</v>
      </c>
      <c r="AR497" s="121" t="s">
        <v>7588</v>
      </c>
      <c r="AS497" s="121">
        <v>2050</v>
      </c>
      <c r="AT497" s="121"/>
      <c r="AU497" s="122"/>
      <c r="AV497" s="121" t="s">
        <v>266</v>
      </c>
      <c r="AW497" s="200" t="s">
        <v>7588</v>
      </c>
      <c r="AX497" s="121" t="s">
        <v>7588</v>
      </c>
      <c r="AY497" s="121" t="s">
        <v>689</v>
      </c>
      <c r="AZ497" s="121" t="s">
        <v>7588</v>
      </c>
      <c r="BA497" s="121" t="s">
        <v>7588</v>
      </c>
      <c r="BB497" s="121"/>
      <c r="BC497" s="122"/>
      <c r="BD497" s="121"/>
      <c r="BE497" s="127"/>
      <c r="BF497" s="205" t="s">
        <v>693</v>
      </c>
      <c r="BG497" s="24">
        <f t="shared" si="253"/>
        <v>0</v>
      </c>
      <c r="BH497" s="24">
        <f t="shared" si="254"/>
        <v>0</v>
      </c>
      <c r="BI497" s="24">
        <f t="shared" si="255"/>
        <v>0</v>
      </c>
      <c r="BJ497" s="24">
        <f t="shared" si="256"/>
        <v>0</v>
      </c>
      <c r="BK497" s="24">
        <f t="shared" si="257"/>
        <v>0</v>
      </c>
      <c r="BL497" s="24">
        <f t="shared" si="258"/>
        <v>0</v>
      </c>
      <c r="BM497" s="24">
        <f t="shared" si="259"/>
        <v>0</v>
      </c>
      <c r="BN497" s="24">
        <f t="shared" si="260"/>
        <v>0</v>
      </c>
      <c r="BO497" s="24">
        <f t="shared" si="261"/>
        <v>0</v>
      </c>
      <c r="BP497" s="24">
        <f t="shared" si="262"/>
        <v>0</v>
      </c>
      <c r="BQ497" s="24">
        <f t="shared" si="263"/>
        <v>0</v>
      </c>
      <c r="BR497" s="24">
        <f t="shared" si="264"/>
        <v>0</v>
      </c>
      <c r="BS497" s="24">
        <f t="shared" si="265"/>
        <v>0</v>
      </c>
      <c r="BT497" s="24">
        <f t="shared" si="266"/>
        <v>1</v>
      </c>
      <c r="BU497" s="24">
        <f t="shared" si="267"/>
        <v>0</v>
      </c>
      <c r="BV497" s="24">
        <f t="shared" si="268"/>
        <v>0</v>
      </c>
      <c r="BW497" s="24">
        <f t="shared" si="269"/>
        <v>0</v>
      </c>
      <c r="BX497" s="24">
        <f t="shared" si="270"/>
        <v>0</v>
      </c>
      <c r="BY497" s="24">
        <f t="shared" si="271"/>
        <v>0</v>
      </c>
      <c r="BZ497" s="24">
        <f t="shared" si="272"/>
        <v>0</v>
      </c>
      <c r="CA497" s="24">
        <f t="shared" si="273"/>
        <v>1</v>
      </c>
      <c r="CB497" s="24">
        <f t="shared" si="274"/>
        <v>1</v>
      </c>
      <c r="CC497" s="24">
        <f t="shared" si="275"/>
        <v>0</v>
      </c>
      <c r="CD497" s="24">
        <f t="shared" si="276"/>
        <v>0</v>
      </c>
      <c r="CE497" s="24">
        <f t="shared" si="277"/>
        <v>0</v>
      </c>
      <c r="CF497" s="24">
        <f t="shared" si="278"/>
        <v>1</v>
      </c>
      <c r="CG497" s="24">
        <f>MAX(BJ497,BN497,BX497,CB497)</f>
        <v>1</v>
      </c>
      <c r="CH497" s="24">
        <f t="shared" si="279"/>
        <v>0</v>
      </c>
      <c r="CI497" s="24">
        <f t="shared" si="280"/>
        <v>0</v>
      </c>
      <c r="CJ497" s="211">
        <f>_xlfn.XLOOKUP($C497,[1]Sheet1!$B:$B,[1]Sheet1!BJ:BJ)</f>
        <v>0</v>
      </c>
      <c r="CK497" s="211">
        <f>_xlfn.XLOOKUP($C497,[1]Sheet1!$B:$B,[1]Sheet1!BK:BK)</f>
        <v>0</v>
      </c>
      <c r="CL497" s="211">
        <f>_xlfn.XLOOKUP($C497,[1]Sheet1!$B:$B,[1]Sheet1!BL:BL)</f>
        <v>0</v>
      </c>
      <c r="CM497" s="211">
        <f>_xlfn.XLOOKUP($C497,[1]Sheet1!$B:$B,[1]Sheet1!BM:BM)</f>
        <v>0</v>
      </c>
      <c r="CN497" s="211">
        <f>_xlfn.XLOOKUP($C497,[1]Sheet1!$B:$B,[1]Sheet1!BN:BN)</f>
        <v>0</v>
      </c>
      <c r="CO497" s="211">
        <f>_xlfn.XLOOKUP($C497,[1]Sheet1!$B:$B,[1]Sheet1!BO:BO)</f>
        <v>0</v>
      </c>
      <c r="CP497" s="211">
        <f>_xlfn.XLOOKUP($C497,[1]Sheet1!$B:$B,[1]Sheet1!BP:BP)</f>
        <v>1</v>
      </c>
      <c r="CQ497" s="211">
        <f>_xlfn.XLOOKUP($C497,[1]Sheet1!$B:$B,[1]Sheet1!BQ:BQ)</f>
        <v>1</v>
      </c>
      <c r="CR497" s="211">
        <f>_xlfn.XLOOKUP($C497,[1]Sheet1!$B:$B,[1]Sheet1!BR:BR)</f>
        <v>0</v>
      </c>
      <c r="CS497" s="211">
        <f>_xlfn.XLOOKUP($C497,[1]Sheet1!$B:$B,[1]Sheet1!BS:BS)</f>
        <v>0</v>
      </c>
      <c r="CT497" s="211">
        <f>_xlfn.XLOOKUP($C497,[1]Sheet1!$B:$B,[1]Sheet1!BT:BT)</f>
        <v>0</v>
      </c>
      <c r="CU497" s="211">
        <f>_xlfn.XLOOKUP($C497,[1]Sheet1!$B:$B,[1]Sheet1!BU:BU)</f>
        <v>0</v>
      </c>
      <c r="CV497" s="211">
        <f>_xlfn.XLOOKUP($C497,[1]Sheet1!$B:$B,[1]Sheet1!BV:BV)</f>
        <v>0</v>
      </c>
      <c r="CW497" s="211">
        <f>_xlfn.XLOOKUP($C497,[1]Sheet1!$B:$B,[1]Sheet1!BW:BW)</f>
        <v>0</v>
      </c>
      <c r="CX497" s="211">
        <f>_xlfn.XLOOKUP($C497,[1]Sheet1!$B:$B,[1]Sheet1!BX:BX)</f>
        <v>0</v>
      </c>
      <c r="CY497" s="211">
        <f>_xlfn.XLOOKUP($C497,[1]Sheet1!$B:$B,[1]Sheet1!BY:BY)</f>
        <v>0</v>
      </c>
      <c r="CZ497" s="211">
        <f>_xlfn.XLOOKUP($C497,[1]Sheet1!$B:$B,[1]Sheet1!BZ:BZ)</f>
        <v>1</v>
      </c>
      <c r="DA497" s="211">
        <f>_xlfn.XLOOKUP($C497,[1]Sheet1!$B:$B,[1]Sheet1!CA:CA)</f>
        <v>0</v>
      </c>
      <c r="DB497" s="211">
        <f>_xlfn.XLOOKUP($C497,[1]Sheet1!$B:$B,[1]Sheet1!CB:CB)</f>
        <v>1</v>
      </c>
      <c r="DC497" s="211">
        <f>_xlfn.XLOOKUP($C497,[1]Sheet1!$B:$B,[1]Sheet1!CC:CC)</f>
        <v>1</v>
      </c>
      <c r="DD497" s="211">
        <f>_xlfn.XLOOKUP($C497,[1]Sheet1!$B:$B,[1]Sheet1!CD:CD)</f>
        <v>0</v>
      </c>
      <c r="DE497" s="211">
        <f>_xlfn.XLOOKUP($C497,[1]Sheet1!$B:$B,[1]Sheet1!CE:CE)</f>
        <v>1</v>
      </c>
      <c r="DF497" s="211">
        <f>_xlfn.XLOOKUP($C497,[1]Sheet1!$B:$B,[1]Sheet1!CF:CF)</f>
        <v>0</v>
      </c>
      <c r="DG497" s="163" t="str">
        <f>_xlfn.XLOOKUP(C497,[2]Sheet1!$B:$B,[2]Sheet1!$N:$N)</f>
        <v>N</v>
      </c>
      <c r="DH497" s="163">
        <f>_xlfn.XLOOKUP(C497,[2]Sheet1!$B:$B,[2]Sheet1!$R:$R)</f>
        <v>0</v>
      </c>
      <c r="DI497" s="163" t="str">
        <f>_xlfn.XLOOKUP(C497,[2]Sheet1!$B:$B,[2]Sheet1!$AN:$AN)</f>
        <v>C</v>
      </c>
      <c r="DJ497" s="163" t="str">
        <f>_xlfn.XLOOKUP(C497,[2]Sheet1!$B:$B,[2]Sheet1!$W:$W)</f>
        <v>N</v>
      </c>
      <c r="DK497" s="163">
        <f>_xlfn.XLOOKUP(C497,[2]Sheet1!$B:$B,[2]Sheet1!$AF:$AF)</f>
        <v>0</v>
      </c>
      <c r="DL497" s="163" t="str">
        <f>_xlfn.XLOOKUP(C497,[2]Sheet1!$B:$B,[2]Sheet1!$AW:$AW)</f>
        <v>Y</v>
      </c>
      <c r="DM497" s="166" t="str">
        <f t="shared" si="281"/>
        <v>N</v>
      </c>
      <c r="DN497" s="166" t="str">
        <f t="shared" si="282"/>
        <v/>
      </c>
      <c r="DO497" s="166" t="str">
        <f t="shared" si="283"/>
        <v>Y</v>
      </c>
      <c r="DP497" s="166" t="str">
        <f t="shared" si="284"/>
        <v>N</v>
      </c>
      <c r="DQ497" s="180" t="str">
        <f t="shared" si="285"/>
        <v>Yes</v>
      </c>
      <c r="DR497" s="180"/>
    </row>
    <row r="498" spans="1:122" s="24" customFormat="1" ht="16.5" hidden="1" customHeight="1">
      <c r="A498" s="24">
        <v>495</v>
      </c>
      <c r="B498" s="24">
        <v>480</v>
      </c>
      <c r="C498" s="26" t="s">
        <v>791</v>
      </c>
      <c r="D498" s="24" t="s">
        <v>7158</v>
      </c>
      <c r="E498" s="24" t="s">
        <v>7157</v>
      </c>
      <c r="F498" s="24" t="s">
        <v>2518</v>
      </c>
      <c r="G498" s="24" t="s">
        <v>7255</v>
      </c>
      <c r="H498" s="30" t="s">
        <v>792</v>
      </c>
      <c r="I498" s="24" t="s">
        <v>793</v>
      </c>
      <c r="J498" s="24">
        <v>-0.30299999999999999</v>
      </c>
      <c r="K498" s="24" t="s">
        <v>794</v>
      </c>
      <c r="L498" s="24">
        <v>19581</v>
      </c>
      <c r="M498" s="26">
        <v>8</v>
      </c>
      <c r="N498" s="73" t="s">
        <v>689</v>
      </c>
      <c r="O498" s="73" t="s">
        <v>7588</v>
      </c>
      <c r="P498" s="74" t="s">
        <v>7588</v>
      </c>
      <c r="Q498" s="73" t="s">
        <v>689</v>
      </c>
      <c r="R498" s="73" t="s">
        <v>689</v>
      </c>
      <c r="S498" s="73" t="s">
        <v>7588</v>
      </c>
      <c r="T498" s="73" t="s">
        <v>7588</v>
      </c>
      <c r="U498" s="213" t="s">
        <v>7588</v>
      </c>
      <c r="V498" s="73" t="s">
        <v>7588</v>
      </c>
      <c r="W498" s="73" t="s">
        <v>7588</v>
      </c>
      <c r="X498" s="218" t="s">
        <v>7588</v>
      </c>
      <c r="Y498" s="73" t="s">
        <v>7588</v>
      </c>
      <c r="Z498" s="73" t="s">
        <v>7588</v>
      </c>
      <c r="AA498" s="74" t="s">
        <v>7588</v>
      </c>
      <c r="AB498" s="73"/>
      <c r="AC498" s="73" t="s">
        <v>417</v>
      </c>
      <c r="AD498" s="74" t="s">
        <v>6</v>
      </c>
      <c r="AE498" s="73" t="s">
        <v>7588</v>
      </c>
      <c r="AF498" s="73" t="s">
        <v>689</v>
      </c>
      <c r="AG498" s="73" t="s">
        <v>266</v>
      </c>
      <c r="AH498" s="73" t="s">
        <v>266</v>
      </c>
      <c r="AI498" s="73" t="s">
        <v>266</v>
      </c>
      <c r="AJ498" s="73" t="s">
        <v>2283</v>
      </c>
      <c r="AK498" s="81" t="s">
        <v>7588</v>
      </c>
      <c r="AL498" s="73" t="s">
        <v>7588</v>
      </c>
      <c r="AN498" s="26"/>
      <c r="AO498" s="24" t="s">
        <v>7346</v>
      </c>
      <c r="AP498" s="73" t="s">
        <v>86</v>
      </c>
      <c r="AQ498" s="24" t="s">
        <v>2283</v>
      </c>
      <c r="AR498" s="24" t="s">
        <v>7085</v>
      </c>
      <c r="AS498" s="24">
        <v>2050</v>
      </c>
      <c r="AU498" s="26"/>
      <c r="AV498" s="24" t="s">
        <v>266</v>
      </c>
      <c r="AW498" s="22" t="s">
        <v>418</v>
      </c>
      <c r="AX498" s="24" t="s">
        <v>269</v>
      </c>
      <c r="AY498" s="24" t="s">
        <v>689</v>
      </c>
      <c r="AZ498" s="24" t="s">
        <v>7588</v>
      </c>
      <c r="BA498" s="24" t="s">
        <v>7588</v>
      </c>
      <c r="BC498" s="26"/>
      <c r="BE498" s="29"/>
      <c r="BF498" s="26"/>
      <c r="BG498" s="24">
        <f t="shared" si="253"/>
        <v>0</v>
      </c>
      <c r="BH498" s="24">
        <f t="shared" si="254"/>
        <v>0</v>
      </c>
      <c r="BI498" s="24">
        <f t="shared" si="255"/>
        <v>0</v>
      </c>
      <c r="BJ498" s="24">
        <f t="shared" si="256"/>
        <v>0</v>
      </c>
      <c r="BK498" s="24">
        <f t="shared" si="257"/>
        <v>0</v>
      </c>
      <c r="BL498" s="24">
        <f t="shared" si="258"/>
        <v>0</v>
      </c>
      <c r="BM498" s="24">
        <f t="shared" si="259"/>
        <v>0</v>
      </c>
      <c r="BN498" s="24">
        <f t="shared" si="260"/>
        <v>0</v>
      </c>
      <c r="BO498" s="24">
        <f t="shared" si="261"/>
        <v>0</v>
      </c>
      <c r="BP498" s="24">
        <f t="shared" si="262"/>
        <v>0</v>
      </c>
      <c r="BQ498" s="24">
        <f t="shared" si="263"/>
        <v>0</v>
      </c>
      <c r="BR498" s="24">
        <f t="shared" si="264"/>
        <v>0</v>
      </c>
      <c r="BS498" s="24">
        <f t="shared" si="265"/>
        <v>0</v>
      </c>
      <c r="BT498" s="24">
        <f t="shared" si="266"/>
        <v>1</v>
      </c>
      <c r="BU498" s="24">
        <f t="shared" si="267"/>
        <v>0</v>
      </c>
      <c r="BV498" s="24">
        <f t="shared" si="268"/>
        <v>0</v>
      </c>
      <c r="BW498" s="24">
        <f t="shared" si="269"/>
        <v>0</v>
      </c>
      <c r="BX498" s="24">
        <f t="shared" si="270"/>
        <v>0</v>
      </c>
      <c r="BY498" s="24">
        <f t="shared" si="271"/>
        <v>0</v>
      </c>
      <c r="BZ498" s="24">
        <f t="shared" si="272"/>
        <v>0</v>
      </c>
      <c r="CA498" s="24">
        <f t="shared" si="273"/>
        <v>1</v>
      </c>
      <c r="CB498" s="24">
        <f t="shared" si="274"/>
        <v>1</v>
      </c>
      <c r="CC498" s="24">
        <f t="shared" si="275"/>
        <v>0</v>
      </c>
      <c r="CD498" s="24">
        <f t="shared" si="276"/>
        <v>0</v>
      </c>
      <c r="CE498" s="24">
        <f t="shared" si="277"/>
        <v>0</v>
      </c>
      <c r="CF498" s="24">
        <f t="shared" si="278"/>
        <v>1</v>
      </c>
      <c r="CG498" s="24">
        <f>MAX(BJ498,BN498,BX498,CB498)</f>
        <v>1</v>
      </c>
      <c r="CH498" s="24">
        <f t="shared" si="279"/>
        <v>0</v>
      </c>
      <c r="CI498" s="24">
        <f t="shared" si="280"/>
        <v>0</v>
      </c>
      <c r="CJ498" s="211">
        <f>_xlfn.XLOOKUP($C498,[1]Sheet1!$B:$B,[1]Sheet1!BJ:BJ)</f>
        <v>0</v>
      </c>
      <c r="CK498" s="211">
        <f>_xlfn.XLOOKUP($C498,[1]Sheet1!$B:$B,[1]Sheet1!BK:BK)</f>
        <v>0</v>
      </c>
      <c r="CL498" s="211">
        <f>_xlfn.XLOOKUP($C498,[1]Sheet1!$B:$B,[1]Sheet1!BL:BL)</f>
        <v>0</v>
      </c>
      <c r="CM498" s="211">
        <f>_xlfn.XLOOKUP($C498,[1]Sheet1!$B:$B,[1]Sheet1!BM:BM)</f>
        <v>0</v>
      </c>
      <c r="CN498" s="211">
        <f>_xlfn.XLOOKUP($C498,[1]Sheet1!$B:$B,[1]Sheet1!BN:BN)</f>
        <v>0</v>
      </c>
      <c r="CO498" s="211">
        <f>_xlfn.XLOOKUP($C498,[1]Sheet1!$B:$B,[1]Sheet1!BO:BO)</f>
        <v>0</v>
      </c>
      <c r="CP498" s="211">
        <f>_xlfn.XLOOKUP($C498,[1]Sheet1!$B:$B,[1]Sheet1!BP:BP)</f>
        <v>1</v>
      </c>
      <c r="CQ498" s="211">
        <f>_xlfn.XLOOKUP($C498,[1]Sheet1!$B:$B,[1]Sheet1!BQ:BQ)</f>
        <v>1</v>
      </c>
      <c r="CR498" s="211">
        <f>_xlfn.XLOOKUP($C498,[1]Sheet1!$B:$B,[1]Sheet1!BR:BR)</f>
        <v>0</v>
      </c>
      <c r="CS498" s="211">
        <f>_xlfn.XLOOKUP($C498,[1]Sheet1!$B:$B,[1]Sheet1!BS:BS)</f>
        <v>0</v>
      </c>
      <c r="CT498" s="211">
        <f>_xlfn.XLOOKUP($C498,[1]Sheet1!$B:$B,[1]Sheet1!BT:BT)</f>
        <v>0</v>
      </c>
      <c r="CU498" s="211">
        <f>_xlfn.XLOOKUP($C498,[1]Sheet1!$B:$B,[1]Sheet1!BU:BU)</f>
        <v>0</v>
      </c>
      <c r="CV498" s="211">
        <f>_xlfn.XLOOKUP($C498,[1]Sheet1!$B:$B,[1]Sheet1!BV:BV)</f>
        <v>0</v>
      </c>
      <c r="CW498" s="211">
        <f>_xlfn.XLOOKUP($C498,[1]Sheet1!$B:$B,[1]Sheet1!BW:BW)</f>
        <v>0</v>
      </c>
      <c r="CX498" s="211">
        <f>_xlfn.XLOOKUP($C498,[1]Sheet1!$B:$B,[1]Sheet1!BX:BX)</f>
        <v>0</v>
      </c>
      <c r="CY498" s="211">
        <f>_xlfn.XLOOKUP($C498,[1]Sheet1!$B:$B,[1]Sheet1!BY:BY)</f>
        <v>0</v>
      </c>
      <c r="CZ498" s="211">
        <f>_xlfn.XLOOKUP($C498,[1]Sheet1!$B:$B,[1]Sheet1!BZ:BZ)</f>
        <v>1</v>
      </c>
      <c r="DA498" s="211">
        <f>_xlfn.XLOOKUP($C498,[1]Sheet1!$B:$B,[1]Sheet1!CA:CA)</f>
        <v>0</v>
      </c>
      <c r="DB498" s="211">
        <f>_xlfn.XLOOKUP($C498,[1]Sheet1!$B:$B,[1]Sheet1!CB:CB)</f>
        <v>1</v>
      </c>
      <c r="DC498" s="211">
        <f>_xlfn.XLOOKUP($C498,[1]Sheet1!$B:$B,[1]Sheet1!CC:CC)</f>
        <v>1</v>
      </c>
      <c r="DD498" s="211">
        <f>_xlfn.XLOOKUP($C498,[1]Sheet1!$B:$B,[1]Sheet1!CD:CD)</f>
        <v>0</v>
      </c>
      <c r="DE498" s="211">
        <f>_xlfn.XLOOKUP($C498,[1]Sheet1!$B:$B,[1]Sheet1!CE:CE)</f>
        <v>1</v>
      </c>
      <c r="DF498" s="211">
        <f>_xlfn.XLOOKUP($C498,[1]Sheet1!$B:$B,[1]Sheet1!CF:CF)</f>
        <v>0</v>
      </c>
      <c r="DG498" s="163" t="str">
        <f>_xlfn.XLOOKUP(C498,[2]Sheet1!$B:$B,[2]Sheet1!$N:$N)</f>
        <v>N</v>
      </c>
      <c r="DH498" s="163">
        <f>_xlfn.XLOOKUP(C498,[2]Sheet1!$B:$B,[2]Sheet1!$R:$R)</f>
        <v>0</v>
      </c>
      <c r="DI498" s="163" t="str">
        <f>_xlfn.XLOOKUP(C498,[2]Sheet1!$B:$B,[2]Sheet1!$AN:$AN)</f>
        <v>C</v>
      </c>
      <c r="DJ498" s="163" t="str">
        <f>_xlfn.XLOOKUP(C498,[2]Sheet1!$B:$B,[2]Sheet1!$W:$W)</f>
        <v>N</v>
      </c>
      <c r="DK498" s="163">
        <f>_xlfn.XLOOKUP(C498,[2]Sheet1!$B:$B,[2]Sheet1!$AF:$AF)</f>
        <v>0</v>
      </c>
      <c r="DL498" s="163" t="str">
        <f>_xlfn.XLOOKUP(C498,[2]Sheet1!$B:$B,[2]Sheet1!$AW:$AW)</f>
        <v>Y</v>
      </c>
      <c r="DM498" s="166" t="str">
        <f t="shared" si="281"/>
        <v>N</v>
      </c>
      <c r="DN498" s="166" t="str">
        <f t="shared" si="282"/>
        <v/>
      </c>
      <c r="DO498" s="166" t="str">
        <f t="shared" si="283"/>
        <v>Y</v>
      </c>
      <c r="DP498" s="166" t="str">
        <f t="shared" si="284"/>
        <v>N</v>
      </c>
      <c r="DQ498" s="180" t="str">
        <f t="shared" si="285"/>
        <v>Yes</v>
      </c>
      <c r="DR498" s="180"/>
    </row>
    <row r="499" spans="1:122" s="24" customFormat="1" ht="16.25" hidden="1" customHeight="1">
      <c r="A499" s="24">
        <v>496</v>
      </c>
      <c r="B499" s="24" t="e">
        <v>#N/A</v>
      </c>
      <c r="C499" s="26" t="s">
        <v>2193</v>
      </c>
      <c r="D499" s="24" t="s">
        <v>7167</v>
      </c>
      <c r="E499" s="24" t="s">
        <v>7163</v>
      </c>
      <c r="F499" s="24" t="s">
        <v>7282</v>
      </c>
      <c r="G499" s="24" t="s">
        <v>3181</v>
      </c>
      <c r="H499" s="30" t="s">
        <v>2194</v>
      </c>
      <c r="I499" s="24" t="s">
        <v>2195</v>
      </c>
      <c r="J499" s="24">
        <v>0.47499999999999998</v>
      </c>
      <c r="K499" s="24" t="s">
        <v>2196</v>
      </c>
      <c r="L499" s="24">
        <v>42091</v>
      </c>
      <c r="M499" s="26">
        <v>9</v>
      </c>
      <c r="N499" s="73" t="s">
        <v>689</v>
      </c>
      <c r="O499" s="73" t="s">
        <v>7588</v>
      </c>
      <c r="P499" s="74" t="s">
        <v>7588</v>
      </c>
      <c r="Q499" s="73" t="s">
        <v>86</v>
      </c>
      <c r="R499" s="73" t="s">
        <v>86</v>
      </c>
      <c r="S499" s="73" t="s">
        <v>673</v>
      </c>
      <c r="T499" s="73" t="s">
        <v>2984</v>
      </c>
      <c r="U499" s="213">
        <v>2030</v>
      </c>
      <c r="V499" s="73" t="s">
        <v>673</v>
      </c>
      <c r="W499" s="73" t="s">
        <v>2984</v>
      </c>
      <c r="X499" s="218">
        <v>2050</v>
      </c>
      <c r="Y499" s="73" t="s">
        <v>86</v>
      </c>
      <c r="Z499" s="73" t="s">
        <v>673</v>
      </c>
      <c r="AA499" s="74">
        <v>2050</v>
      </c>
      <c r="AB499" s="73"/>
      <c r="AC499" s="73" t="s">
        <v>417</v>
      </c>
      <c r="AD499" s="74" t="s">
        <v>6</v>
      </c>
      <c r="AE499" s="73" t="s">
        <v>7588</v>
      </c>
      <c r="AF499" s="73" t="s">
        <v>689</v>
      </c>
      <c r="AG499" s="73" t="s">
        <v>266</v>
      </c>
      <c r="AH499" s="73" t="s">
        <v>266</v>
      </c>
      <c r="AI499" s="73" t="s">
        <v>266</v>
      </c>
      <c r="AJ499" s="73" t="s">
        <v>2283</v>
      </c>
      <c r="AK499" s="81" t="s">
        <v>7588</v>
      </c>
      <c r="AL499" s="73" t="s">
        <v>7588</v>
      </c>
      <c r="AN499" s="26"/>
      <c r="AO499" s="24" t="s">
        <v>7346</v>
      </c>
      <c r="AP499" s="73" t="s">
        <v>86</v>
      </c>
      <c r="AQ499" s="24" t="s">
        <v>2283</v>
      </c>
      <c r="AR499" s="24" t="s">
        <v>7098</v>
      </c>
      <c r="AS499" s="24">
        <v>2050</v>
      </c>
      <c r="AU499" s="26"/>
      <c r="AV499" s="24" t="s">
        <v>266</v>
      </c>
      <c r="AW499" s="22" t="s">
        <v>418</v>
      </c>
      <c r="AX499" s="24" t="s">
        <v>269</v>
      </c>
      <c r="AY499" s="24" t="s">
        <v>689</v>
      </c>
      <c r="AZ499" s="24" t="s">
        <v>7588</v>
      </c>
      <c r="BA499" s="24" t="s">
        <v>7588</v>
      </c>
      <c r="BC499" s="26"/>
      <c r="BE499" s="29"/>
      <c r="BF499" s="26"/>
      <c r="BG499" s="24">
        <f t="shared" si="253"/>
        <v>0</v>
      </c>
      <c r="BH499" s="24">
        <f t="shared" si="254"/>
        <v>0</v>
      </c>
      <c r="BI499" s="24">
        <f t="shared" si="255"/>
        <v>0</v>
      </c>
      <c r="BJ499" s="24">
        <f t="shared" si="256"/>
        <v>0</v>
      </c>
      <c r="BK499" s="24">
        <f t="shared" si="257"/>
        <v>0</v>
      </c>
      <c r="BL499" s="24">
        <f t="shared" si="258"/>
        <v>1</v>
      </c>
      <c r="BM499" s="24">
        <f t="shared" si="259"/>
        <v>0</v>
      </c>
      <c r="BN499" s="24">
        <f t="shared" si="260"/>
        <v>1</v>
      </c>
      <c r="BO499" s="24">
        <f t="shared" si="261"/>
        <v>0</v>
      </c>
      <c r="BP499" s="24">
        <f t="shared" si="262"/>
        <v>0</v>
      </c>
      <c r="BQ499" s="24">
        <f t="shared" si="263"/>
        <v>1</v>
      </c>
      <c r="BR499" s="24">
        <f t="shared" si="264"/>
        <v>0</v>
      </c>
      <c r="BS499" s="24">
        <f t="shared" si="265"/>
        <v>0</v>
      </c>
      <c r="BT499" s="24">
        <f t="shared" si="266"/>
        <v>1</v>
      </c>
      <c r="BU499" s="24">
        <f t="shared" si="267"/>
        <v>0</v>
      </c>
      <c r="BV499" s="24">
        <f t="shared" si="268"/>
        <v>0</v>
      </c>
      <c r="BW499" s="24">
        <f t="shared" si="269"/>
        <v>0</v>
      </c>
      <c r="BX499" s="24">
        <f t="shared" si="270"/>
        <v>0</v>
      </c>
      <c r="BY499" s="24">
        <f t="shared" si="271"/>
        <v>0</v>
      </c>
      <c r="BZ499" s="24">
        <f t="shared" si="272"/>
        <v>0</v>
      </c>
      <c r="CA499" s="24">
        <f t="shared" si="273"/>
        <v>1</v>
      </c>
      <c r="CB499" s="24">
        <f t="shared" si="274"/>
        <v>1</v>
      </c>
      <c r="CC499" s="24">
        <f t="shared" si="275"/>
        <v>0</v>
      </c>
      <c r="CD499" s="24">
        <f t="shared" si="276"/>
        <v>0</v>
      </c>
      <c r="CE499" s="24">
        <f t="shared" si="277"/>
        <v>0</v>
      </c>
      <c r="CF499" s="24">
        <f t="shared" si="278"/>
        <v>1</v>
      </c>
      <c r="CG499" s="24">
        <f>MAX($BJ499,$BN499,$BX499,$CB499)</f>
        <v>1</v>
      </c>
      <c r="CH499" s="24">
        <f t="shared" si="279"/>
        <v>0</v>
      </c>
      <c r="CI499" s="24">
        <f t="shared" si="280"/>
        <v>0</v>
      </c>
      <c r="CJ499" s="211" t="e">
        <f>_xlfn.XLOOKUP($C499,[1]Sheet1!$B:$B,[1]Sheet1!BJ:BJ)</f>
        <v>#N/A</v>
      </c>
      <c r="CK499" s="211" t="e">
        <f>_xlfn.XLOOKUP($C499,[1]Sheet1!$B:$B,[1]Sheet1!BK:BK)</f>
        <v>#N/A</v>
      </c>
      <c r="CL499" s="211" t="e">
        <f>_xlfn.XLOOKUP($C499,[1]Sheet1!$B:$B,[1]Sheet1!BL:BL)</f>
        <v>#N/A</v>
      </c>
      <c r="CM499" s="211" t="e">
        <f>_xlfn.XLOOKUP($C499,[1]Sheet1!$B:$B,[1]Sheet1!BM:BM)</f>
        <v>#N/A</v>
      </c>
      <c r="CN499" s="211" t="e">
        <f>_xlfn.XLOOKUP($C499,[1]Sheet1!$B:$B,[1]Sheet1!BN:BN)</f>
        <v>#N/A</v>
      </c>
      <c r="CO499" s="211" t="e">
        <f>_xlfn.XLOOKUP($C499,[1]Sheet1!$B:$B,[1]Sheet1!BO:BO)</f>
        <v>#N/A</v>
      </c>
      <c r="CP499" s="211" t="e">
        <f>_xlfn.XLOOKUP($C499,[1]Sheet1!$B:$B,[1]Sheet1!BP:BP)</f>
        <v>#N/A</v>
      </c>
      <c r="CQ499" s="211" t="e">
        <f>_xlfn.XLOOKUP($C499,[1]Sheet1!$B:$B,[1]Sheet1!BQ:BQ)</f>
        <v>#N/A</v>
      </c>
      <c r="CR499" s="211" t="e">
        <f>_xlfn.XLOOKUP($C499,[1]Sheet1!$B:$B,[1]Sheet1!BR:BR)</f>
        <v>#N/A</v>
      </c>
      <c r="CS499" s="211" t="e">
        <f>_xlfn.XLOOKUP($C499,[1]Sheet1!$B:$B,[1]Sheet1!BS:BS)</f>
        <v>#N/A</v>
      </c>
      <c r="CT499" s="211" t="e">
        <f>_xlfn.XLOOKUP($C499,[1]Sheet1!$B:$B,[1]Sheet1!BT:BT)</f>
        <v>#N/A</v>
      </c>
      <c r="CU499" s="211" t="e">
        <f>_xlfn.XLOOKUP($C499,[1]Sheet1!$B:$B,[1]Sheet1!BU:BU)</f>
        <v>#N/A</v>
      </c>
      <c r="CV499" s="211" t="e">
        <f>_xlfn.XLOOKUP($C499,[1]Sheet1!$B:$B,[1]Sheet1!BV:BV)</f>
        <v>#N/A</v>
      </c>
      <c r="CW499" s="211" t="e">
        <f>_xlfn.XLOOKUP($C499,[1]Sheet1!$B:$B,[1]Sheet1!BW:BW)</f>
        <v>#N/A</v>
      </c>
      <c r="CX499" s="211" t="e">
        <f>_xlfn.XLOOKUP($C499,[1]Sheet1!$B:$B,[1]Sheet1!BX:BX)</f>
        <v>#N/A</v>
      </c>
      <c r="CY499" s="211" t="e">
        <f>_xlfn.XLOOKUP($C499,[1]Sheet1!$B:$B,[1]Sheet1!BY:BY)</f>
        <v>#N/A</v>
      </c>
      <c r="CZ499" s="211" t="e">
        <f>_xlfn.XLOOKUP($C499,[1]Sheet1!$B:$B,[1]Sheet1!BZ:BZ)</f>
        <v>#N/A</v>
      </c>
      <c r="DA499" s="211" t="e">
        <f>_xlfn.XLOOKUP($C499,[1]Sheet1!$B:$B,[1]Sheet1!CA:CA)</f>
        <v>#N/A</v>
      </c>
      <c r="DB499" s="211" t="e">
        <f>_xlfn.XLOOKUP($C499,[1]Sheet1!$B:$B,[1]Sheet1!CB:CB)</f>
        <v>#N/A</v>
      </c>
      <c r="DC499" s="211" t="e">
        <f>_xlfn.XLOOKUP($C499,[1]Sheet1!$B:$B,[1]Sheet1!CC:CC)</f>
        <v>#N/A</v>
      </c>
      <c r="DD499" s="211" t="e">
        <f>_xlfn.XLOOKUP($C499,[1]Sheet1!$B:$B,[1]Sheet1!CD:CD)</f>
        <v>#N/A</v>
      </c>
      <c r="DE499" s="211" t="e">
        <f>_xlfn.XLOOKUP($C499,[1]Sheet1!$B:$B,[1]Sheet1!CE:CE)</f>
        <v>#N/A</v>
      </c>
      <c r="DF499" s="211" t="e">
        <f>_xlfn.XLOOKUP($C499,[1]Sheet1!$B:$B,[1]Sheet1!CF:CF)</f>
        <v>#N/A</v>
      </c>
      <c r="DG499" s="163" t="e">
        <f>_xlfn.XLOOKUP(C499,[2]Sheet1!$B:$B,[2]Sheet1!$N:$N)</f>
        <v>#N/A</v>
      </c>
      <c r="DH499" s="163" t="e">
        <f>_xlfn.XLOOKUP(C499,[2]Sheet1!$B:$B,[2]Sheet1!$R:$R)</f>
        <v>#N/A</v>
      </c>
      <c r="DI499" s="163" t="e">
        <f>_xlfn.XLOOKUP(C499,[2]Sheet1!$B:$B,[2]Sheet1!$AN:$AN)</f>
        <v>#N/A</v>
      </c>
      <c r="DJ499" s="163" t="e">
        <f>_xlfn.XLOOKUP(C499,[2]Sheet1!$B:$B,[2]Sheet1!$W:$W)</f>
        <v>#N/A</v>
      </c>
      <c r="DK499" s="163" t="e">
        <f>_xlfn.XLOOKUP(C499,[2]Sheet1!$B:$B,[2]Sheet1!$AF:$AF)</f>
        <v>#N/A</v>
      </c>
      <c r="DL499" s="163" t="e">
        <f>_xlfn.XLOOKUP(C499,[2]Sheet1!$B:$B,[2]Sheet1!$AW:$AW)</f>
        <v>#N/A</v>
      </c>
      <c r="DM499" s="166" t="str">
        <f t="shared" si="281"/>
        <v>Y</v>
      </c>
      <c r="DN499" s="166" t="str">
        <f t="shared" si="282"/>
        <v>Targets set</v>
      </c>
      <c r="DO499" s="166" t="str">
        <f t="shared" si="283"/>
        <v>Y</v>
      </c>
      <c r="DP499" s="166" t="str">
        <f t="shared" si="284"/>
        <v>N</v>
      </c>
      <c r="DQ499" s="180" t="str">
        <f t="shared" si="285"/>
        <v>Yes</v>
      </c>
      <c r="DR499" s="180"/>
    </row>
    <row r="500" spans="1:122" s="24" customFormat="1" ht="16.5" hidden="1" customHeight="1">
      <c r="A500" s="24">
        <v>497</v>
      </c>
      <c r="B500" s="24" t="e">
        <v>#N/A</v>
      </c>
      <c r="C500" s="26" t="s">
        <v>1327</v>
      </c>
      <c r="D500" s="143" t="s">
        <v>7240</v>
      </c>
      <c r="E500" s="143" t="s">
        <v>7165</v>
      </c>
      <c r="F500" s="143" t="s">
        <v>4934</v>
      </c>
      <c r="G500" s="143" t="s">
        <v>3136</v>
      </c>
      <c r="H500" s="167" t="s">
        <v>1328</v>
      </c>
      <c r="I500" s="143" t="s">
        <v>1329</v>
      </c>
      <c r="J500" s="143">
        <v>-2.1999999999999999E-2</v>
      </c>
      <c r="K500" s="143" t="s">
        <v>1330</v>
      </c>
      <c r="L500" s="143">
        <v>95000</v>
      </c>
      <c r="M500" s="144">
        <v>8</v>
      </c>
      <c r="N500" s="73" t="s">
        <v>689</v>
      </c>
      <c r="O500" s="73" t="s">
        <v>7588</v>
      </c>
      <c r="P500" s="74" t="s">
        <v>7588</v>
      </c>
      <c r="Q500" s="73" t="s">
        <v>86</v>
      </c>
      <c r="R500" s="73" t="s">
        <v>86</v>
      </c>
      <c r="S500" s="73" t="s">
        <v>673</v>
      </c>
      <c r="T500" s="73" t="s">
        <v>2984</v>
      </c>
      <c r="U500" s="213">
        <v>2034</v>
      </c>
      <c r="V500" s="73" t="s">
        <v>7588</v>
      </c>
      <c r="W500" s="73" t="s">
        <v>7588</v>
      </c>
      <c r="X500" s="218" t="s">
        <v>7588</v>
      </c>
      <c r="Y500" s="73" t="s">
        <v>689</v>
      </c>
      <c r="Z500" s="73" t="s">
        <v>1421</v>
      </c>
      <c r="AA500" s="74" t="s">
        <v>7588</v>
      </c>
      <c r="AB500" s="73"/>
      <c r="AC500" s="73" t="s">
        <v>417</v>
      </c>
      <c r="AD500" s="74" t="s">
        <v>6</v>
      </c>
      <c r="AE500" s="73" t="s">
        <v>7588</v>
      </c>
      <c r="AF500" s="73" t="s">
        <v>689</v>
      </c>
      <c r="AG500" s="73" t="s">
        <v>266</v>
      </c>
      <c r="AH500" s="73" t="s">
        <v>266</v>
      </c>
      <c r="AI500" s="73" t="s">
        <v>266</v>
      </c>
      <c r="AJ500" s="73" t="s">
        <v>2283</v>
      </c>
      <c r="AK500" s="81" t="s">
        <v>7588</v>
      </c>
      <c r="AL500" s="73" t="s">
        <v>7588</v>
      </c>
      <c r="AN500" s="26"/>
      <c r="AO500" s="24" t="s">
        <v>7346</v>
      </c>
      <c r="AP500" s="73" t="s">
        <v>86</v>
      </c>
      <c r="AQ500" s="24" t="s">
        <v>2283</v>
      </c>
      <c r="AR500" s="24" t="s">
        <v>7111</v>
      </c>
      <c r="AS500" s="24">
        <v>2045</v>
      </c>
      <c r="AU500" s="26"/>
      <c r="AV500" s="24" t="s">
        <v>266</v>
      </c>
      <c r="AW500" s="22" t="s">
        <v>267</v>
      </c>
      <c r="AX500" s="24" t="s">
        <v>269</v>
      </c>
      <c r="AY500" s="24" t="s">
        <v>689</v>
      </c>
      <c r="AZ500" s="24" t="s">
        <v>7588</v>
      </c>
      <c r="BA500" s="24" t="s">
        <v>7588</v>
      </c>
      <c r="BC500" s="26"/>
      <c r="BE500" s="29"/>
      <c r="BF500" s="26"/>
      <c r="BG500" s="24">
        <f t="shared" si="253"/>
        <v>0</v>
      </c>
      <c r="BH500" s="24">
        <f t="shared" si="254"/>
        <v>0</v>
      </c>
      <c r="BI500" s="24">
        <f t="shared" si="255"/>
        <v>0</v>
      </c>
      <c r="BJ500" s="24">
        <f t="shared" si="256"/>
        <v>0</v>
      </c>
      <c r="BK500" s="24">
        <f t="shared" si="257"/>
        <v>0</v>
      </c>
      <c r="BL500" s="24">
        <f t="shared" si="258"/>
        <v>0</v>
      </c>
      <c r="BM500" s="24">
        <f t="shared" si="259"/>
        <v>1</v>
      </c>
      <c r="BN500" s="24">
        <f t="shared" si="260"/>
        <v>1</v>
      </c>
      <c r="BO500" s="24">
        <f t="shared" si="261"/>
        <v>0</v>
      </c>
      <c r="BP500" s="24">
        <f t="shared" si="262"/>
        <v>0</v>
      </c>
      <c r="BQ500" s="24">
        <f t="shared" si="263"/>
        <v>0</v>
      </c>
      <c r="BR500" s="24">
        <f t="shared" si="264"/>
        <v>0</v>
      </c>
      <c r="BS500" s="24">
        <f t="shared" si="265"/>
        <v>0</v>
      </c>
      <c r="BT500" s="24">
        <f t="shared" si="266"/>
        <v>1</v>
      </c>
      <c r="BU500" s="24">
        <f t="shared" si="267"/>
        <v>0</v>
      </c>
      <c r="BV500" s="24">
        <f t="shared" si="268"/>
        <v>0</v>
      </c>
      <c r="BW500" s="24">
        <f t="shared" si="269"/>
        <v>0</v>
      </c>
      <c r="BX500" s="24">
        <f t="shared" si="270"/>
        <v>0</v>
      </c>
      <c r="BY500" s="24">
        <f t="shared" si="271"/>
        <v>0</v>
      </c>
      <c r="BZ500" s="24">
        <f t="shared" si="272"/>
        <v>0</v>
      </c>
      <c r="CA500" s="24">
        <f t="shared" si="273"/>
        <v>1</v>
      </c>
      <c r="CB500" s="24">
        <f t="shared" si="274"/>
        <v>1</v>
      </c>
      <c r="CC500" s="24">
        <f t="shared" si="275"/>
        <v>0</v>
      </c>
      <c r="CD500" s="24">
        <f t="shared" si="276"/>
        <v>0</v>
      </c>
      <c r="CE500" s="24">
        <f t="shared" si="277"/>
        <v>0</v>
      </c>
      <c r="CF500" s="24">
        <f t="shared" si="278"/>
        <v>1</v>
      </c>
      <c r="CG500" s="24">
        <f>MAX(BJ500,BN500,BX500,CB500)</f>
        <v>1</v>
      </c>
      <c r="CH500" s="24">
        <f t="shared" si="279"/>
        <v>0</v>
      </c>
      <c r="CI500" s="24">
        <f t="shared" si="280"/>
        <v>0</v>
      </c>
      <c r="CJ500" s="211" t="e">
        <f>_xlfn.XLOOKUP($C500,[1]Sheet1!$B:$B,[1]Sheet1!BJ:BJ)</f>
        <v>#N/A</v>
      </c>
      <c r="CK500" s="211" t="e">
        <f>_xlfn.XLOOKUP($C500,[1]Sheet1!$B:$B,[1]Sheet1!BK:BK)</f>
        <v>#N/A</v>
      </c>
      <c r="CL500" s="211" t="e">
        <f>_xlfn.XLOOKUP($C500,[1]Sheet1!$B:$B,[1]Sheet1!BL:BL)</f>
        <v>#N/A</v>
      </c>
      <c r="CM500" s="211" t="e">
        <f>_xlfn.XLOOKUP($C500,[1]Sheet1!$B:$B,[1]Sheet1!BM:BM)</f>
        <v>#N/A</v>
      </c>
      <c r="CN500" s="211" t="e">
        <f>_xlfn.XLOOKUP($C500,[1]Sheet1!$B:$B,[1]Sheet1!BN:BN)</f>
        <v>#N/A</v>
      </c>
      <c r="CO500" s="211" t="e">
        <f>_xlfn.XLOOKUP($C500,[1]Sheet1!$B:$B,[1]Sheet1!BO:BO)</f>
        <v>#N/A</v>
      </c>
      <c r="CP500" s="211" t="e">
        <f>_xlfn.XLOOKUP($C500,[1]Sheet1!$B:$B,[1]Sheet1!BP:BP)</f>
        <v>#N/A</v>
      </c>
      <c r="CQ500" s="211" t="e">
        <f>_xlfn.XLOOKUP($C500,[1]Sheet1!$B:$B,[1]Sheet1!BQ:BQ)</f>
        <v>#N/A</v>
      </c>
      <c r="CR500" s="211" t="e">
        <f>_xlfn.XLOOKUP($C500,[1]Sheet1!$B:$B,[1]Sheet1!BR:BR)</f>
        <v>#N/A</v>
      </c>
      <c r="CS500" s="211" t="e">
        <f>_xlfn.XLOOKUP($C500,[1]Sheet1!$B:$B,[1]Sheet1!BS:BS)</f>
        <v>#N/A</v>
      </c>
      <c r="CT500" s="211" t="e">
        <f>_xlfn.XLOOKUP($C500,[1]Sheet1!$B:$B,[1]Sheet1!BT:BT)</f>
        <v>#N/A</v>
      </c>
      <c r="CU500" s="211" t="e">
        <f>_xlfn.XLOOKUP($C500,[1]Sheet1!$B:$B,[1]Sheet1!BU:BU)</f>
        <v>#N/A</v>
      </c>
      <c r="CV500" s="211" t="e">
        <f>_xlfn.XLOOKUP($C500,[1]Sheet1!$B:$B,[1]Sheet1!BV:BV)</f>
        <v>#N/A</v>
      </c>
      <c r="CW500" s="211" t="e">
        <f>_xlfn.XLOOKUP($C500,[1]Sheet1!$B:$B,[1]Sheet1!BW:BW)</f>
        <v>#N/A</v>
      </c>
      <c r="CX500" s="211" t="e">
        <f>_xlfn.XLOOKUP($C500,[1]Sheet1!$B:$B,[1]Sheet1!BX:BX)</f>
        <v>#N/A</v>
      </c>
      <c r="CY500" s="211" t="e">
        <f>_xlfn.XLOOKUP($C500,[1]Sheet1!$B:$B,[1]Sheet1!BY:BY)</f>
        <v>#N/A</v>
      </c>
      <c r="CZ500" s="211" t="e">
        <f>_xlfn.XLOOKUP($C500,[1]Sheet1!$B:$B,[1]Sheet1!BZ:BZ)</f>
        <v>#N/A</v>
      </c>
      <c r="DA500" s="211" t="e">
        <f>_xlfn.XLOOKUP($C500,[1]Sheet1!$B:$B,[1]Sheet1!CA:CA)</f>
        <v>#N/A</v>
      </c>
      <c r="DB500" s="211" t="e">
        <f>_xlfn.XLOOKUP($C500,[1]Sheet1!$B:$B,[1]Sheet1!CB:CB)</f>
        <v>#N/A</v>
      </c>
      <c r="DC500" s="211" t="e">
        <f>_xlfn.XLOOKUP($C500,[1]Sheet1!$B:$B,[1]Sheet1!CC:CC)</f>
        <v>#N/A</v>
      </c>
      <c r="DD500" s="211" t="e">
        <f>_xlfn.XLOOKUP($C500,[1]Sheet1!$B:$B,[1]Sheet1!CD:CD)</f>
        <v>#N/A</v>
      </c>
      <c r="DE500" s="211" t="e">
        <f>_xlfn.XLOOKUP($C500,[1]Sheet1!$B:$B,[1]Sheet1!CE:CE)</f>
        <v>#N/A</v>
      </c>
      <c r="DF500" s="211" t="e">
        <f>_xlfn.XLOOKUP($C500,[1]Sheet1!$B:$B,[1]Sheet1!CF:CF)</f>
        <v>#N/A</v>
      </c>
      <c r="DG500" s="163" t="e">
        <f>_xlfn.XLOOKUP(C500,[2]Sheet1!$B:$B,[2]Sheet1!$N:$N)</f>
        <v>#N/A</v>
      </c>
      <c r="DH500" s="163" t="e">
        <f>_xlfn.XLOOKUP(C500,[2]Sheet1!$B:$B,[2]Sheet1!$R:$R)</f>
        <v>#N/A</v>
      </c>
      <c r="DI500" s="163" t="e">
        <f>_xlfn.XLOOKUP(C500,[2]Sheet1!$B:$B,[2]Sheet1!$AN:$AN)</f>
        <v>#N/A</v>
      </c>
      <c r="DJ500" s="163" t="e">
        <f>_xlfn.XLOOKUP(C500,[2]Sheet1!$B:$B,[2]Sheet1!$W:$W)</f>
        <v>#N/A</v>
      </c>
      <c r="DK500" s="163" t="e">
        <f>_xlfn.XLOOKUP(C500,[2]Sheet1!$B:$B,[2]Sheet1!$AF:$AF)</f>
        <v>#N/A</v>
      </c>
      <c r="DL500" s="163" t="e">
        <f>_xlfn.XLOOKUP(C500,[2]Sheet1!$B:$B,[2]Sheet1!$AW:$AW)</f>
        <v>#N/A</v>
      </c>
      <c r="DM500" s="166" t="str">
        <f t="shared" si="281"/>
        <v>Y</v>
      </c>
      <c r="DN500" s="166" t="str">
        <f t="shared" si="282"/>
        <v>Commitment removed</v>
      </c>
      <c r="DO500" s="166" t="str">
        <f t="shared" si="283"/>
        <v>Y</v>
      </c>
      <c r="DP500" s="166" t="str">
        <f t="shared" si="284"/>
        <v>N</v>
      </c>
      <c r="DQ500" s="180" t="str">
        <f t="shared" si="285"/>
        <v>Yes</v>
      </c>
      <c r="DR500" s="180"/>
    </row>
    <row r="501" spans="1:122" s="24" customFormat="1" ht="16.5" hidden="1" customHeight="1">
      <c r="A501" s="24">
        <v>498</v>
      </c>
      <c r="B501" s="24" t="e">
        <v>#N/A</v>
      </c>
      <c r="C501" s="26" t="s">
        <v>2240</v>
      </c>
      <c r="D501" s="24" t="s">
        <v>7200</v>
      </c>
      <c r="E501" s="24" t="s">
        <v>7169</v>
      </c>
      <c r="F501" s="24" t="s">
        <v>2277</v>
      </c>
      <c r="G501" s="24" t="s">
        <v>3181</v>
      </c>
      <c r="H501" s="30" t="s">
        <v>2241</v>
      </c>
      <c r="I501" s="24" t="s">
        <v>2242</v>
      </c>
      <c r="J501" s="24">
        <v>0</v>
      </c>
      <c r="K501" s="24" t="s">
        <v>2243</v>
      </c>
      <c r="L501" s="24">
        <v>28675</v>
      </c>
      <c r="M501" s="26">
        <v>6</v>
      </c>
      <c r="N501" s="73" t="s">
        <v>689</v>
      </c>
      <c r="O501" s="73" t="s">
        <v>7588</v>
      </c>
      <c r="P501" s="74" t="s">
        <v>7588</v>
      </c>
      <c r="Q501" s="73" t="s">
        <v>689</v>
      </c>
      <c r="R501" s="73" t="s">
        <v>689</v>
      </c>
      <c r="S501" s="73" t="s">
        <v>7588</v>
      </c>
      <c r="T501" s="73" t="s">
        <v>7588</v>
      </c>
      <c r="U501" s="213" t="s">
        <v>7588</v>
      </c>
      <c r="V501" s="73" t="s">
        <v>7588</v>
      </c>
      <c r="W501" s="73" t="s">
        <v>7588</v>
      </c>
      <c r="X501" s="218" t="s">
        <v>7588</v>
      </c>
      <c r="Y501" s="73" t="s">
        <v>7588</v>
      </c>
      <c r="Z501" s="73" t="s">
        <v>7588</v>
      </c>
      <c r="AA501" s="74" t="s">
        <v>7588</v>
      </c>
      <c r="AB501" s="73"/>
      <c r="AC501" s="73" t="s">
        <v>3013</v>
      </c>
      <c r="AD501" s="74" t="s">
        <v>7139</v>
      </c>
      <c r="AE501" s="73" t="s">
        <v>85</v>
      </c>
      <c r="AF501" s="73" t="s">
        <v>689</v>
      </c>
      <c r="AG501" s="73" t="s">
        <v>267</v>
      </c>
      <c r="AH501" s="73" t="s">
        <v>267</v>
      </c>
      <c r="AI501" s="73" t="s">
        <v>267</v>
      </c>
      <c r="AJ501" s="73" t="s">
        <v>7588</v>
      </c>
      <c r="AK501" s="81" t="s">
        <v>7588</v>
      </c>
      <c r="AL501" s="73">
        <v>2060</v>
      </c>
      <c r="AM501" s="7" t="s">
        <v>7577</v>
      </c>
      <c r="AN501" s="26" t="s">
        <v>7576</v>
      </c>
      <c r="AO501" s="24" t="s">
        <v>7588</v>
      </c>
      <c r="AP501" s="73" t="s">
        <v>689</v>
      </c>
      <c r="AQ501" s="24" t="s">
        <v>7588</v>
      </c>
      <c r="AR501" s="24" t="s">
        <v>7588</v>
      </c>
      <c r="AS501" s="24" t="s">
        <v>7588</v>
      </c>
      <c r="AU501" s="26"/>
      <c r="AV501" s="24" t="s">
        <v>267</v>
      </c>
      <c r="AW501" s="22" t="s">
        <v>267</v>
      </c>
      <c r="AX501" s="24" t="s">
        <v>269</v>
      </c>
      <c r="AY501" s="24" t="s">
        <v>689</v>
      </c>
      <c r="AZ501" s="24" t="s">
        <v>7588</v>
      </c>
      <c r="BA501" s="24" t="s">
        <v>7588</v>
      </c>
      <c r="BC501" s="26"/>
      <c r="BE501" s="29"/>
      <c r="BF501" s="26"/>
      <c r="BG501" s="24">
        <f t="shared" si="253"/>
        <v>0</v>
      </c>
      <c r="BH501" s="24">
        <f t="shared" si="254"/>
        <v>0</v>
      </c>
      <c r="BI501" s="24">
        <f t="shared" si="255"/>
        <v>0</v>
      </c>
      <c r="BJ501" s="24">
        <f t="shared" si="256"/>
        <v>0</v>
      </c>
      <c r="BK501" s="24">
        <f t="shared" si="257"/>
        <v>0</v>
      </c>
      <c r="BL501" s="24">
        <f t="shared" si="258"/>
        <v>0</v>
      </c>
      <c r="BM501" s="24">
        <f t="shared" si="259"/>
        <v>0</v>
      </c>
      <c r="BN501" s="24">
        <f t="shared" si="260"/>
        <v>0</v>
      </c>
      <c r="BO501" s="24">
        <f t="shared" si="261"/>
        <v>0</v>
      </c>
      <c r="BP501" s="24">
        <f t="shared" si="262"/>
        <v>0</v>
      </c>
      <c r="BQ501" s="24">
        <f t="shared" si="263"/>
        <v>0</v>
      </c>
      <c r="BR501" s="24">
        <f t="shared" si="264"/>
        <v>0</v>
      </c>
      <c r="BS501" s="24">
        <f t="shared" si="265"/>
        <v>0</v>
      </c>
      <c r="BT501" s="24">
        <f t="shared" si="266"/>
        <v>0</v>
      </c>
      <c r="BU501" s="24">
        <f t="shared" si="267"/>
        <v>0</v>
      </c>
      <c r="BV501" s="24">
        <f t="shared" si="268"/>
        <v>0</v>
      </c>
      <c r="BW501" s="24">
        <f t="shared" si="269"/>
        <v>0</v>
      </c>
      <c r="BX501" s="24">
        <f t="shared" si="270"/>
        <v>0</v>
      </c>
      <c r="BY501" s="24">
        <f t="shared" si="271"/>
        <v>0</v>
      </c>
      <c r="BZ501" s="24">
        <f t="shared" si="272"/>
        <v>0</v>
      </c>
      <c r="CA501" s="24">
        <f t="shared" si="273"/>
        <v>0</v>
      </c>
      <c r="CB501" s="24">
        <f t="shared" si="274"/>
        <v>0</v>
      </c>
      <c r="CC501" s="24">
        <f t="shared" si="275"/>
        <v>0</v>
      </c>
      <c r="CD501" s="24">
        <f t="shared" si="276"/>
        <v>0</v>
      </c>
      <c r="CE501" s="24">
        <f t="shared" si="277"/>
        <v>0</v>
      </c>
      <c r="CF501" s="24">
        <f t="shared" si="278"/>
        <v>0</v>
      </c>
      <c r="CG501" s="24">
        <f>MAX(BJ501,BN501,BX501,CB501)</f>
        <v>0</v>
      </c>
      <c r="CH501" s="24">
        <f t="shared" si="279"/>
        <v>0</v>
      </c>
      <c r="CI501" s="24">
        <f t="shared" si="280"/>
        <v>1</v>
      </c>
      <c r="CJ501" s="211" t="e">
        <f>_xlfn.XLOOKUP($C501,[1]Sheet1!$B:$B,[1]Sheet1!BJ:BJ)</f>
        <v>#N/A</v>
      </c>
      <c r="CK501" s="211" t="e">
        <f>_xlfn.XLOOKUP($C501,[1]Sheet1!$B:$B,[1]Sheet1!BK:BK)</f>
        <v>#N/A</v>
      </c>
      <c r="CL501" s="211" t="e">
        <f>_xlfn.XLOOKUP($C501,[1]Sheet1!$B:$B,[1]Sheet1!BL:BL)</f>
        <v>#N/A</v>
      </c>
      <c r="CM501" s="211" t="e">
        <f>_xlfn.XLOOKUP($C501,[1]Sheet1!$B:$B,[1]Sheet1!BM:BM)</f>
        <v>#N/A</v>
      </c>
      <c r="CN501" s="211" t="e">
        <f>_xlfn.XLOOKUP($C501,[1]Sheet1!$B:$B,[1]Sheet1!BN:BN)</f>
        <v>#N/A</v>
      </c>
      <c r="CO501" s="211" t="e">
        <f>_xlfn.XLOOKUP($C501,[1]Sheet1!$B:$B,[1]Sheet1!BO:BO)</f>
        <v>#N/A</v>
      </c>
      <c r="CP501" s="211" t="e">
        <f>_xlfn.XLOOKUP($C501,[1]Sheet1!$B:$B,[1]Sheet1!BP:BP)</f>
        <v>#N/A</v>
      </c>
      <c r="CQ501" s="211" t="e">
        <f>_xlfn.XLOOKUP($C501,[1]Sheet1!$B:$B,[1]Sheet1!BQ:BQ)</f>
        <v>#N/A</v>
      </c>
      <c r="CR501" s="211" t="e">
        <f>_xlfn.XLOOKUP($C501,[1]Sheet1!$B:$B,[1]Sheet1!BR:BR)</f>
        <v>#N/A</v>
      </c>
      <c r="CS501" s="211" t="e">
        <f>_xlfn.XLOOKUP($C501,[1]Sheet1!$B:$B,[1]Sheet1!BS:BS)</f>
        <v>#N/A</v>
      </c>
      <c r="CT501" s="211" t="e">
        <f>_xlfn.XLOOKUP($C501,[1]Sheet1!$B:$B,[1]Sheet1!BT:BT)</f>
        <v>#N/A</v>
      </c>
      <c r="CU501" s="211" t="e">
        <f>_xlfn.XLOOKUP($C501,[1]Sheet1!$B:$B,[1]Sheet1!BU:BU)</f>
        <v>#N/A</v>
      </c>
      <c r="CV501" s="211" t="e">
        <f>_xlfn.XLOOKUP($C501,[1]Sheet1!$B:$B,[1]Sheet1!BV:BV)</f>
        <v>#N/A</v>
      </c>
      <c r="CW501" s="211" t="e">
        <f>_xlfn.XLOOKUP($C501,[1]Sheet1!$B:$B,[1]Sheet1!BW:BW)</f>
        <v>#N/A</v>
      </c>
      <c r="CX501" s="211" t="e">
        <f>_xlfn.XLOOKUP($C501,[1]Sheet1!$B:$B,[1]Sheet1!BX:BX)</f>
        <v>#N/A</v>
      </c>
      <c r="CY501" s="211" t="e">
        <f>_xlfn.XLOOKUP($C501,[1]Sheet1!$B:$B,[1]Sheet1!BY:BY)</f>
        <v>#N/A</v>
      </c>
      <c r="CZ501" s="211" t="e">
        <f>_xlfn.XLOOKUP($C501,[1]Sheet1!$B:$B,[1]Sheet1!BZ:BZ)</f>
        <v>#N/A</v>
      </c>
      <c r="DA501" s="211" t="e">
        <f>_xlfn.XLOOKUP($C501,[1]Sheet1!$B:$B,[1]Sheet1!CA:CA)</f>
        <v>#N/A</v>
      </c>
      <c r="DB501" s="211" t="e">
        <f>_xlfn.XLOOKUP($C501,[1]Sheet1!$B:$B,[1]Sheet1!CB:CB)</f>
        <v>#N/A</v>
      </c>
      <c r="DC501" s="211" t="e">
        <f>_xlfn.XLOOKUP($C501,[1]Sheet1!$B:$B,[1]Sheet1!CC:CC)</f>
        <v>#N/A</v>
      </c>
      <c r="DD501" s="211" t="e">
        <f>_xlfn.XLOOKUP($C501,[1]Sheet1!$B:$B,[1]Sheet1!CD:CD)</f>
        <v>#N/A</v>
      </c>
      <c r="DE501" s="211" t="e">
        <f>_xlfn.XLOOKUP($C501,[1]Sheet1!$B:$B,[1]Sheet1!CE:CE)</f>
        <v>#N/A</v>
      </c>
      <c r="DF501" s="211" t="e">
        <f>_xlfn.XLOOKUP($C501,[1]Sheet1!$B:$B,[1]Sheet1!CF:CF)</f>
        <v>#N/A</v>
      </c>
      <c r="DG501" s="163" t="e">
        <f>_xlfn.XLOOKUP(C501,[2]Sheet1!$B:$B,[2]Sheet1!$N:$N)</f>
        <v>#N/A</v>
      </c>
      <c r="DH501" s="163" t="e">
        <f>_xlfn.XLOOKUP(C501,[2]Sheet1!$B:$B,[2]Sheet1!$R:$R)</f>
        <v>#N/A</v>
      </c>
      <c r="DI501" s="163" t="e">
        <f>_xlfn.XLOOKUP(C501,[2]Sheet1!$B:$B,[2]Sheet1!$AN:$AN)</f>
        <v>#N/A</v>
      </c>
      <c r="DJ501" s="163" t="e">
        <f>_xlfn.XLOOKUP(C501,[2]Sheet1!$B:$B,[2]Sheet1!$W:$W)</f>
        <v>#N/A</v>
      </c>
      <c r="DK501" s="163" t="e">
        <f>_xlfn.XLOOKUP(C501,[2]Sheet1!$B:$B,[2]Sheet1!$AF:$AF)</f>
        <v>#N/A</v>
      </c>
      <c r="DL501" s="163" t="e">
        <f>_xlfn.XLOOKUP(C501,[2]Sheet1!$B:$B,[2]Sheet1!$AW:$AW)</f>
        <v>#N/A</v>
      </c>
      <c r="DM501" s="166" t="str">
        <f t="shared" si="281"/>
        <v>N</v>
      </c>
      <c r="DN501" s="166" t="str">
        <f t="shared" si="282"/>
        <v/>
      </c>
      <c r="DO501" s="166" t="str">
        <f t="shared" si="283"/>
        <v>N</v>
      </c>
      <c r="DP501" s="166" t="str">
        <f t="shared" si="284"/>
        <v>N</v>
      </c>
      <c r="DQ501" s="180" t="str">
        <f t="shared" si="285"/>
        <v>Not Specified</v>
      </c>
      <c r="DR501" s="180"/>
    </row>
    <row r="502" spans="1:122" s="24" customFormat="1" ht="16.5" hidden="1" customHeight="1">
      <c r="A502" s="143">
        <v>499</v>
      </c>
      <c r="B502" s="143" t="e">
        <v>#N/A</v>
      </c>
      <c r="C502" s="144" t="s">
        <v>2244</v>
      </c>
      <c r="D502" s="24" t="s">
        <v>7187</v>
      </c>
      <c r="E502" s="24" t="s">
        <v>7169</v>
      </c>
      <c r="F502" s="24" t="s">
        <v>2277</v>
      </c>
      <c r="G502" s="24" t="s">
        <v>3181</v>
      </c>
      <c r="H502" s="30" t="s">
        <v>2245</v>
      </c>
      <c r="I502" s="24" t="s">
        <v>2246</v>
      </c>
      <c r="J502" s="24">
        <v>-1.486</v>
      </c>
      <c r="K502" s="24" t="s">
        <v>2247</v>
      </c>
      <c r="L502" s="24">
        <v>102874</v>
      </c>
      <c r="M502" s="26">
        <v>8</v>
      </c>
      <c r="N502" s="145" t="s">
        <v>689</v>
      </c>
      <c r="O502" s="145" t="s">
        <v>7588</v>
      </c>
      <c r="P502" s="146" t="s">
        <v>7588</v>
      </c>
      <c r="Q502" s="73" t="s">
        <v>689</v>
      </c>
      <c r="R502" s="73" t="s">
        <v>689</v>
      </c>
      <c r="S502" s="145" t="s">
        <v>7588</v>
      </c>
      <c r="T502" s="145" t="s">
        <v>7588</v>
      </c>
      <c r="U502" s="214" t="s">
        <v>7588</v>
      </c>
      <c r="V502" s="145" t="s">
        <v>7588</v>
      </c>
      <c r="W502" s="145" t="s">
        <v>7588</v>
      </c>
      <c r="X502" s="219" t="s">
        <v>7588</v>
      </c>
      <c r="Y502" s="73" t="s">
        <v>7588</v>
      </c>
      <c r="Z502" s="145" t="s">
        <v>7588</v>
      </c>
      <c r="AA502" s="146" t="s">
        <v>7588</v>
      </c>
      <c r="AB502" s="145"/>
      <c r="AC502" s="145" t="s">
        <v>7588</v>
      </c>
      <c r="AD502" s="146" t="s">
        <v>7588</v>
      </c>
      <c r="AE502" s="145" t="s">
        <v>85</v>
      </c>
      <c r="AF502" s="73" t="s">
        <v>689</v>
      </c>
      <c r="AG502" s="145" t="s">
        <v>7588</v>
      </c>
      <c r="AH502" s="145" t="s">
        <v>7588</v>
      </c>
      <c r="AI502" s="145" t="s">
        <v>7588</v>
      </c>
      <c r="AJ502" s="145" t="s">
        <v>7588</v>
      </c>
      <c r="AK502" s="147" t="s">
        <v>7588</v>
      </c>
      <c r="AL502" s="145" t="s">
        <v>7588</v>
      </c>
      <c r="AM502" s="7" t="s">
        <v>7574</v>
      </c>
      <c r="AN502" s="144" t="s">
        <v>7575</v>
      </c>
      <c r="AO502" s="24" t="s">
        <v>7588</v>
      </c>
      <c r="AP502" s="145" t="s">
        <v>689</v>
      </c>
      <c r="AQ502" s="143" t="s">
        <v>7588</v>
      </c>
      <c r="AR502" s="143" t="s">
        <v>7588</v>
      </c>
      <c r="AS502" s="143" t="s">
        <v>7588</v>
      </c>
      <c r="AT502" s="143"/>
      <c r="AU502" s="144"/>
      <c r="AV502" s="143" t="s">
        <v>7588</v>
      </c>
      <c r="AW502" s="198" t="s">
        <v>7588</v>
      </c>
      <c r="AX502" s="143" t="s">
        <v>7588</v>
      </c>
      <c r="AY502" s="143" t="s">
        <v>689</v>
      </c>
      <c r="AZ502" s="143" t="s">
        <v>7588</v>
      </c>
      <c r="BA502" s="143" t="s">
        <v>7588</v>
      </c>
      <c r="BB502" s="143"/>
      <c r="BC502" s="144"/>
      <c r="BD502" s="143"/>
      <c r="BE502" s="148"/>
      <c r="BF502" s="202" t="s">
        <v>2248</v>
      </c>
      <c r="BG502" s="24">
        <f t="shared" si="253"/>
        <v>0</v>
      </c>
      <c r="BH502" s="24">
        <f t="shared" si="254"/>
        <v>0</v>
      </c>
      <c r="BI502" s="24">
        <f t="shared" si="255"/>
        <v>0</v>
      </c>
      <c r="BJ502" s="24">
        <f t="shared" si="256"/>
        <v>0</v>
      </c>
      <c r="BK502" s="24">
        <f t="shared" si="257"/>
        <v>0</v>
      </c>
      <c r="BL502" s="24">
        <f t="shared" si="258"/>
        <v>0</v>
      </c>
      <c r="BM502" s="24">
        <f t="shared" si="259"/>
        <v>0</v>
      </c>
      <c r="BN502" s="24">
        <f t="shared" si="260"/>
        <v>0</v>
      </c>
      <c r="BO502" s="24">
        <f t="shared" si="261"/>
        <v>0</v>
      </c>
      <c r="BP502" s="24">
        <f t="shared" si="262"/>
        <v>0</v>
      </c>
      <c r="BQ502" s="24">
        <f t="shared" si="263"/>
        <v>0</v>
      </c>
      <c r="BR502" s="24">
        <f t="shared" si="264"/>
        <v>0</v>
      </c>
      <c r="BS502" s="24">
        <f t="shared" si="265"/>
        <v>0</v>
      </c>
      <c r="BT502" s="24">
        <f t="shared" si="266"/>
        <v>0</v>
      </c>
      <c r="BU502" s="24">
        <f t="shared" si="267"/>
        <v>0</v>
      </c>
      <c r="BV502" s="24">
        <f t="shared" si="268"/>
        <v>0</v>
      </c>
      <c r="BW502" s="24">
        <f t="shared" si="269"/>
        <v>0</v>
      </c>
      <c r="BX502" s="24">
        <f t="shared" si="270"/>
        <v>0</v>
      </c>
      <c r="BY502" s="24">
        <f t="shared" si="271"/>
        <v>0</v>
      </c>
      <c r="BZ502" s="24">
        <f t="shared" si="272"/>
        <v>0</v>
      </c>
      <c r="CA502" s="24">
        <f t="shared" si="273"/>
        <v>0</v>
      </c>
      <c r="CB502" s="24">
        <f t="shared" si="274"/>
        <v>0</v>
      </c>
      <c r="CC502" s="24">
        <f t="shared" si="275"/>
        <v>0</v>
      </c>
      <c r="CD502" s="24">
        <f t="shared" si="276"/>
        <v>0</v>
      </c>
      <c r="CE502" s="24">
        <f t="shared" si="277"/>
        <v>0</v>
      </c>
      <c r="CF502" s="24">
        <f t="shared" si="278"/>
        <v>0</v>
      </c>
      <c r="CG502" s="24">
        <f>MAX(BJ502,BN502,BX502,CB502)</f>
        <v>0</v>
      </c>
      <c r="CH502" s="24">
        <f t="shared" si="279"/>
        <v>0</v>
      </c>
      <c r="CI502" s="24">
        <f t="shared" si="280"/>
        <v>0</v>
      </c>
      <c r="CJ502" s="211" t="e">
        <f>_xlfn.XLOOKUP($C502,[1]Sheet1!$B:$B,[1]Sheet1!BJ:BJ)</f>
        <v>#N/A</v>
      </c>
      <c r="CK502" s="211" t="e">
        <f>_xlfn.XLOOKUP($C502,[1]Sheet1!$B:$B,[1]Sheet1!BK:BK)</f>
        <v>#N/A</v>
      </c>
      <c r="CL502" s="211" t="e">
        <f>_xlfn.XLOOKUP($C502,[1]Sheet1!$B:$B,[1]Sheet1!BL:BL)</f>
        <v>#N/A</v>
      </c>
      <c r="CM502" s="211" t="e">
        <f>_xlfn.XLOOKUP($C502,[1]Sheet1!$B:$B,[1]Sheet1!BM:BM)</f>
        <v>#N/A</v>
      </c>
      <c r="CN502" s="211" t="e">
        <f>_xlfn.XLOOKUP($C502,[1]Sheet1!$B:$B,[1]Sheet1!BN:BN)</f>
        <v>#N/A</v>
      </c>
      <c r="CO502" s="211" t="e">
        <f>_xlfn.XLOOKUP($C502,[1]Sheet1!$B:$B,[1]Sheet1!BO:BO)</f>
        <v>#N/A</v>
      </c>
      <c r="CP502" s="211" t="e">
        <f>_xlfn.XLOOKUP($C502,[1]Sheet1!$B:$B,[1]Sheet1!BP:BP)</f>
        <v>#N/A</v>
      </c>
      <c r="CQ502" s="211" t="e">
        <f>_xlfn.XLOOKUP($C502,[1]Sheet1!$B:$B,[1]Sheet1!BQ:BQ)</f>
        <v>#N/A</v>
      </c>
      <c r="CR502" s="211" t="e">
        <f>_xlfn.XLOOKUP($C502,[1]Sheet1!$B:$B,[1]Sheet1!BR:BR)</f>
        <v>#N/A</v>
      </c>
      <c r="CS502" s="211" t="e">
        <f>_xlfn.XLOOKUP($C502,[1]Sheet1!$B:$B,[1]Sheet1!BS:BS)</f>
        <v>#N/A</v>
      </c>
      <c r="CT502" s="211" t="e">
        <f>_xlfn.XLOOKUP($C502,[1]Sheet1!$B:$B,[1]Sheet1!BT:BT)</f>
        <v>#N/A</v>
      </c>
      <c r="CU502" s="211" t="e">
        <f>_xlfn.XLOOKUP($C502,[1]Sheet1!$B:$B,[1]Sheet1!BU:BU)</f>
        <v>#N/A</v>
      </c>
      <c r="CV502" s="211" t="e">
        <f>_xlfn.XLOOKUP($C502,[1]Sheet1!$B:$B,[1]Sheet1!BV:BV)</f>
        <v>#N/A</v>
      </c>
      <c r="CW502" s="211" t="e">
        <f>_xlfn.XLOOKUP($C502,[1]Sheet1!$B:$B,[1]Sheet1!BW:BW)</f>
        <v>#N/A</v>
      </c>
      <c r="CX502" s="211" t="e">
        <f>_xlfn.XLOOKUP($C502,[1]Sheet1!$B:$B,[1]Sheet1!BX:BX)</f>
        <v>#N/A</v>
      </c>
      <c r="CY502" s="211" t="e">
        <f>_xlfn.XLOOKUP($C502,[1]Sheet1!$B:$B,[1]Sheet1!BY:BY)</f>
        <v>#N/A</v>
      </c>
      <c r="CZ502" s="211" t="e">
        <f>_xlfn.XLOOKUP($C502,[1]Sheet1!$B:$B,[1]Sheet1!BZ:BZ)</f>
        <v>#N/A</v>
      </c>
      <c r="DA502" s="211" t="e">
        <f>_xlfn.XLOOKUP($C502,[1]Sheet1!$B:$B,[1]Sheet1!CA:CA)</f>
        <v>#N/A</v>
      </c>
      <c r="DB502" s="211" t="e">
        <f>_xlfn.XLOOKUP($C502,[1]Sheet1!$B:$B,[1]Sheet1!CB:CB)</f>
        <v>#N/A</v>
      </c>
      <c r="DC502" s="211" t="e">
        <f>_xlfn.XLOOKUP($C502,[1]Sheet1!$B:$B,[1]Sheet1!CC:CC)</f>
        <v>#N/A</v>
      </c>
      <c r="DD502" s="211" t="e">
        <f>_xlfn.XLOOKUP($C502,[1]Sheet1!$B:$B,[1]Sheet1!CD:CD)</f>
        <v>#N/A</v>
      </c>
      <c r="DE502" s="211" t="e">
        <f>_xlfn.XLOOKUP($C502,[1]Sheet1!$B:$B,[1]Sheet1!CE:CE)</f>
        <v>#N/A</v>
      </c>
      <c r="DF502" s="211" t="e">
        <f>_xlfn.XLOOKUP($C502,[1]Sheet1!$B:$B,[1]Sheet1!CF:CF)</f>
        <v>#N/A</v>
      </c>
      <c r="DG502" s="163" t="e">
        <f>_xlfn.XLOOKUP(C502,[2]Sheet1!$B:$B,[2]Sheet1!$N:$N)</f>
        <v>#N/A</v>
      </c>
      <c r="DH502" s="163" t="e">
        <f>_xlfn.XLOOKUP(C502,[2]Sheet1!$B:$B,[2]Sheet1!$R:$R)</f>
        <v>#N/A</v>
      </c>
      <c r="DI502" s="163" t="e">
        <f>_xlfn.XLOOKUP(C502,[2]Sheet1!$B:$B,[2]Sheet1!$AN:$AN)</f>
        <v>#N/A</v>
      </c>
      <c r="DJ502" s="163" t="e">
        <f>_xlfn.XLOOKUP(C502,[2]Sheet1!$B:$B,[2]Sheet1!$W:$W)</f>
        <v>#N/A</v>
      </c>
      <c r="DK502" s="163" t="e">
        <f>_xlfn.XLOOKUP(C502,[2]Sheet1!$B:$B,[2]Sheet1!$AF:$AF)</f>
        <v>#N/A</v>
      </c>
      <c r="DL502" s="163" t="e">
        <f>_xlfn.XLOOKUP(C502,[2]Sheet1!$B:$B,[2]Sheet1!$AW:$AW)</f>
        <v>#N/A</v>
      </c>
      <c r="DM502" s="166" t="str">
        <f t="shared" si="281"/>
        <v>N</v>
      </c>
      <c r="DN502" s="166" t="str">
        <f t="shared" si="282"/>
        <v/>
      </c>
      <c r="DO502" s="166" t="str">
        <f t="shared" si="283"/>
        <v>N</v>
      </c>
      <c r="DP502" s="166" t="str">
        <f t="shared" si="284"/>
        <v>N</v>
      </c>
      <c r="DQ502" s="180" t="str">
        <f t="shared" si="285"/>
        <v/>
      </c>
      <c r="DR502" s="180"/>
    </row>
    <row r="503" spans="1:122" s="24" customFormat="1" ht="16.5" hidden="1" customHeight="1">
      <c r="A503" s="24">
        <v>500</v>
      </c>
      <c r="B503" s="24">
        <v>487</v>
      </c>
      <c r="C503" s="26" t="s">
        <v>1008</v>
      </c>
      <c r="D503" s="24" t="s">
        <v>7233</v>
      </c>
      <c r="E503" s="24" t="s">
        <v>7189</v>
      </c>
      <c r="F503" s="24" t="s">
        <v>2336</v>
      </c>
      <c r="G503" s="24" t="s">
        <v>3136</v>
      </c>
      <c r="H503" s="30" t="s">
        <v>1009</v>
      </c>
      <c r="I503" s="24" t="s">
        <v>1010</v>
      </c>
      <c r="J503" s="24">
        <v>-0.57599999999999996</v>
      </c>
      <c r="K503" s="24" t="s">
        <v>1011</v>
      </c>
      <c r="L503" s="24">
        <v>88497</v>
      </c>
      <c r="M503" s="26">
        <v>16</v>
      </c>
      <c r="N503" s="73" t="s">
        <v>86</v>
      </c>
      <c r="O503" s="73">
        <v>2021</v>
      </c>
      <c r="P503" s="74">
        <v>2030</v>
      </c>
      <c r="Q503" s="73" t="s">
        <v>86</v>
      </c>
      <c r="R503" s="73" t="s">
        <v>86</v>
      </c>
      <c r="S503" s="73" t="s">
        <v>673</v>
      </c>
      <c r="T503" s="73" t="s">
        <v>3329</v>
      </c>
      <c r="U503" s="213">
        <v>2030</v>
      </c>
      <c r="V503" s="73" t="s">
        <v>673</v>
      </c>
      <c r="W503" s="73" t="s">
        <v>3329</v>
      </c>
      <c r="X503" s="218">
        <v>2040</v>
      </c>
      <c r="Y503" s="73" t="s">
        <v>86</v>
      </c>
      <c r="Z503" s="73" t="s">
        <v>673</v>
      </c>
      <c r="AA503" s="74">
        <v>2040</v>
      </c>
      <c r="AB503" s="73"/>
      <c r="AC503" s="73" t="s">
        <v>417</v>
      </c>
      <c r="AD503" s="74" t="s">
        <v>6</v>
      </c>
      <c r="AE503" s="73" t="s">
        <v>7588</v>
      </c>
      <c r="AF503" s="73" t="s">
        <v>689</v>
      </c>
      <c r="AG503" s="73" t="s">
        <v>266</v>
      </c>
      <c r="AH503" s="73" t="s">
        <v>266</v>
      </c>
      <c r="AI503" s="73" t="s">
        <v>266</v>
      </c>
      <c r="AJ503" s="73" t="s">
        <v>2283</v>
      </c>
      <c r="AK503" s="81" t="s">
        <v>7588</v>
      </c>
      <c r="AL503" s="73" t="s">
        <v>7588</v>
      </c>
      <c r="AN503" s="26"/>
      <c r="AO503" s="24" t="s">
        <v>7346</v>
      </c>
      <c r="AP503" s="73" t="s">
        <v>86</v>
      </c>
      <c r="AQ503" s="24" t="s">
        <v>2283</v>
      </c>
      <c r="AR503" s="24" t="s">
        <v>7129</v>
      </c>
      <c r="AS503" s="24">
        <v>2040</v>
      </c>
      <c r="AU503" s="26"/>
      <c r="AV503" s="24" t="s">
        <v>266</v>
      </c>
      <c r="AW503" s="22" t="s">
        <v>267</v>
      </c>
      <c r="AX503" s="24" t="s">
        <v>269</v>
      </c>
      <c r="AY503" s="24" t="s">
        <v>689</v>
      </c>
      <c r="AZ503" s="24" t="s">
        <v>7588</v>
      </c>
      <c r="BA503" s="24" t="s">
        <v>7588</v>
      </c>
      <c r="BC503" s="26"/>
      <c r="BE503" s="29"/>
      <c r="BF503" s="26"/>
      <c r="BG503" s="24">
        <f t="shared" si="253"/>
        <v>0</v>
      </c>
      <c r="BH503" s="24">
        <f t="shared" si="254"/>
        <v>1</v>
      </c>
      <c r="BI503" s="24">
        <f t="shared" si="255"/>
        <v>0</v>
      </c>
      <c r="BJ503" s="24">
        <f t="shared" si="256"/>
        <v>1</v>
      </c>
      <c r="BK503" s="24">
        <f t="shared" si="257"/>
        <v>0</v>
      </c>
      <c r="BL503" s="24">
        <f t="shared" si="258"/>
        <v>1</v>
      </c>
      <c r="BM503" s="24">
        <f t="shared" si="259"/>
        <v>0</v>
      </c>
      <c r="BN503" s="24">
        <f t="shared" si="260"/>
        <v>1</v>
      </c>
      <c r="BO503" s="24">
        <f t="shared" si="261"/>
        <v>0</v>
      </c>
      <c r="BP503" s="24">
        <f t="shared" si="262"/>
        <v>0</v>
      </c>
      <c r="BQ503" s="24">
        <f t="shared" si="263"/>
        <v>1</v>
      </c>
      <c r="BR503" s="24">
        <f t="shared" si="264"/>
        <v>0</v>
      </c>
      <c r="BS503" s="24">
        <f t="shared" si="265"/>
        <v>0</v>
      </c>
      <c r="BT503" s="24">
        <f t="shared" si="266"/>
        <v>1</v>
      </c>
      <c r="BU503" s="24">
        <f t="shared" si="267"/>
        <v>0</v>
      </c>
      <c r="BV503" s="24">
        <f t="shared" si="268"/>
        <v>0</v>
      </c>
      <c r="BW503" s="24">
        <f t="shared" si="269"/>
        <v>0</v>
      </c>
      <c r="BX503" s="24">
        <f t="shared" si="270"/>
        <v>0</v>
      </c>
      <c r="BY503" s="24">
        <f t="shared" si="271"/>
        <v>0</v>
      </c>
      <c r="BZ503" s="24">
        <f t="shared" si="272"/>
        <v>0</v>
      </c>
      <c r="CA503" s="24">
        <f t="shared" si="273"/>
        <v>1</v>
      </c>
      <c r="CB503" s="24">
        <f t="shared" si="274"/>
        <v>1</v>
      </c>
      <c r="CC503" s="24">
        <f t="shared" si="275"/>
        <v>0</v>
      </c>
      <c r="CD503" s="24">
        <f t="shared" si="276"/>
        <v>0</v>
      </c>
      <c r="CE503" s="24">
        <f t="shared" si="277"/>
        <v>0</v>
      </c>
      <c r="CF503" s="24">
        <f t="shared" si="278"/>
        <v>1</v>
      </c>
      <c r="CG503" s="24">
        <f>MAX($BJ503,$BN503,$BX503,$CB503)</f>
        <v>1</v>
      </c>
      <c r="CH503" s="24">
        <f t="shared" si="279"/>
        <v>0</v>
      </c>
      <c r="CI503" s="24">
        <f t="shared" si="280"/>
        <v>0</v>
      </c>
      <c r="CJ503" s="211">
        <f>_xlfn.XLOOKUP($C503,[1]Sheet1!$B:$B,[1]Sheet1!BJ:BJ)</f>
        <v>0</v>
      </c>
      <c r="CK503" s="211">
        <f>_xlfn.XLOOKUP($C503,[1]Sheet1!$B:$B,[1]Sheet1!BK:BK)</f>
        <v>1</v>
      </c>
      <c r="CL503" s="211">
        <f>_xlfn.XLOOKUP($C503,[1]Sheet1!$B:$B,[1]Sheet1!BL:BL)</f>
        <v>0</v>
      </c>
      <c r="CM503" s="211">
        <f>_xlfn.XLOOKUP($C503,[1]Sheet1!$B:$B,[1]Sheet1!BM:BM)</f>
        <v>1</v>
      </c>
      <c r="CN503" s="211">
        <f>_xlfn.XLOOKUP($C503,[1]Sheet1!$B:$B,[1]Sheet1!BN:BN)</f>
        <v>0</v>
      </c>
      <c r="CO503" s="211">
        <f>_xlfn.XLOOKUP($C503,[1]Sheet1!$B:$B,[1]Sheet1!BO:BO)</f>
        <v>0</v>
      </c>
      <c r="CP503" s="211">
        <f>_xlfn.XLOOKUP($C503,[1]Sheet1!$B:$B,[1]Sheet1!BP:BP)</f>
        <v>1</v>
      </c>
      <c r="CQ503" s="211">
        <f>_xlfn.XLOOKUP($C503,[1]Sheet1!$B:$B,[1]Sheet1!BQ:BQ)</f>
        <v>1</v>
      </c>
      <c r="CR503" s="211">
        <f>_xlfn.XLOOKUP($C503,[1]Sheet1!$B:$B,[1]Sheet1!BR:BR)</f>
        <v>0</v>
      </c>
      <c r="CS503" s="211">
        <f>_xlfn.XLOOKUP($C503,[1]Sheet1!$B:$B,[1]Sheet1!BS:BS)</f>
        <v>1</v>
      </c>
      <c r="CT503" s="211">
        <f>_xlfn.XLOOKUP($C503,[1]Sheet1!$B:$B,[1]Sheet1!BT:BT)</f>
        <v>0</v>
      </c>
      <c r="CU503" s="211">
        <f>_xlfn.XLOOKUP($C503,[1]Sheet1!$B:$B,[1]Sheet1!BU:BU)</f>
        <v>1</v>
      </c>
      <c r="CV503" s="211">
        <f>_xlfn.XLOOKUP($C503,[1]Sheet1!$B:$B,[1]Sheet1!BV:BV)</f>
        <v>0</v>
      </c>
      <c r="CW503" s="211">
        <f>_xlfn.XLOOKUP($C503,[1]Sheet1!$B:$B,[1]Sheet1!BW:BW)</f>
        <v>1</v>
      </c>
      <c r="CX503" s="211">
        <f>_xlfn.XLOOKUP($C503,[1]Sheet1!$B:$B,[1]Sheet1!BX:BX)</f>
        <v>0</v>
      </c>
      <c r="CY503" s="211">
        <f>_xlfn.XLOOKUP($C503,[1]Sheet1!$B:$B,[1]Sheet1!BY:BY)</f>
        <v>1</v>
      </c>
      <c r="CZ503" s="211">
        <f>_xlfn.XLOOKUP($C503,[1]Sheet1!$B:$B,[1]Sheet1!BZ:BZ)</f>
        <v>1</v>
      </c>
      <c r="DA503" s="211">
        <f>_xlfn.XLOOKUP($C503,[1]Sheet1!$B:$B,[1]Sheet1!CA:CA)</f>
        <v>1</v>
      </c>
      <c r="DB503" s="211">
        <f>_xlfn.XLOOKUP($C503,[1]Sheet1!$B:$B,[1]Sheet1!CB:CB)</f>
        <v>1</v>
      </c>
      <c r="DC503" s="211">
        <f>_xlfn.XLOOKUP($C503,[1]Sheet1!$B:$B,[1]Sheet1!CC:CC)</f>
        <v>0</v>
      </c>
      <c r="DD503" s="211">
        <f>_xlfn.XLOOKUP($C503,[1]Sheet1!$B:$B,[1]Sheet1!CD:CD)</f>
        <v>0</v>
      </c>
      <c r="DE503" s="211">
        <f>_xlfn.XLOOKUP($C503,[1]Sheet1!$B:$B,[1]Sheet1!CE:CE)</f>
        <v>1</v>
      </c>
      <c r="DF503" s="211">
        <f>_xlfn.XLOOKUP($C503,[1]Sheet1!$B:$B,[1]Sheet1!CF:CF)</f>
        <v>0</v>
      </c>
      <c r="DG503" s="163" t="str">
        <f>_xlfn.XLOOKUP(C503,[2]Sheet1!$B:$B,[2]Sheet1!$N:$N)</f>
        <v>Y</v>
      </c>
      <c r="DH503" s="163" t="str">
        <f>_xlfn.XLOOKUP(C503,[2]Sheet1!$B:$B,[2]Sheet1!$R:$R)</f>
        <v>Yes</v>
      </c>
      <c r="DI503" s="163" t="str">
        <f>_xlfn.XLOOKUP(C503,[2]Sheet1!$B:$B,[2]Sheet1!$AN:$AN)</f>
        <v>I</v>
      </c>
      <c r="DJ503" s="163" t="str">
        <f>_xlfn.XLOOKUP(C503,[2]Sheet1!$B:$B,[2]Sheet1!$W:$W)</f>
        <v>C, V</v>
      </c>
      <c r="DK503" s="163" t="str">
        <f>_xlfn.XLOOKUP(C503,[2]Sheet1!$B:$B,[2]Sheet1!$AF:$AF)</f>
        <v>U</v>
      </c>
      <c r="DL503" s="163">
        <f>_xlfn.XLOOKUP(C503,[2]Sheet1!$B:$B,[2]Sheet1!$AW:$AW)</f>
        <v>0</v>
      </c>
      <c r="DM503" s="166" t="str">
        <f t="shared" si="281"/>
        <v>Y</v>
      </c>
      <c r="DN503" s="166" t="str">
        <f t="shared" si="282"/>
        <v>Targets set</v>
      </c>
      <c r="DO503" s="166" t="str">
        <f t="shared" si="283"/>
        <v>Y</v>
      </c>
      <c r="DP503" s="166" t="str">
        <f t="shared" si="284"/>
        <v>N</v>
      </c>
      <c r="DQ503" s="180" t="str">
        <f t="shared" si="285"/>
        <v>Yes</v>
      </c>
      <c r="DR503" s="180"/>
    </row>
    <row r="504" spans="1:122" s="233" customFormat="1" ht="16.25" hidden="1" customHeight="1" thickBot="1">
      <c r="C504" s="234"/>
      <c r="H504" s="235"/>
      <c r="M504" s="234"/>
      <c r="N504" s="236"/>
      <c r="O504" s="236"/>
      <c r="P504" s="237"/>
      <c r="Q504" s="238"/>
      <c r="R504" s="238"/>
      <c r="U504" s="236"/>
      <c r="V504" s="236"/>
      <c r="W504" s="236"/>
      <c r="X504" s="236"/>
      <c r="Y504" s="236"/>
      <c r="Z504" s="236"/>
      <c r="AA504" s="237"/>
      <c r="AB504" s="236"/>
      <c r="AC504" s="236"/>
      <c r="AD504" s="237"/>
      <c r="AE504" s="236"/>
      <c r="AF504" s="236"/>
      <c r="AG504" s="236"/>
      <c r="AH504" s="236"/>
      <c r="AI504" s="236"/>
      <c r="AJ504" s="236"/>
      <c r="AK504" s="236"/>
      <c r="AL504" s="236"/>
      <c r="AN504" s="234"/>
      <c r="AR504" s="239"/>
      <c r="AU504" s="234"/>
      <c r="AW504" s="240"/>
      <c r="AX504" s="239"/>
      <c r="AY504" s="239"/>
      <c r="BC504" s="234"/>
      <c r="BE504" s="241"/>
      <c r="BF504" s="234"/>
      <c r="BG504" s="239">
        <f t="shared" ref="BG504" si="288">SUM(BG4:BG503)</f>
        <v>16</v>
      </c>
      <c r="BH504" s="239">
        <f t="shared" ref="BH504" si="289">SUM(BH4:BH503)</f>
        <v>42</v>
      </c>
      <c r="BI504" s="239">
        <f t="shared" ref="BI504" si="290">SUM(BI4:BI503)</f>
        <v>20</v>
      </c>
      <c r="BJ504" s="239">
        <f t="shared" ref="BJ504" si="291">SUM(BJ4:BJ503)</f>
        <v>78</v>
      </c>
      <c r="BK504" s="239">
        <f t="shared" ref="BK504" si="292">SUM(BK4:BK503)</f>
        <v>0</v>
      </c>
      <c r="BL504" s="239">
        <f t="shared" ref="BL504:BW504" si="293">SUM(BL4:BL503)</f>
        <v>141</v>
      </c>
      <c r="BM504" s="239">
        <f t="shared" si="293"/>
        <v>32</v>
      </c>
      <c r="BN504" s="239">
        <f t="shared" si="293"/>
        <v>173</v>
      </c>
      <c r="BO504" s="239">
        <f t="shared" si="293"/>
        <v>0</v>
      </c>
      <c r="BP504" s="239">
        <f t="shared" si="293"/>
        <v>1</v>
      </c>
      <c r="BQ504" s="239">
        <f t="shared" si="293"/>
        <v>73</v>
      </c>
      <c r="BR504" s="239">
        <f t="shared" si="293"/>
        <v>0</v>
      </c>
      <c r="BS504" s="239">
        <f t="shared" si="293"/>
        <v>10</v>
      </c>
      <c r="BT504" s="239">
        <f t="shared" si="293"/>
        <v>222</v>
      </c>
      <c r="BU504" s="239">
        <f t="shared" si="293"/>
        <v>1</v>
      </c>
      <c r="BV504" s="239">
        <f t="shared" si="293"/>
        <v>16</v>
      </c>
      <c r="BW504" s="239">
        <f t="shared" si="293"/>
        <v>72</v>
      </c>
      <c r="BX504" s="239">
        <f>SUM(BX4:BX503)</f>
        <v>89</v>
      </c>
      <c r="BY504" s="239">
        <f t="shared" ref="BY504:CB504" si="294">SUM(BY4:BY503)</f>
        <v>0</v>
      </c>
      <c r="BZ504" s="239">
        <f t="shared" si="294"/>
        <v>10</v>
      </c>
      <c r="CA504" s="239">
        <f t="shared" si="294"/>
        <v>234</v>
      </c>
      <c r="CB504" s="239">
        <f t="shared" si="294"/>
        <v>243</v>
      </c>
      <c r="CC504" s="239">
        <f>SUM(CC4:CC503)</f>
        <v>1</v>
      </c>
      <c r="CD504" s="239">
        <f t="shared" ref="CD504" si="295">SUM(CD4:CD503)</f>
        <v>48</v>
      </c>
      <c r="CE504" s="239">
        <f t="shared" ref="CE504" si="296">SUM(CE4:CE503)</f>
        <v>23</v>
      </c>
      <c r="CF504" s="239">
        <f>SUM(CF4:CF503)</f>
        <v>183</v>
      </c>
      <c r="CG504" s="239">
        <f>SUM(CG4:CG503)</f>
        <v>350</v>
      </c>
      <c r="CH504" s="239">
        <f>SUM(CH4:CH503)</f>
        <v>31</v>
      </c>
      <c r="CI504" s="239">
        <f>SUM(CI4:CI503)</f>
        <v>214</v>
      </c>
      <c r="CJ504" s="239"/>
      <c r="CK504" s="239"/>
      <c r="CL504" s="239"/>
      <c r="CM504" s="239"/>
      <c r="CN504" s="239"/>
      <c r="CO504" s="239"/>
      <c r="CP504" s="239"/>
      <c r="CQ504" s="239"/>
      <c r="CR504" s="239"/>
      <c r="CS504" s="239"/>
      <c r="CT504" s="239"/>
      <c r="CU504" s="239"/>
      <c r="CV504" s="239"/>
      <c r="CW504" s="239"/>
      <c r="CX504" s="239"/>
      <c r="CY504" s="239"/>
      <c r="CZ504" s="239"/>
      <c r="DA504" s="239"/>
      <c r="DB504" s="239"/>
      <c r="DC504" s="239"/>
      <c r="DD504" s="239"/>
      <c r="DE504" s="239"/>
      <c r="DF504" s="239"/>
      <c r="DG504" s="242"/>
      <c r="DH504" s="242"/>
      <c r="DI504" s="242"/>
      <c r="DJ504" s="242"/>
      <c r="DK504" s="242"/>
      <c r="DL504" s="242"/>
      <c r="DM504" s="242"/>
      <c r="DN504" s="242"/>
      <c r="DO504" s="242"/>
      <c r="DP504" s="242"/>
      <c r="DQ504" s="243"/>
      <c r="DR504" s="243"/>
    </row>
    <row r="505" spans="1:122" ht="16.5" hidden="1" customHeight="1" thickTop="1">
      <c r="BN505" s="24">
        <f>BN504/500</f>
        <v>0.34599999999999997</v>
      </c>
      <c r="BV505" s="150"/>
      <c r="BW505" s="150"/>
      <c r="BX505" s="143">
        <f>BX504/500</f>
        <v>0.17799999999999999</v>
      </c>
    </row>
    <row r="506" spans="1:122" ht="16.5" customHeight="1">
      <c r="BV506" s="150"/>
      <c r="BW506" s="225" t="s">
        <v>3181</v>
      </c>
      <c r="BX506" s="225">
        <f>COUNTIFS(G4:G503, BW506,BX4:BX503,1)/500</f>
        <v>9.6000000000000002E-2</v>
      </c>
    </row>
    <row r="507" spans="1:122" ht="16.5" customHeight="1">
      <c r="BV507" s="150"/>
      <c r="BW507" s="225" t="s">
        <v>3136</v>
      </c>
      <c r="BX507" s="225">
        <f>COUNTIFS(G4:G503, BW507,BX4:BX503,1)/500</f>
        <v>4.5999999999999999E-2</v>
      </c>
    </row>
    <row r="508" spans="1:122" ht="16.5" customHeight="1">
      <c r="BV508" s="150"/>
      <c r="BW508" s="225" t="s">
        <v>2990</v>
      </c>
      <c r="BX508" s="225">
        <f>COUNTIFS(G4:G503, BW508,BX4:BX503,1)/500</f>
        <v>3.4000000000000002E-2</v>
      </c>
    </row>
    <row r="509" spans="1:122" ht="16.5" customHeight="1">
      <c r="BV509" s="150"/>
      <c r="BW509" s="225" t="s">
        <v>7678</v>
      </c>
      <c r="BX509" s="225">
        <f>SUM(BX506:BX508)</f>
        <v>0.17600000000000002</v>
      </c>
    </row>
    <row r="510" spans="1:122" ht="16.5" customHeight="1">
      <c r="BV510" s="150"/>
      <c r="BW510" s="150"/>
      <c r="BX510" s="150"/>
      <c r="CG510">
        <f>CI504+CH504+CF504</f>
        <v>428</v>
      </c>
    </row>
  </sheetData>
  <autoFilter ref="A3:DR505" xr:uid="{B790C284-9C67-4483-832B-78D67C72FA59}">
    <filterColumn colId="2">
      <filters>
        <filter val="ACS"/>
      </filters>
    </filterColumn>
  </autoFilter>
  <phoneticPr fontId="40" type="noConversion"/>
  <hyperlinks>
    <hyperlink ref="AM85" r:id="rId1" display="https://www.globaltimes.cn/page/202401/1305720.shtml" xr:uid="{9AABB23F-6107-4351-81C7-A5B468B66E36}"/>
    <hyperlink ref="AM89" r:id="rId2" display="https://www.minmetals.com/english/sustainabledevelopment/sustainabilityreport/202507/P020250828682365497503.pdf" xr:uid="{321AD918-3BC8-4061-988B-C78376D0FE22}"/>
    <hyperlink ref="BF110" r:id="rId3" display="http://english.chinapost.com.cn/html1/report/24041/9108-1.htm" xr:uid="{803CF5DA-4439-4F4D-92C8-9B639BC216B9}"/>
    <hyperlink ref="BF121" r:id="rId4" display="https://www.rong-sheng.com/sy" xr:uid="{55831A9D-8598-4D81-85D6-EB7BA652F547}"/>
    <hyperlink ref="BB160" r:id="rId5" display="https://about.usps.com/what/corporate-social-responsibility/sustainability/climate-action/" xr:uid="{182605FF-28EA-48C8-8A73-BA2D57EBF7F6}"/>
    <hyperlink ref="AM175" r:id="rId6" display="https://www.uniper.energy/sustainability/environment/climate" xr:uid="{DED2BF45-DE36-4EEE-A8ED-D8B6F55E58B9}"/>
    <hyperlink ref="AM202" r:id="rId7" display="https://www.poly.com.cn/polyen/djyqywh/djdt/2024/10/I1295413420316688384.html" xr:uid="{6C0FCE7C-0ADB-4126-88EF-9A57645FE782}"/>
    <hyperlink ref="AM211" r:id="rId8" display="http://www.itg.com.cn/UploadFiles/202504/30/202504300813014112790.pdf" xr:uid="{89767820-1FBD-4FAD-AE30-1D237F5FC477}"/>
    <hyperlink ref="BF497" r:id="rId9" xr:uid="{AD54119B-D962-4666-A314-B4D5FC6655F2}"/>
    <hyperlink ref="AM257" r:id="rId10" display="https://www.hbisco.com/en/sustainable/green" xr:uid="{49A55FBE-2B3E-4399-B3B7-823C2F5FB9DF}"/>
    <hyperlink ref="AT301" r:id="rId11" display="https://www.creditmutuel.com/en/deploying-our-csr-approach/our-csr-commitments.html" xr:uid="{EE25506F-BE9A-4926-A374-51D18579E540}"/>
    <hyperlink ref="AT318" r:id="rId12" display="C:\Users\CarolinaMariaFerrari\Downloads\lbbw-sustainable-transformation-our-path-to-net-zero_afevaknnhg_m.pdf" xr:uid="{80CDB19F-6ED1-46D0-BC1C-D3EBF78187B6}"/>
    <hyperlink ref="AT324" r:id="rId13" display="https://sostenibilidad.americamovil.com/portal/su/pdf/Sustainability-Report-2024.pdf" xr:uid="{931CE769-C498-41DE-A634-9BDFF323D25C}"/>
    <hyperlink ref="AT472" r:id="rId14" xr:uid="{C2784403-3AA9-44FA-9B2F-CE4F1F3378C8}"/>
    <hyperlink ref="BF457" r:id="rId15" display="https://www.shudaojt.com/zzjg.html" xr:uid="{C56F5A63-37D7-4579-8654-3312E7542251}"/>
    <hyperlink ref="AT456" r:id="rId16" display="https://media.rabobank.com/m/55b4e8ef9549faea/original/Climate-policy-Rabobank-Group.pdf" xr:uid="{3D7E8E0F-B121-4BD7-B4BB-BF2CECC9D431}"/>
    <hyperlink ref="BF448" r:id="rId17" display="https://groupe-elo.com/app/uploads/2022/02/Moodys-2023-1.pdf" xr:uid="{FAD30757-44DA-4D3C-A06F-EDAB37062ADE}"/>
    <hyperlink ref="BF443" r:id="rId18" display="https://www.jeronimomartins.com/wp-content/uploads/01-DOCUMENTS/Responsibility/Environment/EN/carbon-footprint-indicators-2024.pdf" xr:uid="{C54F5606-9316-4A1D-9E48-17049780BE6C}"/>
    <hyperlink ref="AM441" r:id="rId19" xr:uid="{9E790EA7-D646-4E18-B717-C483B8E4792D}"/>
    <hyperlink ref="BF438" r:id="rId20" display="https://www.cfe.gob.mx/finanzas/financial-economic-information/ESG/Reporte Anual de Bonos Sostenibles/2025/2025 Reporte Anual Bonos Verdes%2C Sociales%2C Sostenibles CFE.pdf?utm_source=chatgpt.com" xr:uid="{655A6DBB-64F8-45E2-A17B-AD755EEEF698}"/>
    <hyperlink ref="BF417" r:id="rId21" display="https://www.shenzheninvestment.com/upload/file/2025-05-21/d0f1c87a-e935-42ef-9a76-12673e00d2f7.pdf" xr:uid="{71A0E666-6CA3-49CB-8ACC-48DF30320D8C}"/>
    <hyperlink ref="BF409" r:id="rId22" display="https://www.giihg.group/about-us/?utm_source=chatgpt.com" xr:uid="{0E0D58F8-FA46-417F-802E-9ABFFC3DF1C6}"/>
    <hyperlink ref="AM355" r:id="rId23" xr:uid="{3CF74F3E-DFEB-47B0-93C7-0CFA1DE8D93E}"/>
    <hyperlink ref="BF352" r:id="rId24" display="https://www.femsa.com/wp-content/uploads/2025/04/Integrated-report-results-in-2024.pdf?utm_source=chatgpt.com" xr:uid="{ACC031BE-4E06-4D7D-94F5-4FB9CFF36238}"/>
    <hyperlink ref="AM259" r:id="rId25" display="https://www1.hkexnews.hk/listedco/listconews/sehk/2025/0417/2025041701677.pdf" xr:uid="{23AA9A51-9C3F-4A9D-974A-CD4D9F95F037}"/>
    <hyperlink ref="BF502" r:id="rId26" xr:uid="{C5247E3E-BCB0-4703-BBA7-E75D3C0DF778}"/>
    <hyperlink ref="AM448" r:id="rId27" xr:uid="{3BA299C8-D91F-4869-B282-EC12ED47E1C1}"/>
    <hyperlink ref="AT473" r:id="rId28" xr:uid="{D050E6B5-6FBC-4195-AEC6-7C175078C572}"/>
    <hyperlink ref="AM493" r:id="rId29" xr:uid="{0B8BFDEA-0F99-47EC-9A5F-170D9FB201C6}"/>
    <hyperlink ref="AM408" r:id="rId30" xr:uid="{BFB64243-4D33-44D9-AEF4-231C19458DA4}"/>
    <hyperlink ref="AM437" r:id="rId31" xr:uid="{7457E12D-B458-4E59-B7A8-00A0A6151D28}"/>
    <hyperlink ref="AM429" r:id="rId32" xr:uid="{A03C06EC-EFD0-47F2-99DB-594050EC5888}"/>
    <hyperlink ref="AT195" r:id="rId33" xr:uid="{1C793639-BAF8-4328-A7F2-3C94F99C28C1}"/>
    <hyperlink ref="AM229" r:id="rId34" xr:uid="{9AB42A78-9F90-43F7-9B98-14B195986959}"/>
    <hyperlink ref="AM476" r:id="rId35" xr:uid="{B11B0073-F9E5-40DD-B24C-1495057A9235}"/>
    <hyperlink ref="AM110" r:id="rId36" xr:uid="{0AA6BD44-3F50-49E5-A37B-65B1FB59CA28}"/>
    <hyperlink ref="AM335" r:id="rId37" xr:uid="{C408B8AF-EB70-4E3C-A616-55612FD92D99}"/>
    <hyperlink ref="AM120" r:id="rId38" xr:uid="{6F581948-8CB7-451A-B509-1F0028FE3C42}"/>
    <hyperlink ref="AM473" r:id="rId39" xr:uid="{FCCBE692-8A4B-4BD2-9054-88DA40829C42}"/>
    <hyperlink ref="AM421" r:id="rId40" xr:uid="{9CD0D1A2-91C5-4C7C-AEF0-79BD0C93003A}"/>
    <hyperlink ref="AM409" r:id="rId41" xr:uid="{D6BF38F6-7EFA-4864-B94F-D0882958C4DE}"/>
    <hyperlink ref="AM458" r:id="rId42" xr:uid="{1844145B-134D-44F3-B9D1-3A912B174255}"/>
    <hyperlink ref="AM397" r:id="rId43" xr:uid="{1F56A425-34F3-4409-BA83-FF9D9EA8C459}"/>
    <hyperlink ref="AM336" r:id="rId44" xr:uid="{BDA99B6A-2285-436B-AB3C-C7E1621BDAC6}"/>
    <hyperlink ref="AM404" r:id="rId45" xr:uid="{1F92CC64-7022-40FC-BCCB-3088F8D5C529}"/>
    <hyperlink ref="AM470" r:id="rId46" xr:uid="{C9F6D311-D6C4-4D33-AEDA-A405B7582884}"/>
    <hyperlink ref="AM417" r:id="rId47" xr:uid="{89C4725C-0F0A-46D8-B2AA-C235DF76C67A}"/>
    <hyperlink ref="AM457" r:id="rId48" xr:uid="{12D4A322-1E65-4AC7-A5A6-3944064627F5}"/>
    <hyperlink ref="AM6" r:id="rId49" xr:uid="{435ADDC0-A45F-43D2-91D1-5EBCA2C3EC03}"/>
    <hyperlink ref="AM333" r:id="rId50" xr:uid="{3AAEF169-864E-4325-B3F2-85A189BF9C37}"/>
    <hyperlink ref="AM223" r:id="rId51" xr:uid="{918E846B-D233-4978-99FE-E9BC2DE02194}"/>
    <hyperlink ref="AM157" r:id="rId52" xr:uid="{67995B20-447B-431D-9F9A-BA4AE7C50855}"/>
    <hyperlink ref="AT157" r:id="rId53" xr:uid="{4A5448D6-D47F-4F79-A824-D1A9428E55E3}"/>
    <hyperlink ref="AM424" r:id="rId54" xr:uid="{F8A6453B-132E-40C2-8958-AD0B38D71877}"/>
    <hyperlink ref="AM456" r:id="rId55" xr:uid="{C9935F4C-05C4-4CF9-9EA2-F1711DDE45CD}"/>
    <hyperlink ref="AM425" r:id="rId56" xr:uid="{C7E8027D-1428-4628-A501-54A2C302CEDF}"/>
    <hyperlink ref="AM331" r:id="rId57" xr:uid="{49DC3809-BD13-4445-94BC-74C3FFA5AEDF}"/>
    <hyperlink ref="AM482" r:id="rId58" xr:uid="{1846DF66-3434-4107-A439-9E956DB34894}"/>
    <hyperlink ref="AM474" r:id="rId59" xr:uid="{3BD459F2-BC39-4B15-88CE-8DB4CA6C4676}"/>
    <hyperlink ref="AM365" r:id="rId60" xr:uid="{66B1EE90-C1AE-4747-997D-0E419A6C4D26}"/>
    <hyperlink ref="AT365" r:id="rId61" xr:uid="{FEFE44D2-C3E0-4C24-8E5F-D0CEEB79DD5E}"/>
    <hyperlink ref="BB438" r:id="rId62" xr:uid="{B098E171-BD8F-4F8E-B08C-1B5AC139C7EE}"/>
    <hyperlink ref="AM484" r:id="rId63" xr:uid="{745FE2B2-6A87-4C36-9BFD-9E20D0ECCA33}"/>
    <hyperlink ref="AM301" r:id="rId64" xr:uid="{E5C37365-90C5-47F1-9D0E-020DCA078A0F}"/>
    <hyperlink ref="AM352" r:id="rId65" xr:uid="{D7CA835E-2F18-45FB-B2B5-80689E20D296}"/>
    <hyperlink ref="BB437" r:id="rId66" xr:uid="{4DCE8B92-2BCD-49F0-BB8F-65668B439B0B}"/>
    <hyperlink ref="BB33" r:id="rId67" xr:uid="{AD2D0488-053C-435D-A145-B9029D2A7CBB}"/>
    <hyperlink ref="BB287" r:id="rId68" xr:uid="{96EA5DEB-120C-4B22-A286-DFDA865EB61B}"/>
    <hyperlink ref="AM45" r:id="rId69" xr:uid="{97A29CDF-5AC5-4B58-A3B0-8E379620D142}"/>
    <hyperlink ref="AM34" r:id="rId70" xr:uid="{CA7DADCC-5EC1-4D22-B2E7-117149FFF0A4}"/>
    <hyperlink ref="BB231" r:id="rId71" xr:uid="{0C1EB708-E518-4CD3-B8A0-B81B91052F94}"/>
    <hyperlink ref="AM231" r:id="rId72" xr:uid="{F530A3C4-53D0-4C3C-9BFE-D1DB97E6442E}"/>
    <hyperlink ref="AM48" r:id="rId73" xr:uid="{4D8277E5-8AD0-465B-A31F-F3FFFD6DF98B}"/>
    <hyperlink ref="AM390" r:id="rId74" xr:uid="{B5E82286-F573-493F-B276-CE7B97B6DAB9}"/>
    <hyperlink ref="AM354" r:id="rId75" xr:uid="{39429A70-CE94-4E9F-96CE-9CB92AE5AD99}"/>
    <hyperlink ref="AM254" r:id="rId76" xr:uid="{D40EAAFF-FFDC-428A-9016-AA102E1286B6}"/>
    <hyperlink ref="AM137" r:id="rId77" xr:uid="{CE68458B-8277-49D2-B8E2-2C64BA824DAE}"/>
    <hyperlink ref="AM272" r:id="rId78" xr:uid="{05F3B411-9EBE-47A5-BD98-C0552E255A4B}"/>
    <hyperlink ref="AM322" r:id="rId79" xr:uid="{6C7FD009-8927-4768-A70D-433DE5CF109B}"/>
    <hyperlink ref="AM399" r:id="rId80" xr:uid="{93F93848-25EB-47D8-8EC4-AAD467D7A2E6}"/>
    <hyperlink ref="AM306" r:id="rId81" xr:uid="{77E4EAC2-9BE3-4E08-A385-00AE2CA04276}"/>
    <hyperlink ref="AM463" r:id="rId82" xr:uid="{615BAF6F-59A8-49C3-B60B-B194382887F2}"/>
    <hyperlink ref="AM435" r:id="rId83" xr:uid="{5C2FEC9F-2EE0-4B1C-A697-6A2023B4EEE2}"/>
    <hyperlink ref="AM294" r:id="rId84" xr:uid="{26EF1E89-D6FE-46F2-9F0C-F8CA63194038}"/>
    <hyperlink ref="AM366" r:id="rId85" xr:uid="{0771A6E7-C25A-4651-B811-9381DE94B848}"/>
    <hyperlink ref="AM53" r:id="rId86" xr:uid="{F354B127-CA93-44FD-B135-B2D0D2A51451}"/>
    <hyperlink ref="AM83" r:id="rId87" xr:uid="{41B08563-1A1B-49B8-940C-A7DE9E7405DE}"/>
    <hyperlink ref="AM483" r:id="rId88" xr:uid="{8C03AF7D-A0DB-4B6F-B9F9-7178E616ED9F}"/>
    <hyperlink ref="AM492" r:id="rId89" xr:uid="{08B3175B-6346-45E0-AF27-479EEA63B78B}"/>
    <hyperlink ref="BB192" r:id="rId90" xr:uid="{5D8AA2EA-28AC-4DD9-8D98-8B0FA46BAA7C}"/>
    <hyperlink ref="AM84" r:id="rId91" xr:uid="{AA91ACAF-ED69-43FA-B258-05A5F7B3C6DC}"/>
    <hyperlink ref="AM29" r:id="rId92" xr:uid="{CED40608-5796-4F89-A4B1-111FD145A7DD}"/>
    <hyperlink ref="AM419" r:id="rId93" xr:uid="{DFBFC096-B5AB-4009-9F73-B36B68D7F2FE}"/>
    <hyperlink ref="AM98" r:id="rId94" xr:uid="{E781055F-7356-4808-B683-D4F5ECD2355C}"/>
    <hyperlink ref="AM330" r:id="rId95" xr:uid="{E09CC2DF-8003-467C-A833-5B46555A9474}"/>
    <hyperlink ref="BB406" r:id="rId96" xr:uid="{7EDCEF6B-32B2-4300-9846-970D70DCA621}"/>
    <hyperlink ref="AM249" r:id="rId97" xr:uid="{72F1B95F-838D-40EB-B5C4-3ECBFB97E18E}"/>
    <hyperlink ref="AM386" r:id="rId98" xr:uid="{A07D82EC-D0DF-444B-9EA8-A5B6F1B8A251}"/>
    <hyperlink ref="AM380" r:id="rId99" xr:uid="{D668BA3A-F9A5-44B4-AF6B-A9BA168EBCBC}"/>
    <hyperlink ref="BB488" r:id="rId100" xr:uid="{080C9FEA-5509-458E-8F55-BF823F7742F5}"/>
    <hyperlink ref="AM144" r:id="rId101" xr:uid="{20273F6B-B15C-44F3-A140-BB78A3D1E4C7}"/>
    <hyperlink ref="AM103" r:id="rId102" xr:uid="{D080D003-25FE-46B5-BBBE-D14D4E121834}"/>
    <hyperlink ref="AM234" r:id="rId103" xr:uid="{498EB9B9-7904-4493-BA57-E2DD4BBE4700}"/>
    <hyperlink ref="AM468" r:id="rId104" xr:uid="{B37D6220-6ABB-41E6-BC94-D2A55D52F810}"/>
    <hyperlink ref="AM377" r:id="rId105" xr:uid="{5326B6AC-5BB6-4B37-AA55-C1FD59BEC92C}"/>
    <hyperlink ref="AM410" r:id="rId106" xr:uid="{78CEF550-3120-4474-8360-21EA7B8A096C}"/>
    <hyperlink ref="AM312" r:id="rId107" xr:uid="{C005733A-EEE3-4093-B2E6-A7317E07A402}"/>
    <hyperlink ref="AM337" r:id="rId108" xr:uid="{44C8CFB2-5C9D-4593-A6EF-0E4DBBACE1E7}"/>
    <hyperlink ref="AM250" r:id="rId109" xr:uid="{C001F89B-1765-440E-98BB-5ED16C931067}"/>
    <hyperlink ref="AM313" r:id="rId110" xr:uid="{ABD2D39C-40A4-4313-9858-5400AF8D5D1A}"/>
    <hyperlink ref="AM289" r:id="rId111" xr:uid="{356AD922-516B-4D59-A102-3510CDB9A63B}"/>
    <hyperlink ref="AM101" r:id="rId112" xr:uid="{55C981DE-8EAA-42FC-89EF-DA9ADDCF0164}"/>
    <hyperlink ref="AM244" r:id="rId113" xr:uid="{6A8A2D2A-CBAF-491C-9CC0-F8DFF4283AFB}"/>
    <hyperlink ref="AM33" r:id="rId114" xr:uid="{C72DFE57-A67E-42D7-8737-AE8A4B2FF9A2}"/>
    <hyperlink ref="BB47" r:id="rId115" display="https://ir.jd.com/system/files-encrypted/nasdaq_kms/assets/2025/06/19/15-13-13/2024_jd.com_inc._environmental_social_and_governance_report.pdf" xr:uid="{AD0DBE8A-B5C1-4093-A414-8563117195F0}"/>
    <hyperlink ref="BB243" r:id="rId116" display="https://our-impact.bmo.com/us/wp-content/uploads/2025/03/BMO_2024_SCR_EN_interactive.pdf" xr:uid="{C4E6E38D-44D8-4B38-AD7B-E49409FC7036}"/>
    <hyperlink ref="AM502" r:id="rId117" display="https://image.gt.cn/oss/images/xttrip/public/b138b4a6ac5c4faaa9b3a3665b13642b.pdf" xr:uid="{1F4C9C0A-CA33-440B-A76F-CBD0D6833518}"/>
    <hyperlink ref="AM501" r:id="rId118" display="https://static-cdn.newchinalife.com/ncl/pdf/20251106/995b0b3a-1cd6-4078-b7e1-1fb613ffc2b7.pdf" xr:uid="{CA9D7AF1-D3F3-44E9-902C-DF5AFB61CCF1}"/>
  </hyperlinks>
  <pageMargins left="0.7" right="0.7" top="0.75" bottom="0.75" header="0.3" footer="0.3"/>
  <pageSetup paperSize="9" orientation="portrait" horizontalDpi="300" verticalDpi="300" r:id="rId119"/>
  <legacyDrawing r:id="rId12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6A8FA-9255-4FD0-B5CF-C8462907728D}">
  <sheetPr>
    <tabColor theme="3" tint="0.249977111117893"/>
  </sheetPr>
  <dimension ref="A1"/>
  <sheetViews>
    <sheetView workbookViewId="0">
      <selection activeCell="I32" sqref="I32"/>
    </sheetView>
  </sheetViews>
  <sheetFormatPr defaultRowHeight="14.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A5A8A-1486-450F-8177-F7A49B9ABCDA}">
  <sheetPr>
    <tabColor theme="3" tint="0.749992370372631"/>
  </sheetPr>
  <dimension ref="C5:D69"/>
  <sheetViews>
    <sheetView showGridLines="0" topLeftCell="A25" workbookViewId="0">
      <selection activeCell="AZ274" sqref="AZ274"/>
    </sheetView>
  </sheetViews>
  <sheetFormatPr defaultRowHeight="14.5"/>
  <cols>
    <col min="3" max="3" width="15.90625" customWidth="1"/>
  </cols>
  <sheetData>
    <row r="5" spans="3:4">
      <c r="C5" s="2" t="s">
        <v>18</v>
      </c>
      <c r="D5" s="2" t="s">
        <v>19</v>
      </c>
    </row>
    <row r="6" spans="3:4">
      <c r="C6" t="s">
        <v>7248</v>
      </c>
      <c r="D6" t="s">
        <v>7249</v>
      </c>
    </row>
    <row r="7" spans="3:4">
      <c r="C7" t="s">
        <v>2393</v>
      </c>
      <c r="D7" t="s">
        <v>2990</v>
      </c>
    </row>
    <row r="8" spans="3:4">
      <c r="C8" t="s">
        <v>2989</v>
      </c>
      <c r="D8" t="s">
        <v>2990</v>
      </c>
    </row>
    <row r="9" spans="3:4">
      <c r="C9" t="s">
        <v>7250</v>
      </c>
      <c r="D9" t="s">
        <v>2990</v>
      </c>
    </row>
    <row r="10" spans="3:4">
      <c r="C10" t="s">
        <v>2602</v>
      </c>
      <c r="D10" t="s">
        <v>2990</v>
      </c>
    </row>
    <row r="11" spans="3:4">
      <c r="C11" t="s">
        <v>7251</v>
      </c>
      <c r="D11" t="s">
        <v>2990</v>
      </c>
    </row>
    <row r="12" spans="3:4">
      <c r="C12" t="s">
        <v>7252</v>
      </c>
      <c r="D12" t="s">
        <v>2990</v>
      </c>
    </row>
    <row r="13" spans="3:4">
      <c r="C13" t="s">
        <v>7253</v>
      </c>
      <c r="D13" t="s">
        <v>2990</v>
      </c>
    </row>
    <row r="14" spans="3:4">
      <c r="C14" t="s">
        <v>7254</v>
      </c>
      <c r="D14" t="s">
        <v>7255</v>
      </c>
    </row>
    <row r="15" spans="3:4">
      <c r="C15" t="s">
        <v>7256</v>
      </c>
      <c r="D15" t="s">
        <v>7255</v>
      </c>
    </row>
    <row r="16" spans="3:4">
      <c r="C16" t="s">
        <v>7257</v>
      </c>
      <c r="D16" t="s">
        <v>7255</v>
      </c>
    </row>
    <row r="17" spans="3:4">
      <c r="C17" t="s">
        <v>2518</v>
      </c>
      <c r="D17" t="s">
        <v>7255</v>
      </c>
    </row>
    <row r="18" spans="3:4">
      <c r="C18" t="s">
        <v>7258</v>
      </c>
      <c r="D18" t="s">
        <v>7255</v>
      </c>
    </row>
    <row r="19" spans="3:4">
      <c r="C19" t="s">
        <v>7259</v>
      </c>
      <c r="D19" t="s">
        <v>7255</v>
      </c>
    </row>
    <row r="20" spans="3:4">
      <c r="C20" t="s">
        <v>7260</v>
      </c>
      <c r="D20" t="s">
        <v>7255</v>
      </c>
    </row>
    <row r="21" spans="3:4">
      <c r="C21" t="s">
        <v>2800</v>
      </c>
      <c r="D21" t="s">
        <v>7255</v>
      </c>
    </row>
    <row r="22" spans="3:4">
      <c r="C22" t="s">
        <v>2349</v>
      </c>
      <c r="D22" t="s">
        <v>3136</v>
      </c>
    </row>
    <row r="23" spans="3:4">
      <c r="C23" t="s">
        <v>2406</v>
      </c>
      <c r="D23" t="s">
        <v>3136</v>
      </c>
    </row>
    <row r="24" spans="3:4">
      <c r="C24" t="s">
        <v>7261</v>
      </c>
      <c r="D24" t="s">
        <v>3136</v>
      </c>
    </row>
    <row r="25" spans="3:4">
      <c r="C25" t="s">
        <v>7262</v>
      </c>
      <c r="D25" t="s">
        <v>3136</v>
      </c>
    </row>
    <row r="26" spans="3:4">
      <c r="C26" t="s">
        <v>4934</v>
      </c>
      <c r="D26" t="s">
        <v>3136</v>
      </c>
    </row>
    <row r="27" spans="3:4">
      <c r="C27" t="s">
        <v>2374</v>
      </c>
      <c r="D27" t="s">
        <v>3136</v>
      </c>
    </row>
    <row r="28" spans="3:4">
      <c r="C28" t="s">
        <v>4420</v>
      </c>
      <c r="D28" t="s">
        <v>3136</v>
      </c>
    </row>
    <row r="29" spans="3:4">
      <c r="C29" t="s">
        <v>2336</v>
      </c>
      <c r="D29" t="s">
        <v>3136</v>
      </c>
    </row>
    <row r="30" spans="3:4">
      <c r="C30" t="s">
        <v>2428</v>
      </c>
      <c r="D30" t="s">
        <v>3136</v>
      </c>
    </row>
    <row r="31" spans="3:4">
      <c r="C31" t="s">
        <v>5120</v>
      </c>
      <c r="D31" t="s">
        <v>3136</v>
      </c>
    </row>
    <row r="32" spans="3:4">
      <c r="C32" t="s">
        <v>5038</v>
      </c>
      <c r="D32" t="s">
        <v>3136</v>
      </c>
    </row>
    <row r="33" spans="3:4">
      <c r="C33" t="s">
        <v>2439</v>
      </c>
      <c r="D33" t="s">
        <v>3136</v>
      </c>
    </row>
    <row r="34" spans="3:4">
      <c r="C34" t="s">
        <v>3982</v>
      </c>
      <c r="D34" t="s">
        <v>3136</v>
      </c>
    </row>
    <row r="35" spans="3:4">
      <c r="C35" t="s">
        <v>7263</v>
      </c>
      <c r="D35" t="s">
        <v>3136</v>
      </c>
    </row>
    <row r="36" spans="3:4">
      <c r="C36" t="s">
        <v>7264</v>
      </c>
      <c r="D36" t="s">
        <v>3136</v>
      </c>
    </row>
    <row r="37" spans="3:4">
      <c r="C37" t="s">
        <v>7265</v>
      </c>
      <c r="D37" t="s">
        <v>3136</v>
      </c>
    </row>
    <row r="38" spans="3:4">
      <c r="C38" t="s">
        <v>2496</v>
      </c>
      <c r="D38" t="s">
        <v>3136</v>
      </c>
    </row>
    <row r="39" spans="3:4">
      <c r="C39" t="s">
        <v>5345</v>
      </c>
      <c r="D39" t="s">
        <v>3136</v>
      </c>
    </row>
    <row r="40" spans="3:4">
      <c r="C40" t="s">
        <v>7266</v>
      </c>
      <c r="D40" t="s">
        <v>3136</v>
      </c>
    </row>
    <row r="41" spans="3:4">
      <c r="C41" t="s">
        <v>7267</v>
      </c>
      <c r="D41" t="s">
        <v>3136</v>
      </c>
    </row>
    <row r="42" spans="3:4">
      <c r="C42" t="s">
        <v>7268</v>
      </c>
      <c r="D42" t="s">
        <v>3136</v>
      </c>
    </row>
    <row r="43" spans="3:4">
      <c r="C43" t="s">
        <v>7269</v>
      </c>
      <c r="D43" t="s">
        <v>3136</v>
      </c>
    </row>
    <row r="44" spans="3:4">
      <c r="C44" t="s">
        <v>7270</v>
      </c>
      <c r="D44" t="s">
        <v>3136</v>
      </c>
    </row>
    <row r="45" spans="3:4">
      <c r="C45" t="s">
        <v>7271</v>
      </c>
      <c r="D45" t="s">
        <v>3136</v>
      </c>
    </row>
    <row r="46" spans="3:4">
      <c r="C46" t="s">
        <v>7272</v>
      </c>
      <c r="D46" t="s">
        <v>3136</v>
      </c>
    </row>
    <row r="47" spans="3:4">
      <c r="C47" t="s">
        <v>2299</v>
      </c>
      <c r="D47" t="s">
        <v>3136</v>
      </c>
    </row>
    <row r="48" spans="3:4">
      <c r="C48" t="s">
        <v>7273</v>
      </c>
      <c r="D48" t="s">
        <v>3136</v>
      </c>
    </row>
    <row r="49" spans="3:4">
      <c r="C49" t="s">
        <v>7274</v>
      </c>
      <c r="D49" t="s">
        <v>3136</v>
      </c>
    </row>
    <row r="50" spans="3:4">
      <c r="C50" t="s">
        <v>7275</v>
      </c>
      <c r="D50" t="s">
        <v>3136</v>
      </c>
    </row>
    <row r="51" spans="3:4">
      <c r="C51" t="s">
        <v>7276</v>
      </c>
      <c r="D51" t="s">
        <v>7277</v>
      </c>
    </row>
    <row r="52" spans="3:4">
      <c r="C52" t="s">
        <v>2323</v>
      </c>
      <c r="D52" t="s">
        <v>7277</v>
      </c>
    </row>
    <row r="53" spans="3:4">
      <c r="C53" t="s">
        <v>7278</v>
      </c>
      <c r="D53" t="s">
        <v>7277</v>
      </c>
    </row>
    <row r="54" spans="3:4">
      <c r="C54" t="s">
        <v>7279</v>
      </c>
      <c r="D54" t="s">
        <v>7280</v>
      </c>
    </row>
    <row r="55" spans="3:4">
      <c r="C55" t="s">
        <v>2277</v>
      </c>
      <c r="D55" t="s">
        <v>3181</v>
      </c>
    </row>
    <row r="56" spans="3:4">
      <c r="C56" t="s">
        <v>5538</v>
      </c>
      <c r="D56" t="s">
        <v>3181</v>
      </c>
    </row>
    <row r="57" spans="3:4">
      <c r="C57" t="s">
        <v>2540</v>
      </c>
      <c r="D57" t="s">
        <v>3181</v>
      </c>
    </row>
    <row r="58" spans="3:4">
      <c r="C58" t="s">
        <v>7281</v>
      </c>
      <c r="D58" t="s">
        <v>3181</v>
      </c>
    </row>
    <row r="59" spans="3:4">
      <c r="C59" t="s">
        <v>7282</v>
      </c>
      <c r="D59" t="s">
        <v>3181</v>
      </c>
    </row>
    <row r="60" spans="3:4">
      <c r="C60" t="s">
        <v>4845</v>
      </c>
      <c r="D60" t="s">
        <v>3181</v>
      </c>
    </row>
    <row r="61" spans="3:4">
      <c r="C61" t="s">
        <v>7283</v>
      </c>
      <c r="D61" t="s">
        <v>3181</v>
      </c>
    </row>
    <row r="62" spans="3:4">
      <c r="C62" t="s">
        <v>2331</v>
      </c>
      <c r="D62" t="s">
        <v>3181</v>
      </c>
    </row>
    <row r="63" spans="3:4">
      <c r="C63" t="s">
        <v>7284</v>
      </c>
      <c r="D63" t="s">
        <v>3181</v>
      </c>
    </row>
    <row r="64" spans="3:4">
      <c r="C64" t="s">
        <v>2418</v>
      </c>
      <c r="D64" t="s">
        <v>5308</v>
      </c>
    </row>
    <row r="65" spans="3:4">
      <c r="C65" t="s">
        <v>7285</v>
      </c>
      <c r="D65" t="s">
        <v>5308</v>
      </c>
    </row>
    <row r="66" spans="3:4">
      <c r="C66" t="s">
        <v>7286</v>
      </c>
      <c r="D66" t="s">
        <v>2990</v>
      </c>
    </row>
    <row r="67" spans="3:4">
      <c r="C67" t="s">
        <v>7287</v>
      </c>
      <c r="D67" t="s">
        <v>3136</v>
      </c>
    </row>
    <row r="68" spans="3:4">
      <c r="C68" t="s">
        <v>7288</v>
      </c>
      <c r="D68" t="s">
        <v>3136</v>
      </c>
    </row>
    <row r="69" spans="3:4">
      <c r="C69" t="s">
        <v>7289</v>
      </c>
      <c r="D69" t="s">
        <v>3181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3C552-0806-40C3-9C4E-0FE18EB02854}">
  <sheetPr>
    <tabColor theme="3" tint="0.749992370372631"/>
  </sheetPr>
  <dimension ref="D2:Q80"/>
  <sheetViews>
    <sheetView showGridLines="0" topLeftCell="I3" workbookViewId="0">
      <selection activeCell="AZ274" sqref="AZ274"/>
    </sheetView>
  </sheetViews>
  <sheetFormatPr defaultRowHeight="14.5"/>
  <cols>
    <col min="3" max="3" width="5.54296875" customWidth="1"/>
    <col min="4" max="4" width="45.08984375" bestFit="1" customWidth="1"/>
    <col min="5" max="5" width="27.453125" bestFit="1" customWidth="1"/>
    <col min="12" max="12" width="18.08984375" customWidth="1"/>
  </cols>
  <sheetData>
    <row r="2" spans="4:17">
      <c r="D2" s="67" t="s">
        <v>7147</v>
      </c>
      <c r="L2" s="67" t="s">
        <v>7148</v>
      </c>
    </row>
    <row r="4" spans="4:17">
      <c r="D4" s="2" t="s">
        <v>16</v>
      </c>
      <c r="E4" s="2" t="s">
        <v>7149</v>
      </c>
      <c r="F4" s="2"/>
      <c r="G4" s="2"/>
      <c r="L4" s="2" t="s">
        <v>7150</v>
      </c>
      <c r="N4" s="2"/>
      <c r="O4" s="2"/>
      <c r="P4" s="2" t="s">
        <v>7151</v>
      </c>
      <c r="Q4" s="2"/>
    </row>
    <row r="5" spans="4:17">
      <c r="D5" s="85" t="s">
        <v>7152</v>
      </c>
      <c r="E5" s="85" t="s">
        <v>3005</v>
      </c>
      <c r="L5" t="s">
        <v>7153</v>
      </c>
      <c r="P5" t="s">
        <v>3005</v>
      </c>
    </row>
    <row r="6" spans="4:17">
      <c r="D6" s="85" t="s">
        <v>7154</v>
      </c>
      <c r="E6" s="85" t="s">
        <v>3005</v>
      </c>
      <c r="L6" t="s">
        <v>5602</v>
      </c>
      <c r="P6" t="s">
        <v>7155</v>
      </c>
    </row>
    <row r="7" spans="4:17">
      <c r="D7" s="85" t="s">
        <v>7156</v>
      </c>
      <c r="E7" s="85" t="s">
        <v>7155</v>
      </c>
      <c r="L7" t="s">
        <v>6643</v>
      </c>
      <c r="P7" t="s">
        <v>7157</v>
      </c>
    </row>
    <row r="8" spans="4:17">
      <c r="D8" s="85" t="s">
        <v>7158</v>
      </c>
      <c r="E8" s="85" t="s">
        <v>7157</v>
      </c>
      <c r="L8" t="s">
        <v>7159</v>
      </c>
      <c r="P8" t="s">
        <v>7160</v>
      </c>
    </row>
    <row r="9" spans="4:17">
      <c r="D9" s="85" t="s">
        <v>7161</v>
      </c>
      <c r="E9" s="85" t="s">
        <v>7160</v>
      </c>
      <c r="L9" t="s">
        <v>7162</v>
      </c>
      <c r="P9" t="s">
        <v>7163</v>
      </c>
    </row>
    <row r="10" spans="4:17" ht="29">
      <c r="D10" s="85" t="s">
        <v>7164</v>
      </c>
      <c r="E10" s="85" t="s">
        <v>7165</v>
      </c>
      <c r="L10" t="s">
        <v>7166</v>
      </c>
      <c r="P10" t="s">
        <v>7165</v>
      </c>
    </row>
    <row r="11" spans="4:17">
      <c r="D11" s="85" t="s">
        <v>7167</v>
      </c>
      <c r="E11" s="85" t="s">
        <v>7163</v>
      </c>
      <c r="L11" t="s">
        <v>7168</v>
      </c>
      <c r="P11" t="s">
        <v>7169</v>
      </c>
    </row>
    <row r="12" spans="4:17" ht="29">
      <c r="D12" s="85" t="s">
        <v>7170</v>
      </c>
      <c r="E12" s="85" t="s">
        <v>7165</v>
      </c>
      <c r="L12" t="s">
        <v>7171</v>
      </c>
      <c r="P12" t="s">
        <v>7172</v>
      </c>
    </row>
    <row r="13" spans="4:17">
      <c r="D13" s="85" t="s">
        <v>7173</v>
      </c>
      <c r="E13" s="85" t="s">
        <v>7169</v>
      </c>
      <c r="L13" t="s">
        <v>7174</v>
      </c>
      <c r="P13" t="s">
        <v>7175</v>
      </c>
    </row>
    <row r="14" spans="4:17" ht="29">
      <c r="D14" s="85" t="s">
        <v>7176</v>
      </c>
      <c r="E14" s="85" t="s">
        <v>7165</v>
      </c>
      <c r="L14" t="s">
        <v>7177</v>
      </c>
      <c r="P14" t="s">
        <v>7178</v>
      </c>
    </row>
    <row r="15" spans="4:17">
      <c r="D15" s="85" t="s">
        <v>7179</v>
      </c>
      <c r="E15" s="85" t="s">
        <v>7172</v>
      </c>
      <c r="L15" t="s">
        <v>7180</v>
      </c>
      <c r="P15" t="s">
        <v>6643</v>
      </c>
    </row>
    <row r="16" spans="4:17">
      <c r="D16" s="85" t="s">
        <v>7162</v>
      </c>
      <c r="E16" s="85" t="s">
        <v>7175</v>
      </c>
      <c r="L16" t="s">
        <v>7181</v>
      </c>
      <c r="P16" t="s">
        <v>7182</v>
      </c>
    </row>
    <row r="17" spans="4:16">
      <c r="D17" s="85" t="s">
        <v>7183</v>
      </c>
      <c r="E17" s="85" t="s">
        <v>7169</v>
      </c>
      <c r="L17" t="s">
        <v>3284</v>
      </c>
      <c r="P17" t="s">
        <v>7184</v>
      </c>
    </row>
    <row r="18" spans="4:16">
      <c r="D18" s="85" t="s">
        <v>7185</v>
      </c>
      <c r="E18" s="85" t="s">
        <v>7163</v>
      </c>
      <c r="L18" t="s">
        <v>3479</v>
      </c>
      <c r="P18" t="s">
        <v>7186</v>
      </c>
    </row>
    <row r="19" spans="4:16">
      <c r="D19" s="85" t="s">
        <v>7187</v>
      </c>
      <c r="E19" s="85" t="s">
        <v>7169</v>
      </c>
      <c r="L19" t="s">
        <v>7188</v>
      </c>
      <c r="P19" t="s">
        <v>7189</v>
      </c>
    </row>
    <row r="20" spans="4:16">
      <c r="D20" s="85" t="s">
        <v>7190</v>
      </c>
      <c r="E20" s="85" t="s">
        <v>7169</v>
      </c>
      <c r="L20" t="s">
        <v>3010</v>
      </c>
      <c r="P20" t="s">
        <v>7191</v>
      </c>
    </row>
    <row r="21" spans="4:16">
      <c r="D21" s="85" t="s">
        <v>7192</v>
      </c>
      <c r="E21" s="85" t="s">
        <v>7163</v>
      </c>
      <c r="L21" t="s">
        <v>7163</v>
      </c>
      <c r="P21" t="s">
        <v>7193</v>
      </c>
    </row>
    <row r="22" spans="4:16">
      <c r="D22" s="85" t="s">
        <v>7194</v>
      </c>
      <c r="E22" s="85" t="s">
        <v>7163</v>
      </c>
      <c r="L22" t="s">
        <v>7195</v>
      </c>
    </row>
    <row r="23" spans="4:16">
      <c r="D23" s="85" t="s">
        <v>7196</v>
      </c>
      <c r="E23" s="85" t="s">
        <v>7172</v>
      </c>
      <c r="L23" t="s">
        <v>7197</v>
      </c>
    </row>
    <row r="24" spans="4:16">
      <c r="D24" s="85" t="s">
        <v>7198</v>
      </c>
      <c r="E24" s="85" t="s">
        <v>3005</v>
      </c>
      <c r="L24" t="s">
        <v>7199</v>
      </c>
    </row>
    <row r="25" spans="4:16">
      <c r="D25" s="85" t="s">
        <v>7200</v>
      </c>
      <c r="E25" s="85" t="s">
        <v>7169</v>
      </c>
    </row>
    <row r="26" spans="4:16">
      <c r="D26" s="85" t="s">
        <v>7201</v>
      </c>
      <c r="E26" s="85" t="s">
        <v>3005</v>
      </c>
    </row>
    <row r="27" spans="4:16">
      <c r="D27" s="85" t="s">
        <v>7202</v>
      </c>
      <c r="E27" s="85" t="s">
        <v>7169</v>
      </c>
    </row>
    <row r="28" spans="4:16">
      <c r="D28" s="85" t="s">
        <v>7203</v>
      </c>
      <c r="E28" s="85" t="s">
        <v>3005</v>
      </c>
    </row>
    <row r="29" spans="4:16">
      <c r="D29" s="85" t="s">
        <v>7195</v>
      </c>
      <c r="E29" s="85" t="s">
        <v>7182</v>
      </c>
    </row>
    <row r="30" spans="4:16">
      <c r="D30" s="85" t="s">
        <v>7204</v>
      </c>
      <c r="E30" s="85" t="s">
        <v>7163</v>
      </c>
    </row>
    <row r="31" spans="4:16">
      <c r="D31" s="85" t="s">
        <v>7205</v>
      </c>
      <c r="E31" s="85" t="s">
        <v>7169</v>
      </c>
    </row>
    <row r="32" spans="4:16">
      <c r="D32" s="85" t="s">
        <v>7206</v>
      </c>
      <c r="E32" s="85" t="s">
        <v>7157</v>
      </c>
    </row>
    <row r="33" spans="4:5">
      <c r="D33" s="85" t="s">
        <v>7207</v>
      </c>
      <c r="E33" s="85" t="s">
        <v>7182</v>
      </c>
    </row>
    <row r="34" spans="4:5">
      <c r="D34" s="85" t="s">
        <v>7208</v>
      </c>
      <c r="E34" s="85" t="s">
        <v>7169</v>
      </c>
    </row>
    <row r="35" spans="4:5" ht="29">
      <c r="D35" s="85" t="s">
        <v>7209</v>
      </c>
      <c r="E35" s="85" t="s">
        <v>7184</v>
      </c>
    </row>
    <row r="36" spans="4:5">
      <c r="D36" s="85" t="s">
        <v>7210</v>
      </c>
      <c r="E36" s="85" t="s">
        <v>7163</v>
      </c>
    </row>
    <row r="37" spans="4:5">
      <c r="D37" s="85" t="s">
        <v>7159</v>
      </c>
      <c r="E37" s="85" t="s">
        <v>7155</v>
      </c>
    </row>
    <row r="38" spans="4:5">
      <c r="D38" s="85" t="s">
        <v>7211</v>
      </c>
      <c r="E38" s="85" t="s">
        <v>7172</v>
      </c>
    </row>
    <row r="39" spans="4:5">
      <c r="D39" s="85" t="s">
        <v>7212</v>
      </c>
      <c r="E39" s="85" t="s">
        <v>7189</v>
      </c>
    </row>
    <row r="40" spans="4:5">
      <c r="D40" s="85" t="s">
        <v>7213</v>
      </c>
      <c r="E40" s="85" t="s">
        <v>7172</v>
      </c>
    </row>
    <row r="41" spans="4:5">
      <c r="D41" s="85" t="s">
        <v>7214</v>
      </c>
      <c r="E41" s="85" t="s">
        <v>7186</v>
      </c>
    </row>
    <row r="42" spans="4:5">
      <c r="D42" s="85" t="s">
        <v>7168</v>
      </c>
      <c r="E42" s="85" t="s">
        <v>3005</v>
      </c>
    </row>
    <row r="43" spans="4:5">
      <c r="D43" s="85" t="s">
        <v>5602</v>
      </c>
      <c r="E43" s="85" t="s">
        <v>3005</v>
      </c>
    </row>
    <row r="44" spans="4:5">
      <c r="D44" s="85" t="s">
        <v>6643</v>
      </c>
      <c r="E44" s="85" t="s">
        <v>6643</v>
      </c>
    </row>
    <row r="45" spans="4:5">
      <c r="D45" s="85" t="s">
        <v>7215</v>
      </c>
      <c r="E45" s="85" t="s">
        <v>7186</v>
      </c>
    </row>
    <row r="46" spans="4:5" ht="29">
      <c r="D46" s="85" t="s">
        <v>7216</v>
      </c>
      <c r="E46" s="85" t="s">
        <v>7165</v>
      </c>
    </row>
    <row r="47" spans="4:5">
      <c r="D47" s="85" t="s">
        <v>7217</v>
      </c>
      <c r="E47" s="85" t="s">
        <v>7169</v>
      </c>
    </row>
    <row r="48" spans="4:5">
      <c r="D48" s="85" t="s">
        <v>7218</v>
      </c>
      <c r="E48" s="85" t="s">
        <v>7189</v>
      </c>
    </row>
    <row r="49" spans="4:5">
      <c r="D49" s="85" t="s">
        <v>7219</v>
      </c>
      <c r="E49" s="85" t="s">
        <v>7178</v>
      </c>
    </row>
    <row r="50" spans="4:5" ht="29">
      <c r="D50" s="85" t="s">
        <v>7220</v>
      </c>
      <c r="E50" s="85" t="s">
        <v>7184</v>
      </c>
    </row>
    <row r="51" spans="4:5">
      <c r="D51" s="85" t="s">
        <v>7221</v>
      </c>
      <c r="E51" s="85" t="s">
        <v>7155</v>
      </c>
    </row>
    <row r="52" spans="4:5">
      <c r="D52" s="85" t="s">
        <v>4633</v>
      </c>
      <c r="E52" s="85" t="s">
        <v>7191</v>
      </c>
    </row>
    <row r="53" spans="4:5">
      <c r="D53" s="85" t="s">
        <v>7222</v>
      </c>
      <c r="E53" s="85" t="s">
        <v>7189</v>
      </c>
    </row>
    <row r="54" spans="4:5">
      <c r="D54" s="85" t="s">
        <v>7223</v>
      </c>
      <c r="E54" s="85" t="s">
        <v>7175</v>
      </c>
    </row>
    <row r="55" spans="4:5">
      <c r="D55" s="85" t="s">
        <v>7224</v>
      </c>
      <c r="E55" s="85" t="s">
        <v>7169</v>
      </c>
    </row>
    <row r="56" spans="4:5">
      <c r="D56" s="85" t="s">
        <v>7225</v>
      </c>
      <c r="E56" s="85" t="s">
        <v>7169</v>
      </c>
    </row>
    <row r="57" spans="4:5">
      <c r="D57" s="85" t="s">
        <v>7226</v>
      </c>
      <c r="E57" s="85" t="s">
        <v>7169</v>
      </c>
    </row>
    <row r="58" spans="4:5" ht="29">
      <c r="D58" s="85" t="s">
        <v>7227</v>
      </c>
      <c r="E58" s="85" t="s">
        <v>7165</v>
      </c>
    </row>
    <row r="59" spans="4:5">
      <c r="D59" s="85" t="s">
        <v>7193</v>
      </c>
      <c r="E59" s="85" t="s">
        <v>7193</v>
      </c>
    </row>
    <row r="60" spans="4:5">
      <c r="D60" s="85" t="s">
        <v>7228</v>
      </c>
      <c r="E60" s="85" t="s">
        <v>7163</v>
      </c>
    </row>
    <row r="61" spans="4:5">
      <c r="D61" s="85" t="s">
        <v>7229</v>
      </c>
      <c r="E61" s="85" t="s">
        <v>7186</v>
      </c>
    </row>
    <row r="62" spans="4:5">
      <c r="D62" s="85" t="s">
        <v>7230</v>
      </c>
      <c r="E62" s="85" t="s">
        <v>7175</v>
      </c>
    </row>
    <row r="63" spans="4:5">
      <c r="D63" s="85" t="s">
        <v>7231</v>
      </c>
      <c r="E63" s="85" t="s">
        <v>7186</v>
      </c>
    </row>
    <row r="64" spans="4:5">
      <c r="D64" s="85" t="s">
        <v>7232</v>
      </c>
      <c r="E64" s="85" t="s">
        <v>7191</v>
      </c>
    </row>
    <row r="65" spans="4:5">
      <c r="D65" s="85" t="s">
        <v>7233</v>
      </c>
      <c r="E65" s="85" t="s">
        <v>7189</v>
      </c>
    </row>
    <row r="66" spans="4:5">
      <c r="D66" s="85" t="s">
        <v>7234</v>
      </c>
      <c r="E66" s="85" t="s">
        <v>7178</v>
      </c>
    </row>
    <row r="67" spans="4:5">
      <c r="D67" s="85" t="s">
        <v>7235</v>
      </c>
      <c r="E67" s="85" t="s">
        <v>7186</v>
      </c>
    </row>
    <row r="68" spans="4:5">
      <c r="D68" s="85" t="s">
        <v>7236</v>
      </c>
      <c r="E68" s="85" t="s">
        <v>7163</v>
      </c>
    </row>
    <row r="69" spans="4:5">
      <c r="D69" s="85" t="s">
        <v>7237</v>
      </c>
      <c r="E69" s="85" t="s">
        <v>7186</v>
      </c>
    </row>
    <row r="70" spans="4:5">
      <c r="D70" s="85" t="s">
        <v>7238</v>
      </c>
      <c r="E70" s="85" t="s">
        <v>7178</v>
      </c>
    </row>
    <row r="71" spans="4:5">
      <c r="D71" s="85" t="s">
        <v>7239</v>
      </c>
      <c r="E71" s="85" t="s">
        <v>7186</v>
      </c>
    </row>
    <row r="72" spans="4:5" ht="29">
      <c r="D72" s="85" t="s">
        <v>7240</v>
      </c>
      <c r="E72" s="85" t="s">
        <v>7165</v>
      </c>
    </row>
    <row r="73" spans="4:5">
      <c r="D73" s="85" t="s">
        <v>7241</v>
      </c>
      <c r="E73" s="85" t="s">
        <v>7169</v>
      </c>
    </row>
    <row r="74" spans="4:5">
      <c r="D74" s="85" t="s">
        <v>7242</v>
      </c>
      <c r="E74" s="85" t="s">
        <v>7178</v>
      </c>
    </row>
    <row r="75" spans="4:5" ht="29">
      <c r="D75" s="85" t="s">
        <v>7243</v>
      </c>
      <c r="E75" s="85" t="s">
        <v>7184</v>
      </c>
    </row>
    <row r="76" spans="4:5">
      <c r="D76" s="85" t="s">
        <v>7244</v>
      </c>
      <c r="E76" s="85" t="s">
        <v>7186</v>
      </c>
    </row>
    <row r="77" spans="4:5" ht="29">
      <c r="D77" s="85" t="s">
        <v>6539</v>
      </c>
      <c r="E77" s="85" t="s">
        <v>7184</v>
      </c>
    </row>
    <row r="78" spans="4:5">
      <c r="D78" s="85" t="s">
        <v>7245</v>
      </c>
      <c r="E78" s="85" t="s">
        <v>7175</v>
      </c>
    </row>
    <row r="79" spans="4:5">
      <c r="D79" s="85" t="s">
        <v>7246</v>
      </c>
      <c r="E79" s="85" t="s">
        <v>7160</v>
      </c>
    </row>
    <row r="80" spans="4:5">
      <c r="D80" s="85" t="s">
        <v>7247</v>
      </c>
      <c r="E80" s="85" t="s">
        <v>7189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508164-DE6B-48C2-8127-957EEA57EE2C}">
  <sheetPr>
    <tabColor theme="2" tint="-0.749992370372631"/>
  </sheetPr>
  <dimension ref="A1"/>
  <sheetViews>
    <sheetView showGridLines="0" workbookViewId="0">
      <selection activeCell="I30" sqref="I30"/>
    </sheetView>
  </sheetViews>
  <sheetFormatPr defaultRowHeight="14.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A5368-B176-4399-A11A-08A18F3ADFD8}">
  <sheetPr>
    <tabColor theme="2" tint="-0.249977111117893"/>
  </sheetPr>
  <dimension ref="A1:CZ522"/>
  <sheetViews>
    <sheetView topLeftCell="AX1" zoomScale="74" workbookViewId="0">
      <selection activeCell="AZ274" sqref="AZ274"/>
    </sheetView>
  </sheetViews>
  <sheetFormatPr defaultColWidth="9.08984375" defaultRowHeight="21.9" customHeight="1"/>
  <cols>
    <col min="1" max="1" width="9.08984375" style="100"/>
    <col min="2" max="2" width="18.08984375" style="100" customWidth="1"/>
    <col min="3" max="3" width="20.08984375" style="100" customWidth="1"/>
    <col min="4" max="4" width="14.08984375" style="100" customWidth="1"/>
    <col min="5" max="5" width="18.90625" style="100" customWidth="1"/>
    <col min="6" max="6" width="11.90625" style="100" customWidth="1"/>
    <col min="7" max="7" width="16.453125" style="100" customWidth="1"/>
    <col min="8" max="8" width="11.90625" style="100" customWidth="1"/>
    <col min="9" max="9" width="13.90625" style="100" customWidth="1"/>
    <col min="10" max="10" width="15.36328125" style="100" customWidth="1"/>
    <col min="11" max="11" width="15.54296875" style="100" customWidth="1"/>
    <col min="12" max="12" width="11.90625" style="100" customWidth="1"/>
    <col min="13" max="13" width="22.54296875" style="100" customWidth="1"/>
    <col min="14" max="15" width="11.90625" style="100" customWidth="1"/>
    <col min="16" max="16" width="20.08984375" style="100" customWidth="1"/>
    <col min="17" max="19" width="11.90625" style="100" customWidth="1"/>
    <col min="20" max="20" width="19.90625" style="100" customWidth="1"/>
    <col min="21" max="21" width="32.54296875" style="100" customWidth="1"/>
    <col min="22" max="22" width="24.90625" style="100" customWidth="1"/>
    <col min="23" max="23" width="19.54296875" style="100" customWidth="1"/>
    <col min="24" max="24" width="32.453125" style="100" customWidth="1"/>
    <col min="25" max="25" width="24.6328125" style="100" customWidth="1"/>
    <col min="26" max="26" width="18.08984375" style="100" customWidth="1"/>
    <col min="27" max="27" width="16.6328125" style="100" customWidth="1"/>
    <col min="28" max="28" width="22.453125" style="100" customWidth="1"/>
    <col min="29" max="29" width="14.54296875" style="100" customWidth="1"/>
    <col min="30" max="30" width="13.453125" style="100" customWidth="1"/>
    <col min="31" max="31" width="26.90625" style="100" customWidth="1"/>
    <col min="32" max="32" width="34.90625" style="100" customWidth="1"/>
    <col min="33" max="33" width="16.54296875" style="100" customWidth="1"/>
    <col min="34" max="34" width="11.90625" style="100" customWidth="1"/>
    <col min="35" max="35" width="26.453125" style="100" customWidth="1"/>
    <col min="36" max="36" width="11.90625" style="100" customWidth="1"/>
    <col min="37" max="37" width="21.08984375" style="100" customWidth="1"/>
    <col min="38" max="38" width="14.08984375" style="100" customWidth="1"/>
    <col min="39" max="39" width="19.54296875" style="100" customWidth="1"/>
    <col min="40" max="40" width="20.08984375" style="100" customWidth="1"/>
    <col min="41" max="41" width="35.08984375" style="100" customWidth="1"/>
    <col min="42" max="42" width="27.36328125" style="100" customWidth="1"/>
    <col min="43" max="43" width="18.54296875" style="100" customWidth="1"/>
    <col min="44" max="44" width="23.08984375" style="100" customWidth="1"/>
    <col min="45" max="45" width="28.90625" style="100" customWidth="1"/>
    <col min="46" max="46" width="18.453125" style="100" customWidth="1"/>
    <col min="47" max="47" width="24.453125" style="100" customWidth="1"/>
    <col min="48" max="48" width="17.36328125" style="100" customWidth="1"/>
    <col min="49" max="49" width="22.08984375" style="100" customWidth="1"/>
    <col min="50" max="50" width="38.6328125" style="100" customWidth="1"/>
    <col min="51" max="51" width="30.90625" style="100" customWidth="1"/>
    <col min="52" max="52" width="22" style="100" customWidth="1"/>
    <col min="53" max="53" width="16.453125" style="100" customWidth="1"/>
    <col min="54" max="54" width="17.36328125" style="100" customWidth="1"/>
    <col min="55" max="57" width="20.6328125" style="100" customWidth="1"/>
    <col min="58" max="58" width="61.54296875" style="100" customWidth="1"/>
    <col min="59" max="59" width="17.90625" style="100" customWidth="1"/>
    <col min="60" max="60" width="27.453125" style="100" customWidth="1"/>
    <col min="61" max="61" width="24.453125" style="100" customWidth="1"/>
    <col min="62" max="62" width="36.90625" style="100" customWidth="1"/>
    <col min="63" max="63" width="25.54296875" style="100" customWidth="1"/>
    <col min="64" max="64" width="20.90625" style="100" customWidth="1"/>
    <col min="65" max="65" width="17.54296875" style="100" customWidth="1"/>
    <col min="66" max="66" width="28.08984375" style="100" customWidth="1"/>
    <col min="67" max="67" width="22.90625" style="100" customWidth="1"/>
    <col min="68" max="68" width="34.453125" style="100" customWidth="1"/>
    <col min="69" max="69" width="26.90625" style="100" customWidth="1"/>
    <col min="70" max="70" width="20.90625" style="100" customWidth="1"/>
    <col min="71" max="71" width="30.08984375" style="100" customWidth="1"/>
    <col min="72" max="72" width="22.90625" style="100" customWidth="1"/>
    <col min="73" max="73" width="25.90625" style="100" customWidth="1"/>
    <col min="74" max="74" width="24.08984375" style="100" customWidth="1"/>
    <col min="75" max="75" width="24.54296875" style="100" customWidth="1"/>
    <col min="76" max="76" width="22.453125" style="100" customWidth="1"/>
    <col min="77" max="77" width="24.90625" style="100" customWidth="1"/>
    <col min="78" max="78" width="11.90625" style="100" customWidth="1"/>
    <col min="79" max="79" width="12.6328125" style="100" customWidth="1"/>
    <col min="80" max="80" width="13.90625" style="100" customWidth="1"/>
    <col min="81" max="81" width="18.6328125" style="100" customWidth="1"/>
    <col min="82" max="82" width="28" style="100" customWidth="1"/>
    <col min="83" max="83" width="11.90625" style="100" customWidth="1"/>
    <col min="84" max="84" width="14.90625" style="100" customWidth="1"/>
    <col min="85" max="85" width="17.90625" style="100" customWidth="1"/>
    <col min="86" max="86" width="22.6328125" style="100" customWidth="1"/>
    <col min="87" max="87" width="24.90625" style="100" customWidth="1"/>
    <col min="88" max="88" width="27.453125" style="100" customWidth="1"/>
    <col min="89" max="89" width="32.6328125" style="100" customWidth="1"/>
    <col min="90" max="90" width="30" style="100" customWidth="1"/>
    <col min="91" max="91" width="27.90625" style="100" customWidth="1"/>
    <col min="92" max="92" width="19.90625" style="100" customWidth="1"/>
    <col min="93" max="93" width="31.08984375" style="100" customWidth="1"/>
    <col min="94" max="94" width="36.08984375" style="100" customWidth="1"/>
    <col min="95" max="95" width="33.54296875" style="100" customWidth="1"/>
    <col min="96" max="96" width="31.453125" style="100" customWidth="1"/>
    <col min="97" max="97" width="23.36328125" style="100" customWidth="1"/>
    <col min="98" max="98" width="13.54296875" style="100" customWidth="1"/>
    <col min="99" max="99" width="24.6328125" style="100" customWidth="1"/>
    <col min="100" max="100" width="14.90625" style="100" customWidth="1"/>
    <col min="101" max="101" width="14" style="100" customWidth="1"/>
    <col min="102" max="102" width="17.90625" style="100" customWidth="1"/>
    <col min="103" max="103" width="16.08984375" style="100" customWidth="1"/>
    <col min="104" max="104" width="12" style="100" customWidth="1"/>
    <col min="105" max="16384" width="9.08984375" style="100"/>
  </cols>
  <sheetData>
    <row r="1" spans="1:104" ht="21.9" customHeight="1">
      <c r="A1" s="100" t="s">
        <v>2870</v>
      </c>
      <c r="B1" s="100" t="s">
        <v>2870</v>
      </c>
      <c r="C1" s="100" t="s">
        <v>2870</v>
      </c>
      <c r="D1" s="100" t="s">
        <v>2870</v>
      </c>
      <c r="E1" s="100" t="s">
        <v>2870</v>
      </c>
      <c r="F1" s="100" t="s">
        <v>2870</v>
      </c>
      <c r="G1" s="100" t="s">
        <v>2870</v>
      </c>
      <c r="H1" s="100" t="s">
        <v>2870</v>
      </c>
      <c r="I1" s="100" t="s">
        <v>2870</v>
      </c>
      <c r="J1" s="100" t="s">
        <v>2870</v>
      </c>
      <c r="K1" s="100" t="s">
        <v>2870</v>
      </c>
      <c r="L1" s="100" t="s">
        <v>2871</v>
      </c>
      <c r="M1" s="100" t="s">
        <v>2871</v>
      </c>
      <c r="N1" s="100" t="s">
        <v>2871</v>
      </c>
      <c r="O1" s="100" t="s">
        <v>2871</v>
      </c>
      <c r="P1" s="100" t="s">
        <v>2871</v>
      </c>
      <c r="Q1" s="100" t="s">
        <v>2871</v>
      </c>
      <c r="R1" s="100" t="s">
        <v>2871</v>
      </c>
      <c r="S1" s="100" t="s">
        <v>2871</v>
      </c>
      <c r="T1" s="100" t="s">
        <v>2871</v>
      </c>
      <c r="U1" s="100" t="s">
        <v>2871</v>
      </c>
      <c r="V1" s="100" t="s">
        <v>2871</v>
      </c>
      <c r="W1" s="100" t="s">
        <v>2871</v>
      </c>
      <c r="X1" s="100" t="s">
        <v>2871</v>
      </c>
      <c r="Y1" s="100" t="s">
        <v>2871</v>
      </c>
      <c r="Z1" s="100" t="s">
        <v>2871</v>
      </c>
      <c r="AA1" s="100" t="s">
        <v>2871</v>
      </c>
      <c r="AB1" s="100" t="s">
        <v>2871</v>
      </c>
      <c r="AC1" s="100" t="s">
        <v>2871</v>
      </c>
      <c r="AD1" s="100" t="s">
        <v>2871</v>
      </c>
      <c r="AE1" s="100" t="s">
        <v>2871</v>
      </c>
      <c r="AF1" s="100" t="s">
        <v>2871</v>
      </c>
      <c r="AG1" s="100" t="s">
        <v>2871</v>
      </c>
      <c r="AH1" s="100" t="s">
        <v>2871</v>
      </c>
      <c r="AI1" s="100" t="s">
        <v>2872</v>
      </c>
      <c r="AJ1" s="100" t="s">
        <v>2872</v>
      </c>
      <c r="AK1" s="100" t="s">
        <v>2872</v>
      </c>
      <c r="AL1" s="100" t="s">
        <v>2872</v>
      </c>
      <c r="AM1" s="100" t="s">
        <v>2872</v>
      </c>
      <c r="AN1" s="100" t="s">
        <v>2872</v>
      </c>
      <c r="AO1" s="100" t="s">
        <v>2872</v>
      </c>
      <c r="AP1" s="100" t="s">
        <v>2872</v>
      </c>
      <c r="AQ1" s="100" t="s">
        <v>2872</v>
      </c>
      <c r="AR1" s="100" t="s">
        <v>2872</v>
      </c>
      <c r="AS1" s="100" t="s">
        <v>2872</v>
      </c>
      <c r="AT1" s="100" t="s">
        <v>2872</v>
      </c>
      <c r="AU1" s="100" t="s">
        <v>2872</v>
      </c>
      <c r="AV1" s="100" t="s">
        <v>2872</v>
      </c>
      <c r="AW1" s="100" t="s">
        <v>2872</v>
      </c>
      <c r="AX1" s="100" t="s">
        <v>2872</v>
      </c>
      <c r="AY1" s="100" t="s">
        <v>2872</v>
      </c>
      <c r="AZ1" s="100" t="s">
        <v>2872</v>
      </c>
      <c r="BA1" s="100" t="s">
        <v>2872</v>
      </c>
      <c r="BB1" s="100" t="s">
        <v>2872</v>
      </c>
      <c r="BC1" s="100" t="s">
        <v>2872</v>
      </c>
      <c r="BD1" s="100" t="s">
        <v>2872</v>
      </c>
      <c r="BE1" s="100" t="s">
        <v>2872</v>
      </c>
      <c r="BF1" s="100" t="s">
        <v>2872</v>
      </c>
      <c r="BG1" s="100" t="s">
        <v>2872</v>
      </c>
      <c r="BH1" s="100" t="s">
        <v>2872</v>
      </c>
      <c r="BI1" s="100" t="s">
        <v>2872</v>
      </c>
      <c r="BJ1" s="100" t="s">
        <v>2872</v>
      </c>
      <c r="BK1" s="100" t="s">
        <v>2872</v>
      </c>
      <c r="BL1" s="100" t="s">
        <v>2872</v>
      </c>
      <c r="BM1" s="100" t="s">
        <v>2872</v>
      </c>
      <c r="BN1" s="100" t="s">
        <v>2872</v>
      </c>
      <c r="BO1" s="100" t="s">
        <v>2872</v>
      </c>
      <c r="BP1" s="100" t="s">
        <v>2872</v>
      </c>
      <c r="BQ1" s="100" t="s">
        <v>2872</v>
      </c>
      <c r="BR1" s="100" t="s">
        <v>2872</v>
      </c>
      <c r="BS1" s="100" t="s">
        <v>2872</v>
      </c>
      <c r="BT1" s="100" t="s">
        <v>2872</v>
      </c>
      <c r="BU1" s="100" t="s">
        <v>2872</v>
      </c>
      <c r="BV1" s="100" t="s">
        <v>2872</v>
      </c>
      <c r="BW1" s="100" t="s">
        <v>2872</v>
      </c>
      <c r="BX1" s="100" t="s">
        <v>2872</v>
      </c>
      <c r="BY1" s="100" t="s">
        <v>2872</v>
      </c>
      <c r="BZ1" s="100" t="s">
        <v>2872</v>
      </c>
      <c r="CA1" s="100" t="s">
        <v>2872</v>
      </c>
      <c r="CB1" s="100" t="s">
        <v>2872</v>
      </c>
      <c r="CC1" s="100" t="s">
        <v>2872</v>
      </c>
      <c r="CD1" s="100" t="s">
        <v>2872</v>
      </c>
      <c r="CE1" s="100" t="s">
        <v>2872</v>
      </c>
      <c r="CF1" s="100" t="s">
        <v>2872</v>
      </c>
      <c r="CG1" s="100" t="s">
        <v>2872</v>
      </c>
      <c r="CH1" s="100" t="s">
        <v>2872</v>
      </c>
      <c r="CI1" s="100" t="s">
        <v>2872</v>
      </c>
      <c r="CJ1" s="100" t="s">
        <v>2872</v>
      </c>
      <c r="CK1" s="100" t="s">
        <v>2872</v>
      </c>
      <c r="CL1" s="100" t="s">
        <v>2872</v>
      </c>
      <c r="CM1" s="100" t="s">
        <v>2872</v>
      </c>
      <c r="CN1" s="100" t="s">
        <v>2872</v>
      </c>
      <c r="CO1" s="100" t="s">
        <v>2872</v>
      </c>
      <c r="CP1" s="100" t="s">
        <v>2872</v>
      </c>
      <c r="CQ1" s="100" t="s">
        <v>2872</v>
      </c>
      <c r="CR1" s="100" t="s">
        <v>2872</v>
      </c>
      <c r="CS1" s="100" t="s">
        <v>2872</v>
      </c>
      <c r="CT1" s="100" t="s">
        <v>2872</v>
      </c>
      <c r="CU1" s="100" t="s">
        <v>2</v>
      </c>
      <c r="CV1" s="100" t="s">
        <v>2</v>
      </c>
      <c r="CW1" s="100" t="s">
        <v>2</v>
      </c>
      <c r="CX1" s="100" t="s">
        <v>2</v>
      </c>
      <c r="CY1" s="100" t="s">
        <v>2</v>
      </c>
      <c r="CZ1" s="100" t="s">
        <v>2</v>
      </c>
    </row>
    <row r="2" spans="1:104" ht="21.9" customHeight="1">
      <c r="A2" s="100" t="s">
        <v>2873</v>
      </c>
      <c r="B2" s="100" t="s">
        <v>2874</v>
      </c>
      <c r="C2" s="100" t="s">
        <v>2875</v>
      </c>
      <c r="D2" s="100" t="s">
        <v>2876</v>
      </c>
      <c r="E2" s="100" t="s">
        <v>2877</v>
      </c>
      <c r="F2" s="100" t="s">
        <v>2878</v>
      </c>
      <c r="G2" s="100" t="s">
        <v>2879</v>
      </c>
      <c r="H2" s="100" t="s">
        <v>2880</v>
      </c>
      <c r="I2" s="100" t="s">
        <v>2881</v>
      </c>
      <c r="J2" s="100" t="s">
        <v>2882</v>
      </c>
      <c r="K2" s="100" t="s">
        <v>2883</v>
      </c>
      <c r="L2" s="100" t="s">
        <v>2884</v>
      </c>
      <c r="M2" s="100" t="s">
        <v>2885</v>
      </c>
      <c r="N2" s="100" t="s">
        <v>2886</v>
      </c>
      <c r="O2" s="100" t="s">
        <v>2887</v>
      </c>
      <c r="P2" s="100" t="s">
        <v>2888</v>
      </c>
      <c r="Q2" s="100" t="s">
        <v>2889</v>
      </c>
      <c r="R2" s="100" t="s">
        <v>2890</v>
      </c>
      <c r="S2" s="100" t="s">
        <v>2891</v>
      </c>
      <c r="T2" s="100" t="s">
        <v>2892</v>
      </c>
      <c r="U2" s="100" t="s">
        <v>2893</v>
      </c>
      <c r="V2" s="100" t="s">
        <v>2894</v>
      </c>
      <c r="W2" s="100" t="s">
        <v>2895</v>
      </c>
      <c r="X2" s="100" t="s">
        <v>2896</v>
      </c>
      <c r="Y2" s="100" t="s">
        <v>2897</v>
      </c>
      <c r="Z2" s="100" t="s">
        <v>2898</v>
      </c>
      <c r="AA2" s="100" t="s">
        <v>2899</v>
      </c>
      <c r="AB2" s="100" t="s">
        <v>2900</v>
      </c>
      <c r="AC2" s="100" t="s">
        <v>2901</v>
      </c>
      <c r="AD2" s="100" t="s">
        <v>2902</v>
      </c>
      <c r="AE2" s="100" t="s">
        <v>2903</v>
      </c>
      <c r="AF2" s="100" t="s">
        <v>2904</v>
      </c>
      <c r="AG2" s="100" t="s">
        <v>2905</v>
      </c>
      <c r="AH2" s="100" t="s">
        <v>2906</v>
      </c>
      <c r="AI2" s="100" t="s">
        <v>2907</v>
      </c>
      <c r="AJ2" s="100" t="s">
        <v>18</v>
      </c>
      <c r="AK2" s="100" t="s">
        <v>2908</v>
      </c>
      <c r="AL2" s="100" t="s">
        <v>2909</v>
      </c>
      <c r="AM2" s="100" t="s">
        <v>2910</v>
      </c>
      <c r="AN2" s="100" t="s">
        <v>2911</v>
      </c>
      <c r="AO2" s="100" t="s">
        <v>2912</v>
      </c>
      <c r="AP2" s="100" t="s">
        <v>2913</v>
      </c>
      <c r="AQ2" s="100" t="s">
        <v>2914</v>
      </c>
      <c r="AR2" s="100" t="s">
        <v>2915</v>
      </c>
      <c r="AS2" s="100" t="s">
        <v>2916</v>
      </c>
      <c r="AT2" s="100" t="s">
        <v>2917</v>
      </c>
      <c r="AU2" s="100" t="s">
        <v>2918</v>
      </c>
      <c r="AV2" s="100" t="s">
        <v>2919</v>
      </c>
      <c r="AW2" s="100" t="s">
        <v>2920</v>
      </c>
      <c r="AX2" s="100" t="s">
        <v>2921</v>
      </c>
      <c r="AY2" s="100" t="s">
        <v>2922</v>
      </c>
      <c r="AZ2" s="100" t="s">
        <v>2923</v>
      </c>
      <c r="BA2" s="100" t="s">
        <v>2924</v>
      </c>
      <c r="BB2" s="100" t="s">
        <v>2925</v>
      </c>
      <c r="BC2" s="100" t="s">
        <v>2926</v>
      </c>
      <c r="BD2" s="100" t="s">
        <v>2927</v>
      </c>
      <c r="BE2" s="100" t="s">
        <v>2928</v>
      </c>
      <c r="BF2" s="100" t="s">
        <v>2929</v>
      </c>
      <c r="BG2" s="100" t="s">
        <v>2930</v>
      </c>
      <c r="BH2" s="100" t="s">
        <v>2931</v>
      </c>
      <c r="BI2" s="100" t="s">
        <v>2932</v>
      </c>
      <c r="BJ2" s="100" t="s">
        <v>2933</v>
      </c>
      <c r="BK2" s="100" t="s">
        <v>2934</v>
      </c>
      <c r="BL2" s="100" t="s">
        <v>2935</v>
      </c>
      <c r="BM2" s="100" t="s">
        <v>2936</v>
      </c>
      <c r="BN2" s="100" t="s">
        <v>2937</v>
      </c>
      <c r="BO2" s="100" t="s">
        <v>2938</v>
      </c>
      <c r="BP2" s="100" t="s">
        <v>2939</v>
      </c>
      <c r="BQ2" s="100" t="s">
        <v>2940</v>
      </c>
      <c r="BR2" s="100" t="s">
        <v>2941</v>
      </c>
      <c r="BS2" s="100" t="s">
        <v>2942</v>
      </c>
      <c r="BT2" s="100" t="s">
        <v>2943</v>
      </c>
      <c r="BU2" s="100" t="s">
        <v>2944</v>
      </c>
      <c r="BV2" s="100" t="s">
        <v>2945</v>
      </c>
      <c r="BW2" s="100" t="s">
        <v>2946</v>
      </c>
      <c r="BX2" s="100" t="s">
        <v>2947</v>
      </c>
      <c r="BY2" s="100" t="s">
        <v>2948</v>
      </c>
      <c r="BZ2" s="100" t="s">
        <v>2949</v>
      </c>
      <c r="CA2" s="100" t="s">
        <v>2950</v>
      </c>
      <c r="CB2" s="100" t="s">
        <v>2951</v>
      </c>
      <c r="CC2" s="100" t="s">
        <v>2952</v>
      </c>
      <c r="CD2" s="100" t="s">
        <v>2953</v>
      </c>
      <c r="CE2" s="100" t="s">
        <v>2954</v>
      </c>
      <c r="CF2" s="100" t="s">
        <v>2955</v>
      </c>
      <c r="CG2" s="100" t="s">
        <v>2956</v>
      </c>
      <c r="CH2" s="100" t="s">
        <v>2957</v>
      </c>
      <c r="CI2" s="100" t="s">
        <v>2958</v>
      </c>
      <c r="CJ2" s="100" t="s">
        <v>2959</v>
      </c>
      <c r="CK2" s="100" t="s">
        <v>2960</v>
      </c>
      <c r="CL2" s="100" t="s">
        <v>2961</v>
      </c>
      <c r="CM2" s="100" t="s">
        <v>2962</v>
      </c>
      <c r="CN2" s="100" t="s">
        <v>2963</v>
      </c>
      <c r="CO2" s="100" t="s">
        <v>2964</v>
      </c>
      <c r="CP2" s="100" t="s">
        <v>2965</v>
      </c>
      <c r="CQ2" s="100" t="s">
        <v>2966</v>
      </c>
      <c r="CR2" s="100" t="s">
        <v>2967</v>
      </c>
      <c r="CS2" s="100" t="s">
        <v>2968</v>
      </c>
      <c r="CT2" s="100" t="s">
        <v>2969</v>
      </c>
      <c r="CU2" s="100" t="s">
        <v>2970</v>
      </c>
      <c r="CV2" s="100" t="s">
        <v>2971</v>
      </c>
      <c r="CW2" s="100" t="s">
        <v>62</v>
      </c>
      <c r="CX2" s="100" t="s">
        <v>2972</v>
      </c>
      <c r="CY2" s="100" t="s">
        <v>2973</v>
      </c>
      <c r="CZ2" s="100" t="s">
        <v>2974</v>
      </c>
    </row>
    <row r="3" spans="1:104" ht="21.9" hidden="1" customHeight="1">
      <c r="A3" s="100">
        <v>1</v>
      </c>
      <c r="B3" s="100" t="s">
        <v>76</v>
      </c>
      <c r="C3" s="100" t="s">
        <v>2975</v>
      </c>
      <c r="D3" s="100" t="s">
        <v>77</v>
      </c>
      <c r="E3" s="103">
        <v>5.0999999999999997E-2</v>
      </c>
      <c r="F3" s="100" t="s">
        <v>78</v>
      </c>
      <c r="G3" s="103">
        <v>0.253</v>
      </c>
      <c r="H3" s="100" t="s">
        <v>79</v>
      </c>
      <c r="I3" s="102">
        <v>2100000</v>
      </c>
      <c r="J3" s="100" t="s">
        <v>2976</v>
      </c>
      <c r="K3" s="100">
        <v>31</v>
      </c>
      <c r="L3" s="100">
        <v>40012486</v>
      </c>
      <c r="M3" s="100" t="s">
        <v>2977</v>
      </c>
      <c r="N3" s="100" t="s">
        <v>2978</v>
      </c>
      <c r="O3" s="100" t="s">
        <v>2979</v>
      </c>
      <c r="P3" s="100" t="s">
        <v>2980</v>
      </c>
      <c r="Q3" s="100" t="s">
        <v>2981</v>
      </c>
      <c r="R3" s="100" t="s">
        <v>2982</v>
      </c>
      <c r="S3" s="100" t="s">
        <v>2983</v>
      </c>
      <c r="T3" s="100" t="s">
        <v>673</v>
      </c>
      <c r="U3" s="100" t="s">
        <v>2984</v>
      </c>
      <c r="V3" s="100">
        <v>2030</v>
      </c>
      <c r="Z3" s="100" t="s">
        <v>1421</v>
      </c>
      <c r="AB3" s="100" t="s">
        <v>2985</v>
      </c>
      <c r="AC3" s="100" t="s">
        <v>2986</v>
      </c>
      <c r="AD3" s="104">
        <v>44308.041666666664</v>
      </c>
      <c r="AE3" s="100" t="s">
        <v>2987</v>
      </c>
      <c r="AF3" s="100" t="s">
        <v>2988</v>
      </c>
      <c r="AG3" s="104">
        <v>44308.041666666664</v>
      </c>
      <c r="AH3" s="100" t="b">
        <f>Table1[[#This Row],[sbti_id]]&lt;&gt;""</f>
        <v>1</v>
      </c>
      <c r="AI3" s="100" t="s">
        <v>76</v>
      </c>
      <c r="AJ3" s="100" t="s">
        <v>2989</v>
      </c>
      <c r="AK3" s="100" t="s">
        <v>2990</v>
      </c>
      <c r="AL3" s="100" t="s">
        <v>2264</v>
      </c>
      <c r="AM3" s="100" t="s">
        <v>269</v>
      </c>
      <c r="AN3" s="100" t="s">
        <v>2991</v>
      </c>
      <c r="AQ3" s="100">
        <v>2040</v>
      </c>
      <c r="AR3" s="100" t="s">
        <v>2992</v>
      </c>
      <c r="AS3" s="100">
        <v>2020</v>
      </c>
      <c r="AT3" s="100" t="s">
        <v>2993</v>
      </c>
      <c r="AU3" s="100" t="s">
        <v>2994</v>
      </c>
      <c r="AV3" s="100" t="s">
        <v>2995</v>
      </c>
      <c r="AW3" s="100">
        <v>2025</v>
      </c>
      <c r="AX3" s="100">
        <v>35</v>
      </c>
      <c r="AY3" s="100">
        <v>2015</v>
      </c>
      <c r="AZ3" s="100" t="s">
        <v>2996</v>
      </c>
      <c r="BA3" s="101" t="s">
        <v>2997</v>
      </c>
      <c r="BB3" s="100" t="s">
        <v>2998</v>
      </c>
      <c r="BC3" s="100" t="s">
        <v>266</v>
      </c>
      <c r="BD3" s="100" t="s">
        <v>266</v>
      </c>
      <c r="BE3" s="100" t="s">
        <v>269</v>
      </c>
      <c r="BF3" s="101" t="s">
        <v>2999</v>
      </c>
      <c r="BG3" s="100" t="s">
        <v>266</v>
      </c>
      <c r="BH3" s="100" t="s">
        <v>3000</v>
      </c>
      <c r="BI3" s="100" t="s">
        <v>3001</v>
      </c>
      <c r="BJ3" s="100" t="s">
        <v>269</v>
      </c>
      <c r="BK3" s="100" t="s">
        <v>266</v>
      </c>
      <c r="BL3" s="101" t="s">
        <v>3002</v>
      </c>
      <c r="BM3" s="100" t="s">
        <v>269</v>
      </c>
      <c r="BQ3" s="100" t="s">
        <v>269</v>
      </c>
      <c r="BR3" s="100" t="s">
        <v>269</v>
      </c>
      <c r="BS3" s="101" t="s">
        <v>3003</v>
      </c>
      <c r="BX3" s="100" t="s">
        <v>269</v>
      </c>
      <c r="BY3" s="100" t="s">
        <v>266</v>
      </c>
      <c r="CD3" s="110" t="s">
        <v>3004</v>
      </c>
      <c r="CE3" s="100" t="s">
        <v>3005</v>
      </c>
      <c r="CF3" s="100">
        <v>2100000</v>
      </c>
      <c r="CG3" s="100">
        <v>203100000</v>
      </c>
      <c r="CH3" s="100">
        <v>2019</v>
      </c>
      <c r="CT3" s="100" t="b">
        <f>Table1[[#This Row],[company_name_netzero]]&lt;&gt;""</f>
        <v>1</v>
      </c>
      <c r="CU3" s="120" t="s">
        <v>3006</v>
      </c>
      <c r="CV3" s="128">
        <v>2015</v>
      </c>
      <c r="CW3" s="128">
        <v>2035</v>
      </c>
      <c r="CX3" s="128" t="s">
        <v>3005</v>
      </c>
      <c r="CY3" s="133" t="s">
        <v>2981</v>
      </c>
      <c r="CZ3" s="100" t="b">
        <f>Table1[[#This Row],[company_name_re100]]&lt;&gt;""</f>
        <v>1</v>
      </c>
    </row>
    <row r="4" spans="1:104" ht="21.9" hidden="1" customHeight="1">
      <c r="A4" s="100">
        <v>2</v>
      </c>
      <c r="B4" s="100" t="s">
        <v>195</v>
      </c>
      <c r="C4" s="100" t="s">
        <v>3007</v>
      </c>
      <c r="D4" s="100" t="s">
        <v>196</v>
      </c>
      <c r="E4" s="106">
        <v>0.11</v>
      </c>
      <c r="F4" s="100" t="s">
        <v>197</v>
      </c>
      <c r="G4" s="103">
        <v>0.94699999999999995</v>
      </c>
      <c r="H4" s="100" t="s">
        <v>198</v>
      </c>
      <c r="I4" s="102">
        <v>1556000</v>
      </c>
      <c r="J4" s="100" t="s">
        <v>2976</v>
      </c>
      <c r="K4" s="100">
        <v>17</v>
      </c>
      <c r="L4" s="100">
        <v>40010768</v>
      </c>
      <c r="M4" s="100" t="s">
        <v>195</v>
      </c>
      <c r="N4" s="100" t="s">
        <v>3008</v>
      </c>
      <c r="O4" s="100" t="s">
        <v>3009</v>
      </c>
      <c r="P4" s="100" t="s">
        <v>2980</v>
      </c>
      <c r="Q4" s="100" t="s">
        <v>2981</v>
      </c>
      <c r="R4" s="100" t="s">
        <v>2982</v>
      </c>
      <c r="S4" s="100" t="s">
        <v>3010</v>
      </c>
      <c r="T4" s="100" t="s">
        <v>1421</v>
      </c>
      <c r="AF4" s="100" t="s">
        <v>2988</v>
      </c>
      <c r="AG4" s="104">
        <v>44000.041666666664</v>
      </c>
      <c r="AH4" s="100" t="b">
        <f>Table1[[#This Row],[sbti_id]]&lt;&gt;""</f>
        <v>1</v>
      </c>
      <c r="AI4" s="100" t="s">
        <v>195</v>
      </c>
      <c r="AJ4" s="100" t="s">
        <v>2989</v>
      </c>
      <c r="AL4" s="100" t="s">
        <v>2264</v>
      </c>
      <c r="AM4" s="100" t="s">
        <v>269</v>
      </c>
      <c r="AN4" s="100" t="s">
        <v>417</v>
      </c>
      <c r="AQ4" s="100">
        <v>2040</v>
      </c>
      <c r="AR4" s="100" t="s">
        <v>2992</v>
      </c>
      <c r="AS4" s="100">
        <v>2019</v>
      </c>
      <c r="AT4" s="101" t="s">
        <v>3011</v>
      </c>
      <c r="AU4" s="100" t="s">
        <v>3012</v>
      </c>
      <c r="AV4" s="100" t="s">
        <v>3013</v>
      </c>
      <c r="BB4" s="100" t="s">
        <v>3014</v>
      </c>
      <c r="BC4" s="100" t="s">
        <v>267</v>
      </c>
      <c r="BD4" s="100" t="s">
        <v>267</v>
      </c>
      <c r="BE4" s="100" t="s">
        <v>738</v>
      </c>
      <c r="BF4" s="101" t="s">
        <v>3015</v>
      </c>
      <c r="BG4" s="100" t="s">
        <v>266</v>
      </c>
      <c r="BH4" s="100" t="s">
        <v>3016</v>
      </c>
      <c r="BI4" s="100" t="s">
        <v>3001</v>
      </c>
      <c r="BJ4" s="100" t="s">
        <v>269</v>
      </c>
      <c r="BK4" s="100" t="s">
        <v>267</v>
      </c>
      <c r="BL4" s="101" t="s">
        <v>3017</v>
      </c>
      <c r="BM4" s="100" t="s">
        <v>266</v>
      </c>
      <c r="BN4" s="100" t="s">
        <v>3018</v>
      </c>
      <c r="BQ4" s="100" t="s">
        <v>269</v>
      </c>
      <c r="BR4" s="100" t="s">
        <v>3019</v>
      </c>
      <c r="BS4" s="101" t="s">
        <v>3020</v>
      </c>
      <c r="BX4" s="100" t="s">
        <v>269</v>
      </c>
      <c r="BY4" s="100" t="s">
        <v>266</v>
      </c>
      <c r="CD4" s="100">
        <v>637959</v>
      </c>
      <c r="CE4" s="100" t="s">
        <v>3005</v>
      </c>
      <c r="CF4" s="100">
        <v>1556000</v>
      </c>
      <c r="CH4" s="100">
        <v>2015</v>
      </c>
      <c r="CT4" s="100" t="b">
        <f>Table1[[#This Row],[company_name_netzero]]&lt;&gt;""</f>
        <v>1</v>
      </c>
      <c r="CZ4" s="100" t="b">
        <f>Table1[[#This Row],[company_name_re100]]&lt;&gt;""</f>
        <v>0</v>
      </c>
    </row>
    <row r="5" spans="1:104" ht="21.9" hidden="1" customHeight="1">
      <c r="A5" s="100">
        <v>3</v>
      </c>
      <c r="B5" s="100" t="s">
        <v>81</v>
      </c>
      <c r="C5" s="100" t="s">
        <v>3021</v>
      </c>
      <c r="D5" s="100" t="s">
        <v>82</v>
      </c>
      <c r="E5" s="103">
        <v>5.0000000000000001E-3</v>
      </c>
      <c r="F5" s="100" t="s">
        <v>83</v>
      </c>
      <c r="G5" s="103">
        <v>9.0999999999999998E-2</v>
      </c>
      <c r="H5" s="100" t="s">
        <v>84</v>
      </c>
      <c r="I5" s="102">
        <v>1354310</v>
      </c>
      <c r="J5" s="100" t="s">
        <v>2976</v>
      </c>
      <c r="K5" s="100">
        <v>25</v>
      </c>
      <c r="AH5" s="100" t="b">
        <f>Table1[[#This Row],[sbti_id]]&lt;&gt;""</f>
        <v>0</v>
      </c>
      <c r="CT5" s="100" t="b">
        <f>Table1[[#This Row],[company_name_netzero]]&lt;&gt;""</f>
        <v>0</v>
      </c>
      <c r="CZ5" s="100" t="b">
        <f>Table1[[#This Row],[company_name_re100]]&lt;&gt;""</f>
        <v>0</v>
      </c>
    </row>
    <row r="6" spans="1:104" ht="21.9" hidden="1" customHeight="1">
      <c r="A6" s="100">
        <v>4</v>
      </c>
      <c r="B6" s="100" t="s">
        <v>1733</v>
      </c>
      <c r="C6" s="100" t="s">
        <v>3022</v>
      </c>
      <c r="D6" s="100" t="s">
        <v>1734</v>
      </c>
      <c r="E6" s="106">
        <v>-0.03</v>
      </c>
      <c r="F6" s="100" t="s">
        <v>1735</v>
      </c>
      <c r="G6" s="106">
        <v>-0.13</v>
      </c>
      <c r="H6" s="100" t="s">
        <v>1736</v>
      </c>
      <c r="I6" s="102">
        <v>75118</v>
      </c>
      <c r="J6" s="100" t="s">
        <v>2976</v>
      </c>
      <c r="K6" s="100">
        <v>7</v>
      </c>
      <c r="AH6" s="100" t="b">
        <f>Table1[[#This Row],[sbti_id]]&lt;&gt;""</f>
        <v>0</v>
      </c>
      <c r="AI6" s="100" t="s">
        <v>1733</v>
      </c>
      <c r="AJ6" s="100" t="s">
        <v>3023</v>
      </c>
      <c r="AK6" s="100" t="s">
        <v>3024</v>
      </c>
      <c r="AL6" s="100" t="s">
        <v>2264</v>
      </c>
      <c r="AM6" s="100" t="s">
        <v>269</v>
      </c>
      <c r="AN6" s="100" t="s">
        <v>417</v>
      </c>
      <c r="AQ6" s="100">
        <v>2050</v>
      </c>
      <c r="AR6" s="100" t="s">
        <v>2992</v>
      </c>
      <c r="AS6" s="100">
        <v>2021</v>
      </c>
      <c r="AT6" s="100" t="s">
        <v>3025</v>
      </c>
      <c r="AU6" s="100" t="s">
        <v>3026</v>
      </c>
      <c r="AV6" s="100" t="s">
        <v>3027</v>
      </c>
      <c r="AW6" s="100">
        <v>2030</v>
      </c>
      <c r="AX6" s="100">
        <v>15</v>
      </c>
      <c r="AY6" s="100">
        <v>2018</v>
      </c>
      <c r="AZ6" s="101" t="s">
        <v>3028</v>
      </c>
      <c r="BA6" s="101" t="s">
        <v>3029</v>
      </c>
      <c r="BB6" s="100" t="s">
        <v>2998</v>
      </c>
      <c r="BC6" s="100" t="s">
        <v>266</v>
      </c>
      <c r="BD6" s="100" t="s">
        <v>266</v>
      </c>
      <c r="BE6" s="100" t="s">
        <v>269</v>
      </c>
      <c r="BF6" s="100" t="s">
        <v>3030</v>
      </c>
      <c r="BG6" s="100" t="s">
        <v>266</v>
      </c>
      <c r="BH6" s="100" t="s">
        <v>3031</v>
      </c>
      <c r="BI6" s="100" t="s">
        <v>3001</v>
      </c>
      <c r="BJ6" s="100" t="s">
        <v>269</v>
      </c>
      <c r="BK6" s="100" t="s">
        <v>266</v>
      </c>
      <c r="BL6" s="101" t="s">
        <v>3032</v>
      </c>
      <c r="BM6" s="100" t="s">
        <v>266</v>
      </c>
      <c r="BN6" s="100" t="s">
        <v>3033</v>
      </c>
      <c r="BQ6" s="100" t="s">
        <v>269</v>
      </c>
      <c r="BR6" s="100" t="s">
        <v>418</v>
      </c>
      <c r="BS6" s="101" t="s">
        <v>3034</v>
      </c>
      <c r="BX6" s="100" t="s">
        <v>269</v>
      </c>
      <c r="BY6" s="100" t="s">
        <v>269</v>
      </c>
      <c r="CD6" s="110" t="s">
        <v>3035</v>
      </c>
      <c r="CE6" s="100" t="s">
        <v>3036</v>
      </c>
      <c r="CF6" s="100">
        <v>75118</v>
      </c>
      <c r="CO6" s="100" t="s">
        <v>3037</v>
      </c>
      <c r="CT6" s="100" t="b">
        <f>Table1[[#This Row],[company_name_netzero]]&lt;&gt;""</f>
        <v>1</v>
      </c>
      <c r="CZ6" s="100" t="b">
        <f>Table1[[#This Row],[company_name_re100]]&lt;&gt;""</f>
        <v>0</v>
      </c>
    </row>
    <row r="7" spans="1:104" ht="21.9" hidden="1" customHeight="1">
      <c r="A7" s="100">
        <v>5</v>
      </c>
      <c r="B7" s="100" t="s">
        <v>88</v>
      </c>
      <c r="C7" s="100" t="s">
        <v>3038</v>
      </c>
      <c r="D7" s="100" t="s">
        <v>89</v>
      </c>
      <c r="E7" s="103">
        <v>-2.1999999999999999E-2</v>
      </c>
      <c r="F7" s="100" t="s">
        <v>90</v>
      </c>
      <c r="G7" s="103">
        <v>5.2999999999999999E-2</v>
      </c>
      <c r="H7" s="100" t="s">
        <v>91</v>
      </c>
      <c r="I7" s="102">
        <v>985155</v>
      </c>
      <c r="J7" s="100">
        <v>1</v>
      </c>
      <c r="K7" s="100">
        <v>25</v>
      </c>
      <c r="AH7" s="100" t="b">
        <f>Table1[[#This Row],[sbti_id]]&lt;&gt;""</f>
        <v>0</v>
      </c>
      <c r="AJ7" s="100" t="s">
        <v>3039</v>
      </c>
      <c r="AK7" s="100" t="s">
        <v>3040</v>
      </c>
      <c r="AL7" s="100" t="s">
        <v>2264</v>
      </c>
      <c r="AM7" s="100" t="s">
        <v>269</v>
      </c>
      <c r="AN7" s="100" t="s">
        <v>417</v>
      </c>
      <c r="AQ7" s="100">
        <v>2050</v>
      </c>
      <c r="AR7" s="100" t="s">
        <v>3041</v>
      </c>
      <c r="AS7" s="100">
        <v>2024</v>
      </c>
      <c r="AT7" s="100" t="s">
        <v>3042</v>
      </c>
      <c r="AU7" s="7" t="s">
        <v>3043</v>
      </c>
      <c r="AV7" s="100" t="s">
        <v>3027</v>
      </c>
      <c r="AW7" s="100">
        <v>2025</v>
      </c>
      <c r="AX7" s="100">
        <v>50</v>
      </c>
      <c r="AY7" s="100">
        <v>2019</v>
      </c>
      <c r="AZ7" s="101" t="s">
        <v>3044</v>
      </c>
      <c r="BA7" s="101" t="s">
        <v>3045</v>
      </c>
      <c r="BB7" s="100" t="s">
        <v>2998</v>
      </c>
      <c r="BC7" s="100" t="s">
        <v>266</v>
      </c>
      <c r="BD7" s="100" t="s">
        <v>266</v>
      </c>
      <c r="BE7" s="100" t="s">
        <v>267</v>
      </c>
      <c r="BF7" s="100" t="s">
        <v>3046</v>
      </c>
      <c r="BG7" s="100" t="s">
        <v>266</v>
      </c>
      <c r="BH7" s="100" t="s">
        <v>3047</v>
      </c>
      <c r="BI7" s="100" t="s">
        <v>3001</v>
      </c>
      <c r="BJ7" s="100" t="s">
        <v>266</v>
      </c>
      <c r="BK7" s="100" t="s">
        <v>266</v>
      </c>
      <c r="BL7" s="101" t="s">
        <v>3048</v>
      </c>
      <c r="BM7" s="100" t="s">
        <v>267</v>
      </c>
      <c r="BQ7" s="100" t="s">
        <v>269</v>
      </c>
      <c r="BR7" s="100" t="s">
        <v>269</v>
      </c>
      <c r="BS7" s="101" t="s">
        <v>3049</v>
      </c>
      <c r="BX7" s="100" t="s">
        <v>269</v>
      </c>
      <c r="BY7" s="100" t="s">
        <v>269</v>
      </c>
      <c r="CD7" s="110" t="s">
        <v>3050</v>
      </c>
      <c r="CE7" s="100" t="s">
        <v>3036</v>
      </c>
      <c r="CF7" s="100">
        <v>370799</v>
      </c>
      <c r="CO7" s="100" t="s">
        <v>3051</v>
      </c>
      <c r="CT7" s="100" t="b">
        <f>Table1[[#This Row],[company_name_netzero]]&lt;&gt;""</f>
        <v>0</v>
      </c>
      <c r="CZ7" s="100" t="b">
        <f>Table1[[#This Row],[company_name_re100]]&lt;&gt;""</f>
        <v>0</v>
      </c>
    </row>
    <row r="8" spans="1:104" ht="21.9" hidden="1" customHeight="1">
      <c r="A8" s="100">
        <v>6</v>
      </c>
      <c r="B8" s="100" t="s">
        <v>1837</v>
      </c>
      <c r="C8" s="100" t="s">
        <v>3052</v>
      </c>
      <c r="D8" s="100" t="s">
        <v>1838</v>
      </c>
      <c r="E8" s="103">
        <v>-5.1999999999999998E-2</v>
      </c>
      <c r="F8" s="100" t="s">
        <v>1839</v>
      </c>
      <c r="G8" s="103">
        <v>-0.14499999999999999</v>
      </c>
      <c r="H8" s="100" t="s">
        <v>1840</v>
      </c>
      <c r="I8" s="102">
        <v>495096</v>
      </c>
      <c r="J8" s="100">
        <v>-1</v>
      </c>
      <c r="K8" s="100">
        <v>27</v>
      </c>
      <c r="AH8" s="100" t="b">
        <f>Table1[[#This Row],[sbti_id]]&lt;&gt;""</f>
        <v>0</v>
      </c>
      <c r="AI8" s="100" t="s">
        <v>3053</v>
      </c>
      <c r="AJ8" s="100" t="s">
        <v>3039</v>
      </c>
      <c r="AK8" s="100" t="s">
        <v>3040</v>
      </c>
      <c r="AL8" s="100" t="s">
        <v>2264</v>
      </c>
      <c r="AM8" s="100" t="s">
        <v>269</v>
      </c>
      <c r="AN8" s="100" t="s">
        <v>675</v>
      </c>
      <c r="AP8" s="100">
        <v>2020</v>
      </c>
      <c r="AQ8" s="100">
        <v>2050</v>
      </c>
      <c r="AR8" s="100" t="s">
        <v>2992</v>
      </c>
      <c r="AS8" s="100">
        <v>2025</v>
      </c>
      <c r="AT8" s="100" t="s">
        <v>3054</v>
      </c>
      <c r="AU8" s="100" t="s">
        <v>3055</v>
      </c>
      <c r="AV8" s="100" t="s">
        <v>2995</v>
      </c>
      <c r="AW8" s="100">
        <v>2040</v>
      </c>
      <c r="AX8" s="100">
        <v>25</v>
      </c>
      <c r="AY8" s="100">
        <v>2030</v>
      </c>
      <c r="AZ8" s="101" t="s">
        <v>3056</v>
      </c>
      <c r="BA8" s="101" t="s">
        <v>3057</v>
      </c>
      <c r="BB8" s="100" t="s">
        <v>2998</v>
      </c>
      <c r="BC8" s="100" t="s">
        <v>266</v>
      </c>
      <c r="BD8" s="100" t="s">
        <v>266</v>
      </c>
      <c r="BE8" s="100" t="s">
        <v>267</v>
      </c>
      <c r="BF8" s="100" t="s">
        <v>3058</v>
      </c>
      <c r="BG8" s="100" t="s">
        <v>266</v>
      </c>
      <c r="BH8" s="100" t="s">
        <v>3059</v>
      </c>
      <c r="BI8" s="100" t="s">
        <v>3001</v>
      </c>
      <c r="BJ8" s="100" t="s">
        <v>269</v>
      </c>
      <c r="BK8" s="100" t="s">
        <v>266</v>
      </c>
      <c r="BL8" s="100" t="s">
        <v>3060</v>
      </c>
      <c r="BM8" s="100" t="s">
        <v>266</v>
      </c>
      <c r="BN8" s="100" t="s">
        <v>3061</v>
      </c>
      <c r="BQ8" s="100" t="s">
        <v>269</v>
      </c>
      <c r="BR8" s="100" t="s">
        <v>3019</v>
      </c>
      <c r="BS8" s="101" t="s">
        <v>3062</v>
      </c>
      <c r="BX8" s="100" t="s">
        <v>269</v>
      </c>
      <c r="BY8" s="100" t="s">
        <v>269</v>
      </c>
      <c r="CD8" s="110" t="s">
        <v>3063</v>
      </c>
      <c r="CE8" s="100" t="s">
        <v>3036</v>
      </c>
      <c r="CF8" s="100">
        <v>355952</v>
      </c>
      <c r="CT8" s="100" t="b">
        <f>Table1[[#This Row],[company_name_netzero]]&lt;&gt;""</f>
        <v>1</v>
      </c>
      <c r="CZ8" s="100" t="b">
        <f>Table1[[#This Row],[company_name_re100]]&lt;&gt;""</f>
        <v>0</v>
      </c>
    </row>
    <row r="9" spans="1:104" ht="21.9" hidden="1" customHeight="1">
      <c r="A9" s="100">
        <v>7</v>
      </c>
      <c r="B9" s="100" t="s">
        <v>2106</v>
      </c>
      <c r="C9" s="100" t="s">
        <v>3064</v>
      </c>
      <c r="D9" s="100" t="s">
        <v>2107</v>
      </c>
      <c r="E9" s="103">
        <v>7.6999999999999999E-2</v>
      </c>
      <c r="F9" s="100" t="s">
        <v>2108</v>
      </c>
      <c r="G9" s="103">
        <v>-0.35599999999999998</v>
      </c>
      <c r="H9" s="100" t="s">
        <v>2109</v>
      </c>
      <c r="I9" s="102">
        <v>400000</v>
      </c>
      <c r="J9" s="100">
        <v>1</v>
      </c>
      <c r="K9" s="100">
        <v>29</v>
      </c>
      <c r="L9" s="100">
        <v>40004642</v>
      </c>
      <c r="M9" s="100" t="s">
        <v>2106</v>
      </c>
      <c r="O9" s="100" t="s">
        <v>3065</v>
      </c>
      <c r="P9" s="100" t="s">
        <v>2980</v>
      </c>
      <c r="Q9" s="100" t="s">
        <v>2981</v>
      </c>
      <c r="R9" s="100" t="s">
        <v>2982</v>
      </c>
      <c r="S9" s="100" t="s">
        <v>3066</v>
      </c>
      <c r="T9" s="100" t="s">
        <v>673</v>
      </c>
      <c r="U9" s="100" t="s">
        <v>2984</v>
      </c>
      <c r="V9" s="100">
        <v>2030</v>
      </c>
      <c r="Z9" s="100" t="s">
        <v>3067</v>
      </c>
      <c r="AB9" s="100" t="s">
        <v>3068</v>
      </c>
      <c r="AC9" s="100" t="s">
        <v>2986</v>
      </c>
      <c r="AD9" s="104">
        <v>44721.041666666664</v>
      </c>
      <c r="AE9" s="100" t="s">
        <v>2987</v>
      </c>
      <c r="AF9" s="100" t="s">
        <v>3069</v>
      </c>
      <c r="AG9" s="104">
        <v>45806.041666666664</v>
      </c>
      <c r="AH9" s="100" t="b">
        <f>Table1[[#This Row],[sbti_id]]&lt;&gt;""</f>
        <v>1</v>
      </c>
      <c r="AI9" s="100" t="s">
        <v>3070</v>
      </c>
      <c r="AJ9" s="100" t="s">
        <v>2989</v>
      </c>
      <c r="AK9" s="100" t="s">
        <v>2990</v>
      </c>
      <c r="AL9" s="100" t="s">
        <v>2264</v>
      </c>
      <c r="AM9" s="100" t="s">
        <v>269</v>
      </c>
      <c r="AN9" s="100" t="s">
        <v>417</v>
      </c>
      <c r="AQ9" s="100">
        <v>2035</v>
      </c>
      <c r="AR9" s="100" t="s">
        <v>3041</v>
      </c>
      <c r="AS9" s="100">
        <v>2019</v>
      </c>
      <c r="AT9" s="101" t="s">
        <v>3071</v>
      </c>
      <c r="AU9" s="100" t="s">
        <v>3072</v>
      </c>
      <c r="AV9" s="100" t="s">
        <v>2995</v>
      </c>
      <c r="AW9" s="100">
        <v>2030</v>
      </c>
      <c r="AX9" s="100">
        <v>60</v>
      </c>
      <c r="AY9" s="100">
        <v>2021</v>
      </c>
      <c r="AZ9" s="101" t="s">
        <v>3073</v>
      </c>
      <c r="BA9" s="101" t="s">
        <v>3074</v>
      </c>
      <c r="BB9" s="100" t="s">
        <v>267</v>
      </c>
      <c r="BC9" s="100" t="s">
        <v>266</v>
      </c>
      <c r="BD9" s="100" t="s">
        <v>266</v>
      </c>
      <c r="BE9" s="100" t="s">
        <v>269</v>
      </c>
      <c r="BF9" s="101" t="s">
        <v>3075</v>
      </c>
      <c r="BG9" s="100" t="s">
        <v>266</v>
      </c>
      <c r="BH9" s="100" t="s">
        <v>3076</v>
      </c>
      <c r="BI9" s="100" t="s">
        <v>3001</v>
      </c>
      <c r="BJ9" s="100" t="s">
        <v>269</v>
      </c>
      <c r="BK9" s="100" t="s">
        <v>266</v>
      </c>
      <c r="BL9" s="101" t="s">
        <v>3077</v>
      </c>
      <c r="BM9" s="100" t="s">
        <v>267</v>
      </c>
      <c r="BQ9" s="100" t="s">
        <v>269</v>
      </c>
      <c r="BR9" s="100" t="s">
        <v>267</v>
      </c>
      <c r="BS9" s="101" t="s">
        <v>3078</v>
      </c>
      <c r="BX9" s="100" t="s">
        <v>269</v>
      </c>
      <c r="BY9" s="100" t="s">
        <v>266</v>
      </c>
      <c r="CD9" s="110" t="s">
        <v>3079</v>
      </c>
      <c r="CE9" s="100" t="s">
        <v>3080</v>
      </c>
      <c r="CF9" s="100">
        <v>400000</v>
      </c>
      <c r="CT9" s="100" t="b">
        <f>Table1[[#This Row],[company_name_netzero]]&lt;&gt;""</f>
        <v>1</v>
      </c>
      <c r="CZ9" s="100" t="b">
        <f>Table1[[#This Row],[company_name_re100]]&lt;&gt;""</f>
        <v>0</v>
      </c>
    </row>
    <row r="10" spans="1:104" ht="21.9" hidden="1" customHeight="1">
      <c r="A10" s="100">
        <v>8</v>
      </c>
      <c r="B10" s="100" t="s">
        <v>228</v>
      </c>
      <c r="C10" s="100" t="s">
        <v>3081</v>
      </c>
      <c r="D10" s="100" t="s">
        <v>229</v>
      </c>
      <c r="E10" s="106">
        <v>0.02</v>
      </c>
      <c r="F10" s="100" t="s">
        <v>230</v>
      </c>
      <c r="G10" s="103">
        <v>-3.4000000000000002E-2</v>
      </c>
      <c r="H10" s="100" t="s">
        <v>231</v>
      </c>
      <c r="I10" s="102">
        <v>164000</v>
      </c>
      <c r="J10" s="100">
        <v>-1</v>
      </c>
      <c r="K10" s="100">
        <v>23</v>
      </c>
      <c r="L10" s="100">
        <v>40003329</v>
      </c>
      <c r="M10" s="100" t="s">
        <v>3082</v>
      </c>
      <c r="N10" s="100" t="s">
        <v>3083</v>
      </c>
      <c r="O10" s="100" t="s">
        <v>3084</v>
      </c>
      <c r="P10" s="100" t="s">
        <v>2980</v>
      </c>
      <c r="Q10" s="100" t="s">
        <v>2981</v>
      </c>
      <c r="R10" s="100" t="s">
        <v>2982</v>
      </c>
      <c r="S10" s="100" t="s">
        <v>3085</v>
      </c>
      <c r="T10" s="100" t="s">
        <v>673</v>
      </c>
      <c r="U10" s="100" t="s">
        <v>2984</v>
      </c>
      <c r="V10" s="100" t="s">
        <v>3086</v>
      </c>
      <c r="AB10" s="100" t="s">
        <v>3087</v>
      </c>
      <c r="AC10" s="100" t="s">
        <v>2986</v>
      </c>
      <c r="AD10" s="104">
        <v>44308.041666666664</v>
      </c>
      <c r="AE10" s="100" t="s">
        <v>2987</v>
      </c>
      <c r="AG10" s="104">
        <v>44322.041666666664</v>
      </c>
      <c r="AH10" s="100" t="b">
        <f>Table1[[#This Row],[sbti_id]]&lt;&gt;""</f>
        <v>1</v>
      </c>
      <c r="AI10" s="100" t="s">
        <v>228</v>
      </c>
      <c r="AJ10" s="100" t="s">
        <v>2989</v>
      </c>
      <c r="AK10" s="100" t="s">
        <v>2990</v>
      </c>
      <c r="AL10" s="100" t="s">
        <v>2264</v>
      </c>
      <c r="AM10" s="100" t="s">
        <v>269</v>
      </c>
      <c r="AN10" s="100" t="s">
        <v>675</v>
      </c>
      <c r="AQ10" s="100">
        <v>2030</v>
      </c>
      <c r="AR10" s="100" t="s">
        <v>2992</v>
      </c>
      <c r="AS10" s="100">
        <v>2020</v>
      </c>
      <c r="AT10" s="101" t="s">
        <v>3088</v>
      </c>
      <c r="AU10" s="100" t="s">
        <v>3089</v>
      </c>
      <c r="AV10" s="100" t="s">
        <v>3013</v>
      </c>
      <c r="BA10" s="100" t="s">
        <v>3090</v>
      </c>
      <c r="BB10" s="100" t="s">
        <v>3014</v>
      </c>
      <c r="BC10" s="100" t="s">
        <v>266</v>
      </c>
      <c r="BD10" s="100" t="s">
        <v>266</v>
      </c>
      <c r="BE10" s="100" t="s">
        <v>266</v>
      </c>
      <c r="BG10" s="100" t="s">
        <v>266</v>
      </c>
      <c r="BH10" s="100" t="s">
        <v>3016</v>
      </c>
      <c r="BI10" s="100" t="s">
        <v>3001</v>
      </c>
      <c r="BJ10" s="100" t="s">
        <v>269</v>
      </c>
      <c r="BK10" s="100" t="s">
        <v>266</v>
      </c>
      <c r="BM10" s="100" t="s">
        <v>266</v>
      </c>
      <c r="BN10" s="100" t="s">
        <v>3091</v>
      </c>
      <c r="BP10" s="100" t="s">
        <v>3092</v>
      </c>
      <c r="BQ10" s="100" t="s">
        <v>266</v>
      </c>
      <c r="BR10" s="100" t="s">
        <v>3019</v>
      </c>
      <c r="BS10" s="101" t="s">
        <v>3093</v>
      </c>
      <c r="BX10" s="100" t="s">
        <v>269</v>
      </c>
      <c r="BY10" s="100" t="s">
        <v>266</v>
      </c>
      <c r="CD10" s="110" t="s">
        <v>3094</v>
      </c>
      <c r="CE10" s="100" t="s">
        <v>3005</v>
      </c>
      <c r="CF10" s="100">
        <v>164000</v>
      </c>
      <c r="CT10" s="100" t="b">
        <f>Table1[[#This Row],[company_name_netzero]]&lt;&gt;""</f>
        <v>1</v>
      </c>
      <c r="CU10" s="100" t="s">
        <v>228</v>
      </c>
      <c r="CV10" s="100">
        <v>2016</v>
      </c>
      <c r="CW10" s="100">
        <v>2021</v>
      </c>
      <c r="CX10" s="100" t="s">
        <v>3095</v>
      </c>
      <c r="CY10" s="100" t="s">
        <v>2981</v>
      </c>
      <c r="CZ10" s="100" t="b">
        <f>Table1[[#This Row],[company_name_re100]]&lt;&gt;""</f>
        <v>1</v>
      </c>
    </row>
    <row r="11" spans="1:104" ht="21.9" hidden="1" customHeight="1">
      <c r="A11" s="100">
        <v>9</v>
      </c>
      <c r="B11" s="100" t="s">
        <v>714</v>
      </c>
      <c r="C11" s="100" t="s">
        <v>3096</v>
      </c>
      <c r="D11" s="100" t="s">
        <v>715</v>
      </c>
      <c r="E11" s="103">
        <v>4.2000000000000003E-2</v>
      </c>
      <c r="F11" s="100" t="s">
        <v>716</v>
      </c>
      <c r="G11" s="103">
        <v>-0.44700000000000001</v>
      </c>
      <c r="H11" s="100" t="s">
        <v>717</v>
      </c>
      <c r="I11" s="102">
        <v>259500</v>
      </c>
      <c r="J11" s="100">
        <v>1</v>
      </c>
      <c r="K11" s="100">
        <v>30</v>
      </c>
      <c r="L11" s="100">
        <v>40015440</v>
      </c>
      <c r="M11" s="100" t="s">
        <v>714</v>
      </c>
      <c r="N11" s="100" t="s">
        <v>3097</v>
      </c>
      <c r="O11" s="100" t="s">
        <v>3098</v>
      </c>
      <c r="P11" s="100" t="s">
        <v>2980</v>
      </c>
      <c r="Q11" s="100" t="s">
        <v>2981</v>
      </c>
      <c r="R11" s="100" t="s">
        <v>2982</v>
      </c>
      <c r="S11" s="100" t="s">
        <v>2983</v>
      </c>
      <c r="T11" s="100" t="s">
        <v>673</v>
      </c>
      <c r="U11" s="100" t="s">
        <v>2984</v>
      </c>
      <c r="V11" s="100">
        <v>2030</v>
      </c>
      <c r="W11" s="100" t="s">
        <v>673</v>
      </c>
      <c r="X11" s="100" t="s">
        <v>2984</v>
      </c>
      <c r="Y11" s="100">
        <v>2050</v>
      </c>
      <c r="Z11" s="100" t="s">
        <v>673</v>
      </c>
      <c r="AA11" s="100">
        <v>2050</v>
      </c>
      <c r="AB11" s="100" t="s">
        <v>3099</v>
      </c>
      <c r="AE11" s="100" t="s">
        <v>2987</v>
      </c>
      <c r="AG11" s="104">
        <v>44470.041666666664</v>
      </c>
      <c r="AH11" s="100" t="b">
        <f>Table1[[#This Row],[sbti_id]]&lt;&gt;""</f>
        <v>1</v>
      </c>
      <c r="AI11" s="100" t="s">
        <v>714</v>
      </c>
      <c r="AJ11" s="100" t="s">
        <v>2989</v>
      </c>
      <c r="AK11" s="100" t="s">
        <v>2990</v>
      </c>
      <c r="AL11" s="100" t="s">
        <v>2264</v>
      </c>
      <c r="AM11" s="100" t="s">
        <v>269</v>
      </c>
      <c r="AN11" s="100" t="s">
        <v>417</v>
      </c>
      <c r="AQ11" s="100">
        <v>2050</v>
      </c>
      <c r="AR11" s="100" t="s">
        <v>2992</v>
      </c>
      <c r="AS11" s="100">
        <v>2020</v>
      </c>
      <c r="AT11" s="101" t="s">
        <v>3100</v>
      </c>
      <c r="AU11" s="100" t="s">
        <v>3101</v>
      </c>
      <c r="AV11" s="100" t="s">
        <v>9</v>
      </c>
      <c r="AW11" s="100">
        <v>2030</v>
      </c>
      <c r="AZ11" s="101" t="s">
        <v>3102</v>
      </c>
      <c r="BA11" s="101" t="s">
        <v>3103</v>
      </c>
      <c r="BB11" s="100" t="s">
        <v>267</v>
      </c>
      <c r="BC11" s="100" t="s">
        <v>266</v>
      </c>
      <c r="BD11" s="100" t="s">
        <v>266</v>
      </c>
      <c r="BE11" s="100" t="s">
        <v>266</v>
      </c>
      <c r="BF11" s="100" t="s">
        <v>3104</v>
      </c>
      <c r="BG11" s="100" t="s">
        <v>266</v>
      </c>
      <c r="BH11" s="100" t="s">
        <v>3031</v>
      </c>
      <c r="BI11" s="100" t="s">
        <v>3001</v>
      </c>
      <c r="BJ11" s="100" t="s">
        <v>269</v>
      </c>
      <c r="BK11" s="100" t="s">
        <v>267</v>
      </c>
      <c r="BL11" s="100" t="s">
        <v>3105</v>
      </c>
      <c r="BM11" s="100" t="s">
        <v>267</v>
      </c>
      <c r="BQ11" s="100" t="s">
        <v>269</v>
      </c>
      <c r="BR11" s="100" t="s">
        <v>267</v>
      </c>
      <c r="BS11" s="100" t="s">
        <v>3106</v>
      </c>
      <c r="BX11" s="100" t="s">
        <v>269</v>
      </c>
      <c r="BY11" s="100" t="s">
        <v>266</v>
      </c>
      <c r="CD11" s="110" t="s">
        <v>3107</v>
      </c>
      <c r="CE11" s="100" t="s">
        <v>3005</v>
      </c>
      <c r="CF11" s="100">
        <v>300000</v>
      </c>
      <c r="CG11" s="100">
        <v>12000000</v>
      </c>
      <c r="CH11" s="100">
        <v>2020</v>
      </c>
      <c r="CS11" s="100" t="s">
        <v>3108</v>
      </c>
      <c r="CT11" s="100" t="b">
        <f>Table1[[#This Row],[company_name_netzero]]&lt;&gt;""</f>
        <v>1</v>
      </c>
      <c r="CZ11" s="100" t="b">
        <f>Table1[[#This Row],[company_name_re100]]&lt;&gt;""</f>
        <v>0</v>
      </c>
    </row>
    <row r="12" spans="1:104" ht="21.9" hidden="1" customHeight="1">
      <c r="A12" s="100">
        <v>10</v>
      </c>
      <c r="B12" s="100" t="s">
        <v>92</v>
      </c>
      <c r="C12" s="100" t="s">
        <v>3109</v>
      </c>
      <c r="D12" s="100" t="s">
        <v>93</v>
      </c>
      <c r="E12" s="103">
        <v>1.9E-2</v>
      </c>
      <c r="F12" s="100" t="s">
        <v>94</v>
      </c>
      <c r="G12" s="103">
        <v>-7.4999999999999997E-2</v>
      </c>
      <c r="H12" s="100" t="s">
        <v>95</v>
      </c>
      <c r="I12" s="102">
        <v>392400</v>
      </c>
      <c r="J12" s="100">
        <v>-1</v>
      </c>
      <c r="K12" s="100">
        <v>29</v>
      </c>
      <c r="AH12" s="100" t="b">
        <f>Table1[[#This Row],[sbti_id]]&lt;&gt;""</f>
        <v>0</v>
      </c>
      <c r="AI12" s="100" t="s">
        <v>92</v>
      </c>
      <c r="AJ12" s="100" t="s">
        <v>2989</v>
      </c>
      <c r="AK12" s="100" t="s">
        <v>2990</v>
      </c>
      <c r="AL12" s="100" t="s">
        <v>2264</v>
      </c>
      <c r="AM12" s="100" t="s">
        <v>269</v>
      </c>
      <c r="AN12" s="100" t="s">
        <v>3013</v>
      </c>
      <c r="AU12" s="100" t="s">
        <v>3110</v>
      </c>
      <c r="AV12" s="100" t="s">
        <v>3013</v>
      </c>
      <c r="BA12" s="101" t="s">
        <v>3111</v>
      </c>
      <c r="BC12" s="100" t="s">
        <v>267</v>
      </c>
      <c r="BD12" s="100" t="s">
        <v>267</v>
      </c>
      <c r="BE12" s="100" t="s">
        <v>267</v>
      </c>
      <c r="BG12" s="100" t="s">
        <v>269</v>
      </c>
      <c r="BI12" s="100" t="s">
        <v>3001</v>
      </c>
      <c r="BJ12" s="100" t="s">
        <v>269</v>
      </c>
      <c r="BK12" s="100" t="s">
        <v>267</v>
      </c>
      <c r="BL12" s="100" t="s">
        <v>3112</v>
      </c>
      <c r="BM12" s="100" t="s">
        <v>267</v>
      </c>
      <c r="BQ12" s="100" t="s">
        <v>269</v>
      </c>
      <c r="BR12" s="100" t="s">
        <v>267</v>
      </c>
      <c r="BX12" s="100" t="s">
        <v>269</v>
      </c>
      <c r="BY12" s="100" t="s">
        <v>269</v>
      </c>
      <c r="CD12" s="110" t="s">
        <v>3113</v>
      </c>
      <c r="CE12" s="100" t="s">
        <v>3080</v>
      </c>
      <c r="CF12" s="100">
        <v>392400</v>
      </c>
      <c r="CT12" s="100" t="b">
        <f>Table1[[#This Row],[company_name_netzero]]&lt;&gt;""</f>
        <v>1</v>
      </c>
      <c r="CZ12" s="100" t="b">
        <f>Table1[[#This Row],[company_name_re100]]&lt;&gt;""</f>
        <v>0</v>
      </c>
    </row>
    <row r="13" spans="1:104" ht="21.9" hidden="1" customHeight="1">
      <c r="A13" s="100">
        <v>11</v>
      </c>
      <c r="B13" s="100" t="s">
        <v>100</v>
      </c>
      <c r="C13" s="100" t="s">
        <v>3114</v>
      </c>
      <c r="D13" s="100" t="s">
        <v>101</v>
      </c>
      <c r="E13" s="103">
        <v>0.16200000000000001</v>
      </c>
      <c r="F13" s="100" t="s">
        <v>102</v>
      </c>
      <c r="G13" s="103">
        <v>9.8000000000000004E-2</v>
      </c>
      <c r="H13" s="100" t="s">
        <v>103</v>
      </c>
      <c r="I13" s="102">
        <v>44000</v>
      </c>
      <c r="J13" s="100">
        <v>5</v>
      </c>
      <c r="K13" s="100">
        <v>31</v>
      </c>
      <c r="L13" s="100">
        <v>40003977</v>
      </c>
      <c r="M13" s="100" t="s">
        <v>3115</v>
      </c>
      <c r="N13" s="100" t="s">
        <v>3116</v>
      </c>
      <c r="O13" s="100" t="s">
        <v>3117</v>
      </c>
      <c r="P13" s="100" t="s">
        <v>2980</v>
      </c>
      <c r="Q13" s="100" t="s">
        <v>2981</v>
      </c>
      <c r="R13" s="100" t="s">
        <v>2982</v>
      </c>
      <c r="S13" s="100" t="s">
        <v>3118</v>
      </c>
      <c r="T13" s="100" t="s">
        <v>673</v>
      </c>
      <c r="U13" s="100" t="s">
        <v>2984</v>
      </c>
      <c r="V13" s="100" t="s">
        <v>3119</v>
      </c>
      <c r="AB13" s="100" t="s">
        <v>3120</v>
      </c>
      <c r="AE13" s="100" t="s">
        <v>2987</v>
      </c>
      <c r="AG13" s="104">
        <v>44945.041666666664</v>
      </c>
      <c r="AH13" s="100" t="b">
        <f>Table1[[#This Row],[sbti_id]]&lt;&gt;""</f>
        <v>1</v>
      </c>
      <c r="AI13" s="100" t="s">
        <v>100</v>
      </c>
      <c r="AJ13" s="100" t="s">
        <v>2989</v>
      </c>
      <c r="AK13" s="100" t="s">
        <v>2990</v>
      </c>
      <c r="AL13" s="100" t="s">
        <v>2264</v>
      </c>
      <c r="AM13" s="100" t="s">
        <v>269</v>
      </c>
      <c r="AN13" s="100" t="s">
        <v>9</v>
      </c>
      <c r="AQ13" s="100">
        <v>2032</v>
      </c>
      <c r="AS13" s="100">
        <v>2020</v>
      </c>
      <c r="AT13" s="100" t="s">
        <v>3121</v>
      </c>
      <c r="AU13" s="100" t="s">
        <v>3122</v>
      </c>
      <c r="AV13" s="100" t="s">
        <v>3013</v>
      </c>
      <c r="AZ13" s="101" t="s">
        <v>3123</v>
      </c>
      <c r="BA13" s="100" t="s">
        <v>3124</v>
      </c>
      <c r="BB13" s="100" t="s">
        <v>2998</v>
      </c>
      <c r="BC13" s="100" t="s">
        <v>266</v>
      </c>
      <c r="BD13" s="100" t="s">
        <v>266</v>
      </c>
      <c r="BE13" s="100" t="s">
        <v>738</v>
      </c>
      <c r="BF13" s="101" t="s">
        <v>3125</v>
      </c>
      <c r="BG13" s="100" t="s">
        <v>266</v>
      </c>
      <c r="BH13" s="100" t="s">
        <v>3126</v>
      </c>
      <c r="BI13" s="100" t="s">
        <v>3001</v>
      </c>
      <c r="BJ13" s="100" t="s">
        <v>266</v>
      </c>
      <c r="BK13" s="100" t="s">
        <v>267</v>
      </c>
      <c r="BL13" s="101" t="s">
        <v>3127</v>
      </c>
      <c r="BM13" s="100" t="s">
        <v>267</v>
      </c>
      <c r="BQ13" s="100" t="s">
        <v>269</v>
      </c>
      <c r="BR13" s="100" t="s">
        <v>267</v>
      </c>
      <c r="BS13" s="100" t="s">
        <v>3128</v>
      </c>
      <c r="BX13" s="100" t="s">
        <v>266</v>
      </c>
      <c r="BY13" s="100" t="s">
        <v>269</v>
      </c>
      <c r="CD13" s="110" t="s">
        <v>3129</v>
      </c>
      <c r="CE13" s="100" t="s">
        <v>3130</v>
      </c>
      <c r="CF13" s="100">
        <v>45000</v>
      </c>
      <c r="CN13" s="100" t="s">
        <v>3131</v>
      </c>
      <c r="CT13" s="100" t="b">
        <f>Table1[[#This Row],[company_name_netzero]]&lt;&gt;""</f>
        <v>1</v>
      </c>
      <c r="CZ13" s="100" t="b">
        <f>Table1[[#This Row],[company_name_re100]]&lt;&gt;""</f>
        <v>0</v>
      </c>
    </row>
    <row r="14" spans="1:104" ht="21.9" customHeight="1">
      <c r="A14" s="100">
        <v>12</v>
      </c>
      <c r="B14" s="100" t="s">
        <v>2148</v>
      </c>
      <c r="C14" s="100" t="s">
        <v>3132</v>
      </c>
      <c r="D14" s="100" t="s">
        <v>2149</v>
      </c>
      <c r="E14" s="103">
        <v>8.0000000000000002E-3</v>
      </c>
      <c r="F14" s="100" t="s">
        <v>2150</v>
      </c>
      <c r="G14" s="103">
        <v>-0.316</v>
      </c>
      <c r="H14" s="100" t="s">
        <v>2151</v>
      </c>
      <c r="I14" s="102">
        <v>646501</v>
      </c>
      <c r="J14" s="100">
        <v>-1</v>
      </c>
      <c r="K14" s="100">
        <v>31</v>
      </c>
      <c r="L14" s="120">
        <v>40008739</v>
      </c>
      <c r="M14" s="128" t="s">
        <v>3133</v>
      </c>
      <c r="N14" s="128" t="s">
        <v>3134</v>
      </c>
      <c r="O14" s="128" t="s">
        <v>3135</v>
      </c>
      <c r="P14" s="128" t="s">
        <v>2980</v>
      </c>
      <c r="Q14" s="128" t="s">
        <v>2428</v>
      </c>
      <c r="R14" s="128" t="s">
        <v>3136</v>
      </c>
      <c r="S14" s="128" t="s">
        <v>3137</v>
      </c>
      <c r="T14" s="128" t="s">
        <v>673</v>
      </c>
      <c r="U14" s="128" t="s">
        <v>3138</v>
      </c>
      <c r="V14" s="128">
        <v>2030</v>
      </c>
      <c r="W14" s="128"/>
      <c r="X14" s="128"/>
      <c r="Y14" s="128"/>
      <c r="Z14" s="128"/>
      <c r="AA14" s="128"/>
      <c r="AB14" s="128" t="s">
        <v>3139</v>
      </c>
      <c r="AC14" s="128"/>
      <c r="AD14" s="128"/>
      <c r="AE14" s="128" t="s">
        <v>3140</v>
      </c>
      <c r="AG14" s="133" t="s">
        <v>3141</v>
      </c>
      <c r="AH14" s="100" t="b">
        <f>Table1[[#This Row],[sbti_id]]&lt;&gt;""</f>
        <v>1</v>
      </c>
      <c r="AI14" s="100" t="s">
        <v>2148</v>
      </c>
      <c r="AJ14" s="100" t="s">
        <v>3142</v>
      </c>
      <c r="AK14" s="100" t="s">
        <v>3136</v>
      </c>
      <c r="AL14" s="100" t="s">
        <v>2264</v>
      </c>
      <c r="AM14" s="100" t="s">
        <v>269</v>
      </c>
      <c r="AN14" s="100" t="s">
        <v>675</v>
      </c>
      <c r="AP14" s="100">
        <v>2018</v>
      </c>
      <c r="AQ14" s="100">
        <v>2050</v>
      </c>
      <c r="AR14" s="100" t="s">
        <v>2992</v>
      </c>
      <c r="AS14" s="100">
        <v>2021</v>
      </c>
      <c r="AT14" s="100" t="s">
        <v>3143</v>
      </c>
      <c r="AU14" s="100" t="s">
        <v>3144</v>
      </c>
      <c r="AV14" s="100" t="s">
        <v>2995</v>
      </c>
      <c r="AW14" s="100">
        <v>2030</v>
      </c>
      <c r="AX14" s="100">
        <v>30</v>
      </c>
      <c r="AY14" s="100">
        <v>2018</v>
      </c>
      <c r="AZ14" s="100" t="s">
        <v>3145</v>
      </c>
      <c r="BA14" s="101" t="s">
        <v>3146</v>
      </c>
      <c r="BB14" s="100" t="s">
        <v>2998</v>
      </c>
      <c r="BC14" s="100" t="s">
        <v>266</v>
      </c>
      <c r="BD14" s="100" t="s">
        <v>266</v>
      </c>
      <c r="BE14" s="100" t="s">
        <v>738</v>
      </c>
      <c r="BF14" s="101" t="s">
        <v>3147</v>
      </c>
      <c r="BG14" s="100" t="s">
        <v>266</v>
      </c>
      <c r="BH14" s="100" t="s">
        <v>3148</v>
      </c>
      <c r="BI14" s="100" t="s">
        <v>3001</v>
      </c>
      <c r="BJ14" s="100" t="s">
        <v>269</v>
      </c>
      <c r="BK14" s="100" t="s">
        <v>266</v>
      </c>
      <c r="BL14" s="101" t="s">
        <v>3149</v>
      </c>
      <c r="BM14" s="100" t="s">
        <v>266</v>
      </c>
      <c r="BN14" s="100" t="s">
        <v>3150</v>
      </c>
      <c r="BQ14" s="100" t="s">
        <v>269</v>
      </c>
      <c r="BR14" s="100" t="s">
        <v>3019</v>
      </c>
      <c r="BS14" s="101" t="s">
        <v>3151</v>
      </c>
      <c r="BX14" s="100" t="s">
        <v>269</v>
      </c>
      <c r="BY14" s="100" t="s">
        <v>269</v>
      </c>
      <c r="CD14" s="110" t="s">
        <v>3152</v>
      </c>
      <c r="CE14" s="100" t="s">
        <v>3095</v>
      </c>
      <c r="CF14" s="100">
        <v>679472</v>
      </c>
      <c r="CG14" s="100">
        <v>376100000</v>
      </c>
      <c r="CH14" s="100">
        <v>2020</v>
      </c>
      <c r="CT14" s="100" t="b">
        <f>Table1[[#This Row],[company_name_netzero]]&lt;&gt;""</f>
        <v>1</v>
      </c>
      <c r="CZ14" s="100" t="b">
        <f>Table1[[#This Row],[company_name_re100]]&lt;&gt;""</f>
        <v>0</v>
      </c>
    </row>
    <row r="15" spans="1:104" ht="21.9" hidden="1" customHeight="1">
      <c r="A15" s="100">
        <v>13</v>
      </c>
      <c r="B15" s="100" t="s">
        <v>104</v>
      </c>
      <c r="C15" s="100" t="s">
        <v>3153</v>
      </c>
      <c r="D15" s="100" t="s">
        <v>105</v>
      </c>
      <c r="E15" s="103">
        <v>0.13900000000000001</v>
      </c>
      <c r="F15" s="100" t="s">
        <v>106</v>
      </c>
      <c r="G15" s="103">
        <v>0.35699999999999998</v>
      </c>
      <c r="H15" s="100" t="s">
        <v>107</v>
      </c>
      <c r="I15" s="102">
        <v>183323</v>
      </c>
      <c r="J15" s="100">
        <v>4</v>
      </c>
      <c r="K15" s="100">
        <v>17</v>
      </c>
      <c r="L15" s="100">
        <v>40009770</v>
      </c>
      <c r="M15" s="100" t="s">
        <v>3154</v>
      </c>
      <c r="N15" s="100" t="s">
        <v>3155</v>
      </c>
      <c r="O15" s="100" t="s">
        <v>3156</v>
      </c>
      <c r="P15" s="100" t="s">
        <v>2980</v>
      </c>
      <c r="Q15" s="100" t="s">
        <v>2981</v>
      </c>
      <c r="R15" s="100" t="s">
        <v>2982</v>
      </c>
      <c r="S15" s="100" t="s">
        <v>3157</v>
      </c>
      <c r="T15" s="100" t="s">
        <v>673</v>
      </c>
      <c r="U15" s="100" t="s">
        <v>2984</v>
      </c>
      <c r="V15" s="100">
        <v>2030</v>
      </c>
      <c r="AB15" s="101" t="s">
        <v>3158</v>
      </c>
      <c r="AE15" s="100" t="s">
        <v>2987</v>
      </c>
      <c r="AG15" s="104">
        <v>45841.041666666664</v>
      </c>
      <c r="AH15" s="100" t="b">
        <f>Table1[[#This Row],[sbti_id]]&lt;&gt;""</f>
        <v>1</v>
      </c>
      <c r="AI15" s="100" t="s">
        <v>104</v>
      </c>
      <c r="AJ15" s="100" t="s">
        <v>2989</v>
      </c>
      <c r="AK15" s="100" t="s">
        <v>2990</v>
      </c>
      <c r="AL15" s="100" t="s">
        <v>2264</v>
      </c>
      <c r="AM15" s="100" t="s">
        <v>269</v>
      </c>
      <c r="AN15" s="100" t="s">
        <v>417</v>
      </c>
      <c r="AP15" s="100">
        <v>2019</v>
      </c>
      <c r="AQ15" s="100">
        <v>2030</v>
      </c>
      <c r="AR15" s="100" t="s">
        <v>2992</v>
      </c>
      <c r="AS15" s="100">
        <v>2021</v>
      </c>
      <c r="AT15" s="101" t="s">
        <v>3159</v>
      </c>
      <c r="AU15" s="100" t="s">
        <v>3160</v>
      </c>
      <c r="AV15" s="100" t="s">
        <v>3013</v>
      </c>
      <c r="BA15" s="100" t="s">
        <v>3161</v>
      </c>
      <c r="BB15" s="100" t="s">
        <v>3014</v>
      </c>
      <c r="BC15" s="100" t="s">
        <v>266</v>
      </c>
      <c r="BD15" s="100" t="s">
        <v>266</v>
      </c>
      <c r="BE15" s="100" t="s">
        <v>266</v>
      </c>
      <c r="BF15" s="101" t="s">
        <v>3162</v>
      </c>
      <c r="BG15" s="100" t="s">
        <v>266</v>
      </c>
      <c r="BH15" s="100" t="s">
        <v>3163</v>
      </c>
      <c r="BI15" s="100" t="s">
        <v>3001</v>
      </c>
      <c r="BJ15" s="100" t="s">
        <v>269</v>
      </c>
      <c r="BK15" s="100" t="s">
        <v>266</v>
      </c>
      <c r="BL15" s="101" t="s">
        <v>3164</v>
      </c>
      <c r="BM15" s="100" t="s">
        <v>269</v>
      </c>
      <c r="BP15" s="101" t="s">
        <v>3165</v>
      </c>
      <c r="BQ15" s="100" t="s">
        <v>266</v>
      </c>
      <c r="BR15" s="100" t="s">
        <v>418</v>
      </c>
      <c r="BS15" s="101" t="s">
        <v>3166</v>
      </c>
      <c r="BX15" s="100" t="s">
        <v>269</v>
      </c>
      <c r="BY15" s="100" t="s">
        <v>266</v>
      </c>
      <c r="CD15" s="110" t="s">
        <v>3167</v>
      </c>
      <c r="CE15" s="100" t="s">
        <v>3080</v>
      </c>
      <c r="CF15" s="100">
        <v>183323</v>
      </c>
      <c r="CT15" s="100" t="b">
        <f>Table1[[#This Row],[company_name_netzero]]&lt;&gt;""</f>
        <v>1</v>
      </c>
      <c r="CZ15" s="100" t="b">
        <f>Table1[[#This Row],[company_name_re100]]&lt;&gt;""</f>
        <v>0</v>
      </c>
    </row>
    <row r="16" spans="1:104" ht="21.9" hidden="1" customHeight="1">
      <c r="A16" s="100">
        <v>14</v>
      </c>
      <c r="B16" s="100" t="s">
        <v>857</v>
      </c>
      <c r="C16" s="100" t="s">
        <v>3168</v>
      </c>
      <c r="D16" s="100" t="s">
        <v>858</v>
      </c>
      <c r="E16" s="103">
        <v>1.4999999999999999E-2</v>
      </c>
      <c r="F16" s="100" t="s">
        <v>859</v>
      </c>
      <c r="G16" s="103">
        <v>-6.5000000000000002E-2</v>
      </c>
      <c r="H16" s="100" t="s">
        <v>860</v>
      </c>
      <c r="I16" s="102">
        <v>60900</v>
      </c>
      <c r="J16" s="100">
        <v>-2</v>
      </c>
      <c r="K16" s="100">
        <v>31</v>
      </c>
      <c r="AH16" s="100" t="b">
        <f>Table1[[#This Row],[sbti_id]]&lt;&gt;""</f>
        <v>0</v>
      </c>
      <c r="AI16" s="100" t="s">
        <v>857</v>
      </c>
      <c r="AJ16" s="100" t="s">
        <v>2989</v>
      </c>
      <c r="AK16" s="100" t="s">
        <v>2990</v>
      </c>
      <c r="AL16" s="100" t="s">
        <v>2264</v>
      </c>
      <c r="AM16" s="100" t="s">
        <v>269</v>
      </c>
      <c r="AN16" s="100" t="s">
        <v>417</v>
      </c>
      <c r="AQ16" s="100">
        <v>2050</v>
      </c>
      <c r="AR16" s="100" t="s">
        <v>2992</v>
      </c>
      <c r="AS16" s="100">
        <v>2022</v>
      </c>
      <c r="AT16" s="101" t="s">
        <v>3169</v>
      </c>
      <c r="AU16" s="100" t="s">
        <v>3170</v>
      </c>
      <c r="AV16" s="100" t="s">
        <v>3027</v>
      </c>
      <c r="AW16" s="100">
        <v>2030</v>
      </c>
      <c r="AX16" s="100">
        <v>20</v>
      </c>
      <c r="AY16" s="100">
        <v>2016</v>
      </c>
      <c r="AZ16" s="101" t="s">
        <v>3171</v>
      </c>
      <c r="BA16" s="101" t="s">
        <v>3172</v>
      </c>
      <c r="BB16" s="100" t="s">
        <v>2998</v>
      </c>
      <c r="BC16" s="100" t="s">
        <v>266</v>
      </c>
      <c r="BD16" s="100" t="s">
        <v>266</v>
      </c>
      <c r="BE16" s="100" t="s">
        <v>269</v>
      </c>
      <c r="BF16" s="101" t="s">
        <v>3173</v>
      </c>
      <c r="BG16" s="100" t="s">
        <v>266</v>
      </c>
      <c r="BH16" s="100" t="s">
        <v>3016</v>
      </c>
      <c r="BI16" s="100" t="s">
        <v>3001</v>
      </c>
      <c r="BJ16" s="100" t="s">
        <v>269</v>
      </c>
      <c r="BK16" s="100" t="s">
        <v>266</v>
      </c>
      <c r="BL16" s="101" t="s">
        <v>3174</v>
      </c>
      <c r="BM16" s="100" t="s">
        <v>266</v>
      </c>
      <c r="BN16" s="100" t="s">
        <v>3061</v>
      </c>
      <c r="BQ16" s="100" t="s">
        <v>269</v>
      </c>
      <c r="BR16" s="100" t="s">
        <v>880</v>
      </c>
      <c r="BS16" s="101" t="s">
        <v>3175</v>
      </c>
      <c r="BX16" s="100" t="s">
        <v>269</v>
      </c>
      <c r="BY16" s="100" t="s">
        <v>269</v>
      </c>
      <c r="CD16" s="110" t="s">
        <v>3176</v>
      </c>
      <c r="CE16" s="100" t="s">
        <v>3036</v>
      </c>
      <c r="CF16" s="100">
        <v>61000</v>
      </c>
      <c r="CO16" s="100" t="s">
        <v>3177</v>
      </c>
      <c r="CT16" s="100" t="b">
        <f>Table1[[#This Row],[company_name_netzero]]&lt;&gt;""</f>
        <v>1</v>
      </c>
      <c r="CZ16" s="100" t="b">
        <f>Table1[[#This Row],[company_name_re100]]&lt;&gt;""</f>
        <v>0</v>
      </c>
    </row>
    <row r="17" spans="1:104" ht="21.9" hidden="1" customHeight="1">
      <c r="A17" s="100">
        <v>15</v>
      </c>
      <c r="B17" s="100" t="s">
        <v>108</v>
      </c>
      <c r="C17" s="100" t="s">
        <v>3178</v>
      </c>
      <c r="D17" s="100" t="s">
        <v>109</v>
      </c>
      <c r="E17" s="106">
        <v>0.01</v>
      </c>
      <c r="F17" s="100" t="s">
        <v>110</v>
      </c>
      <c r="G17" s="103">
        <v>-8.5999999999999993E-2</v>
      </c>
      <c r="H17" s="100" t="s">
        <v>111</v>
      </c>
      <c r="I17" s="102">
        <v>383853</v>
      </c>
      <c r="J17" s="100" t="s">
        <v>2976</v>
      </c>
      <c r="K17" s="100">
        <v>31</v>
      </c>
      <c r="L17" s="100">
        <v>40012050</v>
      </c>
      <c r="M17" s="100" t="s">
        <v>3179</v>
      </c>
      <c r="O17" s="100" t="s">
        <v>3180</v>
      </c>
      <c r="P17" s="100" t="s">
        <v>2980</v>
      </c>
      <c r="Q17" s="100" t="s">
        <v>2540</v>
      </c>
      <c r="R17" s="100" t="s">
        <v>3181</v>
      </c>
      <c r="S17" s="100" t="s">
        <v>3137</v>
      </c>
      <c r="T17" s="100" t="s">
        <v>673</v>
      </c>
      <c r="U17" s="100" t="s">
        <v>3182</v>
      </c>
      <c r="V17" s="100">
        <v>2035</v>
      </c>
      <c r="AB17" s="100" t="s">
        <v>3183</v>
      </c>
      <c r="AE17" s="100" t="s">
        <v>3184</v>
      </c>
      <c r="AG17" s="104">
        <v>44868.041666666664</v>
      </c>
      <c r="AH17" s="100" t="b">
        <f>Table1[[#This Row],[sbti_id]]&lt;&gt;""</f>
        <v>1</v>
      </c>
      <c r="AI17" s="100" t="s">
        <v>108</v>
      </c>
      <c r="AJ17" s="100" t="s">
        <v>3185</v>
      </c>
      <c r="AK17" s="100" t="s">
        <v>3040</v>
      </c>
      <c r="AL17" s="100" t="s">
        <v>2264</v>
      </c>
      <c r="AM17" s="100" t="s">
        <v>269</v>
      </c>
      <c r="AN17" s="100" t="s">
        <v>675</v>
      </c>
      <c r="AQ17" s="100">
        <v>2050</v>
      </c>
      <c r="AR17" s="100" t="s">
        <v>2992</v>
      </c>
      <c r="AS17" s="100">
        <v>2023</v>
      </c>
      <c r="AT17" s="101" t="s">
        <v>3186</v>
      </c>
      <c r="AU17" s="100" t="s">
        <v>3187</v>
      </c>
      <c r="AV17" s="100" t="s">
        <v>2995</v>
      </c>
      <c r="AW17" s="100">
        <v>2030</v>
      </c>
      <c r="AX17" s="100">
        <v>30</v>
      </c>
      <c r="AY17" s="100">
        <v>2019</v>
      </c>
      <c r="AZ17" s="101" t="s">
        <v>3188</v>
      </c>
      <c r="BA17" s="101" t="s">
        <v>3189</v>
      </c>
      <c r="BB17" s="100" t="s">
        <v>2998</v>
      </c>
      <c r="BC17" s="100" t="s">
        <v>266</v>
      </c>
      <c r="BD17" s="100" t="s">
        <v>266</v>
      </c>
      <c r="BE17" s="100" t="s">
        <v>266</v>
      </c>
      <c r="BF17" s="101" t="s">
        <v>3190</v>
      </c>
      <c r="BG17" s="100" t="s">
        <v>266</v>
      </c>
      <c r="BH17" s="100" t="s">
        <v>3191</v>
      </c>
      <c r="BI17" s="100" t="s">
        <v>3001</v>
      </c>
      <c r="BJ17" s="100" t="s">
        <v>269</v>
      </c>
      <c r="BK17" s="100" t="s">
        <v>267</v>
      </c>
      <c r="BL17" s="101" t="s">
        <v>3192</v>
      </c>
      <c r="BM17" s="100" t="s">
        <v>267</v>
      </c>
      <c r="BQ17" s="100" t="s">
        <v>269</v>
      </c>
      <c r="BR17" s="100" t="s">
        <v>880</v>
      </c>
      <c r="BS17" s="101" t="s">
        <v>3193</v>
      </c>
      <c r="BX17" s="100" t="s">
        <v>269</v>
      </c>
      <c r="BY17" s="100" t="s">
        <v>269</v>
      </c>
      <c r="CD17" s="110" t="s">
        <v>3194</v>
      </c>
      <c r="CE17" s="100" t="s">
        <v>3095</v>
      </c>
      <c r="CF17" s="100">
        <v>380793</v>
      </c>
      <c r="CT17" s="100" t="b">
        <f>Table1[[#This Row],[company_name_netzero]]&lt;&gt;""</f>
        <v>1</v>
      </c>
      <c r="CZ17" s="100" t="b">
        <f>Table1[[#This Row],[company_name_re100]]&lt;&gt;""</f>
        <v>0</v>
      </c>
    </row>
    <row r="18" spans="1:104" ht="21.9" hidden="1" customHeight="1">
      <c r="A18" s="100">
        <v>16</v>
      </c>
      <c r="B18" s="100" t="s">
        <v>112</v>
      </c>
      <c r="C18" s="100" t="s">
        <v>3195</v>
      </c>
      <c r="D18" s="100" t="s">
        <v>113</v>
      </c>
      <c r="E18" s="103">
        <v>-5.0999999999999997E-2</v>
      </c>
      <c r="F18" s="100" t="s">
        <v>114</v>
      </c>
      <c r="G18" s="103">
        <v>-0.161</v>
      </c>
      <c r="H18" s="100" t="s">
        <v>115</v>
      </c>
      <c r="I18" s="102">
        <v>361249</v>
      </c>
      <c r="J18" s="100">
        <v>-2</v>
      </c>
      <c r="K18" s="100">
        <v>14</v>
      </c>
      <c r="AH18" s="100" t="b">
        <f>Table1[[#This Row],[sbti_id]]&lt;&gt;""</f>
        <v>0</v>
      </c>
      <c r="AJ18" s="100" t="s">
        <v>3039</v>
      </c>
      <c r="AK18" s="100" t="s">
        <v>3040</v>
      </c>
      <c r="AL18" s="100" t="s">
        <v>2264</v>
      </c>
      <c r="AM18" s="100" t="s">
        <v>269</v>
      </c>
      <c r="AN18" s="100" t="s">
        <v>675</v>
      </c>
      <c r="AQ18" s="100">
        <v>2060</v>
      </c>
      <c r="AR18" s="100" t="s">
        <v>3041</v>
      </c>
      <c r="AT18" s="101" t="s">
        <v>3196</v>
      </c>
      <c r="AU18" s="100" t="s">
        <v>3197</v>
      </c>
      <c r="AV18" s="100" t="s">
        <v>2995</v>
      </c>
      <c r="AW18" s="100">
        <v>2027</v>
      </c>
      <c r="AX18" s="100">
        <v>12.14</v>
      </c>
      <c r="AY18" s="100">
        <v>2024</v>
      </c>
      <c r="AZ18" s="101" t="s">
        <v>3198</v>
      </c>
      <c r="BA18" s="101" t="s">
        <v>3199</v>
      </c>
      <c r="BB18" s="100" t="s">
        <v>2998</v>
      </c>
      <c r="BC18" s="100" t="s">
        <v>266</v>
      </c>
      <c r="BD18" s="100" t="s">
        <v>266</v>
      </c>
      <c r="BE18" s="100" t="s">
        <v>267</v>
      </c>
      <c r="BF18" s="101" t="s">
        <v>3200</v>
      </c>
      <c r="BG18" s="100" t="s">
        <v>266</v>
      </c>
      <c r="BH18" s="100" t="s">
        <v>3201</v>
      </c>
      <c r="BI18" s="100" t="s">
        <v>3001</v>
      </c>
      <c r="BJ18" s="100" t="s">
        <v>269</v>
      </c>
      <c r="BK18" s="100" t="s">
        <v>267</v>
      </c>
      <c r="BL18" s="101" t="s">
        <v>3202</v>
      </c>
      <c r="BM18" s="100" t="s">
        <v>267</v>
      </c>
      <c r="BQ18" s="100" t="s">
        <v>269</v>
      </c>
      <c r="BR18" s="100" t="s">
        <v>267</v>
      </c>
      <c r="BX18" s="100" t="s">
        <v>269</v>
      </c>
      <c r="BY18" s="100" t="s">
        <v>269</v>
      </c>
      <c r="CD18" s="100">
        <v>302547</v>
      </c>
      <c r="CE18" s="100" t="s">
        <v>3203</v>
      </c>
      <c r="CT18" s="100" t="b">
        <f>Table1[[#This Row],[company_name_netzero]]&lt;&gt;""</f>
        <v>0</v>
      </c>
      <c r="CZ18" s="100" t="b">
        <f>Table1[[#This Row],[company_name_re100]]&lt;&gt;""</f>
        <v>0</v>
      </c>
    </row>
    <row r="19" spans="1:104" ht="21.9" hidden="1" customHeight="1">
      <c r="A19" s="100">
        <v>17</v>
      </c>
      <c r="B19" s="100" t="s">
        <v>120</v>
      </c>
      <c r="C19" s="100" t="s">
        <v>3204</v>
      </c>
      <c r="D19" s="100" t="s">
        <v>121</v>
      </c>
      <c r="E19" s="103">
        <v>0.121</v>
      </c>
      <c r="F19" s="100" t="s">
        <v>122</v>
      </c>
      <c r="G19" s="103">
        <v>-0.13500000000000001</v>
      </c>
      <c r="H19" s="100" t="s">
        <v>123</v>
      </c>
      <c r="I19" s="102">
        <v>44000</v>
      </c>
      <c r="J19" s="100">
        <v>1</v>
      </c>
      <c r="K19" s="100">
        <v>26</v>
      </c>
      <c r="L19" s="100">
        <v>40001254</v>
      </c>
      <c r="M19" s="100" t="s">
        <v>120</v>
      </c>
      <c r="N19" s="100" t="s">
        <v>3205</v>
      </c>
      <c r="O19" s="100" t="s">
        <v>3206</v>
      </c>
      <c r="P19" s="100" t="s">
        <v>2980</v>
      </c>
      <c r="Q19" s="100" t="s">
        <v>2981</v>
      </c>
      <c r="R19" s="100" t="s">
        <v>2982</v>
      </c>
      <c r="S19" s="100" t="s">
        <v>3207</v>
      </c>
      <c r="T19" s="100" t="s">
        <v>673</v>
      </c>
      <c r="U19" s="100" t="s">
        <v>2984</v>
      </c>
      <c r="V19" s="100" t="s">
        <v>3119</v>
      </c>
      <c r="AB19" s="100" t="s">
        <v>3208</v>
      </c>
      <c r="AE19" s="100" t="s">
        <v>2987</v>
      </c>
      <c r="AG19" s="104">
        <v>44952.041666666664</v>
      </c>
      <c r="AH19" s="100" t="b">
        <f>Table1[[#This Row],[sbti_id]]&lt;&gt;""</f>
        <v>1</v>
      </c>
      <c r="AI19" s="100" t="s">
        <v>3209</v>
      </c>
      <c r="AJ19" s="100" t="s">
        <v>2989</v>
      </c>
      <c r="AK19" s="100" t="s">
        <v>2990</v>
      </c>
      <c r="AL19" s="100" t="s">
        <v>2264</v>
      </c>
      <c r="AM19" s="100" t="s">
        <v>269</v>
      </c>
      <c r="AN19" s="100" t="s">
        <v>2995</v>
      </c>
      <c r="AO19" s="100">
        <v>54.6</v>
      </c>
      <c r="AP19" s="100">
        <v>2019</v>
      </c>
      <c r="AQ19" s="100">
        <v>2032</v>
      </c>
      <c r="AR19" s="100" t="s">
        <v>2992</v>
      </c>
      <c r="AS19" s="100">
        <v>2021</v>
      </c>
      <c r="AT19" s="101" t="s">
        <v>3210</v>
      </c>
      <c r="AU19" s="100" t="s">
        <v>3211</v>
      </c>
      <c r="AV19" s="100" t="s">
        <v>2995</v>
      </c>
      <c r="AW19" s="100">
        <v>2030</v>
      </c>
      <c r="AX19" s="100">
        <v>50</v>
      </c>
      <c r="AY19" s="100">
        <v>2019</v>
      </c>
      <c r="AZ19" s="100" t="s">
        <v>3212</v>
      </c>
      <c r="BA19" s="100" t="s">
        <v>3213</v>
      </c>
      <c r="BB19" s="100" t="s">
        <v>2998</v>
      </c>
      <c r="BC19" s="100" t="s">
        <v>266</v>
      </c>
      <c r="BD19" s="100" t="s">
        <v>266</v>
      </c>
      <c r="BE19" s="100" t="s">
        <v>266</v>
      </c>
      <c r="BF19" s="100" t="s">
        <v>3214</v>
      </c>
      <c r="BG19" s="100" t="s">
        <v>269</v>
      </c>
      <c r="BI19" s="100" t="s">
        <v>3001</v>
      </c>
      <c r="BJ19" s="100" t="s">
        <v>269</v>
      </c>
      <c r="BK19" s="100" t="s">
        <v>269</v>
      </c>
      <c r="BL19" s="100" t="s">
        <v>3215</v>
      </c>
      <c r="BM19" s="100" t="s">
        <v>267</v>
      </c>
      <c r="BQ19" s="100" t="s">
        <v>269</v>
      </c>
      <c r="BR19" s="100" t="s">
        <v>267</v>
      </c>
      <c r="BX19" s="100" t="s">
        <v>269</v>
      </c>
      <c r="BY19" s="100" t="s">
        <v>269</v>
      </c>
      <c r="CD19" s="110" t="s">
        <v>3216</v>
      </c>
      <c r="CE19" s="100" t="s">
        <v>3130</v>
      </c>
      <c r="CF19" s="100">
        <v>46000</v>
      </c>
      <c r="CT19" s="100" t="b">
        <f>Table1[[#This Row],[company_name_netzero]]&lt;&gt;""</f>
        <v>1</v>
      </c>
      <c r="CZ19" s="100" t="b">
        <f>Table1[[#This Row],[company_name_re100]]&lt;&gt;""</f>
        <v>0</v>
      </c>
    </row>
    <row r="20" spans="1:104" ht="21.9" hidden="1" customHeight="1">
      <c r="A20" s="100">
        <v>18</v>
      </c>
      <c r="B20" s="100" t="s">
        <v>1807</v>
      </c>
      <c r="C20" s="100" t="s">
        <v>3217</v>
      </c>
      <c r="D20" s="100" t="s">
        <v>1808</v>
      </c>
      <c r="E20" s="103">
        <v>-0.106</v>
      </c>
      <c r="F20" s="100" t="s">
        <v>1809</v>
      </c>
      <c r="G20" s="103">
        <v>-0.16900000000000001</v>
      </c>
      <c r="H20" s="100" t="s">
        <v>1810</v>
      </c>
      <c r="I20" s="102">
        <v>96000</v>
      </c>
      <c r="J20" s="100">
        <v>-5</v>
      </c>
      <c r="K20" s="100">
        <v>31</v>
      </c>
      <c r="AH20" s="100" t="b">
        <f>Table1[[#This Row],[sbti_id]]&lt;&gt;""</f>
        <v>0</v>
      </c>
      <c r="AI20" s="100" t="s">
        <v>3218</v>
      </c>
      <c r="AJ20" s="100" t="s">
        <v>3219</v>
      </c>
      <c r="AK20" s="100" t="s">
        <v>3136</v>
      </c>
      <c r="AL20" s="100" t="s">
        <v>2264</v>
      </c>
      <c r="AM20" s="100" t="s">
        <v>269</v>
      </c>
      <c r="AN20" s="100" t="s">
        <v>417</v>
      </c>
      <c r="AQ20" s="100">
        <v>2050</v>
      </c>
      <c r="AR20" s="100" t="s">
        <v>2992</v>
      </c>
      <c r="AS20" s="100">
        <v>2019</v>
      </c>
      <c r="AT20" s="101" t="s">
        <v>3220</v>
      </c>
      <c r="AU20" s="100" t="s">
        <v>3221</v>
      </c>
      <c r="AV20" s="100" t="s">
        <v>3027</v>
      </c>
      <c r="AW20" s="100">
        <v>2025</v>
      </c>
      <c r="AX20" s="100">
        <v>9</v>
      </c>
      <c r="AY20" s="100">
        <v>2016</v>
      </c>
      <c r="AZ20" s="101" t="s">
        <v>3222</v>
      </c>
      <c r="BA20" s="101" t="s">
        <v>3223</v>
      </c>
      <c r="BB20" s="100" t="s">
        <v>2998</v>
      </c>
      <c r="BC20" s="100" t="s">
        <v>266</v>
      </c>
      <c r="BD20" s="100" t="s">
        <v>266</v>
      </c>
      <c r="BE20" s="100" t="s">
        <v>266</v>
      </c>
      <c r="BF20" s="100" t="s">
        <v>3224</v>
      </c>
      <c r="BG20" s="100" t="s">
        <v>266</v>
      </c>
      <c r="BH20" s="100" t="s">
        <v>3163</v>
      </c>
      <c r="BI20" s="100" t="s">
        <v>3001</v>
      </c>
      <c r="BJ20" s="100" t="s">
        <v>266</v>
      </c>
      <c r="BK20" s="100" t="s">
        <v>266</v>
      </c>
      <c r="BL20" s="101" t="s">
        <v>3225</v>
      </c>
      <c r="BM20" s="100" t="s">
        <v>266</v>
      </c>
      <c r="BN20" s="100" t="s">
        <v>3226</v>
      </c>
      <c r="BP20" s="100" t="s">
        <v>3227</v>
      </c>
      <c r="BQ20" s="100" t="s">
        <v>269</v>
      </c>
      <c r="BR20" s="100" t="s">
        <v>418</v>
      </c>
      <c r="BS20" s="101" t="s">
        <v>3228</v>
      </c>
      <c r="BX20" s="100" t="s">
        <v>269</v>
      </c>
      <c r="BY20" s="100" t="s">
        <v>269</v>
      </c>
      <c r="CD20" s="110" t="s">
        <v>3229</v>
      </c>
      <c r="CE20" s="100" t="s">
        <v>3036</v>
      </c>
      <c r="CF20" s="100">
        <v>104000</v>
      </c>
      <c r="CH20" s="100">
        <v>2015</v>
      </c>
      <c r="CO20" s="100" t="s">
        <v>3230</v>
      </c>
      <c r="CT20" s="100" t="b">
        <f>Table1[[#This Row],[company_name_netzero]]&lt;&gt;""</f>
        <v>1</v>
      </c>
      <c r="CZ20" s="100" t="b">
        <f>Table1[[#This Row],[company_name_re100]]&lt;&gt;""</f>
        <v>0</v>
      </c>
    </row>
    <row r="21" spans="1:104" ht="21.9" hidden="1" customHeight="1">
      <c r="A21" s="100">
        <v>19</v>
      </c>
      <c r="B21" s="100" t="s">
        <v>1177</v>
      </c>
      <c r="C21" s="100" t="s">
        <v>3231</v>
      </c>
      <c r="D21" s="100" t="s">
        <v>1178</v>
      </c>
      <c r="E21" s="103">
        <v>0.16500000000000001</v>
      </c>
      <c r="F21" s="100" t="s">
        <v>1179</v>
      </c>
      <c r="G21" s="106">
        <v>0.18</v>
      </c>
      <c r="H21" s="100" t="s">
        <v>1180</v>
      </c>
      <c r="I21" s="102">
        <v>317233</v>
      </c>
      <c r="J21" s="100">
        <v>2</v>
      </c>
      <c r="K21" s="100">
        <v>31</v>
      </c>
      <c r="AH21" s="100" t="b">
        <f>Table1[[#This Row],[sbti_id]]&lt;&gt;""</f>
        <v>0</v>
      </c>
      <c r="AJ21" s="100" t="s">
        <v>2989</v>
      </c>
      <c r="AK21" s="100" t="s">
        <v>2990</v>
      </c>
      <c r="AL21" s="100" t="s">
        <v>2264</v>
      </c>
      <c r="AM21" s="100" t="s">
        <v>269</v>
      </c>
      <c r="AN21" s="100" t="s">
        <v>417</v>
      </c>
      <c r="AP21" s="100">
        <v>2017</v>
      </c>
      <c r="AQ21" s="100">
        <v>2050</v>
      </c>
      <c r="AR21" s="100" t="s">
        <v>2992</v>
      </c>
      <c r="AS21" s="100">
        <v>2022</v>
      </c>
      <c r="AT21" s="100" t="s">
        <v>3232</v>
      </c>
      <c r="AU21" s="100" t="s">
        <v>3233</v>
      </c>
      <c r="AV21" s="100" t="s">
        <v>2995</v>
      </c>
      <c r="AW21" s="100">
        <v>2030</v>
      </c>
      <c r="AX21" s="100">
        <v>40</v>
      </c>
      <c r="AY21" s="100">
        <v>2017</v>
      </c>
      <c r="AZ21" s="101" t="s">
        <v>3234</v>
      </c>
      <c r="BA21" s="100" t="s">
        <v>3235</v>
      </c>
      <c r="BB21" s="100" t="s">
        <v>2998</v>
      </c>
      <c r="BC21" s="100" t="s">
        <v>266</v>
      </c>
      <c r="BD21" s="100" t="s">
        <v>266</v>
      </c>
      <c r="BE21" s="100" t="s">
        <v>738</v>
      </c>
      <c r="BF21" s="100" t="s">
        <v>3236</v>
      </c>
      <c r="BG21" s="100" t="s">
        <v>266</v>
      </c>
      <c r="BH21" s="100" t="s">
        <v>3059</v>
      </c>
      <c r="BI21" s="100" t="s">
        <v>3001</v>
      </c>
      <c r="BJ21" s="100" t="s">
        <v>269</v>
      </c>
      <c r="BK21" s="100" t="s">
        <v>267</v>
      </c>
      <c r="BL21" s="100" t="s">
        <v>3237</v>
      </c>
      <c r="BM21" s="100" t="s">
        <v>266</v>
      </c>
      <c r="BN21" s="100" t="s">
        <v>3238</v>
      </c>
      <c r="BP21" s="101" t="s">
        <v>3239</v>
      </c>
      <c r="BQ21" s="100" t="s">
        <v>266</v>
      </c>
      <c r="BR21" s="100" t="s">
        <v>418</v>
      </c>
      <c r="BS21" s="101" t="s">
        <v>3240</v>
      </c>
      <c r="BX21" s="100" t="s">
        <v>269</v>
      </c>
      <c r="BY21" s="100" t="s">
        <v>266</v>
      </c>
      <c r="CD21" s="110" t="s">
        <v>3241</v>
      </c>
      <c r="CE21" s="100" t="s">
        <v>3080</v>
      </c>
      <c r="CF21" s="100">
        <v>317233</v>
      </c>
      <c r="CT21" s="100" t="b">
        <f>Table1[[#This Row],[company_name_netzero]]&lt;&gt;""</f>
        <v>0</v>
      </c>
      <c r="CZ21" s="100" t="b">
        <f>Table1[[#This Row],[company_name_re100]]&lt;&gt;""</f>
        <v>0</v>
      </c>
    </row>
    <row r="22" spans="1:104" ht="21.9" hidden="1" customHeight="1">
      <c r="A22" s="100">
        <v>20</v>
      </c>
      <c r="B22" s="100" t="s">
        <v>124</v>
      </c>
      <c r="C22" s="100" t="s">
        <v>3242</v>
      </c>
      <c r="D22" s="100" t="s">
        <v>125</v>
      </c>
      <c r="E22" s="106">
        <v>0.05</v>
      </c>
      <c r="F22" s="100" t="s">
        <v>126</v>
      </c>
      <c r="G22" s="103">
        <v>0.17100000000000001</v>
      </c>
      <c r="H22" s="100" t="s">
        <v>127</v>
      </c>
      <c r="I22" s="102">
        <v>333000</v>
      </c>
      <c r="J22" s="100" t="s">
        <v>2976</v>
      </c>
      <c r="K22" s="100">
        <v>31</v>
      </c>
      <c r="AH22" s="100" t="b">
        <f>Table1[[#This Row],[sbti_id]]&lt;&gt;""</f>
        <v>0</v>
      </c>
      <c r="AJ22" s="100" t="s">
        <v>2989</v>
      </c>
      <c r="AK22" s="100" t="s">
        <v>2990</v>
      </c>
      <c r="AL22" s="100" t="s">
        <v>2264</v>
      </c>
      <c r="AM22" s="100" t="s">
        <v>269</v>
      </c>
      <c r="AN22" s="100" t="s">
        <v>2995</v>
      </c>
      <c r="AO22" s="100">
        <v>39</v>
      </c>
      <c r="AP22" s="100">
        <v>2020</v>
      </c>
      <c r="AQ22" s="100">
        <v>2030</v>
      </c>
      <c r="AR22" s="100" t="s">
        <v>2992</v>
      </c>
      <c r="AS22" s="100">
        <v>2022</v>
      </c>
      <c r="AT22" s="100" t="s">
        <v>3243</v>
      </c>
      <c r="AU22" s="100" t="s">
        <v>3244</v>
      </c>
      <c r="AV22" s="100" t="s">
        <v>3013</v>
      </c>
      <c r="BA22" s="101" t="s">
        <v>3245</v>
      </c>
      <c r="BB22" s="100" t="s">
        <v>2998</v>
      </c>
      <c r="BC22" s="100" t="s">
        <v>266</v>
      </c>
      <c r="BD22" s="100" t="s">
        <v>266</v>
      </c>
      <c r="BE22" s="100" t="s">
        <v>738</v>
      </c>
      <c r="BF22" s="101" t="s">
        <v>3246</v>
      </c>
      <c r="BG22" s="100" t="s">
        <v>266</v>
      </c>
      <c r="BH22" s="100" t="s">
        <v>3059</v>
      </c>
      <c r="BI22" s="100" t="s">
        <v>3001</v>
      </c>
      <c r="BJ22" s="100" t="s">
        <v>269</v>
      </c>
      <c r="BK22" s="100" t="s">
        <v>266</v>
      </c>
      <c r="BL22" s="101" t="s">
        <v>3247</v>
      </c>
      <c r="BM22" s="100" t="s">
        <v>267</v>
      </c>
      <c r="BQ22" s="100" t="s">
        <v>269</v>
      </c>
      <c r="BR22" s="100" t="s">
        <v>267</v>
      </c>
      <c r="BX22" s="100" t="s">
        <v>269</v>
      </c>
      <c r="BY22" s="100" t="s">
        <v>269</v>
      </c>
      <c r="CD22" s="110" t="s">
        <v>3248</v>
      </c>
      <c r="CE22" s="100" t="s">
        <v>3005</v>
      </c>
      <c r="CT22" s="100" t="b">
        <f>Table1[[#This Row],[company_name_netzero]]&lt;&gt;""</f>
        <v>0</v>
      </c>
      <c r="CZ22" s="100" t="b">
        <f>Table1[[#This Row],[company_name_re100]]&lt;&gt;""</f>
        <v>0</v>
      </c>
    </row>
    <row r="23" spans="1:104" ht="21.9" hidden="1" customHeight="1">
      <c r="A23" s="100">
        <v>21</v>
      </c>
      <c r="B23" s="100" t="s">
        <v>137</v>
      </c>
      <c r="C23" s="100" t="s">
        <v>3249</v>
      </c>
      <c r="D23" s="100" t="s">
        <v>138</v>
      </c>
      <c r="E23" s="103">
        <v>0.26600000000000001</v>
      </c>
      <c r="F23" s="100" t="s">
        <v>139</v>
      </c>
      <c r="G23" s="103">
        <v>-0.33500000000000002</v>
      </c>
      <c r="H23" s="100" t="s">
        <v>140</v>
      </c>
      <c r="I23" s="102">
        <v>72398</v>
      </c>
      <c r="J23" s="100">
        <v>12</v>
      </c>
      <c r="K23" s="100">
        <v>30</v>
      </c>
      <c r="L23" s="137">
        <v>40013591</v>
      </c>
      <c r="M23" s="117" t="s">
        <v>3250</v>
      </c>
      <c r="N23" s="117" t="s">
        <v>3251</v>
      </c>
      <c r="O23" s="117" t="s">
        <v>3252</v>
      </c>
      <c r="P23" s="117" t="s">
        <v>3253</v>
      </c>
      <c r="Q23" s="117" t="s">
        <v>2981</v>
      </c>
      <c r="R23" s="117" t="s">
        <v>2982</v>
      </c>
      <c r="S23" s="117" t="s">
        <v>3207</v>
      </c>
      <c r="T23" s="117" t="s">
        <v>3067</v>
      </c>
      <c r="U23" s="117"/>
      <c r="V23" s="117"/>
      <c r="W23" s="117"/>
      <c r="X23" s="117"/>
      <c r="Y23" s="117"/>
      <c r="Z23" s="117"/>
      <c r="AA23" s="117"/>
      <c r="AB23" s="117"/>
      <c r="AC23" s="117"/>
      <c r="AD23" s="117"/>
      <c r="AE23" s="117"/>
      <c r="AF23" s="117"/>
      <c r="AG23" s="138">
        <v>45327.041666666664</v>
      </c>
      <c r="AH23" s="100" t="b">
        <f>Table1[[#This Row],[sbti_id]]&lt;&gt;""</f>
        <v>1</v>
      </c>
      <c r="AI23" s="100" t="s">
        <v>137</v>
      </c>
      <c r="AJ23" s="100" t="s">
        <v>2989</v>
      </c>
      <c r="AK23" s="100" t="s">
        <v>2990</v>
      </c>
      <c r="AL23" s="100" t="s">
        <v>2264</v>
      </c>
      <c r="AM23" s="100" t="s">
        <v>269</v>
      </c>
      <c r="AN23" s="100" t="s">
        <v>675</v>
      </c>
      <c r="AQ23" s="100">
        <v>2040</v>
      </c>
      <c r="AR23" s="100" t="s">
        <v>3041</v>
      </c>
      <c r="AT23" s="101" t="s">
        <v>3254</v>
      </c>
      <c r="AU23" s="100" t="s">
        <v>3255</v>
      </c>
      <c r="AV23" s="100" t="s">
        <v>2995</v>
      </c>
      <c r="AW23" s="100">
        <v>2030</v>
      </c>
      <c r="AX23" s="100">
        <v>50</v>
      </c>
      <c r="AY23" s="100">
        <v>2019</v>
      </c>
      <c r="AZ23" s="101" t="s">
        <v>3256</v>
      </c>
      <c r="BB23" s="100" t="s">
        <v>2998</v>
      </c>
      <c r="BC23" s="100" t="s">
        <v>266</v>
      </c>
      <c r="BD23" s="100" t="s">
        <v>266</v>
      </c>
      <c r="BE23" s="100" t="s">
        <v>266</v>
      </c>
      <c r="BF23" s="101" t="s">
        <v>3257</v>
      </c>
      <c r="BG23" s="100" t="s">
        <v>266</v>
      </c>
      <c r="BH23" s="100" t="s">
        <v>3076</v>
      </c>
      <c r="BI23" s="100" t="s">
        <v>3001</v>
      </c>
      <c r="BJ23" s="100" t="s">
        <v>269</v>
      </c>
      <c r="BK23" s="100" t="s">
        <v>267</v>
      </c>
      <c r="BL23" s="101" t="s">
        <v>3258</v>
      </c>
      <c r="BM23" s="100" t="s">
        <v>267</v>
      </c>
      <c r="BQ23" s="100" t="s">
        <v>266</v>
      </c>
      <c r="BR23" s="100" t="s">
        <v>267</v>
      </c>
      <c r="BX23" s="100" t="s">
        <v>269</v>
      </c>
      <c r="BY23" s="100" t="s">
        <v>269</v>
      </c>
      <c r="CD23" s="110" t="s">
        <v>3259</v>
      </c>
      <c r="CE23" s="100" t="s">
        <v>3130</v>
      </c>
      <c r="CF23" s="100">
        <v>73500</v>
      </c>
      <c r="CT23" s="100" t="b">
        <f>Table1[[#This Row],[company_name_netzero]]&lt;&gt;""</f>
        <v>1</v>
      </c>
      <c r="CU23" s="100" t="s">
        <v>137</v>
      </c>
      <c r="CV23" s="100">
        <v>2022</v>
      </c>
      <c r="CW23" s="100">
        <v>2030</v>
      </c>
      <c r="CX23" s="100" t="s">
        <v>3080</v>
      </c>
      <c r="CY23" s="100" t="s">
        <v>2981</v>
      </c>
      <c r="CZ23" s="100" t="b">
        <f>Table1[[#This Row],[company_name_re100]]&lt;&gt;""</f>
        <v>1</v>
      </c>
    </row>
    <row r="24" spans="1:104" ht="21.9" hidden="1" customHeight="1">
      <c r="A24" s="100">
        <v>22</v>
      </c>
      <c r="B24" s="100" t="s">
        <v>1367</v>
      </c>
      <c r="C24" s="100" t="s">
        <v>3260</v>
      </c>
      <c r="D24" s="100" t="s">
        <v>1368</v>
      </c>
      <c r="E24" s="103">
        <v>0.157</v>
      </c>
      <c r="F24" s="100" t="s">
        <v>1369</v>
      </c>
      <c r="G24" s="103">
        <v>0.218</v>
      </c>
      <c r="H24" s="100" t="s">
        <v>1370</v>
      </c>
      <c r="I24" s="102">
        <v>228000</v>
      </c>
      <c r="J24" s="100">
        <v>4</v>
      </c>
      <c r="K24" s="100">
        <v>28</v>
      </c>
      <c r="L24" s="100">
        <v>40005011</v>
      </c>
      <c r="M24" s="100" t="s">
        <v>3261</v>
      </c>
      <c r="N24" s="100" t="s">
        <v>3262</v>
      </c>
      <c r="O24" s="100" t="s">
        <v>3263</v>
      </c>
      <c r="P24" s="100" t="s">
        <v>2980</v>
      </c>
      <c r="Q24" s="100" t="s">
        <v>2981</v>
      </c>
      <c r="R24" s="100" t="s">
        <v>2982</v>
      </c>
      <c r="S24" s="100" t="s">
        <v>3157</v>
      </c>
      <c r="T24" s="100" t="s">
        <v>673</v>
      </c>
      <c r="U24" s="100" t="s">
        <v>2984</v>
      </c>
      <c r="V24" s="100">
        <v>2030</v>
      </c>
      <c r="Z24" s="100" t="s">
        <v>1421</v>
      </c>
      <c r="AB24" s="100" t="s">
        <v>3264</v>
      </c>
      <c r="AC24" s="100" t="s">
        <v>2986</v>
      </c>
      <c r="AD24" s="104">
        <v>43831.041666666664</v>
      </c>
      <c r="AE24" s="100" t="s">
        <v>2987</v>
      </c>
      <c r="AF24" s="100" t="s">
        <v>2988</v>
      </c>
      <c r="AG24" s="104">
        <v>43831.041666666664</v>
      </c>
      <c r="AH24" s="100" t="b">
        <f>Table1[[#This Row],[sbti_id]]&lt;&gt;""</f>
        <v>1</v>
      </c>
      <c r="AI24" s="100" t="s">
        <v>1367</v>
      </c>
      <c r="AJ24" s="100" t="s">
        <v>2989</v>
      </c>
      <c r="AK24" s="100" t="s">
        <v>2990</v>
      </c>
      <c r="AL24" s="100" t="s">
        <v>2264</v>
      </c>
      <c r="AM24" s="100" t="s">
        <v>269</v>
      </c>
      <c r="AN24" s="100" t="s">
        <v>3265</v>
      </c>
      <c r="AQ24" s="100">
        <v>2030</v>
      </c>
      <c r="AR24" s="100" t="s">
        <v>2992</v>
      </c>
      <c r="AS24" s="100">
        <v>2020</v>
      </c>
      <c r="AT24" s="101" t="s">
        <v>3266</v>
      </c>
      <c r="AU24" s="100" t="s">
        <v>3267</v>
      </c>
      <c r="AV24" s="100" t="s">
        <v>3013</v>
      </c>
      <c r="BB24" s="100" t="s">
        <v>3014</v>
      </c>
      <c r="BC24" s="100" t="s">
        <v>266</v>
      </c>
      <c r="BD24" s="100" t="s">
        <v>266</v>
      </c>
      <c r="BE24" s="100" t="s">
        <v>266</v>
      </c>
      <c r="BF24" s="100" t="s">
        <v>3268</v>
      </c>
      <c r="BG24" s="100" t="s">
        <v>266</v>
      </c>
      <c r="BH24" s="100" t="s">
        <v>3126</v>
      </c>
      <c r="BI24" s="100" t="s">
        <v>3001</v>
      </c>
      <c r="BJ24" s="100" t="s">
        <v>266</v>
      </c>
      <c r="BK24" s="100" t="s">
        <v>267</v>
      </c>
      <c r="BL24" s="101" t="s">
        <v>3269</v>
      </c>
      <c r="BM24" s="100" t="s">
        <v>266</v>
      </c>
      <c r="BN24" s="100" t="s">
        <v>3238</v>
      </c>
      <c r="BP24" s="100" t="s">
        <v>3270</v>
      </c>
      <c r="BQ24" s="100" t="s">
        <v>266</v>
      </c>
      <c r="BR24" s="100" t="s">
        <v>3271</v>
      </c>
      <c r="BS24" s="101" t="s">
        <v>3272</v>
      </c>
      <c r="BX24" s="100" t="s">
        <v>266</v>
      </c>
      <c r="BY24" s="100" t="s">
        <v>266</v>
      </c>
      <c r="CD24" s="110" t="s">
        <v>3273</v>
      </c>
      <c r="CE24" s="100" t="s">
        <v>3080</v>
      </c>
      <c r="CF24" s="100">
        <v>228000</v>
      </c>
      <c r="CT24" s="100" t="b">
        <f>Table1[[#This Row],[company_name_netzero]]&lt;&gt;""</f>
        <v>1</v>
      </c>
      <c r="CU24" s="100" t="s">
        <v>1367</v>
      </c>
      <c r="CV24" s="100">
        <v>2015</v>
      </c>
      <c r="CW24" s="100">
        <v>2014</v>
      </c>
      <c r="CX24" s="100" t="s">
        <v>3080</v>
      </c>
      <c r="CY24" s="100" t="s">
        <v>2981</v>
      </c>
      <c r="CZ24" s="100" t="b">
        <f>Table1[[#This Row],[company_name_re100]]&lt;&gt;""</f>
        <v>1</v>
      </c>
    </row>
    <row r="25" spans="1:104" ht="21.9" hidden="1" customHeight="1">
      <c r="A25" s="100">
        <v>23</v>
      </c>
      <c r="B25" s="100" t="s">
        <v>141</v>
      </c>
      <c r="C25" s="100" t="s">
        <v>3274</v>
      </c>
      <c r="D25" s="100" t="s">
        <v>142</v>
      </c>
      <c r="E25" s="103">
        <v>-4.0000000000000001E-3</v>
      </c>
      <c r="F25" s="100" t="s">
        <v>143</v>
      </c>
      <c r="G25" s="103">
        <v>-0.625</v>
      </c>
      <c r="H25" s="100" t="s">
        <v>144</v>
      </c>
      <c r="I25" s="102">
        <v>13086</v>
      </c>
      <c r="J25" s="100">
        <v>-4</v>
      </c>
      <c r="K25" s="100">
        <v>11</v>
      </c>
      <c r="AH25" s="100" t="b">
        <f>Table1[[#This Row],[sbti_id]]&lt;&gt;""</f>
        <v>0</v>
      </c>
      <c r="AI25" s="100" t="s">
        <v>141</v>
      </c>
      <c r="AJ25" s="100" t="s">
        <v>3275</v>
      </c>
      <c r="AK25" s="100" t="s">
        <v>3040</v>
      </c>
      <c r="AL25" s="100" t="s">
        <v>2264</v>
      </c>
      <c r="AM25" s="100" t="s">
        <v>266</v>
      </c>
      <c r="AN25" s="100" t="s">
        <v>675</v>
      </c>
      <c r="AQ25" s="100">
        <v>2050</v>
      </c>
      <c r="AR25" s="100" t="s">
        <v>2992</v>
      </c>
      <c r="AT25" s="101" t="s">
        <v>3276</v>
      </c>
      <c r="AU25" s="100" t="s">
        <v>3277</v>
      </c>
      <c r="AV25" s="100" t="s">
        <v>2995</v>
      </c>
      <c r="AW25" s="100">
        <v>2032</v>
      </c>
      <c r="AX25" s="100">
        <v>50</v>
      </c>
      <c r="AY25" s="100">
        <v>2020</v>
      </c>
      <c r="AZ25" s="100" t="s">
        <v>3278</v>
      </c>
      <c r="BA25" s="100" t="s">
        <v>3279</v>
      </c>
      <c r="BB25" s="100" t="s">
        <v>2998</v>
      </c>
      <c r="BC25" s="100" t="s">
        <v>266</v>
      </c>
      <c r="BD25" s="100" t="s">
        <v>266</v>
      </c>
      <c r="BE25" s="100" t="s">
        <v>266</v>
      </c>
      <c r="BF25" s="101" t="s">
        <v>3280</v>
      </c>
      <c r="BG25" s="100" t="s">
        <v>269</v>
      </c>
      <c r="BI25" s="100" t="s">
        <v>3001</v>
      </c>
      <c r="BJ25" s="100" t="s">
        <v>269</v>
      </c>
      <c r="BK25" s="100" t="s">
        <v>267</v>
      </c>
      <c r="BL25" s="101" t="s">
        <v>3281</v>
      </c>
      <c r="BM25" s="100" t="s">
        <v>269</v>
      </c>
      <c r="BQ25" s="100" t="s">
        <v>269</v>
      </c>
      <c r="BR25" s="100" t="s">
        <v>3019</v>
      </c>
      <c r="BS25" s="101" t="s">
        <v>3282</v>
      </c>
      <c r="BX25" s="100" t="s">
        <v>269</v>
      </c>
      <c r="BY25" s="100" t="s">
        <v>269</v>
      </c>
      <c r="CD25" s="110" t="s">
        <v>3283</v>
      </c>
      <c r="CE25" s="100" t="s">
        <v>3284</v>
      </c>
      <c r="CT25" s="100" t="b">
        <f>Table1[[#This Row],[company_name_netzero]]&lt;&gt;""</f>
        <v>1</v>
      </c>
      <c r="CZ25" s="100" t="b">
        <f>Table1[[#This Row],[company_name_re100]]&lt;&gt;""</f>
        <v>0</v>
      </c>
    </row>
    <row r="26" spans="1:104" ht="21.9" hidden="1" customHeight="1">
      <c r="A26" s="100">
        <v>24</v>
      </c>
      <c r="B26" s="100" t="s">
        <v>145</v>
      </c>
      <c r="C26" s="100" t="s">
        <v>3285</v>
      </c>
      <c r="D26" s="100" t="s">
        <v>146</v>
      </c>
      <c r="E26" s="106">
        <v>0.06</v>
      </c>
      <c r="F26" s="100" t="s">
        <v>147</v>
      </c>
      <c r="G26" s="103">
        <v>-1.3819999999999999</v>
      </c>
      <c r="H26" s="100" t="s">
        <v>148</v>
      </c>
      <c r="I26" s="102">
        <v>84146</v>
      </c>
      <c r="J26" s="100" t="s">
        <v>2976</v>
      </c>
      <c r="K26" s="100">
        <v>15</v>
      </c>
      <c r="AH26" s="100" t="b">
        <f>Table1[[#This Row],[sbti_id]]&lt;&gt;""</f>
        <v>0</v>
      </c>
      <c r="AI26" s="100" t="s">
        <v>3286</v>
      </c>
      <c r="AJ26" s="100" t="s">
        <v>3287</v>
      </c>
      <c r="AK26" s="100" t="s">
        <v>3136</v>
      </c>
      <c r="AL26" s="100" t="s">
        <v>2264</v>
      </c>
      <c r="AM26" s="100" t="s">
        <v>269</v>
      </c>
      <c r="AN26" s="100" t="s">
        <v>417</v>
      </c>
      <c r="AQ26" s="100">
        <v>2050</v>
      </c>
      <c r="AR26" s="100" t="s">
        <v>2992</v>
      </c>
      <c r="AS26" s="100">
        <v>2024</v>
      </c>
      <c r="AT26" s="100" t="s">
        <v>3288</v>
      </c>
      <c r="AU26" s="100" t="s">
        <v>3289</v>
      </c>
      <c r="AV26" s="100" t="s">
        <v>2995</v>
      </c>
      <c r="AW26" s="100">
        <v>2026</v>
      </c>
      <c r="AX26" s="100">
        <v>50</v>
      </c>
      <c r="AY26" s="100">
        <v>2019</v>
      </c>
      <c r="AZ26" s="100" t="s">
        <v>3290</v>
      </c>
      <c r="BA26" s="100" t="s">
        <v>3291</v>
      </c>
      <c r="BB26" s="100" t="s">
        <v>2998</v>
      </c>
      <c r="BC26" s="100" t="s">
        <v>266</v>
      </c>
      <c r="BD26" s="100" t="s">
        <v>266</v>
      </c>
      <c r="BE26" s="100" t="s">
        <v>266</v>
      </c>
      <c r="BF26" s="100" t="s">
        <v>3292</v>
      </c>
      <c r="BG26" s="100" t="s">
        <v>266</v>
      </c>
      <c r="BH26" s="100" t="s">
        <v>3000</v>
      </c>
      <c r="BI26" s="100" t="s">
        <v>3001</v>
      </c>
      <c r="BJ26" s="100" t="s">
        <v>269</v>
      </c>
      <c r="BK26" s="100" t="s">
        <v>266</v>
      </c>
      <c r="BL26" s="100" t="s">
        <v>3293</v>
      </c>
      <c r="BM26" s="100" t="s">
        <v>267</v>
      </c>
      <c r="BQ26" s="100" t="s">
        <v>269</v>
      </c>
      <c r="BR26" s="100" t="s">
        <v>880</v>
      </c>
      <c r="BS26" s="100" t="s">
        <v>3294</v>
      </c>
      <c r="BX26" s="100" t="s">
        <v>269</v>
      </c>
      <c r="BY26" s="100" t="s">
        <v>269</v>
      </c>
      <c r="CD26" s="110" t="s">
        <v>3283</v>
      </c>
      <c r="CE26" s="100" t="s">
        <v>3284</v>
      </c>
      <c r="CF26" s="100">
        <v>150000</v>
      </c>
      <c r="CT26" s="100" t="b">
        <f>Table1[[#This Row],[company_name_netzero]]&lt;&gt;""</f>
        <v>1</v>
      </c>
      <c r="CZ26" s="100" t="b">
        <f>Table1[[#This Row],[company_name_re100]]&lt;&gt;""</f>
        <v>0</v>
      </c>
    </row>
    <row r="27" spans="1:104" ht="21.9" hidden="1" customHeight="1">
      <c r="A27" s="100">
        <v>25</v>
      </c>
      <c r="B27" s="100" t="s">
        <v>157</v>
      </c>
      <c r="C27" s="100" t="s">
        <v>3295</v>
      </c>
      <c r="D27" s="100" t="s">
        <v>158</v>
      </c>
      <c r="E27" s="103">
        <v>0.106</v>
      </c>
      <c r="F27" s="100" t="s">
        <v>159</v>
      </c>
      <c r="G27" s="103">
        <v>2.2639999999999998</v>
      </c>
      <c r="H27" s="100" t="s">
        <v>160</v>
      </c>
      <c r="I27" s="102">
        <v>48411</v>
      </c>
      <c r="J27" s="100">
        <v>2</v>
      </c>
      <c r="K27" s="100">
        <v>28</v>
      </c>
      <c r="L27" s="100">
        <v>40000125</v>
      </c>
      <c r="M27" s="100" t="s">
        <v>3296</v>
      </c>
      <c r="N27" s="100" t="s">
        <v>3297</v>
      </c>
      <c r="O27" s="100" t="s">
        <v>3298</v>
      </c>
      <c r="P27" s="100" t="s">
        <v>2980</v>
      </c>
      <c r="Q27" s="100" t="s">
        <v>2981</v>
      </c>
      <c r="R27" s="100" t="s">
        <v>2982</v>
      </c>
      <c r="S27" s="100" t="s">
        <v>3207</v>
      </c>
      <c r="T27" s="100" t="s">
        <v>673</v>
      </c>
      <c r="U27" s="100" t="s">
        <v>2984</v>
      </c>
      <c r="V27" s="100" t="s">
        <v>3086</v>
      </c>
      <c r="AB27" s="101" t="s">
        <v>3299</v>
      </c>
      <c r="AC27" s="100" t="s">
        <v>2986</v>
      </c>
      <c r="AD27" s="104">
        <v>44538.041666666664</v>
      </c>
      <c r="AE27" s="100" t="s">
        <v>2987</v>
      </c>
      <c r="AG27" s="104">
        <v>45365.041666666664</v>
      </c>
      <c r="AH27" s="100" t="b">
        <f>Table1[[#This Row],[sbti_id]]&lt;&gt;""</f>
        <v>1</v>
      </c>
      <c r="AI27" s="100" t="s">
        <v>157</v>
      </c>
      <c r="AJ27" s="100" t="s">
        <v>2989</v>
      </c>
      <c r="AK27" s="100" t="s">
        <v>2990</v>
      </c>
      <c r="AL27" s="100" t="s">
        <v>2264</v>
      </c>
      <c r="AM27" s="100" t="s">
        <v>269</v>
      </c>
      <c r="AN27" s="100" t="s">
        <v>2995</v>
      </c>
      <c r="AO27" s="100">
        <v>50</v>
      </c>
      <c r="AP27" s="100">
        <v>2019</v>
      </c>
      <c r="AQ27" s="100">
        <v>2030</v>
      </c>
      <c r="AR27" s="100" t="s">
        <v>2992</v>
      </c>
      <c r="AS27" s="100">
        <v>2024</v>
      </c>
      <c r="AT27" s="100" t="s">
        <v>3300</v>
      </c>
      <c r="AU27" s="100" t="s">
        <v>3301</v>
      </c>
      <c r="AV27" s="100" t="s">
        <v>3013</v>
      </c>
      <c r="BA27" s="100" t="s">
        <v>3302</v>
      </c>
      <c r="BB27" s="100" t="s">
        <v>2998</v>
      </c>
      <c r="BC27" s="100" t="s">
        <v>266</v>
      </c>
      <c r="BD27" s="100" t="s">
        <v>266</v>
      </c>
      <c r="BE27" s="100" t="s">
        <v>738</v>
      </c>
      <c r="BF27" s="100" t="s">
        <v>3303</v>
      </c>
      <c r="BG27" s="100" t="s">
        <v>266</v>
      </c>
      <c r="BH27" s="100" t="s">
        <v>3304</v>
      </c>
      <c r="BI27" s="100" t="s">
        <v>3001</v>
      </c>
      <c r="BJ27" s="100" t="s">
        <v>269</v>
      </c>
      <c r="BK27" s="100" t="s">
        <v>267</v>
      </c>
      <c r="BL27" s="100" t="s">
        <v>3305</v>
      </c>
      <c r="BM27" s="100" t="s">
        <v>267</v>
      </c>
      <c r="BQ27" s="100" t="s">
        <v>269</v>
      </c>
      <c r="BR27" s="100" t="s">
        <v>267</v>
      </c>
      <c r="BX27" s="100" t="s">
        <v>269</v>
      </c>
      <c r="BY27" s="100" t="s">
        <v>266</v>
      </c>
      <c r="CD27" s="110" t="s">
        <v>3306</v>
      </c>
      <c r="CE27" s="100" t="s">
        <v>3130</v>
      </c>
      <c r="CF27" s="100">
        <v>48900</v>
      </c>
      <c r="CT27" s="100" t="b">
        <f>Table1[[#This Row],[company_name_netzero]]&lt;&gt;""</f>
        <v>1</v>
      </c>
      <c r="CZ27" s="100" t="b">
        <f>Table1[[#This Row],[company_name_re100]]&lt;&gt;""</f>
        <v>0</v>
      </c>
    </row>
    <row r="28" spans="1:104" ht="21.9" hidden="1" customHeight="1">
      <c r="A28" s="100">
        <v>26</v>
      </c>
      <c r="B28" s="100" t="s">
        <v>161</v>
      </c>
      <c r="C28" s="100" t="s">
        <v>3307</v>
      </c>
      <c r="D28" s="100" t="s">
        <v>162</v>
      </c>
      <c r="E28" s="103">
        <v>-5.0000000000000001E-3</v>
      </c>
      <c r="F28" s="100" t="s">
        <v>163</v>
      </c>
      <c r="G28" s="103">
        <v>-1.0999999999999999E-2</v>
      </c>
      <c r="H28" s="100" t="s">
        <v>164</v>
      </c>
      <c r="I28" s="102">
        <v>415159</v>
      </c>
      <c r="J28" s="100">
        <v>-4</v>
      </c>
      <c r="K28" s="100">
        <v>27</v>
      </c>
      <c r="AH28" s="100" t="b">
        <f>Table1[[#This Row],[sbti_id]]&lt;&gt;""</f>
        <v>0</v>
      </c>
      <c r="AJ28" s="100" t="s">
        <v>3039</v>
      </c>
      <c r="AK28" s="100" t="s">
        <v>3040</v>
      </c>
      <c r="AL28" s="100" t="s">
        <v>2264</v>
      </c>
      <c r="AM28" s="100" t="s">
        <v>269</v>
      </c>
      <c r="AN28" s="100" t="s">
        <v>3013</v>
      </c>
      <c r="AU28" s="100" t="s">
        <v>3308</v>
      </c>
      <c r="BA28" s="100" t="s">
        <v>3309</v>
      </c>
      <c r="BC28" s="100" t="s">
        <v>267</v>
      </c>
      <c r="BD28" s="100" t="s">
        <v>267</v>
      </c>
      <c r="BE28" s="100" t="s">
        <v>267</v>
      </c>
      <c r="BG28" s="100" t="s">
        <v>269</v>
      </c>
      <c r="BI28" s="100" t="s">
        <v>3001</v>
      </c>
      <c r="BJ28" s="100" t="s">
        <v>269</v>
      </c>
      <c r="BK28" s="100" t="s">
        <v>266</v>
      </c>
      <c r="BL28" s="101" t="s">
        <v>3310</v>
      </c>
      <c r="BM28" s="100" t="s">
        <v>267</v>
      </c>
      <c r="BQ28" s="100" t="s">
        <v>269</v>
      </c>
      <c r="BR28" s="100" t="s">
        <v>267</v>
      </c>
      <c r="BX28" s="100" t="s">
        <v>269</v>
      </c>
      <c r="BY28" s="100" t="s">
        <v>269</v>
      </c>
      <c r="CD28" s="110" t="s">
        <v>3306</v>
      </c>
      <c r="CE28" s="100" t="s">
        <v>3080</v>
      </c>
      <c r="CT28" s="100" t="b">
        <f>Table1[[#This Row],[company_name_netzero]]&lt;&gt;""</f>
        <v>0</v>
      </c>
      <c r="CZ28" s="100" t="b">
        <f>Table1[[#This Row],[company_name_re100]]&lt;&gt;""</f>
        <v>0</v>
      </c>
    </row>
    <row r="29" spans="1:104" ht="21.9" hidden="1" customHeight="1">
      <c r="A29" s="100">
        <v>27</v>
      </c>
      <c r="B29" s="100" t="s">
        <v>1721</v>
      </c>
      <c r="C29" s="100" t="s">
        <v>3311</v>
      </c>
      <c r="D29" s="100" t="s">
        <v>1722</v>
      </c>
      <c r="E29" s="103">
        <v>0.113</v>
      </c>
      <c r="F29" s="100" t="s">
        <v>1723</v>
      </c>
      <c r="G29" s="103">
        <v>1.2250000000000001</v>
      </c>
      <c r="H29" s="100" t="s">
        <v>1724</v>
      </c>
      <c r="I29" s="102">
        <v>262647</v>
      </c>
      <c r="J29" s="100">
        <v>4</v>
      </c>
      <c r="K29" s="100">
        <v>31</v>
      </c>
      <c r="AH29" s="100" t="b">
        <f>Table1[[#This Row],[sbti_id]]&lt;&gt;""</f>
        <v>0</v>
      </c>
      <c r="AI29" s="100" t="s">
        <v>3312</v>
      </c>
      <c r="AJ29" s="100" t="s">
        <v>3313</v>
      </c>
      <c r="AK29" s="100" t="s">
        <v>3040</v>
      </c>
      <c r="AL29" s="100" t="s">
        <v>2264</v>
      </c>
      <c r="AM29" s="100" t="s">
        <v>269</v>
      </c>
      <c r="AN29" s="100" t="s">
        <v>417</v>
      </c>
      <c r="AQ29" s="100">
        <v>2050</v>
      </c>
      <c r="AR29" s="100" t="s">
        <v>2992</v>
      </c>
      <c r="AS29" s="100">
        <v>2022</v>
      </c>
      <c r="AT29" s="101" t="s">
        <v>3314</v>
      </c>
      <c r="AU29" s="100" t="s">
        <v>3315</v>
      </c>
      <c r="AV29" s="100" t="s">
        <v>3013</v>
      </c>
      <c r="BA29" s="101" t="s">
        <v>3316</v>
      </c>
      <c r="BB29" s="100" t="s">
        <v>3014</v>
      </c>
      <c r="BC29" s="100" t="s">
        <v>266</v>
      </c>
      <c r="BD29" s="100" t="s">
        <v>266</v>
      </c>
      <c r="BE29" s="100" t="s">
        <v>269</v>
      </c>
      <c r="BF29" s="101" t="s">
        <v>3317</v>
      </c>
      <c r="BG29" s="100" t="s">
        <v>266</v>
      </c>
      <c r="BH29" s="100" t="s">
        <v>3318</v>
      </c>
      <c r="BI29" s="100" t="s">
        <v>3001</v>
      </c>
      <c r="BJ29" s="100" t="s">
        <v>269</v>
      </c>
      <c r="BK29" s="100" t="s">
        <v>266</v>
      </c>
      <c r="BL29" s="101" t="s">
        <v>3319</v>
      </c>
      <c r="BM29" s="100" t="s">
        <v>266</v>
      </c>
      <c r="BN29" s="100" t="s">
        <v>3320</v>
      </c>
      <c r="BQ29" s="100" t="s">
        <v>269</v>
      </c>
      <c r="BR29" s="100" t="s">
        <v>418</v>
      </c>
      <c r="BS29" s="101" t="s">
        <v>3321</v>
      </c>
      <c r="BX29" s="100" t="s">
        <v>269</v>
      </c>
      <c r="BY29" s="100" t="s">
        <v>269</v>
      </c>
      <c r="CD29" s="110" t="s">
        <v>3322</v>
      </c>
      <c r="CE29" s="100" t="s">
        <v>3005</v>
      </c>
      <c r="CF29" s="100">
        <v>129480</v>
      </c>
      <c r="CT29" s="100" t="b">
        <f>Table1[[#This Row],[company_name_netzero]]&lt;&gt;""</f>
        <v>1</v>
      </c>
      <c r="CU29" s="100" t="s">
        <v>1721</v>
      </c>
      <c r="CV29" s="100">
        <v>2022</v>
      </c>
      <c r="CW29" s="100">
        <v>2050</v>
      </c>
      <c r="CX29" s="100" t="s">
        <v>3095</v>
      </c>
      <c r="CY29" s="100" t="s">
        <v>3323</v>
      </c>
      <c r="CZ29" s="100" t="b">
        <f>Table1[[#This Row],[company_name_re100]]&lt;&gt;""</f>
        <v>1</v>
      </c>
    </row>
    <row r="30" spans="1:104" ht="21.9" hidden="1" customHeight="1">
      <c r="A30" s="100">
        <v>28</v>
      </c>
      <c r="B30" s="100" t="s">
        <v>1024</v>
      </c>
      <c r="C30" s="100" t="s">
        <v>3324</v>
      </c>
      <c r="D30" s="100" t="s">
        <v>1025</v>
      </c>
      <c r="E30" s="106">
        <v>0.08</v>
      </c>
      <c r="F30" s="100" t="s">
        <v>1026</v>
      </c>
      <c r="G30" s="103">
        <v>4.2999999999999997E-2</v>
      </c>
      <c r="H30" s="100" t="s">
        <v>1027</v>
      </c>
      <c r="I30" s="102">
        <v>633167</v>
      </c>
      <c r="J30" s="100">
        <v>4</v>
      </c>
      <c r="K30" s="100">
        <v>21</v>
      </c>
      <c r="L30" s="120">
        <v>40014429</v>
      </c>
      <c r="M30" s="128" t="s">
        <v>3325</v>
      </c>
      <c r="N30" s="128" t="s">
        <v>3326</v>
      </c>
      <c r="O30" s="128" t="s">
        <v>3327</v>
      </c>
      <c r="P30" s="128" t="s">
        <v>2980</v>
      </c>
      <c r="Q30" s="128" t="s">
        <v>3328</v>
      </c>
      <c r="R30" s="128" t="s">
        <v>3181</v>
      </c>
      <c r="S30" s="128" t="s">
        <v>3085</v>
      </c>
      <c r="T30" s="128" t="s">
        <v>673</v>
      </c>
      <c r="U30" s="128" t="s">
        <v>3329</v>
      </c>
      <c r="V30" s="128">
        <v>2030</v>
      </c>
      <c r="W30" s="128" t="s">
        <v>673</v>
      </c>
      <c r="X30" s="128" t="s">
        <v>3329</v>
      </c>
      <c r="Y30" s="128">
        <v>2050</v>
      </c>
      <c r="Z30" s="128" t="s">
        <v>673</v>
      </c>
      <c r="AA30" s="128">
        <v>2050</v>
      </c>
      <c r="AB30" s="129" t="s">
        <v>3330</v>
      </c>
      <c r="AC30" s="128" t="s">
        <v>2986</v>
      </c>
      <c r="AD30" s="128" t="s">
        <v>3331</v>
      </c>
      <c r="AE30" s="128" t="s">
        <v>3332</v>
      </c>
      <c r="AF30" s="128"/>
      <c r="AG30" s="136">
        <v>45540.041666666664</v>
      </c>
      <c r="AH30" s="100" t="b">
        <f>Table1[[#This Row],[sbti_id]]&lt;&gt;""</f>
        <v>1</v>
      </c>
      <c r="AI30" s="128" t="s">
        <v>3333</v>
      </c>
      <c r="AJ30" s="128" t="s">
        <v>3334</v>
      </c>
      <c r="AK30" s="128" t="s">
        <v>3040</v>
      </c>
      <c r="AL30" s="128" t="s">
        <v>2264</v>
      </c>
      <c r="AM30" s="128" t="s">
        <v>269</v>
      </c>
      <c r="AN30" s="128" t="s">
        <v>417</v>
      </c>
      <c r="AO30" s="128"/>
      <c r="AP30" s="128"/>
      <c r="AQ30" s="128">
        <v>2050</v>
      </c>
      <c r="AR30" s="128" t="s">
        <v>2992</v>
      </c>
      <c r="AS30" s="128">
        <v>2021</v>
      </c>
      <c r="AT30" s="128" t="s">
        <v>3335</v>
      </c>
      <c r="AU30" s="128" t="s">
        <v>3336</v>
      </c>
      <c r="AV30" s="128" t="s">
        <v>2995</v>
      </c>
      <c r="AW30" s="128">
        <v>2025</v>
      </c>
      <c r="AX30" s="128">
        <v>63</v>
      </c>
      <c r="AY30" s="128">
        <v>2020</v>
      </c>
      <c r="AZ30" s="128" t="s">
        <v>3337</v>
      </c>
      <c r="BA30" s="129" t="s">
        <v>3338</v>
      </c>
      <c r="BB30" s="128" t="s">
        <v>267</v>
      </c>
      <c r="BC30" s="128" t="s">
        <v>266</v>
      </c>
      <c r="BD30" s="128" t="s">
        <v>266</v>
      </c>
      <c r="BE30" s="128" t="s">
        <v>269</v>
      </c>
      <c r="BF30" s="128" t="s">
        <v>3339</v>
      </c>
      <c r="BG30" s="128" t="s">
        <v>269</v>
      </c>
      <c r="BH30" s="128"/>
      <c r="BI30" s="128" t="s">
        <v>3340</v>
      </c>
      <c r="BJ30" s="128" t="s">
        <v>269</v>
      </c>
      <c r="BK30" s="128" t="s">
        <v>267</v>
      </c>
      <c r="BL30" s="129" t="s">
        <v>3341</v>
      </c>
      <c r="BM30" s="128" t="s">
        <v>267</v>
      </c>
      <c r="BN30" s="128"/>
      <c r="BO30" s="128"/>
      <c r="BP30" s="128"/>
      <c r="BQ30" s="128" t="s">
        <v>269</v>
      </c>
      <c r="BR30" s="128" t="s">
        <v>267</v>
      </c>
      <c r="BS30" s="128" t="s">
        <v>3342</v>
      </c>
      <c r="BT30" s="128"/>
      <c r="BU30" s="128"/>
      <c r="BV30" s="128"/>
      <c r="BW30" s="128"/>
      <c r="BX30" s="128" t="s">
        <v>269</v>
      </c>
      <c r="BY30" s="128" t="s">
        <v>266</v>
      </c>
      <c r="BZ30" s="128"/>
      <c r="CA30" s="128"/>
      <c r="CB30" s="128"/>
      <c r="CC30" s="128"/>
      <c r="CD30" s="128">
        <v>213577000000</v>
      </c>
      <c r="CE30" s="128" t="s">
        <v>3005</v>
      </c>
      <c r="CF30" s="128">
        <v>1000000</v>
      </c>
      <c r="CG30" s="128"/>
      <c r="CH30" s="128"/>
      <c r="CI30" s="128"/>
      <c r="CJ30" s="128"/>
      <c r="CK30" s="128"/>
      <c r="CL30" s="128"/>
      <c r="CM30" s="128"/>
      <c r="CN30" s="128"/>
      <c r="CO30" s="128"/>
      <c r="CP30" s="128"/>
      <c r="CQ30" s="128"/>
      <c r="CR30" s="128"/>
      <c r="CS30" s="128"/>
      <c r="CT30" s="100" t="b">
        <f>Table1[[#This Row],[company_name_netzero]]&lt;&gt;""</f>
        <v>1</v>
      </c>
      <c r="CU30" s="112" t="s">
        <v>1024</v>
      </c>
      <c r="CV30" s="100">
        <v>2024</v>
      </c>
      <c r="CW30" s="100">
        <v>2040</v>
      </c>
      <c r="CX30" s="100" t="s">
        <v>3095</v>
      </c>
      <c r="CY30" s="100" t="s">
        <v>3343</v>
      </c>
      <c r="CZ30" s="100" t="b">
        <f>Table1[[#This Row],[company_name_re100]]&lt;&gt;""</f>
        <v>1</v>
      </c>
    </row>
    <row r="31" spans="1:104" ht="21.9" hidden="1" customHeight="1">
      <c r="A31" s="100">
        <v>29</v>
      </c>
      <c r="B31" s="100" t="s">
        <v>443</v>
      </c>
      <c r="C31" s="100" t="s">
        <v>3344</v>
      </c>
      <c r="D31" s="100" t="s">
        <v>444</v>
      </c>
      <c r="E31" s="103">
        <v>8.9999999999999993E-3</v>
      </c>
      <c r="F31" s="100" t="s">
        <v>445</v>
      </c>
      <c r="G31" s="103">
        <v>-0.17399999999999999</v>
      </c>
      <c r="H31" s="100" t="s">
        <v>446</v>
      </c>
      <c r="I31" s="102">
        <v>45298</v>
      </c>
      <c r="J31" s="100" t="s">
        <v>2976</v>
      </c>
      <c r="K31" s="100">
        <v>31</v>
      </c>
      <c r="AH31" s="100" t="b">
        <f>Table1[[#This Row],[sbti_id]]&lt;&gt;""</f>
        <v>0</v>
      </c>
      <c r="AI31" s="100" t="s">
        <v>443</v>
      </c>
      <c r="AJ31" s="100" t="s">
        <v>2989</v>
      </c>
      <c r="AK31" s="100" t="s">
        <v>2990</v>
      </c>
      <c r="AL31" s="100" t="s">
        <v>2264</v>
      </c>
      <c r="AM31" s="100" t="s">
        <v>269</v>
      </c>
      <c r="AN31" s="100" t="s">
        <v>417</v>
      </c>
      <c r="AQ31" s="100">
        <v>2050</v>
      </c>
      <c r="AR31" s="100" t="s">
        <v>3041</v>
      </c>
      <c r="AS31" s="100">
        <v>2021</v>
      </c>
      <c r="AT31" s="100" t="s">
        <v>3345</v>
      </c>
      <c r="AU31" s="100" t="s">
        <v>3346</v>
      </c>
      <c r="AV31" s="100" t="s">
        <v>3027</v>
      </c>
      <c r="AW31" s="100">
        <v>2028</v>
      </c>
      <c r="AX31" s="100">
        <v>5</v>
      </c>
      <c r="AY31" s="100">
        <v>2016</v>
      </c>
      <c r="AZ31" s="101" t="s">
        <v>3347</v>
      </c>
      <c r="BA31" s="100" t="s">
        <v>3348</v>
      </c>
      <c r="BB31" s="100" t="s">
        <v>2998</v>
      </c>
      <c r="BC31" s="100" t="s">
        <v>266</v>
      </c>
      <c r="BD31" s="100" t="s">
        <v>266</v>
      </c>
      <c r="BE31" s="100" t="s">
        <v>738</v>
      </c>
      <c r="BF31" s="100" t="s">
        <v>3349</v>
      </c>
      <c r="BG31" s="100" t="s">
        <v>266</v>
      </c>
      <c r="BH31" s="100" t="s">
        <v>3350</v>
      </c>
      <c r="BI31" s="100" t="s">
        <v>3001</v>
      </c>
      <c r="BJ31" s="100" t="s">
        <v>269</v>
      </c>
      <c r="BK31" s="100" t="s">
        <v>267</v>
      </c>
      <c r="BL31" s="100" t="s">
        <v>3351</v>
      </c>
      <c r="BM31" s="100" t="s">
        <v>266</v>
      </c>
      <c r="BN31" s="100" t="s">
        <v>3352</v>
      </c>
      <c r="BQ31" s="100" t="s">
        <v>266</v>
      </c>
      <c r="BR31" s="100" t="s">
        <v>880</v>
      </c>
      <c r="BS31" s="100" t="s">
        <v>3353</v>
      </c>
      <c r="BX31" s="100" t="s">
        <v>269</v>
      </c>
      <c r="BY31" s="100" t="s">
        <v>269</v>
      </c>
      <c r="CD31" s="110" t="s">
        <v>3354</v>
      </c>
      <c r="CE31" s="100" t="s">
        <v>3036</v>
      </c>
      <c r="CF31" s="100">
        <v>45298</v>
      </c>
      <c r="CO31" s="100" t="s">
        <v>3355</v>
      </c>
      <c r="CT31" s="100" t="b">
        <f>Table1[[#This Row],[company_name_netzero]]&lt;&gt;""</f>
        <v>1</v>
      </c>
      <c r="CU31" s="111" t="s">
        <v>3356</v>
      </c>
      <c r="CZ31" s="100" t="b">
        <f>Table1[[#This Row],[company_name_re100]]&lt;&gt;""</f>
        <v>1</v>
      </c>
    </row>
    <row r="32" spans="1:104" ht="21.9" hidden="1" customHeight="1">
      <c r="A32" s="100">
        <v>30</v>
      </c>
      <c r="B32" s="100" t="s">
        <v>169</v>
      </c>
      <c r="C32" s="100" t="s">
        <v>3357</v>
      </c>
      <c r="D32" s="100" t="s">
        <v>170</v>
      </c>
      <c r="E32" s="103">
        <v>2.5999999999999999E-2</v>
      </c>
      <c r="F32" s="100" t="s">
        <v>171</v>
      </c>
      <c r="G32" s="106">
        <v>0.03</v>
      </c>
      <c r="H32" s="100" t="s">
        <v>172</v>
      </c>
      <c r="I32" s="102">
        <v>454716</v>
      </c>
      <c r="J32" s="100">
        <v>4</v>
      </c>
      <c r="K32" s="100">
        <v>26</v>
      </c>
      <c r="AH32" s="100" t="b">
        <f>Table1[[#This Row],[sbti_id]]&lt;&gt;""</f>
        <v>0</v>
      </c>
      <c r="AI32" s="100" t="s">
        <v>169</v>
      </c>
      <c r="AJ32" s="100" t="s">
        <v>3039</v>
      </c>
      <c r="AK32" s="100" t="s">
        <v>3040</v>
      </c>
      <c r="AL32" s="100" t="s">
        <v>2264</v>
      </c>
      <c r="AM32" s="100" t="s">
        <v>269</v>
      </c>
      <c r="AN32" s="100" t="s">
        <v>3013</v>
      </c>
      <c r="AS32" s="100">
        <v>2023</v>
      </c>
      <c r="AU32" s="100" t="s">
        <v>3358</v>
      </c>
      <c r="AV32" s="100" t="s">
        <v>3013</v>
      </c>
      <c r="BA32" s="100" t="s">
        <v>3359</v>
      </c>
      <c r="BC32" s="100" t="s">
        <v>269</v>
      </c>
      <c r="BD32" s="100" t="s">
        <v>269</v>
      </c>
      <c r="BE32" s="100" t="s">
        <v>269</v>
      </c>
      <c r="BG32" s="100" t="s">
        <v>269</v>
      </c>
      <c r="BI32" s="100" t="s">
        <v>3360</v>
      </c>
      <c r="BJ32" s="100" t="s">
        <v>269</v>
      </c>
      <c r="BK32" s="100" t="s">
        <v>269</v>
      </c>
      <c r="BM32" s="100" t="s">
        <v>269</v>
      </c>
      <c r="BQ32" s="100" t="s">
        <v>269</v>
      </c>
      <c r="BR32" s="100" t="s">
        <v>269</v>
      </c>
      <c r="BX32" s="100" t="s">
        <v>269</v>
      </c>
      <c r="BY32" s="100" t="s">
        <v>269</v>
      </c>
      <c r="CD32" s="110" t="s">
        <v>3361</v>
      </c>
      <c r="CE32" s="100" t="s">
        <v>3080</v>
      </c>
      <c r="CF32" s="100">
        <v>451003</v>
      </c>
      <c r="CT32" s="100" t="b">
        <f>Table1[[#This Row],[company_name_netzero]]&lt;&gt;""</f>
        <v>1</v>
      </c>
      <c r="CZ32" s="100" t="b">
        <f>Table1[[#This Row],[company_name_re100]]&lt;&gt;""</f>
        <v>0</v>
      </c>
    </row>
    <row r="33" spans="1:104" ht="21.9" hidden="1" customHeight="1">
      <c r="A33" s="100">
        <v>31</v>
      </c>
      <c r="B33" s="100" t="s">
        <v>176</v>
      </c>
      <c r="C33" s="100" t="s">
        <v>3362</v>
      </c>
      <c r="D33" s="100" t="s">
        <v>177</v>
      </c>
      <c r="E33" s="103">
        <v>-1.6E-2</v>
      </c>
      <c r="F33" s="100" t="s">
        <v>178</v>
      </c>
      <c r="G33" s="103">
        <v>-8.0000000000000002E-3</v>
      </c>
      <c r="H33" s="100" t="s">
        <v>179</v>
      </c>
      <c r="I33" s="102">
        <v>376847</v>
      </c>
      <c r="J33" s="100">
        <v>-1</v>
      </c>
      <c r="K33" s="100">
        <v>26</v>
      </c>
      <c r="AH33" s="100" t="b">
        <f>Table1[[#This Row],[sbti_id]]&lt;&gt;""</f>
        <v>0</v>
      </c>
      <c r="AI33" s="100" t="s">
        <v>176</v>
      </c>
      <c r="AJ33" s="100" t="s">
        <v>3039</v>
      </c>
      <c r="AK33" s="100" t="s">
        <v>3040</v>
      </c>
      <c r="AL33" s="100" t="s">
        <v>2264</v>
      </c>
      <c r="AM33" s="100" t="s">
        <v>269</v>
      </c>
      <c r="AN33" s="100" t="s">
        <v>3013</v>
      </c>
      <c r="AT33" s="100" t="s">
        <v>3363</v>
      </c>
      <c r="AU33" s="100" t="s">
        <v>3364</v>
      </c>
      <c r="AV33" s="100" t="s">
        <v>3013</v>
      </c>
      <c r="BA33" s="101" t="s">
        <v>3365</v>
      </c>
      <c r="BB33" s="100" t="s">
        <v>267</v>
      </c>
      <c r="BC33" s="100" t="s">
        <v>267</v>
      </c>
      <c r="BD33" s="100" t="s">
        <v>267</v>
      </c>
      <c r="BE33" s="100" t="s">
        <v>267</v>
      </c>
      <c r="BF33" s="100" t="s">
        <v>3366</v>
      </c>
      <c r="BG33" s="100" t="s">
        <v>269</v>
      </c>
      <c r="BI33" s="100" t="s">
        <v>3001</v>
      </c>
      <c r="BJ33" s="100" t="s">
        <v>269</v>
      </c>
      <c r="BK33" s="100" t="s">
        <v>267</v>
      </c>
      <c r="BL33" s="100" t="s">
        <v>3367</v>
      </c>
      <c r="BM33" s="100" t="s">
        <v>267</v>
      </c>
      <c r="BQ33" s="100" t="s">
        <v>269</v>
      </c>
      <c r="BR33" s="100" t="s">
        <v>267</v>
      </c>
      <c r="BX33" s="100" t="s">
        <v>269</v>
      </c>
      <c r="BY33" s="100" t="s">
        <v>269</v>
      </c>
      <c r="CD33" s="110" t="s">
        <v>3368</v>
      </c>
      <c r="CE33" s="100" t="s">
        <v>3080</v>
      </c>
      <c r="CF33" s="100">
        <v>376847</v>
      </c>
      <c r="CT33" s="100" t="b">
        <f>Table1[[#This Row],[company_name_netzero]]&lt;&gt;""</f>
        <v>1</v>
      </c>
      <c r="CZ33" s="100" t="b">
        <f>Table1[[#This Row],[company_name_re100]]&lt;&gt;""</f>
        <v>0</v>
      </c>
    </row>
    <row r="34" spans="1:104" ht="21.9" hidden="1" customHeight="1">
      <c r="A34" s="100">
        <v>32</v>
      </c>
      <c r="B34" s="100" t="s">
        <v>2034</v>
      </c>
      <c r="C34" s="100" t="s">
        <v>3369</v>
      </c>
      <c r="D34" s="100" t="s">
        <v>2035</v>
      </c>
      <c r="E34" s="103">
        <v>-0.107</v>
      </c>
      <c r="F34" s="100" t="s">
        <v>2036</v>
      </c>
      <c r="G34" s="103">
        <v>-0.26300000000000001</v>
      </c>
      <c r="H34" s="100" t="s">
        <v>2037</v>
      </c>
      <c r="I34" s="102">
        <v>102887</v>
      </c>
      <c r="J34" s="100">
        <v>-9</v>
      </c>
      <c r="K34" s="100">
        <v>31</v>
      </c>
      <c r="AH34" s="100" t="b">
        <f>Table1[[#This Row],[sbti_id]]&lt;&gt;""</f>
        <v>0</v>
      </c>
      <c r="AI34" s="100" t="s">
        <v>2034</v>
      </c>
      <c r="AJ34" s="100" t="s">
        <v>3370</v>
      </c>
      <c r="AK34" s="100" t="s">
        <v>3136</v>
      </c>
      <c r="AL34" s="100" t="s">
        <v>2264</v>
      </c>
      <c r="AM34" s="100" t="s">
        <v>269</v>
      </c>
      <c r="AN34" s="100" t="s">
        <v>417</v>
      </c>
      <c r="AQ34" s="100">
        <v>2050</v>
      </c>
      <c r="AR34" s="100" t="s">
        <v>2992</v>
      </c>
      <c r="AS34" s="100">
        <v>2024</v>
      </c>
      <c r="AT34" s="100" t="s">
        <v>3371</v>
      </c>
      <c r="AU34" s="100" t="s">
        <v>3372</v>
      </c>
      <c r="AV34" s="100" t="s">
        <v>2995</v>
      </c>
      <c r="AW34" s="100">
        <v>2025</v>
      </c>
      <c r="AX34" s="100">
        <v>17</v>
      </c>
      <c r="AY34" s="100">
        <v>2015</v>
      </c>
      <c r="AZ34" s="101" t="s">
        <v>3373</v>
      </c>
      <c r="BA34" s="101" t="s">
        <v>3374</v>
      </c>
      <c r="BB34" s="100" t="s">
        <v>2998</v>
      </c>
      <c r="BC34" s="100" t="s">
        <v>266</v>
      </c>
      <c r="BD34" s="100" t="s">
        <v>266</v>
      </c>
      <c r="BE34" s="100" t="s">
        <v>738</v>
      </c>
      <c r="BF34" s="101" t="s">
        <v>3375</v>
      </c>
      <c r="BG34" s="100" t="s">
        <v>266</v>
      </c>
      <c r="BH34" s="100" t="s">
        <v>3148</v>
      </c>
      <c r="BI34" s="100" t="s">
        <v>3001</v>
      </c>
      <c r="BJ34" s="100" t="s">
        <v>266</v>
      </c>
      <c r="BK34" s="100" t="s">
        <v>266</v>
      </c>
      <c r="BL34" s="101" t="s">
        <v>3376</v>
      </c>
      <c r="BM34" s="100" t="s">
        <v>266</v>
      </c>
      <c r="BN34" s="100" t="s">
        <v>3377</v>
      </c>
      <c r="BO34" s="100">
        <v>10</v>
      </c>
      <c r="BP34" s="100" t="s">
        <v>3378</v>
      </c>
      <c r="BQ34" s="100" t="s">
        <v>269</v>
      </c>
      <c r="BR34" s="100" t="s">
        <v>3019</v>
      </c>
      <c r="BS34" s="101" t="s">
        <v>3379</v>
      </c>
      <c r="BX34" s="100" t="s">
        <v>269</v>
      </c>
      <c r="BY34" s="100" t="s">
        <v>269</v>
      </c>
      <c r="CD34" s="110" t="s">
        <v>3380</v>
      </c>
      <c r="CE34" s="100" t="s">
        <v>3036</v>
      </c>
      <c r="CF34" s="100">
        <v>102887</v>
      </c>
      <c r="CT34" s="100" t="b">
        <f>Table1[[#This Row],[company_name_netzero]]&lt;&gt;""</f>
        <v>1</v>
      </c>
      <c r="CZ34" s="100" t="b">
        <f>Table1[[#This Row],[company_name_re100]]&lt;&gt;""</f>
        <v>0</v>
      </c>
    </row>
    <row r="35" spans="1:104" ht="21.9" hidden="1" customHeight="1">
      <c r="A35" s="100">
        <v>33</v>
      </c>
      <c r="B35" s="100" t="s">
        <v>354</v>
      </c>
      <c r="C35" s="100" t="s">
        <v>3381</v>
      </c>
      <c r="D35" s="100" t="s">
        <v>355</v>
      </c>
      <c r="E35" s="103">
        <v>-8.5999999999999993E-2</v>
      </c>
      <c r="F35" s="100" t="s">
        <v>356</v>
      </c>
      <c r="G35" s="103">
        <v>-0.97499999999999998</v>
      </c>
      <c r="H35" s="100" t="s">
        <v>357</v>
      </c>
      <c r="I35" s="102">
        <v>100500</v>
      </c>
      <c r="J35" s="100">
        <v>-8</v>
      </c>
      <c r="K35" s="100">
        <v>31</v>
      </c>
      <c r="AH35" s="100" t="b">
        <f>Table1[[#This Row],[sbti_id]]&lt;&gt;""</f>
        <v>0</v>
      </c>
      <c r="AI35" s="100" t="s">
        <v>354</v>
      </c>
      <c r="AJ35" s="100" t="s">
        <v>3219</v>
      </c>
      <c r="AK35" s="100" t="s">
        <v>3136</v>
      </c>
      <c r="AL35" s="100" t="s">
        <v>2264</v>
      </c>
      <c r="AM35" s="100" t="s">
        <v>269</v>
      </c>
      <c r="AN35" s="100" t="s">
        <v>417</v>
      </c>
      <c r="AQ35" s="100">
        <v>2050</v>
      </c>
      <c r="AR35" s="100" t="s">
        <v>2992</v>
      </c>
      <c r="AS35" s="100">
        <v>2020</v>
      </c>
      <c r="AT35" s="101" t="s">
        <v>3382</v>
      </c>
      <c r="AU35" s="100" t="s">
        <v>3383</v>
      </c>
      <c r="AV35" s="100" t="s">
        <v>2995</v>
      </c>
      <c r="AW35" s="100">
        <v>2025</v>
      </c>
      <c r="AX35" s="100">
        <v>20</v>
      </c>
      <c r="AY35" s="100">
        <v>2019</v>
      </c>
      <c r="AZ35" s="101" t="s">
        <v>3384</v>
      </c>
      <c r="BA35" s="100" t="s">
        <v>3385</v>
      </c>
      <c r="BB35" s="100" t="s">
        <v>2998</v>
      </c>
      <c r="BC35" s="100" t="s">
        <v>266</v>
      </c>
      <c r="BD35" s="100" t="s">
        <v>266</v>
      </c>
      <c r="BE35" s="100" t="s">
        <v>269</v>
      </c>
      <c r="BF35" s="101" t="s">
        <v>3386</v>
      </c>
      <c r="BG35" s="100" t="s">
        <v>266</v>
      </c>
      <c r="BH35" s="100" t="s">
        <v>3387</v>
      </c>
      <c r="BI35" s="100" t="s">
        <v>3001</v>
      </c>
      <c r="BJ35" s="100" t="s">
        <v>266</v>
      </c>
      <c r="BK35" s="100" t="s">
        <v>267</v>
      </c>
      <c r="BL35" s="101" t="s">
        <v>3388</v>
      </c>
      <c r="BM35" s="100" t="s">
        <v>266</v>
      </c>
      <c r="BN35" s="100" t="s">
        <v>3389</v>
      </c>
      <c r="BP35" s="100" t="s">
        <v>3390</v>
      </c>
      <c r="BQ35" s="100" t="s">
        <v>269</v>
      </c>
      <c r="BR35" s="100" t="s">
        <v>418</v>
      </c>
      <c r="BS35" s="101" t="s">
        <v>3391</v>
      </c>
      <c r="BX35" s="100" t="s">
        <v>269</v>
      </c>
      <c r="BY35" s="100" t="s">
        <v>269</v>
      </c>
      <c r="CD35" s="110" t="s">
        <v>3392</v>
      </c>
      <c r="CE35" s="100" t="s">
        <v>3036</v>
      </c>
      <c r="CF35" s="100">
        <v>100500</v>
      </c>
      <c r="CT35" s="100" t="b">
        <f>Table1[[#This Row],[company_name_netzero]]&lt;&gt;""</f>
        <v>1</v>
      </c>
      <c r="CZ35" s="100" t="b">
        <f>Table1[[#This Row],[company_name_re100]]&lt;&gt;""</f>
        <v>0</v>
      </c>
    </row>
    <row r="36" spans="1:104" ht="21.9" hidden="1" customHeight="1">
      <c r="A36" s="100">
        <v>34</v>
      </c>
      <c r="B36" s="100" t="s">
        <v>282</v>
      </c>
      <c r="C36" s="100" t="s">
        <v>3393</v>
      </c>
      <c r="D36" s="100" t="s">
        <v>283</v>
      </c>
      <c r="E36" s="103">
        <v>0.11899999999999999</v>
      </c>
      <c r="F36" s="100" t="s">
        <v>284</v>
      </c>
      <c r="G36" s="103">
        <v>2.3E-2</v>
      </c>
      <c r="H36" s="100" t="s">
        <v>285</v>
      </c>
      <c r="I36" s="102">
        <v>213193</v>
      </c>
      <c r="J36" s="100">
        <v>4</v>
      </c>
      <c r="K36" s="100">
        <v>31</v>
      </c>
      <c r="AH36" s="100" t="b">
        <f>Table1[[#This Row],[sbti_id]]&lt;&gt;""</f>
        <v>0</v>
      </c>
      <c r="AI36" s="100" t="s">
        <v>282</v>
      </c>
      <c r="AJ36" s="100" t="s">
        <v>2989</v>
      </c>
      <c r="AK36" s="100" t="s">
        <v>2990</v>
      </c>
      <c r="AL36" s="100" t="s">
        <v>2264</v>
      </c>
      <c r="AM36" s="100" t="s">
        <v>269</v>
      </c>
      <c r="AN36" s="100" t="s">
        <v>417</v>
      </c>
      <c r="AQ36" s="100">
        <v>2050</v>
      </c>
      <c r="AR36" s="100" t="s">
        <v>2992</v>
      </c>
      <c r="AS36" s="100">
        <v>2021</v>
      </c>
      <c r="AT36" s="100" t="s">
        <v>3394</v>
      </c>
      <c r="AU36" s="100" t="s">
        <v>3395</v>
      </c>
      <c r="AV36" s="100" t="s">
        <v>2995</v>
      </c>
      <c r="AW36" s="100">
        <v>2030</v>
      </c>
      <c r="AX36" s="100">
        <v>75</v>
      </c>
      <c r="AY36" s="100">
        <v>2010</v>
      </c>
      <c r="AZ36" s="100" t="s">
        <v>3396</v>
      </c>
      <c r="BA36" s="101" t="s">
        <v>3397</v>
      </c>
      <c r="BB36" s="100" t="s">
        <v>2998</v>
      </c>
      <c r="BC36" s="100" t="s">
        <v>266</v>
      </c>
      <c r="BD36" s="100" t="s">
        <v>266</v>
      </c>
      <c r="BE36" s="100" t="s">
        <v>266</v>
      </c>
      <c r="BG36" s="100" t="s">
        <v>266</v>
      </c>
      <c r="BH36" s="100" t="s">
        <v>3387</v>
      </c>
      <c r="BI36" s="100" t="s">
        <v>3001</v>
      </c>
      <c r="BJ36" s="100" t="s">
        <v>266</v>
      </c>
      <c r="BK36" s="100" t="s">
        <v>266</v>
      </c>
      <c r="BL36" s="101" t="s">
        <v>3398</v>
      </c>
      <c r="BM36" s="100" t="s">
        <v>266</v>
      </c>
      <c r="BN36" s="100" t="s">
        <v>3399</v>
      </c>
      <c r="BP36" s="101" t="s">
        <v>3400</v>
      </c>
      <c r="BQ36" s="100" t="s">
        <v>269</v>
      </c>
      <c r="BR36" s="100" t="s">
        <v>267</v>
      </c>
      <c r="BS36" s="101" t="s">
        <v>3401</v>
      </c>
      <c r="BX36" s="100" t="s">
        <v>269</v>
      </c>
      <c r="BY36" s="100" t="s">
        <v>269</v>
      </c>
      <c r="CD36" s="110" t="s">
        <v>3402</v>
      </c>
      <c r="CE36" s="100" t="s">
        <v>3080</v>
      </c>
      <c r="CF36" s="100">
        <v>213000</v>
      </c>
      <c r="CT36" s="100" t="b">
        <f>Table1[[#This Row],[company_name_netzero]]&lt;&gt;""</f>
        <v>1</v>
      </c>
      <c r="CZ36" s="100" t="b">
        <f>Table1[[#This Row],[company_name_re100]]&lt;&gt;""</f>
        <v>0</v>
      </c>
    </row>
    <row r="37" spans="1:104" ht="21.9" hidden="1" customHeight="1">
      <c r="A37" s="100">
        <v>35</v>
      </c>
      <c r="B37" s="100" t="s">
        <v>908</v>
      </c>
      <c r="C37" s="100" t="s">
        <v>3403</v>
      </c>
      <c r="D37" s="100" t="s">
        <v>909</v>
      </c>
      <c r="E37" s="103">
        <v>9.0999999999999998E-2</v>
      </c>
      <c r="F37" s="100" t="s">
        <v>910</v>
      </c>
      <c r="G37" s="103">
        <v>-0.40699999999999997</v>
      </c>
      <c r="H37" s="100" t="s">
        <v>911</v>
      </c>
      <c r="I37" s="102">
        <v>162000</v>
      </c>
      <c r="J37" s="100">
        <v>4</v>
      </c>
      <c r="K37" s="100">
        <v>31</v>
      </c>
      <c r="L37" s="100">
        <v>40001768</v>
      </c>
      <c r="M37" s="100" t="s">
        <v>908</v>
      </c>
      <c r="N37" s="100" t="s">
        <v>3404</v>
      </c>
      <c r="O37" s="100" t="s">
        <v>3405</v>
      </c>
      <c r="P37" s="100" t="s">
        <v>2980</v>
      </c>
      <c r="Q37" s="100" t="s">
        <v>2981</v>
      </c>
      <c r="R37" s="100" t="s">
        <v>2982</v>
      </c>
      <c r="S37" s="100" t="s">
        <v>3137</v>
      </c>
      <c r="T37" s="100" t="s">
        <v>673</v>
      </c>
      <c r="U37" s="100" t="s">
        <v>3182</v>
      </c>
      <c r="V37" s="100">
        <v>2035</v>
      </c>
      <c r="Z37" s="100" t="s">
        <v>1421</v>
      </c>
      <c r="AB37" s="100" t="s">
        <v>3406</v>
      </c>
      <c r="AC37" s="100" t="s">
        <v>2986</v>
      </c>
      <c r="AD37" s="104">
        <v>44166.041666666664</v>
      </c>
      <c r="AE37" s="100" t="s">
        <v>3184</v>
      </c>
      <c r="AF37" s="100" t="s">
        <v>2988</v>
      </c>
      <c r="AG37" s="104">
        <v>44336.041666666664</v>
      </c>
      <c r="AH37" s="100" t="b">
        <f>Table1[[#This Row],[sbti_id]]&lt;&gt;""</f>
        <v>1</v>
      </c>
      <c r="AI37" s="100" t="s">
        <v>3407</v>
      </c>
      <c r="AJ37" s="100" t="s">
        <v>2989</v>
      </c>
      <c r="AK37" s="100" t="s">
        <v>2990</v>
      </c>
      <c r="AL37" s="100" t="s">
        <v>2264</v>
      </c>
      <c r="AM37" s="100" t="s">
        <v>269</v>
      </c>
      <c r="AN37" s="100" t="s">
        <v>675</v>
      </c>
      <c r="AQ37" s="100">
        <v>2040</v>
      </c>
      <c r="AR37" s="100" t="s">
        <v>2992</v>
      </c>
      <c r="AS37" s="100">
        <v>2021</v>
      </c>
      <c r="AT37" s="101" t="s">
        <v>3408</v>
      </c>
      <c r="AU37" s="100" t="s">
        <v>3409</v>
      </c>
      <c r="AV37" s="100" t="s">
        <v>2995</v>
      </c>
      <c r="AW37" s="100">
        <v>2035</v>
      </c>
      <c r="AX37" s="100">
        <v>71</v>
      </c>
      <c r="AY37" s="100">
        <v>2018</v>
      </c>
      <c r="AZ37" s="101" t="s">
        <v>3410</v>
      </c>
      <c r="BA37" s="101" t="s">
        <v>3411</v>
      </c>
      <c r="BB37" s="100" t="s">
        <v>3014</v>
      </c>
      <c r="BC37" s="100" t="s">
        <v>266</v>
      </c>
      <c r="BD37" s="100" t="s">
        <v>266</v>
      </c>
      <c r="BE37" s="100" t="s">
        <v>738</v>
      </c>
      <c r="BF37" s="101" t="s">
        <v>3410</v>
      </c>
      <c r="BG37" s="100" t="s">
        <v>266</v>
      </c>
      <c r="BH37" s="100" t="s">
        <v>3076</v>
      </c>
      <c r="BI37" s="100" t="s">
        <v>3001</v>
      </c>
      <c r="BJ37" s="100" t="s">
        <v>266</v>
      </c>
      <c r="BK37" s="100" t="s">
        <v>266</v>
      </c>
      <c r="BL37" s="101" t="s">
        <v>3412</v>
      </c>
      <c r="BM37" s="100" t="s">
        <v>266</v>
      </c>
      <c r="BN37" s="100" t="s">
        <v>3061</v>
      </c>
      <c r="BQ37" s="100" t="s">
        <v>269</v>
      </c>
      <c r="BR37" s="100" t="s">
        <v>269</v>
      </c>
      <c r="BS37" s="101" t="s">
        <v>3413</v>
      </c>
      <c r="BX37" s="100" t="s">
        <v>269</v>
      </c>
      <c r="BY37" s="100" t="s">
        <v>266</v>
      </c>
      <c r="CD37" s="110" t="s">
        <v>3414</v>
      </c>
      <c r="CE37" s="100" t="s">
        <v>3095</v>
      </c>
      <c r="CF37" s="100">
        <v>162000</v>
      </c>
      <c r="CT37" s="100" t="b">
        <f>Table1[[#This Row],[company_name_netzero]]&lt;&gt;""</f>
        <v>1</v>
      </c>
      <c r="CU37" s="100" t="s">
        <v>908</v>
      </c>
      <c r="CV37" s="100">
        <v>2016</v>
      </c>
      <c r="CW37" s="100">
        <v>2035</v>
      </c>
      <c r="CX37" s="100" t="s">
        <v>3095</v>
      </c>
      <c r="CY37" s="100" t="s">
        <v>2981</v>
      </c>
      <c r="CZ37" s="100" t="b">
        <f>Table1[[#This Row],[company_name_re100]]&lt;&gt;""</f>
        <v>1</v>
      </c>
    </row>
    <row r="38" spans="1:104" ht="21.9" hidden="1" customHeight="1">
      <c r="A38" s="100">
        <v>36</v>
      </c>
      <c r="B38" s="100" t="s">
        <v>881</v>
      </c>
      <c r="C38" s="100" t="s">
        <v>3415</v>
      </c>
      <c r="D38" s="100" t="s">
        <v>882</v>
      </c>
      <c r="E38" s="106">
        <v>0.05</v>
      </c>
      <c r="F38" s="100" t="s">
        <v>883</v>
      </c>
      <c r="G38" s="103">
        <v>0.35199999999999998</v>
      </c>
      <c r="H38" s="100" t="s">
        <v>884</v>
      </c>
      <c r="I38" s="102">
        <v>171000</v>
      </c>
      <c r="J38" s="100" t="s">
        <v>2976</v>
      </c>
      <c r="K38" s="100">
        <v>31</v>
      </c>
      <c r="L38" s="100">
        <v>40002522</v>
      </c>
      <c r="M38" s="100" t="s">
        <v>3416</v>
      </c>
      <c r="N38" s="100" t="s">
        <v>3417</v>
      </c>
      <c r="O38" s="100" t="s">
        <v>3418</v>
      </c>
      <c r="P38" s="100" t="s">
        <v>2980</v>
      </c>
      <c r="Q38" s="100" t="s">
        <v>2981</v>
      </c>
      <c r="R38" s="100" t="s">
        <v>2982</v>
      </c>
      <c r="S38" s="100" t="s">
        <v>3137</v>
      </c>
      <c r="T38" s="100" t="s">
        <v>673</v>
      </c>
      <c r="U38" s="100" t="s">
        <v>3182</v>
      </c>
      <c r="V38" s="100">
        <v>2035</v>
      </c>
      <c r="Z38" s="100" t="s">
        <v>1421</v>
      </c>
      <c r="AB38" s="100" t="s">
        <v>3419</v>
      </c>
      <c r="AC38" s="100" t="s">
        <v>2986</v>
      </c>
      <c r="AD38" s="104">
        <v>44098.041666666664</v>
      </c>
      <c r="AE38" s="100" t="s">
        <v>3184</v>
      </c>
      <c r="AF38" s="100" t="s">
        <v>2988</v>
      </c>
      <c r="AG38" s="104">
        <v>44286.041666666664</v>
      </c>
      <c r="AH38" s="100" t="b">
        <f>Table1[[#This Row],[sbti_id]]&lt;&gt;""</f>
        <v>1</v>
      </c>
      <c r="AI38" s="100" t="s">
        <v>3416</v>
      </c>
      <c r="AJ38" s="100" t="s">
        <v>2989</v>
      </c>
      <c r="AK38" s="100" t="s">
        <v>2990</v>
      </c>
      <c r="AL38" s="100" t="s">
        <v>2264</v>
      </c>
      <c r="AM38" s="100" t="s">
        <v>269</v>
      </c>
      <c r="AN38" s="100" t="s">
        <v>675</v>
      </c>
      <c r="AP38" s="100">
        <v>2017</v>
      </c>
      <c r="AQ38" s="100">
        <v>2050</v>
      </c>
      <c r="AR38" s="100" t="s">
        <v>2992</v>
      </c>
      <c r="AS38" s="100">
        <v>2020</v>
      </c>
      <c r="AT38" s="101" t="s">
        <v>3420</v>
      </c>
      <c r="AU38" s="100" t="s">
        <v>3421</v>
      </c>
      <c r="AV38" s="100" t="s">
        <v>2995</v>
      </c>
      <c r="AW38" s="100">
        <v>2035</v>
      </c>
      <c r="AX38" s="100">
        <v>50</v>
      </c>
      <c r="AY38" s="100">
        <v>2017</v>
      </c>
      <c r="AZ38" s="101" t="s">
        <v>3422</v>
      </c>
      <c r="BA38" s="100" t="s">
        <v>3423</v>
      </c>
      <c r="BB38" s="100" t="s">
        <v>3014</v>
      </c>
      <c r="BC38" s="100" t="s">
        <v>266</v>
      </c>
      <c r="BD38" s="100" t="s">
        <v>266</v>
      </c>
      <c r="BE38" s="100" t="s">
        <v>266</v>
      </c>
      <c r="BF38" s="101" t="s">
        <v>3424</v>
      </c>
      <c r="BG38" s="100" t="s">
        <v>266</v>
      </c>
      <c r="BH38" s="100" t="s">
        <v>3425</v>
      </c>
      <c r="BI38" s="100" t="s">
        <v>3001</v>
      </c>
      <c r="BJ38" s="100" t="s">
        <v>266</v>
      </c>
      <c r="BK38" s="100" t="s">
        <v>266</v>
      </c>
      <c r="BL38" s="101" t="s">
        <v>3426</v>
      </c>
      <c r="BM38" s="100" t="s">
        <v>266</v>
      </c>
      <c r="BN38" s="100" t="s">
        <v>3061</v>
      </c>
      <c r="BQ38" s="100" t="s">
        <v>269</v>
      </c>
      <c r="BR38" s="100" t="s">
        <v>3271</v>
      </c>
      <c r="BS38" s="101" t="s">
        <v>3427</v>
      </c>
      <c r="BX38" s="100" t="s">
        <v>266</v>
      </c>
      <c r="BY38" s="100" t="s">
        <v>266</v>
      </c>
      <c r="CD38" s="110" t="s">
        <v>3428</v>
      </c>
      <c r="CE38" s="100" t="s">
        <v>3095</v>
      </c>
      <c r="CF38" s="100">
        <v>171000</v>
      </c>
      <c r="CT38" s="100" t="b">
        <f>Table1[[#This Row],[company_name_netzero]]&lt;&gt;""</f>
        <v>1</v>
      </c>
      <c r="CZ38" s="100" t="b">
        <f>Table1[[#This Row],[company_name_re100]]&lt;&gt;""</f>
        <v>0</v>
      </c>
    </row>
    <row r="39" spans="1:104" ht="21.9" hidden="1" customHeight="1">
      <c r="A39" s="100">
        <v>37</v>
      </c>
      <c r="B39" s="100" t="s">
        <v>803</v>
      </c>
      <c r="C39" s="100" t="s">
        <v>3429</v>
      </c>
      <c r="D39" s="100" t="s">
        <v>804</v>
      </c>
      <c r="E39" s="103">
        <v>3.3000000000000002E-2</v>
      </c>
      <c r="F39" s="100" t="s">
        <v>805</v>
      </c>
      <c r="G39" s="103">
        <v>-1E-3</v>
      </c>
      <c r="H39" s="100" t="s">
        <v>806</v>
      </c>
      <c r="I39" s="102">
        <v>103679</v>
      </c>
      <c r="J39" s="100">
        <v>3</v>
      </c>
      <c r="K39" s="100">
        <v>24</v>
      </c>
      <c r="L39" s="100">
        <v>40011861</v>
      </c>
      <c r="M39" s="100" t="s">
        <v>803</v>
      </c>
      <c r="N39" s="100" t="s">
        <v>3430</v>
      </c>
      <c r="O39" s="100" t="s">
        <v>3431</v>
      </c>
      <c r="P39" s="100" t="s">
        <v>2980</v>
      </c>
      <c r="Q39" s="100" t="s">
        <v>2981</v>
      </c>
      <c r="R39" s="100" t="s">
        <v>2982</v>
      </c>
      <c r="S39" s="100" t="s">
        <v>3207</v>
      </c>
      <c r="T39" s="100" t="s">
        <v>673</v>
      </c>
      <c r="U39" s="100" t="s">
        <v>2984</v>
      </c>
      <c r="V39" s="100">
        <v>2030</v>
      </c>
      <c r="AB39" s="100" t="s">
        <v>3432</v>
      </c>
      <c r="AE39" s="100" t="s">
        <v>2987</v>
      </c>
      <c r="AG39" s="104">
        <v>45554.041666666664</v>
      </c>
      <c r="AH39" s="100" t="b">
        <f>Table1[[#This Row],[sbti_id]]&lt;&gt;""</f>
        <v>1</v>
      </c>
      <c r="AI39" s="100" t="s">
        <v>803</v>
      </c>
      <c r="AJ39" s="100" t="s">
        <v>2989</v>
      </c>
      <c r="AK39" s="100" t="s">
        <v>2990</v>
      </c>
      <c r="AL39" s="100" t="s">
        <v>2264</v>
      </c>
      <c r="AM39" s="100" t="s">
        <v>269</v>
      </c>
      <c r="AN39" s="100" t="s">
        <v>417</v>
      </c>
      <c r="AQ39" s="100">
        <v>2050</v>
      </c>
      <c r="AR39" s="100" t="s">
        <v>2992</v>
      </c>
      <c r="AS39" s="100">
        <v>2021</v>
      </c>
      <c r="AT39" s="100" t="s">
        <v>3433</v>
      </c>
      <c r="AU39" s="100" t="s">
        <v>3434</v>
      </c>
      <c r="AV39" s="100" t="s">
        <v>2995</v>
      </c>
      <c r="AW39" s="100">
        <v>2030</v>
      </c>
      <c r="AX39" s="100">
        <v>46.2</v>
      </c>
      <c r="AY39" s="100">
        <v>2019</v>
      </c>
      <c r="AZ39" s="100" t="s">
        <v>3435</v>
      </c>
      <c r="BB39" s="100" t="s">
        <v>2998</v>
      </c>
      <c r="BC39" s="100" t="s">
        <v>266</v>
      </c>
      <c r="BD39" s="100" t="s">
        <v>266</v>
      </c>
      <c r="BE39" s="100" t="s">
        <v>738</v>
      </c>
      <c r="BF39" s="101" t="s">
        <v>3436</v>
      </c>
      <c r="BG39" s="100" t="s">
        <v>269</v>
      </c>
      <c r="BI39" s="100" t="s">
        <v>3001</v>
      </c>
      <c r="BJ39" s="100" t="s">
        <v>269</v>
      </c>
      <c r="BK39" s="100" t="s">
        <v>267</v>
      </c>
      <c r="BL39" s="101" t="s">
        <v>3437</v>
      </c>
      <c r="BM39" s="100" t="s">
        <v>266</v>
      </c>
      <c r="BN39" s="100" t="s">
        <v>3061</v>
      </c>
      <c r="BQ39" s="100" t="s">
        <v>269</v>
      </c>
      <c r="BR39" s="100" t="s">
        <v>267</v>
      </c>
      <c r="BS39" s="100" t="s">
        <v>3438</v>
      </c>
      <c r="BX39" s="100" t="s">
        <v>269</v>
      </c>
      <c r="BY39" s="100" t="s">
        <v>269</v>
      </c>
      <c r="CD39" s="110" t="s">
        <v>3439</v>
      </c>
      <c r="CE39" s="100" t="s">
        <v>3130</v>
      </c>
      <c r="CF39" s="100">
        <v>104200</v>
      </c>
      <c r="CT39" s="100" t="b">
        <f>Table1[[#This Row],[company_name_netzero]]&lt;&gt;""</f>
        <v>1</v>
      </c>
      <c r="CU39" s="100" t="s">
        <v>3440</v>
      </c>
      <c r="CV39" s="100">
        <v>2019</v>
      </c>
      <c r="CW39" s="100">
        <v>2025</v>
      </c>
      <c r="CX39" s="100" t="s">
        <v>3080</v>
      </c>
      <c r="CY39" s="100" t="s">
        <v>2981</v>
      </c>
      <c r="CZ39" s="100" t="b">
        <f>Table1[[#This Row],[company_name_re100]]&lt;&gt;""</f>
        <v>1</v>
      </c>
    </row>
    <row r="40" spans="1:104" ht="21.9" hidden="1" customHeight="1">
      <c r="A40" s="100">
        <v>38</v>
      </c>
      <c r="B40" s="100" t="s">
        <v>286</v>
      </c>
      <c r="C40" s="100" t="s">
        <v>3441</v>
      </c>
      <c r="D40" s="100" t="s">
        <v>287</v>
      </c>
      <c r="E40" s="103">
        <v>2.1999999999999999E-2</v>
      </c>
      <c r="F40" s="100" t="s">
        <v>288</v>
      </c>
      <c r="G40" s="103">
        <v>8.9999999999999993E-3</v>
      </c>
      <c r="H40" s="100" t="s">
        <v>289</v>
      </c>
      <c r="I40" s="102">
        <v>312757</v>
      </c>
      <c r="J40" s="100">
        <v>-1</v>
      </c>
      <c r="K40" s="100">
        <v>31</v>
      </c>
      <c r="AH40" s="100" t="b">
        <f>Table1[[#This Row],[sbti_id]]&lt;&gt;""</f>
        <v>0</v>
      </c>
      <c r="AI40" s="100" t="s">
        <v>286</v>
      </c>
      <c r="AJ40" s="100" t="s">
        <v>3039</v>
      </c>
      <c r="AK40" s="100" t="s">
        <v>3040</v>
      </c>
      <c r="AL40" s="100" t="s">
        <v>2264</v>
      </c>
      <c r="AM40" s="100" t="s">
        <v>269</v>
      </c>
      <c r="AN40" s="100" t="s">
        <v>675</v>
      </c>
      <c r="AQ40" s="100">
        <v>2060</v>
      </c>
      <c r="AR40" s="100" t="s">
        <v>2992</v>
      </c>
      <c r="AS40" s="100">
        <v>2021</v>
      </c>
      <c r="AT40" s="101" t="s">
        <v>3442</v>
      </c>
      <c r="AU40" s="100" t="s">
        <v>3443</v>
      </c>
      <c r="AV40" s="100" t="s">
        <v>3444</v>
      </c>
      <c r="AW40" s="100">
        <v>2030</v>
      </c>
      <c r="AZ40" s="101" t="s">
        <v>3445</v>
      </c>
      <c r="BA40" s="101" t="s">
        <v>3446</v>
      </c>
      <c r="BB40" s="100" t="s">
        <v>2998</v>
      </c>
      <c r="BC40" s="100" t="s">
        <v>266</v>
      </c>
      <c r="BD40" s="100" t="s">
        <v>266</v>
      </c>
      <c r="BE40" s="100" t="s">
        <v>738</v>
      </c>
      <c r="BF40" s="101" t="s">
        <v>3447</v>
      </c>
      <c r="BG40" s="100" t="s">
        <v>266</v>
      </c>
      <c r="BH40" s="100" t="s">
        <v>3448</v>
      </c>
      <c r="BI40" s="100" t="s">
        <v>3001</v>
      </c>
      <c r="BJ40" s="100" t="s">
        <v>269</v>
      </c>
      <c r="BK40" s="100" t="s">
        <v>266</v>
      </c>
      <c r="BL40" s="101" t="s">
        <v>3449</v>
      </c>
      <c r="BM40" s="100" t="s">
        <v>266</v>
      </c>
      <c r="BN40" s="100" t="s">
        <v>3450</v>
      </c>
      <c r="BQ40" s="100" t="s">
        <v>269</v>
      </c>
      <c r="BR40" s="100" t="s">
        <v>880</v>
      </c>
      <c r="BS40" s="101" t="s">
        <v>3451</v>
      </c>
      <c r="BX40" s="100" t="s">
        <v>266</v>
      </c>
      <c r="BY40" s="100" t="s">
        <v>269</v>
      </c>
      <c r="CD40" s="110" t="s">
        <v>3452</v>
      </c>
      <c r="CE40" s="100" t="s">
        <v>3080</v>
      </c>
      <c r="CF40" s="100">
        <v>312757</v>
      </c>
      <c r="CT40" s="100" t="b">
        <f>Table1[[#This Row],[company_name_netzero]]&lt;&gt;""</f>
        <v>1</v>
      </c>
      <c r="CZ40" s="100" t="b">
        <f>Table1[[#This Row],[company_name_re100]]&lt;&gt;""</f>
        <v>0</v>
      </c>
    </row>
    <row r="41" spans="1:104" ht="21.9" hidden="1" customHeight="1">
      <c r="A41" s="100">
        <v>39</v>
      </c>
      <c r="B41" s="100" t="s">
        <v>622</v>
      </c>
      <c r="C41" s="100" t="s">
        <v>3453</v>
      </c>
      <c r="D41" s="100" t="s">
        <v>623</v>
      </c>
      <c r="E41" s="103">
        <v>8.8999999999999996E-2</v>
      </c>
      <c r="F41" s="100" t="s">
        <v>624</v>
      </c>
      <c r="G41" s="103">
        <v>0.374</v>
      </c>
      <c r="H41" s="100" t="s">
        <v>625</v>
      </c>
      <c r="I41" s="102">
        <v>227855</v>
      </c>
      <c r="J41" s="100">
        <v>6</v>
      </c>
      <c r="K41" s="100">
        <v>31</v>
      </c>
      <c r="AH41" s="100" t="b">
        <f>Table1[[#This Row],[sbti_id]]&lt;&gt;""</f>
        <v>0</v>
      </c>
      <c r="AI41" s="100" t="s">
        <v>622</v>
      </c>
      <c r="AJ41" s="100" t="s">
        <v>2989</v>
      </c>
      <c r="AK41" s="100" t="s">
        <v>2990</v>
      </c>
      <c r="AL41" s="100" t="s">
        <v>2264</v>
      </c>
      <c r="AM41" s="100" t="s">
        <v>269</v>
      </c>
      <c r="AN41" s="100" t="s">
        <v>417</v>
      </c>
      <c r="AQ41" s="100">
        <v>2050</v>
      </c>
      <c r="AR41" s="100" t="s">
        <v>2992</v>
      </c>
      <c r="AS41" s="100">
        <v>2021</v>
      </c>
      <c r="AT41" s="101" t="s">
        <v>3454</v>
      </c>
      <c r="AU41" s="100" t="s">
        <v>3455</v>
      </c>
      <c r="AV41" s="100" t="s">
        <v>3444</v>
      </c>
      <c r="AW41" s="100">
        <v>2030</v>
      </c>
      <c r="AZ41" s="100" t="s">
        <v>3456</v>
      </c>
      <c r="BA41" s="101" t="s">
        <v>3457</v>
      </c>
      <c r="BB41" s="100" t="s">
        <v>2998</v>
      </c>
      <c r="BC41" s="100" t="s">
        <v>266</v>
      </c>
      <c r="BD41" s="100" t="s">
        <v>266</v>
      </c>
      <c r="BE41" s="100" t="s">
        <v>266</v>
      </c>
      <c r="BF41" s="101" t="s">
        <v>3458</v>
      </c>
      <c r="BG41" s="100" t="s">
        <v>266</v>
      </c>
      <c r="BH41" s="100" t="s">
        <v>3459</v>
      </c>
      <c r="BI41" s="100" t="s">
        <v>3001</v>
      </c>
      <c r="BJ41" s="100" t="s">
        <v>266</v>
      </c>
      <c r="BK41" s="100" t="s">
        <v>266</v>
      </c>
      <c r="BL41" s="101" t="s">
        <v>3460</v>
      </c>
      <c r="BM41" s="100" t="s">
        <v>266</v>
      </c>
      <c r="BN41" s="100" t="s">
        <v>3238</v>
      </c>
      <c r="BP41" s="101" t="s">
        <v>3461</v>
      </c>
      <c r="BQ41" s="100" t="s">
        <v>269</v>
      </c>
      <c r="BR41" s="100" t="s">
        <v>267</v>
      </c>
      <c r="BX41" s="100" t="s">
        <v>269</v>
      </c>
      <c r="BY41" s="100" t="s">
        <v>266</v>
      </c>
      <c r="CD41" s="110" t="s">
        <v>3462</v>
      </c>
      <c r="CE41" s="100" t="s">
        <v>3080</v>
      </c>
      <c r="CF41" s="100">
        <v>229000</v>
      </c>
      <c r="CT41" s="100" t="b">
        <f>Table1[[#This Row],[company_name_netzero]]&lt;&gt;""</f>
        <v>1</v>
      </c>
      <c r="CZ41" s="100" t="b">
        <f>Table1[[#This Row],[company_name_re100]]&lt;&gt;""</f>
        <v>0</v>
      </c>
    </row>
    <row r="42" spans="1:104" ht="21.9" hidden="1" customHeight="1">
      <c r="A42" s="100">
        <v>40</v>
      </c>
      <c r="B42" s="100" t="s">
        <v>1908</v>
      </c>
      <c r="C42" s="100" t="s">
        <v>3463</v>
      </c>
      <c r="D42" s="100" t="s">
        <v>1909</v>
      </c>
      <c r="E42" s="103">
        <v>-0.17199999999999999</v>
      </c>
      <c r="F42" s="100" t="s">
        <v>1910</v>
      </c>
      <c r="G42" s="103">
        <v>-0.70599999999999996</v>
      </c>
      <c r="H42" s="100" t="s">
        <v>1911</v>
      </c>
      <c r="I42" s="102">
        <v>248243</v>
      </c>
      <c r="J42" s="100">
        <v>-12</v>
      </c>
      <c r="K42" s="100">
        <v>20</v>
      </c>
      <c r="AH42" s="100" t="b">
        <f>Table1[[#This Row],[sbti_id]]&lt;&gt;""</f>
        <v>0</v>
      </c>
      <c r="AI42" s="100" t="s">
        <v>1908</v>
      </c>
      <c r="AJ42" s="100" t="s">
        <v>3219</v>
      </c>
      <c r="AK42" s="100" t="s">
        <v>3136</v>
      </c>
      <c r="AL42" s="100" t="s">
        <v>2264</v>
      </c>
      <c r="AM42" s="100" t="s">
        <v>269</v>
      </c>
      <c r="AN42" s="100" t="s">
        <v>417</v>
      </c>
      <c r="AQ42" s="100">
        <v>2038</v>
      </c>
      <c r="AR42" s="100" t="s">
        <v>2992</v>
      </c>
      <c r="AS42" s="100">
        <v>2022</v>
      </c>
      <c r="AT42" s="100" t="s">
        <v>3464</v>
      </c>
      <c r="AU42" s="100" t="s">
        <v>3465</v>
      </c>
      <c r="AV42" s="100" t="s">
        <v>2995</v>
      </c>
      <c r="AW42" s="100">
        <v>2030</v>
      </c>
      <c r="AX42" s="100">
        <v>30</v>
      </c>
      <c r="AY42" s="100">
        <v>2021</v>
      </c>
      <c r="AZ42" s="101" t="s">
        <v>3466</v>
      </c>
      <c r="BA42" s="101" t="s">
        <v>3467</v>
      </c>
      <c r="BB42" s="100" t="s">
        <v>2998</v>
      </c>
      <c r="BC42" s="100" t="s">
        <v>266</v>
      </c>
      <c r="BD42" s="100" t="s">
        <v>266</v>
      </c>
      <c r="BE42" s="100" t="s">
        <v>266</v>
      </c>
      <c r="BF42" s="101" t="s">
        <v>3468</v>
      </c>
      <c r="BG42" s="100" t="s">
        <v>266</v>
      </c>
      <c r="BH42" s="100" t="s">
        <v>3469</v>
      </c>
      <c r="BI42" s="100" t="s">
        <v>3001</v>
      </c>
      <c r="BJ42" s="100" t="s">
        <v>269</v>
      </c>
      <c r="BK42" s="100" t="s">
        <v>266</v>
      </c>
      <c r="BL42" s="101" t="s">
        <v>3470</v>
      </c>
      <c r="BM42" s="100" t="s">
        <v>266</v>
      </c>
      <c r="BN42" s="100" t="s">
        <v>3471</v>
      </c>
      <c r="BO42" s="100">
        <v>9</v>
      </c>
      <c r="BP42" s="100" t="s">
        <v>3472</v>
      </c>
      <c r="BQ42" s="100" t="s">
        <v>269</v>
      </c>
      <c r="BR42" s="100" t="s">
        <v>269</v>
      </c>
      <c r="BS42" s="101" t="s">
        <v>3473</v>
      </c>
      <c r="BX42" s="100" t="s">
        <v>269</v>
      </c>
      <c r="BY42" s="100" t="s">
        <v>269</v>
      </c>
      <c r="CD42" s="110" t="s">
        <v>3474</v>
      </c>
      <c r="CE42" s="100" t="s">
        <v>3095</v>
      </c>
      <c r="CF42" s="100">
        <v>248243</v>
      </c>
      <c r="CT42" s="100" t="b">
        <f>Table1[[#This Row],[company_name_netzero]]&lt;&gt;""</f>
        <v>1</v>
      </c>
      <c r="CZ42" s="100" t="b">
        <f>Table1[[#This Row],[company_name_re100]]&lt;&gt;""</f>
        <v>0</v>
      </c>
    </row>
    <row r="43" spans="1:104" ht="21.9" hidden="1" customHeight="1">
      <c r="A43" s="100">
        <v>41</v>
      </c>
      <c r="B43" s="100" t="s">
        <v>1354</v>
      </c>
      <c r="C43" s="100" t="s">
        <v>3475</v>
      </c>
      <c r="D43" s="100" t="s">
        <v>1355</v>
      </c>
      <c r="E43" s="103">
        <v>0.219</v>
      </c>
      <c r="F43" s="100" t="s">
        <v>1356</v>
      </c>
      <c r="G43" s="103">
        <v>0.59499999999999997</v>
      </c>
      <c r="H43" s="100" t="s">
        <v>1357</v>
      </c>
      <c r="I43" s="102">
        <v>74067</v>
      </c>
      <c r="J43" s="100">
        <v>25</v>
      </c>
      <c r="K43" s="100">
        <v>9</v>
      </c>
      <c r="L43" s="100">
        <v>40011493</v>
      </c>
      <c r="M43" s="100" t="s">
        <v>3476</v>
      </c>
      <c r="N43" s="100" t="s">
        <v>3477</v>
      </c>
      <c r="O43" s="100" t="s">
        <v>3478</v>
      </c>
      <c r="P43" s="100" t="s">
        <v>2980</v>
      </c>
      <c r="Q43" s="100" t="s">
        <v>2981</v>
      </c>
      <c r="R43" s="100" t="s">
        <v>2982</v>
      </c>
      <c r="S43" s="100" t="s">
        <v>3479</v>
      </c>
      <c r="T43" s="100" t="s">
        <v>673</v>
      </c>
      <c r="U43" s="100" t="s">
        <v>2984</v>
      </c>
      <c r="V43" s="100">
        <v>2031</v>
      </c>
      <c r="Z43" s="100" t="s">
        <v>3067</v>
      </c>
      <c r="AB43" s="101" t="s">
        <v>3480</v>
      </c>
      <c r="AC43" s="100" t="s">
        <v>2986</v>
      </c>
      <c r="AD43" s="104">
        <v>44091.041666666664</v>
      </c>
      <c r="AE43" s="100" t="s">
        <v>2987</v>
      </c>
      <c r="AG43" s="104">
        <v>45351.041666666664</v>
      </c>
      <c r="AH43" s="100" t="b">
        <f>Table1[[#This Row],[sbti_id]]&lt;&gt;""</f>
        <v>1</v>
      </c>
      <c r="AI43" s="100" t="s">
        <v>1354</v>
      </c>
      <c r="AJ43" s="100" t="s">
        <v>2989</v>
      </c>
      <c r="AK43" s="100" t="s">
        <v>2990</v>
      </c>
      <c r="AL43" s="100" t="s">
        <v>2264</v>
      </c>
      <c r="AM43" s="100" t="s">
        <v>269</v>
      </c>
      <c r="AN43" s="100" t="s">
        <v>417</v>
      </c>
      <c r="AQ43" s="100">
        <v>2030</v>
      </c>
      <c r="AR43" s="100" t="s">
        <v>2992</v>
      </c>
      <c r="AS43" s="100">
        <v>2020</v>
      </c>
      <c r="AT43" s="100" t="s">
        <v>3481</v>
      </c>
      <c r="AU43" s="100" t="s">
        <v>3482</v>
      </c>
      <c r="AV43" s="100" t="s">
        <v>3013</v>
      </c>
      <c r="AZ43" s="101" t="s">
        <v>3483</v>
      </c>
      <c r="BA43" s="100" t="s">
        <v>3484</v>
      </c>
      <c r="BB43" s="100" t="s">
        <v>2998</v>
      </c>
      <c r="BC43" s="100" t="s">
        <v>266</v>
      </c>
      <c r="BD43" s="100" t="s">
        <v>266</v>
      </c>
      <c r="BE43" s="100" t="s">
        <v>266</v>
      </c>
      <c r="BF43" s="100" t="s">
        <v>3485</v>
      </c>
      <c r="BG43" s="100" t="s">
        <v>266</v>
      </c>
      <c r="BH43" s="100" t="s">
        <v>3016</v>
      </c>
      <c r="BI43" s="100" t="s">
        <v>3001</v>
      </c>
      <c r="BJ43" s="100" t="s">
        <v>269</v>
      </c>
      <c r="BK43" s="100" t="s">
        <v>266</v>
      </c>
      <c r="BL43" s="101" t="s">
        <v>3486</v>
      </c>
      <c r="BM43" s="100" t="s">
        <v>266</v>
      </c>
      <c r="BN43" s="100" t="s">
        <v>3061</v>
      </c>
      <c r="BQ43" s="100" t="s">
        <v>266</v>
      </c>
      <c r="BR43" s="100" t="s">
        <v>418</v>
      </c>
      <c r="BS43" s="100" t="s">
        <v>3487</v>
      </c>
      <c r="BX43" s="100" t="s">
        <v>269</v>
      </c>
      <c r="BY43" s="100" t="s">
        <v>266</v>
      </c>
      <c r="CD43" s="110" t="s">
        <v>3488</v>
      </c>
      <c r="CE43" s="100" t="s">
        <v>3080</v>
      </c>
      <c r="CF43" s="100">
        <v>74067</v>
      </c>
      <c r="CT43" s="100" t="b">
        <f>Table1[[#This Row],[company_name_netzero]]&lt;&gt;""</f>
        <v>1</v>
      </c>
      <c r="CZ43" s="100" t="b">
        <f>Table1[[#This Row],[company_name_re100]]&lt;&gt;""</f>
        <v>0</v>
      </c>
    </row>
    <row r="44" spans="1:104" ht="21.9" hidden="1" customHeight="1">
      <c r="A44" s="100">
        <v>42</v>
      </c>
      <c r="B44" s="100" t="s">
        <v>181</v>
      </c>
      <c r="C44" s="100" t="s">
        <v>3489</v>
      </c>
      <c r="D44" s="100" t="s">
        <v>182</v>
      </c>
      <c r="E44" s="103">
        <v>5.8999999999999997E-2</v>
      </c>
      <c r="F44" s="100" t="s">
        <v>183</v>
      </c>
      <c r="G44" s="103">
        <v>0.223</v>
      </c>
      <c r="H44" s="100" t="s">
        <v>184</v>
      </c>
      <c r="I44" s="102">
        <v>60500</v>
      </c>
      <c r="J44" s="100">
        <v>4</v>
      </c>
      <c r="K44" s="100">
        <v>10</v>
      </c>
      <c r="AH44" s="100" t="b">
        <f>Table1[[#This Row],[sbti_id]]&lt;&gt;""</f>
        <v>0</v>
      </c>
      <c r="AI44" s="100" t="s">
        <v>181</v>
      </c>
      <c r="AJ44" s="100" t="s">
        <v>2989</v>
      </c>
      <c r="AK44" s="100" t="s">
        <v>2990</v>
      </c>
      <c r="AL44" s="100" t="s">
        <v>2264</v>
      </c>
      <c r="AM44" s="100" t="s">
        <v>269</v>
      </c>
      <c r="AN44" s="100" t="s">
        <v>3013</v>
      </c>
      <c r="AU44" s="100" t="s">
        <v>3490</v>
      </c>
      <c r="AV44" s="100" t="s">
        <v>3013</v>
      </c>
      <c r="BA44" s="100" t="s">
        <v>3491</v>
      </c>
      <c r="BB44" s="100" t="s">
        <v>267</v>
      </c>
      <c r="BC44" s="100" t="s">
        <v>267</v>
      </c>
      <c r="BD44" s="100" t="s">
        <v>267</v>
      </c>
      <c r="BE44" s="100" t="s">
        <v>267</v>
      </c>
      <c r="BF44" s="101" t="s">
        <v>3492</v>
      </c>
      <c r="BG44" s="100" t="s">
        <v>269</v>
      </c>
      <c r="BI44" s="100" t="s">
        <v>3001</v>
      </c>
      <c r="BJ44" s="100" t="s">
        <v>269</v>
      </c>
      <c r="BK44" s="100" t="s">
        <v>267</v>
      </c>
      <c r="BM44" s="100" t="s">
        <v>267</v>
      </c>
      <c r="BQ44" s="100" t="s">
        <v>269</v>
      </c>
      <c r="BR44" s="100" t="s">
        <v>267</v>
      </c>
      <c r="BX44" s="100" t="s">
        <v>269</v>
      </c>
      <c r="BY44" s="100" t="s">
        <v>269</v>
      </c>
      <c r="CD44" s="110" t="s">
        <v>3462</v>
      </c>
      <c r="CE44" s="100" t="s">
        <v>3130</v>
      </c>
      <c r="CF44" s="100">
        <v>60500</v>
      </c>
      <c r="CT44" s="100" t="b">
        <f>Table1[[#This Row],[company_name_netzero]]&lt;&gt;""</f>
        <v>1</v>
      </c>
      <c r="CZ44" s="100" t="b">
        <f>Table1[[#This Row],[company_name_re100]]&lt;&gt;""</f>
        <v>0</v>
      </c>
    </row>
    <row r="45" spans="1:104" ht="21.9" hidden="1" customHeight="1">
      <c r="A45" s="100">
        <v>43</v>
      </c>
      <c r="B45" s="100" t="s">
        <v>187</v>
      </c>
      <c r="C45" s="100" t="s">
        <v>3493</v>
      </c>
      <c r="D45" s="100" t="s">
        <v>188</v>
      </c>
      <c r="E45" s="103">
        <v>-9.7000000000000003E-2</v>
      </c>
      <c r="F45" s="100" t="s">
        <v>189</v>
      </c>
      <c r="G45" s="103">
        <v>-0.159</v>
      </c>
      <c r="H45" s="100" t="s">
        <v>190</v>
      </c>
      <c r="I45" s="102">
        <v>313067</v>
      </c>
      <c r="J45" s="100">
        <v>-8</v>
      </c>
      <c r="K45" s="100">
        <v>11</v>
      </c>
      <c r="AH45" s="100" t="b">
        <f>Table1[[#This Row],[sbti_id]]&lt;&gt;""</f>
        <v>0</v>
      </c>
      <c r="CT45" s="100" t="b">
        <f>Table1[[#This Row],[company_name_netzero]]&lt;&gt;""</f>
        <v>0</v>
      </c>
      <c r="CZ45" s="100" t="b">
        <f>Table1[[#This Row],[company_name_re100]]&lt;&gt;""</f>
        <v>0</v>
      </c>
    </row>
    <row r="46" spans="1:104" ht="21.9" hidden="1" customHeight="1">
      <c r="A46" s="100">
        <v>44</v>
      </c>
      <c r="B46" s="100" t="s">
        <v>191</v>
      </c>
      <c r="C46" s="100" t="s">
        <v>3494</v>
      </c>
      <c r="D46" s="100" t="s">
        <v>192</v>
      </c>
      <c r="E46" s="103">
        <v>5.0999999999999997E-2</v>
      </c>
      <c r="F46" s="100" t="s">
        <v>193</v>
      </c>
      <c r="G46" s="103">
        <v>0.68400000000000005</v>
      </c>
      <c r="H46" s="100" t="s">
        <v>194</v>
      </c>
      <c r="I46" s="102">
        <v>570895</v>
      </c>
      <c r="J46" s="100">
        <v>3</v>
      </c>
      <c r="K46" s="100">
        <v>10</v>
      </c>
      <c r="AH46" s="100" t="b">
        <f>Table1[[#This Row],[sbti_id]]&lt;&gt;""</f>
        <v>0</v>
      </c>
      <c r="AJ46" s="100" t="s">
        <v>3039</v>
      </c>
      <c r="AK46" s="100" t="s">
        <v>3040</v>
      </c>
      <c r="AL46" s="100" t="s">
        <v>2264</v>
      </c>
      <c r="AM46" s="100" t="s">
        <v>269</v>
      </c>
      <c r="AN46" s="100" t="s">
        <v>3013</v>
      </c>
      <c r="AU46" s="100" t="s">
        <v>3495</v>
      </c>
      <c r="AV46" s="100" t="s">
        <v>2995</v>
      </c>
      <c r="AW46" s="100">
        <v>2030</v>
      </c>
      <c r="AX46" s="100">
        <v>50</v>
      </c>
      <c r="AY46" s="100">
        <v>2019</v>
      </c>
      <c r="AZ46" s="101" t="s">
        <v>3496</v>
      </c>
      <c r="BA46" s="101" t="s">
        <v>3497</v>
      </c>
      <c r="BB46" s="100" t="s">
        <v>267</v>
      </c>
      <c r="BC46" s="100" t="s">
        <v>267</v>
      </c>
      <c r="BD46" s="100" t="s">
        <v>267</v>
      </c>
      <c r="BE46" s="100" t="s">
        <v>267</v>
      </c>
      <c r="BG46" s="100" t="s">
        <v>269</v>
      </c>
      <c r="BI46" s="100" t="s">
        <v>3001</v>
      </c>
      <c r="BJ46" s="100" t="s">
        <v>269</v>
      </c>
      <c r="BK46" s="100" t="s">
        <v>267</v>
      </c>
      <c r="BM46" s="100" t="s">
        <v>267</v>
      </c>
      <c r="BQ46" s="100" t="s">
        <v>269</v>
      </c>
      <c r="BR46" s="100" t="s">
        <v>267</v>
      </c>
      <c r="BX46" s="100" t="s">
        <v>269</v>
      </c>
      <c r="BY46" s="100" t="s">
        <v>269</v>
      </c>
      <c r="CD46" s="110" t="s">
        <v>3498</v>
      </c>
      <c r="CE46" s="100" t="s">
        <v>3005</v>
      </c>
      <c r="CF46" s="100">
        <v>570895</v>
      </c>
      <c r="CT46" s="100" t="b">
        <f>Table1[[#This Row],[company_name_netzero]]&lt;&gt;""</f>
        <v>0</v>
      </c>
      <c r="CZ46" s="100" t="b">
        <f>Table1[[#This Row],[company_name_re100]]&lt;&gt;""</f>
        <v>0</v>
      </c>
    </row>
    <row r="47" spans="1:104" ht="21.9" hidden="1" customHeight="1">
      <c r="A47" s="100">
        <v>45</v>
      </c>
      <c r="B47" s="100" t="s">
        <v>199</v>
      </c>
      <c r="C47" s="100" t="s">
        <v>3499</v>
      </c>
      <c r="D47" s="100" t="s">
        <v>200</v>
      </c>
      <c r="E47" s="103">
        <v>0.14799999999999999</v>
      </c>
      <c r="F47" s="100" t="s">
        <v>201</v>
      </c>
      <c r="H47" s="100" t="s">
        <v>202</v>
      </c>
      <c r="I47" s="102">
        <v>179415</v>
      </c>
      <c r="J47" s="100">
        <v>14</v>
      </c>
      <c r="K47" s="100">
        <v>23</v>
      </c>
      <c r="AH47" s="100" t="b">
        <f>Table1[[#This Row],[sbti_id]]&lt;&gt;""</f>
        <v>0</v>
      </c>
      <c r="AI47" s="100" t="s">
        <v>3500</v>
      </c>
      <c r="AJ47" s="100" t="s">
        <v>3039</v>
      </c>
      <c r="AK47" s="100" t="s">
        <v>3040</v>
      </c>
      <c r="AL47" s="100" t="s">
        <v>2264</v>
      </c>
      <c r="AM47" s="100" t="s">
        <v>269</v>
      </c>
      <c r="AN47" s="100" t="s">
        <v>3013</v>
      </c>
      <c r="AT47" s="100" t="s">
        <v>3501</v>
      </c>
      <c r="AU47" s="100" t="s">
        <v>3502</v>
      </c>
      <c r="AV47" s="100" t="s">
        <v>3013</v>
      </c>
      <c r="BA47" s="100" t="s">
        <v>3503</v>
      </c>
      <c r="BB47" s="100" t="s">
        <v>267</v>
      </c>
      <c r="BC47" s="100" t="s">
        <v>267</v>
      </c>
      <c r="BD47" s="100" t="s">
        <v>267</v>
      </c>
      <c r="BE47" s="100" t="s">
        <v>267</v>
      </c>
      <c r="BG47" s="100" t="s">
        <v>269</v>
      </c>
      <c r="BI47" s="100" t="s">
        <v>3001</v>
      </c>
      <c r="BJ47" s="100" t="s">
        <v>269</v>
      </c>
      <c r="BK47" s="100" t="s">
        <v>267</v>
      </c>
      <c r="BM47" s="100" t="s">
        <v>267</v>
      </c>
      <c r="BQ47" s="100" t="s">
        <v>269</v>
      </c>
      <c r="BR47" s="100" t="s">
        <v>267</v>
      </c>
      <c r="BX47" s="100" t="s">
        <v>269</v>
      </c>
      <c r="BY47" s="100" t="s">
        <v>269</v>
      </c>
      <c r="CD47" s="100">
        <v>55355000000</v>
      </c>
      <c r="CE47" s="100" t="s">
        <v>3080</v>
      </c>
      <c r="CF47" s="100">
        <v>98689</v>
      </c>
      <c r="CT47" s="100" t="b">
        <f>Table1[[#This Row],[company_name_netzero]]&lt;&gt;""</f>
        <v>1</v>
      </c>
      <c r="CZ47" s="100" t="b">
        <f>Table1[[#This Row],[company_name_re100]]&lt;&gt;""</f>
        <v>0</v>
      </c>
    </row>
    <row r="48" spans="1:104" ht="21.9" hidden="1" customHeight="1">
      <c r="A48" s="100">
        <v>46</v>
      </c>
      <c r="B48" s="100" t="s">
        <v>212</v>
      </c>
      <c r="C48" s="100" t="s">
        <v>3504</v>
      </c>
      <c r="D48" s="100" t="s">
        <v>213</v>
      </c>
      <c r="E48" s="103">
        <v>4.4999999999999998E-2</v>
      </c>
      <c r="F48" s="100" t="s">
        <v>214</v>
      </c>
      <c r="G48" s="103">
        <v>-2.1999999999999999E-2</v>
      </c>
      <c r="H48" s="100" t="s">
        <v>215</v>
      </c>
      <c r="I48" s="102">
        <v>470100</v>
      </c>
      <c r="J48" s="100">
        <v>2</v>
      </c>
      <c r="K48" s="100">
        <v>31</v>
      </c>
      <c r="L48" s="120">
        <v>40012640</v>
      </c>
      <c r="M48" s="128" t="s">
        <v>3505</v>
      </c>
      <c r="N48" s="128" t="s">
        <v>3506</v>
      </c>
      <c r="O48" s="128" t="s">
        <v>3507</v>
      </c>
      <c r="P48" s="128" t="s">
        <v>2980</v>
      </c>
      <c r="Q48" s="128" t="s">
        <v>2981</v>
      </c>
      <c r="R48" s="128" t="s">
        <v>2982</v>
      </c>
      <c r="S48" s="128" t="s">
        <v>3010</v>
      </c>
      <c r="T48" s="128" t="s">
        <v>673</v>
      </c>
      <c r="U48" s="128" t="s">
        <v>3329</v>
      </c>
      <c r="V48" s="128" t="s">
        <v>3086</v>
      </c>
      <c r="W48" s="128"/>
      <c r="X48" s="128"/>
      <c r="Y48" s="128"/>
      <c r="Z48" s="128"/>
      <c r="AA48" s="128"/>
      <c r="AB48" s="128" t="s">
        <v>3508</v>
      </c>
      <c r="AC48" s="128"/>
      <c r="AD48" s="128"/>
      <c r="AE48" s="128" t="s">
        <v>3332</v>
      </c>
      <c r="AF48" s="128"/>
      <c r="AG48" s="133" t="s">
        <v>3509</v>
      </c>
      <c r="AH48" s="100" t="b">
        <f>Table1[[#This Row],[sbti_id]]&lt;&gt;""</f>
        <v>1</v>
      </c>
      <c r="AI48" s="100" t="s">
        <v>212</v>
      </c>
      <c r="AJ48" s="100" t="s">
        <v>2989</v>
      </c>
      <c r="AK48" s="100" t="s">
        <v>2990</v>
      </c>
      <c r="AL48" s="100" t="s">
        <v>2264</v>
      </c>
      <c r="AM48" s="100" t="s">
        <v>269</v>
      </c>
      <c r="AN48" s="100" t="s">
        <v>2995</v>
      </c>
      <c r="AP48" s="100">
        <v>2020</v>
      </c>
      <c r="AQ48" s="100">
        <v>2030</v>
      </c>
      <c r="AR48" s="100" t="s">
        <v>2992</v>
      </c>
      <c r="AS48" s="100">
        <v>2021</v>
      </c>
      <c r="AT48" s="100" t="s">
        <v>3510</v>
      </c>
      <c r="AU48" s="100" t="s">
        <v>3511</v>
      </c>
      <c r="AV48" s="100" t="s">
        <v>9</v>
      </c>
      <c r="AW48" s="100">
        <v>2030</v>
      </c>
      <c r="AZ48" s="100" t="s">
        <v>3512</v>
      </c>
      <c r="BB48" s="100" t="s">
        <v>2998</v>
      </c>
      <c r="BC48" s="100" t="s">
        <v>266</v>
      </c>
      <c r="BD48" s="100" t="s">
        <v>266</v>
      </c>
      <c r="BE48" s="100" t="s">
        <v>266</v>
      </c>
      <c r="BF48" s="100" t="s">
        <v>3513</v>
      </c>
      <c r="BG48" s="100" t="s">
        <v>266</v>
      </c>
      <c r="BI48" s="100" t="s">
        <v>3001</v>
      </c>
      <c r="BJ48" s="100" t="s">
        <v>269</v>
      </c>
      <c r="BK48" s="100" t="s">
        <v>267</v>
      </c>
      <c r="BL48" s="101" t="s">
        <v>3514</v>
      </c>
      <c r="BM48" s="100" t="s">
        <v>267</v>
      </c>
      <c r="BQ48" s="100" t="s">
        <v>269</v>
      </c>
      <c r="BR48" s="100" t="s">
        <v>267</v>
      </c>
      <c r="BX48" s="100" t="s">
        <v>269</v>
      </c>
      <c r="BY48" s="100" t="s">
        <v>269</v>
      </c>
      <c r="CD48" s="110" t="s">
        <v>3515</v>
      </c>
      <c r="CE48" s="100" t="s">
        <v>3005</v>
      </c>
      <c r="CF48" s="100">
        <v>470100</v>
      </c>
      <c r="CS48" s="100" t="s">
        <v>3516</v>
      </c>
      <c r="CT48" s="100" t="b">
        <f>Table1[[#This Row],[company_name_netzero]]&lt;&gt;""</f>
        <v>1</v>
      </c>
      <c r="CU48" s="100" t="s">
        <v>212</v>
      </c>
      <c r="CV48" s="100">
        <v>2021</v>
      </c>
      <c r="CW48" s="100">
        <v>2030</v>
      </c>
      <c r="CX48" s="100" t="s">
        <v>3005</v>
      </c>
      <c r="CY48" s="100" t="s">
        <v>2981</v>
      </c>
      <c r="CZ48" s="100" t="b">
        <f>Table1[[#This Row],[company_name_re100]]&lt;&gt;""</f>
        <v>1</v>
      </c>
    </row>
    <row r="49" spans="1:104" ht="21.9" hidden="1" customHeight="1">
      <c r="A49" s="100">
        <v>47</v>
      </c>
      <c r="B49" s="100" t="s">
        <v>216</v>
      </c>
      <c r="C49" s="100" t="s">
        <v>3517</v>
      </c>
      <c r="D49" s="100" t="s">
        <v>217</v>
      </c>
      <c r="E49" s="103">
        <v>8.7999999999999995E-2</v>
      </c>
      <c r="F49" s="100" t="s">
        <v>218</v>
      </c>
      <c r="G49" s="103">
        <v>0.45400000000000001</v>
      </c>
      <c r="H49" s="100" t="s">
        <v>219</v>
      </c>
      <c r="I49" s="102">
        <v>273053</v>
      </c>
      <c r="J49" s="100">
        <v>6</v>
      </c>
      <c r="K49" s="100">
        <v>16</v>
      </c>
      <c r="AH49" s="100" t="b">
        <f>Table1[[#This Row],[sbti_id]]&lt;&gt;""</f>
        <v>0</v>
      </c>
      <c r="AI49" s="100" t="s">
        <v>216</v>
      </c>
      <c r="AJ49" s="100" t="s">
        <v>3039</v>
      </c>
      <c r="AK49" s="100" t="s">
        <v>3040</v>
      </c>
      <c r="AL49" s="100" t="s">
        <v>2264</v>
      </c>
      <c r="AM49" s="100" t="s">
        <v>269</v>
      </c>
      <c r="AN49" s="100" t="s">
        <v>675</v>
      </c>
      <c r="AQ49" s="100">
        <v>2030</v>
      </c>
      <c r="AR49" s="100" t="s">
        <v>2992</v>
      </c>
      <c r="AS49" s="100">
        <v>2021</v>
      </c>
      <c r="AT49" s="100" t="s">
        <v>3518</v>
      </c>
      <c r="AU49" s="100" t="s">
        <v>3519</v>
      </c>
      <c r="AV49" s="100" t="s">
        <v>3013</v>
      </c>
      <c r="BA49" s="100" t="s">
        <v>3520</v>
      </c>
      <c r="BB49" s="100" t="s">
        <v>267</v>
      </c>
      <c r="BC49" s="100" t="s">
        <v>266</v>
      </c>
      <c r="BD49" s="100" t="s">
        <v>266</v>
      </c>
      <c r="BE49" s="100" t="s">
        <v>266</v>
      </c>
      <c r="BG49" s="100" t="s">
        <v>269</v>
      </c>
      <c r="BI49" s="100" t="s">
        <v>3001</v>
      </c>
      <c r="BJ49" s="100" t="s">
        <v>269</v>
      </c>
      <c r="BK49" s="100" t="s">
        <v>267</v>
      </c>
      <c r="BL49" s="101" t="s">
        <v>3521</v>
      </c>
      <c r="BM49" s="100" t="s">
        <v>267</v>
      </c>
      <c r="BQ49" s="100" t="s">
        <v>269</v>
      </c>
      <c r="BR49" s="100" t="s">
        <v>3019</v>
      </c>
      <c r="BS49" s="100" t="s">
        <v>3522</v>
      </c>
      <c r="BX49" s="100" t="s">
        <v>269</v>
      </c>
      <c r="BY49" s="100" t="s">
        <v>269</v>
      </c>
      <c r="CD49" s="110" t="s">
        <v>3523</v>
      </c>
      <c r="CE49" s="100" t="s">
        <v>3080</v>
      </c>
      <c r="CF49" s="100">
        <v>273053</v>
      </c>
      <c r="CT49" s="100" t="b">
        <f>Table1[[#This Row],[company_name_netzero]]&lt;&gt;""</f>
        <v>1</v>
      </c>
      <c r="CZ49" s="100" t="b">
        <f>Table1[[#This Row],[company_name_re100]]&lt;&gt;""</f>
        <v>0</v>
      </c>
    </row>
    <row r="50" spans="1:104" ht="21.9" hidden="1" customHeight="1">
      <c r="A50" s="100">
        <v>48</v>
      </c>
      <c r="B50" s="100" t="s">
        <v>220</v>
      </c>
      <c r="C50" s="100" t="s">
        <v>3524</v>
      </c>
      <c r="D50" s="100" t="s">
        <v>221</v>
      </c>
      <c r="E50" s="103">
        <v>-4.9000000000000002E-2</v>
      </c>
      <c r="F50" s="100" t="s">
        <v>222</v>
      </c>
      <c r="G50" s="103">
        <v>-0.28399999999999997</v>
      </c>
      <c r="H50" s="100" t="s">
        <v>223</v>
      </c>
      <c r="I50" s="102">
        <v>169198</v>
      </c>
      <c r="J50" s="100">
        <v>-6</v>
      </c>
      <c r="K50" s="100">
        <v>31</v>
      </c>
      <c r="L50" s="120">
        <v>40003770</v>
      </c>
      <c r="M50" s="128" t="s">
        <v>3525</v>
      </c>
      <c r="N50" s="128"/>
      <c r="O50" s="128" t="s">
        <v>3526</v>
      </c>
      <c r="P50" s="128" t="s">
        <v>2980</v>
      </c>
      <c r="Q50" s="128" t="s">
        <v>2428</v>
      </c>
      <c r="R50" s="128" t="s">
        <v>3136</v>
      </c>
      <c r="S50" s="128" t="s">
        <v>3137</v>
      </c>
      <c r="T50" s="128" t="s">
        <v>673</v>
      </c>
      <c r="U50" s="128" t="s">
        <v>3527</v>
      </c>
      <c r="V50" s="128">
        <v>2030</v>
      </c>
      <c r="W50" s="128"/>
      <c r="X50" s="128"/>
      <c r="Y50" s="128"/>
      <c r="Z50" s="128"/>
      <c r="AA50" s="128"/>
      <c r="AB50" s="128" t="s">
        <v>3528</v>
      </c>
      <c r="AC50" s="128"/>
      <c r="AD50" s="128"/>
      <c r="AE50" s="128" t="s">
        <v>3529</v>
      </c>
      <c r="AF50" s="128"/>
      <c r="AG50" s="133" t="s">
        <v>3530</v>
      </c>
      <c r="AH50" s="100" t="b">
        <f>Table1[[#This Row],[sbti_id]]&lt;&gt;""</f>
        <v>1</v>
      </c>
      <c r="AI50" s="100" t="s">
        <v>220</v>
      </c>
      <c r="AJ50" s="100" t="s">
        <v>3142</v>
      </c>
      <c r="AK50" s="100" t="s">
        <v>3136</v>
      </c>
      <c r="AL50" s="100" t="s">
        <v>2264</v>
      </c>
      <c r="AM50" s="100" t="s">
        <v>269</v>
      </c>
      <c r="AN50" s="100" t="s">
        <v>675</v>
      </c>
      <c r="AP50" s="100">
        <v>2018</v>
      </c>
      <c r="AQ50" s="100">
        <v>2030</v>
      </c>
      <c r="AR50" s="100" t="s">
        <v>2992</v>
      </c>
      <c r="AS50" s="100">
        <v>2022</v>
      </c>
      <c r="AT50" s="101" t="s">
        <v>3531</v>
      </c>
      <c r="AU50" s="100" t="s">
        <v>3532</v>
      </c>
      <c r="AV50" s="100" t="s">
        <v>9</v>
      </c>
      <c r="AW50" s="100">
        <v>2030</v>
      </c>
      <c r="AY50" s="100">
        <v>2018</v>
      </c>
      <c r="AZ50" s="101" t="s">
        <v>3533</v>
      </c>
      <c r="BA50" s="101" t="s">
        <v>3534</v>
      </c>
      <c r="BB50" s="100" t="s">
        <v>2998</v>
      </c>
      <c r="BC50" s="100" t="s">
        <v>266</v>
      </c>
      <c r="BD50" s="100" t="s">
        <v>266</v>
      </c>
      <c r="BE50" s="100" t="s">
        <v>738</v>
      </c>
      <c r="BF50" s="101" t="s">
        <v>3535</v>
      </c>
      <c r="BG50" s="100" t="s">
        <v>266</v>
      </c>
      <c r="BH50" s="100" t="s">
        <v>3000</v>
      </c>
      <c r="BI50" s="100" t="s">
        <v>3001</v>
      </c>
      <c r="BJ50" s="100" t="s">
        <v>269</v>
      </c>
      <c r="BK50" s="100" t="s">
        <v>267</v>
      </c>
      <c r="BL50" s="101" t="s">
        <v>3536</v>
      </c>
      <c r="BM50" s="100" t="s">
        <v>267</v>
      </c>
      <c r="BQ50" s="100" t="s">
        <v>269</v>
      </c>
      <c r="BR50" s="100" t="s">
        <v>418</v>
      </c>
      <c r="BS50" s="101" t="s">
        <v>3537</v>
      </c>
      <c r="BX50" s="100" t="s">
        <v>269</v>
      </c>
      <c r="BY50" s="100" t="s">
        <v>269</v>
      </c>
      <c r="CD50" s="110" t="s">
        <v>3538</v>
      </c>
      <c r="CE50" s="100" t="s">
        <v>3095</v>
      </c>
      <c r="CF50" s="100">
        <v>175264</v>
      </c>
      <c r="CS50" s="100" t="s">
        <v>3539</v>
      </c>
      <c r="CT50" s="100" t="b">
        <f>Table1[[#This Row],[company_name_netzero]]&lt;&gt;""</f>
        <v>1</v>
      </c>
      <c r="CZ50" s="100" t="b">
        <f>Table1[[#This Row],[company_name_re100]]&lt;&gt;""</f>
        <v>0</v>
      </c>
    </row>
    <row r="51" spans="1:104" ht="21.9" hidden="1" customHeight="1">
      <c r="A51" s="100">
        <v>49</v>
      </c>
      <c r="B51" s="100" t="s">
        <v>334</v>
      </c>
      <c r="C51" s="100" t="s">
        <v>3540</v>
      </c>
      <c r="D51" s="100" t="s">
        <v>335</v>
      </c>
      <c r="E51" s="103">
        <v>-8.4000000000000005E-2</v>
      </c>
      <c r="F51" s="100" t="s">
        <v>336</v>
      </c>
      <c r="G51" s="103">
        <v>-0.35399999999999998</v>
      </c>
      <c r="H51" s="100" t="s">
        <v>337</v>
      </c>
      <c r="I51" s="102">
        <v>159104</v>
      </c>
      <c r="J51" s="100">
        <v>-8</v>
      </c>
      <c r="K51" s="100">
        <v>31</v>
      </c>
      <c r="L51" s="100">
        <v>40013882</v>
      </c>
      <c r="M51" s="100" t="s">
        <v>334</v>
      </c>
      <c r="N51" s="100" t="s">
        <v>3541</v>
      </c>
      <c r="O51" s="100" t="s">
        <v>3542</v>
      </c>
      <c r="P51" s="100" t="s">
        <v>2980</v>
      </c>
      <c r="Q51" s="100" t="s">
        <v>2428</v>
      </c>
      <c r="R51" s="100" t="s">
        <v>3136</v>
      </c>
      <c r="S51" s="100" t="s">
        <v>3137</v>
      </c>
      <c r="T51" s="100" t="s">
        <v>673</v>
      </c>
      <c r="U51" s="100" t="s">
        <v>3182</v>
      </c>
      <c r="V51" s="100">
        <v>2030</v>
      </c>
      <c r="Z51" s="100" t="s">
        <v>1421</v>
      </c>
      <c r="AB51" s="100" t="s">
        <v>3543</v>
      </c>
      <c r="AC51" s="100" t="s">
        <v>2986</v>
      </c>
      <c r="AD51" s="104">
        <v>44409.041666666664</v>
      </c>
      <c r="AE51" s="100" t="s">
        <v>3184</v>
      </c>
      <c r="AF51" s="100" t="s">
        <v>2988</v>
      </c>
      <c r="AG51" s="104">
        <v>44616.041666666664</v>
      </c>
      <c r="AH51" s="100" t="b">
        <f>Table1[[#This Row],[sbti_id]]&lt;&gt;""</f>
        <v>1</v>
      </c>
      <c r="AI51" s="128" t="s">
        <v>3544</v>
      </c>
      <c r="AJ51" s="128" t="s">
        <v>3142</v>
      </c>
      <c r="AK51" s="128" t="s">
        <v>3136</v>
      </c>
      <c r="AL51" s="128" t="s">
        <v>2264</v>
      </c>
      <c r="AM51" s="128" t="s">
        <v>269</v>
      </c>
      <c r="AN51" s="128" t="s">
        <v>2995</v>
      </c>
      <c r="AO51" s="128">
        <v>90</v>
      </c>
      <c r="AP51" s="128">
        <v>2019</v>
      </c>
      <c r="AQ51" s="128">
        <v>2050</v>
      </c>
      <c r="AR51" s="128" t="s">
        <v>2992</v>
      </c>
      <c r="AS51" s="128">
        <v>2024</v>
      </c>
      <c r="AT51" s="128" t="s">
        <v>3545</v>
      </c>
      <c r="AU51" s="128" t="s">
        <v>3546</v>
      </c>
      <c r="AV51" s="128" t="s">
        <v>3547</v>
      </c>
      <c r="AW51" s="128">
        <v>2030</v>
      </c>
      <c r="AX51" s="128"/>
      <c r="AY51" s="128">
        <v>2019</v>
      </c>
      <c r="AZ51" s="128" t="s">
        <v>3548</v>
      </c>
      <c r="BA51" s="128" t="s">
        <v>3549</v>
      </c>
      <c r="BB51" s="128" t="s">
        <v>2998</v>
      </c>
      <c r="BC51" s="128" t="s">
        <v>266</v>
      </c>
      <c r="BD51" s="128" t="s">
        <v>266</v>
      </c>
      <c r="BE51" s="128" t="s">
        <v>266</v>
      </c>
      <c r="BF51" s="128" t="s">
        <v>3550</v>
      </c>
      <c r="BG51" s="128" t="s">
        <v>266</v>
      </c>
      <c r="BH51" s="128" t="s">
        <v>3031</v>
      </c>
      <c r="BI51" s="128" t="s">
        <v>3001</v>
      </c>
      <c r="BJ51" s="128" t="s">
        <v>269</v>
      </c>
      <c r="BK51" s="128" t="s">
        <v>266</v>
      </c>
      <c r="BL51" s="128" t="s">
        <v>3551</v>
      </c>
      <c r="BM51" s="128" t="s">
        <v>266</v>
      </c>
      <c r="BN51" s="128" t="s">
        <v>3399</v>
      </c>
      <c r="BO51" s="128"/>
      <c r="BP51" s="128" t="s">
        <v>3552</v>
      </c>
      <c r="BQ51" s="128" t="s">
        <v>269</v>
      </c>
      <c r="BR51" s="128" t="s">
        <v>267</v>
      </c>
      <c r="BS51" s="128" t="s">
        <v>3553</v>
      </c>
      <c r="BT51" s="128"/>
      <c r="BU51" s="128"/>
      <c r="BV51" s="128"/>
      <c r="BW51" s="128"/>
      <c r="BX51" s="128" t="s">
        <v>269</v>
      </c>
      <c r="BY51" s="128" t="s">
        <v>266</v>
      </c>
      <c r="BZ51" s="128"/>
      <c r="CA51" s="128"/>
      <c r="CB51" s="128"/>
      <c r="CC51" s="128"/>
      <c r="CD51" s="128">
        <v>154011000000</v>
      </c>
      <c r="CE51" s="128" t="s">
        <v>3095</v>
      </c>
      <c r="CF51" s="128">
        <v>159104</v>
      </c>
      <c r="CG51" s="128"/>
      <c r="CH51" s="128"/>
      <c r="CI51" s="128"/>
      <c r="CJ51" s="128"/>
      <c r="CK51" s="128"/>
      <c r="CL51" s="128"/>
      <c r="CM51" s="128"/>
      <c r="CN51" s="128"/>
      <c r="CO51" s="128"/>
      <c r="CP51" s="128">
        <v>150.1</v>
      </c>
      <c r="CQ51" s="128">
        <v>108.6</v>
      </c>
      <c r="CR51" s="128"/>
      <c r="CS51" s="128"/>
      <c r="CT51" s="100" t="b">
        <f>Table1[[#This Row],[company_name_netzero]]&lt;&gt;""</f>
        <v>1</v>
      </c>
      <c r="CU51" s="100" t="s">
        <v>334</v>
      </c>
      <c r="CV51" s="100">
        <v>2015</v>
      </c>
      <c r="CW51" s="100">
        <v>2050</v>
      </c>
      <c r="CX51" s="100" t="s">
        <v>3095</v>
      </c>
      <c r="CY51" s="100" t="s">
        <v>2428</v>
      </c>
      <c r="CZ51" s="100" t="b">
        <f>Table1[[#This Row],[company_name_re100]]&lt;&gt;""</f>
        <v>1</v>
      </c>
    </row>
    <row r="52" spans="1:104" ht="21.9" hidden="1" customHeight="1">
      <c r="A52" s="100">
        <v>50</v>
      </c>
      <c r="B52" s="100" t="s">
        <v>236</v>
      </c>
      <c r="C52" s="100" t="s">
        <v>3554</v>
      </c>
      <c r="D52" s="100" t="s">
        <v>237</v>
      </c>
      <c r="E52" s="103">
        <v>8.1000000000000003E-2</v>
      </c>
      <c r="F52" s="100" t="s">
        <v>238</v>
      </c>
      <c r="G52" s="103">
        <v>-2.5000000000000001E-2</v>
      </c>
      <c r="H52" s="100" t="s">
        <v>239</v>
      </c>
      <c r="I52" s="102">
        <v>8200</v>
      </c>
      <c r="J52" s="100">
        <v>8</v>
      </c>
      <c r="K52" s="100">
        <v>28</v>
      </c>
      <c r="AH52" s="100" t="b">
        <f>Table1[[#This Row],[sbti_id]]&lt;&gt;""</f>
        <v>0</v>
      </c>
      <c r="AI52" s="100" t="s">
        <v>236</v>
      </c>
      <c r="AJ52" s="100" t="s">
        <v>2989</v>
      </c>
      <c r="AK52" s="100" t="s">
        <v>2990</v>
      </c>
      <c r="AL52" s="100" t="s">
        <v>2264</v>
      </c>
      <c r="AM52" s="100" t="s">
        <v>269</v>
      </c>
      <c r="AN52" s="100" t="s">
        <v>3013</v>
      </c>
      <c r="AU52" s="100" t="s">
        <v>3555</v>
      </c>
      <c r="AV52" s="100" t="s">
        <v>3013</v>
      </c>
      <c r="BA52" s="101" t="s">
        <v>3556</v>
      </c>
      <c r="BC52" s="100" t="s">
        <v>269</v>
      </c>
      <c r="BD52" s="100" t="s">
        <v>269</v>
      </c>
      <c r="BE52" s="100" t="s">
        <v>269</v>
      </c>
      <c r="BG52" s="100" t="s">
        <v>269</v>
      </c>
      <c r="BI52" s="100" t="s">
        <v>3360</v>
      </c>
      <c r="BJ52" s="100" t="s">
        <v>269</v>
      </c>
      <c r="BK52" s="100" t="s">
        <v>269</v>
      </c>
      <c r="BM52" s="100" t="s">
        <v>269</v>
      </c>
      <c r="BQ52" s="100" t="s">
        <v>269</v>
      </c>
      <c r="BR52" s="100" t="s">
        <v>269</v>
      </c>
      <c r="BX52" s="100" t="s">
        <v>269</v>
      </c>
      <c r="BY52" s="100" t="s">
        <v>269</v>
      </c>
      <c r="CD52" s="110" t="s">
        <v>3557</v>
      </c>
      <c r="CE52" s="100" t="s">
        <v>3080</v>
      </c>
      <c r="CF52" s="100">
        <v>8200</v>
      </c>
      <c r="CT52" s="100" t="b">
        <f>Table1[[#This Row],[company_name_netzero]]&lt;&gt;""</f>
        <v>1</v>
      </c>
      <c r="CZ52" s="100" t="b">
        <f>Table1[[#This Row],[company_name_re100]]&lt;&gt;""</f>
        <v>0</v>
      </c>
    </row>
    <row r="53" spans="1:104" ht="21.9" hidden="1" customHeight="1">
      <c r="A53" s="100">
        <v>51</v>
      </c>
      <c r="B53" s="100" t="s">
        <v>290</v>
      </c>
      <c r="C53" s="100" t="s">
        <v>3558</v>
      </c>
      <c r="D53" s="100" t="s">
        <v>291</v>
      </c>
      <c r="E53" s="103">
        <v>-7.6999999999999999E-2</v>
      </c>
      <c r="F53" s="100" t="s">
        <v>292</v>
      </c>
      <c r="G53" s="103">
        <v>-0.25600000000000001</v>
      </c>
      <c r="H53" s="100" t="s">
        <v>293</v>
      </c>
      <c r="I53" s="102">
        <v>325108</v>
      </c>
      <c r="J53" s="100">
        <v>-8</v>
      </c>
      <c r="K53" s="100">
        <v>14</v>
      </c>
      <c r="AH53" s="100" t="b">
        <f>Table1[[#This Row],[sbti_id]]&lt;&gt;""</f>
        <v>0</v>
      </c>
      <c r="AI53" s="100" t="s">
        <v>290</v>
      </c>
      <c r="AJ53" s="100" t="s">
        <v>3039</v>
      </c>
      <c r="AK53" s="100" t="s">
        <v>3040</v>
      </c>
      <c r="AL53" s="100" t="s">
        <v>2264</v>
      </c>
      <c r="AM53" s="100" t="s">
        <v>269</v>
      </c>
      <c r="AN53" s="100" t="s">
        <v>675</v>
      </c>
      <c r="AP53" s="100">
        <v>2021</v>
      </c>
      <c r="AQ53" s="100">
        <v>2060</v>
      </c>
      <c r="AR53" s="100" t="s">
        <v>2992</v>
      </c>
      <c r="AS53" s="100">
        <v>2023</v>
      </c>
      <c r="AT53" s="101" t="s">
        <v>3559</v>
      </c>
      <c r="AU53" s="100" t="s">
        <v>3560</v>
      </c>
      <c r="AV53" s="100" t="s">
        <v>2995</v>
      </c>
      <c r="AX53" s="100">
        <v>18</v>
      </c>
      <c r="AY53" s="100">
        <v>2021</v>
      </c>
      <c r="AZ53" s="100" t="s">
        <v>3561</v>
      </c>
      <c r="BA53" s="101" t="s">
        <v>3562</v>
      </c>
      <c r="BB53" s="100" t="s">
        <v>3014</v>
      </c>
      <c r="BC53" s="100" t="s">
        <v>266</v>
      </c>
      <c r="BD53" s="100" t="s">
        <v>266</v>
      </c>
      <c r="BE53" s="100" t="s">
        <v>269</v>
      </c>
      <c r="BF53" s="100" t="s">
        <v>3563</v>
      </c>
      <c r="BG53" s="100" t="s">
        <v>266</v>
      </c>
      <c r="BH53" s="100" t="s">
        <v>3564</v>
      </c>
      <c r="BI53" s="100" t="s">
        <v>3001</v>
      </c>
      <c r="BJ53" s="100" t="s">
        <v>266</v>
      </c>
      <c r="BK53" s="100" t="s">
        <v>266</v>
      </c>
      <c r="BL53" s="101" t="s">
        <v>3565</v>
      </c>
      <c r="BM53" s="100" t="s">
        <v>267</v>
      </c>
      <c r="BQ53" s="100" t="s">
        <v>269</v>
      </c>
      <c r="BR53" s="100" t="s">
        <v>3019</v>
      </c>
      <c r="BS53" s="101" t="s">
        <v>3566</v>
      </c>
      <c r="BX53" s="100" t="s">
        <v>269</v>
      </c>
      <c r="BY53" s="100" t="s">
        <v>269</v>
      </c>
      <c r="CD53" s="110" t="s">
        <v>3567</v>
      </c>
      <c r="CE53" s="100" t="s">
        <v>3203</v>
      </c>
      <c r="CF53" s="100">
        <v>264045</v>
      </c>
      <c r="CT53" s="100" t="b">
        <f>Table1[[#This Row],[company_name_netzero]]&lt;&gt;""</f>
        <v>1</v>
      </c>
      <c r="CZ53" s="100" t="b">
        <f>Table1[[#This Row],[company_name_re100]]&lt;&gt;""</f>
        <v>0</v>
      </c>
    </row>
    <row r="54" spans="1:104" ht="21.9" hidden="1" customHeight="1">
      <c r="A54" s="100">
        <v>52</v>
      </c>
      <c r="B54" s="100" t="s">
        <v>314</v>
      </c>
      <c r="C54" s="100" t="s">
        <v>3568</v>
      </c>
      <c r="D54" s="100" t="s">
        <v>315</v>
      </c>
      <c r="E54" s="103">
        <v>6.2E-2</v>
      </c>
      <c r="F54" s="100" t="s">
        <v>316</v>
      </c>
      <c r="H54" s="100" t="s">
        <v>317</v>
      </c>
      <c r="I54" s="102">
        <v>252500</v>
      </c>
      <c r="J54" s="100">
        <v>8</v>
      </c>
      <c r="K54" s="100">
        <v>31</v>
      </c>
      <c r="AH54" s="100" t="b">
        <f>Table1[[#This Row],[sbti_id]]&lt;&gt;""</f>
        <v>0</v>
      </c>
      <c r="AI54" s="100" t="s">
        <v>314</v>
      </c>
      <c r="AJ54" s="100" t="s">
        <v>2989</v>
      </c>
      <c r="AK54" s="100" t="s">
        <v>2990</v>
      </c>
      <c r="AL54" s="100" t="s">
        <v>2264</v>
      </c>
      <c r="AM54" s="100" t="s">
        <v>269</v>
      </c>
      <c r="AN54" s="100" t="s">
        <v>2995</v>
      </c>
      <c r="AO54" s="100">
        <v>30</v>
      </c>
      <c r="AP54" s="100">
        <v>2019</v>
      </c>
      <c r="AQ54" s="100">
        <v>2030</v>
      </c>
      <c r="AR54" s="100" t="s">
        <v>2992</v>
      </c>
      <c r="AS54" s="100">
        <v>2021</v>
      </c>
      <c r="AT54" s="101" t="s">
        <v>3569</v>
      </c>
      <c r="AU54" s="100" t="s">
        <v>3570</v>
      </c>
      <c r="AV54" s="100" t="s">
        <v>3013</v>
      </c>
      <c r="AW54" s="100">
        <v>2020</v>
      </c>
      <c r="BA54" s="100" t="s">
        <v>3571</v>
      </c>
      <c r="BB54" s="100" t="s">
        <v>267</v>
      </c>
      <c r="BC54" s="100" t="s">
        <v>266</v>
      </c>
      <c r="BD54" s="100" t="s">
        <v>266</v>
      </c>
      <c r="BE54" s="100" t="s">
        <v>269</v>
      </c>
      <c r="BF54" s="100" t="s">
        <v>3572</v>
      </c>
      <c r="BG54" s="100" t="s">
        <v>269</v>
      </c>
      <c r="BI54" s="100" t="s">
        <v>3001</v>
      </c>
      <c r="BJ54" s="100" t="s">
        <v>269</v>
      </c>
      <c r="BK54" s="100" t="s">
        <v>267</v>
      </c>
      <c r="BM54" s="100" t="s">
        <v>267</v>
      </c>
      <c r="BQ54" s="100" t="s">
        <v>269</v>
      </c>
      <c r="BR54" s="100" t="s">
        <v>267</v>
      </c>
      <c r="BS54" s="100" t="s">
        <v>3573</v>
      </c>
      <c r="BX54" s="100" t="s">
        <v>269</v>
      </c>
      <c r="BY54" s="100" t="s">
        <v>269</v>
      </c>
      <c r="CD54" s="110" t="s">
        <v>3574</v>
      </c>
      <c r="CE54" s="100" t="s">
        <v>3005</v>
      </c>
      <c r="CF54" s="100">
        <v>342000</v>
      </c>
      <c r="CT54" s="100" t="b">
        <f>Table1[[#This Row],[company_name_netzero]]&lt;&gt;""</f>
        <v>1</v>
      </c>
      <c r="CZ54" s="100" t="b">
        <f>Table1[[#This Row],[company_name_re100]]&lt;&gt;""</f>
        <v>0</v>
      </c>
    </row>
    <row r="55" spans="1:104" ht="21.9" hidden="1" customHeight="1">
      <c r="A55" s="100">
        <v>53</v>
      </c>
      <c r="B55" s="100" t="s">
        <v>318</v>
      </c>
      <c r="C55" s="100" t="s">
        <v>3575</v>
      </c>
      <c r="D55" s="100" t="s">
        <v>319</v>
      </c>
      <c r="E55" s="103">
        <v>-1.9E-2</v>
      </c>
      <c r="F55" s="100" t="s">
        <v>320</v>
      </c>
      <c r="G55" s="103">
        <v>0.23200000000000001</v>
      </c>
      <c r="H55" s="100" t="s">
        <v>321</v>
      </c>
      <c r="I55" s="102">
        <v>409000</v>
      </c>
      <c r="J55" s="100">
        <v>-2</v>
      </c>
      <c r="K55" s="100">
        <v>31</v>
      </c>
      <c r="L55" s="120">
        <v>40003560</v>
      </c>
      <c r="M55" s="128" t="s">
        <v>3576</v>
      </c>
      <c r="N55" s="128" t="s">
        <v>3577</v>
      </c>
      <c r="O55" s="128" t="s">
        <v>3578</v>
      </c>
      <c r="P55" s="128" t="s">
        <v>2980</v>
      </c>
      <c r="Q55" s="128" t="s">
        <v>2981</v>
      </c>
      <c r="R55" s="128" t="s">
        <v>2982</v>
      </c>
      <c r="S55" s="128" t="s">
        <v>2983</v>
      </c>
      <c r="T55" s="128" t="s">
        <v>1421</v>
      </c>
      <c r="U55" s="128"/>
      <c r="V55" s="128"/>
      <c r="W55" s="128"/>
      <c r="X55" s="128"/>
      <c r="Y55" s="128"/>
      <c r="Z55" s="128"/>
      <c r="AA55" s="128"/>
      <c r="AB55" s="128"/>
      <c r="AC55" s="128"/>
      <c r="AD55" s="128"/>
      <c r="AE55" s="128"/>
      <c r="AF55" s="128" t="s">
        <v>2988</v>
      </c>
      <c r="AG55" s="133" t="s">
        <v>3579</v>
      </c>
      <c r="AH55" s="100" t="b">
        <f>Table1[[#This Row],[sbti_id]]&lt;&gt;""</f>
        <v>1</v>
      </c>
      <c r="AI55" s="100" t="s">
        <v>318</v>
      </c>
      <c r="AJ55" s="100" t="s">
        <v>2989</v>
      </c>
      <c r="AK55" s="100" t="s">
        <v>2990</v>
      </c>
      <c r="AL55" s="100" t="s">
        <v>2264</v>
      </c>
      <c r="AM55" s="100" t="s">
        <v>269</v>
      </c>
      <c r="AN55" s="100" t="s">
        <v>2995</v>
      </c>
      <c r="AO55" s="100">
        <v>30</v>
      </c>
      <c r="AP55" s="100">
        <v>2018</v>
      </c>
      <c r="AQ55" s="100">
        <v>2030</v>
      </c>
      <c r="AR55" s="100" t="s">
        <v>2992</v>
      </c>
      <c r="AS55" s="100">
        <v>2021</v>
      </c>
      <c r="AT55" s="100" t="s">
        <v>3580</v>
      </c>
      <c r="AU55" s="100" t="s">
        <v>3581</v>
      </c>
      <c r="AV55" s="100" t="s">
        <v>3013</v>
      </c>
      <c r="BA55" s="100" t="s">
        <v>3582</v>
      </c>
      <c r="BB55" s="100" t="s">
        <v>2998</v>
      </c>
      <c r="BC55" s="100" t="s">
        <v>266</v>
      </c>
      <c r="BD55" s="100" t="s">
        <v>266</v>
      </c>
      <c r="BE55" s="100" t="s">
        <v>738</v>
      </c>
      <c r="BF55" s="101" t="s">
        <v>3583</v>
      </c>
      <c r="BG55" s="100" t="s">
        <v>266</v>
      </c>
      <c r="BH55" s="100" t="s">
        <v>3016</v>
      </c>
      <c r="BI55" s="100" t="s">
        <v>3001</v>
      </c>
      <c r="BJ55" s="100" t="s">
        <v>269</v>
      </c>
      <c r="BK55" s="100" t="s">
        <v>266</v>
      </c>
      <c r="BL55" s="100" t="s">
        <v>3584</v>
      </c>
      <c r="BM55" s="100" t="s">
        <v>267</v>
      </c>
      <c r="BQ55" s="100" t="s">
        <v>269</v>
      </c>
      <c r="BR55" s="100" t="s">
        <v>267</v>
      </c>
      <c r="BS55" s="100" t="s">
        <v>3585</v>
      </c>
      <c r="BX55" s="100" t="s">
        <v>269</v>
      </c>
      <c r="BY55" s="100" t="s">
        <v>269</v>
      </c>
      <c r="CD55" s="110" t="s">
        <v>3586</v>
      </c>
      <c r="CE55" s="100" t="s">
        <v>3587</v>
      </c>
      <c r="CF55" s="100">
        <v>409000</v>
      </c>
      <c r="CT55" s="100" t="b">
        <f>Table1[[#This Row],[company_name_netzero]]&lt;&gt;""</f>
        <v>1</v>
      </c>
      <c r="CZ55" s="100" t="b">
        <f>Table1[[#This Row],[company_name_re100]]&lt;&gt;""</f>
        <v>0</v>
      </c>
    </row>
    <row r="56" spans="1:104" ht="21.9" hidden="1" customHeight="1">
      <c r="A56" s="100">
        <v>54</v>
      </c>
      <c r="B56" s="100" t="s">
        <v>338</v>
      </c>
      <c r="C56" s="100" t="s">
        <v>3588</v>
      </c>
      <c r="D56" s="100" t="s">
        <v>339</v>
      </c>
      <c r="E56" s="103">
        <v>7.5999999999999998E-2</v>
      </c>
      <c r="F56" s="100" t="s">
        <v>340</v>
      </c>
      <c r="G56" s="103">
        <v>6.5000000000000002E-2</v>
      </c>
      <c r="H56" s="100" t="s">
        <v>341</v>
      </c>
      <c r="I56" s="102">
        <v>175853</v>
      </c>
      <c r="J56" s="100">
        <v>10</v>
      </c>
      <c r="K56" s="100">
        <v>31</v>
      </c>
      <c r="L56" s="100">
        <v>40010213</v>
      </c>
      <c r="M56" s="100" t="s">
        <v>338</v>
      </c>
      <c r="N56" s="100" t="s">
        <v>3589</v>
      </c>
      <c r="O56" s="100" t="s">
        <v>3590</v>
      </c>
      <c r="P56" s="100" t="s">
        <v>3253</v>
      </c>
      <c r="Q56" s="100" t="s">
        <v>2374</v>
      </c>
      <c r="R56" s="100" t="s">
        <v>3136</v>
      </c>
      <c r="S56" s="100" t="s">
        <v>3066</v>
      </c>
      <c r="T56" s="100" t="s">
        <v>3067</v>
      </c>
      <c r="AF56" s="100" t="s">
        <v>3591</v>
      </c>
      <c r="AG56" s="104">
        <v>42480.041666666664</v>
      </c>
      <c r="AH56" s="100" t="b">
        <f>Table1[[#This Row],[sbti_id]]&lt;&gt;""</f>
        <v>1</v>
      </c>
      <c r="AI56" s="100" t="s">
        <v>338</v>
      </c>
      <c r="AJ56" s="100" t="s">
        <v>3370</v>
      </c>
      <c r="AK56" s="100" t="s">
        <v>3136</v>
      </c>
      <c r="AL56" s="100" t="s">
        <v>2264</v>
      </c>
      <c r="AM56" s="100" t="s">
        <v>269</v>
      </c>
      <c r="AN56" s="100" t="s">
        <v>675</v>
      </c>
      <c r="AQ56" s="100">
        <v>2050</v>
      </c>
      <c r="AR56" s="100" t="s">
        <v>2992</v>
      </c>
      <c r="AS56" s="100">
        <v>2023</v>
      </c>
      <c r="AT56" s="100" t="s">
        <v>3592</v>
      </c>
      <c r="AU56" s="100" t="s">
        <v>3593</v>
      </c>
      <c r="AV56" s="100" t="s">
        <v>9</v>
      </c>
      <c r="AW56" s="100">
        <v>2025</v>
      </c>
      <c r="AZ56" s="101" t="s">
        <v>3594</v>
      </c>
      <c r="BB56" s="100" t="s">
        <v>2998</v>
      </c>
      <c r="BC56" s="100" t="s">
        <v>266</v>
      </c>
      <c r="BD56" s="100" t="s">
        <v>266</v>
      </c>
      <c r="BE56" s="100" t="s">
        <v>738</v>
      </c>
      <c r="BF56" s="100" t="s">
        <v>3595</v>
      </c>
      <c r="BG56" s="100" t="s">
        <v>266</v>
      </c>
      <c r="BH56" s="100" t="s">
        <v>3596</v>
      </c>
      <c r="BI56" s="100" t="s">
        <v>3001</v>
      </c>
      <c r="BJ56" s="100" t="s">
        <v>269</v>
      </c>
      <c r="BK56" s="100" t="s">
        <v>266</v>
      </c>
      <c r="BL56" s="101" t="s">
        <v>3597</v>
      </c>
      <c r="BM56" s="100" t="s">
        <v>266</v>
      </c>
      <c r="BN56" s="100" t="s">
        <v>3598</v>
      </c>
      <c r="BP56" s="100" t="s">
        <v>3599</v>
      </c>
      <c r="BQ56" s="100" t="s">
        <v>269</v>
      </c>
      <c r="BR56" s="100" t="s">
        <v>3019</v>
      </c>
      <c r="BS56" s="100" t="s">
        <v>3600</v>
      </c>
      <c r="BX56" s="100" t="s">
        <v>269</v>
      </c>
      <c r="BY56" s="100" t="s">
        <v>266</v>
      </c>
      <c r="CD56" s="110" t="s">
        <v>3601</v>
      </c>
      <c r="CE56" s="100" t="s">
        <v>3080</v>
      </c>
      <c r="CF56" s="100">
        <v>197579</v>
      </c>
      <c r="CS56" s="100" t="s">
        <v>3602</v>
      </c>
      <c r="CT56" s="100" t="b">
        <f>Table1[[#This Row],[company_name_netzero]]&lt;&gt;""</f>
        <v>1</v>
      </c>
      <c r="CZ56" s="100" t="b">
        <f>Table1[[#This Row],[company_name_re100]]&lt;&gt;""</f>
        <v>0</v>
      </c>
    </row>
    <row r="57" spans="1:104" ht="21.9" hidden="1" customHeight="1">
      <c r="A57" s="100">
        <v>55</v>
      </c>
      <c r="B57" s="100" t="s">
        <v>278</v>
      </c>
      <c r="C57" s="100" t="s">
        <v>3603</v>
      </c>
      <c r="D57" s="100" t="s">
        <v>279</v>
      </c>
      <c r="E57" s="103">
        <v>6.6000000000000003E-2</v>
      </c>
      <c r="F57" s="100" t="s">
        <v>280</v>
      </c>
      <c r="G57" s="103">
        <v>0.13600000000000001</v>
      </c>
      <c r="H57" s="100" t="s">
        <v>281</v>
      </c>
      <c r="I57" s="102">
        <v>206417</v>
      </c>
      <c r="J57" s="100">
        <v>7</v>
      </c>
      <c r="K57" s="100">
        <v>31</v>
      </c>
      <c r="AH57" s="100" t="b">
        <f>Table1[[#This Row],[sbti_id]]&lt;&gt;""</f>
        <v>0</v>
      </c>
      <c r="AI57" s="100" t="s">
        <v>278</v>
      </c>
      <c r="AJ57" s="100" t="s">
        <v>3604</v>
      </c>
      <c r="AK57" s="100" t="s">
        <v>3136</v>
      </c>
      <c r="AL57" s="100" t="s">
        <v>2264</v>
      </c>
      <c r="AM57" s="100" t="s">
        <v>269</v>
      </c>
      <c r="AN57" s="100" t="s">
        <v>417</v>
      </c>
      <c r="AQ57" s="100">
        <v>2050</v>
      </c>
      <c r="AR57" s="100" t="s">
        <v>2992</v>
      </c>
      <c r="AS57" s="100">
        <v>2020</v>
      </c>
      <c r="AT57" s="101" t="s">
        <v>3605</v>
      </c>
      <c r="AU57" s="100" t="s">
        <v>3606</v>
      </c>
      <c r="AV57" s="100" t="s">
        <v>9</v>
      </c>
      <c r="AW57" s="100">
        <v>2030</v>
      </c>
      <c r="AZ57" s="101" t="s">
        <v>3607</v>
      </c>
      <c r="BA57" s="101" t="s">
        <v>3608</v>
      </c>
      <c r="BB57" s="100" t="s">
        <v>2998</v>
      </c>
      <c r="BC57" s="100" t="s">
        <v>266</v>
      </c>
      <c r="BD57" s="100" t="s">
        <v>266</v>
      </c>
      <c r="BE57" s="100" t="s">
        <v>266</v>
      </c>
      <c r="BF57" s="101" t="s">
        <v>3609</v>
      </c>
      <c r="BG57" s="100" t="s">
        <v>266</v>
      </c>
      <c r="BH57" s="100" t="s">
        <v>3425</v>
      </c>
      <c r="BI57" s="100" t="s">
        <v>3001</v>
      </c>
      <c r="BJ57" s="100" t="s">
        <v>266</v>
      </c>
      <c r="BK57" s="100" t="s">
        <v>269</v>
      </c>
      <c r="BL57" s="101" t="s">
        <v>3610</v>
      </c>
      <c r="BM57" s="100" t="s">
        <v>266</v>
      </c>
      <c r="BN57" s="100" t="s">
        <v>3061</v>
      </c>
      <c r="BQ57" s="100" t="s">
        <v>269</v>
      </c>
      <c r="BR57" s="100" t="s">
        <v>418</v>
      </c>
      <c r="BS57" s="101" t="s">
        <v>3611</v>
      </c>
      <c r="BX57" s="100" t="s">
        <v>266</v>
      </c>
      <c r="BY57" s="100" t="s">
        <v>266</v>
      </c>
      <c r="CD57" s="110" t="s">
        <v>3612</v>
      </c>
      <c r="CE57" s="100" t="s">
        <v>3080</v>
      </c>
      <c r="CF57" s="100">
        <v>206753</v>
      </c>
      <c r="CS57" s="101" t="s">
        <v>3613</v>
      </c>
      <c r="CT57" s="100" t="b">
        <f>Table1[[#This Row],[company_name_netzero]]&lt;&gt;""</f>
        <v>1</v>
      </c>
      <c r="CZ57" s="100" t="b">
        <f>Table1[[#This Row],[company_name_re100]]&lt;&gt;""</f>
        <v>0</v>
      </c>
    </row>
    <row r="58" spans="1:104" ht="21.9" hidden="1" customHeight="1">
      <c r="A58" s="100">
        <v>56</v>
      </c>
      <c r="B58" s="100" t="s">
        <v>1040</v>
      </c>
      <c r="C58" s="100" t="s">
        <v>3614</v>
      </c>
      <c r="D58" s="100" t="s">
        <v>1041</v>
      </c>
      <c r="E58" s="106">
        <v>0.08</v>
      </c>
      <c r="F58" s="100" t="s">
        <v>1042</v>
      </c>
      <c r="G58" s="103">
        <v>1.9E-2</v>
      </c>
      <c r="H58" s="100" t="s">
        <v>1043</v>
      </c>
      <c r="I58" s="102">
        <v>211304</v>
      </c>
      <c r="J58" s="100">
        <v>11</v>
      </c>
      <c r="K58" s="100">
        <v>31</v>
      </c>
      <c r="AH58" s="100" t="b">
        <f>Table1[[#This Row],[sbti_id]]&lt;&gt;""</f>
        <v>0</v>
      </c>
      <c r="AI58" s="100" t="s">
        <v>3615</v>
      </c>
      <c r="AJ58" s="100" t="s">
        <v>3219</v>
      </c>
      <c r="AK58" s="100" t="s">
        <v>3136</v>
      </c>
      <c r="AL58" s="100" t="s">
        <v>2264</v>
      </c>
      <c r="AM58" s="100" t="s">
        <v>269</v>
      </c>
      <c r="AN58" s="100" t="s">
        <v>417</v>
      </c>
      <c r="AQ58" s="100">
        <v>2050</v>
      </c>
      <c r="AR58" s="100" t="s">
        <v>2992</v>
      </c>
      <c r="AS58" s="100">
        <v>2021</v>
      </c>
      <c r="AT58" s="101" t="s">
        <v>3616</v>
      </c>
      <c r="AU58" s="100" t="s">
        <v>3617</v>
      </c>
      <c r="AV58" s="100" t="s">
        <v>2995</v>
      </c>
      <c r="AW58" s="100">
        <v>2030</v>
      </c>
      <c r="AX58" s="100">
        <v>40</v>
      </c>
      <c r="AZ58" s="101" t="s">
        <v>3618</v>
      </c>
      <c r="BB58" s="100" t="s">
        <v>2998</v>
      </c>
      <c r="BC58" s="100" t="s">
        <v>266</v>
      </c>
      <c r="BD58" s="100" t="s">
        <v>266</v>
      </c>
      <c r="BE58" s="100" t="s">
        <v>266</v>
      </c>
      <c r="BF58" s="101" t="s">
        <v>3619</v>
      </c>
      <c r="BG58" s="100" t="s">
        <v>266</v>
      </c>
      <c r="BH58" s="100" t="s">
        <v>3620</v>
      </c>
      <c r="BI58" s="100" t="s">
        <v>3001</v>
      </c>
      <c r="BJ58" s="100" t="s">
        <v>269</v>
      </c>
      <c r="BK58" s="100" t="s">
        <v>266</v>
      </c>
      <c r="BL58" s="101" t="s">
        <v>3621</v>
      </c>
      <c r="BM58" s="100" t="s">
        <v>266</v>
      </c>
      <c r="BN58" s="100" t="s">
        <v>3352</v>
      </c>
      <c r="BQ58" s="100" t="s">
        <v>269</v>
      </c>
      <c r="BR58" s="100" t="s">
        <v>3271</v>
      </c>
      <c r="BS58" s="101" t="s">
        <v>3622</v>
      </c>
      <c r="BX58" s="100" t="s">
        <v>269</v>
      </c>
      <c r="BY58" s="100" t="s">
        <v>266</v>
      </c>
      <c r="CD58" s="110" t="s">
        <v>3623</v>
      </c>
      <c r="CE58" s="100" t="s">
        <v>3080</v>
      </c>
      <c r="CF58" s="100">
        <v>211000</v>
      </c>
      <c r="CT58" s="100" t="b">
        <f>Table1[[#This Row],[company_name_netzero]]&lt;&gt;""</f>
        <v>1</v>
      </c>
      <c r="CU58" s="100" t="s">
        <v>3615</v>
      </c>
      <c r="CV58" s="100">
        <v>2017</v>
      </c>
      <c r="CW58" s="100">
        <v>2030</v>
      </c>
      <c r="CX58" s="100" t="s">
        <v>3080</v>
      </c>
      <c r="CY58" s="100" t="s">
        <v>2406</v>
      </c>
      <c r="CZ58" s="100" t="b">
        <f>Table1[[#This Row],[company_name_re100]]&lt;&gt;""</f>
        <v>1</v>
      </c>
    </row>
    <row r="59" spans="1:104" ht="21.9" hidden="1" customHeight="1">
      <c r="A59" s="100">
        <v>57</v>
      </c>
      <c r="B59" s="100" t="s">
        <v>322</v>
      </c>
      <c r="C59" s="100" t="s">
        <v>3624</v>
      </c>
      <c r="D59" s="100" t="s">
        <v>323</v>
      </c>
      <c r="E59" s="103">
        <v>-2.9000000000000001E-2</v>
      </c>
      <c r="F59" s="100" t="s">
        <v>324</v>
      </c>
      <c r="G59" s="103">
        <v>-0.69799999999999995</v>
      </c>
      <c r="H59" s="100" t="s">
        <v>325</v>
      </c>
      <c r="I59" s="102">
        <v>13200</v>
      </c>
      <c r="J59" s="100">
        <v>-5</v>
      </c>
      <c r="K59" s="100">
        <v>13</v>
      </c>
      <c r="AH59" s="100" t="b">
        <f>Table1[[#This Row],[sbti_id]]&lt;&gt;""</f>
        <v>0</v>
      </c>
      <c r="AI59" s="100" t="s">
        <v>322</v>
      </c>
      <c r="AJ59" s="100" t="s">
        <v>2989</v>
      </c>
      <c r="AK59" s="100" t="s">
        <v>2990</v>
      </c>
      <c r="AL59" s="100" t="s">
        <v>2264</v>
      </c>
      <c r="AM59" s="100" t="s">
        <v>269</v>
      </c>
      <c r="AN59" s="100" t="s">
        <v>3027</v>
      </c>
      <c r="AO59" s="100">
        <v>50</v>
      </c>
      <c r="AP59" s="100">
        <v>2019</v>
      </c>
      <c r="AQ59" s="100">
        <v>2050</v>
      </c>
      <c r="AR59" s="100" t="s">
        <v>2992</v>
      </c>
      <c r="AT59" s="101" t="s">
        <v>3625</v>
      </c>
      <c r="AU59" s="100" t="s">
        <v>3626</v>
      </c>
      <c r="AV59" s="100" t="s">
        <v>3027</v>
      </c>
      <c r="AW59" s="100">
        <v>2030</v>
      </c>
      <c r="AX59" s="100">
        <v>30</v>
      </c>
      <c r="AY59" s="100">
        <v>2019</v>
      </c>
      <c r="AZ59" s="101" t="s">
        <v>3627</v>
      </c>
      <c r="BA59" s="101" t="s">
        <v>3628</v>
      </c>
      <c r="BB59" s="100" t="s">
        <v>2998</v>
      </c>
      <c r="BC59" s="100" t="s">
        <v>266</v>
      </c>
      <c r="BD59" s="100" t="s">
        <v>266</v>
      </c>
      <c r="BE59" s="100" t="s">
        <v>266</v>
      </c>
      <c r="BF59" s="101" t="s">
        <v>3629</v>
      </c>
      <c r="BG59" s="100" t="s">
        <v>266</v>
      </c>
      <c r="BH59" s="100" t="s">
        <v>3448</v>
      </c>
      <c r="BI59" s="100" t="s">
        <v>3001</v>
      </c>
      <c r="BJ59" s="100" t="s">
        <v>269</v>
      </c>
      <c r="BK59" s="100" t="s">
        <v>269</v>
      </c>
      <c r="BL59" s="100" t="s">
        <v>3630</v>
      </c>
      <c r="BM59" s="100" t="s">
        <v>267</v>
      </c>
      <c r="BQ59" s="100" t="s">
        <v>269</v>
      </c>
      <c r="BR59" s="100" t="s">
        <v>880</v>
      </c>
      <c r="BS59" s="101" t="s">
        <v>3631</v>
      </c>
      <c r="BX59" s="100" t="s">
        <v>269</v>
      </c>
      <c r="BY59" s="100" t="s">
        <v>269</v>
      </c>
      <c r="CD59" s="100">
        <v>63700000000</v>
      </c>
      <c r="CE59" s="100" t="s">
        <v>3036</v>
      </c>
      <c r="CF59" s="100">
        <v>14500</v>
      </c>
      <c r="CJ59" s="100" t="s">
        <v>3632</v>
      </c>
      <c r="CO59" s="100" t="s">
        <v>3632</v>
      </c>
      <c r="CT59" s="100" t="b">
        <f>Table1[[#This Row],[company_name_netzero]]&lt;&gt;""</f>
        <v>1</v>
      </c>
      <c r="CZ59" s="100" t="b">
        <f>Table1[[#This Row],[company_name_re100]]&lt;&gt;""</f>
        <v>0</v>
      </c>
    </row>
    <row r="60" spans="1:104" ht="21.9" hidden="1" customHeight="1">
      <c r="A60" s="100">
        <v>58</v>
      </c>
      <c r="B60" s="100" t="s">
        <v>326</v>
      </c>
      <c r="C60" s="100" t="s">
        <v>3633</v>
      </c>
      <c r="D60" s="100" t="s">
        <v>327</v>
      </c>
      <c r="E60" s="103">
        <v>1.7000000000000001E-2</v>
      </c>
      <c r="F60" s="100" t="s">
        <v>328</v>
      </c>
      <c r="G60" s="103">
        <v>-3.5999999999999997E-2</v>
      </c>
      <c r="H60" s="100" t="s">
        <v>329</v>
      </c>
      <c r="I60" s="102">
        <v>456965</v>
      </c>
      <c r="J60" s="100">
        <v>-3</v>
      </c>
      <c r="K60" s="100">
        <v>25</v>
      </c>
      <c r="AH60" s="100" t="b">
        <f>Table1[[#This Row],[sbti_id]]&lt;&gt;""</f>
        <v>0</v>
      </c>
      <c r="AJ60" s="100" t="s">
        <v>3634</v>
      </c>
      <c r="AK60" s="100" t="s">
        <v>3040</v>
      </c>
      <c r="AL60" s="100" t="s">
        <v>2264</v>
      </c>
      <c r="AM60" s="100" t="s">
        <v>269</v>
      </c>
      <c r="AN60" s="100" t="s">
        <v>3027</v>
      </c>
      <c r="AO60" s="100">
        <v>20</v>
      </c>
      <c r="AP60" s="100">
        <v>2020</v>
      </c>
      <c r="AQ60" s="100">
        <v>2025</v>
      </c>
      <c r="AR60" s="100" t="s">
        <v>2992</v>
      </c>
      <c r="AS60" s="100">
        <v>2021</v>
      </c>
      <c r="AT60" s="100" t="s">
        <v>3635</v>
      </c>
      <c r="AU60" s="100" t="s">
        <v>3636</v>
      </c>
      <c r="AV60" s="100" t="s">
        <v>3013</v>
      </c>
      <c r="BA60" s="101" t="s">
        <v>3637</v>
      </c>
      <c r="BB60" s="100" t="s">
        <v>3014</v>
      </c>
      <c r="BC60" s="100" t="s">
        <v>266</v>
      </c>
      <c r="BD60" s="100" t="s">
        <v>266</v>
      </c>
      <c r="BE60" s="100" t="s">
        <v>269</v>
      </c>
      <c r="BF60" s="100" t="s">
        <v>3638</v>
      </c>
      <c r="BG60" s="100" t="s">
        <v>266</v>
      </c>
      <c r="BI60" s="100" t="s">
        <v>3001</v>
      </c>
      <c r="BJ60" s="100" t="s">
        <v>269</v>
      </c>
      <c r="BK60" s="100" t="s">
        <v>266</v>
      </c>
      <c r="BL60" s="101" t="s">
        <v>3639</v>
      </c>
      <c r="BM60" s="100" t="s">
        <v>267</v>
      </c>
      <c r="BQ60" s="100" t="s">
        <v>269</v>
      </c>
      <c r="BR60" s="100" t="s">
        <v>267</v>
      </c>
      <c r="BX60" s="100" t="s">
        <v>269</v>
      </c>
      <c r="BY60" s="100" t="s">
        <v>269</v>
      </c>
      <c r="CD60" s="110" t="s">
        <v>3640</v>
      </c>
      <c r="CE60" s="100" t="s">
        <v>3080</v>
      </c>
      <c r="CJ60" s="100" t="s">
        <v>3641</v>
      </c>
      <c r="CT60" s="100" t="b">
        <f>Table1[[#This Row],[company_name_netzero]]&lt;&gt;""</f>
        <v>0</v>
      </c>
      <c r="CZ60" s="100" t="b">
        <f>Table1[[#This Row],[company_name_re100]]&lt;&gt;""</f>
        <v>0</v>
      </c>
    </row>
    <row r="61" spans="1:104" ht="21.9" hidden="1" customHeight="1">
      <c r="A61" s="100">
        <v>59</v>
      </c>
      <c r="B61" s="100" t="s">
        <v>1028</v>
      </c>
      <c r="C61" s="100" t="s">
        <v>3642</v>
      </c>
      <c r="D61" s="100" t="s">
        <v>1029</v>
      </c>
      <c r="E61" s="103">
        <v>7.0000000000000001E-3</v>
      </c>
      <c r="F61" s="100" t="s">
        <v>1030</v>
      </c>
      <c r="G61" s="103">
        <v>-0.28399999999999997</v>
      </c>
      <c r="H61" s="100" t="s">
        <v>1031</v>
      </c>
      <c r="I61" s="102">
        <v>194173</v>
      </c>
      <c r="J61" s="100">
        <v>-2</v>
      </c>
      <c r="K61" s="100">
        <v>31</v>
      </c>
      <c r="AH61" s="100" t="b">
        <f>Table1[[#This Row],[sbti_id]]&lt;&gt;""</f>
        <v>0</v>
      </c>
      <c r="AI61" s="100" t="s">
        <v>3643</v>
      </c>
      <c r="AJ61" s="100" t="s">
        <v>3185</v>
      </c>
      <c r="AK61" s="100" t="s">
        <v>3040</v>
      </c>
      <c r="AL61" s="100" t="s">
        <v>2264</v>
      </c>
      <c r="AM61" s="100" t="s">
        <v>269</v>
      </c>
      <c r="AN61" s="100" t="s">
        <v>675</v>
      </c>
      <c r="AQ61" s="100">
        <v>2050</v>
      </c>
      <c r="AR61" s="100" t="s">
        <v>2992</v>
      </c>
      <c r="AS61" s="100">
        <v>2021</v>
      </c>
      <c r="AT61" s="100" t="s">
        <v>3644</v>
      </c>
      <c r="AU61" s="100" t="s">
        <v>3645</v>
      </c>
      <c r="AV61" s="100" t="s">
        <v>2995</v>
      </c>
      <c r="AW61" s="100">
        <v>2030</v>
      </c>
      <c r="AX61" s="100">
        <v>46</v>
      </c>
      <c r="AY61" s="100">
        <v>2020</v>
      </c>
      <c r="AZ61" s="101" t="s">
        <v>3646</v>
      </c>
      <c r="BA61" s="100" t="s">
        <v>3647</v>
      </c>
      <c r="BB61" s="100" t="s">
        <v>3014</v>
      </c>
      <c r="BC61" s="100" t="s">
        <v>266</v>
      </c>
      <c r="BD61" s="100" t="s">
        <v>266</v>
      </c>
      <c r="BE61" s="100" t="s">
        <v>266</v>
      </c>
      <c r="BF61" s="100" t="s">
        <v>3648</v>
      </c>
      <c r="BG61" s="100" t="s">
        <v>266</v>
      </c>
      <c r="BH61" s="100" t="s">
        <v>3126</v>
      </c>
      <c r="BI61" s="100" t="s">
        <v>3001</v>
      </c>
      <c r="BJ61" s="100" t="s">
        <v>269</v>
      </c>
      <c r="BK61" s="100" t="s">
        <v>267</v>
      </c>
      <c r="BL61" s="100" t="s">
        <v>3649</v>
      </c>
      <c r="BM61" s="100" t="s">
        <v>266</v>
      </c>
      <c r="BN61" s="100" t="s">
        <v>3061</v>
      </c>
      <c r="BQ61" s="100" t="s">
        <v>269</v>
      </c>
      <c r="BR61" s="100" t="s">
        <v>267</v>
      </c>
      <c r="BS61" s="100" t="s">
        <v>3650</v>
      </c>
      <c r="BX61" s="100" t="s">
        <v>269</v>
      </c>
      <c r="BY61" s="100" t="s">
        <v>269</v>
      </c>
      <c r="CD61" s="110" t="s">
        <v>3640</v>
      </c>
      <c r="CE61" s="100" t="s">
        <v>3095</v>
      </c>
      <c r="CF61" s="100">
        <v>194993</v>
      </c>
      <c r="CT61" s="100" t="b">
        <f>Table1[[#This Row],[company_name_netzero]]&lt;&gt;""</f>
        <v>1</v>
      </c>
      <c r="CZ61" s="100" t="b">
        <f>Table1[[#This Row],[company_name_re100]]&lt;&gt;""</f>
        <v>0</v>
      </c>
    </row>
    <row r="62" spans="1:104" ht="21.9" hidden="1" customHeight="1">
      <c r="A62" s="100">
        <v>60</v>
      </c>
      <c r="B62" s="100" t="s">
        <v>350</v>
      </c>
      <c r="C62" s="100" t="s">
        <v>3651</v>
      </c>
      <c r="D62" s="100" t="s">
        <v>351</v>
      </c>
      <c r="E62" s="103">
        <v>-6.6000000000000003E-2</v>
      </c>
      <c r="F62" s="100" t="s">
        <v>352</v>
      </c>
      <c r="G62" s="103">
        <v>-0.64400000000000002</v>
      </c>
      <c r="H62" s="100" t="s">
        <v>353</v>
      </c>
      <c r="I62" s="102">
        <v>18300</v>
      </c>
      <c r="J62" s="100">
        <v>-10</v>
      </c>
      <c r="K62" s="100">
        <v>14</v>
      </c>
      <c r="AH62" s="100" t="b">
        <f>Table1[[#This Row],[sbti_id]]&lt;&gt;""</f>
        <v>0</v>
      </c>
      <c r="AI62" s="100" t="s">
        <v>350</v>
      </c>
      <c r="AJ62" s="100" t="s">
        <v>2989</v>
      </c>
      <c r="AK62" s="100" t="s">
        <v>2990</v>
      </c>
      <c r="AL62" s="100" t="s">
        <v>2264</v>
      </c>
      <c r="AM62" s="100" t="s">
        <v>269</v>
      </c>
      <c r="AN62" s="100" t="s">
        <v>3027</v>
      </c>
      <c r="AO62" s="100">
        <v>38</v>
      </c>
      <c r="AP62" s="100">
        <v>2014</v>
      </c>
      <c r="AQ62" s="100">
        <v>2035</v>
      </c>
      <c r="AR62" s="100" t="s">
        <v>2992</v>
      </c>
      <c r="AS62" s="100">
        <v>2023</v>
      </c>
      <c r="AT62" s="100" t="s">
        <v>3652</v>
      </c>
      <c r="AU62" s="100" t="s">
        <v>3653</v>
      </c>
      <c r="AV62" s="100" t="s">
        <v>3027</v>
      </c>
      <c r="AW62" s="100">
        <v>2030</v>
      </c>
      <c r="AX62" s="100">
        <v>30</v>
      </c>
      <c r="AY62" s="100">
        <v>2014</v>
      </c>
      <c r="AZ62" s="100" t="s">
        <v>3654</v>
      </c>
      <c r="BA62" s="100" t="s">
        <v>3655</v>
      </c>
      <c r="BB62" s="100" t="s">
        <v>2998</v>
      </c>
      <c r="BC62" s="100" t="s">
        <v>266</v>
      </c>
      <c r="BD62" s="100" t="s">
        <v>266</v>
      </c>
      <c r="BE62" s="100" t="s">
        <v>738</v>
      </c>
      <c r="BF62" s="100" t="s">
        <v>3656</v>
      </c>
      <c r="BG62" s="100" t="s">
        <v>266</v>
      </c>
      <c r="BH62" s="100" t="s">
        <v>3657</v>
      </c>
      <c r="BI62" s="100" t="s">
        <v>3001</v>
      </c>
      <c r="BJ62" s="100" t="s">
        <v>266</v>
      </c>
      <c r="BK62" s="100" t="s">
        <v>267</v>
      </c>
      <c r="BL62" s="100" t="s">
        <v>3658</v>
      </c>
      <c r="BM62" s="100" t="s">
        <v>267</v>
      </c>
      <c r="BQ62" s="100" t="s">
        <v>269</v>
      </c>
      <c r="BR62" s="100" t="s">
        <v>418</v>
      </c>
      <c r="BS62" s="101" t="s">
        <v>3659</v>
      </c>
      <c r="BX62" s="100" t="s">
        <v>269</v>
      </c>
      <c r="BY62" s="100" t="s">
        <v>269</v>
      </c>
      <c r="CD62" s="110" t="s">
        <v>3574</v>
      </c>
      <c r="CE62" s="100" t="s">
        <v>3036</v>
      </c>
      <c r="CF62" s="100">
        <v>18300</v>
      </c>
      <c r="CJ62" s="100" t="s">
        <v>3660</v>
      </c>
      <c r="CO62" s="100" t="s">
        <v>3661</v>
      </c>
      <c r="CT62" s="100" t="b">
        <f>Table1[[#This Row],[company_name_netzero]]&lt;&gt;""</f>
        <v>1</v>
      </c>
      <c r="CZ62" s="100" t="b">
        <f>Table1[[#This Row],[company_name_re100]]&lt;&gt;""</f>
        <v>0</v>
      </c>
    </row>
    <row r="63" spans="1:104" ht="21.9" hidden="1" customHeight="1">
      <c r="A63" s="100">
        <v>61</v>
      </c>
      <c r="B63" s="100" t="s">
        <v>366</v>
      </c>
      <c r="C63" s="100" t="s">
        <v>3662</v>
      </c>
      <c r="D63" s="100" t="s">
        <v>367</v>
      </c>
      <c r="E63" s="103">
        <v>1.9E-2</v>
      </c>
      <c r="F63" s="100" t="s">
        <v>368</v>
      </c>
      <c r="G63" s="106">
        <v>-0.44</v>
      </c>
      <c r="H63" s="100" t="s">
        <v>369</v>
      </c>
      <c r="I63" s="102">
        <v>204994</v>
      </c>
      <c r="J63" s="100">
        <v>2</v>
      </c>
      <c r="K63" s="100">
        <v>18</v>
      </c>
      <c r="AH63" s="100" t="b">
        <f>Table1[[#This Row],[sbti_id]]&lt;&gt;""</f>
        <v>0</v>
      </c>
      <c r="AI63" s="100" t="s">
        <v>366</v>
      </c>
      <c r="AJ63" s="100" t="s">
        <v>3039</v>
      </c>
      <c r="AK63" s="100" t="s">
        <v>3040</v>
      </c>
      <c r="AL63" s="100" t="s">
        <v>2264</v>
      </c>
      <c r="AM63" s="100" t="s">
        <v>269</v>
      </c>
      <c r="AN63" s="100" t="s">
        <v>9</v>
      </c>
      <c r="AT63" s="100" t="s">
        <v>3663</v>
      </c>
      <c r="AU63" s="100" t="s">
        <v>3664</v>
      </c>
      <c r="AV63" s="100" t="s">
        <v>3013</v>
      </c>
      <c r="BA63" s="100" t="s">
        <v>3665</v>
      </c>
      <c r="BC63" s="100" t="s">
        <v>269</v>
      </c>
      <c r="BD63" s="100" t="s">
        <v>269</v>
      </c>
      <c r="BE63" s="100" t="s">
        <v>269</v>
      </c>
      <c r="BG63" s="100" t="s">
        <v>269</v>
      </c>
      <c r="BI63" s="100" t="s">
        <v>3360</v>
      </c>
      <c r="BJ63" s="100" t="s">
        <v>269</v>
      </c>
      <c r="BK63" s="100" t="s">
        <v>269</v>
      </c>
      <c r="BM63" s="100" t="s">
        <v>269</v>
      </c>
      <c r="BQ63" s="100" t="s">
        <v>269</v>
      </c>
      <c r="BR63" s="100" t="s">
        <v>269</v>
      </c>
      <c r="BX63" s="100" t="s">
        <v>269</v>
      </c>
      <c r="BY63" s="100" t="s">
        <v>269</v>
      </c>
      <c r="CD63" s="110" t="s">
        <v>3666</v>
      </c>
      <c r="CE63" s="100" t="s">
        <v>3203</v>
      </c>
      <c r="CF63" s="100">
        <v>137471</v>
      </c>
      <c r="CT63" s="100" t="b">
        <f>Table1[[#This Row],[company_name_netzero]]&lt;&gt;""</f>
        <v>1</v>
      </c>
      <c r="CZ63" s="100" t="b">
        <f>Table1[[#This Row],[company_name_re100]]&lt;&gt;""</f>
        <v>0</v>
      </c>
    </row>
    <row r="64" spans="1:104" ht="21.9" hidden="1" customHeight="1">
      <c r="A64" s="100">
        <v>62</v>
      </c>
      <c r="B64" s="100" t="s">
        <v>374</v>
      </c>
      <c r="C64" s="100" t="s">
        <v>3667</v>
      </c>
      <c r="D64" s="100" t="s">
        <v>375</v>
      </c>
      <c r="E64" s="103">
        <v>5.8999999999999997E-2</v>
      </c>
      <c r="F64" s="100" t="s">
        <v>376</v>
      </c>
      <c r="G64" s="103">
        <v>-4.2000000000000003E-2</v>
      </c>
      <c r="H64" s="100" t="s">
        <v>377</v>
      </c>
      <c r="I64" s="102">
        <v>214660</v>
      </c>
      <c r="J64" s="100">
        <v>9</v>
      </c>
      <c r="K64" s="100">
        <v>17</v>
      </c>
      <c r="AH64" s="100" t="b">
        <f>Table1[[#This Row],[sbti_id]]&lt;&gt;""</f>
        <v>0</v>
      </c>
      <c r="AI64" s="100" t="s">
        <v>3668</v>
      </c>
      <c r="AJ64" s="100" t="s">
        <v>3634</v>
      </c>
      <c r="AK64" s="100" t="s">
        <v>3040</v>
      </c>
      <c r="AL64" s="100" t="s">
        <v>2264</v>
      </c>
      <c r="AM64" s="100" t="s">
        <v>269</v>
      </c>
      <c r="AN64" s="100" t="s">
        <v>675</v>
      </c>
      <c r="AQ64" s="100">
        <v>2060</v>
      </c>
      <c r="AR64" s="100" t="s">
        <v>2992</v>
      </c>
      <c r="AS64" s="100">
        <v>2023</v>
      </c>
      <c r="AT64" s="101" t="s">
        <v>3669</v>
      </c>
      <c r="AU64" s="100" t="s">
        <v>3670</v>
      </c>
      <c r="AV64" s="100" t="s">
        <v>2995</v>
      </c>
      <c r="AW64" s="100">
        <v>2025</v>
      </c>
      <c r="AX64" s="100">
        <v>18</v>
      </c>
      <c r="AY64" s="100">
        <v>2020</v>
      </c>
      <c r="AZ64" s="100" t="s">
        <v>3671</v>
      </c>
      <c r="BB64" s="100" t="s">
        <v>267</v>
      </c>
      <c r="BC64" s="100" t="s">
        <v>266</v>
      </c>
      <c r="BD64" s="100" t="s">
        <v>266</v>
      </c>
      <c r="BE64" s="100" t="s">
        <v>266</v>
      </c>
      <c r="BG64" s="100" t="s">
        <v>266</v>
      </c>
      <c r="BH64" s="100" t="s">
        <v>3469</v>
      </c>
      <c r="BI64" s="100" t="s">
        <v>3001</v>
      </c>
      <c r="BJ64" s="100" t="s">
        <v>269</v>
      </c>
      <c r="BK64" s="100" t="s">
        <v>266</v>
      </c>
      <c r="BL64" s="100" t="s">
        <v>3672</v>
      </c>
      <c r="BM64" s="100" t="s">
        <v>267</v>
      </c>
      <c r="BQ64" s="100" t="s">
        <v>269</v>
      </c>
      <c r="BR64" s="100" t="s">
        <v>880</v>
      </c>
      <c r="BS64" s="101" t="s">
        <v>3673</v>
      </c>
      <c r="BX64" s="100" t="s">
        <v>269</v>
      </c>
      <c r="BY64" s="100" t="s">
        <v>269</v>
      </c>
      <c r="CD64" s="110" t="s">
        <v>3674</v>
      </c>
      <c r="CE64" s="100" t="s">
        <v>3080</v>
      </c>
      <c r="CF64" s="100">
        <v>190763</v>
      </c>
      <c r="CT64" s="100" t="b">
        <f>Table1[[#This Row],[company_name_netzero]]&lt;&gt;""</f>
        <v>1</v>
      </c>
      <c r="CZ64" s="100" t="b">
        <f>Table1[[#This Row],[company_name_re100]]&lt;&gt;""</f>
        <v>0</v>
      </c>
    </row>
    <row r="65" spans="1:104" ht="21.9" hidden="1" customHeight="1">
      <c r="A65" s="100">
        <v>63</v>
      </c>
      <c r="B65" s="105" t="s">
        <v>378</v>
      </c>
      <c r="C65" s="100" t="s">
        <v>3675</v>
      </c>
      <c r="D65" s="100" t="s">
        <v>379</v>
      </c>
      <c r="E65" s="103">
        <v>5.0999999999999997E-2</v>
      </c>
      <c r="F65" s="100" t="s">
        <v>380</v>
      </c>
      <c r="G65" s="103">
        <v>0.61499999999999999</v>
      </c>
      <c r="H65" s="100" t="s">
        <v>381</v>
      </c>
      <c r="I65" s="102">
        <v>124320</v>
      </c>
      <c r="J65" s="100">
        <v>7</v>
      </c>
      <c r="K65" s="100">
        <v>9</v>
      </c>
      <c r="L65" s="120">
        <v>40009906</v>
      </c>
      <c r="M65" s="128" t="s">
        <v>3676</v>
      </c>
      <c r="N65" s="128" t="s">
        <v>3677</v>
      </c>
      <c r="O65" s="128" t="s">
        <v>3678</v>
      </c>
      <c r="P65" s="128" t="s">
        <v>2980</v>
      </c>
      <c r="Q65" s="128" t="s">
        <v>2277</v>
      </c>
      <c r="R65" s="128" t="s">
        <v>3181</v>
      </c>
      <c r="S65" s="128" t="s">
        <v>3010</v>
      </c>
      <c r="T65" s="128" t="s">
        <v>1421</v>
      </c>
      <c r="U65" s="128"/>
      <c r="V65" s="128"/>
      <c r="W65" s="128"/>
      <c r="X65" s="128"/>
      <c r="Y65" s="128"/>
      <c r="Z65" s="128" t="s">
        <v>1421</v>
      </c>
      <c r="AA65" s="128"/>
      <c r="AB65" s="128"/>
      <c r="AC65" s="128" t="s">
        <v>2986</v>
      </c>
      <c r="AD65" s="135">
        <v>44208.041666666664</v>
      </c>
      <c r="AE65" s="128"/>
      <c r="AF65" s="128" t="s">
        <v>2988</v>
      </c>
      <c r="AG65" s="136">
        <v>44208.041666666664</v>
      </c>
      <c r="AH65" s="100" t="b">
        <f>Table1[[#This Row],[sbti_id]]&lt;&gt;""</f>
        <v>1</v>
      </c>
      <c r="AI65" s="100" t="s">
        <v>3679</v>
      </c>
      <c r="AJ65" s="100" t="s">
        <v>3039</v>
      </c>
      <c r="AK65" s="100" t="s">
        <v>3040</v>
      </c>
      <c r="AL65" s="100" t="s">
        <v>2264</v>
      </c>
      <c r="AM65" s="100" t="s">
        <v>269</v>
      </c>
      <c r="AN65" s="100" t="s">
        <v>675</v>
      </c>
      <c r="AQ65" s="100">
        <v>2030</v>
      </c>
      <c r="AR65" s="100" t="s">
        <v>2992</v>
      </c>
      <c r="AT65" s="100" t="s">
        <v>3680</v>
      </c>
      <c r="AU65" s="100" t="s">
        <v>3681</v>
      </c>
      <c r="AV65" s="100" t="s">
        <v>3027</v>
      </c>
      <c r="AX65" s="100">
        <v>50</v>
      </c>
      <c r="AY65" s="100">
        <v>2020</v>
      </c>
      <c r="BA65" s="100" t="s">
        <v>3682</v>
      </c>
      <c r="BB65" s="100" t="s">
        <v>2998</v>
      </c>
      <c r="BC65" s="100" t="s">
        <v>266</v>
      </c>
      <c r="BD65" s="100" t="s">
        <v>266</v>
      </c>
      <c r="BE65" s="100" t="s">
        <v>266</v>
      </c>
      <c r="BF65" s="101" t="s">
        <v>3683</v>
      </c>
      <c r="BG65" s="100" t="s">
        <v>266</v>
      </c>
      <c r="BH65" s="100" t="s">
        <v>3684</v>
      </c>
      <c r="BI65" s="100" t="s">
        <v>3001</v>
      </c>
      <c r="BJ65" s="100" t="s">
        <v>266</v>
      </c>
      <c r="BK65" s="100" t="s">
        <v>266</v>
      </c>
      <c r="BL65" s="101" t="s">
        <v>3685</v>
      </c>
      <c r="BM65" s="100" t="s">
        <v>267</v>
      </c>
      <c r="BQ65" s="100" t="s">
        <v>269</v>
      </c>
      <c r="BR65" s="100" t="s">
        <v>418</v>
      </c>
      <c r="BS65" s="101" t="s">
        <v>3686</v>
      </c>
      <c r="BX65" s="100" t="s">
        <v>269</v>
      </c>
      <c r="BY65" s="100" t="s">
        <v>266</v>
      </c>
      <c r="CD65" s="110" t="s">
        <v>3687</v>
      </c>
      <c r="CE65" s="100" t="s">
        <v>3005</v>
      </c>
      <c r="CF65" s="100">
        <v>124320</v>
      </c>
      <c r="CO65" s="100" t="s">
        <v>3688</v>
      </c>
      <c r="CT65" s="100" t="b">
        <f>Table1[[#This Row],[company_name_netzero]]&lt;&gt;""</f>
        <v>1</v>
      </c>
      <c r="CZ65" s="100" t="b">
        <f>Table1[[#This Row],[company_name_re100]]&lt;&gt;""</f>
        <v>0</v>
      </c>
    </row>
    <row r="66" spans="1:104" ht="21.9" hidden="1" customHeight="1">
      <c r="A66" s="100">
        <v>64</v>
      </c>
      <c r="B66" s="100" t="s">
        <v>393</v>
      </c>
      <c r="C66" s="100" t="s">
        <v>3689</v>
      </c>
      <c r="D66" s="100" t="s">
        <v>394</v>
      </c>
      <c r="E66" s="103">
        <v>6.0000000000000001E-3</v>
      </c>
      <c r="F66" s="100" t="s">
        <v>395</v>
      </c>
      <c r="G66" s="103">
        <v>0.50700000000000001</v>
      </c>
      <c r="H66" s="100" t="s">
        <v>396</v>
      </c>
      <c r="I66" s="102">
        <v>99600</v>
      </c>
      <c r="J66" s="100">
        <v>4</v>
      </c>
      <c r="K66" s="100">
        <v>31</v>
      </c>
      <c r="AH66" s="100" t="b">
        <f>Table1[[#This Row],[sbti_id]]&lt;&gt;""</f>
        <v>0</v>
      </c>
      <c r="AI66" s="128" t="s">
        <v>3690</v>
      </c>
      <c r="AJ66" s="128" t="s">
        <v>2989</v>
      </c>
      <c r="AK66" s="128" t="s">
        <v>2990</v>
      </c>
      <c r="AL66" s="128" t="s">
        <v>2264</v>
      </c>
      <c r="AM66" s="128" t="s">
        <v>269</v>
      </c>
      <c r="AN66" s="128" t="s">
        <v>417</v>
      </c>
      <c r="AO66" s="128"/>
      <c r="AP66" s="128"/>
      <c r="AQ66" s="128">
        <v>2050</v>
      </c>
      <c r="AR66" s="128" t="s">
        <v>2992</v>
      </c>
      <c r="AS66" s="128">
        <v>2022</v>
      </c>
      <c r="AT66" s="129" t="s">
        <v>3691</v>
      </c>
      <c r="AU66" s="128" t="s">
        <v>3692</v>
      </c>
      <c r="AV66" s="128" t="s">
        <v>2995</v>
      </c>
      <c r="AW66" s="128">
        <v>2030</v>
      </c>
      <c r="AX66" s="128">
        <v>53</v>
      </c>
      <c r="AY66" s="128">
        <v>2019</v>
      </c>
      <c r="AZ66" s="129" t="s">
        <v>3693</v>
      </c>
      <c r="BA66" s="129" t="s">
        <v>3694</v>
      </c>
      <c r="BB66" s="128" t="s">
        <v>2998</v>
      </c>
      <c r="BC66" s="128" t="s">
        <v>266</v>
      </c>
      <c r="BD66" s="128" t="s">
        <v>266</v>
      </c>
      <c r="BE66" s="128" t="s">
        <v>266</v>
      </c>
      <c r="BF66" s="128" t="s">
        <v>3695</v>
      </c>
      <c r="BG66" s="128" t="s">
        <v>266</v>
      </c>
      <c r="BH66" s="128" t="s">
        <v>3696</v>
      </c>
      <c r="BI66" s="128" t="s">
        <v>3340</v>
      </c>
      <c r="BJ66" s="128" t="s">
        <v>266</v>
      </c>
      <c r="BK66" s="128" t="s">
        <v>267</v>
      </c>
      <c r="BL66" s="129" t="s">
        <v>3697</v>
      </c>
      <c r="BM66" s="128" t="s">
        <v>267</v>
      </c>
      <c r="BN66" s="128"/>
      <c r="BO66" s="128"/>
      <c r="BP66" s="128"/>
      <c r="BQ66" s="128" t="s">
        <v>269</v>
      </c>
      <c r="BR66" s="128" t="s">
        <v>3271</v>
      </c>
      <c r="BS66" s="128" t="s">
        <v>3698</v>
      </c>
      <c r="BT66" s="128"/>
      <c r="BU66" s="128"/>
      <c r="BV66" s="128"/>
      <c r="BW66" s="128"/>
      <c r="BX66" s="128" t="s">
        <v>269</v>
      </c>
      <c r="BY66" s="128" t="s">
        <v>266</v>
      </c>
      <c r="BZ66" s="128"/>
      <c r="CA66" s="128"/>
      <c r="CB66" s="128"/>
      <c r="CC66" s="128"/>
      <c r="CD66" s="128">
        <v>135292000000</v>
      </c>
      <c r="CE66" s="128" t="s">
        <v>3080</v>
      </c>
      <c r="CF66" s="128">
        <v>99600</v>
      </c>
      <c r="CG66" s="128"/>
      <c r="CH66" s="128"/>
      <c r="CI66" s="128"/>
      <c r="CJ66" s="128"/>
      <c r="CK66" s="128"/>
      <c r="CL66" s="128"/>
      <c r="CM66" s="128"/>
      <c r="CN66" s="128"/>
      <c r="CO66" s="128"/>
      <c r="CP66" s="128"/>
      <c r="CQ66" s="128"/>
      <c r="CR66" s="128"/>
      <c r="CS66" s="128"/>
      <c r="CT66" s="100" t="b">
        <f>Table1[[#This Row],[company_name_netzero]]&lt;&gt;""</f>
        <v>1</v>
      </c>
      <c r="CU66" s="100" t="s">
        <v>3699</v>
      </c>
      <c r="CV66" s="100">
        <v>2024</v>
      </c>
      <c r="CW66" s="100">
        <v>2030</v>
      </c>
      <c r="CX66" s="100" t="s">
        <v>3080</v>
      </c>
      <c r="CY66" s="100" t="s">
        <v>2981</v>
      </c>
      <c r="CZ66" s="100" t="b">
        <f>Table1[[#This Row],[company_name_re100]]&lt;&gt;""</f>
        <v>1</v>
      </c>
    </row>
    <row r="67" spans="1:104" ht="21.9" hidden="1" customHeight="1">
      <c r="A67" s="100">
        <v>65</v>
      </c>
      <c r="B67" s="100" t="s">
        <v>536</v>
      </c>
      <c r="C67" s="100" t="s">
        <v>3700</v>
      </c>
      <c r="D67" s="100" t="s">
        <v>537</v>
      </c>
      <c r="E67" s="103">
        <v>-7.6999999999999999E-2</v>
      </c>
      <c r="F67" s="100" t="s">
        <v>538</v>
      </c>
      <c r="G67" s="103">
        <v>1.4999999999999999E-2</v>
      </c>
      <c r="H67" s="100" t="s">
        <v>539</v>
      </c>
      <c r="I67" s="102">
        <v>85957</v>
      </c>
      <c r="J67" s="100">
        <v>-9</v>
      </c>
      <c r="K67" s="100">
        <v>19</v>
      </c>
      <c r="AH67" s="100" t="b">
        <f>Table1[[#This Row],[sbti_id]]&lt;&gt;""</f>
        <v>0</v>
      </c>
      <c r="AI67" s="120" t="s">
        <v>3701</v>
      </c>
      <c r="AJ67" s="128" t="s">
        <v>3634</v>
      </c>
      <c r="AK67" s="128" t="s">
        <v>3040</v>
      </c>
      <c r="AL67" s="128" t="s">
        <v>2264</v>
      </c>
      <c r="AM67" s="128" t="s">
        <v>269</v>
      </c>
      <c r="AN67" s="128" t="s">
        <v>9</v>
      </c>
      <c r="AO67" s="128"/>
      <c r="AP67" s="128"/>
      <c r="AQ67" s="128">
        <v>2025</v>
      </c>
      <c r="AR67" s="128" t="s">
        <v>2992</v>
      </c>
      <c r="AS67" s="128">
        <v>2020</v>
      </c>
      <c r="AT67" s="129" t="s">
        <v>3702</v>
      </c>
      <c r="AU67" s="128" t="s">
        <v>3703</v>
      </c>
      <c r="AV67" s="128" t="s">
        <v>9</v>
      </c>
      <c r="AW67" s="128">
        <v>2024</v>
      </c>
      <c r="AX67" s="128"/>
      <c r="AY67" s="128"/>
      <c r="AZ67" s="129" t="s">
        <v>3704</v>
      </c>
      <c r="BA67" s="129" t="s">
        <v>3705</v>
      </c>
      <c r="BB67" s="128" t="s">
        <v>2998</v>
      </c>
      <c r="BC67" s="128" t="s">
        <v>267</v>
      </c>
      <c r="BD67" s="128" t="s">
        <v>267</v>
      </c>
      <c r="BE67" s="128" t="s">
        <v>267</v>
      </c>
      <c r="BF67" s="129" t="s">
        <v>3706</v>
      </c>
      <c r="BG67" s="128" t="s">
        <v>269</v>
      </c>
      <c r="BH67" s="128"/>
      <c r="BI67" s="128" t="s">
        <v>3001</v>
      </c>
      <c r="BJ67" s="128" t="s">
        <v>269</v>
      </c>
      <c r="BK67" s="128" t="s">
        <v>266</v>
      </c>
      <c r="BL67" s="129" t="s">
        <v>3707</v>
      </c>
      <c r="BM67" s="128" t="s">
        <v>266</v>
      </c>
      <c r="BN67" s="128" t="s">
        <v>3061</v>
      </c>
      <c r="BO67" s="128"/>
      <c r="BP67" s="128"/>
      <c r="BQ67" s="128" t="s">
        <v>269</v>
      </c>
      <c r="BR67" s="128" t="s">
        <v>880</v>
      </c>
      <c r="BS67" s="129" t="s">
        <v>3708</v>
      </c>
      <c r="BT67" s="128"/>
      <c r="BU67" s="128"/>
      <c r="BV67" s="128"/>
      <c r="BW67" s="128"/>
      <c r="BX67" s="128" t="s">
        <v>269</v>
      </c>
      <c r="BY67" s="128" t="s">
        <v>269</v>
      </c>
      <c r="BZ67" s="128"/>
      <c r="CA67" s="128"/>
      <c r="CB67" s="128"/>
      <c r="CC67" s="128"/>
      <c r="CD67" s="128">
        <v>57277000000</v>
      </c>
      <c r="CE67" s="128" t="s">
        <v>3036</v>
      </c>
      <c r="CF67" s="128">
        <v>19980</v>
      </c>
      <c r="CG67" s="128"/>
      <c r="CH67" s="128"/>
      <c r="CI67" s="128"/>
      <c r="CJ67" s="128"/>
      <c r="CK67" s="128"/>
      <c r="CL67" s="128"/>
      <c r="CM67" s="128"/>
      <c r="CN67" s="129" t="s">
        <v>3709</v>
      </c>
      <c r="CO67" s="128"/>
      <c r="CP67" s="128"/>
      <c r="CQ67" s="128"/>
      <c r="CR67" s="128"/>
      <c r="CS67" s="128" t="s">
        <v>3710</v>
      </c>
      <c r="CT67" s="100" t="b">
        <f>Table1[[#This Row],[company_name_netzero]]&lt;&gt;""</f>
        <v>1</v>
      </c>
      <c r="CZ67" s="100" t="b">
        <f>Table1[[#This Row],[company_name_re100]]&lt;&gt;""</f>
        <v>0</v>
      </c>
    </row>
    <row r="68" spans="1:104" ht="21.9" hidden="1" customHeight="1">
      <c r="A68" s="100">
        <v>66</v>
      </c>
      <c r="B68" s="100" t="s">
        <v>397</v>
      </c>
      <c r="C68" s="100" t="s">
        <v>3711</v>
      </c>
      <c r="D68" s="100" t="s">
        <v>398</v>
      </c>
      <c r="E68" s="103">
        <v>1.1419999999999999</v>
      </c>
      <c r="F68" s="100" t="s">
        <v>399</v>
      </c>
      <c r="G68" s="103">
        <v>1.4490000000000001</v>
      </c>
      <c r="H68" s="100" t="s">
        <v>400</v>
      </c>
      <c r="I68" s="102">
        <v>36000</v>
      </c>
      <c r="J68" s="100">
        <v>156</v>
      </c>
      <c r="K68" s="100">
        <v>2</v>
      </c>
      <c r="L68" s="100">
        <v>40018902</v>
      </c>
      <c r="M68" s="100" t="s">
        <v>3712</v>
      </c>
      <c r="N68" s="100" t="s">
        <v>3713</v>
      </c>
      <c r="P68" s="100" t="s">
        <v>2980</v>
      </c>
      <c r="Q68" s="100" t="s">
        <v>2981</v>
      </c>
      <c r="R68" s="100" t="s">
        <v>2982</v>
      </c>
      <c r="S68" s="100" t="s">
        <v>3714</v>
      </c>
      <c r="T68" s="100" t="s">
        <v>673</v>
      </c>
      <c r="U68" s="100" t="s">
        <v>2984</v>
      </c>
      <c r="V68" s="100" t="s">
        <v>3086</v>
      </c>
      <c r="AB68" s="100" t="s">
        <v>3715</v>
      </c>
      <c r="AE68" s="100" t="s">
        <v>2987</v>
      </c>
      <c r="AG68" s="104">
        <v>45848.041666666664</v>
      </c>
      <c r="AH68" s="100" t="b">
        <f>Table1[[#This Row],[sbti_id]]&lt;&gt;""</f>
        <v>1</v>
      </c>
      <c r="AI68" s="100" t="s">
        <v>3712</v>
      </c>
      <c r="AJ68" s="100" t="s">
        <v>2989</v>
      </c>
      <c r="AK68" s="100" t="s">
        <v>2990</v>
      </c>
      <c r="AL68" s="100" t="s">
        <v>2264</v>
      </c>
      <c r="AM68" s="100" t="s">
        <v>269</v>
      </c>
      <c r="AN68" s="100" t="s">
        <v>2995</v>
      </c>
      <c r="AO68" s="100">
        <v>50</v>
      </c>
      <c r="AP68" s="100">
        <v>2023</v>
      </c>
      <c r="AQ68" s="100">
        <v>2030</v>
      </c>
      <c r="AR68" s="100" t="s">
        <v>2992</v>
      </c>
      <c r="AS68" s="100">
        <v>2023</v>
      </c>
      <c r="AT68" s="101" t="s">
        <v>3716</v>
      </c>
      <c r="AU68" s="100" t="s">
        <v>3717</v>
      </c>
      <c r="AV68" s="100" t="s">
        <v>3013</v>
      </c>
      <c r="AW68" s="100">
        <v>2026</v>
      </c>
      <c r="BA68" s="101" t="s">
        <v>3718</v>
      </c>
      <c r="BB68" s="100" t="s">
        <v>2998</v>
      </c>
      <c r="BC68" s="100" t="s">
        <v>266</v>
      </c>
      <c r="BD68" s="100" t="s">
        <v>266</v>
      </c>
      <c r="BE68" s="100" t="s">
        <v>266</v>
      </c>
      <c r="BF68" s="101" t="s">
        <v>3719</v>
      </c>
      <c r="BG68" s="100" t="s">
        <v>266</v>
      </c>
      <c r="BH68" s="100" t="s">
        <v>3720</v>
      </c>
      <c r="BI68" s="100" t="s">
        <v>3001</v>
      </c>
      <c r="BJ68" s="100" t="s">
        <v>269</v>
      </c>
      <c r="BK68" s="100" t="s">
        <v>267</v>
      </c>
      <c r="BL68" s="101" t="s">
        <v>3721</v>
      </c>
      <c r="BM68" s="100" t="s">
        <v>267</v>
      </c>
      <c r="BP68" s="100" t="s">
        <v>3722</v>
      </c>
      <c r="BQ68" s="100" t="s">
        <v>269</v>
      </c>
      <c r="BR68" s="100" t="s">
        <v>267</v>
      </c>
      <c r="BS68" s="101" t="s">
        <v>3723</v>
      </c>
      <c r="BX68" s="100" t="s">
        <v>269</v>
      </c>
      <c r="BY68" s="100" t="s">
        <v>269</v>
      </c>
      <c r="CD68" s="110" t="s">
        <v>3724</v>
      </c>
      <c r="CE68" s="100" t="s">
        <v>3095</v>
      </c>
      <c r="CF68" s="100">
        <v>36000</v>
      </c>
      <c r="CT68" s="100" t="b">
        <f>Table1[[#This Row],[company_name_netzero]]&lt;&gt;""</f>
        <v>1</v>
      </c>
      <c r="CZ68" s="100" t="b">
        <f>Table1[[#This Row],[company_name_re100]]&lt;&gt;""</f>
        <v>0</v>
      </c>
    </row>
    <row r="69" spans="1:104" ht="21.9" hidden="1" customHeight="1">
      <c r="A69" s="100">
        <v>67</v>
      </c>
      <c r="B69" s="100" t="s">
        <v>401</v>
      </c>
      <c r="C69" s="100" t="s">
        <v>3725</v>
      </c>
      <c r="D69" s="100" t="s">
        <v>402</v>
      </c>
      <c r="E69" s="103">
        <v>2.7E-2</v>
      </c>
      <c r="F69" s="100" t="s">
        <v>403</v>
      </c>
      <c r="G69" s="103">
        <v>-4.2000000000000003E-2</v>
      </c>
      <c r="H69" s="100" t="s">
        <v>404</v>
      </c>
      <c r="I69" s="102">
        <v>396087</v>
      </c>
      <c r="J69" s="100">
        <v>5</v>
      </c>
      <c r="K69" s="100">
        <v>16</v>
      </c>
      <c r="AH69" s="100" t="b">
        <f>Table1[[#This Row],[sbti_id]]&lt;&gt;""</f>
        <v>0</v>
      </c>
      <c r="AJ69" s="100" t="s">
        <v>3634</v>
      </c>
      <c r="AK69" s="100" t="s">
        <v>3040</v>
      </c>
      <c r="AL69" s="100" t="s">
        <v>2264</v>
      </c>
      <c r="AM69" s="100" t="s">
        <v>269</v>
      </c>
      <c r="AN69" s="100" t="s">
        <v>2995</v>
      </c>
      <c r="AO69" s="100">
        <v>10</v>
      </c>
      <c r="AP69" s="100">
        <v>2020</v>
      </c>
      <c r="AQ69" s="100">
        <v>2025</v>
      </c>
      <c r="AR69" s="100" t="s">
        <v>2992</v>
      </c>
      <c r="AS69" s="100">
        <v>2020</v>
      </c>
      <c r="AT69" s="100" t="s">
        <v>3726</v>
      </c>
      <c r="AU69" s="100" t="s">
        <v>3727</v>
      </c>
      <c r="AV69" s="100" t="s">
        <v>3013</v>
      </c>
      <c r="AZ69" s="100" t="s">
        <v>3728</v>
      </c>
      <c r="BA69" s="101" t="s">
        <v>3729</v>
      </c>
      <c r="BB69" s="100" t="s">
        <v>3014</v>
      </c>
      <c r="BC69" s="100" t="s">
        <v>267</v>
      </c>
      <c r="BD69" s="100" t="s">
        <v>267</v>
      </c>
      <c r="BE69" s="100" t="s">
        <v>269</v>
      </c>
      <c r="BF69" s="101" t="s">
        <v>3730</v>
      </c>
      <c r="BG69" s="100" t="s">
        <v>266</v>
      </c>
      <c r="BI69" s="100" t="s">
        <v>3001</v>
      </c>
      <c r="BJ69" s="100" t="s">
        <v>269</v>
      </c>
      <c r="BK69" s="100" t="s">
        <v>267</v>
      </c>
      <c r="BM69" s="100" t="s">
        <v>267</v>
      </c>
      <c r="BQ69" s="100" t="s">
        <v>269</v>
      </c>
      <c r="BR69" s="100" t="s">
        <v>267</v>
      </c>
      <c r="BS69" s="101" t="s">
        <v>3731</v>
      </c>
      <c r="BX69" s="100" t="s">
        <v>269</v>
      </c>
      <c r="BY69" s="100" t="s">
        <v>269</v>
      </c>
      <c r="CD69" s="100">
        <v>13159000000</v>
      </c>
      <c r="CE69" s="100" t="s">
        <v>3036</v>
      </c>
      <c r="CF69" s="100">
        <v>57522</v>
      </c>
      <c r="CT69" s="100" t="b">
        <f>Table1[[#This Row],[company_name_netzero]]&lt;&gt;""</f>
        <v>0</v>
      </c>
      <c r="CZ69" s="100" t="b">
        <f>Table1[[#This Row],[company_name_re100]]&lt;&gt;""</f>
        <v>0</v>
      </c>
    </row>
    <row r="70" spans="1:104" ht="21.9" hidden="1" customHeight="1">
      <c r="A70" s="100">
        <v>68</v>
      </c>
      <c r="B70" s="100" t="s">
        <v>405</v>
      </c>
      <c r="C70" s="100" t="s">
        <v>3732</v>
      </c>
      <c r="D70" s="100" t="s">
        <v>406</v>
      </c>
      <c r="E70" s="103">
        <v>3.2000000000000001E-2</v>
      </c>
      <c r="F70" s="100" t="s">
        <v>407</v>
      </c>
      <c r="G70" s="103">
        <v>3.0000000000000001E-3</v>
      </c>
      <c r="H70" s="100" t="s">
        <v>408</v>
      </c>
      <c r="I70" s="102">
        <v>75137</v>
      </c>
      <c r="J70" s="100">
        <v>5</v>
      </c>
      <c r="K70" s="100">
        <v>30</v>
      </c>
      <c r="L70" s="100">
        <v>40028111</v>
      </c>
      <c r="M70" s="100" t="s">
        <v>3733</v>
      </c>
      <c r="N70" s="100" t="s">
        <v>3734</v>
      </c>
      <c r="O70" s="100" t="s">
        <v>3735</v>
      </c>
      <c r="P70" s="100" t="s">
        <v>2980</v>
      </c>
      <c r="Q70" s="100" t="s">
        <v>3736</v>
      </c>
      <c r="R70" s="100" t="s">
        <v>3181</v>
      </c>
      <c r="S70" s="100" t="s">
        <v>3137</v>
      </c>
      <c r="T70" s="100" t="s">
        <v>3067</v>
      </c>
      <c r="AG70" s="104">
        <v>45890.041666666664</v>
      </c>
      <c r="AH70" s="100" t="b">
        <f>Table1[[#This Row],[sbti_id]]&lt;&gt;""</f>
        <v>1</v>
      </c>
      <c r="AI70" s="100" t="s">
        <v>3737</v>
      </c>
      <c r="AJ70" s="100" t="s">
        <v>3313</v>
      </c>
      <c r="AK70" s="100" t="s">
        <v>3040</v>
      </c>
      <c r="AL70" s="100" t="s">
        <v>2264</v>
      </c>
      <c r="AM70" s="100" t="s">
        <v>269</v>
      </c>
      <c r="AN70" s="100" t="s">
        <v>675</v>
      </c>
      <c r="AQ70" s="100">
        <v>2045</v>
      </c>
      <c r="AR70" s="100" t="s">
        <v>2992</v>
      </c>
      <c r="AS70" s="100">
        <v>2021</v>
      </c>
      <c r="AT70" s="101" t="s">
        <v>3738</v>
      </c>
      <c r="AU70" s="100" t="s">
        <v>3739</v>
      </c>
      <c r="AV70" s="100" t="s">
        <v>2995</v>
      </c>
      <c r="AW70" s="100">
        <v>2030</v>
      </c>
      <c r="AX70" s="100">
        <v>75</v>
      </c>
      <c r="AY70" s="100">
        <v>2019</v>
      </c>
      <c r="AZ70" s="100" t="s">
        <v>3740</v>
      </c>
      <c r="BA70" s="100" t="s">
        <v>3741</v>
      </c>
      <c r="BB70" s="100" t="s">
        <v>267</v>
      </c>
      <c r="BC70" s="100" t="s">
        <v>266</v>
      </c>
      <c r="BD70" s="100" t="s">
        <v>266</v>
      </c>
      <c r="BE70" s="100" t="s">
        <v>267</v>
      </c>
      <c r="BF70" s="101" t="s">
        <v>3742</v>
      </c>
      <c r="BG70" s="100" t="s">
        <v>266</v>
      </c>
      <c r="BH70" s="100" t="s">
        <v>3743</v>
      </c>
      <c r="BI70" s="100" t="s">
        <v>3360</v>
      </c>
      <c r="BJ70" s="100" t="s">
        <v>269</v>
      </c>
      <c r="BK70" s="100" t="s">
        <v>267</v>
      </c>
      <c r="BL70" s="101" t="s">
        <v>3744</v>
      </c>
      <c r="BM70" s="100" t="s">
        <v>267</v>
      </c>
      <c r="BQ70" s="100" t="s">
        <v>269</v>
      </c>
      <c r="BR70" s="100" t="s">
        <v>880</v>
      </c>
      <c r="BS70" s="101" t="s">
        <v>3745</v>
      </c>
      <c r="BX70" s="100" t="s">
        <v>269</v>
      </c>
      <c r="BY70" s="100" t="s">
        <v>269</v>
      </c>
      <c r="CD70" s="110" t="s">
        <v>3746</v>
      </c>
      <c r="CE70" s="100" t="s">
        <v>3095</v>
      </c>
      <c r="CF70" s="100">
        <v>75137</v>
      </c>
      <c r="CT70" s="100" t="b">
        <f>Table1[[#This Row],[company_name_netzero]]&lt;&gt;""</f>
        <v>1</v>
      </c>
      <c r="CU70" s="100" t="s">
        <v>3733</v>
      </c>
      <c r="CV70" s="100">
        <v>2022</v>
      </c>
      <c r="CW70" s="100">
        <v>2045</v>
      </c>
      <c r="CX70" s="100" t="s">
        <v>3095</v>
      </c>
      <c r="CY70" s="100" t="s">
        <v>3323</v>
      </c>
      <c r="CZ70" s="100" t="b">
        <f>Table1[[#This Row],[company_name_re100]]&lt;&gt;""</f>
        <v>1</v>
      </c>
    </row>
    <row r="71" spans="1:104" ht="21.9" hidden="1" customHeight="1">
      <c r="A71" s="100">
        <v>69</v>
      </c>
      <c r="B71" s="100" t="s">
        <v>413</v>
      </c>
      <c r="C71" s="100" t="s">
        <v>3747</v>
      </c>
      <c r="D71" s="100" t="s">
        <v>414</v>
      </c>
      <c r="E71" s="106">
        <v>-0.15</v>
      </c>
      <c r="F71" s="100" t="s">
        <v>415</v>
      </c>
      <c r="G71" s="103">
        <v>0.13900000000000001</v>
      </c>
      <c r="H71" s="100" t="s">
        <v>416</v>
      </c>
      <c r="I71" s="102">
        <v>181850</v>
      </c>
      <c r="J71" s="100">
        <v>-20</v>
      </c>
      <c r="K71" s="100">
        <v>31</v>
      </c>
      <c r="L71" s="120">
        <v>40009225</v>
      </c>
      <c r="M71" s="128" t="s">
        <v>3748</v>
      </c>
      <c r="N71" s="128" t="s">
        <v>3749</v>
      </c>
      <c r="O71" s="128" t="s">
        <v>3750</v>
      </c>
      <c r="P71" s="128" t="s">
        <v>2980</v>
      </c>
      <c r="Q71" s="128" t="s">
        <v>2374</v>
      </c>
      <c r="R71" s="128" t="s">
        <v>3136</v>
      </c>
      <c r="S71" s="128" t="s">
        <v>3751</v>
      </c>
      <c r="T71" s="128" t="s">
        <v>673</v>
      </c>
      <c r="U71" s="128" t="s">
        <v>3752</v>
      </c>
      <c r="V71" s="128">
        <v>2030</v>
      </c>
      <c r="W71" s="128"/>
      <c r="X71" s="128"/>
      <c r="Y71" s="128"/>
      <c r="Z71" s="128" t="s">
        <v>1421</v>
      </c>
      <c r="AA71" s="128"/>
      <c r="AB71" s="128" t="s">
        <v>3753</v>
      </c>
      <c r="AC71" s="128" t="s">
        <v>2986</v>
      </c>
      <c r="AD71" s="128" t="s">
        <v>3754</v>
      </c>
      <c r="AE71" s="128" t="s">
        <v>3755</v>
      </c>
      <c r="AF71" s="128" t="s">
        <v>2988</v>
      </c>
      <c r="AG71" s="136">
        <v>44116.041666666664</v>
      </c>
      <c r="AH71" s="100" t="b">
        <f>Table1[[#This Row],[sbti_id]]&lt;&gt;""</f>
        <v>1</v>
      </c>
      <c r="AI71" s="120" t="s">
        <v>3756</v>
      </c>
      <c r="AJ71" s="128" t="s">
        <v>3757</v>
      </c>
      <c r="AK71" s="128" t="s">
        <v>3370</v>
      </c>
      <c r="AL71" s="128" t="s">
        <v>3136</v>
      </c>
      <c r="AM71" s="128" t="s">
        <v>2264</v>
      </c>
      <c r="AN71" s="128" t="s">
        <v>269</v>
      </c>
      <c r="AO71" s="128" t="s">
        <v>417</v>
      </c>
      <c r="AP71" s="128"/>
      <c r="AQ71" s="128"/>
      <c r="AR71" s="128">
        <v>2050</v>
      </c>
      <c r="AS71" s="128" t="s">
        <v>2992</v>
      </c>
      <c r="AT71" s="128">
        <v>2020</v>
      </c>
      <c r="AU71" s="129" t="s">
        <v>3758</v>
      </c>
      <c r="AV71" s="128" t="s">
        <v>3759</v>
      </c>
      <c r="AW71" s="128" t="s">
        <v>3027</v>
      </c>
      <c r="AX71" s="128">
        <v>2030</v>
      </c>
      <c r="AY71" s="128">
        <v>70</v>
      </c>
      <c r="AZ71" s="128">
        <v>2017</v>
      </c>
      <c r="BA71" s="129" t="s">
        <v>3760</v>
      </c>
      <c r="BB71" s="129" t="s">
        <v>3761</v>
      </c>
      <c r="BC71" s="128" t="s">
        <v>2998</v>
      </c>
      <c r="BD71" s="128" t="s">
        <v>266</v>
      </c>
      <c r="BE71" s="128" t="s">
        <v>266</v>
      </c>
      <c r="BF71" s="128" t="s">
        <v>266</v>
      </c>
      <c r="BG71" s="129" t="s">
        <v>3762</v>
      </c>
      <c r="BH71" s="128" t="s">
        <v>266</v>
      </c>
      <c r="BI71" s="128" t="s">
        <v>3387</v>
      </c>
      <c r="BJ71" s="128" t="s">
        <v>3001</v>
      </c>
      <c r="BK71" s="128" t="s">
        <v>266</v>
      </c>
      <c r="BL71" s="128" t="s">
        <v>266</v>
      </c>
      <c r="BM71" s="129" t="s">
        <v>3763</v>
      </c>
      <c r="BN71" s="128" t="s">
        <v>269</v>
      </c>
      <c r="BO71" s="128"/>
      <c r="BP71" s="128"/>
      <c r="BQ71" s="128"/>
      <c r="BR71" s="128" t="s">
        <v>269</v>
      </c>
      <c r="BS71" s="128" t="s">
        <v>418</v>
      </c>
      <c r="BT71" s="129" t="s">
        <v>419</v>
      </c>
      <c r="BU71" s="128"/>
      <c r="BV71" s="128"/>
      <c r="BW71" s="128"/>
      <c r="BX71" s="128"/>
      <c r="BY71" s="128" t="s">
        <v>269</v>
      </c>
      <c r="BZ71" s="128" t="s">
        <v>266</v>
      </c>
      <c r="CA71" s="128"/>
      <c r="CB71" s="128"/>
      <c r="CC71" s="128"/>
      <c r="CD71" s="128"/>
      <c r="CE71" s="128">
        <v>150790000000</v>
      </c>
      <c r="CF71" s="128" t="s">
        <v>3764</v>
      </c>
      <c r="CG71" s="128">
        <v>171490</v>
      </c>
      <c r="CH71" s="128"/>
      <c r="CI71" s="128"/>
      <c r="CJ71" s="128"/>
      <c r="CK71" s="128"/>
      <c r="CL71" s="128"/>
      <c r="CM71" s="128"/>
      <c r="CN71" s="128"/>
      <c r="CO71" s="128"/>
      <c r="CP71" s="128" t="s">
        <v>3765</v>
      </c>
      <c r="CT71" s="100" t="b">
        <f>Table1[[#This Row],[company_name_netzero]]&lt;&gt;""</f>
        <v>1</v>
      </c>
      <c r="CZ71" s="100" t="b">
        <f>Table1[[#This Row],[company_name_re100]]&lt;&gt;""</f>
        <v>0</v>
      </c>
    </row>
    <row r="72" spans="1:104" ht="21.9" hidden="1" customHeight="1">
      <c r="A72" s="100">
        <v>70</v>
      </c>
      <c r="B72" s="100" t="s">
        <v>918</v>
      </c>
      <c r="C72" s="100" t="s">
        <v>3766</v>
      </c>
      <c r="D72" s="100" t="s">
        <v>919</v>
      </c>
      <c r="E72" s="106">
        <v>0.17</v>
      </c>
      <c r="F72" s="100" t="s">
        <v>920</v>
      </c>
      <c r="G72" s="103">
        <v>0.67600000000000005</v>
      </c>
      <c r="H72" s="100" t="s">
        <v>921</v>
      </c>
      <c r="I72" s="102">
        <v>46500</v>
      </c>
      <c r="J72" s="100">
        <v>17</v>
      </c>
      <c r="K72" s="100">
        <v>26</v>
      </c>
      <c r="AH72" s="100" t="b">
        <f>Table1[[#This Row],[sbti_id]]&lt;&gt;""</f>
        <v>0</v>
      </c>
      <c r="AI72" s="100" t="s">
        <v>3767</v>
      </c>
      <c r="AJ72" s="100" t="s">
        <v>2989</v>
      </c>
      <c r="AK72" s="100" t="s">
        <v>2990</v>
      </c>
      <c r="AL72" s="100" t="s">
        <v>2264</v>
      </c>
      <c r="AM72" s="100" t="s">
        <v>269</v>
      </c>
      <c r="AN72" s="100" t="s">
        <v>417</v>
      </c>
      <c r="AQ72" s="100">
        <v>2050</v>
      </c>
      <c r="AR72" s="100" t="s">
        <v>2992</v>
      </c>
      <c r="AS72" s="100">
        <v>2021</v>
      </c>
      <c r="AT72" s="100" t="s">
        <v>3768</v>
      </c>
      <c r="AU72" s="100" t="s">
        <v>3769</v>
      </c>
      <c r="AV72" s="100" t="s">
        <v>3444</v>
      </c>
      <c r="AW72" s="100">
        <v>2030</v>
      </c>
      <c r="AZ72" s="100" t="s">
        <v>3770</v>
      </c>
      <c r="BA72" s="101" t="s">
        <v>3771</v>
      </c>
      <c r="BB72" s="100" t="s">
        <v>2998</v>
      </c>
      <c r="BC72" s="100" t="s">
        <v>266</v>
      </c>
      <c r="BD72" s="100" t="s">
        <v>266</v>
      </c>
      <c r="BE72" s="100" t="s">
        <v>267</v>
      </c>
      <c r="BF72" s="100" t="s">
        <v>3772</v>
      </c>
      <c r="BG72" s="100" t="s">
        <v>269</v>
      </c>
      <c r="BI72" s="100" t="s">
        <v>3001</v>
      </c>
      <c r="BJ72" s="100" t="s">
        <v>269</v>
      </c>
      <c r="BK72" s="100" t="s">
        <v>269</v>
      </c>
      <c r="BL72" s="101" t="s">
        <v>3773</v>
      </c>
      <c r="BM72" s="100" t="s">
        <v>266</v>
      </c>
      <c r="BN72" s="100" t="s">
        <v>3061</v>
      </c>
      <c r="BQ72" s="100" t="s">
        <v>269</v>
      </c>
      <c r="BR72" s="100" t="s">
        <v>267</v>
      </c>
      <c r="BS72" s="101" t="s">
        <v>3774</v>
      </c>
      <c r="BX72" s="100" t="s">
        <v>269</v>
      </c>
      <c r="BY72" s="100" t="s">
        <v>266</v>
      </c>
      <c r="CD72" s="110" t="s">
        <v>3775</v>
      </c>
      <c r="CE72" s="100" t="s">
        <v>3080</v>
      </c>
      <c r="CF72" s="100">
        <v>46500</v>
      </c>
      <c r="CT72" s="100" t="b">
        <f>Table1[[#This Row],[company_name_netzero]]&lt;&gt;""</f>
        <v>1</v>
      </c>
      <c r="CU72" s="100" t="s">
        <v>918</v>
      </c>
      <c r="CV72" s="100">
        <v>2015</v>
      </c>
      <c r="CW72" s="100">
        <v>2021</v>
      </c>
      <c r="CX72" s="100" t="s">
        <v>3080</v>
      </c>
      <c r="CY72" s="100" t="s">
        <v>2981</v>
      </c>
      <c r="CZ72" s="100" t="b">
        <f>Table1[[#This Row],[company_name_re100]]&lt;&gt;""</f>
        <v>1</v>
      </c>
    </row>
    <row r="73" spans="1:104" ht="21.9" hidden="1" customHeight="1">
      <c r="A73" s="100">
        <v>71</v>
      </c>
      <c r="B73" s="100" t="s">
        <v>2181</v>
      </c>
      <c r="C73" s="100" t="s">
        <v>3776</v>
      </c>
      <c r="D73" s="100" t="s">
        <v>2182</v>
      </c>
      <c r="E73" s="103">
        <v>8.6999999999999994E-2</v>
      </c>
      <c r="F73" s="100" t="s">
        <v>2183</v>
      </c>
      <c r="G73" s="106">
        <v>0.03</v>
      </c>
      <c r="H73" s="100" t="s">
        <v>2184</v>
      </c>
      <c r="I73" s="102">
        <v>217502</v>
      </c>
      <c r="J73" s="100">
        <v>9</v>
      </c>
      <c r="K73" s="100">
        <v>28</v>
      </c>
      <c r="AH73" s="100" t="b">
        <f>Table1[[#This Row],[sbti_id]]&lt;&gt;""</f>
        <v>0</v>
      </c>
      <c r="AI73" s="100" t="s">
        <v>2181</v>
      </c>
      <c r="AJ73" s="100" t="s">
        <v>2989</v>
      </c>
      <c r="AK73" s="100" t="s">
        <v>2990</v>
      </c>
      <c r="AL73" s="100" t="s">
        <v>2264</v>
      </c>
      <c r="AM73" s="100" t="s">
        <v>269</v>
      </c>
      <c r="AN73" s="100" t="s">
        <v>2995</v>
      </c>
      <c r="AO73" s="100">
        <v>70</v>
      </c>
      <c r="AP73" s="100">
        <v>2019</v>
      </c>
      <c r="AQ73" s="100">
        <v>2030</v>
      </c>
      <c r="AR73" s="100" t="s">
        <v>2992</v>
      </c>
      <c r="AS73" s="100">
        <v>2024</v>
      </c>
      <c r="AT73" s="100" t="s">
        <v>3777</v>
      </c>
      <c r="AU73" s="100" t="s">
        <v>3778</v>
      </c>
      <c r="AV73" s="100" t="s">
        <v>3013</v>
      </c>
      <c r="BA73" s="100" t="s">
        <v>3779</v>
      </c>
      <c r="BB73" s="100" t="s">
        <v>2998</v>
      </c>
      <c r="BC73" s="100" t="s">
        <v>266</v>
      </c>
      <c r="BD73" s="100" t="s">
        <v>266</v>
      </c>
      <c r="BE73" s="100" t="s">
        <v>269</v>
      </c>
      <c r="BF73" s="100" t="s">
        <v>3780</v>
      </c>
      <c r="BG73" s="100" t="s">
        <v>269</v>
      </c>
      <c r="BI73" s="100" t="s">
        <v>3001</v>
      </c>
      <c r="BJ73" s="100" t="s">
        <v>266</v>
      </c>
      <c r="BK73" s="100" t="s">
        <v>269</v>
      </c>
      <c r="BL73" s="101" t="s">
        <v>3781</v>
      </c>
      <c r="BM73" s="100" t="s">
        <v>266</v>
      </c>
      <c r="BN73" s="100" t="s">
        <v>3238</v>
      </c>
      <c r="BP73" s="101" t="s">
        <v>3782</v>
      </c>
      <c r="BQ73" s="100" t="s">
        <v>269</v>
      </c>
      <c r="BR73" s="100" t="s">
        <v>267</v>
      </c>
      <c r="BS73" s="100" t="s">
        <v>3783</v>
      </c>
      <c r="BX73" s="100" t="s">
        <v>269</v>
      </c>
      <c r="BY73" s="100" t="s">
        <v>266</v>
      </c>
      <c r="CD73" s="110" t="s">
        <v>3784</v>
      </c>
      <c r="CE73" s="100" t="s">
        <v>3080</v>
      </c>
      <c r="CF73" s="100">
        <v>217000</v>
      </c>
      <c r="CT73" s="100" t="b">
        <f>Table1[[#This Row],[company_name_netzero]]&lt;&gt;""</f>
        <v>1</v>
      </c>
      <c r="CZ73" s="100" t="b">
        <f>Table1[[#This Row],[company_name_re100]]&lt;&gt;""</f>
        <v>0</v>
      </c>
    </row>
    <row r="74" spans="1:104" ht="21.9" hidden="1" customHeight="1">
      <c r="A74" s="100">
        <v>72</v>
      </c>
      <c r="B74" s="100" t="s">
        <v>760</v>
      </c>
      <c r="C74" s="100" t="s">
        <v>3785</v>
      </c>
      <c r="D74" s="100" t="s">
        <v>761</v>
      </c>
      <c r="E74" s="103">
        <v>3.4000000000000002E-2</v>
      </c>
      <c r="F74" s="100" t="s">
        <v>762</v>
      </c>
      <c r="G74" s="106">
        <v>-0.37</v>
      </c>
      <c r="H74" s="100" t="s">
        <v>763</v>
      </c>
      <c r="I74" s="102">
        <v>198194</v>
      </c>
      <c r="J74" s="100">
        <v>5</v>
      </c>
      <c r="K74" s="100">
        <v>31</v>
      </c>
      <c r="L74" s="120">
        <v>40003668</v>
      </c>
      <c r="M74" s="128" t="s">
        <v>3786</v>
      </c>
      <c r="N74" s="128" t="s">
        <v>3787</v>
      </c>
      <c r="O74" s="128" t="s">
        <v>3788</v>
      </c>
      <c r="P74" s="128" t="s">
        <v>2980</v>
      </c>
      <c r="Q74" s="128" t="s">
        <v>2428</v>
      </c>
      <c r="R74" s="128" t="s">
        <v>3136</v>
      </c>
      <c r="S74" s="128" t="s">
        <v>3789</v>
      </c>
      <c r="T74" s="128" t="s">
        <v>673</v>
      </c>
      <c r="U74" s="128" t="s">
        <v>3329</v>
      </c>
      <c r="V74" s="128">
        <v>2030</v>
      </c>
      <c r="W74" s="128" t="s">
        <v>673</v>
      </c>
      <c r="X74" s="128" t="s">
        <v>3329</v>
      </c>
      <c r="Y74" s="128">
        <v>2040</v>
      </c>
      <c r="Z74" s="128" t="s">
        <v>673</v>
      </c>
      <c r="AA74" s="128">
        <v>2040</v>
      </c>
      <c r="AB74" s="129" t="s">
        <v>3790</v>
      </c>
      <c r="AC74" s="128" t="s">
        <v>2986</v>
      </c>
      <c r="AD74" s="135">
        <v>43474.041666666664</v>
      </c>
      <c r="AE74" s="128" t="s">
        <v>3332</v>
      </c>
      <c r="AF74" s="128"/>
      <c r="AG74" s="136">
        <v>45506.041666666664</v>
      </c>
      <c r="AH74" s="100" t="b">
        <f>Table1[[#This Row],[sbti_id]]&lt;&gt;""</f>
        <v>1</v>
      </c>
      <c r="AI74" s="128" t="s">
        <v>3791</v>
      </c>
      <c r="AJ74" s="128" t="s">
        <v>3142</v>
      </c>
      <c r="AK74" s="128" t="s">
        <v>3136</v>
      </c>
      <c r="AL74" s="128" t="s">
        <v>2264</v>
      </c>
      <c r="AM74" s="128" t="s">
        <v>269</v>
      </c>
      <c r="AN74" s="128" t="s">
        <v>675</v>
      </c>
      <c r="AO74" s="128"/>
      <c r="AP74" s="128"/>
      <c r="AQ74" s="128">
        <v>2040</v>
      </c>
      <c r="AR74" s="128" t="s">
        <v>2992</v>
      </c>
      <c r="AS74" s="128">
        <v>2021</v>
      </c>
      <c r="AT74" s="128" t="s">
        <v>3792</v>
      </c>
      <c r="AU74" s="128" t="s">
        <v>3793</v>
      </c>
      <c r="AV74" s="128" t="s">
        <v>2995</v>
      </c>
      <c r="AW74" s="128">
        <v>2030</v>
      </c>
      <c r="AX74" s="128">
        <v>55</v>
      </c>
      <c r="AY74" s="128">
        <v>2020</v>
      </c>
      <c r="AZ74" s="129" t="s">
        <v>3794</v>
      </c>
      <c r="BA74" s="129" t="s">
        <v>3795</v>
      </c>
      <c r="BB74" s="128" t="s">
        <v>267</v>
      </c>
      <c r="BC74" s="128" t="s">
        <v>266</v>
      </c>
      <c r="BD74" s="128" t="s">
        <v>266</v>
      </c>
      <c r="BE74" s="128" t="s">
        <v>266</v>
      </c>
      <c r="BF74" s="128" t="s">
        <v>3796</v>
      </c>
      <c r="BG74" s="128" t="s">
        <v>266</v>
      </c>
      <c r="BH74" s="128" t="s">
        <v>3000</v>
      </c>
      <c r="BI74" s="128" t="s">
        <v>3001</v>
      </c>
      <c r="BJ74" s="128" t="s">
        <v>269</v>
      </c>
      <c r="BK74" s="128" t="s">
        <v>266</v>
      </c>
      <c r="BL74" s="129" t="s">
        <v>3797</v>
      </c>
      <c r="BM74" s="128" t="s">
        <v>266</v>
      </c>
      <c r="BN74" s="128" t="s">
        <v>3238</v>
      </c>
      <c r="BO74" s="128"/>
      <c r="BP74" s="129" t="s">
        <v>3798</v>
      </c>
      <c r="BQ74" s="128" t="s">
        <v>266</v>
      </c>
      <c r="BR74" s="128" t="s">
        <v>418</v>
      </c>
      <c r="BS74" s="128"/>
      <c r="BT74" s="128"/>
      <c r="BU74" s="128"/>
      <c r="BV74" s="128"/>
      <c r="BW74" s="128"/>
      <c r="BX74" s="128" t="s">
        <v>269</v>
      </c>
      <c r="BY74" s="128" t="s">
        <v>266</v>
      </c>
      <c r="BZ74" s="128"/>
      <c r="CA74" s="128"/>
      <c r="CB74" s="128"/>
      <c r="CC74" s="128"/>
      <c r="CD74" s="128">
        <v>125225000000</v>
      </c>
      <c r="CE74" s="128" t="s">
        <v>3080</v>
      </c>
      <c r="CF74" s="128">
        <v>198194</v>
      </c>
      <c r="CG74" s="128"/>
      <c r="CH74" s="128"/>
      <c r="CI74" s="128"/>
      <c r="CJ74" s="128"/>
      <c r="CK74" s="128"/>
      <c r="CL74" s="128"/>
      <c r="CM74" s="128"/>
      <c r="CN74" s="128"/>
      <c r="CO74" s="128"/>
      <c r="CP74" s="128"/>
      <c r="CQ74" s="128"/>
      <c r="CR74" s="128"/>
      <c r="CS74" s="128"/>
      <c r="CT74" s="100" t="b">
        <f>Table1[[#This Row],[company_name_netzero]]&lt;&gt;""</f>
        <v>1</v>
      </c>
      <c r="CU74" s="100" t="s">
        <v>760</v>
      </c>
      <c r="CV74" s="100">
        <v>2019</v>
      </c>
      <c r="CW74" s="100">
        <v>2021</v>
      </c>
      <c r="CX74" s="100" t="s">
        <v>3080</v>
      </c>
      <c r="CY74" s="100" t="s">
        <v>2428</v>
      </c>
      <c r="CZ74" s="100" t="b">
        <f>Table1[[#This Row],[company_name_re100]]&lt;&gt;""</f>
        <v>1</v>
      </c>
    </row>
    <row r="75" spans="1:104" ht="21.9" hidden="1" customHeight="1">
      <c r="A75" s="100">
        <v>73</v>
      </c>
      <c r="B75" s="100" t="s">
        <v>447</v>
      </c>
      <c r="C75" s="100" t="s">
        <v>3799</v>
      </c>
      <c r="D75" s="100" t="s">
        <v>448</v>
      </c>
      <c r="E75" s="103">
        <v>-0.20399999999999999</v>
      </c>
      <c r="F75" s="100" t="s">
        <v>449</v>
      </c>
      <c r="G75" s="103">
        <v>1E-3</v>
      </c>
      <c r="H75" s="100" t="s">
        <v>450</v>
      </c>
      <c r="I75" s="102">
        <v>237100</v>
      </c>
      <c r="J75" s="100">
        <v>-29</v>
      </c>
      <c r="K75" s="100">
        <v>22</v>
      </c>
      <c r="AH75" s="100" t="b">
        <f>Table1[[#This Row],[sbti_id]]&lt;&gt;""</f>
        <v>0</v>
      </c>
      <c r="CT75" s="100" t="b">
        <f>Table1[[#This Row],[company_name_netzero]]&lt;&gt;""</f>
        <v>0</v>
      </c>
      <c r="CZ75" s="100" t="b">
        <f>Table1[[#This Row],[company_name_re100]]&lt;&gt;""</f>
        <v>0</v>
      </c>
    </row>
    <row r="76" spans="1:104" ht="21.9" hidden="1" customHeight="1">
      <c r="A76" s="100">
        <v>74</v>
      </c>
      <c r="B76" s="100" t="s">
        <v>2124</v>
      </c>
      <c r="C76" s="100" t="s">
        <v>3800</v>
      </c>
      <c r="D76" s="100" t="s">
        <v>2125</v>
      </c>
      <c r="E76" s="103">
        <v>-0.108</v>
      </c>
      <c r="F76" s="100" t="s">
        <v>2126</v>
      </c>
      <c r="G76" s="103">
        <v>-0.68700000000000006</v>
      </c>
      <c r="H76" s="100" t="s">
        <v>2127</v>
      </c>
      <c r="I76" s="102">
        <v>9910</v>
      </c>
      <c r="J76" s="100">
        <v>-13</v>
      </c>
      <c r="K76" s="100">
        <v>25</v>
      </c>
      <c r="AH76" s="100" t="b">
        <f>Table1[[#This Row],[sbti_id]]&lt;&gt;""</f>
        <v>0</v>
      </c>
      <c r="AI76" s="100" t="s">
        <v>2124</v>
      </c>
      <c r="AJ76" s="100" t="s">
        <v>2989</v>
      </c>
      <c r="AK76" s="100" t="s">
        <v>2990</v>
      </c>
      <c r="AL76" s="100" t="s">
        <v>2264</v>
      </c>
      <c r="AM76" s="100" t="s">
        <v>269</v>
      </c>
      <c r="AN76" s="100" t="s">
        <v>3265</v>
      </c>
      <c r="AQ76" s="100">
        <v>2050</v>
      </c>
      <c r="AR76" s="100" t="s">
        <v>2992</v>
      </c>
      <c r="AS76" s="100">
        <v>2021</v>
      </c>
      <c r="AT76" s="101" t="s">
        <v>3801</v>
      </c>
      <c r="AU76" s="100" t="s">
        <v>3802</v>
      </c>
      <c r="AV76" s="100" t="s">
        <v>2995</v>
      </c>
      <c r="AW76" s="100">
        <v>2025</v>
      </c>
      <c r="AX76" s="100">
        <v>63</v>
      </c>
      <c r="AY76" s="100">
        <v>2011</v>
      </c>
      <c r="AZ76" s="101" t="s">
        <v>3803</v>
      </c>
      <c r="BA76" s="101" t="s">
        <v>3804</v>
      </c>
      <c r="BB76" s="100" t="s">
        <v>2998</v>
      </c>
      <c r="BC76" s="100" t="s">
        <v>266</v>
      </c>
      <c r="BD76" s="100" t="s">
        <v>266</v>
      </c>
      <c r="BE76" s="100" t="s">
        <v>266</v>
      </c>
      <c r="BG76" s="100" t="s">
        <v>269</v>
      </c>
      <c r="BI76" s="100" t="s">
        <v>3001</v>
      </c>
      <c r="BJ76" s="100" t="s">
        <v>269</v>
      </c>
      <c r="BK76" s="100" t="s">
        <v>267</v>
      </c>
      <c r="BL76" s="101" t="s">
        <v>3805</v>
      </c>
      <c r="BM76" s="100" t="s">
        <v>266</v>
      </c>
      <c r="BN76" s="100" t="s">
        <v>3238</v>
      </c>
      <c r="BP76" s="101" t="s">
        <v>3806</v>
      </c>
      <c r="BQ76" s="100" t="s">
        <v>266</v>
      </c>
      <c r="BR76" s="100" t="s">
        <v>880</v>
      </c>
      <c r="BS76" s="101" t="s">
        <v>3807</v>
      </c>
      <c r="BX76" s="100" t="s">
        <v>269</v>
      </c>
      <c r="BY76" s="100" t="s">
        <v>269</v>
      </c>
      <c r="CD76" s="110" t="s">
        <v>3746</v>
      </c>
      <c r="CE76" s="100" t="s">
        <v>3036</v>
      </c>
      <c r="CF76" s="100">
        <v>9922</v>
      </c>
      <c r="CT76" s="100" t="b">
        <f>Table1[[#This Row],[company_name_netzero]]&lt;&gt;""</f>
        <v>1</v>
      </c>
      <c r="CZ76" s="100" t="b">
        <f>Table1[[#This Row],[company_name_re100]]&lt;&gt;""</f>
        <v>0</v>
      </c>
    </row>
    <row r="77" spans="1:104" ht="21.9" hidden="1" customHeight="1">
      <c r="A77" s="100">
        <v>75</v>
      </c>
      <c r="B77" s="100" t="s">
        <v>641</v>
      </c>
      <c r="C77" s="100" t="s">
        <v>3808</v>
      </c>
      <c r="D77" s="100" t="s">
        <v>642</v>
      </c>
      <c r="E77" s="103">
        <v>1.7999999999999999E-2</v>
      </c>
      <c r="F77" s="100" t="s">
        <v>643</v>
      </c>
      <c r="G77" s="103">
        <v>5.1999999999999998E-2</v>
      </c>
      <c r="H77" s="100" t="s">
        <v>644</v>
      </c>
      <c r="I77" s="102">
        <v>182000</v>
      </c>
      <c r="J77" s="100">
        <v>1</v>
      </c>
      <c r="K77" s="100">
        <v>23</v>
      </c>
      <c r="L77" s="100">
        <v>40005901</v>
      </c>
      <c r="M77" s="100" t="s">
        <v>641</v>
      </c>
      <c r="N77" s="100" t="s">
        <v>3809</v>
      </c>
      <c r="O77" s="100" t="s">
        <v>3810</v>
      </c>
      <c r="P77" s="100" t="s">
        <v>2980</v>
      </c>
      <c r="Q77" s="100" t="s">
        <v>2981</v>
      </c>
      <c r="R77" s="100" t="s">
        <v>2982</v>
      </c>
      <c r="S77" s="100" t="s">
        <v>3789</v>
      </c>
      <c r="T77" s="100" t="s">
        <v>673</v>
      </c>
      <c r="U77" s="100" t="s">
        <v>2984</v>
      </c>
      <c r="V77" s="100">
        <v>2030</v>
      </c>
      <c r="AB77" s="101" t="s">
        <v>3811</v>
      </c>
      <c r="AE77" s="100" t="s">
        <v>2987</v>
      </c>
      <c r="AG77" s="104">
        <v>45771.041666666664</v>
      </c>
      <c r="AH77" s="100" t="b">
        <f>Table1[[#This Row],[sbti_id]]&lt;&gt;""</f>
        <v>1</v>
      </c>
      <c r="AI77" s="100" t="s">
        <v>641</v>
      </c>
      <c r="AJ77" s="100" t="s">
        <v>2989</v>
      </c>
      <c r="AK77" s="100" t="s">
        <v>2990</v>
      </c>
      <c r="AL77" s="100" t="s">
        <v>2264</v>
      </c>
      <c r="AM77" s="100" t="s">
        <v>269</v>
      </c>
      <c r="AN77" s="100" t="s">
        <v>675</v>
      </c>
      <c r="AQ77" s="100">
        <v>2035</v>
      </c>
      <c r="AR77" s="100" t="s">
        <v>2992</v>
      </c>
      <c r="AS77" s="100">
        <v>2021</v>
      </c>
      <c r="AT77" s="100" t="s">
        <v>3812</v>
      </c>
      <c r="AU77" s="100" t="s">
        <v>3813</v>
      </c>
      <c r="AV77" s="100" t="s">
        <v>3013</v>
      </c>
      <c r="BA77" s="100" t="s">
        <v>3814</v>
      </c>
      <c r="BB77" s="100" t="s">
        <v>2998</v>
      </c>
      <c r="BC77" s="100" t="s">
        <v>266</v>
      </c>
      <c r="BD77" s="100" t="s">
        <v>266</v>
      </c>
      <c r="BE77" s="100" t="s">
        <v>269</v>
      </c>
      <c r="BF77" s="101" t="s">
        <v>3815</v>
      </c>
      <c r="BG77" s="100" t="s">
        <v>269</v>
      </c>
      <c r="BI77" s="100" t="s">
        <v>3001</v>
      </c>
      <c r="BJ77" s="100" t="s">
        <v>269</v>
      </c>
      <c r="BK77" s="100" t="s">
        <v>269</v>
      </c>
      <c r="BM77" s="100" t="s">
        <v>266</v>
      </c>
      <c r="BN77" s="100" t="s">
        <v>3061</v>
      </c>
      <c r="BQ77" s="100" t="s">
        <v>269</v>
      </c>
      <c r="BR77" s="100" t="s">
        <v>267</v>
      </c>
      <c r="BS77" s="100" t="s">
        <v>3816</v>
      </c>
      <c r="BX77" s="100" t="s">
        <v>269</v>
      </c>
      <c r="BY77" s="100" t="s">
        <v>269</v>
      </c>
      <c r="CD77" s="110" t="s">
        <v>3784</v>
      </c>
      <c r="CE77" s="100" t="s">
        <v>3080</v>
      </c>
      <c r="CF77" s="100">
        <v>182000</v>
      </c>
      <c r="CT77" s="100" t="b">
        <f>Table1[[#This Row],[company_name_netzero]]&lt;&gt;""</f>
        <v>1</v>
      </c>
      <c r="CZ77" s="100" t="b">
        <f>Table1[[#This Row],[company_name_re100]]&lt;&gt;""</f>
        <v>0</v>
      </c>
    </row>
    <row r="78" spans="1:104" ht="21.9" hidden="1" customHeight="1">
      <c r="A78" s="100">
        <v>76</v>
      </c>
      <c r="B78" s="100" t="s">
        <v>424</v>
      </c>
      <c r="C78" s="100" t="s">
        <v>3817</v>
      </c>
      <c r="D78" s="100" t="s">
        <v>425</v>
      </c>
      <c r="E78" s="103">
        <v>8.5000000000000006E-2</v>
      </c>
      <c r="F78" s="100" t="s">
        <v>426</v>
      </c>
      <c r="G78" s="103">
        <v>0.16300000000000001</v>
      </c>
      <c r="H78" s="100" t="s">
        <v>427</v>
      </c>
      <c r="I78" s="102">
        <v>156626</v>
      </c>
      <c r="J78" s="100">
        <v>6</v>
      </c>
      <c r="K78" s="100">
        <v>31</v>
      </c>
      <c r="L78" s="120">
        <v>40000126</v>
      </c>
      <c r="M78" s="128" t="s">
        <v>3818</v>
      </c>
      <c r="N78" s="128" t="s">
        <v>3819</v>
      </c>
      <c r="O78" s="128" t="s">
        <v>3820</v>
      </c>
      <c r="P78" s="128" t="s">
        <v>3253</v>
      </c>
      <c r="Q78" s="128" t="s">
        <v>2428</v>
      </c>
      <c r="R78" s="128" t="s">
        <v>3136</v>
      </c>
      <c r="S78" s="128" t="s">
        <v>3066</v>
      </c>
      <c r="T78" s="128" t="s">
        <v>1421</v>
      </c>
      <c r="U78" s="128"/>
      <c r="V78" s="128"/>
      <c r="W78" s="128"/>
      <c r="X78" s="128"/>
      <c r="Y78" s="128"/>
      <c r="Z78" s="128"/>
      <c r="AA78" s="128"/>
      <c r="AB78" s="128"/>
      <c r="AC78" s="128"/>
      <c r="AD78" s="128"/>
      <c r="AE78" s="128"/>
      <c r="AF78" s="128" t="s">
        <v>3821</v>
      </c>
      <c r="AG78" s="136">
        <v>43195.041666666664</v>
      </c>
      <c r="AH78" s="100" t="b">
        <f>Table1[[#This Row],[sbti_id]]&lt;&gt;""</f>
        <v>1</v>
      </c>
      <c r="AI78" s="100" t="s">
        <v>424</v>
      </c>
      <c r="AJ78" s="100" t="s">
        <v>3142</v>
      </c>
      <c r="AK78" s="100" t="s">
        <v>3136</v>
      </c>
      <c r="AL78" s="100" t="s">
        <v>2264</v>
      </c>
      <c r="AM78" s="100" t="s">
        <v>269</v>
      </c>
      <c r="AN78" s="100" t="s">
        <v>417</v>
      </c>
      <c r="AQ78" s="100">
        <v>2050</v>
      </c>
      <c r="AR78" s="100" t="s">
        <v>2992</v>
      </c>
      <c r="AS78" s="100">
        <v>2022</v>
      </c>
      <c r="AT78" s="101" t="s">
        <v>3822</v>
      </c>
      <c r="AU78" s="100" t="s">
        <v>3823</v>
      </c>
      <c r="AV78" s="100" t="s">
        <v>2995</v>
      </c>
      <c r="AW78" s="100">
        <v>2030</v>
      </c>
      <c r="AX78" s="100">
        <v>50</v>
      </c>
      <c r="AY78" s="100">
        <v>2019</v>
      </c>
      <c r="AZ78" s="101" t="s">
        <v>3824</v>
      </c>
      <c r="BA78" s="100" t="s">
        <v>3825</v>
      </c>
      <c r="BB78" s="100" t="s">
        <v>2998</v>
      </c>
      <c r="BC78" s="100" t="s">
        <v>266</v>
      </c>
      <c r="BD78" s="100" t="s">
        <v>266</v>
      </c>
      <c r="BE78" s="100" t="s">
        <v>266</v>
      </c>
      <c r="BF78" s="101" t="s">
        <v>3826</v>
      </c>
      <c r="BG78" s="100" t="s">
        <v>266</v>
      </c>
      <c r="BH78" s="100" t="s">
        <v>3596</v>
      </c>
      <c r="BI78" s="100" t="s">
        <v>3001</v>
      </c>
      <c r="BJ78" s="100" t="s">
        <v>269</v>
      </c>
      <c r="BK78" s="100" t="s">
        <v>266</v>
      </c>
      <c r="BL78" s="101" t="s">
        <v>3827</v>
      </c>
      <c r="BM78" s="100" t="s">
        <v>269</v>
      </c>
      <c r="BP78" s="101" t="s">
        <v>3828</v>
      </c>
      <c r="BQ78" s="100" t="s">
        <v>269</v>
      </c>
      <c r="BR78" s="100" t="s">
        <v>418</v>
      </c>
      <c r="BS78" s="101" t="s">
        <v>3829</v>
      </c>
      <c r="BX78" s="100" t="s">
        <v>269</v>
      </c>
      <c r="BY78" s="100" t="s">
        <v>266</v>
      </c>
      <c r="CD78" s="110" t="s">
        <v>3601</v>
      </c>
      <c r="CE78" s="100" t="s">
        <v>3080</v>
      </c>
      <c r="CF78" s="100">
        <v>154346</v>
      </c>
      <c r="CT78" s="100" t="b">
        <f>Table1[[#This Row],[company_name_netzero]]&lt;&gt;""</f>
        <v>1</v>
      </c>
      <c r="CU78" s="100" t="s">
        <v>3830</v>
      </c>
      <c r="CV78" s="100">
        <v>2018</v>
      </c>
      <c r="CW78" s="100">
        <v>2023</v>
      </c>
      <c r="CX78" s="100" t="s">
        <v>3080</v>
      </c>
      <c r="CY78" s="100" t="s">
        <v>2428</v>
      </c>
      <c r="CZ78" s="100" t="b">
        <f>Table1[[#This Row],[company_name_re100]]&lt;&gt;""</f>
        <v>1</v>
      </c>
    </row>
    <row r="79" spans="1:104" ht="21.9" hidden="1" customHeight="1">
      <c r="A79" s="100">
        <v>77</v>
      </c>
      <c r="B79" s="100" t="s">
        <v>428</v>
      </c>
      <c r="C79" s="100" t="s">
        <v>3831</v>
      </c>
      <c r="D79" s="100" t="s">
        <v>429</v>
      </c>
      <c r="E79" s="106">
        <v>0.18</v>
      </c>
      <c r="F79" s="100" t="s">
        <v>430</v>
      </c>
      <c r="H79" s="100" t="s">
        <v>431</v>
      </c>
      <c r="I79" s="102">
        <v>67381</v>
      </c>
      <c r="J79" s="100">
        <v>17</v>
      </c>
      <c r="K79" s="100">
        <v>31</v>
      </c>
      <c r="AH79" s="100" t="b">
        <f>Table1[[#This Row],[sbti_id]]&lt;&gt;""</f>
        <v>0</v>
      </c>
      <c r="AJ79" s="100" t="s">
        <v>2989</v>
      </c>
      <c r="AK79" s="100" t="s">
        <v>2990</v>
      </c>
      <c r="AL79" s="100" t="s">
        <v>2264</v>
      </c>
      <c r="AM79" s="100" t="s">
        <v>266</v>
      </c>
      <c r="AN79" s="100" t="s">
        <v>2995</v>
      </c>
      <c r="AO79" s="100">
        <v>50</v>
      </c>
      <c r="AP79" s="100">
        <v>2019</v>
      </c>
      <c r="AQ79" s="100">
        <v>2030</v>
      </c>
      <c r="AR79" s="100" t="s">
        <v>2992</v>
      </c>
      <c r="AS79" s="100">
        <v>2024</v>
      </c>
      <c r="AT79" s="100" t="s">
        <v>3832</v>
      </c>
      <c r="AU79" s="100" t="s">
        <v>3833</v>
      </c>
      <c r="AV79" s="100" t="s">
        <v>3013</v>
      </c>
      <c r="AZ79" s="100" t="s">
        <v>3834</v>
      </c>
      <c r="BA79" s="101" t="s">
        <v>3835</v>
      </c>
      <c r="BB79" s="100" t="s">
        <v>267</v>
      </c>
      <c r="BC79" s="100" t="s">
        <v>266</v>
      </c>
      <c r="BD79" s="100" t="s">
        <v>266</v>
      </c>
      <c r="BE79" s="100" t="s">
        <v>269</v>
      </c>
      <c r="BF79" s="100" t="s">
        <v>3836</v>
      </c>
      <c r="BG79" s="100" t="s">
        <v>266</v>
      </c>
      <c r="BH79" s="100" t="s">
        <v>3448</v>
      </c>
      <c r="BI79" s="100" t="s">
        <v>3001</v>
      </c>
      <c r="BJ79" s="100" t="s">
        <v>269</v>
      </c>
      <c r="BK79" s="100" t="s">
        <v>266</v>
      </c>
      <c r="BL79" s="100" t="s">
        <v>3837</v>
      </c>
      <c r="BM79" s="100" t="s">
        <v>267</v>
      </c>
      <c r="BQ79" s="100" t="s">
        <v>269</v>
      </c>
      <c r="BR79" s="100" t="s">
        <v>267</v>
      </c>
      <c r="BS79" s="100" t="s">
        <v>3838</v>
      </c>
      <c r="BX79" s="100" t="s">
        <v>269</v>
      </c>
      <c r="BY79" s="100" t="s">
        <v>269</v>
      </c>
      <c r="CD79" s="100">
        <v>82200000000</v>
      </c>
      <c r="CE79" s="100" t="s">
        <v>3080</v>
      </c>
      <c r="CT79" s="100" t="b">
        <f>Table1[[#This Row],[company_name_netzero]]&lt;&gt;""</f>
        <v>0</v>
      </c>
      <c r="CZ79" s="100" t="b">
        <f>Table1[[#This Row],[company_name_re100]]&lt;&gt;""</f>
        <v>0</v>
      </c>
    </row>
    <row r="80" spans="1:104" ht="21.9" hidden="1" customHeight="1">
      <c r="A80" s="100">
        <v>78</v>
      </c>
      <c r="B80" s="100" t="s">
        <v>249</v>
      </c>
      <c r="C80" s="100" t="s">
        <v>3839</v>
      </c>
      <c r="D80" s="100" t="s">
        <v>250</v>
      </c>
      <c r="E80" s="103">
        <v>-1E-3</v>
      </c>
      <c r="F80" s="100" t="s">
        <v>251</v>
      </c>
      <c r="G80" s="106">
        <v>-0.24</v>
      </c>
      <c r="H80" s="100" t="s">
        <v>252</v>
      </c>
      <c r="I80" s="102">
        <v>140990</v>
      </c>
      <c r="J80" s="100">
        <v>-4</v>
      </c>
      <c r="K80" s="100">
        <v>31</v>
      </c>
      <c r="L80" s="100">
        <v>40013776</v>
      </c>
      <c r="M80" s="100" t="s">
        <v>3840</v>
      </c>
      <c r="N80" s="100" t="s">
        <v>3841</v>
      </c>
      <c r="O80" s="100" t="s">
        <v>3842</v>
      </c>
      <c r="P80" s="100" t="s">
        <v>2980</v>
      </c>
      <c r="Q80" s="100" t="s">
        <v>2981</v>
      </c>
      <c r="R80" s="100" t="s">
        <v>2982</v>
      </c>
      <c r="S80" s="100" t="s">
        <v>3789</v>
      </c>
      <c r="T80" s="100" t="s">
        <v>673</v>
      </c>
      <c r="U80" s="100" t="s">
        <v>2984</v>
      </c>
      <c r="V80" s="100">
        <v>2030</v>
      </c>
      <c r="AB80" s="100" t="s">
        <v>3843</v>
      </c>
      <c r="AE80" s="100" t="s">
        <v>2987</v>
      </c>
      <c r="AG80" s="104">
        <v>44336.041666666664</v>
      </c>
      <c r="AH80" s="100" t="b">
        <f>Table1[[#This Row],[sbti_id]]&lt;&gt;""</f>
        <v>1</v>
      </c>
      <c r="AI80" s="100" t="s">
        <v>249</v>
      </c>
      <c r="AJ80" s="100" t="s">
        <v>2989</v>
      </c>
      <c r="AK80" s="100" t="s">
        <v>2990</v>
      </c>
      <c r="AL80" s="100" t="s">
        <v>2264</v>
      </c>
      <c r="AM80" s="100" t="s">
        <v>269</v>
      </c>
      <c r="AN80" s="100" t="s">
        <v>417</v>
      </c>
      <c r="AQ80" s="100">
        <v>2035</v>
      </c>
      <c r="AR80" s="100" t="s">
        <v>2992</v>
      </c>
      <c r="AS80" s="100">
        <v>2021</v>
      </c>
      <c r="AT80" s="100" t="s">
        <v>3844</v>
      </c>
      <c r="AU80" s="100" t="s">
        <v>3845</v>
      </c>
      <c r="AV80" s="100" t="s">
        <v>2995</v>
      </c>
      <c r="AW80" s="100">
        <v>2030</v>
      </c>
      <c r="AX80" s="100">
        <v>63</v>
      </c>
      <c r="AY80" s="100">
        <v>2015</v>
      </c>
      <c r="AZ80" s="101" t="s">
        <v>3846</v>
      </c>
      <c r="BA80" s="101" t="s">
        <v>3847</v>
      </c>
      <c r="BB80" s="100" t="s">
        <v>2998</v>
      </c>
      <c r="BC80" s="100" t="s">
        <v>266</v>
      </c>
      <c r="BD80" s="100" t="s">
        <v>266</v>
      </c>
      <c r="BE80" s="100" t="s">
        <v>738</v>
      </c>
      <c r="BF80" s="101" t="s">
        <v>3848</v>
      </c>
      <c r="BG80" s="100" t="s">
        <v>266</v>
      </c>
      <c r="BH80" s="100" t="s">
        <v>3469</v>
      </c>
      <c r="BI80" s="100" t="s">
        <v>3001</v>
      </c>
      <c r="BJ80" s="100" t="s">
        <v>269</v>
      </c>
      <c r="BK80" s="100" t="s">
        <v>267</v>
      </c>
      <c r="BL80" s="101" t="s">
        <v>3849</v>
      </c>
      <c r="BM80" s="100" t="s">
        <v>266</v>
      </c>
      <c r="BN80" s="100" t="s">
        <v>3352</v>
      </c>
      <c r="BQ80" s="100" t="s">
        <v>269</v>
      </c>
      <c r="BR80" s="100" t="s">
        <v>267</v>
      </c>
      <c r="BS80" s="101" t="s">
        <v>3850</v>
      </c>
      <c r="BX80" s="100" t="s">
        <v>269</v>
      </c>
      <c r="BY80" s="100" t="s">
        <v>269</v>
      </c>
      <c r="CD80" s="110" t="s">
        <v>3851</v>
      </c>
      <c r="CE80" s="100" t="s">
        <v>3080</v>
      </c>
      <c r="CF80" s="100">
        <v>140990</v>
      </c>
      <c r="CT80" s="100" t="b">
        <f>Table1[[#This Row],[company_name_netzero]]&lt;&gt;""</f>
        <v>1</v>
      </c>
      <c r="CZ80" s="100" t="b">
        <f>Table1[[#This Row],[company_name_re100]]&lt;&gt;""</f>
        <v>0</v>
      </c>
    </row>
    <row r="81" spans="1:104" ht="21.9" hidden="1" customHeight="1">
      <c r="A81" s="100">
        <v>79</v>
      </c>
      <c r="B81" s="100" t="s">
        <v>1379</v>
      </c>
      <c r="C81" s="100" t="s">
        <v>3852</v>
      </c>
      <c r="D81" s="100" t="s">
        <v>1380</v>
      </c>
      <c r="E81" s="103">
        <v>-9.8000000000000004E-2</v>
      </c>
      <c r="F81" s="100" t="s">
        <v>1381</v>
      </c>
      <c r="G81" s="103">
        <v>-6.5000000000000002E-2</v>
      </c>
      <c r="H81" s="100" t="s">
        <v>1382</v>
      </c>
      <c r="I81" s="102">
        <v>62062</v>
      </c>
      <c r="J81" s="100">
        <v>-14</v>
      </c>
      <c r="K81" s="100">
        <v>31</v>
      </c>
      <c r="AH81" s="100" t="b">
        <f>Table1[[#This Row],[sbti_id]]&lt;&gt;""</f>
        <v>0</v>
      </c>
      <c r="AI81" s="100" t="s">
        <v>1379</v>
      </c>
      <c r="AJ81" s="100" t="s">
        <v>3185</v>
      </c>
      <c r="AK81" s="100" t="s">
        <v>3040</v>
      </c>
      <c r="AL81" s="100" t="s">
        <v>2264</v>
      </c>
      <c r="AM81" s="100" t="s">
        <v>269</v>
      </c>
      <c r="AN81" s="100" t="s">
        <v>417</v>
      </c>
      <c r="AQ81" s="100">
        <v>2050</v>
      </c>
      <c r="AR81" s="100" t="s">
        <v>2992</v>
      </c>
      <c r="AS81" s="100">
        <v>2022</v>
      </c>
      <c r="AT81" s="100" t="s">
        <v>3853</v>
      </c>
      <c r="AU81" s="100" t="s">
        <v>3854</v>
      </c>
      <c r="AV81" s="100" t="s">
        <v>2995</v>
      </c>
      <c r="AW81" s="100">
        <v>2030</v>
      </c>
      <c r="AX81" s="100">
        <v>50</v>
      </c>
      <c r="AY81" s="100">
        <v>2018</v>
      </c>
      <c r="AZ81" s="100" t="s">
        <v>3855</v>
      </c>
      <c r="BA81" s="101" t="s">
        <v>3856</v>
      </c>
      <c r="BB81" s="100" t="s">
        <v>2998</v>
      </c>
      <c r="BC81" s="100" t="s">
        <v>266</v>
      </c>
      <c r="BD81" s="100" t="s">
        <v>266</v>
      </c>
      <c r="BE81" s="100" t="s">
        <v>266</v>
      </c>
      <c r="BF81" s="100" t="s">
        <v>3857</v>
      </c>
      <c r="BG81" s="100" t="s">
        <v>266</v>
      </c>
      <c r="BI81" s="100" t="s">
        <v>3001</v>
      </c>
      <c r="BJ81" s="100" t="s">
        <v>269</v>
      </c>
      <c r="BK81" s="100" t="s">
        <v>267</v>
      </c>
      <c r="BL81" s="100" t="s">
        <v>3858</v>
      </c>
      <c r="BM81" s="100" t="s">
        <v>266</v>
      </c>
      <c r="BN81" s="100" t="s">
        <v>3061</v>
      </c>
      <c r="BQ81" s="100" t="s">
        <v>269</v>
      </c>
      <c r="BR81" s="100" t="s">
        <v>3271</v>
      </c>
      <c r="BS81" s="101" t="s">
        <v>3859</v>
      </c>
      <c r="BX81" s="100" t="s">
        <v>269</v>
      </c>
      <c r="BY81" s="100" t="s">
        <v>269</v>
      </c>
      <c r="CD81" s="110" t="s">
        <v>3784</v>
      </c>
      <c r="CE81" s="100" t="s">
        <v>3080</v>
      </c>
      <c r="CF81" s="100">
        <v>80037</v>
      </c>
      <c r="CT81" s="100" t="b">
        <f>Table1[[#This Row],[company_name_netzero]]&lt;&gt;""</f>
        <v>1</v>
      </c>
      <c r="CZ81" s="100" t="b">
        <f>Table1[[#This Row],[company_name_re100]]&lt;&gt;""</f>
        <v>0</v>
      </c>
    </row>
    <row r="82" spans="1:104" ht="21.9" hidden="1" customHeight="1">
      <c r="A82" s="100">
        <v>80</v>
      </c>
      <c r="B82" s="100" t="s">
        <v>432</v>
      </c>
      <c r="C82" s="100" t="s">
        <v>3860</v>
      </c>
      <c r="D82" s="100" t="s">
        <v>433</v>
      </c>
      <c r="E82" s="106">
        <v>0.13</v>
      </c>
      <c r="F82" s="100" t="s">
        <v>434</v>
      </c>
      <c r="G82" s="103">
        <v>0.125</v>
      </c>
      <c r="H82" s="100" t="s">
        <v>435</v>
      </c>
      <c r="I82" s="102">
        <v>8090</v>
      </c>
      <c r="J82" s="100">
        <v>8</v>
      </c>
      <c r="K82" s="100">
        <v>29</v>
      </c>
      <c r="AH82" s="100" t="b">
        <f>Table1[[#This Row],[sbti_id]]&lt;&gt;""</f>
        <v>0</v>
      </c>
      <c r="AI82" s="100" t="s">
        <v>432</v>
      </c>
      <c r="AJ82" s="100" t="s">
        <v>2989</v>
      </c>
      <c r="AK82" s="100" t="s">
        <v>2990</v>
      </c>
      <c r="AL82" s="100" t="s">
        <v>2264</v>
      </c>
      <c r="AM82" s="100" t="s">
        <v>269</v>
      </c>
      <c r="AN82" s="100" t="s">
        <v>3013</v>
      </c>
      <c r="AR82" s="100" t="s">
        <v>2992</v>
      </c>
      <c r="AS82" s="100">
        <v>2023</v>
      </c>
      <c r="AU82" s="100" t="s">
        <v>3861</v>
      </c>
      <c r="AV82" s="100" t="s">
        <v>3013</v>
      </c>
      <c r="BA82" s="101" t="s">
        <v>3862</v>
      </c>
      <c r="BB82" s="100" t="s">
        <v>267</v>
      </c>
      <c r="BC82" s="100" t="s">
        <v>267</v>
      </c>
      <c r="BD82" s="100" t="s">
        <v>267</v>
      </c>
      <c r="BE82" s="100" t="s">
        <v>267</v>
      </c>
      <c r="BG82" s="100" t="s">
        <v>269</v>
      </c>
      <c r="BI82" s="100" t="s">
        <v>3001</v>
      </c>
      <c r="BJ82" s="100" t="s">
        <v>269</v>
      </c>
      <c r="BK82" s="100" t="s">
        <v>267</v>
      </c>
      <c r="BM82" s="100" t="s">
        <v>267</v>
      </c>
      <c r="BQ82" s="100" t="s">
        <v>269</v>
      </c>
      <c r="BR82" s="100" t="s">
        <v>267</v>
      </c>
      <c r="BX82" s="100" t="s">
        <v>269</v>
      </c>
      <c r="BY82" s="100" t="s">
        <v>269</v>
      </c>
      <c r="CD82" s="110" t="s">
        <v>3775</v>
      </c>
      <c r="CE82" s="100" t="s">
        <v>3080</v>
      </c>
      <c r="CF82" s="100">
        <v>8103</v>
      </c>
      <c r="CT82" s="100" t="b">
        <f>Table1[[#This Row],[company_name_netzero]]&lt;&gt;""</f>
        <v>1</v>
      </c>
      <c r="CZ82" s="100" t="b">
        <f>Table1[[#This Row],[company_name_re100]]&lt;&gt;""</f>
        <v>0</v>
      </c>
    </row>
    <row r="83" spans="1:104" ht="21.9" hidden="1" customHeight="1">
      <c r="A83" s="100">
        <v>81</v>
      </c>
      <c r="B83" s="100" t="s">
        <v>437</v>
      </c>
      <c r="C83" s="100" t="s">
        <v>3863</v>
      </c>
      <c r="D83" s="100" t="s">
        <v>438</v>
      </c>
      <c r="E83" s="103">
        <v>5.6000000000000001E-2</v>
      </c>
      <c r="F83" s="100" t="s">
        <v>439</v>
      </c>
      <c r="G83" s="103">
        <v>-0.16900000000000001</v>
      </c>
      <c r="H83" s="100" t="s">
        <v>440</v>
      </c>
      <c r="I83" s="102">
        <v>211360</v>
      </c>
      <c r="J83" s="100" t="s">
        <v>2976</v>
      </c>
      <c r="K83" s="100">
        <v>9</v>
      </c>
      <c r="AH83" s="100" t="b">
        <f>Table1[[#This Row],[sbti_id]]&lt;&gt;""</f>
        <v>0</v>
      </c>
      <c r="AI83" s="100" t="s">
        <v>437</v>
      </c>
      <c r="AJ83" s="100" t="s">
        <v>3039</v>
      </c>
      <c r="AK83" s="100" t="s">
        <v>3040</v>
      </c>
      <c r="AL83" s="100" t="s">
        <v>2264</v>
      </c>
      <c r="AM83" s="100" t="s">
        <v>266</v>
      </c>
      <c r="AN83" s="100" t="s">
        <v>3013</v>
      </c>
      <c r="AU83" s="100" t="s">
        <v>3864</v>
      </c>
      <c r="BA83" s="101" t="s">
        <v>3865</v>
      </c>
      <c r="BY83" s="100" t="s">
        <v>269</v>
      </c>
      <c r="CD83" s="100">
        <v>80600000000</v>
      </c>
      <c r="CE83" s="100" t="s">
        <v>3036</v>
      </c>
      <c r="CT83" s="100" t="b">
        <f>Table1[[#This Row],[company_name_netzero]]&lt;&gt;""</f>
        <v>1</v>
      </c>
      <c r="CZ83" s="100" t="b">
        <f>Table1[[#This Row],[company_name_re100]]&lt;&gt;""</f>
        <v>0</v>
      </c>
    </row>
    <row r="84" spans="1:104" ht="21.9" hidden="1" customHeight="1">
      <c r="A84" s="100">
        <v>82</v>
      </c>
      <c r="B84" s="100" t="s">
        <v>452</v>
      </c>
      <c r="C84" s="100" t="s">
        <v>3866</v>
      </c>
      <c r="D84" s="100" t="s">
        <v>453</v>
      </c>
      <c r="E84" s="103">
        <v>-1.6E-2</v>
      </c>
      <c r="F84" s="100" t="s">
        <v>454</v>
      </c>
      <c r="G84" s="103">
        <v>-0.873</v>
      </c>
      <c r="H84" s="100" t="s">
        <v>455</v>
      </c>
      <c r="I84" s="102">
        <v>199526</v>
      </c>
      <c r="J84" s="100">
        <v>-7</v>
      </c>
      <c r="K84" s="100">
        <v>8</v>
      </c>
      <c r="AH84" s="100" t="b">
        <f>Table1[[#This Row],[sbti_id]]&lt;&gt;""</f>
        <v>0</v>
      </c>
      <c r="CT84" s="100" t="b">
        <f>Table1[[#This Row],[company_name_netzero]]&lt;&gt;""</f>
        <v>0</v>
      </c>
      <c r="CZ84" s="100" t="b">
        <f>Table1[[#This Row],[company_name_re100]]&lt;&gt;""</f>
        <v>0</v>
      </c>
    </row>
    <row r="85" spans="1:104" ht="21.9" hidden="1" customHeight="1">
      <c r="A85" s="100">
        <v>83</v>
      </c>
      <c r="B85" s="100" t="s">
        <v>459</v>
      </c>
      <c r="C85" s="100" t="s">
        <v>3867</v>
      </c>
      <c r="D85" s="100" t="s">
        <v>460</v>
      </c>
      <c r="E85" s="103">
        <v>0.20499999999999999</v>
      </c>
      <c r="F85" s="100" t="s">
        <v>461</v>
      </c>
      <c r="G85" s="103">
        <v>-0.29199999999999998</v>
      </c>
      <c r="H85" s="100" t="s">
        <v>462</v>
      </c>
      <c r="I85" s="102">
        <v>208000</v>
      </c>
      <c r="J85" s="100">
        <v>20</v>
      </c>
      <c r="K85" s="100">
        <v>16</v>
      </c>
      <c r="AH85" s="100" t="b">
        <f>Table1[[#This Row],[sbti_id]]&lt;&gt;""</f>
        <v>0</v>
      </c>
      <c r="AJ85" s="100" t="s">
        <v>3039</v>
      </c>
      <c r="AK85" s="100" t="s">
        <v>3040</v>
      </c>
      <c r="AL85" s="100" t="s">
        <v>2264</v>
      </c>
      <c r="AM85" s="100" t="s">
        <v>266</v>
      </c>
      <c r="AN85" s="100" t="s">
        <v>2995</v>
      </c>
      <c r="AO85" s="100">
        <v>16</v>
      </c>
      <c r="AP85" s="100">
        <v>2019</v>
      </c>
      <c r="AQ85" s="100">
        <v>2025</v>
      </c>
      <c r="AR85" s="100" t="s">
        <v>2992</v>
      </c>
      <c r="AS85" s="100">
        <v>2020</v>
      </c>
      <c r="AT85" s="100" t="s">
        <v>3868</v>
      </c>
      <c r="AU85" s="100" t="s">
        <v>3869</v>
      </c>
      <c r="AV85" s="100" t="s">
        <v>3013</v>
      </c>
      <c r="BA85" s="100" t="s">
        <v>3870</v>
      </c>
      <c r="BB85" s="100" t="s">
        <v>3014</v>
      </c>
      <c r="BC85" s="100" t="s">
        <v>266</v>
      </c>
      <c r="BD85" s="100" t="s">
        <v>266</v>
      </c>
      <c r="BE85" s="100" t="s">
        <v>267</v>
      </c>
      <c r="BF85" s="100" t="s">
        <v>3871</v>
      </c>
      <c r="BG85" s="100" t="s">
        <v>266</v>
      </c>
      <c r="BH85" s="100" t="s">
        <v>3448</v>
      </c>
      <c r="BI85" s="100" t="s">
        <v>3001</v>
      </c>
      <c r="BJ85" s="100" t="s">
        <v>269</v>
      </c>
      <c r="BK85" s="100" t="s">
        <v>266</v>
      </c>
      <c r="BL85" s="100" t="s">
        <v>3872</v>
      </c>
      <c r="BM85" s="100" t="s">
        <v>267</v>
      </c>
      <c r="BQ85" s="100" t="s">
        <v>269</v>
      </c>
      <c r="BR85" s="100" t="s">
        <v>267</v>
      </c>
      <c r="BS85" s="100" t="s">
        <v>3873</v>
      </c>
      <c r="BX85" s="100" t="s">
        <v>269</v>
      </c>
      <c r="BY85" s="100" t="s">
        <v>269</v>
      </c>
      <c r="CD85" s="110" t="s">
        <v>3874</v>
      </c>
      <c r="CE85" s="100" t="s">
        <v>3080</v>
      </c>
      <c r="CG85" s="100">
        <v>2377551</v>
      </c>
      <c r="CH85" s="100">
        <v>2022</v>
      </c>
      <c r="CT85" s="100" t="b">
        <f>Table1[[#This Row],[company_name_netzero]]&lt;&gt;""</f>
        <v>0</v>
      </c>
      <c r="CZ85" s="100" t="b">
        <f>Table1[[#This Row],[company_name_re100]]&lt;&gt;""</f>
        <v>0</v>
      </c>
    </row>
    <row r="86" spans="1:104" ht="21.9" hidden="1" customHeight="1">
      <c r="A86" s="100">
        <v>84</v>
      </c>
      <c r="B86" s="100" t="s">
        <v>463</v>
      </c>
      <c r="C86" s="100" t="s">
        <v>3875</v>
      </c>
      <c r="D86" s="100" t="s">
        <v>464</v>
      </c>
      <c r="E86" s="103">
        <v>-2E-3</v>
      </c>
      <c r="F86" s="100" t="s">
        <v>465</v>
      </c>
      <c r="G86" s="103">
        <v>6.8000000000000005E-2</v>
      </c>
      <c r="H86" s="100" t="s">
        <v>466</v>
      </c>
      <c r="I86" s="102">
        <v>269097</v>
      </c>
      <c r="J86" s="100">
        <v>-6</v>
      </c>
      <c r="K86" s="100">
        <v>21</v>
      </c>
      <c r="L86" s="100">
        <v>40011829</v>
      </c>
      <c r="P86" s="100" t="s">
        <v>2980</v>
      </c>
      <c r="Q86" s="100" t="s">
        <v>2981</v>
      </c>
      <c r="R86" s="100" t="s">
        <v>2982</v>
      </c>
      <c r="S86" s="100" t="s">
        <v>3157</v>
      </c>
      <c r="T86" s="100" t="s">
        <v>3067</v>
      </c>
      <c r="AG86" s="104">
        <v>45309.041666666664</v>
      </c>
      <c r="AH86" s="100" t="b">
        <f>Table1[[#This Row],[sbti_id]]&lt;&gt;""</f>
        <v>1</v>
      </c>
      <c r="CT86" s="100" t="b">
        <f>Table1[[#This Row],[company_name_netzero]]&lt;&gt;""</f>
        <v>0</v>
      </c>
      <c r="CZ86" s="100" t="b">
        <f>Table1[[#This Row],[company_name_re100]]&lt;&gt;""</f>
        <v>0</v>
      </c>
    </row>
    <row r="87" spans="1:104" ht="21.9" hidden="1" customHeight="1">
      <c r="A87" s="100">
        <v>85</v>
      </c>
      <c r="B87" s="100" t="s">
        <v>469</v>
      </c>
      <c r="C87" s="100" t="s">
        <v>3876</v>
      </c>
      <c r="D87" s="100" t="s">
        <v>470</v>
      </c>
      <c r="E87" s="103">
        <v>0.107</v>
      </c>
      <c r="F87" s="100" t="s">
        <v>471</v>
      </c>
      <c r="G87" s="103">
        <v>-0.51500000000000001</v>
      </c>
      <c r="H87" s="100" t="s">
        <v>472</v>
      </c>
      <c r="I87" s="102">
        <v>65680</v>
      </c>
      <c r="J87" s="100">
        <v>7</v>
      </c>
      <c r="K87" s="100">
        <v>27</v>
      </c>
      <c r="L87" s="100">
        <v>40001977</v>
      </c>
      <c r="M87" s="100" t="s">
        <v>3877</v>
      </c>
      <c r="P87" s="100" t="s">
        <v>3253</v>
      </c>
      <c r="Q87" s="100" t="s">
        <v>2981</v>
      </c>
      <c r="R87" s="100" t="s">
        <v>2982</v>
      </c>
      <c r="S87" s="100" t="s">
        <v>3207</v>
      </c>
      <c r="T87" s="100" t="s">
        <v>673</v>
      </c>
      <c r="U87" s="100" t="s">
        <v>2984</v>
      </c>
      <c r="V87" s="100">
        <v>2029</v>
      </c>
      <c r="AB87" s="101" t="s">
        <v>3878</v>
      </c>
      <c r="AE87" s="100" t="s">
        <v>2987</v>
      </c>
      <c r="AG87" s="104">
        <v>45813.041666666664</v>
      </c>
      <c r="AH87" s="100" t="b">
        <f>Table1[[#This Row],[sbti_id]]&lt;&gt;""</f>
        <v>1</v>
      </c>
      <c r="AI87" s="100" t="s">
        <v>469</v>
      </c>
      <c r="AJ87" s="100" t="s">
        <v>2989</v>
      </c>
      <c r="AK87" s="100" t="s">
        <v>2990</v>
      </c>
      <c r="AL87" s="100" t="s">
        <v>2264</v>
      </c>
      <c r="AM87" s="100" t="s">
        <v>269</v>
      </c>
      <c r="AN87" s="100" t="s">
        <v>2995</v>
      </c>
      <c r="AO87" s="100">
        <v>54.6</v>
      </c>
      <c r="AP87" s="100">
        <v>2019</v>
      </c>
      <c r="AQ87" s="100">
        <v>2032</v>
      </c>
      <c r="AR87" s="100" t="s">
        <v>3041</v>
      </c>
      <c r="AS87" s="100">
        <v>2023</v>
      </c>
      <c r="AT87" s="100" t="s">
        <v>3879</v>
      </c>
      <c r="AU87" s="100" t="s">
        <v>3880</v>
      </c>
      <c r="AV87" s="100" t="s">
        <v>3013</v>
      </c>
      <c r="BA87" s="100" t="s">
        <v>3881</v>
      </c>
      <c r="BB87" s="100" t="s">
        <v>2998</v>
      </c>
      <c r="BC87" s="100" t="s">
        <v>266</v>
      </c>
      <c r="BD87" s="100" t="s">
        <v>266</v>
      </c>
      <c r="BE87" s="100" t="s">
        <v>266</v>
      </c>
      <c r="BF87" s="100" t="s">
        <v>3882</v>
      </c>
      <c r="BG87" s="100" t="s">
        <v>266</v>
      </c>
      <c r="BH87" s="100" t="s">
        <v>3304</v>
      </c>
      <c r="BI87" s="100" t="s">
        <v>3001</v>
      </c>
      <c r="BJ87" s="100" t="s">
        <v>269</v>
      </c>
      <c r="BK87" s="100" t="s">
        <v>267</v>
      </c>
      <c r="BL87" s="100" t="s">
        <v>3883</v>
      </c>
      <c r="BM87" s="100" t="s">
        <v>267</v>
      </c>
      <c r="BQ87" s="100" t="s">
        <v>269</v>
      </c>
      <c r="BR87" s="100" t="s">
        <v>267</v>
      </c>
      <c r="BX87" s="100" t="s">
        <v>269</v>
      </c>
      <c r="BY87" s="100" t="s">
        <v>269</v>
      </c>
      <c r="CD87" s="110" t="s">
        <v>3884</v>
      </c>
      <c r="CE87" s="100" t="s">
        <v>3130</v>
      </c>
      <c r="CF87" s="100">
        <v>65680</v>
      </c>
      <c r="CT87" s="100" t="b">
        <f>Table1[[#This Row],[company_name_netzero]]&lt;&gt;""</f>
        <v>1</v>
      </c>
      <c r="CZ87" s="100" t="b">
        <f>Table1[[#This Row],[company_name_re100]]&lt;&gt;""</f>
        <v>0</v>
      </c>
    </row>
    <row r="88" spans="1:104" ht="21.9" hidden="1" customHeight="1">
      <c r="A88" s="100">
        <v>86</v>
      </c>
      <c r="B88" s="100" t="s">
        <v>473</v>
      </c>
      <c r="C88" s="100" t="s">
        <v>3885</v>
      </c>
      <c r="D88" s="100" t="s">
        <v>474</v>
      </c>
      <c r="E88" s="103">
        <v>-0.123</v>
      </c>
      <c r="F88" s="100" t="s">
        <v>475</v>
      </c>
      <c r="G88" s="103">
        <v>0.20599999999999999</v>
      </c>
      <c r="H88" s="100" t="s">
        <v>476</v>
      </c>
      <c r="I88" s="102">
        <v>170430</v>
      </c>
      <c r="J88" s="100">
        <v>-17</v>
      </c>
      <c r="K88" s="100">
        <v>19</v>
      </c>
      <c r="AH88" s="100" t="b">
        <f>Table1[[#This Row],[sbti_id]]&lt;&gt;""</f>
        <v>0</v>
      </c>
      <c r="CT88" s="100" t="b">
        <f>Table1[[#This Row],[company_name_netzero]]&lt;&gt;""</f>
        <v>0</v>
      </c>
      <c r="CZ88" s="100" t="b">
        <f>Table1[[#This Row],[company_name_re100]]&lt;&gt;""</f>
        <v>0</v>
      </c>
    </row>
    <row r="89" spans="1:104" ht="21.9" hidden="1" customHeight="1">
      <c r="A89" s="100">
        <v>87</v>
      </c>
      <c r="B89" s="100" t="s">
        <v>889</v>
      </c>
      <c r="C89" s="100" t="s">
        <v>3886</v>
      </c>
      <c r="D89" s="100" t="s">
        <v>890</v>
      </c>
      <c r="E89" s="103">
        <v>0.152</v>
      </c>
      <c r="F89" s="100" t="s">
        <v>891</v>
      </c>
      <c r="H89" s="100" t="s">
        <v>892</v>
      </c>
      <c r="I89" s="102">
        <v>501000</v>
      </c>
      <c r="J89" s="100">
        <v>15</v>
      </c>
      <c r="K89" s="100">
        <v>29</v>
      </c>
      <c r="AH89" s="100" t="b">
        <f>Table1[[#This Row],[sbti_id]]&lt;&gt;""</f>
        <v>0</v>
      </c>
      <c r="AI89" s="100" t="s">
        <v>889</v>
      </c>
      <c r="AJ89" s="100" t="s">
        <v>3887</v>
      </c>
      <c r="AK89" s="100" t="s">
        <v>3136</v>
      </c>
      <c r="AL89" s="100" t="s">
        <v>2264</v>
      </c>
      <c r="AM89" s="100" t="s">
        <v>269</v>
      </c>
      <c r="AN89" s="100" t="s">
        <v>3027</v>
      </c>
      <c r="AQ89" s="100">
        <v>2050</v>
      </c>
      <c r="AR89" s="100" t="s">
        <v>2992</v>
      </c>
      <c r="AS89" s="100">
        <v>2023</v>
      </c>
      <c r="AT89" s="101" t="s">
        <v>3888</v>
      </c>
      <c r="AU89" s="100" t="s">
        <v>3889</v>
      </c>
      <c r="AV89" s="100" t="s">
        <v>2995</v>
      </c>
      <c r="AW89" s="100">
        <v>2033</v>
      </c>
      <c r="AX89" s="100">
        <v>12.9</v>
      </c>
      <c r="AY89" s="100">
        <v>2018</v>
      </c>
      <c r="AZ89" s="101" t="s">
        <v>3890</v>
      </c>
      <c r="BA89" s="101" t="s">
        <v>3891</v>
      </c>
      <c r="BB89" s="100" t="s">
        <v>2998</v>
      </c>
      <c r="BC89" s="100" t="s">
        <v>266</v>
      </c>
      <c r="BD89" s="100" t="s">
        <v>266</v>
      </c>
      <c r="BE89" s="100" t="s">
        <v>266</v>
      </c>
      <c r="BF89" s="101" t="s">
        <v>3892</v>
      </c>
      <c r="BG89" s="100" t="s">
        <v>266</v>
      </c>
      <c r="BH89" s="100" t="s">
        <v>3000</v>
      </c>
      <c r="BI89" s="100" t="s">
        <v>3001</v>
      </c>
      <c r="BJ89" s="100" t="s">
        <v>269</v>
      </c>
      <c r="BK89" s="100" t="s">
        <v>266</v>
      </c>
      <c r="BL89" s="101" t="s">
        <v>3893</v>
      </c>
      <c r="BM89" s="100" t="s">
        <v>266</v>
      </c>
      <c r="BN89" s="100" t="s">
        <v>3061</v>
      </c>
      <c r="BQ89" s="100" t="s">
        <v>269</v>
      </c>
      <c r="BR89" s="100" t="s">
        <v>418</v>
      </c>
      <c r="BS89" s="101" t="s">
        <v>3894</v>
      </c>
      <c r="BX89" s="100" t="s">
        <v>269</v>
      </c>
      <c r="BY89" s="100" t="s">
        <v>269</v>
      </c>
      <c r="CD89" s="110" t="s">
        <v>3895</v>
      </c>
      <c r="CE89" s="100" t="s">
        <v>3036</v>
      </c>
      <c r="CF89" s="100">
        <v>477600</v>
      </c>
      <c r="CJ89" s="100" t="s">
        <v>3896</v>
      </c>
      <c r="CT89" s="100" t="b">
        <f>Table1[[#This Row],[company_name_netzero]]&lt;&gt;""</f>
        <v>1</v>
      </c>
      <c r="CZ89" s="100" t="b">
        <f>Table1[[#This Row],[company_name_re100]]&lt;&gt;""</f>
        <v>0</v>
      </c>
    </row>
    <row r="90" spans="1:104" ht="21.9" hidden="1" customHeight="1">
      <c r="A90" s="100">
        <v>88</v>
      </c>
      <c r="B90" s="100" t="s">
        <v>1664</v>
      </c>
      <c r="C90" s="100" t="s">
        <v>3897</v>
      </c>
      <c r="D90" s="100" t="s">
        <v>1665</v>
      </c>
      <c r="E90" s="103">
        <v>4.8000000000000001E-2</v>
      </c>
      <c r="F90" s="100" t="s">
        <v>1666</v>
      </c>
      <c r="G90" s="103">
        <v>-2.1000000000000001E-2</v>
      </c>
      <c r="H90" s="100" t="s">
        <v>1667</v>
      </c>
      <c r="I90" s="102">
        <v>381876</v>
      </c>
      <c r="J90" s="100">
        <v>-2</v>
      </c>
      <c r="K90" s="100">
        <v>22</v>
      </c>
      <c r="AH90" s="100" t="b">
        <f>Table1[[#This Row],[sbti_id]]&lt;&gt;""</f>
        <v>0</v>
      </c>
      <c r="AI90" s="100" t="s">
        <v>1664</v>
      </c>
      <c r="AJ90" s="100" t="s">
        <v>3898</v>
      </c>
      <c r="AK90" s="100" t="s">
        <v>3899</v>
      </c>
      <c r="AL90" s="100" t="s">
        <v>2264</v>
      </c>
      <c r="AM90" s="100" t="s">
        <v>269</v>
      </c>
      <c r="AN90" s="100" t="s">
        <v>417</v>
      </c>
      <c r="AQ90" s="100">
        <v>2035</v>
      </c>
      <c r="AR90" s="100" t="s">
        <v>2992</v>
      </c>
      <c r="AS90" s="100">
        <v>2021</v>
      </c>
      <c r="AT90" s="100" t="s">
        <v>3900</v>
      </c>
      <c r="AU90" s="100" t="s">
        <v>3901</v>
      </c>
      <c r="AV90" s="100" t="s">
        <v>3013</v>
      </c>
      <c r="BA90" s="100" t="s">
        <v>3902</v>
      </c>
      <c r="BB90" s="100" t="s">
        <v>2998</v>
      </c>
      <c r="BC90" s="100" t="s">
        <v>266</v>
      </c>
      <c r="BD90" s="100" t="s">
        <v>266</v>
      </c>
      <c r="BE90" s="100" t="s">
        <v>266</v>
      </c>
      <c r="BG90" s="100" t="s">
        <v>266</v>
      </c>
      <c r="BH90" s="100" t="s">
        <v>3469</v>
      </c>
      <c r="BI90" s="100" t="s">
        <v>3001</v>
      </c>
      <c r="BJ90" s="100" t="s">
        <v>269</v>
      </c>
      <c r="BK90" s="100" t="s">
        <v>266</v>
      </c>
      <c r="BL90" s="100" t="s">
        <v>3903</v>
      </c>
      <c r="BM90" s="100" t="s">
        <v>266</v>
      </c>
      <c r="BN90" s="100" t="s">
        <v>3061</v>
      </c>
      <c r="BQ90" s="100" t="s">
        <v>269</v>
      </c>
      <c r="BR90" s="100" t="s">
        <v>880</v>
      </c>
      <c r="BS90" s="101" t="s">
        <v>3904</v>
      </c>
      <c r="BX90" s="100" t="s">
        <v>269</v>
      </c>
      <c r="BY90" s="100" t="s">
        <v>269</v>
      </c>
      <c r="CD90" s="110" t="s">
        <v>3905</v>
      </c>
      <c r="CE90" s="100" t="s">
        <v>3036</v>
      </c>
      <c r="CF90" s="100">
        <v>236334</v>
      </c>
      <c r="CT90" s="100" t="b">
        <f>Table1[[#This Row],[company_name_netzero]]&lt;&gt;""</f>
        <v>1</v>
      </c>
      <c r="CZ90" s="100" t="b">
        <f>Table1[[#This Row],[company_name_re100]]&lt;&gt;""</f>
        <v>0</v>
      </c>
    </row>
    <row r="91" spans="1:104" ht="21.9" hidden="1" customHeight="1">
      <c r="A91" s="100">
        <v>89</v>
      </c>
      <c r="B91" s="105" t="s">
        <v>479</v>
      </c>
      <c r="C91" s="105" t="s">
        <v>3906</v>
      </c>
      <c r="D91" s="100" t="s">
        <v>480</v>
      </c>
      <c r="E91" s="103">
        <v>0.11600000000000001</v>
      </c>
      <c r="F91" s="100" t="s">
        <v>481</v>
      </c>
      <c r="G91" s="103">
        <v>0.68500000000000005</v>
      </c>
      <c r="H91" s="100" t="s">
        <v>482</v>
      </c>
      <c r="I91" s="102">
        <v>114139</v>
      </c>
      <c r="J91" s="100">
        <v>15</v>
      </c>
      <c r="K91" s="100">
        <v>29</v>
      </c>
      <c r="AH91" s="100" t="b">
        <f>Table1[[#This Row],[sbti_id]]&lt;&gt;""</f>
        <v>0</v>
      </c>
      <c r="AI91" s="100" t="s">
        <v>3907</v>
      </c>
      <c r="AJ91" s="100" t="s">
        <v>3370</v>
      </c>
      <c r="AK91" s="100" t="s">
        <v>3136</v>
      </c>
      <c r="AL91" s="100" t="s">
        <v>2264</v>
      </c>
      <c r="AM91" s="100" t="s">
        <v>269</v>
      </c>
      <c r="AN91" s="100" t="s">
        <v>675</v>
      </c>
      <c r="AQ91" s="100">
        <v>2050</v>
      </c>
      <c r="AR91" s="100" t="s">
        <v>3041</v>
      </c>
      <c r="AS91" s="100">
        <v>2023</v>
      </c>
      <c r="AT91" s="100" t="s">
        <v>3908</v>
      </c>
      <c r="AU91" s="100" t="s">
        <v>3909</v>
      </c>
      <c r="AV91" s="100" t="s">
        <v>2995</v>
      </c>
      <c r="AW91" s="100">
        <v>2030</v>
      </c>
      <c r="AX91" s="100">
        <v>50</v>
      </c>
      <c r="AY91" s="100">
        <v>2019</v>
      </c>
      <c r="AZ91" s="101" t="s">
        <v>3910</v>
      </c>
      <c r="BA91" s="101" t="s">
        <v>3911</v>
      </c>
      <c r="BB91" s="100" t="s">
        <v>2998</v>
      </c>
      <c r="BC91" s="100" t="s">
        <v>266</v>
      </c>
      <c r="BD91" s="100" t="s">
        <v>266</v>
      </c>
      <c r="BE91" s="100" t="s">
        <v>266</v>
      </c>
      <c r="BG91" s="100" t="s">
        <v>266</v>
      </c>
      <c r="BH91" s="100" t="s">
        <v>3912</v>
      </c>
      <c r="BI91" s="100" t="s">
        <v>3001</v>
      </c>
      <c r="BJ91" s="100" t="s">
        <v>269</v>
      </c>
      <c r="BK91" s="100" t="s">
        <v>267</v>
      </c>
      <c r="BL91" s="101" t="s">
        <v>3913</v>
      </c>
      <c r="BM91" s="100" t="s">
        <v>267</v>
      </c>
      <c r="BQ91" s="100" t="s">
        <v>269</v>
      </c>
      <c r="BR91" s="100" t="s">
        <v>418</v>
      </c>
      <c r="BS91" s="101" t="s">
        <v>3914</v>
      </c>
      <c r="BX91" s="100" t="s">
        <v>269</v>
      </c>
      <c r="BY91" s="100" t="s">
        <v>269</v>
      </c>
      <c r="CD91" s="100">
        <v>26800000000</v>
      </c>
      <c r="CE91" s="100" t="s">
        <v>3080</v>
      </c>
      <c r="CF91" s="100">
        <v>117000</v>
      </c>
      <c r="CT91" s="100" t="b">
        <f>Table1[[#This Row],[company_name_netzero]]&lt;&gt;""</f>
        <v>1</v>
      </c>
      <c r="CZ91" s="100" t="b">
        <f>Table1[[#This Row],[company_name_re100]]&lt;&gt;""</f>
        <v>0</v>
      </c>
    </row>
    <row r="92" spans="1:104" ht="21.9" hidden="1" customHeight="1">
      <c r="A92" s="100">
        <v>90</v>
      </c>
      <c r="B92" s="100" t="s">
        <v>483</v>
      </c>
      <c r="C92" s="100" t="s">
        <v>3915</v>
      </c>
      <c r="D92" s="100" t="s">
        <v>484</v>
      </c>
      <c r="E92" s="103">
        <v>1.6E-2</v>
      </c>
      <c r="F92" s="100" t="s">
        <v>485</v>
      </c>
      <c r="G92" s="103">
        <v>-0.215</v>
      </c>
      <c r="H92" s="100" t="s">
        <v>486</v>
      </c>
      <c r="I92" s="102">
        <v>333700</v>
      </c>
      <c r="J92" s="100">
        <v>-1</v>
      </c>
      <c r="K92" s="100">
        <v>19</v>
      </c>
      <c r="AH92" s="100" t="b">
        <f>Table1[[#This Row],[sbti_id]]&lt;&gt;""</f>
        <v>0</v>
      </c>
      <c r="AJ92" s="100" t="s">
        <v>3887</v>
      </c>
      <c r="AK92" s="100" t="s">
        <v>3136</v>
      </c>
      <c r="AL92" s="100" t="s">
        <v>2264</v>
      </c>
      <c r="AM92" s="100" t="s">
        <v>269</v>
      </c>
      <c r="AN92" s="100" t="s">
        <v>675</v>
      </c>
      <c r="AQ92" s="100">
        <v>2050</v>
      </c>
      <c r="AR92" s="100" t="s">
        <v>2992</v>
      </c>
      <c r="AS92" s="100">
        <v>2021</v>
      </c>
      <c r="AT92" s="101" t="s">
        <v>3916</v>
      </c>
      <c r="AU92" s="100" t="s">
        <v>3917</v>
      </c>
      <c r="AV92" s="100" t="s">
        <v>2995</v>
      </c>
      <c r="AW92" s="100">
        <v>2025</v>
      </c>
      <c r="AX92" s="100">
        <v>5</v>
      </c>
      <c r="AY92" s="100">
        <v>2020</v>
      </c>
      <c r="AZ92" s="100" t="s">
        <v>3918</v>
      </c>
      <c r="BA92" s="101" t="s">
        <v>3919</v>
      </c>
      <c r="BB92" s="100" t="s">
        <v>2998</v>
      </c>
      <c r="BC92" s="100" t="s">
        <v>266</v>
      </c>
      <c r="BD92" s="100" t="s">
        <v>266</v>
      </c>
      <c r="BE92" s="100" t="s">
        <v>269</v>
      </c>
      <c r="BF92" s="101" t="s">
        <v>3920</v>
      </c>
      <c r="BG92" s="100" t="s">
        <v>266</v>
      </c>
      <c r="BH92" s="100" t="s">
        <v>3921</v>
      </c>
      <c r="BI92" s="100" t="s">
        <v>3001</v>
      </c>
      <c r="BJ92" s="100" t="s">
        <v>269</v>
      </c>
      <c r="BK92" s="100" t="s">
        <v>266</v>
      </c>
      <c r="BL92" s="101" t="s">
        <v>3922</v>
      </c>
      <c r="BM92" s="100" t="s">
        <v>267</v>
      </c>
      <c r="BQ92" s="100" t="s">
        <v>269</v>
      </c>
      <c r="BR92" s="100" t="s">
        <v>418</v>
      </c>
      <c r="BS92" s="101" t="s">
        <v>3923</v>
      </c>
      <c r="BX92" s="100" t="s">
        <v>269</v>
      </c>
      <c r="BY92" s="100" t="s">
        <v>269</v>
      </c>
      <c r="CD92" s="110" t="s">
        <v>3924</v>
      </c>
      <c r="CE92" s="100" t="s">
        <v>3036</v>
      </c>
      <c r="CF92" s="100">
        <v>48271</v>
      </c>
      <c r="CT92" s="100" t="b">
        <f>Table1[[#This Row],[company_name_netzero]]&lt;&gt;""</f>
        <v>0</v>
      </c>
      <c r="CZ92" s="100" t="b">
        <f>Table1[[#This Row],[company_name_re100]]&lt;&gt;""</f>
        <v>0</v>
      </c>
    </row>
    <row r="93" spans="1:104" ht="21.9" hidden="1" customHeight="1">
      <c r="A93" s="100">
        <v>91</v>
      </c>
      <c r="B93" s="100" t="s">
        <v>487</v>
      </c>
      <c r="C93" s="100" t="s">
        <v>3925</v>
      </c>
      <c r="D93" s="100" t="s">
        <v>488</v>
      </c>
      <c r="E93" s="103">
        <v>0.26900000000000002</v>
      </c>
      <c r="F93" s="100" t="s">
        <v>489</v>
      </c>
      <c r="G93" s="103">
        <v>0.318</v>
      </c>
      <c r="H93" s="100" t="s">
        <v>490</v>
      </c>
      <c r="I93" s="102">
        <v>968872</v>
      </c>
      <c r="J93" s="100">
        <v>52</v>
      </c>
      <c r="K93" s="100">
        <v>4</v>
      </c>
      <c r="AH93" s="100" t="b">
        <f>Table1[[#This Row],[sbti_id]]&lt;&gt;""</f>
        <v>0</v>
      </c>
      <c r="AI93" s="100" t="s">
        <v>3926</v>
      </c>
      <c r="AJ93" s="100" t="s">
        <v>3039</v>
      </c>
      <c r="AK93" s="100" t="s">
        <v>3040</v>
      </c>
      <c r="AL93" s="100" t="s">
        <v>2264</v>
      </c>
      <c r="AM93" s="100" t="s">
        <v>269</v>
      </c>
      <c r="AN93" s="100" t="s">
        <v>675</v>
      </c>
      <c r="AQ93" s="100">
        <v>2045</v>
      </c>
      <c r="AR93" s="100" t="s">
        <v>2992</v>
      </c>
      <c r="AS93" s="100">
        <v>2024</v>
      </c>
      <c r="AT93" s="101" t="s">
        <v>3927</v>
      </c>
      <c r="AU93" s="100" t="s">
        <v>3928</v>
      </c>
      <c r="AV93" s="100" t="s">
        <v>3027</v>
      </c>
      <c r="AW93" s="100">
        <v>2030</v>
      </c>
      <c r="AX93" s="100">
        <v>50</v>
      </c>
      <c r="AY93" s="100">
        <v>2023</v>
      </c>
      <c r="AZ93" s="100" t="s">
        <v>3929</v>
      </c>
      <c r="BA93" s="100" t="s">
        <v>3930</v>
      </c>
      <c r="BB93" s="100" t="s">
        <v>3014</v>
      </c>
      <c r="BC93" s="100" t="s">
        <v>266</v>
      </c>
      <c r="BD93" s="100" t="s">
        <v>266</v>
      </c>
      <c r="BE93" s="100" t="s">
        <v>266</v>
      </c>
      <c r="BG93" s="100" t="s">
        <v>266</v>
      </c>
      <c r="BH93" s="100" t="s">
        <v>3387</v>
      </c>
      <c r="BI93" s="100" t="s">
        <v>3001</v>
      </c>
      <c r="BJ93" s="100" t="s">
        <v>269</v>
      </c>
      <c r="BK93" s="100" t="s">
        <v>266</v>
      </c>
      <c r="BL93" s="101" t="s">
        <v>3931</v>
      </c>
      <c r="BM93" s="100" t="s">
        <v>267</v>
      </c>
      <c r="BQ93" s="100" t="s">
        <v>269</v>
      </c>
      <c r="BR93" s="100" t="s">
        <v>267</v>
      </c>
      <c r="BS93" s="100" t="s">
        <v>3932</v>
      </c>
      <c r="BX93" s="100" t="s">
        <v>269</v>
      </c>
      <c r="BY93" s="100" t="s">
        <v>269</v>
      </c>
      <c r="CD93" s="110" t="s">
        <v>3933</v>
      </c>
      <c r="CE93" s="100" t="s">
        <v>3095</v>
      </c>
      <c r="CF93" s="100">
        <v>968872</v>
      </c>
      <c r="CO93" s="100" t="s">
        <v>3934</v>
      </c>
      <c r="CT93" s="100" t="b">
        <f>Table1[[#This Row],[company_name_netzero]]&lt;&gt;""</f>
        <v>1</v>
      </c>
      <c r="CZ93" s="100" t="b">
        <f>Table1[[#This Row],[company_name_re100]]&lt;&gt;""</f>
        <v>0</v>
      </c>
    </row>
    <row r="94" spans="1:104" ht="21.9" hidden="1" customHeight="1">
      <c r="A94" s="100">
        <v>92</v>
      </c>
      <c r="B94" s="100" t="s">
        <v>491</v>
      </c>
      <c r="C94" s="100" t="s">
        <v>3935</v>
      </c>
      <c r="D94" s="100" t="s">
        <v>492</v>
      </c>
      <c r="E94" s="103">
        <v>-3.9E-2</v>
      </c>
      <c r="F94" s="100" t="s">
        <v>493</v>
      </c>
      <c r="G94" s="103">
        <v>8.8999999999999996E-2</v>
      </c>
      <c r="H94" s="100" t="s">
        <v>494</v>
      </c>
      <c r="I94" s="102">
        <v>305247</v>
      </c>
      <c r="J94" s="100">
        <v>-8</v>
      </c>
      <c r="K94" s="100">
        <v>16</v>
      </c>
      <c r="AH94" s="100" t="b">
        <f>Table1[[#This Row],[sbti_id]]&lt;&gt;""</f>
        <v>0</v>
      </c>
      <c r="CT94" s="100" t="b">
        <f>Table1[[#This Row],[company_name_netzero]]&lt;&gt;""</f>
        <v>0</v>
      </c>
      <c r="CZ94" s="100" t="b">
        <f>Table1[[#This Row],[company_name_re100]]&lt;&gt;""</f>
        <v>0</v>
      </c>
    </row>
    <row r="95" spans="1:104" ht="21.9" hidden="1" customHeight="1">
      <c r="A95" s="100">
        <v>93</v>
      </c>
      <c r="B95" s="100" t="s">
        <v>1413</v>
      </c>
      <c r="C95" s="100" t="s">
        <v>3936</v>
      </c>
      <c r="D95" s="100" t="s">
        <v>1414</v>
      </c>
      <c r="E95" s="103">
        <v>0.115</v>
      </c>
      <c r="F95" s="100" t="s">
        <v>1415</v>
      </c>
      <c r="G95" s="103">
        <v>0.47399999999999998</v>
      </c>
      <c r="H95" s="100" t="s">
        <v>1416</v>
      </c>
      <c r="I95" s="102">
        <v>80478</v>
      </c>
      <c r="J95" s="100">
        <v>18</v>
      </c>
      <c r="K95" s="100">
        <v>28</v>
      </c>
      <c r="AH95" s="100" t="b">
        <f>Table1[[#This Row],[sbti_id]]&lt;&gt;""</f>
        <v>0</v>
      </c>
      <c r="AI95" s="100" t="s">
        <v>1413</v>
      </c>
      <c r="AJ95" s="100" t="s">
        <v>2989</v>
      </c>
      <c r="AK95" s="100" t="s">
        <v>2990</v>
      </c>
      <c r="AL95" s="100" t="s">
        <v>2264</v>
      </c>
      <c r="AM95" s="100" t="s">
        <v>269</v>
      </c>
      <c r="AN95" s="100" t="s">
        <v>417</v>
      </c>
      <c r="AQ95" s="100">
        <v>2050</v>
      </c>
      <c r="AR95" s="100" t="s">
        <v>2992</v>
      </c>
      <c r="AS95" s="100">
        <v>2023</v>
      </c>
      <c r="AT95" s="100" t="s">
        <v>3937</v>
      </c>
      <c r="AU95" s="100" t="s">
        <v>3938</v>
      </c>
      <c r="AV95" s="100" t="s">
        <v>3027</v>
      </c>
      <c r="AW95" s="100">
        <v>2030</v>
      </c>
      <c r="AY95" s="100">
        <v>2022</v>
      </c>
      <c r="AZ95" s="101" t="s">
        <v>3939</v>
      </c>
      <c r="BA95" s="101" t="s">
        <v>3940</v>
      </c>
      <c r="BB95" s="100" t="s">
        <v>2998</v>
      </c>
      <c r="BC95" s="100" t="s">
        <v>266</v>
      </c>
      <c r="BD95" s="100" t="s">
        <v>266</v>
      </c>
      <c r="BE95" s="100" t="s">
        <v>738</v>
      </c>
      <c r="BF95" s="101" t="s">
        <v>3941</v>
      </c>
      <c r="BG95" s="100" t="s">
        <v>266</v>
      </c>
      <c r="BH95" s="100" t="s">
        <v>3016</v>
      </c>
      <c r="BI95" s="100" t="s">
        <v>3001</v>
      </c>
      <c r="BJ95" s="100" t="s">
        <v>269</v>
      </c>
      <c r="BK95" s="100" t="s">
        <v>267</v>
      </c>
      <c r="BL95" s="101" t="s">
        <v>3942</v>
      </c>
      <c r="BM95" s="100" t="s">
        <v>266</v>
      </c>
      <c r="BN95" s="100" t="s">
        <v>3352</v>
      </c>
      <c r="BQ95" s="100" t="s">
        <v>269</v>
      </c>
      <c r="BR95" s="100" t="s">
        <v>267</v>
      </c>
      <c r="BS95" s="101" t="s">
        <v>3943</v>
      </c>
      <c r="BX95" s="100" t="s">
        <v>269</v>
      </c>
      <c r="BY95" s="100" t="s">
        <v>266</v>
      </c>
      <c r="CD95" s="110" t="s">
        <v>3944</v>
      </c>
      <c r="CE95" s="100" t="s">
        <v>3080</v>
      </c>
      <c r="CF95" s="100">
        <v>80000</v>
      </c>
      <c r="CO95" s="100" t="s">
        <v>3945</v>
      </c>
      <c r="CT95" s="100" t="b">
        <f>Table1[[#This Row],[company_name_netzero]]&lt;&gt;""</f>
        <v>1</v>
      </c>
      <c r="CZ95" s="100" t="b">
        <f>Table1[[#This Row],[company_name_re100]]&lt;&gt;""</f>
        <v>0</v>
      </c>
    </row>
    <row r="96" spans="1:104" ht="21.9" hidden="1" customHeight="1">
      <c r="A96" s="100">
        <v>94</v>
      </c>
      <c r="B96" s="100" t="s">
        <v>1963</v>
      </c>
      <c r="C96" s="100" t="s">
        <v>3946</v>
      </c>
      <c r="D96" s="100" t="s">
        <v>1964</v>
      </c>
      <c r="E96" s="103">
        <v>-8.0000000000000002E-3</v>
      </c>
      <c r="F96" s="100" t="s">
        <v>1965</v>
      </c>
      <c r="G96" s="103">
        <v>-1.0999999999999999E-2</v>
      </c>
      <c r="H96" s="100" t="s">
        <v>1966</v>
      </c>
      <c r="I96" s="102">
        <v>440000</v>
      </c>
      <c r="J96" s="100">
        <v>-4</v>
      </c>
      <c r="K96" s="100">
        <v>31</v>
      </c>
      <c r="L96" s="100">
        <v>40002625</v>
      </c>
      <c r="M96" s="100" t="s">
        <v>3947</v>
      </c>
      <c r="N96" s="100" t="s">
        <v>3948</v>
      </c>
      <c r="O96" s="100" t="s">
        <v>3949</v>
      </c>
      <c r="P96" s="100" t="s">
        <v>2980</v>
      </c>
      <c r="Q96" s="100" t="s">
        <v>2981</v>
      </c>
      <c r="R96" s="100" t="s">
        <v>2982</v>
      </c>
      <c r="S96" s="100" t="s">
        <v>3010</v>
      </c>
      <c r="T96" s="100" t="s">
        <v>673</v>
      </c>
      <c r="U96" s="100" t="s">
        <v>3950</v>
      </c>
      <c r="V96" s="100">
        <v>2030</v>
      </c>
      <c r="Z96" s="100" t="s">
        <v>3067</v>
      </c>
      <c r="AB96" s="100" t="s">
        <v>3951</v>
      </c>
      <c r="AC96" s="100" t="s">
        <v>2986</v>
      </c>
      <c r="AD96" s="104">
        <v>44378.041666666664</v>
      </c>
      <c r="AE96" s="100" t="s">
        <v>3952</v>
      </c>
      <c r="AF96" s="100" t="s">
        <v>2988</v>
      </c>
      <c r="AG96" s="104">
        <v>44378.041666666664</v>
      </c>
      <c r="AH96" s="100" t="b">
        <f>Table1[[#This Row],[sbti_id]]&lt;&gt;""</f>
        <v>1</v>
      </c>
      <c r="AI96" s="100" t="s">
        <v>1963</v>
      </c>
      <c r="AJ96" s="100" t="s">
        <v>2989</v>
      </c>
      <c r="AK96" s="100" t="s">
        <v>2990</v>
      </c>
      <c r="AL96" s="100" t="s">
        <v>2264</v>
      </c>
      <c r="AM96" s="100" t="s">
        <v>269</v>
      </c>
      <c r="AN96" s="100" t="s">
        <v>417</v>
      </c>
      <c r="AQ96" s="100">
        <v>2040</v>
      </c>
      <c r="AR96" s="100" t="s">
        <v>2992</v>
      </c>
      <c r="AS96" s="100">
        <v>2022</v>
      </c>
      <c r="AT96" s="100" t="s">
        <v>3953</v>
      </c>
      <c r="AU96" s="100" t="s">
        <v>3954</v>
      </c>
      <c r="AV96" s="100" t="s">
        <v>2995</v>
      </c>
      <c r="AW96" s="100">
        <v>2030</v>
      </c>
      <c r="AX96" s="100">
        <v>30</v>
      </c>
      <c r="AY96" s="100">
        <v>2017</v>
      </c>
      <c r="AZ96" s="101" t="s">
        <v>3955</v>
      </c>
      <c r="BA96" s="100" t="s">
        <v>3956</v>
      </c>
      <c r="BB96" s="100" t="s">
        <v>2998</v>
      </c>
      <c r="BC96" s="100" t="s">
        <v>266</v>
      </c>
      <c r="BD96" s="100" t="s">
        <v>266</v>
      </c>
      <c r="BE96" s="100" t="s">
        <v>266</v>
      </c>
      <c r="BF96" s="100" t="s">
        <v>3957</v>
      </c>
      <c r="BG96" s="100" t="s">
        <v>266</v>
      </c>
      <c r="BH96" s="100" t="s">
        <v>3016</v>
      </c>
      <c r="BI96" s="100" t="s">
        <v>3001</v>
      </c>
      <c r="BJ96" s="100" t="s">
        <v>266</v>
      </c>
      <c r="BK96" s="100" t="s">
        <v>267</v>
      </c>
      <c r="BL96" s="100" t="s">
        <v>3958</v>
      </c>
      <c r="BM96" s="100" t="s">
        <v>267</v>
      </c>
      <c r="BQ96" s="100" t="s">
        <v>269</v>
      </c>
      <c r="BR96" s="100" t="s">
        <v>3271</v>
      </c>
      <c r="BS96" s="100" t="s">
        <v>3959</v>
      </c>
      <c r="BX96" s="100" t="s">
        <v>269</v>
      </c>
      <c r="BY96" s="100" t="s">
        <v>266</v>
      </c>
      <c r="CD96" s="110" t="s">
        <v>3666</v>
      </c>
      <c r="CE96" s="100" t="s">
        <v>3005</v>
      </c>
      <c r="CF96" s="100">
        <v>440000</v>
      </c>
      <c r="CT96" s="100" t="b">
        <f>Table1[[#This Row],[company_name_netzero]]&lt;&gt;""</f>
        <v>1</v>
      </c>
      <c r="CU96" s="100" t="s">
        <v>3947</v>
      </c>
      <c r="CV96" s="100">
        <v>2019</v>
      </c>
      <c r="CW96" s="100">
        <v>2030</v>
      </c>
      <c r="CX96" s="100" t="s">
        <v>3005</v>
      </c>
      <c r="CY96" s="100" t="s">
        <v>2981</v>
      </c>
      <c r="CZ96" s="100" t="b">
        <f>Table1[[#This Row],[company_name_re100]]&lt;&gt;""</f>
        <v>1</v>
      </c>
    </row>
    <row r="97" spans="1:104" ht="21.9" hidden="1" customHeight="1">
      <c r="A97" s="100">
        <v>95</v>
      </c>
      <c r="B97" s="100" t="s">
        <v>495</v>
      </c>
      <c r="C97" s="100" t="s">
        <v>3960</v>
      </c>
      <c r="D97" s="100" t="s">
        <v>496</v>
      </c>
      <c r="E97" s="103">
        <v>1.4E-2</v>
      </c>
      <c r="F97" s="100" t="s">
        <v>497</v>
      </c>
      <c r="G97" s="103">
        <v>0.156</v>
      </c>
      <c r="H97" s="100" t="s">
        <v>498</v>
      </c>
      <c r="I97" s="102">
        <v>98661</v>
      </c>
      <c r="J97" s="100" t="s">
        <v>2976</v>
      </c>
      <c r="K97" s="100">
        <v>4</v>
      </c>
      <c r="AH97" s="100" t="b">
        <f>Table1[[#This Row],[sbti_id]]&lt;&gt;""</f>
        <v>0</v>
      </c>
      <c r="AI97" s="100" t="s">
        <v>3961</v>
      </c>
      <c r="AJ97" s="100" t="s">
        <v>3898</v>
      </c>
      <c r="AK97" s="100" t="s">
        <v>3899</v>
      </c>
      <c r="AL97" s="100" t="s">
        <v>2264</v>
      </c>
      <c r="AM97" s="100" t="s">
        <v>269</v>
      </c>
      <c r="AN97" s="100" t="s">
        <v>3013</v>
      </c>
      <c r="AU97" s="100" t="s">
        <v>3962</v>
      </c>
      <c r="AV97" s="100" t="s">
        <v>3013</v>
      </c>
      <c r="BF97" s="100" t="s">
        <v>3963</v>
      </c>
      <c r="BG97" s="100" t="s">
        <v>269</v>
      </c>
      <c r="BI97" s="100" t="s">
        <v>3001</v>
      </c>
      <c r="BJ97" s="100" t="s">
        <v>269</v>
      </c>
      <c r="BK97" s="100" t="s">
        <v>267</v>
      </c>
      <c r="BL97" s="100" t="s">
        <v>3964</v>
      </c>
      <c r="BM97" s="100" t="s">
        <v>267</v>
      </c>
      <c r="BQ97" s="100" t="s">
        <v>269</v>
      </c>
      <c r="BR97" s="100" t="s">
        <v>267</v>
      </c>
      <c r="BS97" s="101" t="s">
        <v>3965</v>
      </c>
      <c r="BY97" s="100" t="s">
        <v>269</v>
      </c>
      <c r="CD97" s="110" t="s">
        <v>3666</v>
      </c>
      <c r="CE97" s="100" t="s">
        <v>3080</v>
      </c>
      <c r="CF97" s="100">
        <v>98661</v>
      </c>
      <c r="CT97" s="100" t="b">
        <f>Table1[[#This Row],[company_name_netzero]]&lt;&gt;""</f>
        <v>1</v>
      </c>
      <c r="CZ97" s="100" t="b">
        <f>Table1[[#This Row],[company_name_re100]]&lt;&gt;""</f>
        <v>0</v>
      </c>
    </row>
    <row r="98" spans="1:104" ht="21.9" hidden="1" customHeight="1">
      <c r="A98" s="100">
        <v>96</v>
      </c>
      <c r="B98" s="100" t="s">
        <v>853</v>
      </c>
      <c r="C98" s="100" t="s">
        <v>3966</v>
      </c>
      <c r="D98" s="100" t="s">
        <v>854</v>
      </c>
      <c r="E98" s="103">
        <v>-3.2000000000000001E-2</v>
      </c>
      <c r="F98" s="100" t="s">
        <v>855</v>
      </c>
      <c r="G98" s="103">
        <v>-0.25900000000000001</v>
      </c>
      <c r="H98" s="100" t="s">
        <v>856</v>
      </c>
      <c r="I98" s="102">
        <v>24898</v>
      </c>
      <c r="J98" s="100">
        <v>-5</v>
      </c>
      <c r="K98" s="100">
        <v>31</v>
      </c>
      <c r="AH98" s="100" t="b">
        <f>Table1[[#This Row],[sbti_id]]&lt;&gt;""</f>
        <v>0</v>
      </c>
      <c r="AI98" s="100" t="s">
        <v>853</v>
      </c>
      <c r="AJ98" s="100" t="s">
        <v>3967</v>
      </c>
      <c r="AK98" s="100" t="s">
        <v>3136</v>
      </c>
      <c r="AL98" s="100" t="s">
        <v>2264</v>
      </c>
      <c r="AM98" s="100" t="s">
        <v>269</v>
      </c>
      <c r="AN98" s="100" t="s">
        <v>417</v>
      </c>
      <c r="AQ98" s="100">
        <v>2050</v>
      </c>
      <c r="AR98" s="100" t="s">
        <v>2992</v>
      </c>
      <c r="AS98" s="100">
        <v>2022</v>
      </c>
      <c r="AT98" s="101" t="s">
        <v>3968</v>
      </c>
      <c r="AU98" s="100" t="s">
        <v>3969</v>
      </c>
      <c r="AV98" s="100" t="s">
        <v>2995</v>
      </c>
      <c r="AW98" s="100">
        <v>2030</v>
      </c>
      <c r="AX98" s="100">
        <v>50</v>
      </c>
      <c r="AY98" s="100">
        <v>2015</v>
      </c>
      <c r="AZ98" s="101" t="s">
        <v>3970</v>
      </c>
      <c r="BA98" s="101" t="s">
        <v>3971</v>
      </c>
      <c r="BB98" s="100" t="s">
        <v>2998</v>
      </c>
      <c r="BC98" s="100" t="s">
        <v>266</v>
      </c>
      <c r="BD98" s="100" t="s">
        <v>266</v>
      </c>
      <c r="BE98" s="100" t="s">
        <v>266</v>
      </c>
      <c r="BF98" s="100" t="s">
        <v>3972</v>
      </c>
      <c r="BG98" s="100" t="s">
        <v>266</v>
      </c>
      <c r="BH98" s="100" t="s">
        <v>3148</v>
      </c>
      <c r="BI98" s="100" t="s">
        <v>3001</v>
      </c>
      <c r="BJ98" s="100" t="s">
        <v>266</v>
      </c>
      <c r="BK98" s="100" t="s">
        <v>266</v>
      </c>
      <c r="BL98" s="101" t="s">
        <v>3973</v>
      </c>
      <c r="BM98" s="100" t="s">
        <v>266</v>
      </c>
      <c r="BN98" s="100" t="s">
        <v>3974</v>
      </c>
      <c r="BO98" s="100">
        <v>10</v>
      </c>
      <c r="BP98" s="101" t="s">
        <v>3975</v>
      </c>
      <c r="BQ98" s="100" t="s">
        <v>269</v>
      </c>
      <c r="BR98" s="100" t="s">
        <v>418</v>
      </c>
      <c r="BS98" s="101" t="s">
        <v>3976</v>
      </c>
      <c r="BX98" s="100" t="s">
        <v>269</v>
      </c>
      <c r="BY98" s="100" t="s">
        <v>269</v>
      </c>
      <c r="CD98" s="110" t="s">
        <v>3977</v>
      </c>
      <c r="CE98" s="100" t="s">
        <v>3036</v>
      </c>
      <c r="CF98" s="100">
        <v>25155</v>
      </c>
      <c r="CT98" s="100" t="b">
        <f>Table1[[#This Row],[company_name_netzero]]&lt;&gt;""</f>
        <v>1</v>
      </c>
      <c r="CZ98" s="100" t="b">
        <f>Table1[[#This Row],[company_name_re100]]&lt;&gt;""</f>
        <v>0</v>
      </c>
    </row>
    <row r="99" spans="1:104" ht="21.9" hidden="1" customHeight="1">
      <c r="A99" s="100">
        <v>97</v>
      </c>
      <c r="B99" s="105" t="s">
        <v>1440</v>
      </c>
      <c r="C99" s="100" t="s">
        <v>3978</v>
      </c>
      <c r="D99" s="100" t="s">
        <v>1441</v>
      </c>
      <c r="E99" s="103">
        <v>2E-3</v>
      </c>
      <c r="F99" s="100" t="s">
        <v>1442</v>
      </c>
      <c r="G99" s="103">
        <v>-8.9999999999999993E-3</v>
      </c>
      <c r="H99" s="100" t="s">
        <v>1443</v>
      </c>
      <c r="I99" s="102">
        <v>277000</v>
      </c>
      <c r="J99" s="100">
        <v>-1</v>
      </c>
      <c r="K99" s="100">
        <v>31</v>
      </c>
      <c r="L99" s="100">
        <v>40009928</v>
      </c>
      <c r="M99" s="100" t="s">
        <v>3979</v>
      </c>
      <c r="N99" s="100" t="s">
        <v>3980</v>
      </c>
      <c r="O99" s="100" t="s">
        <v>3981</v>
      </c>
      <c r="P99" s="100" t="s">
        <v>2980</v>
      </c>
      <c r="Q99" s="100" t="s">
        <v>3982</v>
      </c>
      <c r="R99" s="100" t="s">
        <v>3136</v>
      </c>
      <c r="S99" s="100" t="s">
        <v>3983</v>
      </c>
      <c r="T99" s="100" t="s">
        <v>673</v>
      </c>
      <c r="U99" s="100" t="s">
        <v>2984</v>
      </c>
      <c r="V99" s="100">
        <v>2030</v>
      </c>
      <c r="W99" s="100" t="s">
        <v>673</v>
      </c>
      <c r="X99" s="100" t="s">
        <v>2984</v>
      </c>
      <c r="Y99" s="100">
        <v>2050</v>
      </c>
      <c r="Z99" s="100" t="s">
        <v>673</v>
      </c>
      <c r="AA99" s="100">
        <v>2050</v>
      </c>
      <c r="AB99" s="101" t="s">
        <v>3984</v>
      </c>
      <c r="AC99" s="100" t="s">
        <v>2986</v>
      </c>
      <c r="AD99" s="104">
        <v>43709.041666666664</v>
      </c>
      <c r="AE99" s="100" t="s">
        <v>2987</v>
      </c>
      <c r="AG99" s="104">
        <v>45267.041666666664</v>
      </c>
      <c r="AH99" s="100" t="b">
        <f>Table1[[#This Row],[sbti_id]]&lt;&gt;""</f>
        <v>1</v>
      </c>
      <c r="AI99" s="100" t="s">
        <v>3979</v>
      </c>
      <c r="AJ99" s="100" t="s">
        <v>3287</v>
      </c>
      <c r="AK99" s="100" t="s">
        <v>3136</v>
      </c>
      <c r="AL99" s="100" t="s">
        <v>2264</v>
      </c>
      <c r="AM99" s="100" t="s">
        <v>269</v>
      </c>
      <c r="AN99" s="100" t="s">
        <v>417</v>
      </c>
      <c r="AQ99" s="100">
        <v>2050</v>
      </c>
      <c r="AR99" s="100" t="s">
        <v>2992</v>
      </c>
      <c r="AS99" s="100">
        <v>2021</v>
      </c>
      <c r="AT99" s="101" t="s">
        <v>3985</v>
      </c>
      <c r="AU99" s="100" t="s">
        <v>3986</v>
      </c>
      <c r="AV99" s="100" t="s">
        <v>2995</v>
      </c>
      <c r="AW99" s="100">
        <v>2025</v>
      </c>
      <c r="AX99" s="100">
        <v>20</v>
      </c>
      <c r="AY99" s="100">
        <v>2018</v>
      </c>
      <c r="AZ99" s="100" t="s">
        <v>3987</v>
      </c>
      <c r="BA99" s="101" t="s">
        <v>3988</v>
      </c>
      <c r="BB99" s="100" t="s">
        <v>2998</v>
      </c>
      <c r="BC99" s="100" t="s">
        <v>266</v>
      </c>
      <c r="BD99" s="100" t="s">
        <v>266</v>
      </c>
      <c r="BE99" s="100" t="s">
        <v>738</v>
      </c>
      <c r="BF99" s="100" t="s">
        <v>3989</v>
      </c>
      <c r="BG99" s="100" t="s">
        <v>266</v>
      </c>
      <c r="BH99" s="100" t="s">
        <v>3912</v>
      </c>
      <c r="BI99" s="100" t="s">
        <v>3001</v>
      </c>
      <c r="BJ99" s="100" t="s">
        <v>266</v>
      </c>
      <c r="BK99" s="100" t="s">
        <v>267</v>
      </c>
      <c r="BL99" s="101" t="s">
        <v>3990</v>
      </c>
      <c r="BM99" s="100" t="s">
        <v>269</v>
      </c>
      <c r="BQ99" s="100" t="s">
        <v>266</v>
      </c>
      <c r="BR99" s="100" t="s">
        <v>3019</v>
      </c>
      <c r="BS99" s="101" t="s">
        <v>3991</v>
      </c>
      <c r="BX99" s="100" t="s">
        <v>269</v>
      </c>
      <c r="BY99" s="100" t="s">
        <v>266</v>
      </c>
      <c r="CD99" s="110" t="s">
        <v>3992</v>
      </c>
      <c r="CE99" s="100" t="s">
        <v>3587</v>
      </c>
      <c r="CF99" s="100">
        <v>277000</v>
      </c>
      <c r="CT99" s="100" t="b">
        <f>Table1[[#This Row],[company_name_netzero]]&lt;&gt;""</f>
        <v>1</v>
      </c>
      <c r="CU99" s="100" t="s">
        <v>3979</v>
      </c>
      <c r="CV99" s="100">
        <v>2014</v>
      </c>
      <c r="CW99" s="100">
        <v>2025</v>
      </c>
      <c r="CX99" s="100" t="s">
        <v>3993</v>
      </c>
      <c r="CY99" s="100" t="s">
        <v>3982</v>
      </c>
      <c r="CZ99" s="100" t="b">
        <f>Table1[[#This Row],[company_name_re100]]&lt;&gt;""</f>
        <v>1</v>
      </c>
    </row>
    <row r="100" spans="1:104" ht="21.9" hidden="1" customHeight="1">
      <c r="A100" s="100">
        <v>98</v>
      </c>
      <c r="B100" s="100" t="s">
        <v>500</v>
      </c>
      <c r="C100" s="100" t="s">
        <v>3994</v>
      </c>
      <c r="D100" s="100" t="s">
        <v>501</v>
      </c>
      <c r="E100" s="103">
        <v>-9.0999999999999998E-2</v>
      </c>
      <c r="F100" s="100" t="s">
        <v>502</v>
      </c>
      <c r="G100" s="103">
        <v>-0.64500000000000002</v>
      </c>
      <c r="H100" s="100" t="s">
        <v>503</v>
      </c>
      <c r="I100" s="102">
        <v>59074</v>
      </c>
      <c r="J100" s="100">
        <v>-13</v>
      </c>
      <c r="K100" s="100">
        <v>9</v>
      </c>
      <c r="AH100" s="100" t="b">
        <f>Table1[[#This Row],[sbti_id]]&lt;&gt;""</f>
        <v>0</v>
      </c>
      <c r="AI100" s="100" t="s">
        <v>500</v>
      </c>
      <c r="AJ100" s="100" t="s">
        <v>3039</v>
      </c>
      <c r="AK100" s="100" t="s">
        <v>3040</v>
      </c>
      <c r="AL100" s="100" t="s">
        <v>2264</v>
      </c>
      <c r="AM100" s="100" t="s">
        <v>269</v>
      </c>
      <c r="AN100" s="100" t="s">
        <v>3013</v>
      </c>
      <c r="AU100" s="100" t="s">
        <v>3995</v>
      </c>
      <c r="AV100" s="100" t="s">
        <v>3013</v>
      </c>
      <c r="BB100" s="100" t="s">
        <v>267</v>
      </c>
      <c r="BY100" s="100" t="s">
        <v>269</v>
      </c>
      <c r="CD100" s="100">
        <v>96972000000</v>
      </c>
      <c r="CE100" s="100" t="s">
        <v>3080</v>
      </c>
      <c r="CF100" s="100">
        <v>47422</v>
      </c>
      <c r="CT100" s="100" t="b">
        <f>Table1[[#This Row],[company_name_netzero]]&lt;&gt;""</f>
        <v>1</v>
      </c>
      <c r="CZ100" s="100" t="b">
        <f>Table1[[#This Row],[company_name_re100]]&lt;&gt;""</f>
        <v>0</v>
      </c>
    </row>
    <row r="101" spans="1:104" ht="21.9" hidden="1" customHeight="1">
      <c r="A101" s="100">
        <v>99</v>
      </c>
      <c r="B101" s="100" t="s">
        <v>1912</v>
      </c>
      <c r="C101" s="100" t="s">
        <v>3996</v>
      </c>
      <c r="D101" s="100" t="s">
        <v>1913</v>
      </c>
      <c r="E101" s="103">
        <v>0.64100000000000001</v>
      </c>
      <c r="F101" s="100" t="s">
        <v>1914</v>
      </c>
      <c r="G101" s="103">
        <v>9.4E-2</v>
      </c>
      <c r="H101" s="100" t="s">
        <v>1915</v>
      </c>
      <c r="I101" s="102">
        <v>4500</v>
      </c>
      <c r="J101" s="100">
        <v>124</v>
      </c>
      <c r="K101" s="100">
        <v>15</v>
      </c>
      <c r="AH101" s="100" t="b">
        <f>Table1[[#This Row],[sbti_id]]&lt;&gt;""</f>
        <v>0</v>
      </c>
      <c r="AI101" s="100" t="s">
        <v>1912</v>
      </c>
      <c r="AJ101" s="100" t="s">
        <v>2989</v>
      </c>
      <c r="AK101" s="100" t="s">
        <v>2990</v>
      </c>
      <c r="AL101" s="100" t="s">
        <v>2264</v>
      </c>
      <c r="AM101" s="100" t="s">
        <v>269</v>
      </c>
      <c r="AN101" s="100" t="s">
        <v>417</v>
      </c>
      <c r="AQ101" s="100">
        <v>2050</v>
      </c>
      <c r="AR101" s="100" t="s">
        <v>3041</v>
      </c>
      <c r="AS101" s="100">
        <v>2024</v>
      </c>
      <c r="AT101" s="100" t="s">
        <v>3997</v>
      </c>
      <c r="AU101" s="100" t="s">
        <v>3998</v>
      </c>
      <c r="AV101" s="100" t="s">
        <v>3013</v>
      </c>
      <c r="AW101" s="100">
        <v>2025</v>
      </c>
      <c r="AZ101" s="100" t="s">
        <v>3999</v>
      </c>
      <c r="BA101" s="100" t="s">
        <v>4000</v>
      </c>
      <c r="BB101" s="100" t="s">
        <v>2998</v>
      </c>
      <c r="BC101" s="100" t="s">
        <v>267</v>
      </c>
      <c r="BD101" s="100" t="s">
        <v>267</v>
      </c>
      <c r="BE101" s="100" t="s">
        <v>267</v>
      </c>
      <c r="BG101" s="100" t="s">
        <v>269</v>
      </c>
      <c r="BI101" s="100" t="s">
        <v>3001</v>
      </c>
      <c r="BJ101" s="100" t="s">
        <v>269</v>
      </c>
      <c r="BK101" s="100" t="s">
        <v>267</v>
      </c>
      <c r="BM101" s="100" t="s">
        <v>266</v>
      </c>
      <c r="BN101" s="100" t="s">
        <v>3238</v>
      </c>
      <c r="BP101" s="100" t="s">
        <v>4001</v>
      </c>
      <c r="BQ101" s="100" t="s">
        <v>269</v>
      </c>
      <c r="BR101" s="100" t="s">
        <v>269</v>
      </c>
      <c r="BS101" s="100" t="s">
        <v>4002</v>
      </c>
      <c r="BX101" s="100" t="s">
        <v>269</v>
      </c>
      <c r="BY101" s="100" t="s">
        <v>269</v>
      </c>
      <c r="CD101" s="110" t="s">
        <v>4003</v>
      </c>
      <c r="CE101" s="100" t="s">
        <v>3080</v>
      </c>
      <c r="CF101" s="100">
        <v>4556</v>
      </c>
      <c r="CT101" s="100" t="b">
        <f>Table1[[#This Row],[company_name_netzero]]&lt;&gt;""</f>
        <v>1</v>
      </c>
      <c r="CZ101" s="100" t="b">
        <f>Table1[[#This Row],[company_name_re100]]&lt;&gt;""</f>
        <v>0</v>
      </c>
    </row>
    <row r="102" spans="1:104" ht="21.9" hidden="1" customHeight="1">
      <c r="A102" s="100">
        <v>100</v>
      </c>
      <c r="B102" s="100" t="s">
        <v>505</v>
      </c>
      <c r="C102" s="100" t="s">
        <v>4004</v>
      </c>
      <c r="D102" s="100" t="s">
        <v>506</v>
      </c>
      <c r="E102" s="103">
        <v>2.9000000000000001E-2</v>
      </c>
      <c r="F102" s="100" t="s">
        <v>507</v>
      </c>
      <c r="G102" s="103">
        <v>-0.218</v>
      </c>
      <c r="H102" s="100" t="s">
        <v>508</v>
      </c>
      <c r="I102" s="102">
        <v>182299</v>
      </c>
      <c r="J102" s="100">
        <v>8</v>
      </c>
      <c r="K102" s="100">
        <v>14</v>
      </c>
      <c r="AH102" s="100" t="b">
        <f>Table1[[#This Row],[sbti_id]]&lt;&gt;""</f>
        <v>0</v>
      </c>
      <c r="AJ102" s="100" t="s">
        <v>3039</v>
      </c>
      <c r="AK102" s="100" t="s">
        <v>3040</v>
      </c>
      <c r="AL102" s="100" t="s">
        <v>2264</v>
      </c>
      <c r="AM102" s="100" t="s">
        <v>269</v>
      </c>
      <c r="AN102" s="100" t="s">
        <v>3013</v>
      </c>
      <c r="AS102" s="100">
        <v>2021</v>
      </c>
      <c r="AU102" s="100" t="s">
        <v>4005</v>
      </c>
      <c r="AV102" s="100" t="s">
        <v>3013</v>
      </c>
      <c r="BA102" s="100" t="s">
        <v>4006</v>
      </c>
      <c r="BB102" s="100" t="s">
        <v>267</v>
      </c>
      <c r="BC102" s="100" t="s">
        <v>267</v>
      </c>
      <c r="BD102" s="100" t="s">
        <v>267</v>
      </c>
      <c r="BE102" s="100" t="s">
        <v>267</v>
      </c>
      <c r="BG102" s="100" t="s">
        <v>269</v>
      </c>
      <c r="BI102" s="100" t="s">
        <v>3001</v>
      </c>
      <c r="BJ102" s="100" t="s">
        <v>269</v>
      </c>
      <c r="BK102" s="100" t="s">
        <v>267</v>
      </c>
      <c r="BL102" s="100" t="s">
        <v>4007</v>
      </c>
      <c r="BM102" s="100" t="s">
        <v>267</v>
      </c>
      <c r="BQ102" s="100" t="s">
        <v>269</v>
      </c>
      <c r="BR102" s="100" t="s">
        <v>267</v>
      </c>
      <c r="BX102" s="100" t="s">
        <v>269</v>
      </c>
      <c r="BY102" s="100" t="s">
        <v>269</v>
      </c>
      <c r="CD102" s="100">
        <v>84930000000</v>
      </c>
      <c r="CE102" s="100" t="s">
        <v>3203</v>
      </c>
      <c r="CT102" s="100" t="b">
        <f>Table1[[#This Row],[company_name_netzero]]&lt;&gt;""</f>
        <v>0</v>
      </c>
      <c r="CZ102" s="100" t="b">
        <f>Table1[[#This Row],[company_name_re100]]&lt;&gt;""</f>
        <v>0</v>
      </c>
    </row>
    <row r="103" spans="1:104" ht="21.9" hidden="1" customHeight="1">
      <c r="A103" s="100">
        <v>101</v>
      </c>
      <c r="B103" s="100" t="s">
        <v>1697</v>
      </c>
      <c r="C103" s="100" t="s">
        <v>4008</v>
      </c>
      <c r="D103" s="100" t="s">
        <v>1698</v>
      </c>
      <c r="E103" s="103">
        <v>0.129</v>
      </c>
      <c r="F103" s="100" t="s">
        <v>1699</v>
      </c>
      <c r="G103" s="103">
        <v>8.3000000000000004E-2</v>
      </c>
      <c r="H103" s="100" t="s">
        <v>1700</v>
      </c>
      <c r="I103" s="102">
        <v>94838</v>
      </c>
      <c r="J103" s="100">
        <v>36</v>
      </c>
      <c r="K103" s="100">
        <v>31</v>
      </c>
      <c r="AH103" s="100" t="b">
        <f>Table1[[#This Row],[sbti_id]]&lt;&gt;""</f>
        <v>0</v>
      </c>
      <c r="AI103" s="100" t="s">
        <v>1697</v>
      </c>
      <c r="AJ103" s="100" t="s">
        <v>4009</v>
      </c>
      <c r="AK103" s="100" t="s">
        <v>2990</v>
      </c>
      <c r="AL103" s="100" t="s">
        <v>2264</v>
      </c>
      <c r="AM103" s="100" t="s">
        <v>269</v>
      </c>
      <c r="AN103" s="100" t="s">
        <v>417</v>
      </c>
      <c r="AQ103" s="100">
        <v>2050</v>
      </c>
      <c r="AR103" s="100" t="s">
        <v>2992</v>
      </c>
      <c r="AS103" s="100">
        <v>2020</v>
      </c>
      <c r="AT103" s="100" t="s">
        <v>4010</v>
      </c>
      <c r="AU103" s="100" t="s">
        <v>4011</v>
      </c>
      <c r="AV103" s="100" t="s">
        <v>2995</v>
      </c>
      <c r="AW103" s="100">
        <v>2025</v>
      </c>
      <c r="AX103" s="100">
        <v>70</v>
      </c>
      <c r="AY103" s="100">
        <v>2018</v>
      </c>
      <c r="AZ103" s="100" t="s">
        <v>4012</v>
      </c>
      <c r="BA103" s="101" t="s">
        <v>4013</v>
      </c>
      <c r="BB103" s="100" t="s">
        <v>2998</v>
      </c>
      <c r="BC103" s="100" t="s">
        <v>266</v>
      </c>
      <c r="BD103" s="100" t="s">
        <v>266</v>
      </c>
      <c r="BE103" s="100" t="s">
        <v>738</v>
      </c>
      <c r="BF103" s="101" t="s">
        <v>4014</v>
      </c>
      <c r="BG103" s="100" t="s">
        <v>266</v>
      </c>
      <c r="BH103" s="100" t="s">
        <v>3657</v>
      </c>
      <c r="BI103" s="100" t="s">
        <v>3001</v>
      </c>
      <c r="BJ103" s="100" t="s">
        <v>269</v>
      </c>
      <c r="BK103" s="100" t="s">
        <v>266</v>
      </c>
      <c r="BL103" s="100" t="s">
        <v>4015</v>
      </c>
      <c r="BM103" s="100" t="s">
        <v>266</v>
      </c>
      <c r="BN103" s="100" t="s">
        <v>3061</v>
      </c>
      <c r="BQ103" s="100" t="s">
        <v>269</v>
      </c>
      <c r="BR103" s="100" t="s">
        <v>267</v>
      </c>
      <c r="BS103" s="100" t="s">
        <v>4016</v>
      </c>
      <c r="BX103" s="100" t="s">
        <v>269</v>
      </c>
      <c r="BY103" s="100" t="s">
        <v>266</v>
      </c>
      <c r="CD103" s="100">
        <v>42900000000</v>
      </c>
      <c r="CE103" s="100" t="s">
        <v>3080</v>
      </c>
      <c r="CF103" s="100">
        <v>85000</v>
      </c>
      <c r="CT103" s="100" t="b">
        <f>Table1[[#This Row],[company_name_netzero]]&lt;&gt;""</f>
        <v>1</v>
      </c>
      <c r="CZ103" s="100" t="b">
        <f>Table1[[#This Row],[company_name_re100]]&lt;&gt;""</f>
        <v>0</v>
      </c>
    </row>
    <row r="104" spans="1:104" ht="21.9" hidden="1" customHeight="1">
      <c r="A104" s="100">
        <v>102</v>
      </c>
      <c r="B104" s="100" t="s">
        <v>1737</v>
      </c>
      <c r="C104" s="100" t="s">
        <v>4017</v>
      </c>
      <c r="D104" s="100" t="s">
        <v>1738</v>
      </c>
      <c r="E104" s="103">
        <v>0.40400000000000003</v>
      </c>
      <c r="F104" s="100" t="s">
        <v>1739</v>
      </c>
      <c r="G104" s="106">
        <v>-0.04</v>
      </c>
      <c r="H104" s="100" t="s">
        <v>1740</v>
      </c>
      <c r="I104" s="102">
        <v>308092</v>
      </c>
      <c r="J104" s="100">
        <v>114</v>
      </c>
      <c r="K104" s="100">
        <v>18</v>
      </c>
      <c r="AH104" s="100" t="b">
        <f>Table1[[#This Row],[sbti_id]]&lt;&gt;""</f>
        <v>0</v>
      </c>
      <c r="AI104" s="100" t="s">
        <v>1737</v>
      </c>
      <c r="AJ104" s="100" t="s">
        <v>3887</v>
      </c>
      <c r="AK104" s="100" t="s">
        <v>3136</v>
      </c>
      <c r="AL104" s="100" t="s">
        <v>2264</v>
      </c>
      <c r="AM104" s="100" t="s">
        <v>269</v>
      </c>
      <c r="AN104" s="100" t="s">
        <v>675</v>
      </c>
      <c r="AQ104" s="100">
        <v>2030</v>
      </c>
      <c r="AR104" s="100" t="s">
        <v>2992</v>
      </c>
      <c r="AS104" s="100">
        <v>2024</v>
      </c>
      <c r="AT104" s="100" t="s">
        <v>4018</v>
      </c>
      <c r="AU104" s="100" t="s">
        <v>4019</v>
      </c>
      <c r="AV104" s="100" t="s">
        <v>2995</v>
      </c>
      <c r="AW104" s="100">
        <v>2023</v>
      </c>
      <c r="AX104" s="100">
        <v>43</v>
      </c>
      <c r="AY104" s="100">
        <v>2019</v>
      </c>
      <c r="AZ104" s="101" t="s">
        <v>4020</v>
      </c>
      <c r="BA104" s="100" t="s">
        <v>2388</v>
      </c>
      <c r="BB104" s="100" t="s">
        <v>2998</v>
      </c>
      <c r="BC104" s="100" t="s">
        <v>266</v>
      </c>
      <c r="BD104" s="100" t="s">
        <v>266</v>
      </c>
      <c r="BE104" s="100" t="s">
        <v>269</v>
      </c>
      <c r="BF104" s="100" t="s">
        <v>4021</v>
      </c>
      <c r="BG104" s="100" t="s">
        <v>266</v>
      </c>
      <c r="BI104" s="100" t="s">
        <v>3001</v>
      </c>
      <c r="BJ104" s="100" t="s">
        <v>269</v>
      </c>
      <c r="BK104" s="100" t="s">
        <v>266</v>
      </c>
      <c r="BL104" s="100" t="s">
        <v>4022</v>
      </c>
      <c r="BM104" s="100" t="s">
        <v>266</v>
      </c>
      <c r="BN104" s="100" t="s">
        <v>3061</v>
      </c>
      <c r="BR104" s="100" t="s">
        <v>267</v>
      </c>
      <c r="BX104" s="100" t="s">
        <v>269</v>
      </c>
      <c r="BY104" s="100" t="s">
        <v>269</v>
      </c>
      <c r="CD104" s="100">
        <v>57374000000</v>
      </c>
      <c r="CE104" s="100" t="s">
        <v>3080</v>
      </c>
      <c r="CF104" s="100">
        <v>287866</v>
      </c>
      <c r="CT104" s="100" t="b">
        <f>Table1[[#This Row],[company_name_netzero]]&lt;&gt;""</f>
        <v>1</v>
      </c>
      <c r="CZ104" s="100" t="b">
        <f>Table1[[#This Row],[company_name_re100]]&lt;&gt;""</f>
        <v>0</v>
      </c>
    </row>
    <row r="105" spans="1:104" ht="21.9" hidden="1" customHeight="1">
      <c r="A105" s="100">
        <v>103</v>
      </c>
      <c r="B105" s="100" t="s">
        <v>253</v>
      </c>
      <c r="C105" s="100" t="s">
        <v>4023</v>
      </c>
      <c r="D105" s="100" t="s">
        <v>254</v>
      </c>
      <c r="E105" s="103">
        <v>4.7E-2</v>
      </c>
      <c r="F105" s="100" t="s">
        <v>255</v>
      </c>
      <c r="G105" s="103">
        <v>9.7000000000000003E-2</v>
      </c>
      <c r="H105" s="100" t="s">
        <v>256</v>
      </c>
      <c r="I105" s="102">
        <v>100041</v>
      </c>
      <c r="J105" s="100">
        <v>23</v>
      </c>
      <c r="K105" s="100">
        <v>31</v>
      </c>
      <c r="L105" s="100">
        <v>40007348</v>
      </c>
      <c r="M105" s="100" t="s">
        <v>4024</v>
      </c>
      <c r="N105" s="100" t="s">
        <v>4025</v>
      </c>
      <c r="O105" s="100" t="s">
        <v>4026</v>
      </c>
      <c r="P105" s="100" t="s">
        <v>3253</v>
      </c>
      <c r="Q105" s="100" t="s">
        <v>2374</v>
      </c>
      <c r="R105" s="100" t="s">
        <v>3136</v>
      </c>
      <c r="S105" s="100" t="s">
        <v>3066</v>
      </c>
      <c r="T105" s="100" t="s">
        <v>3067</v>
      </c>
      <c r="AF105" s="100" t="s">
        <v>4027</v>
      </c>
      <c r="AG105" s="104">
        <v>42156.041666666664</v>
      </c>
      <c r="AH105" s="100" t="b">
        <f>Table1[[#This Row],[sbti_id]]&lt;&gt;""</f>
        <v>1</v>
      </c>
      <c r="AI105" s="100" t="s">
        <v>253</v>
      </c>
      <c r="AJ105" s="100" t="s">
        <v>3370</v>
      </c>
      <c r="AK105" s="100" t="s">
        <v>3136</v>
      </c>
      <c r="AL105" s="100" t="s">
        <v>2264</v>
      </c>
      <c r="AM105" s="100" t="s">
        <v>269</v>
      </c>
      <c r="AN105" s="100" t="s">
        <v>417</v>
      </c>
      <c r="AQ105" s="100">
        <v>2050</v>
      </c>
      <c r="AR105" s="100" t="s">
        <v>2992</v>
      </c>
      <c r="AS105" s="100">
        <v>2021</v>
      </c>
      <c r="AT105" s="100" t="s">
        <v>4028</v>
      </c>
      <c r="AU105" s="100" t="s">
        <v>4029</v>
      </c>
      <c r="AV105" s="100" t="s">
        <v>2995</v>
      </c>
      <c r="AW105" s="100">
        <v>2030</v>
      </c>
      <c r="AX105" s="100">
        <v>50</v>
      </c>
      <c r="AY105" s="100">
        <v>2019</v>
      </c>
      <c r="AZ105" s="100" t="s">
        <v>4030</v>
      </c>
      <c r="BA105" s="101" t="s">
        <v>4031</v>
      </c>
      <c r="BB105" s="100" t="s">
        <v>2998</v>
      </c>
      <c r="BC105" s="100" t="s">
        <v>267</v>
      </c>
      <c r="BD105" s="100" t="s">
        <v>267</v>
      </c>
      <c r="BE105" s="100" t="s">
        <v>267</v>
      </c>
      <c r="BG105" s="100" t="s">
        <v>266</v>
      </c>
      <c r="BI105" s="100" t="s">
        <v>3001</v>
      </c>
      <c r="BJ105" s="100" t="s">
        <v>269</v>
      </c>
      <c r="BK105" s="100" t="s">
        <v>266</v>
      </c>
      <c r="BL105" s="101" t="s">
        <v>4032</v>
      </c>
      <c r="BM105" s="100" t="s">
        <v>266</v>
      </c>
      <c r="BN105" s="100" t="s">
        <v>3399</v>
      </c>
      <c r="BP105" s="100" t="s">
        <v>4033</v>
      </c>
      <c r="BQ105" s="100" t="s">
        <v>266</v>
      </c>
      <c r="BR105" s="100" t="s">
        <v>3019</v>
      </c>
      <c r="BS105" s="101" t="s">
        <v>4034</v>
      </c>
      <c r="BX105" s="100" t="s">
        <v>269</v>
      </c>
      <c r="BY105" s="100" t="s">
        <v>266</v>
      </c>
      <c r="CD105" s="100">
        <v>116836</v>
      </c>
      <c r="CE105" s="100" t="s">
        <v>3080</v>
      </c>
      <c r="CF105" s="100">
        <v>100041</v>
      </c>
      <c r="CT105" s="100" t="b">
        <f>Table1[[#This Row],[company_name_netzero]]&lt;&gt;""</f>
        <v>1</v>
      </c>
      <c r="CU105" s="100" t="s">
        <v>253</v>
      </c>
      <c r="CV105" s="100">
        <v>2017</v>
      </c>
      <c r="CW105" s="100">
        <v>2025</v>
      </c>
      <c r="CX105" s="100" t="s">
        <v>3080</v>
      </c>
      <c r="CY105" s="100" t="s">
        <v>2374</v>
      </c>
      <c r="CZ105" s="100" t="b">
        <f>Table1[[#This Row],[company_name_re100]]&lt;&gt;""</f>
        <v>1</v>
      </c>
    </row>
    <row r="106" spans="1:104" ht="21.9" hidden="1" customHeight="1">
      <c r="A106" s="100">
        <v>104</v>
      </c>
      <c r="B106" s="100" t="s">
        <v>843</v>
      </c>
      <c r="C106" s="100" t="s">
        <v>4035</v>
      </c>
      <c r="D106" s="100" t="s">
        <v>844</v>
      </c>
      <c r="E106" s="103">
        <v>-3.7999999999999999E-2</v>
      </c>
      <c r="F106" s="100" t="s">
        <v>845</v>
      </c>
      <c r="G106" s="106">
        <v>-0.45</v>
      </c>
      <c r="H106" s="100" t="s">
        <v>846</v>
      </c>
      <c r="I106" s="102">
        <v>32492</v>
      </c>
      <c r="J106" s="100">
        <v>-6</v>
      </c>
      <c r="K106" s="100">
        <v>31</v>
      </c>
      <c r="AH106" s="100" t="b">
        <f>Table1[[#This Row],[sbti_id]]&lt;&gt;""</f>
        <v>0</v>
      </c>
      <c r="AJ106" s="100" t="s">
        <v>4036</v>
      </c>
      <c r="AK106" s="100" t="s">
        <v>3136</v>
      </c>
      <c r="AL106" s="100" t="s">
        <v>2264</v>
      </c>
      <c r="AM106" s="100" t="s">
        <v>269</v>
      </c>
      <c r="AN106" s="100" t="s">
        <v>417</v>
      </c>
      <c r="AQ106" s="100">
        <v>2050</v>
      </c>
      <c r="AR106" s="100" t="s">
        <v>2992</v>
      </c>
      <c r="AS106" s="100">
        <v>2022</v>
      </c>
      <c r="AT106" s="100" t="s">
        <v>4037</v>
      </c>
      <c r="AU106" s="100" t="s">
        <v>4038</v>
      </c>
      <c r="AV106" s="100" t="s">
        <v>2995</v>
      </c>
      <c r="AW106" s="100">
        <v>2030</v>
      </c>
      <c r="AX106" s="100">
        <v>35</v>
      </c>
      <c r="AY106" s="100">
        <v>2018</v>
      </c>
      <c r="AZ106" s="101" t="s">
        <v>4039</v>
      </c>
      <c r="BB106" s="100" t="s">
        <v>2998</v>
      </c>
      <c r="BC106" s="100" t="s">
        <v>266</v>
      </c>
      <c r="BD106" s="100" t="s">
        <v>266</v>
      </c>
      <c r="BE106" s="100" t="s">
        <v>266</v>
      </c>
      <c r="BF106" s="100" t="s">
        <v>4040</v>
      </c>
      <c r="BG106" s="100" t="s">
        <v>266</v>
      </c>
      <c r="BH106" s="100" t="s">
        <v>3469</v>
      </c>
      <c r="BI106" s="100" t="s">
        <v>3001</v>
      </c>
      <c r="BJ106" s="100" t="s">
        <v>269</v>
      </c>
      <c r="BK106" s="100" t="s">
        <v>266</v>
      </c>
      <c r="BL106" s="101" t="s">
        <v>4041</v>
      </c>
      <c r="BM106" s="100" t="s">
        <v>266</v>
      </c>
      <c r="BN106" s="100" t="s">
        <v>3061</v>
      </c>
      <c r="BQ106" s="100" t="s">
        <v>266</v>
      </c>
      <c r="BR106" s="100" t="s">
        <v>418</v>
      </c>
      <c r="BS106" s="101" t="s">
        <v>4042</v>
      </c>
      <c r="BX106" s="100" t="s">
        <v>269</v>
      </c>
      <c r="BY106" s="100" t="s">
        <v>269</v>
      </c>
      <c r="CD106" s="100">
        <v>94930</v>
      </c>
      <c r="CE106" s="100" t="s">
        <v>3036</v>
      </c>
      <c r="CT106" s="100" t="b">
        <f>Table1[[#This Row],[company_name_netzero]]&lt;&gt;""</f>
        <v>0</v>
      </c>
      <c r="CZ106" s="100" t="b">
        <f>Table1[[#This Row],[company_name_re100]]&lt;&gt;""</f>
        <v>0</v>
      </c>
    </row>
    <row r="107" spans="1:104" ht="21.9" hidden="1" customHeight="1">
      <c r="A107" s="100">
        <v>105</v>
      </c>
      <c r="B107" s="100" t="s">
        <v>346</v>
      </c>
      <c r="C107" s="100" t="s">
        <v>4043</v>
      </c>
      <c r="D107" s="100" t="s">
        <v>347</v>
      </c>
      <c r="E107" s="103">
        <v>-1.2999999999999999E-2</v>
      </c>
      <c r="F107" s="100" t="s">
        <v>348</v>
      </c>
      <c r="G107" s="103">
        <v>-0.626</v>
      </c>
      <c r="H107" s="100" t="s">
        <v>349</v>
      </c>
      <c r="I107" s="102">
        <v>417859</v>
      </c>
      <c r="J107" s="100" t="s">
        <v>2976</v>
      </c>
      <c r="K107" s="100">
        <v>31</v>
      </c>
      <c r="L107" s="100">
        <v>40006636</v>
      </c>
      <c r="M107" s="100" t="s">
        <v>4044</v>
      </c>
      <c r="O107" s="100" t="s">
        <v>4045</v>
      </c>
      <c r="P107" s="100" t="s">
        <v>2980</v>
      </c>
      <c r="Q107" s="100" t="s">
        <v>2428</v>
      </c>
      <c r="R107" s="100" t="s">
        <v>3136</v>
      </c>
      <c r="S107" s="100" t="s">
        <v>3137</v>
      </c>
      <c r="T107" s="100" t="s">
        <v>673</v>
      </c>
      <c r="U107" s="100" t="s">
        <v>2984</v>
      </c>
      <c r="V107" s="100">
        <v>2030</v>
      </c>
      <c r="AB107" s="100" t="s">
        <v>4046</v>
      </c>
      <c r="AE107" s="100" t="s">
        <v>2987</v>
      </c>
      <c r="AG107" s="104">
        <v>45778.041666666664</v>
      </c>
      <c r="AH107" s="100" t="b">
        <f>Table1[[#This Row],[sbti_id]]&lt;&gt;""</f>
        <v>1</v>
      </c>
      <c r="AJ107" s="100" t="s">
        <v>3142</v>
      </c>
      <c r="AK107" s="100" t="s">
        <v>3136</v>
      </c>
      <c r="AL107" s="100" t="s">
        <v>2264</v>
      </c>
      <c r="AM107" s="100" t="s">
        <v>266</v>
      </c>
      <c r="AN107" s="100" t="s">
        <v>4047</v>
      </c>
      <c r="AQ107" s="100">
        <v>2020</v>
      </c>
      <c r="AR107" s="100" t="s">
        <v>4048</v>
      </c>
      <c r="AT107" s="100" t="s">
        <v>4049</v>
      </c>
      <c r="AU107" s="100" t="s">
        <v>4050</v>
      </c>
      <c r="AV107" s="100" t="s">
        <v>2995</v>
      </c>
      <c r="AW107" s="100">
        <v>2030</v>
      </c>
      <c r="AX107" s="100">
        <v>30</v>
      </c>
      <c r="AY107" s="100">
        <v>2018</v>
      </c>
      <c r="AZ107" s="101" t="s">
        <v>4051</v>
      </c>
      <c r="BA107" s="101" t="s">
        <v>4052</v>
      </c>
      <c r="BB107" s="100" t="s">
        <v>2998</v>
      </c>
      <c r="BC107" s="100" t="s">
        <v>266</v>
      </c>
      <c r="BD107" s="100" t="s">
        <v>266</v>
      </c>
      <c r="BE107" s="100" t="s">
        <v>269</v>
      </c>
      <c r="BF107" s="101" t="s">
        <v>4053</v>
      </c>
      <c r="BG107" s="100" t="s">
        <v>266</v>
      </c>
      <c r="BH107" s="100" t="s">
        <v>3000</v>
      </c>
      <c r="BI107" s="100" t="s">
        <v>3001</v>
      </c>
      <c r="BJ107" s="100" t="s">
        <v>266</v>
      </c>
      <c r="BK107" s="100" t="s">
        <v>267</v>
      </c>
      <c r="BL107" s="101" t="s">
        <v>4054</v>
      </c>
      <c r="BM107" s="100" t="s">
        <v>266</v>
      </c>
      <c r="BN107" s="100" t="s">
        <v>3238</v>
      </c>
      <c r="BP107" s="101" t="s">
        <v>4055</v>
      </c>
      <c r="BQ107" s="100" t="s">
        <v>269</v>
      </c>
      <c r="BR107" s="100" t="s">
        <v>3019</v>
      </c>
      <c r="BS107" s="101" t="s">
        <v>4056</v>
      </c>
      <c r="BX107" s="100" t="s">
        <v>269</v>
      </c>
      <c r="BY107" s="100" t="s">
        <v>269</v>
      </c>
      <c r="CD107" s="100">
        <v>87220000000</v>
      </c>
      <c r="CE107" s="100" t="s">
        <v>3095</v>
      </c>
      <c r="CT107" s="100" t="b">
        <f>Table1[[#This Row],[company_name_netzero]]&lt;&gt;""</f>
        <v>0</v>
      </c>
      <c r="CZ107" s="100" t="b">
        <f>Table1[[#This Row],[company_name_re100]]&lt;&gt;""</f>
        <v>0</v>
      </c>
    </row>
    <row r="108" spans="1:104" ht="21.9" hidden="1" customHeight="1">
      <c r="A108" s="100">
        <v>106</v>
      </c>
      <c r="B108" s="100" t="s">
        <v>510</v>
      </c>
      <c r="C108" s="100" t="s">
        <v>4057</v>
      </c>
      <c r="D108" s="100" t="s">
        <v>511</v>
      </c>
      <c r="E108" s="106">
        <v>0.01</v>
      </c>
      <c r="F108" s="100" t="s">
        <v>512</v>
      </c>
      <c r="G108" s="103">
        <v>-0.52700000000000002</v>
      </c>
      <c r="H108" s="100" t="s">
        <v>513</v>
      </c>
      <c r="I108" s="102">
        <v>125665</v>
      </c>
      <c r="J108" s="100">
        <v>4</v>
      </c>
      <c r="K108" s="100">
        <v>5</v>
      </c>
      <c r="L108" s="100">
        <v>40009923</v>
      </c>
      <c r="M108" s="100" t="s">
        <v>4058</v>
      </c>
      <c r="N108" s="100" t="s">
        <v>4059</v>
      </c>
      <c r="O108" s="100" t="s">
        <v>4060</v>
      </c>
      <c r="P108" s="100" t="s">
        <v>2980</v>
      </c>
      <c r="Q108" s="100" t="s">
        <v>2981</v>
      </c>
      <c r="R108" s="100" t="s">
        <v>2982</v>
      </c>
      <c r="S108" s="100" t="s">
        <v>3137</v>
      </c>
      <c r="T108" s="100" t="s">
        <v>1421</v>
      </c>
      <c r="AC108" s="100" t="s">
        <v>2986</v>
      </c>
      <c r="AD108" s="104">
        <v>44495.041666666664</v>
      </c>
      <c r="AF108" s="100" t="s">
        <v>2988</v>
      </c>
      <c r="AG108" s="104">
        <v>44495.041666666664</v>
      </c>
      <c r="AH108" s="100" t="b">
        <f>Table1[[#This Row],[sbti_id]]&lt;&gt;""</f>
        <v>1</v>
      </c>
      <c r="AI108" s="128" t="s">
        <v>4061</v>
      </c>
      <c r="AJ108" s="128" t="s">
        <v>2989</v>
      </c>
      <c r="AK108" s="128" t="s">
        <v>2990</v>
      </c>
      <c r="AL108" s="128" t="s">
        <v>2264</v>
      </c>
      <c r="AM108" s="128" t="s">
        <v>269</v>
      </c>
      <c r="AN108" s="128" t="s">
        <v>3013</v>
      </c>
      <c r="AO108" s="128"/>
      <c r="AP108" s="128"/>
      <c r="AQ108" s="128"/>
      <c r="AR108" s="128"/>
      <c r="AS108" s="128"/>
      <c r="AT108" s="128"/>
      <c r="AU108" s="128" t="s">
        <v>4062</v>
      </c>
      <c r="AV108" s="128" t="s">
        <v>3013</v>
      </c>
      <c r="AW108" s="128"/>
      <c r="AX108" s="128"/>
      <c r="AY108" s="128"/>
      <c r="AZ108" s="128"/>
      <c r="BA108" s="128" t="s">
        <v>4063</v>
      </c>
      <c r="BB108" s="128" t="s">
        <v>267</v>
      </c>
      <c r="BC108" s="128" t="s">
        <v>267</v>
      </c>
      <c r="BD108" s="128" t="s">
        <v>267</v>
      </c>
      <c r="BE108" s="128" t="s">
        <v>267</v>
      </c>
      <c r="BF108" s="128"/>
      <c r="BG108" s="128" t="s">
        <v>269</v>
      </c>
      <c r="BH108" s="128"/>
      <c r="BI108" s="128" t="s">
        <v>3001</v>
      </c>
      <c r="BJ108" s="128" t="s">
        <v>269</v>
      </c>
      <c r="BK108" s="128" t="s">
        <v>267</v>
      </c>
      <c r="BL108" s="129" t="s">
        <v>4064</v>
      </c>
      <c r="BM108" s="128" t="s">
        <v>267</v>
      </c>
      <c r="BN108" s="128"/>
      <c r="BO108" s="128"/>
      <c r="BP108" s="128"/>
      <c r="BQ108" s="128" t="s">
        <v>269</v>
      </c>
      <c r="BR108" s="128" t="s">
        <v>267</v>
      </c>
      <c r="BS108" s="128"/>
      <c r="BT108" s="128"/>
      <c r="BU108" s="128"/>
      <c r="BV108" s="128"/>
      <c r="BW108" s="128"/>
      <c r="BX108" s="128" t="s">
        <v>269</v>
      </c>
      <c r="BY108" s="128" t="s">
        <v>266</v>
      </c>
      <c r="BZ108" s="128"/>
      <c r="CA108" s="128"/>
      <c r="CB108" s="128"/>
      <c r="CC108" s="128"/>
      <c r="CD108" s="128">
        <v>95724000000</v>
      </c>
      <c r="CE108" s="128" t="s">
        <v>3095</v>
      </c>
      <c r="CF108" s="128">
        <v>125665</v>
      </c>
      <c r="CG108" s="128"/>
      <c r="CH108" s="128"/>
      <c r="CI108" s="128"/>
      <c r="CJ108" s="128"/>
      <c r="CK108" s="128"/>
      <c r="CL108" s="128"/>
      <c r="CM108" s="128"/>
      <c r="CN108" s="128"/>
      <c r="CO108" s="128"/>
      <c r="CP108" s="128"/>
      <c r="CQ108" s="128"/>
      <c r="CR108" s="128"/>
      <c r="CS108" s="128"/>
      <c r="CT108" s="100" t="b">
        <f>Table1[[#This Row],[company_name_netzero]]&lt;&gt;""</f>
        <v>1</v>
      </c>
      <c r="CZ108" s="100" t="b">
        <f>Table1[[#This Row],[company_name_re100]]&lt;&gt;""</f>
        <v>0</v>
      </c>
    </row>
    <row r="109" spans="1:104" ht="21.9" hidden="1" customHeight="1">
      <c r="A109" s="100">
        <v>107</v>
      </c>
      <c r="B109" s="100" t="s">
        <v>514</v>
      </c>
      <c r="C109" s="100" t="s">
        <v>4065</v>
      </c>
      <c r="D109" s="100" t="s">
        <v>515</v>
      </c>
      <c r="E109" s="103">
        <v>-0.13500000000000001</v>
      </c>
      <c r="F109" s="100" t="s">
        <v>516</v>
      </c>
      <c r="G109" s="103">
        <v>-0.113</v>
      </c>
      <c r="H109" s="100" t="s">
        <v>517</v>
      </c>
      <c r="I109" s="102">
        <v>723227</v>
      </c>
      <c r="J109" s="100">
        <v>-24</v>
      </c>
      <c r="K109" s="100">
        <v>15</v>
      </c>
      <c r="AH109" s="100" t="b">
        <f>Table1[[#This Row],[sbti_id]]&lt;&gt;""</f>
        <v>0</v>
      </c>
      <c r="CT109" s="100" t="b">
        <f>Table1[[#This Row],[company_name_netzero]]&lt;&gt;""</f>
        <v>0</v>
      </c>
      <c r="CZ109" s="100" t="b">
        <f>Table1[[#This Row],[company_name_re100]]&lt;&gt;""</f>
        <v>0</v>
      </c>
    </row>
    <row r="110" spans="1:104" ht="21.9" hidden="1" customHeight="1">
      <c r="A110" s="100">
        <v>108</v>
      </c>
      <c r="B110" s="100" t="s">
        <v>1693</v>
      </c>
      <c r="C110" s="100" t="s">
        <v>4066</v>
      </c>
      <c r="D110" s="100" t="s">
        <v>1694</v>
      </c>
      <c r="E110" s="103">
        <v>8.0000000000000002E-3</v>
      </c>
      <c r="F110" s="100" t="s">
        <v>1695</v>
      </c>
      <c r="G110" s="103">
        <v>-5.8000000000000003E-2</v>
      </c>
      <c r="H110" s="100" t="s">
        <v>1696</v>
      </c>
      <c r="I110" s="102">
        <v>222000</v>
      </c>
      <c r="J110" s="100">
        <v>6</v>
      </c>
      <c r="K110" s="100">
        <v>31</v>
      </c>
      <c r="L110" s="100">
        <v>40010890</v>
      </c>
      <c r="N110" s="100" t="s">
        <v>4067</v>
      </c>
      <c r="O110" s="100" t="s">
        <v>4068</v>
      </c>
      <c r="P110" s="100" t="s">
        <v>2980</v>
      </c>
      <c r="Q110" s="100" t="s">
        <v>2336</v>
      </c>
      <c r="R110" s="100" t="s">
        <v>3136</v>
      </c>
      <c r="S110" s="100" t="s">
        <v>2983</v>
      </c>
      <c r="T110" s="100" t="s">
        <v>673</v>
      </c>
      <c r="U110" s="100" t="s">
        <v>2984</v>
      </c>
      <c r="V110" s="100">
        <v>2030</v>
      </c>
      <c r="W110" s="100" t="s">
        <v>673</v>
      </c>
      <c r="X110" s="100" t="s">
        <v>2984</v>
      </c>
      <c r="Y110" s="100">
        <v>2050</v>
      </c>
      <c r="Z110" s="100" t="s">
        <v>673</v>
      </c>
      <c r="AA110" s="100">
        <v>2050</v>
      </c>
      <c r="AB110" s="101" t="s">
        <v>4069</v>
      </c>
      <c r="AC110" s="100" t="s">
        <v>2986</v>
      </c>
      <c r="AD110" s="104">
        <v>44440.041666666664</v>
      </c>
      <c r="AE110" s="100" t="s">
        <v>2987</v>
      </c>
      <c r="AG110" s="104">
        <v>45792.041666666664</v>
      </c>
      <c r="AH110" s="100" t="b">
        <f>Table1[[#This Row],[sbti_id]]&lt;&gt;""</f>
        <v>1</v>
      </c>
      <c r="AJ110" s="100" t="s">
        <v>4070</v>
      </c>
      <c r="AK110" s="100" t="s">
        <v>3136</v>
      </c>
      <c r="AL110" s="100" t="s">
        <v>2264</v>
      </c>
      <c r="AM110" s="100" t="s">
        <v>269</v>
      </c>
      <c r="AN110" s="100" t="s">
        <v>417</v>
      </c>
      <c r="AQ110" s="100">
        <v>2050</v>
      </c>
      <c r="AR110" s="100" t="s">
        <v>2992</v>
      </c>
      <c r="AS110" s="100">
        <v>2024</v>
      </c>
      <c r="AT110" s="101" t="s">
        <v>4071</v>
      </c>
      <c r="AU110" s="100" t="s">
        <v>4072</v>
      </c>
      <c r="AV110" s="100" t="s">
        <v>2995</v>
      </c>
      <c r="AW110" s="100">
        <v>2030</v>
      </c>
      <c r="AX110" s="100">
        <v>36</v>
      </c>
      <c r="AY110" s="100">
        <v>2018</v>
      </c>
      <c r="AZ110" s="101" t="s">
        <v>4073</v>
      </c>
      <c r="BA110" s="101" t="s">
        <v>4074</v>
      </c>
      <c r="BB110" s="100" t="s">
        <v>2998</v>
      </c>
      <c r="BC110" s="100" t="s">
        <v>266</v>
      </c>
      <c r="BD110" s="100" t="s">
        <v>266</v>
      </c>
      <c r="BE110" s="100" t="s">
        <v>266</v>
      </c>
      <c r="BF110" s="100" t="s">
        <v>4075</v>
      </c>
      <c r="BG110" s="100" t="s">
        <v>266</v>
      </c>
      <c r="BH110" s="100" t="s">
        <v>3191</v>
      </c>
      <c r="BI110" s="100" t="s">
        <v>3001</v>
      </c>
      <c r="BJ110" s="100" t="s">
        <v>269</v>
      </c>
      <c r="BK110" s="100" t="s">
        <v>266</v>
      </c>
      <c r="BL110" s="100" t="s">
        <v>4076</v>
      </c>
      <c r="BM110" s="100" t="s">
        <v>266</v>
      </c>
      <c r="BN110" s="100" t="s">
        <v>4077</v>
      </c>
      <c r="BO110" s="100">
        <v>17</v>
      </c>
      <c r="BP110" s="101" t="s">
        <v>4078</v>
      </c>
      <c r="BQ110" s="100" t="s">
        <v>266</v>
      </c>
      <c r="BR110" s="100" t="s">
        <v>3271</v>
      </c>
      <c r="BS110" s="101" t="s">
        <v>4079</v>
      </c>
      <c r="BX110" s="100" t="s">
        <v>269</v>
      </c>
      <c r="BY110" s="100" t="s">
        <v>269</v>
      </c>
      <c r="CD110" s="100">
        <v>96656000000</v>
      </c>
      <c r="CE110" s="100" t="s">
        <v>3587</v>
      </c>
      <c r="CF110" s="100">
        <v>222000</v>
      </c>
      <c r="CT110" s="100" t="b">
        <f>Table1[[#This Row],[company_name_netzero]]&lt;&gt;""</f>
        <v>0</v>
      </c>
      <c r="CZ110" s="100" t="b">
        <f>Table1[[#This Row],[company_name_re100]]&lt;&gt;""</f>
        <v>0</v>
      </c>
    </row>
    <row r="111" spans="1:104" ht="21.9" hidden="1" customHeight="1">
      <c r="A111" s="100">
        <v>109</v>
      </c>
      <c r="B111" s="100" t="s">
        <v>1124</v>
      </c>
      <c r="C111" s="100" t="s">
        <v>4080</v>
      </c>
      <c r="D111" s="100" t="s">
        <v>1125</v>
      </c>
      <c r="E111" s="103">
        <v>-5.0000000000000001E-3</v>
      </c>
      <c r="F111" s="100" t="s">
        <v>1126</v>
      </c>
      <c r="G111" s="103">
        <v>4.1000000000000002E-2</v>
      </c>
      <c r="H111" s="100" t="s">
        <v>1127</v>
      </c>
      <c r="I111" s="102">
        <v>138129</v>
      </c>
      <c r="J111" s="100">
        <v>-2</v>
      </c>
      <c r="K111" s="100">
        <v>31</v>
      </c>
      <c r="AH111" s="100" t="b">
        <f>Table1[[#This Row],[sbti_id]]&lt;&gt;""</f>
        <v>0</v>
      </c>
      <c r="AI111" s="100" t="s">
        <v>1124</v>
      </c>
      <c r="AJ111" s="100" t="s">
        <v>3185</v>
      </c>
      <c r="AK111" s="100" t="s">
        <v>3040</v>
      </c>
      <c r="AL111" s="100" t="s">
        <v>2264</v>
      </c>
      <c r="AM111" s="100" t="s">
        <v>269</v>
      </c>
      <c r="AN111" s="100" t="s">
        <v>417</v>
      </c>
      <c r="AQ111" s="100">
        <v>2050</v>
      </c>
      <c r="AR111" s="100" t="s">
        <v>2992</v>
      </c>
      <c r="AS111" s="100">
        <v>2025</v>
      </c>
      <c r="AT111" s="100" t="s">
        <v>4081</v>
      </c>
      <c r="AU111" s="100" t="s">
        <v>4082</v>
      </c>
      <c r="AV111" s="100" t="s">
        <v>2995</v>
      </c>
      <c r="AW111" s="100">
        <v>2040</v>
      </c>
      <c r="AX111" s="100">
        <v>75</v>
      </c>
      <c r="AY111" s="100">
        <v>2018</v>
      </c>
      <c r="AZ111" s="100" t="s">
        <v>4083</v>
      </c>
      <c r="BA111" s="100" t="s">
        <v>4084</v>
      </c>
      <c r="BB111" s="100" t="s">
        <v>2998</v>
      </c>
      <c r="BC111" s="100" t="s">
        <v>266</v>
      </c>
      <c r="BD111" s="100" t="s">
        <v>266</v>
      </c>
      <c r="BE111" s="100" t="s">
        <v>266</v>
      </c>
      <c r="BF111" s="100" t="s">
        <v>4085</v>
      </c>
      <c r="BG111" s="100" t="s">
        <v>266</v>
      </c>
      <c r="BH111" s="100" t="s">
        <v>4086</v>
      </c>
      <c r="BI111" s="100" t="s">
        <v>3001</v>
      </c>
      <c r="BJ111" s="100" t="s">
        <v>269</v>
      </c>
      <c r="BK111" s="100" t="s">
        <v>266</v>
      </c>
      <c r="BL111" s="100" t="s">
        <v>4087</v>
      </c>
      <c r="BM111" s="100" t="s">
        <v>266</v>
      </c>
      <c r="BN111" s="100" t="s">
        <v>3061</v>
      </c>
      <c r="BQ111" s="100" t="s">
        <v>269</v>
      </c>
      <c r="BR111" s="100" t="s">
        <v>880</v>
      </c>
      <c r="BS111" s="101" t="s">
        <v>4088</v>
      </c>
      <c r="BX111" s="100" t="s">
        <v>269</v>
      </c>
      <c r="BY111" s="100" t="s">
        <v>269</v>
      </c>
      <c r="CD111" s="100">
        <v>96494000000</v>
      </c>
      <c r="CE111" s="100" t="s">
        <v>3080</v>
      </c>
      <c r="CF111" s="100">
        <v>113733</v>
      </c>
      <c r="CT111" s="100" t="b">
        <f>Table1[[#This Row],[company_name_netzero]]&lt;&gt;""</f>
        <v>1</v>
      </c>
      <c r="CZ111" s="100" t="b">
        <f>Table1[[#This Row],[company_name_re100]]&lt;&gt;""</f>
        <v>0</v>
      </c>
    </row>
    <row r="112" spans="1:104" ht="21.9" hidden="1" customHeight="1">
      <c r="A112" s="100">
        <v>110</v>
      </c>
      <c r="B112" s="100" t="s">
        <v>1396</v>
      </c>
      <c r="C112" s="100" t="s">
        <v>4089</v>
      </c>
      <c r="D112" s="100" t="s">
        <v>1397</v>
      </c>
      <c r="E112" s="103">
        <v>4.2999999999999997E-2</v>
      </c>
      <c r="F112" s="100" t="s">
        <v>1398</v>
      </c>
      <c r="G112" s="103">
        <v>-0.19800000000000001</v>
      </c>
      <c r="H112" s="100" t="s">
        <v>1399</v>
      </c>
      <c r="I112" s="102">
        <v>56400</v>
      </c>
      <c r="J112" s="100">
        <v>11</v>
      </c>
      <c r="K112" s="100">
        <v>31</v>
      </c>
      <c r="AH112" s="100" t="b">
        <f>Table1[[#This Row],[sbti_id]]&lt;&gt;""</f>
        <v>0</v>
      </c>
      <c r="AI112" s="100" t="s">
        <v>4090</v>
      </c>
      <c r="AJ112" s="100" t="s">
        <v>3185</v>
      </c>
      <c r="AK112" s="100" t="s">
        <v>3040</v>
      </c>
      <c r="AL112" s="100" t="s">
        <v>2264</v>
      </c>
      <c r="AM112" s="100" t="s">
        <v>269</v>
      </c>
      <c r="AN112" s="100" t="s">
        <v>417</v>
      </c>
      <c r="AP112" s="100">
        <v>2020</v>
      </c>
      <c r="AQ112" s="100">
        <v>2050</v>
      </c>
      <c r="AR112" s="100" t="s">
        <v>2992</v>
      </c>
      <c r="AT112" s="100" t="s">
        <v>4091</v>
      </c>
      <c r="AU112" s="100" t="s">
        <v>4092</v>
      </c>
      <c r="AV112" s="100" t="s">
        <v>2995</v>
      </c>
      <c r="AW112" s="100">
        <v>2030</v>
      </c>
      <c r="AX112" s="100">
        <v>50</v>
      </c>
      <c r="AY112" s="100">
        <v>2020</v>
      </c>
      <c r="AZ112" s="100" t="s">
        <v>4093</v>
      </c>
      <c r="BB112" s="100" t="s">
        <v>2998</v>
      </c>
      <c r="BC112" s="100" t="s">
        <v>266</v>
      </c>
      <c r="BD112" s="100" t="s">
        <v>266</v>
      </c>
      <c r="BE112" s="100" t="s">
        <v>738</v>
      </c>
      <c r="BG112" s="100" t="s">
        <v>266</v>
      </c>
      <c r="BH112" s="100" t="s">
        <v>3076</v>
      </c>
      <c r="BI112" s="100" t="s">
        <v>3001</v>
      </c>
      <c r="BJ112" s="100" t="s">
        <v>269</v>
      </c>
      <c r="BK112" s="100" t="s">
        <v>266</v>
      </c>
      <c r="BL112" s="100" t="s">
        <v>4094</v>
      </c>
      <c r="BM112" s="100" t="s">
        <v>266</v>
      </c>
      <c r="BN112" s="100" t="s">
        <v>3061</v>
      </c>
      <c r="BQ112" s="100" t="s">
        <v>269</v>
      </c>
      <c r="BR112" s="100" t="s">
        <v>3019</v>
      </c>
      <c r="BS112" s="101" t="s">
        <v>4095</v>
      </c>
      <c r="BX112" s="100" t="s">
        <v>269</v>
      </c>
      <c r="BY112" s="100" t="s">
        <v>269</v>
      </c>
      <c r="CD112" s="100">
        <v>94457000000</v>
      </c>
      <c r="CE112" s="100" t="s">
        <v>3080</v>
      </c>
      <c r="CF112" s="100">
        <v>53602</v>
      </c>
      <c r="CT112" s="100" t="b">
        <f>Table1[[#This Row],[company_name_netzero]]&lt;&gt;""</f>
        <v>1</v>
      </c>
      <c r="CZ112" s="100" t="b">
        <f>Table1[[#This Row],[company_name_re100]]&lt;&gt;""</f>
        <v>0</v>
      </c>
    </row>
    <row r="113" spans="1:104" ht="21.9" hidden="1" customHeight="1">
      <c r="A113" s="100">
        <v>111</v>
      </c>
      <c r="B113" s="100" t="s">
        <v>741</v>
      </c>
      <c r="C113" s="100" t="s">
        <v>4096</v>
      </c>
      <c r="D113" s="100" t="s">
        <v>742</v>
      </c>
      <c r="E113" s="103">
        <v>8.1000000000000003E-2</v>
      </c>
      <c r="F113" s="100" t="s">
        <v>743</v>
      </c>
      <c r="G113" s="103">
        <v>0.35499999999999998</v>
      </c>
      <c r="H113" s="100" t="s">
        <v>744</v>
      </c>
      <c r="I113" s="102">
        <v>108000</v>
      </c>
      <c r="J113" s="100">
        <v>22</v>
      </c>
      <c r="K113" s="100">
        <v>25</v>
      </c>
      <c r="L113" s="100">
        <v>40003670</v>
      </c>
      <c r="M113" s="100" t="s">
        <v>741</v>
      </c>
      <c r="N113" s="100" t="s">
        <v>4097</v>
      </c>
      <c r="O113" s="100" t="s">
        <v>4098</v>
      </c>
      <c r="P113" s="100" t="s">
        <v>2980</v>
      </c>
      <c r="Q113" s="100" t="s">
        <v>2981</v>
      </c>
      <c r="R113" s="100" t="s">
        <v>2982</v>
      </c>
      <c r="S113" s="100" t="s">
        <v>3085</v>
      </c>
      <c r="T113" s="100" t="s">
        <v>673</v>
      </c>
      <c r="U113" s="100" t="s">
        <v>2984</v>
      </c>
      <c r="V113" s="100" t="s">
        <v>4099</v>
      </c>
      <c r="W113" s="100" t="s">
        <v>673</v>
      </c>
      <c r="X113" s="100" t="s">
        <v>2984</v>
      </c>
      <c r="Y113" s="100" t="s">
        <v>4100</v>
      </c>
      <c r="Z113" s="100" t="s">
        <v>673</v>
      </c>
      <c r="AA113" s="100" t="s">
        <v>4100</v>
      </c>
      <c r="AB113" s="101" t="s">
        <v>4101</v>
      </c>
      <c r="AC113" s="100" t="s">
        <v>2986</v>
      </c>
      <c r="AD113" s="104">
        <v>44315.041666666664</v>
      </c>
      <c r="AE113" s="100" t="s">
        <v>2987</v>
      </c>
      <c r="AG113" s="104">
        <v>45554.041666666664</v>
      </c>
      <c r="AH113" s="100" t="b">
        <f>Table1[[#This Row],[sbti_id]]&lt;&gt;""</f>
        <v>1</v>
      </c>
      <c r="AI113" s="128" t="s">
        <v>4102</v>
      </c>
      <c r="AJ113" s="128" t="s">
        <v>2989</v>
      </c>
      <c r="AK113" s="128" t="s">
        <v>2990</v>
      </c>
      <c r="AL113" s="128" t="s">
        <v>2264</v>
      </c>
      <c r="AM113" s="128" t="s">
        <v>269</v>
      </c>
      <c r="AN113" s="128" t="s">
        <v>417</v>
      </c>
      <c r="AO113" s="128"/>
      <c r="AP113" s="128"/>
      <c r="AQ113" s="128">
        <v>2050</v>
      </c>
      <c r="AR113" s="128" t="s">
        <v>2992</v>
      </c>
      <c r="AS113" s="128">
        <v>2021</v>
      </c>
      <c r="AT113" s="129" t="s">
        <v>4103</v>
      </c>
      <c r="AU113" s="128" t="s">
        <v>4104</v>
      </c>
      <c r="AV113" s="128" t="s">
        <v>2995</v>
      </c>
      <c r="AW113" s="128">
        <v>2030</v>
      </c>
      <c r="AX113" s="128">
        <v>50</v>
      </c>
      <c r="AY113" s="128">
        <v>2020</v>
      </c>
      <c r="AZ113" s="128" t="s">
        <v>4105</v>
      </c>
      <c r="BA113" s="129" t="s">
        <v>4106</v>
      </c>
      <c r="BB113" s="128" t="s">
        <v>2998</v>
      </c>
      <c r="BC113" s="128" t="s">
        <v>266</v>
      </c>
      <c r="BD113" s="128" t="s">
        <v>266</v>
      </c>
      <c r="BE113" s="128" t="s">
        <v>266</v>
      </c>
      <c r="BF113" s="128" t="s">
        <v>4107</v>
      </c>
      <c r="BG113" s="128" t="s">
        <v>269</v>
      </c>
      <c r="BH113" s="128"/>
      <c r="BI113" s="128" t="s">
        <v>3001</v>
      </c>
      <c r="BJ113" s="128" t="s">
        <v>269</v>
      </c>
      <c r="BK113" s="128" t="s">
        <v>266</v>
      </c>
      <c r="BL113" s="129" t="s">
        <v>4108</v>
      </c>
      <c r="BM113" s="128" t="s">
        <v>267</v>
      </c>
      <c r="BN113" s="128"/>
      <c r="BO113" s="128"/>
      <c r="BP113" s="128"/>
      <c r="BQ113" s="128" t="s">
        <v>269</v>
      </c>
      <c r="BR113" s="128" t="s">
        <v>269</v>
      </c>
      <c r="BS113" s="129" t="s">
        <v>4109</v>
      </c>
      <c r="BT113" s="128"/>
      <c r="BU113" s="128"/>
      <c r="BV113" s="128"/>
      <c r="BW113" s="128"/>
      <c r="BX113" s="128" t="s">
        <v>269</v>
      </c>
      <c r="BY113" s="128" t="s">
        <v>266</v>
      </c>
      <c r="BZ113" s="128"/>
      <c r="CA113" s="128"/>
      <c r="CB113" s="128"/>
      <c r="CC113" s="128"/>
      <c r="CD113" s="128">
        <v>95467000000</v>
      </c>
      <c r="CE113" s="128" t="s">
        <v>3005</v>
      </c>
      <c r="CF113" s="128">
        <v>111300</v>
      </c>
      <c r="CG113" s="128"/>
      <c r="CH113" s="128"/>
      <c r="CI113" s="128"/>
      <c r="CJ113" s="128"/>
      <c r="CK113" s="128"/>
      <c r="CL113" s="128"/>
      <c r="CM113" s="128"/>
      <c r="CN113" s="128"/>
      <c r="CO113" s="128"/>
      <c r="CP113" s="128"/>
      <c r="CQ113" s="128"/>
      <c r="CR113" s="128"/>
      <c r="CS113" s="128"/>
      <c r="CT113" s="100" t="b">
        <f>Table1[[#This Row],[company_name_netzero]]&lt;&gt;""</f>
        <v>1</v>
      </c>
      <c r="CU113" s="100" t="s">
        <v>741</v>
      </c>
      <c r="CV113" s="100">
        <v>2019</v>
      </c>
      <c r="CW113" s="100">
        <v>2040</v>
      </c>
      <c r="CX113" s="100" t="s">
        <v>3095</v>
      </c>
      <c r="CY113" s="100" t="s">
        <v>2981</v>
      </c>
      <c r="CZ113" s="100" t="b">
        <f>Table1[[#This Row],[company_name_re100]]&lt;&gt;""</f>
        <v>1</v>
      </c>
    </row>
    <row r="114" spans="1:104" ht="21.9" hidden="1" customHeight="1">
      <c r="A114" s="100">
        <v>112</v>
      </c>
      <c r="B114" s="100" t="s">
        <v>1676</v>
      </c>
      <c r="C114" s="100" t="s">
        <v>4110</v>
      </c>
      <c r="D114" s="100" t="s">
        <v>1677</v>
      </c>
      <c r="E114" s="103">
        <v>4.7E-2</v>
      </c>
      <c r="F114" s="100" t="s">
        <v>1678</v>
      </c>
      <c r="G114" s="103">
        <v>0.45500000000000002</v>
      </c>
      <c r="H114" s="100" t="s">
        <v>1679</v>
      </c>
      <c r="I114" s="102">
        <v>194956</v>
      </c>
      <c r="J114" s="100" t="s">
        <v>2976</v>
      </c>
      <c r="K114" s="100">
        <v>1</v>
      </c>
      <c r="AH114" s="100" t="b">
        <f>Table1[[#This Row],[sbti_id]]&lt;&gt;""</f>
        <v>0</v>
      </c>
      <c r="AI114" s="100" t="s">
        <v>1676</v>
      </c>
      <c r="AJ114" s="100" t="s">
        <v>3142</v>
      </c>
      <c r="AK114" s="100" t="s">
        <v>3136</v>
      </c>
      <c r="AL114" s="100" t="s">
        <v>2264</v>
      </c>
      <c r="AM114" s="100" t="s">
        <v>266</v>
      </c>
      <c r="AN114" s="100" t="s">
        <v>417</v>
      </c>
      <c r="AQ114" s="100">
        <v>2050</v>
      </c>
      <c r="AR114" s="100" t="s">
        <v>2992</v>
      </c>
      <c r="AS114" s="100">
        <v>2022</v>
      </c>
      <c r="AT114" s="101" t="s">
        <v>4111</v>
      </c>
      <c r="AU114" s="100" t="s">
        <v>4112</v>
      </c>
      <c r="AV114" s="100" t="s">
        <v>2995</v>
      </c>
      <c r="AW114" s="100">
        <v>2030</v>
      </c>
      <c r="AX114" s="100">
        <v>30</v>
      </c>
      <c r="AY114" s="100">
        <v>2019</v>
      </c>
      <c r="AZ114" s="101" t="s">
        <v>4113</v>
      </c>
      <c r="BA114" s="101" t="s">
        <v>4114</v>
      </c>
      <c r="BB114" s="100" t="s">
        <v>2998</v>
      </c>
      <c r="BC114" s="100" t="s">
        <v>266</v>
      </c>
      <c r="BD114" s="100" t="s">
        <v>266</v>
      </c>
      <c r="BE114" s="100" t="s">
        <v>266</v>
      </c>
      <c r="BF114" s="101" t="s">
        <v>4115</v>
      </c>
      <c r="BG114" s="100" t="s">
        <v>266</v>
      </c>
      <c r="BH114" s="100" t="s">
        <v>3000</v>
      </c>
      <c r="BI114" s="100" t="s">
        <v>3001</v>
      </c>
      <c r="BJ114" s="100" t="s">
        <v>269</v>
      </c>
      <c r="BK114" s="100" t="s">
        <v>266</v>
      </c>
      <c r="BL114" s="101" t="s">
        <v>4116</v>
      </c>
      <c r="BM114" s="100" t="s">
        <v>266</v>
      </c>
      <c r="BN114" s="100" t="s">
        <v>3352</v>
      </c>
      <c r="BQ114" s="100" t="s">
        <v>269</v>
      </c>
      <c r="BR114" s="100" t="s">
        <v>267</v>
      </c>
      <c r="BS114" s="101" t="s">
        <v>4117</v>
      </c>
      <c r="BX114" s="100" t="s">
        <v>269</v>
      </c>
      <c r="BY114" s="100" t="s">
        <v>269</v>
      </c>
      <c r="CD114" s="100">
        <v>75270000000</v>
      </c>
      <c r="CE114" s="100" t="s">
        <v>3005</v>
      </c>
      <c r="CT114" s="100" t="b">
        <f>Table1[[#This Row],[company_name_netzero]]&lt;&gt;""</f>
        <v>1</v>
      </c>
      <c r="CZ114" s="100" t="b">
        <f>Table1[[#This Row],[company_name_re100]]&lt;&gt;""</f>
        <v>0</v>
      </c>
    </row>
    <row r="115" spans="1:104" ht="21.9" hidden="1" customHeight="1">
      <c r="A115" s="100">
        <v>113</v>
      </c>
      <c r="B115" s="100" t="s">
        <v>521</v>
      </c>
      <c r="C115" s="100" t="s">
        <v>4118</v>
      </c>
      <c r="D115" s="100" t="s">
        <v>522</v>
      </c>
      <c r="E115" s="103">
        <v>2.8000000000000001E-2</v>
      </c>
      <c r="F115" s="100" t="s">
        <v>523</v>
      </c>
      <c r="G115" s="103">
        <v>-0.56399999999999995</v>
      </c>
      <c r="H115" s="100" t="s">
        <v>524</v>
      </c>
      <c r="I115" s="102">
        <v>324750</v>
      </c>
      <c r="J115" s="100">
        <v>9</v>
      </c>
      <c r="K115" s="100">
        <v>31</v>
      </c>
      <c r="L115" s="100">
        <v>40008074</v>
      </c>
      <c r="M115" s="100" t="s">
        <v>521</v>
      </c>
      <c r="N115" s="100" t="s">
        <v>4119</v>
      </c>
      <c r="O115" s="100" t="s">
        <v>4120</v>
      </c>
      <c r="P115" s="100" t="s">
        <v>2980</v>
      </c>
      <c r="Q115" s="100" t="s">
        <v>2374</v>
      </c>
      <c r="R115" s="100" t="s">
        <v>3136</v>
      </c>
      <c r="S115" s="100" t="s">
        <v>2983</v>
      </c>
      <c r="T115" s="100" t="s">
        <v>673</v>
      </c>
      <c r="U115" s="100" t="s">
        <v>4121</v>
      </c>
      <c r="V115" s="100">
        <v>2030</v>
      </c>
      <c r="Z115" s="100" t="s">
        <v>1421</v>
      </c>
      <c r="AB115" s="100" t="s">
        <v>4122</v>
      </c>
      <c r="AC115" s="100" t="s">
        <v>2986</v>
      </c>
      <c r="AD115" s="104">
        <v>44490.041666666664</v>
      </c>
      <c r="AE115" s="100" t="s">
        <v>4123</v>
      </c>
      <c r="AF115" s="100" t="s">
        <v>2988</v>
      </c>
      <c r="AG115" s="104">
        <v>44490.041666666664</v>
      </c>
      <c r="AH115" s="100" t="b">
        <f>Table1[[#This Row],[sbti_id]]&lt;&gt;""</f>
        <v>1</v>
      </c>
      <c r="AI115" s="100" t="s">
        <v>521</v>
      </c>
      <c r="AJ115" s="100" t="s">
        <v>3370</v>
      </c>
      <c r="AK115" s="100" t="s">
        <v>3136</v>
      </c>
      <c r="AL115" s="100" t="s">
        <v>2264</v>
      </c>
      <c r="AM115" s="100" t="s">
        <v>269</v>
      </c>
      <c r="AN115" s="100" t="s">
        <v>675</v>
      </c>
      <c r="AQ115" s="100">
        <v>2040</v>
      </c>
      <c r="AR115" s="100" t="s">
        <v>2992</v>
      </c>
      <c r="AS115" s="100">
        <v>2022</v>
      </c>
      <c r="AT115" s="101" t="s">
        <v>4124</v>
      </c>
      <c r="AU115" s="100" t="s">
        <v>4125</v>
      </c>
      <c r="AV115" s="100" t="s">
        <v>2995</v>
      </c>
      <c r="AW115" s="100">
        <v>2030</v>
      </c>
      <c r="AX115" s="100">
        <v>50</v>
      </c>
      <c r="AY115" s="100">
        <v>2019</v>
      </c>
      <c r="AZ115" s="101" t="s">
        <v>4126</v>
      </c>
      <c r="BA115" s="101" t="s">
        <v>4127</v>
      </c>
      <c r="BB115" s="100" t="s">
        <v>3014</v>
      </c>
      <c r="BC115" s="100" t="s">
        <v>266</v>
      </c>
      <c r="BD115" s="100" t="s">
        <v>266</v>
      </c>
      <c r="BE115" s="100" t="s">
        <v>738</v>
      </c>
      <c r="BF115" s="101" t="s">
        <v>4128</v>
      </c>
      <c r="BG115" s="100" t="s">
        <v>266</v>
      </c>
      <c r="BH115" s="100" t="s">
        <v>3304</v>
      </c>
      <c r="BI115" s="100" t="s">
        <v>3340</v>
      </c>
      <c r="BJ115" s="100" t="s">
        <v>269</v>
      </c>
      <c r="BK115" s="100" t="s">
        <v>267</v>
      </c>
      <c r="BL115" s="101" t="s">
        <v>4129</v>
      </c>
      <c r="BM115" s="100" t="s">
        <v>267</v>
      </c>
      <c r="BQ115" s="100" t="s">
        <v>269</v>
      </c>
      <c r="BR115" s="100" t="s">
        <v>3271</v>
      </c>
      <c r="BS115" s="101" t="s">
        <v>4130</v>
      </c>
      <c r="BX115" s="100" t="s">
        <v>269</v>
      </c>
      <c r="BY115" s="100" t="s">
        <v>269</v>
      </c>
      <c r="CD115" s="100">
        <v>94399000000</v>
      </c>
      <c r="CE115" s="100" t="s">
        <v>3587</v>
      </c>
      <c r="CF115" s="100">
        <v>324750</v>
      </c>
      <c r="CT115" s="100" t="b">
        <f>Table1[[#This Row],[company_name_netzero]]&lt;&gt;""</f>
        <v>1</v>
      </c>
      <c r="CZ115" s="100" t="b">
        <f>Table1[[#This Row],[company_name_re100]]&lt;&gt;""</f>
        <v>0</v>
      </c>
    </row>
    <row r="116" spans="1:104" ht="21.9" hidden="1" customHeight="1">
      <c r="A116" s="100">
        <v>114</v>
      </c>
      <c r="B116" s="100" t="s">
        <v>1845</v>
      </c>
      <c r="C116" s="100" t="s">
        <v>4131</v>
      </c>
      <c r="D116" s="100" t="s">
        <v>1846</v>
      </c>
      <c r="E116" s="103">
        <v>-8.7999999999999995E-2</v>
      </c>
      <c r="F116" s="100" t="s">
        <v>1847</v>
      </c>
      <c r="H116" s="100" t="s">
        <v>1848</v>
      </c>
      <c r="I116" s="102">
        <v>108301</v>
      </c>
      <c r="J116" s="100">
        <v>-14</v>
      </c>
      <c r="K116" s="100">
        <v>10</v>
      </c>
      <c r="L116" s="100">
        <v>40007699</v>
      </c>
      <c r="M116" s="100" t="s">
        <v>4132</v>
      </c>
      <c r="N116" s="100" t="s">
        <v>4133</v>
      </c>
      <c r="P116" s="100" t="s">
        <v>2980</v>
      </c>
      <c r="Q116" s="100" t="s">
        <v>3736</v>
      </c>
      <c r="R116" s="100" t="s">
        <v>3181</v>
      </c>
      <c r="S116" s="100" t="s">
        <v>3157</v>
      </c>
      <c r="T116" s="100" t="s">
        <v>1421</v>
      </c>
      <c r="AF116" s="100" t="s">
        <v>2988</v>
      </c>
      <c r="AG116" s="104">
        <v>44833.041666666664</v>
      </c>
      <c r="AH116" s="100" t="b">
        <f>Table1[[#This Row],[sbti_id]]&lt;&gt;""</f>
        <v>1</v>
      </c>
      <c r="AI116" s="100" t="s">
        <v>4134</v>
      </c>
      <c r="AJ116" s="100" t="s">
        <v>3313</v>
      </c>
      <c r="AK116" s="100" t="s">
        <v>3040</v>
      </c>
      <c r="AL116" s="100" t="s">
        <v>2264</v>
      </c>
      <c r="AM116" s="100" t="s">
        <v>269</v>
      </c>
      <c r="AN116" s="100" t="s">
        <v>417</v>
      </c>
      <c r="AQ116" s="100">
        <v>2040</v>
      </c>
      <c r="AR116" s="100" t="s">
        <v>2992</v>
      </c>
      <c r="AS116" s="100">
        <v>2021</v>
      </c>
      <c r="AT116" s="100" t="s">
        <v>4135</v>
      </c>
      <c r="AU116" s="100" t="s">
        <v>4136</v>
      </c>
      <c r="AV116" s="100" t="s">
        <v>2995</v>
      </c>
      <c r="AW116" s="100">
        <v>2030</v>
      </c>
      <c r="AX116" s="100">
        <v>60</v>
      </c>
      <c r="AY116" s="100">
        <v>2023</v>
      </c>
      <c r="AZ116" s="100" t="s">
        <v>4137</v>
      </c>
      <c r="BA116" s="100" t="s">
        <v>4138</v>
      </c>
      <c r="BB116" s="100" t="s">
        <v>2998</v>
      </c>
      <c r="BC116" s="100" t="s">
        <v>266</v>
      </c>
      <c r="BD116" s="100" t="s">
        <v>266</v>
      </c>
      <c r="BE116" s="100" t="s">
        <v>266</v>
      </c>
      <c r="BF116" s="100" t="s">
        <v>4139</v>
      </c>
      <c r="BG116" s="100" t="s">
        <v>266</v>
      </c>
      <c r="BH116" s="100" t="s">
        <v>3469</v>
      </c>
      <c r="BI116" s="100" t="s">
        <v>3001</v>
      </c>
      <c r="BJ116" s="100" t="s">
        <v>266</v>
      </c>
      <c r="BK116" s="100" t="s">
        <v>267</v>
      </c>
      <c r="BL116" s="100" t="s">
        <v>4140</v>
      </c>
      <c r="BM116" s="100" t="s">
        <v>266</v>
      </c>
      <c r="BN116" s="100" t="s">
        <v>3061</v>
      </c>
      <c r="BQ116" s="100" t="s">
        <v>269</v>
      </c>
      <c r="BR116" s="100" t="s">
        <v>418</v>
      </c>
      <c r="BS116" s="100" t="s">
        <v>4141</v>
      </c>
      <c r="BX116" s="100" t="s">
        <v>269</v>
      </c>
      <c r="BY116" s="100" t="s">
        <v>269</v>
      </c>
      <c r="CD116" s="100">
        <v>91731000000</v>
      </c>
      <c r="CE116" s="100" t="s">
        <v>3036</v>
      </c>
      <c r="CF116" s="100">
        <v>4404</v>
      </c>
      <c r="CT116" s="100" t="b">
        <f>Table1[[#This Row],[company_name_netzero]]&lt;&gt;""</f>
        <v>1</v>
      </c>
      <c r="CU116" s="100" t="s">
        <v>4132</v>
      </c>
      <c r="CV116" s="100">
        <v>2020</v>
      </c>
      <c r="CW116" s="100">
        <v>2040</v>
      </c>
      <c r="CX116" s="100" t="s">
        <v>3080</v>
      </c>
      <c r="CY116" s="100" t="s">
        <v>3323</v>
      </c>
      <c r="CZ116" s="100" t="b">
        <f>Table1[[#This Row],[company_name_re100]]&lt;&gt;""</f>
        <v>1</v>
      </c>
    </row>
    <row r="117" spans="1:104" ht="21.9" hidden="1" customHeight="1">
      <c r="A117" s="100">
        <v>115</v>
      </c>
      <c r="B117" s="100" t="s">
        <v>1555</v>
      </c>
      <c r="C117" s="100" t="s">
        <v>4142</v>
      </c>
      <c r="D117" s="100" t="s">
        <v>1556</v>
      </c>
      <c r="E117" s="103">
        <v>4.0000000000000001E-3</v>
      </c>
      <c r="F117" s="100" t="s">
        <v>1557</v>
      </c>
      <c r="G117" s="103">
        <v>5.6000000000000001E-2</v>
      </c>
      <c r="H117" s="100" t="s">
        <v>1558</v>
      </c>
      <c r="I117" s="102">
        <v>319000</v>
      </c>
      <c r="J117" s="100">
        <v>8</v>
      </c>
      <c r="K117" s="100">
        <v>31</v>
      </c>
      <c r="L117" s="100">
        <v>40010750</v>
      </c>
      <c r="M117" s="100" t="s">
        <v>4143</v>
      </c>
      <c r="N117" s="100" t="s">
        <v>4144</v>
      </c>
      <c r="O117" s="100" t="s">
        <v>4145</v>
      </c>
      <c r="P117" s="100" t="s">
        <v>2980</v>
      </c>
      <c r="Q117" s="100" t="s">
        <v>2981</v>
      </c>
      <c r="R117" s="100" t="s">
        <v>2982</v>
      </c>
      <c r="S117" s="100" t="s">
        <v>3983</v>
      </c>
      <c r="T117" s="100" t="s">
        <v>673</v>
      </c>
      <c r="U117" s="100" t="s">
        <v>2984</v>
      </c>
      <c r="V117" s="100">
        <v>2030</v>
      </c>
      <c r="W117" s="100" t="s">
        <v>673</v>
      </c>
      <c r="X117" s="100" t="s">
        <v>2984</v>
      </c>
      <c r="Y117" s="100">
        <v>2050</v>
      </c>
      <c r="Z117" s="100" t="s">
        <v>673</v>
      </c>
      <c r="AA117" s="100">
        <v>2050</v>
      </c>
      <c r="AB117" s="101" t="s">
        <v>4146</v>
      </c>
      <c r="AC117" s="100" t="s">
        <v>2986</v>
      </c>
      <c r="AD117" s="104">
        <v>43922.041666666664</v>
      </c>
      <c r="AE117" s="100" t="s">
        <v>2987</v>
      </c>
      <c r="AG117" s="104">
        <v>45806.041666666664</v>
      </c>
      <c r="AH117" s="100" t="b">
        <f>Table1[[#This Row],[sbti_id]]&lt;&gt;""</f>
        <v>1</v>
      </c>
      <c r="AI117" s="100" t="s">
        <v>1555</v>
      </c>
      <c r="AJ117" s="100" t="s">
        <v>2989</v>
      </c>
      <c r="AK117" s="100" t="s">
        <v>2990</v>
      </c>
      <c r="AL117" s="100" t="s">
        <v>2264</v>
      </c>
      <c r="AM117" s="100" t="s">
        <v>269</v>
      </c>
      <c r="AN117" s="100" t="s">
        <v>417</v>
      </c>
      <c r="AQ117" s="100">
        <v>2050</v>
      </c>
      <c r="AR117" s="100" t="s">
        <v>2992</v>
      </c>
      <c r="AS117" s="100">
        <v>2021</v>
      </c>
      <c r="AT117" s="101" t="s">
        <v>4147</v>
      </c>
      <c r="AU117" s="100" t="s">
        <v>4148</v>
      </c>
      <c r="AV117" s="100" t="s">
        <v>2995</v>
      </c>
      <c r="AW117" s="100">
        <v>2030</v>
      </c>
      <c r="AX117" s="100">
        <v>50</v>
      </c>
      <c r="AY117" s="100">
        <v>2022</v>
      </c>
      <c r="AZ117" s="101" t="s">
        <v>4149</v>
      </c>
      <c r="BA117" s="101" t="s">
        <v>4150</v>
      </c>
      <c r="BB117" s="100" t="s">
        <v>2998</v>
      </c>
      <c r="BC117" s="100" t="s">
        <v>266</v>
      </c>
      <c r="BD117" s="100" t="s">
        <v>266</v>
      </c>
      <c r="BE117" s="100" t="s">
        <v>266</v>
      </c>
      <c r="BF117" s="100" t="s">
        <v>4151</v>
      </c>
      <c r="BG117" s="100" t="s">
        <v>266</v>
      </c>
      <c r="BH117" s="100" t="s">
        <v>3684</v>
      </c>
      <c r="BI117" s="100" t="s">
        <v>3001</v>
      </c>
      <c r="BJ117" s="100" t="s">
        <v>269</v>
      </c>
      <c r="BK117" s="100" t="s">
        <v>266</v>
      </c>
      <c r="BL117" s="101" t="s">
        <v>4152</v>
      </c>
      <c r="BM117" s="100" t="s">
        <v>266</v>
      </c>
      <c r="BN117" s="100" t="s">
        <v>3061</v>
      </c>
      <c r="BQ117" s="100" t="s">
        <v>269</v>
      </c>
      <c r="BR117" s="100" t="s">
        <v>418</v>
      </c>
      <c r="BS117" s="101" t="s">
        <v>4153</v>
      </c>
      <c r="BX117" s="100" t="s">
        <v>269</v>
      </c>
      <c r="BY117" s="100" t="s">
        <v>266</v>
      </c>
      <c r="CD117" s="100">
        <v>91522000000</v>
      </c>
      <c r="CE117" s="100" t="s">
        <v>3587</v>
      </c>
      <c r="CF117" s="100">
        <v>319000</v>
      </c>
      <c r="CH117" s="100">
        <v>2015</v>
      </c>
      <c r="CT117" s="100" t="b">
        <f>Table1[[#This Row],[company_name_netzero]]&lt;&gt;""</f>
        <v>1</v>
      </c>
      <c r="CU117" s="100" t="s">
        <v>1555</v>
      </c>
      <c r="CV117" s="100">
        <v>2020</v>
      </c>
      <c r="CW117" s="100">
        <v>2040</v>
      </c>
      <c r="CX117" s="100" t="s">
        <v>3993</v>
      </c>
      <c r="CY117" s="100" t="s">
        <v>2981</v>
      </c>
      <c r="CZ117" s="100" t="b">
        <f>Table1[[#This Row],[company_name_re100]]&lt;&gt;""</f>
        <v>1</v>
      </c>
    </row>
    <row r="118" spans="1:104" ht="21.9" hidden="1" customHeight="1">
      <c r="A118" s="100">
        <v>116</v>
      </c>
      <c r="B118" s="100" t="s">
        <v>1979</v>
      </c>
      <c r="C118" s="100" t="s">
        <v>4154</v>
      </c>
      <c r="D118" s="100" t="s">
        <v>1980</v>
      </c>
      <c r="E118" s="103">
        <v>6.7000000000000004E-2</v>
      </c>
      <c r="F118" s="100" t="s">
        <v>1981</v>
      </c>
      <c r="G118" s="103">
        <v>0.65700000000000003</v>
      </c>
      <c r="H118" s="100" t="s">
        <v>1982</v>
      </c>
      <c r="I118" s="102">
        <v>110558</v>
      </c>
      <c r="J118" s="100">
        <v>25</v>
      </c>
      <c r="K118" s="100">
        <v>9</v>
      </c>
      <c r="L118" s="100">
        <v>40014285</v>
      </c>
      <c r="M118" s="100" t="s">
        <v>4155</v>
      </c>
      <c r="N118" s="100" t="s">
        <v>4156</v>
      </c>
      <c r="O118" s="100" t="s">
        <v>4157</v>
      </c>
      <c r="P118" s="100" t="s">
        <v>2980</v>
      </c>
      <c r="Q118" s="100" t="s">
        <v>2277</v>
      </c>
      <c r="R118" s="100" t="s">
        <v>3181</v>
      </c>
      <c r="S118" s="100" t="s">
        <v>3157</v>
      </c>
      <c r="T118" s="100" t="s">
        <v>673</v>
      </c>
      <c r="U118" s="100" t="s">
        <v>2984</v>
      </c>
      <c r="V118" s="100">
        <v>2030</v>
      </c>
      <c r="W118" s="100" t="s">
        <v>673</v>
      </c>
      <c r="X118" s="100" t="s">
        <v>2984</v>
      </c>
      <c r="Y118" s="100">
        <v>2050</v>
      </c>
      <c r="Z118" s="100" t="s">
        <v>673</v>
      </c>
      <c r="AA118" s="100">
        <v>2050</v>
      </c>
      <c r="AB118" s="101" t="s">
        <v>4158</v>
      </c>
      <c r="AC118" s="100" t="s">
        <v>2986</v>
      </c>
      <c r="AD118" s="104">
        <v>44614.041666666664</v>
      </c>
      <c r="AE118" s="100" t="s">
        <v>2987</v>
      </c>
      <c r="AG118" s="104">
        <v>45638.041666666664</v>
      </c>
      <c r="AH118" s="100" t="b">
        <f>Table1[[#This Row],[sbti_id]]&lt;&gt;""</f>
        <v>1</v>
      </c>
      <c r="AI118" s="100" t="s">
        <v>1979</v>
      </c>
      <c r="AJ118" s="100" t="s">
        <v>3039</v>
      </c>
      <c r="AK118" s="100" t="s">
        <v>3040</v>
      </c>
      <c r="AL118" s="100" t="s">
        <v>2264</v>
      </c>
      <c r="AM118" s="100" t="s">
        <v>269</v>
      </c>
      <c r="AN118" s="100" t="s">
        <v>675</v>
      </c>
      <c r="AQ118" s="100">
        <v>2030</v>
      </c>
      <c r="AR118" s="100" t="s">
        <v>2992</v>
      </c>
      <c r="AS118" s="100">
        <v>2020</v>
      </c>
      <c r="AT118" s="101" t="s">
        <v>4159</v>
      </c>
      <c r="AU118" s="100" t="s">
        <v>4160</v>
      </c>
      <c r="AV118" s="100" t="s">
        <v>3013</v>
      </c>
      <c r="BA118" s="101" t="s">
        <v>4161</v>
      </c>
      <c r="BB118" s="100" t="s">
        <v>2998</v>
      </c>
      <c r="BC118" s="100" t="s">
        <v>266</v>
      </c>
      <c r="BD118" s="100" t="s">
        <v>266</v>
      </c>
      <c r="BE118" s="100" t="s">
        <v>266</v>
      </c>
      <c r="BF118" s="101" t="s">
        <v>4162</v>
      </c>
      <c r="BG118" s="100" t="s">
        <v>266</v>
      </c>
      <c r="BH118" s="100" t="s">
        <v>3912</v>
      </c>
      <c r="BI118" s="100" t="s">
        <v>3001</v>
      </c>
      <c r="BJ118" s="100" t="s">
        <v>269</v>
      </c>
      <c r="BK118" s="100" t="s">
        <v>266</v>
      </c>
      <c r="BL118" s="101" t="s">
        <v>4163</v>
      </c>
      <c r="BM118" s="100" t="s">
        <v>267</v>
      </c>
      <c r="BQ118" s="100" t="s">
        <v>269</v>
      </c>
      <c r="BR118" s="100" t="s">
        <v>267</v>
      </c>
      <c r="BX118" s="100" t="s">
        <v>269</v>
      </c>
      <c r="BY118" s="100" t="s">
        <v>266</v>
      </c>
      <c r="CD118" s="100">
        <v>91743000000</v>
      </c>
      <c r="CE118" s="100" t="s">
        <v>3080</v>
      </c>
      <c r="CF118" s="100">
        <v>110558</v>
      </c>
      <c r="CT118" s="100" t="b">
        <f>Table1[[#This Row],[company_name_netzero]]&lt;&gt;""</f>
        <v>1</v>
      </c>
      <c r="CZ118" s="100" t="b">
        <f>Table1[[#This Row],[company_name_re100]]&lt;&gt;""</f>
        <v>0</v>
      </c>
    </row>
    <row r="119" spans="1:104" ht="21.9" hidden="1" customHeight="1">
      <c r="A119" s="100">
        <v>117</v>
      </c>
      <c r="B119" s="100" t="s">
        <v>525</v>
      </c>
      <c r="C119" s="100" t="s">
        <v>4164</v>
      </c>
      <c r="D119" s="100" t="s">
        <v>526</v>
      </c>
      <c r="E119" s="103">
        <v>-1.7000000000000001E-2</v>
      </c>
      <c r="F119" s="100" t="s">
        <v>527</v>
      </c>
      <c r="G119" s="103">
        <v>-0.17399999999999999</v>
      </c>
      <c r="H119" s="100" t="s">
        <v>528</v>
      </c>
      <c r="I119" s="102">
        <v>200518</v>
      </c>
      <c r="J119" s="100">
        <v>2</v>
      </c>
      <c r="K119" s="100">
        <v>25</v>
      </c>
      <c r="L119" s="100">
        <v>40008542</v>
      </c>
      <c r="O119" s="100" t="s">
        <v>4165</v>
      </c>
      <c r="P119" s="100" t="s">
        <v>2980</v>
      </c>
      <c r="Q119" s="100" t="s">
        <v>2374</v>
      </c>
      <c r="R119" s="100" t="s">
        <v>3136</v>
      </c>
      <c r="S119" s="100" t="s">
        <v>4166</v>
      </c>
      <c r="T119" s="100" t="s">
        <v>673</v>
      </c>
      <c r="U119" s="100" t="s">
        <v>2984</v>
      </c>
      <c r="V119" s="100">
        <v>2030</v>
      </c>
      <c r="AB119" s="100" t="s">
        <v>4167</v>
      </c>
      <c r="AE119" s="100" t="s">
        <v>2987</v>
      </c>
      <c r="AG119" s="104">
        <v>44490.041666666664</v>
      </c>
      <c r="AH119" s="100" t="b">
        <f>Table1[[#This Row],[sbti_id]]&lt;&gt;""</f>
        <v>1</v>
      </c>
      <c r="CT119" s="100" t="b">
        <f>Table1[[#This Row],[company_name_netzero]]&lt;&gt;""</f>
        <v>0</v>
      </c>
      <c r="CZ119" s="100" t="b">
        <f>Table1[[#This Row],[company_name_re100]]&lt;&gt;""</f>
        <v>0</v>
      </c>
    </row>
    <row r="120" spans="1:104" ht="21.9" hidden="1" customHeight="1">
      <c r="A120" s="100">
        <v>118</v>
      </c>
      <c r="B120" s="100" t="s">
        <v>531</v>
      </c>
      <c r="C120" s="100" t="s">
        <v>4168</v>
      </c>
      <c r="D120" s="100" t="s">
        <v>532</v>
      </c>
      <c r="E120" s="103">
        <v>5.8000000000000003E-2</v>
      </c>
      <c r="F120" s="100" t="s">
        <v>533</v>
      </c>
      <c r="G120" s="103">
        <v>-0.66500000000000004</v>
      </c>
      <c r="H120" s="100" t="s">
        <v>534</v>
      </c>
      <c r="I120" s="102">
        <v>23653</v>
      </c>
      <c r="J120" s="100">
        <v>20</v>
      </c>
      <c r="K120" s="100">
        <v>5</v>
      </c>
      <c r="AH120" s="100" t="b">
        <f>Table1[[#This Row],[sbti_id]]&lt;&gt;""</f>
        <v>0</v>
      </c>
      <c r="CT120" s="100" t="b">
        <f>Table1[[#This Row],[company_name_netzero]]&lt;&gt;""</f>
        <v>0</v>
      </c>
      <c r="CZ120" s="100" t="b">
        <f>Table1[[#This Row],[company_name_re100]]&lt;&gt;""</f>
        <v>0</v>
      </c>
    </row>
    <row r="121" spans="1:104" ht="21.9" hidden="1" customHeight="1">
      <c r="A121" s="100">
        <v>119</v>
      </c>
      <c r="B121" s="100" t="s">
        <v>540</v>
      </c>
      <c r="C121" s="100" t="s">
        <v>4169</v>
      </c>
      <c r="D121" s="100" t="s">
        <v>541</v>
      </c>
      <c r="E121" s="103">
        <v>-4.8000000000000001E-2</v>
      </c>
      <c r="F121" s="100" t="s">
        <v>542</v>
      </c>
      <c r="G121" s="106">
        <v>-0.44</v>
      </c>
      <c r="H121" s="100" t="s">
        <v>543</v>
      </c>
      <c r="I121" s="102">
        <v>193615</v>
      </c>
      <c r="J121" s="100">
        <v>-7</v>
      </c>
      <c r="K121" s="100">
        <v>13</v>
      </c>
      <c r="AH121" s="100" t="b">
        <f>Table1[[#This Row],[sbti_id]]&lt;&gt;""</f>
        <v>0</v>
      </c>
      <c r="AI121" s="100" t="s">
        <v>540</v>
      </c>
      <c r="AJ121" s="100" t="s">
        <v>3039</v>
      </c>
      <c r="AK121" s="100" t="s">
        <v>3040</v>
      </c>
      <c r="AL121" s="100" t="s">
        <v>2264</v>
      </c>
      <c r="AM121" s="100" t="s">
        <v>269</v>
      </c>
      <c r="AN121" s="100" t="s">
        <v>2995</v>
      </c>
      <c r="AO121" s="100">
        <v>10</v>
      </c>
      <c r="AP121" s="100">
        <v>2022</v>
      </c>
      <c r="AQ121" s="100">
        <v>2025</v>
      </c>
      <c r="AR121" s="100" t="s">
        <v>2992</v>
      </c>
      <c r="AS121" s="100">
        <v>2022</v>
      </c>
      <c r="AT121" s="100" t="s">
        <v>4170</v>
      </c>
      <c r="AU121" s="100" t="s">
        <v>4171</v>
      </c>
      <c r="AV121" s="100" t="s">
        <v>3013</v>
      </c>
      <c r="BA121" s="100" t="s">
        <v>4172</v>
      </c>
      <c r="BB121" s="100" t="s">
        <v>2998</v>
      </c>
      <c r="BC121" s="100" t="s">
        <v>266</v>
      </c>
      <c r="BD121" s="100" t="s">
        <v>266</v>
      </c>
      <c r="BE121" s="100" t="s">
        <v>269</v>
      </c>
      <c r="BF121" s="101" t="s">
        <v>4173</v>
      </c>
      <c r="BG121" s="100" t="s">
        <v>266</v>
      </c>
      <c r="BH121" s="100" t="s">
        <v>3448</v>
      </c>
      <c r="BI121" s="100" t="s">
        <v>3001</v>
      </c>
      <c r="BJ121" s="100" t="s">
        <v>269</v>
      </c>
      <c r="BK121" s="100" t="s">
        <v>267</v>
      </c>
      <c r="BL121" s="100" t="s">
        <v>4174</v>
      </c>
      <c r="BM121" s="100" t="s">
        <v>267</v>
      </c>
      <c r="BQ121" s="100" t="s">
        <v>269</v>
      </c>
      <c r="BR121" s="100" t="s">
        <v>267</v>
      </c>
      <c r="BX121" s="100" t="s">
        <v>269</v>
      </c>
      <c r="BY121" s="100" t="s">
        <v>269</v>
      </c>
      <c r="CD121" s="100">
        <v>81217000000</v>
      </c>
      <c r="CE121" s="100" t="s">
        <v>3130</v>
      </c>
      <c r="CF121" s="100">
        <v>108217</v>
      </c>
      <c r="CT121" s="100" t="b">
        <f>Table1[[#This Row],[company_name_netzero]]&lt;&gt;""</f>
        <v>1</v>
      </c>
      <c r="CZ121" s="100" t="b">
        <f>Table1[[#This Row],[company_name_re100]]&lt;&gt;""</f>
        <v>0</v>
      </c>
    </row>
    <row r="122" spans="1:104" ht="21.9" hidden="1" customHeight="1">
      <c r="A122" s="100">
        <v>120</v>
      </c>
      <c r="B122" s="100" t="s">
        <v>1574</v>
      </c>
      <c r="C122" s="100" t="s">
        <v>4175</v>
      </c>
      <c r="D122" s="100" t="s">
        <v>1575</v>
      </c>
      <c r="E122" s="103">
        <v>-0.107</v>
      </c>
      <c r="F122" s="100" t="s">
        <v>1576</v>
      </c>
      <c r="G122" s="103">
        <v>-0.69799999999999995</v>
      </c>
      <c r="H122" s="100" t="s">
        <v>1577</v>
      </c>
      <c r="I122" s="102">
        <v>49185</v>
      </c>
      <c r="J122" s="100">
        <v>-21</v>
      </c>
      <c r="K122" s="100">
        <v>31</v>
      </c>
      <c r="AH122" s="100" t="b">
        <f>Table1[[#This Row],[sbti_id]]&lt;&gt;""</f>
        <v>0</v>
      </c>
      <c r="AI122" s="100" t="s">
        <v>1574</v>
      </c>
      <c r="AJ122" s="100" t="s">
        <v>4176</v>
      </c>
      <c r="AK122" s="100" t="s">
        <v>4177</v>
      </c>
      <c r="AL122" s="100" t="s">
        <v>2264</v>
      </c>
      <c r="AM122" s="100" t="s">
        <v>269</v>
      </c>
      <c r="AN122" s="100" t="s">
        <v>417</v>
      </c>
      <c r="AQ122" s="100">
        <v>2050</v>
      </c>
      <c r="AR122" s="100" t="s">
        <v>2992</v>
      </c>
      <c r="AS122" s="100">
        <v>2021</v>
      </c>
      <c r="AT122" s="100" t="s">
        <v>4178</v>
      </c>
      <c r="AU122" s="100" t="s">
        <v>4179</v>
      </c>
      <c r="AV122" s="100" t="s">
        <v>2995</v>
      </c>
      <c r="AW122" s="100">
        <v>2030</v>
      </c>
      <c r="AX122" s="100">
        <v>30</v>
      </c>
      <c r="AY122" s="100">
        <v>2015</v>
      </c>
      <c r="AZ122" s="100" t="s">
        <v>4180</v>
      </c>
      <c r="BA122" s="100" t="s">
        <v>4181</v>
      </c>
      <c r="BB122" s="100" t="s">
        <v>2998</v>
      </c>
      <c r="BC122" s="100" t="s">
        <v>266</v>
      </c>
      <c r="BD122" s="100" t="s">
        <v>266</v>
      </c>
      <c r="BE122" s="100" t="s">
        <v>269</v>
      </c>
      <c r="BF122" s="101" t="s">
        <v>4182</v>
      </c>
      <c r="BG122" s="100" t="s">
        <v>266</v>
      </c>
      <c r="BH122" s="100" t="s">
        <v>3469</v>
      </c>
      <c r="BI122" s="100" t="s">
        <v>3001</v>
      </c>
      <c r="BJ122" s="100" t="s">
        <v>266</v>
      </c>
      <c r="BK122" s="100" t="s">
        <v>266</v>
      </c>
      <c r="BL122" s="101" t="s">
        <v>4183</v>
      </c>
      <c r="BM122" s="100" t="s">
        <v>266</v>
      </c>
      <c r="BN122" s="100" t="s">
        <v>4184</v>
      </c>
      <c r="BP122" s="101" t="s">
        <v>4185</v>
      </c>
      <c r="BQ122" s="100" t="s">
        <v>269</v>
      </c>
      <c r="BR122" s="100" t="s">
        <v>418</v>
      </c>
      <c r="BS122" s="101" t="s">
        <v>4186</v>
      </c>
      <c r="BX122" s="100" t="s">
        <v>269</v>
      </c>
      <c r="BY122" s="100" t="s">
        <v>269</v>
      </c>
      <c r="CD122" s="100">
        <v>91047000000</v>
      </c>
      <c r="CE122" s="100" t="s">
        <v>3036</v>
      </c>
      <c r="CF122" s="100">
        <v>49185</v>
      </c>
      <c r="CT122" s="100" t="b">
        <f>Table1[[#This Row],[company_name_netzero]]&lt;&gt;""</f>
        <v>1</v>
      </c>
      <c r="CZ122" s="100" t="b">
        <f>Table1[[#This Row],[company_name_re100]]&lt;&gt;""</f>
        <v>0</v>
      </c>
    </row>
    <row r="123" spans="1:104" ht="21.9" hidden="1" customHeight="1">
      <c r="A123" s="100">
        <v>121</v>
      </c>
      <c r="B123" s="100" t="s">
        <v>544</v>
      </c>
      <c r="C123" s="100" t="s">
        <v>4187</v>
      </c>
      <c r="D123" s="100" t="s">
        <v>545</v>
      </c>
      <c r="E123" s="103">
        <v>-5.8000000000000003E-2</v>
      </c>
      <c r="F123" s="100" t="s">
        <v>546</v>
      </c>
      <c r="G123" s="106">
        <v>-94.27</v>
      </c>
      <c r="H123" s="100" t="s">
        <v>547</v>
      </c>
      <c r="I123" s="102">
        <v>129198</v>
      </c>
      <c r="J123" s="100">
        <v>-12</v>
      </c>
      <c r="K123" s="100">
        <v>31</v>
      </c>
      <c r="AH123" s="100" t="b">
        <f>Table1[[#This Row],[sbti_id]]&lt;&gt;""</f>
        <v>0</v>
      </c>
      <c r="CT123" s="100" t="b">
        <f>Table1[[#This Row],[company_name_netzero]]&lt;&gt;""</f>
        <v>0</v>
      </c>
      <c r="CZ123" s="100" t="b">
        <f>Table1[[#This Row],[company_name_re100]]&lt;&gt;""</f>
        <v>0</v>
      </c>
    </row>
    <row r="124" spans="1:104" ht="21.9" hidden="1" customHeight="1">
      <c r="A124" s="100">
        <v>122</v>
      </c>
      <c r="B124" s="100" t="s">
        <v>2173</v>
      </c>
      <c r="C124" s="100" t="s">
        <v>4188</v>
      </c>
      <c r="D124" s="100" t="s">
        <v>2174</v>
      </c>
      <c r="E124" s="103">
        <v>2.8000000000000001E-2</v>
      </c>
      <c r="F124" s="100" t="s">
        <v>2175</v>
      </c>
      <c r="G124" s="103">
        <v>1.1120000000000001</v>
      </c>
      <c r="H124" s="100" t="s">
        <v>2176</v>
      </c>
      <c r="I124" s="102">
        <v>205040</v>
      </c>
      <c r="J124" s="100">
        <v>9</v>
      </c>
      <c r="K124" s="100">
        <v>31</v>
      </c>
      <c r="L124" s="120">
        <v>40009720</v>
      </c>
      <c r="M124" s="128" t="s">
        <v>4189</v>
      </c>
      <c r="N124" s="128" t="s">
        <v>4190</v>
      </c>
      <c r="O124" s="128" t="s">
        <v>4191</v>
      </c>
      <c r="P124" s="128" t="s">
        <v>2980</v>
      </c>
      <c r="Q124" s="128" t="s">
        <v>2981</v>
      </c>
      <c r="R124" s="128" t="s">
        <v>2982</v>
      </c>
      <c r="S124" s="128" t="s">
        <v>3479</v>
      </c>
      <c r="T124" s="128" t="s">
        <v>673</v>
      </c>
      <c r="U124" s="128" t="s">
        <v>3329</v>
      </c>
      <c r="V124" s="128" t="s">
        <v>3086</v>
      </c>
      <c r="W124" s="128"/>
      <c r="X124" s="128"/>
      <c r="Y124" s="128"/>
      <c r="Z124" s="128"/>
      <c r="AA124" s="128"/>
      <c r="AB124" s="128" t="s">
        <v>4192</v>
      </c>
      <c r="AC124" s="128"/>
      <c r="AD124" s="128"/>
      <c r="AE124" s="128" t="s">
        <v>3332</v>
      </c>
      <c r="AF124" s="128"/>
      <c r="AG124" s="133" t="s">
        <v>4193</v>
      </c>
      <c r="AH124" s="100" t="b">
        <f>Table1[[#This Row],[sbti_id]]&lt;&gt;""</f>
        <v>1</v>
      </c>
      <c r="AI124" s="100" t="s">
        <v>4194</v>
      </c>
      <c r="AJ124" s="100" t="s">
        <v>2989</v>
      </c>
      <c r="AK124" s="100" t="s">
        <v>2990</v>
      </c>
      <c r="AL124" s="100" t="s">
        <v>2264</v>
      </c>
      <c r="AM124" s="100" t="s">
        <v>269</v>
      </c>
      <c r="AN124" s="100" t="s">
        <v>417</v>
      </c>
      <c r="AP124" s="100">
        <v>2019</v>
      </c>
      <c r="AQ124" s="100">
        <v>2030</v>
      </c>
      <c r="AR124" s="100" t="s">
        <v>2992</v>
      </c>
      <c r="AS124" s="100">
        <v>2024</v>
      </c>
      <c r="AT124" s="100" t="s">
        <v>4195</v>
      </c>
      <c r="AU124" s="100" t="s">
        <v>4196</v>
      </c>
      <c r="AV124" s="100" t="s">
        <v>2995</v>
      </c>
      <c r="AW124" s="100">
        <v>2030</v>
      </c>
      <c r="AX124" s="100">
        <v>46.2</v>
      </c>
      <c r="AY124" s="100">
        <v>2019</v>
      </c>
      <c r="AZ124" s="100" t="s">
        <v>4197</v>
      </c>
      <c r="BA124" s="101" t="s">
        <v>4198</v>
      </c>
      <c r="BB124" s="100" t="s">
        <v>2998</v>
      </c>
      <c r="BC124" s="100" t="s">
        <v>266</v>
      </c>
      <c r="BD124" s="100" t="s">
        <v>266</v>
      </c>
      <c r="BE124" s="100" t="s">
        <v>266</v>
      </c>
      <c r="BF124" s="100" t="s">
        <v>4199</v>
      </c>
      <c r="BG124" s="100" t="s">
        <v>266</v>
      </c>
      <c r="BH124" s="100" t="s">
        <v>3469</v>
      </c>
      <c r="BI124" s="100" t="s">
        <v>3001</v>
      </c>
      <c r="BJ124" s="100" t="s">
        <v>269</v>
      </c>
      <c r="BK124" s="100" t="s">
        <v>266</v>
      </c>
      <c r="BL124" s="100" t="s">
        <v>4200</v>
      </c>
      <c r="BM124" s="100" t="s">
        <v>266</v>
      </c>
      <c r="BN124" s="100" t="s">
        <v>4201</v>
      </c>
      <c r="BP124" s="100" t="s">
        <v>4202</v>
      </c>
      <c r="BQ124" s="100" t="s">
        <v>269</v>
      </c>
      <c r="BR124" s="100" t="s">
        <v>3019</v>
      </c>
      <c r="BS124" s="101" t="s">
        <v>4203</v>
      </c>
      <c r="BX124" s="100" t="s">
        <v>269</v>
      </c>
      <c r="BY124" s="100" t="s">
        <v>269</v>
      </c>
      <c r="CD124" s="100">
        <v>92088000000</v>
      </c>
      <c r="CE124" s="100" t="s">
        <v>3080</v>
      </c>
      <c r="CF124" s="100">
        <v>233000</v>
      </c>
      <c r="CT124" s="100" t="b">
        <f>Table1[[#This Row],[company_name_netzero]]&lt;&gt;""</f>
        <v>1</v>
      </c>
      <c r="CZ124" s="100" t="b">
        <f>Table1[[#This Row],[company_name_re100]]&lt;&gt;""</f>
        <v>0</v>
      </c>
    </row>
    <row r="125" spans="1:104" ht="21.9" hidden="1" customHeight="1">
      <c r="A125" s="100">
        <v>123</v>
      </c>
      <c r="B125" s="105" t="s">
        <v>548</v>
      </c>
      <c r="C125" s="100" t="s">
        <v>4204</v>
      </c>
      <c r="D125" s="100" t="s">
        <v>549</v>
      </c>
      <c r="E125" s="103">
        <v>1E-3</v>
      </c>
      <c r="F125" s="100" t="s">
        <v>550</v>
      </c>
      <c r="G125" s="103">
        <v>-0.13800000000000001</v>
      </c>
      <c r="H125" s="100" t="s">
        <v>551</v>
      </c>
      <c r="I125" s="102">
        <v>372180</v>
      </c>
      <c r="J125" s="100">
        <v>1</v>
      </c>
      <c r="K125" s="100">
        <v>31</v>
      </c>
      <c r="AH125" s="100" t="b">
        <f>Table1[[#This Row],[sbti_id]]&lt;&gt;""</f>
        <v>0</v>
      </c>
      <c r="AJ125" s="100" t="s">
        <v>2989</v>
      </c>
      <c r="AK125" s="100" t="s">
        <v>2990</v>
      </c>
      <c r="AL125" s="100" t="s">
        <v>2264</v>
      </c>
      <c r="AM125" s="100" t="s">
        <v>269</v>
      </c>
      <c r="AN125" s="100" t="s">
        <v>675</v>
      </c>
      <c r="AQ125" s="100">
        <v>2050</v>
      </c>
      <c r="AR125" s="100" t="s">
        <v>2992</v>
      </c>
      <c r="AS125" s="100">
        <v>2021</v>
      </c>
      <c r="AT125" s="100" t="s">
        <v>4205</v>
      </c>
      <c r="AU125" s="100" t="s">
        <v>4206</v>
      </c>
      <c r="AV125" s="100" t="s">
        <v>9</v>
      </c>
      <c r="AW125" s="100">
        <v>2025</v>
      </c>
      <c r="AZ125" s="100" t="s">
        <v>4207</v>
      </c>
      <c r="BA125" s="100" t="s">
        <v>4208</v>
      </c>
      <c r="BB125" s="100" t="s">
        <v>2998</v>
      </c>
      <c r="BC125" s="100" t="s">
        <v>266</v>
      </c>
      <c r="BD125" s="100" t="s">
        <v>266</v>
      </c>
      <c r="BE125" s="100" t="s">
        <v>266</v>
      </c>
      <c r="BF125" s="101" t="s">
        <v>4209</v>
      </c>
      <c r="BG125" s="100" t="s">
        <v>266</v>
      </c>
      <c r="BH125" s="100" t="s">
        <v>4210</v>
      </c>
      <c r="BI125" s="100" t="s">
        <v>3001</v>
      </c>
      <c r="BJ125" s="100" t="s">
        <v>269</v>
      </c>
      <c r="BK125" s="100" t="s">
        <v>269</v>
      </c>
      <c r="BL125" s="100" t="s">
        <v>4211</v>
      </c>
      <c r="BM125" s="100" t="s">
        <v>269</v>
      </c>
      <c r="BQ125" s="100" t="s">
        <v>269</v>
      </c>
      <c r="BR125" s="100" t="s">
        <v>269</v>
      </c>
      <c r="BS125" s="100" t="s">
        <v>4212</v>
      </c>
      <c r="BX125" s="100" t="s">
        <v>269</v>
      </c>
      <c r="BY125" s="100" t="s">
        <v>269</v>
      </c>
      <c r="CD125" s="100">
        <v>90894000000</v>
      </c>
      <c r="CE125" s="100" t="s">
        <v>4213</v>
      </c>
      <c r="CS125" s="100" t="s">
        <v>4214</v>
      </c>
      <c r="CT125" s="100" t="b">
        <f>Table1[[#This Row],[company_name_netzero]]&lt;&gt;""</f>
        <v>0</v>
      </c>
      <c r="CZ125" s="100" t="b">
        <f>Table1[[#This Row],[company_name_re100]]&lt;&gt;""</f>
        <v>0</v>
      </c>
    </row>
    <row r="126" spans="1:104" ht="21.9" hidden="1" customHeight="1">
      <c r="A126" s="100">
        <v>124</v>
      </c>
      <c r="B126" s="100" t="s">
        <v>764</v>
      </c>
      <c r="C126" s="100" t="s">
        <v>4215</v>
      </c>
      <c r="D126" s="100" t="s">
        <v>765</v>
      </c>
      <c r="E126" s="106">
        <v>0.03</v>
      </c>
      <c r="F126" s="100" t="s">
        <v>766</v>
      </c>
      <c r="G126" s="103">
        <v>-9.4E-2</v>
      </c>
      <c r="H126" s="100" t="s">
        <v>767</v>
      </c>
      <c r="I126" s="102">
        <v>559051</v>
      </c>
      <c r="J126" s="100">
        <v>10</v>
      </c>
      <c r="K126" s="100">
        <v>31</v>
      </c>
      <c r="L126" s="100">
        <v>40007925</v>
      </c>
      <c r="M126" s="100" t="s">
        <v>764</v>
      </c>
      <c r="N126" s="100" t="s">
        <v>4216</v>
      </c>
      <c r="O126" s="100" t="s">
        <v>4217</v>
      </c>
      <c r="P126" s="100" t="s">
        <v>2980</v>
      </c>
      <c r="Q126" s="100" t="s">
        <v>2428</v>
      </c>
      <c r="R126" s="100" t="s">
        <v>3136</v>
      </c>
      <c r="S126" s="100" t="s">
        <v>4218</v>
      </c>
      <c r="T126" s="100" t="s">
        <v>673</v>
      </c>
      <c r="U126" s="100" t="s">
        <v>2984</v>
      </c>
      <c r="V126" s="100">
        <v>2030</v>
      </c>
      <c r="W126" s="100" t="s">
        <v>673</v>
      </c>
      <c r="X126" s="100" t="s">
        <v>2984</v>
      </c>
      <c r="Y126" s="100">
        <v>2050</v>
      </c>
      <c r="Z126" s="100" t="s">
        <v>673</v>
      </c>
      <c r="AA126" s="100">
        <v>2050</v>
      </c>
      <c r="AB126" s="101" t="s">
        <v>4219</v>
      </c>
      <c r="AC126" s="100" t="s">
        <v>2986</v>
      </c>
      <c r="AD126" s="104">
        <v>44409.041666666664</v>
      </c>
      <c r="AE126" s="100" t="s">
        <v>2987</v>
      </c>
      <c r="AG126" s="104">
        <v>45540.041666666664</v>
      </c>
      <c r="AH126" s="100" t="b">
        <f>Table1[[#This Row],[sbti_id]]&lt;&gt;""</f>
        <v>1</v>
      </c>
      <c r="AI126" s="128" t="s">
        <v>4220</v>
      </c>
      <c r="AJ126" s="128" t="s">
        <v>3142</v>
      </c>
      <c r="AK126" s="128" t="s">
        <v>3136</v>
      </c>
      <c r="AL126" s="128" t="s">
        <v>2264</v>
      </c>
      <c r="AM126" s="128" t="s">
        <v>269</v>
      </c>
      <c r="AN126" s="128" t="s">
        <v>417</v>
      </c>
      <c r="AO126" s="128"/>
      <c r="AP126" s="128"/>
      <c r="AQ126" s="128">
        <v>2050</v>
      </c>
      <c r="AR126" s="128" t="s">
        <v>2992</v>
      </c>
      <c r="AS126" s="128">
        <v>2024</v>
      </c>
      <c r="AT126" s="128" t="s">
        <v>4221</v>
      </c>
      <c r="AU126" s="128" t="s">
        <v>4222</v>
      </c>
      <c r="AV126" s="128" t="s">
        <v>3547</v>
      </c>
      <c r="AW126" s="128">
        <v>2030</v>
      </c>
      <c r="AX126" s="128"/>
      <c r="AY126" s="128">
        <v>2020</v>
      </c>
      <c r="AZ126" s="128" t="s">
        <v>4223</v>
      </c>
      <c r="BA126" s="128" t="s">
        <v>4224</v>
      </c>
      <c r="BB126" s="128" t="s">
        <v>3014</v>
      </c>
      <c r="BC126" s="128" t="s">
        <v>267</v>
      </c>
      <c r="BD126" s="128" t="s">
        <v>267</v>
      </c>
      <c r="BE126" s="128" t="s">
        <v>267</v>
      </c>
      <c r="BF126" s="129" t="s">
        <v>4225</v>
      </c>
      <c r="BG126" s="128" t="s">
        <v>266</v>
      </c>
      <c r="BH126" s="128" t="s">
        <v>3076</v>
      </c>
      <c r="BI126" s="128" t="s">
        <v>3001</v>
      </c>
      <c r="BJ126" s="128" t="s">
        <v>269</v>
      </c>
      <c r="BK126" s="128" t="s">
        <v>266</v>
      </c>
      <c r="BL126" s="129" t="s">
        <v>4226</v>
      </c>
      <c r="BM126" s="128" t="s">
        <v>266</v>
      </c>
      <c r="BN126" s="128" t="s">
        <v>4227</v>
      </c>
      <c r="BO126" s="128"/>
      <c r="BP126" s="128"/>
      <c r="BQ126" s="128" t="s">
        <v>269</v>
      </c>
      <c r="BR126" s="128" t="s">
        <v>267</v>
      </c>
      <c r="BS126" s="129" t="s">
        <v>4228</v>
      </c>
      <c r="BT126" s="128"/>
      <c r="BU126" s="128"/>
      <c r="BV126" s="128"/>
      <c r="BW126" s="128"/>
      <c r="BX126" s="128" t="s">
        <v>269</v>
      </c>
      <c r="BY126" s="128" t="s">
        <v>266</v>
      </c>
      <c r="BZ126" s="128"/>
      <c r="CA126" s="128"/>
      <c r="CB126" s="128"/>
      <c r="CC126" s="128"/>
      <c r="CD126" s="128">
        <v>91063000000</v>
      </c>
      <c r="CE126" s="128" t="s">
        <v>4213</v>
      </c>
      <c r="CF126" s="128">
        <v>601723</v>
      </c>
      <c r="CG126" s="128"/>
      <c r="CH126" s="128"/>
      <c r="CI126" s="128"/>
      <c r="CJ126" s="128"/>
      <c r="CK126" s="128"/>
      <c r="CL126" s="128"/>
      <c r="CM126" s="128"/>
      <c r="CN126" s="128"/>
      <c r="CO126" s="128"/>
      <c r="CP126" s="128">
        <v>39</v>
      </c>
      <c r="CQ126" s="128">
        <v>29</v>
      </c>
      <c r="CR126" s="128"/>
      <c r="CS126" s="128"/>
      <c r="CT126" s="100" t="b">
        <f>Table1[[#This Row],[company_name_netzero]]&lt;&gt;""</f>
        <v>1</v>
      </c>
      <c r="CZ126" s="100" t="b">
        <f>Table1[[#This Row],[company_name_re100]]&lt;&gt;""</f>
        <v>0</v>
      </c>
    </row>
    <row r="127" spans="1:104" ht="21.9" hidden="1" customHeight="1">
      <c r="A127" s="100">
        <v>125</v>
      </c>
      <c r="B127" s="105" t="s">
        <v>552</v>
      </c>
      <c r="C127" s="100" t="s">
        <v>4229</v>
      </c>
      <c r="D127" s="100" t="s">
        <v>553</v>
      </c>
      <c r="E127" s="103">
        <v>8.1000000000000003E-2</v>
      </c>
      <c r="F127" s="100" t="s">
        <v>554</v>
      </c>
      <c r="G127" s="103">
        <v>0.11700000000000001</v>
      </c>
      <c r="H127" s="100" t="s">
        <v>555</v>
      </c>
      <c r="I127" s="102">
        <v>78401</v>
      </c>
      <c r="J127" s="100">
        <v>-7</v>
      </c>
      <c r="K127" s="100">
        <v>31</v>
      </c>
      <c r="L127" s="120">
        <v>40012802</v>
      </c>
      <c r="M127" s="128" t="s">
        <v>552</v>
      </c>
      <c r="N127" s="128" t="s">
        <v>4230</v>
      </c>
      <c r="O127" s="128" t="s">
        <v>4231</v>
      </c>
      <c r="P127" s="128" t="s">
        <v>3253</v>
      </c>
      <c r="Q127" s="128" t="s">
        <v>2374</v>
      </c>
      <c r="R127" s="128" t="s">
        <v>3136</v>
      </c>
      <c r="S127" s="128" t="s">
        <v>3066</v>
      </c>
      <c r="T127" s="128" t="s">
        <v>3067</v>
      </c>
      <c r="U127" s="128"/>
      <c r="V127" s="128"/>
      <c r="W127" s="128"/>
      <c r="X127" s="128"/>
      <c r="Y127" s="128"/>
      <c r="Z127" s="128"/>
      <c r="AA127" s="128"/>
      <c r="AB127" s="128"/>
      <c r="AC127" s="128"/>
      <c r="AD127" s="128"/>
      <c r="AE127" s="128"/>
      <c r="AF127" s="128" t="s">
        <v>4232</v>
      </c>
      <c r="AG127" s="133" t="s">
        <v>4233</v>
      </c>
      <c r="AH127" s="100" t="b">
        <f>Table1[[#This Row],[sbti_id]]&lt;&gt;""</f>
        <v>1</v>
      </c>
      <c r="AI127" s="100" t="s">
        <v>4234</v>
      </c>
      <c r="AJ127" s="100" t="s">
        <v>3370</v>
      </c>
      <c r="AK127" s="100" t="s">
        <v>3136</v>
      </c>
      <c r="AL127" s="100" t="s">
        <v>2264</v>
      </c>
      <c r="AM127" s="100" t="s">
        <v>269</v>
      </c>
      <c r="AN127" s="100" t="s">
        <v>417</v>
      </c>
      <c r="AQ127" s="100">
        <v>2050</v>
      </c>
      <c r="AR127" s="100" t="s">
        <v>2992</v>
      </c>
      <c r="AS127" s="100">
        <v>2022</v>
      </c>
      <c r="AT127" s="100" t="s">
        <v>4235</v>
      </c>
      <c r="AU127" s="100" t="s">
        <v>4236</v>
      </c>
      <c r="AV127" s="100" t="s">
        <v>2995</v>
      </c>
      <c r="AW127" s="100">
        <v>2030</v>
      </c>
      <c r="AX127" s="100">
        <v>55</v>
      </c>
      <c r="AY127" s="100">
        <v>1990</v>
      </c>
      <c r="AZ127" s="101" t="s">
        <v>4237</v>
      </c>
      <c r="BA127" s="101" t="s">
        <v>4238</v>
      </c>
      <c r="BB127" s="100" t="s">
        <v>2998</v>
      </c>
      <c r="BC127" s="100" t="s">
        <v>266</v>
      </c>
      <c r="BD127" s="100" t="s">
        <v>266</v>
      </c>
      <c r="BE127" s="100" t="s">
        <v>738</v>
      </c>
      <c r="BF127" s="101" t="s">
        <v>4239</v>
      </c>
      <c r="BG127" s="100" t="s">
        <v>266</v>
      </c>
      <c r="BH127" s="100" t="s">
        <v>4240</v>
      </c>
      <c r="BI127" s="100" t="s">
        <v>3001</v>
      </c>
      <c r="BJ127" s="100" t="s">
        <v>269</v>
      </c>
      <c r="BK127" s="100" t="s">
        <v>267</v>
      </c>
      <c r="BL127" s="101" t="s">
        <v>4241</v>
      </c>
      <c r="BM127" s="100" t="s">
        <v>267</v>
      </c>
      <c r="BQ127" s="100" t="s">
        <v>269</v>
      </c>
      <c r="BR127" s="100" t="s">
        <v>3271</v>
      </c>
      <c r="BS127" s="101" t="s">
        <v>4242</v>
      </c>
      <c r="BX127" s="100" t="s">
        <v>269</v>
      </c>
      <c r="BY127" s="100" t="s">
        <v>269</v>
      </c>
      <c r="CD127" s="110" t="s">
        <v>4243</v>
      </c>
      <c r="CF127" s="100">
        <v>80518</v>
      </c>
      <c r="CT127" s="100" t="b">
        <f>Table1[[#This Row],[company_name_netzero]]&lt;&gt;""</f>
        <v>1</v>
      </c>
      <c r="CU127" s="100" t="s">
        <v>4244</v>
      </c>
      <c r="CV127" s="100">
        <v>2016</v>
      </c>
      <c r="CW127" s="100">
        <v>2030</v>
      </c>
      <c r="CX127" s="100" t="s">
        <v>3080</v>
      </c>
      <c r="CY127" s="100" t="s">
        <v>2374</v>
      </c>
      <c r="CZ127" s="100" t="b">
        <f>Table1[[#This Row],[company_name_re100]]&lt;&gt;""</f>
        <v>1</v>
      </c>
    </row>
    <row r="128" spans="1:104" ht="21.9" hidden="1" customHeight="1">
      <c r="A128" s="100">
        <v>126</v>
      </c>
      <c r="B128" s="100" t="s">
        <v>1955</v>
      </c>
      <c r="C128" s="100" t="s">
        <v>4245</v>
      </c>
      <c r="D128" s="100" t="s">
        <v>1956</v>
      </c>
      <c r="E128" s="103">
        <v>0.29899999999999999</v>
      </c>
      <c r="F128" s="100" t="s">
        <v>1957</v>
      </c>
      <c r="G128" s="103">
        <v>0.31900000000000001</v>
      </c>
      <c r="H128" s="100" t="s">
        <v>1958</v>
      </c>
      <c r="I128" s="102">
        <v>83825</v>
      </c>
      <c r="J128" s="100">
        <v>60</v>
      </c>
      <c r="K128" s="100">
        <v>11</v>
      </c>
      <c r="AH128" s="100" t="b">
        <f>Table1[[#This Row],[sbti_id]]&lt;&gt;""</f>
        <v>0</v>
      </c>
      <c r="AJ128" s="100" t="s">
        <v>3039</v>
      </c>
      <c r="AK128" s="100" t="s">
        <v>3040</v>
      </c>
      <c r="AL128" s="100" t="s">
        <v>2264</v>
      </c>
      <c r="AM128" s="100" t="s">
        <v>269</v>
      </c>
      <c r="AN128" s="100" t="s">
        <v>9</v>
      </c>
      <c r="AQ128" s="100">
        <v>2030</v>
      </c>
      <c r="AR128" s="100" t="s">
        <v>2992</v>
      </c>
      <c r="AT128" s="101" t="s">
        <v>4246</v>
      </c>
      <c r="AU128" s="100" t="s">
        <v>4247</v>
      </c>
      <c r="AV128" s="100" t="s">
        <v>3013</v>
      </c>
      <c r="BA128" s="101" t="s">
        <v>4248</v>
      </c>
      <c r="BB128" s="100" t="s">
        <v>2998</v>
      </c>
      <c r="BC128" s="100" t="s">
        <v>266</v>
      </c>
      <c r="BD128" s="100" t="s">
        <v>266</v>
      </c>
      <c r="BE128" s="100" t="s">
        <v>267</v>
      </c>
      <c r="BF128" s="101" t="s">
        <v>4249</v>
      </c>
      <c r="BG128" s="100" t="s">
        <v>266</v>
      </c>
      <c r="BH128" s="100" t="s">
        <v>3000</v>
      </c>
      <c r="BI128" s="100" t="s">
        <v>3001</v>
      </c>
      <c r="BJ128" s="100" t="s">
        <v>269</v>
      </c>
      <c r="BK128" s="100" t="s">
        <v>267</v>
      </c>
      <c r="BL128" s="101" t="s">
        <v>4250</v>
      </c>
      <c r="BM128" s="100" t="s">
        <v>266</v>
      </c>
      <c r="BN128" s="100" t="s">
        <v>3150</v>
      </c>
      <c r="BQ128" s="100" t="s">
        <v>269</v>
      </c>
      <c r="BR128" s="100" t="s">
        <v>267</v>
      </c>
      <c r="BS128" s="100" t="s">
        <v>4251</v>
      </c>
      <c r="BY128" s="100" t="s">
        <v>269</v>
      </c>
      <c r="CD128" s="100">
        <v>7992000000</v>
      </c>
      <c r="CE128" s="100" t="s">
        <v>3095</v>
      </c>
      <c r="CF128" s="100">
        <v>19186</v>
      </c>
      <c r="CN128" s="100" t="s">
        <v>4252</v>
      </c>
      <c r="CT128" s="100" t="b">
        <f>Table1[[#This Row],[company_name_netzero]]&lt;&gt;""</f>
        <v>0</v>
      </c>
      <c r="CZ128" s="100" t="b">
        <f>Table1[[#This Row],[company_name_re100]]&lt;&gt;""</f>
        <v>0</v>
      </c>
    </row>
    <row r="129" spans="1:104" ht="21.9" hidden="1" customHeight="1">
      <c r="A129" s="100">
        <v>127</v>
      </c>
      <c r="B129" s="100" t="s">
        <v>1083</v>
      </c>
      <c r="C129" s="100" t="s">
        <v>4253</v>
      </c>
      <c r="D129" s="100" t="s">
        <v>1084</v>
      </c>
      <c r="E129" s="103">
        <v>-4.3999999999999997E-2</v>
      </c>
      <c r="F129" s="100" t="s">
        <v>1085</v>
      </c>
      <c r="G129" s="103">
        <v>-0.68100000000000005</v>
      </c>
      <c r="H129" s="100" t="s">
        <v>1086</v>
      </c>
      <c r="I129" s="102">
        <v>31528</v>
      </c>
      <c r="J129" s="100">
        <v>-11</v>
      </c>
      <c r="K129" s="100">
        <v>31</v>
      </c>
      <c r="AH129" s="100" t="b">
        <f>Table1[[#This Row],[sbti_id]]&lt;&gt;""</f>
        <v>0</v>
      </c>
      <c r="AI129" s="100" t="s">
        <v>1083</v>
      </c>
      <c r="AJ129" s="100" t="s">
        <v>3898</v>
      </c>
      <c r="AK129" s="100" t="s">
        <v>3899</v>
      </c>
      <c r="AL129" s="100" t="s">
        <v>2264</v>
      </c>
      <c r="AM129" s="100" t="s">
        <v>269</v>
      </c>
      <c r="AN129" s="100" t="s">
        <v>417</v>
      </c>
      <c r="AQ129" s="100">
        <v>2046</v>
      </c>
      <c r="AR129" s="100" t="s">
        <v>3041</v>
      </c>
      <c r="AS129" s="100">
        <v>2022</v>
      </c>
      <c r="AT129" s="100" t="s">
        <v>4254</v>
      </c>
      <c r="AU129" s="100" t="s">
        <v>4255</v>
      </c>
      <c r="AV129" s="100" t="s">
        <v>3013</v>
      </c>
      <c r="BA129" s="101" t="s">
        <v>4256</v>
      </c>
      <c r="BB129" s="100" t="s">
        <v>2998</v>
      </c>
      <c r="BC129" s="100" t="s">
        <v>266</v>
      </c>
      <c r="BD129" s="100" t="s">
        <v>266</v>
      </c>
      <c r="BE129" s="100" t="s">
        <v>266</v>
      </c>
      <c r="BF129" s="101" t="s">
        <v>4257</v>
      </c>
      <c r="BG129" s="100" t="s">
        <v>266</v>
      </c>
      <c r="BH129" s="100" t="s">
        <v>3126</v>
      </c>
      <c r="BI129" s="100" t="s">
        <v>3001</v>
      </c>
      <c r="BJ129" s="100" t="s">
        <v>269</v>
      </c>
      <c r="BK129" s="100" t="s">
        <v>266</v>
      </c>
      <c r="BM129" s="100" t="s">
        <v>266</v>
      </c>
      <c r="BN129" s="100" t="s">
        <v>3061</v>
      </c>
      <c r="BQ129" s="100" t="s">
        <v>269</v>
      </c>
      <c r="BR129" s="100" t="s">
        <v>418</v>
      </c>
      <c r="BX129" s="100" t="s">
        <v>269</v>
      </c>
      <c r="BY129" s="100" t="s">
        <v>269</v>
      </c>
      <c r="CD129" s="100">
        <v>91006000000</v>
      </c>
      <c r="CE129" s="100" t="s">
        <v>3036</v>
      </c>
      <c r="CF129" s="100">
        <v>30321</v>
      </c>
      <c r="CT129" s="100" t="b">
        <f>Table1[[#This Row],[company_name_netzero]]&lt;&gt;""</f>
        <v>1</v>
      </c>
      <c r="CZ129" s="100" t="b">
        <f>Table1[[#This Row],[company_name_re100]]&lt;&gt;""</f>
        <v>0</v>
      </c>
    </row>
    <row r="130" spans="1:104" ht="21.9" hidden="1" customHeight="1">
      <c r="A130" s="100">
        <v>128</v>
      </c>
      <c r="B130" s="100" t="s">
        <v>1491</v>
      </c>
      <c r="C130" s="100" t="s">
        <v>4258</v>
      </c>
      <c r="D130" s="100" t="s">
        <v>1492</v>
      </c>
      <c r="E130" s="103">
        <v>-2.9000000000000001E-2</v>
      </c>
      <c r="F130" s="100" t="s">
        <v>1493</v>
      </c>
      <c r="G130" s="103">
        <v>-0.25900000000000001</v>
      </c>
      <c r="H130" s="100" t="s">
        <v>1494</v>
      </c>
      <c r="I130" s="102">
        <v>341321</v>
      </c>
      <c r="J130" s="100">
        <v>-8</v>
      </c>
      <c r="K130" s="100">
        <v>31</v>
      </c>
      <c r="L130" s="100">
        <v>40002926</v>
      </c>
      <c r="M130" s="100" t="s">
        <v>4259</v>
      </c>
      <c r="N130" s="100" t="s">
        <v>4260</v>
      </c>
      <c r="O130" s="100" t="s">
        <v>4261</v>
      </c>
      <c r="P130" s="100" t="s">
        <v>2980</v>
      </c>
      <c r="Q130" s="100" t="s">
        <v>2540</v>
      </c>
      <c r="R130" s="100" t="s">
        <v>3181</v>
      </c>
      <c r="S130" s="100" t="s">
        <v>3789</v>
      </c>
      <c r="T130" s="100" t="s">
        <v>673</v>
      </c>
      <c r="U130" s="100" t="s">
        <v>2984</v>
      </c>
      <c r="V130" s="100" t="s">
        <v>3086</v>
      </c>
      <c r="W130" s="100" t="s">
        <v>673</v>
      </c>
      <c r="X130" s="100" t="s">
        <v>2984</v>
      </c>
      <c r="Y130" s="100" t="s">
        <v>4262</v>
      </c>
      <c r="Z130" s="100" t="s">
        <v>673</v>
      </c>
      <c r="AA130" s="100" t="s">
        <v>4262</v>
      </c>
      <c r="AB130" s="101" t="s">
        <v>4263</v>
      </c>
      <c r="AE130" s="100" t="s">
        <v>2987</v>
      </c>
      <c r="AG130" s="104">
        <v>45715.041666666664</v>
      </c>
      <c r="AH130" s="100" t="b">
        <f>Table1[[#This Row],[sbti_id]]&lt;&gt;""</f>
        <v>1</v>
      </c>
      <c r="AI130" s="128" t="s">
        <v>4264</v>
      </c>
      <c r="AJ130" s="128" t="s">
        <v>3185</v>
      </c>
      <c r="AK130" s="128" t="s">
        <v>3040</v>
      </c>
      <c r="AL130" s="128" t="s">
        <v>2264</v>
      </c>
      <c r="AM130" s="128" t="s">
        <v>269</v>
      </c>
      <c r="AN130" s="128" t="s">
        <v>417</v>
      </c>
      <c r="AO130" s="128"/>
      <c r="AP130" s="128"/>
      <c r="AQ130" s="128">
        <v>2040</v>
      </c>
      <c r="AR130" s="128" t="s">
        <v>2992</v>
      </c>
      <c r="AS130" s="128">
        <v>2021</v>
      </c>
      <c r="AT130" s="128" t="s">
        <v>4265</v>
      </c>
      <c r="AU130" s="128" t="s">
        <v>4266</v>
      </c>
      <c r="AV130" s="128" t="s">
        <v>2995</v>
      </c>
      <c r="AW130" s="128">
        <v>2030</v>
      </c>
      <c r="AX130" s="128">
        <v>80</v>
      </c>
      <c r="AY130" s="128">
        <v>2013</v>
      </c>
      <c r="AZ130" s="128" t="s">
        <v>4267</v>
      </c>
      <c r="BA130" s="129" t="s">
        <v>4268</v>
      </c>
      <c r="BB130" s="128" t="s">
        <v>2998</v>
      </c>
      <c r="BC130" s="128" t="s">
        <v>266</v>
      </c>
      <c r="BD130" s="128" t="s">
        <v>266</v>
      </c>
      <c r="BE130" s="128" t="s">
        <v>266</v>
      </c>
      <c r="BF130" s="129" t="s">
        <v>4269</v>
      </c>
      <c r="BG130" s="128" t="s">
        <v>266</v>
      </c>
      <c r="BH130" s="128" t="s">
        <v>3076</v>
      </c>
      <c r="BI130" s="128" t="s">
        <v>3001</v>
      </c>
      <c r="BJ130" s="128" t="s">
        <v>269</v>
      </c>
      <c r="BK130" s="128" t="s">
        <v>266</v>
      </c>
      <c r="BL130" s="129" t="s">
        <v>4270</v>
      </c>
      <c r="BM130" s="128" t="s">
        <v>267</v>
      </c>
      <c r="BN130" s="128"/>
      <c r="BO130" s="128"/>
      <c r="BP130" s="128"/>
      <c r="BQ130" s="128" t="s">
        <v>269</v>
      </c>
      <c r="BR130" s="128" t="s">
        <v>267</v>
      </c>
      <c r="BS130" s="128"/>
      <c r="BT130" s="128"/>
      <c r="BU130" s="128"/>
      <c r="BV130" s="128"/>
      <c r="BW130" s="128"/>
      <c r="BX130" s="128" t="s">
        <v>269</v>
      </c>
      <c r="BY130" s="128" t="s">
        <v>269</v>
      </c>
      <c r="BZ130" s="128"/>
      <c r="CA130" s="128"/>
      <c r="CB130" s="128"/>
      <c r="CC130" s="128"/>
      <c r="CD130" s="128">
        <v>90481000000</v>
      </c>
      <c r="CE130" s="128" t="s">
        <v>3080</v>
      </c>
      <c r="CF130" s="128">
        <v>338467</v>
      </c>
      <c r="CG130" s="128"/>
      <c r="CH130" s="128"/>
      <c r="CI130" s="128"/>
      <c r="CJ130" s="128"/>
      <c r="CK130" s="128"/>
      <c r="CL130" s="128"/>
      <c r="CM130" s="128"/>
      <c r="CN130" s="128"/>
      <c r="CO130" s="128"/>
      <c r="CP130" s="128"/>
      <c r="CQ130" s="128"/>
      <c r="CR130" s="128"/>
      <c r="CS130" s="128"/>
      <c r="CT130" s="100" t="b">
        <f>Table1[[#This Row],[company_name_netzero]]&lt;&gt;""</f>
        <v>1</v>
      </c>
      <c r="CZ130" s="100" t="b">
        <f>Table1[[#This Row],[company_name_re100]]&lt;&gt;""</f>
        <v>0</v>
      </c>
    </row>
    <row r="131" spans="1:104" ht="21.9" hidden="1" customHeight="1">
      <c r="A131" s="100">
        <v>129</v>
      </c>
      <c r="B131" s="100" t="s">
        <v>1983</v>
      </c>
      <c r="C131" s="100" t="s">
        <v>4271</v>
      </c>
      <c r="D131" s="100" t="s">
        <v>1984</v>
      </c>
      <c r="E131" s="103">
        <v>4.1000000000000002E-2</v>
      </c>
      <c r="F131" s="100" t="s">
        <v>1985</v>
      </c>
      <c r="G131" s="103">
        <v>0.39300000000000002</v>
      </c>
      <c r="H131" s="100" t="s">
        <v>1986</v>
      </c>
      <c r="I131" s="102">
        <v>229140</v>
      </c>
      <c r="J131" s="100">
        <v>11</v>
      </c>
      <c r="K131" s="100">
        <v>31</v>
      </c>
      <c r="L131" s="100">
        <v>40010607</v>
      </c>
      <c r="M131" s="100" t="s">
        <v>1983</v>
      </c>
      <c r="N131" s="100" t="s">
        <v>4272</v>
      </c>
      <c r="O131" s="100" t="s">
        <v>4273</v>
      </c>
      <c r="P131" s="100" t="s">
        <v>2980</v>
      </c>
      <c r="Q131" s="100" t="s">
        <v>2406</v>
      </c>
      <c r="R131" s="100" t="s">
        <v>3136</v>
      </c>
      <c r="S131" s="100" t="s">
        <v>2983</v>
      </c>
      <c r="T131" s="100" t="s">
        <v>673</v>
      </c>
      <c r="U131" s="100" t="s">
        <v>2984</v>
      </c>
      <c r="V131" s="100" t="s">
        <v>3119</v>
      </c>
      <c r="W131" s="100" t="s">
        <v>673</v>
      </c>
      <c r="X131" s="100" t="s">
        <v>2984</v>
      </c>
      <c r="Y131" s="100" t="s">
        <v>4274</v>
      </c>
      <c r="Z131" s="100" t="s">
        <v>673</v>
      </c>
      <c r="AA131" s="100" t="s">
        <v>4274</v>
      </c>
      <c r="AB131" s="101" t="s">
        <v>4275</v>
      </c>
      <c r="AC131" s="100" t="s">
        <v>2986</v>
      </c>
      <c r="AD131" s="104">
        <v>43739.041666666664</v>
      </c>
      <c r="AE131" s="100" t="s">
        <v>2987</v>
      </c>
      <c r="AG131" s="104">
        <v>45162.041666666664</v>
      </c>
      <c r="AH131" s="100" t="b">
        <f>Table1[[#This Row],[sbti_id]]&lt;&gt;""</f>
        <v>1</v>
      </c>
      <c r="AI131" s="100" t="s">
        <v>1983</v>
      </c>
      <c r="AJ131" s="100" t="s">
        <v>3219</v>
      </c>
      <c r="AK131" s="100" t="s">
        <v>3136</v>
      </c>
      <c r="AL131" s="100" t="s">
        <v>2264</v>
      </c>
      <c r="AM131" s="100" t="s">
        <v>269</v>
      </c>
      <c r="AN131" s="100" t="s">
        <v>417</v>
      </c>
      <c r="AP131" s="100">
        <v>2020</v>
      </c>
      <c r="AQ131" s="100">
        <v>2050</v>
      </c>
      <c r="AR131" s="100" t="s">
        <v>2992</v>
      </c>
      <c r="AS131" s="100">
        <v>2019</v>
      </c>
      <c r="AT131" s="100" t="s">
        <v>4276</v>
      </c>
      <c r="AU131" s="100" t="s">
        <v>4277</v>
      </c>
      <c r="AV131" s="100" t="s">
        <v>2995</v>
      </c>
      <c r="AW131" s="100">
        <v>2030</v>
      </c>
      <c r="AX131" s="100">
        <v>85</v>
      </c>
      <c r="AY131" s="100">
        <v>2015</v>
      </c>
      <c r="AZ131" s="101" t="s">
        <v>4278</v>
      </c>
      <c r="BA131" s="101" t="s">
        <v>4279</v>
      </c>
      <c r="BB131" s="100" t="s">
        <v>2998</v>
      </c>
      <c r="BC131" s="100" t="s">
        <v>266</v>
      </c>
      <c r="BD131" s="100" t="s">
        <v>266</v>
      </c>
      <c r="BE131" s="100" t="s">
        <v>266</v>
      </c>
      <c r="BF131" s="101" t="s">
        <v>4280</v>
      </c>
      <c r="BG131" s="100" t="s">
        <v>266</v>
      </c>
      <c r="BH131" s="100" t="s">
        <v>3469</v>
      </c>
      <c r="BI131" s="100" t="s">
        <v>3001</v>
      </c>
      <c r="BJ131" s="100" t="s">
        <v>269</v>
      </c>
      <c r="BK131" s="100" t="s">
        <v>266</v>
      </c>
      <c r="BL131" s="101" t="s">
        <v>4281</v>
      </c>
      <c r="BM131" s="100" t="s">
        <v>267</v>
      </c>
      <c r="BQ131" s="100" t="s">
        <v>269</v>
      </c>
      <c r="BR131" s="100" t="s">
        <v>3271</v>
      </c>
      <c r="BS131" s="101" t="s">
        <v>4282</v>
      </c>
      <c r="BX131" s="100" t="s">
        <v>269</v>
      </c>
      <c r="BY131" s="100" t="s">
        <v>266</v>
      </c>
      <c r="CD131" s="100">
        <v>89081000000</v>
      </c>
      <c r="CE131" s="100" t="s">
        <v>3587</v>
      </c>
      <c r="CF131" s="100">
        <v>336427</v>
      </c>
      <c r="CT131" s="100" t="b">
        <f>Table1[[#This Row],[company_name_netzero]]&lt;&gt;""</f>
        <v>1</v>
      </c>
      <c r="CU131" s="100" t="s">
        <v>1983</v>
      </c>
      <c r="CV131" s="100">
        <v>2017</v>
      </c>
      <c r="CW131" s="100">
        <v>2030</v>
      </c>
      <c r="CX131" s="100" t="s">
        <v>3005</v>
      </c>
      <c r="CY131" s="100" t="s">
        <v>2406</v>
      </c>
      <c r="CZ131" s="100" t="b">
        <f>Table1[[#This Row],[company_name_re100]]&lt;&gt;""</f>
        <v>1</v>
      </c>
    </row>
    <row r="132" spans="1:104" ht="21.9" hidden="1" customHeight="1">
      <c r="A132" s="100">
        <v>130</v>
      </c>
      <c r="B132" s="100" t="s">
        <v>1392</v>
      </c>
      <c r="C132" s="100" t="s">
        <v>4283</v>
      </c>
      <c r="D132" s="100" t="s">
        <v>1393</v>
      </c>
      <c r="E132" s="103">
        <v>8.6999999999999994E-2</v>
      </c>
      <c r="F132" s="100" t="s">
        <v>1394</v>
      </c>
      <c r="G132" s="103">
        <v>0.185</v>
      </c>
      <c r="H132" s="100" t="s">
        <v>1395</v>
      </c>
      <c r="I132" s="102">
        <v>156253</v>
      </c>
      <c r="J132" s="100">
        <v>18</v>
      </c>
      <c r="K132" s="100">
        <v>24</v>
      </c>
      <c r="AH132" s="100" t="b">
        <f>Table1[[#This Row],[sbti_id]]&lt;&gt;""</f>
        <v>0</v>
      </c>
      <c r="AI132" s="100" t="s">
        <v>4284</v>
      </c>
      <c r="AJ132" s="100" t="s">
        <v>3185</v>
      </c>
      <c r="AK132" s="100" t="s">
        <v>3040</v>
      </c>
      <c r="AL132" s="100" t="s">
        <v>2264</v>
      </c>
      <c r="AM132" s="100" t="s">
        <v>269</v>
      </c>
      <c r="AN132" s="100" t="s">
        <v>417</v>
      </c>
      <c r="AP132" s="100">
        <v>2020</v>
      </c>
      <c r="AQ132" s="100">
        <v>2030</v>
      </c>
      <c r="AR132" s="100" t="s">
        <v>2992</v>
      </c>
      <c r="AS132" s="100">
        <v>2024</v>
      </c>
      <c r="AT132" s="100" t="s">
        <v>4285</v>
      </c>
      <c r="AU132" s="100" t="s">
        <v>4286</v>
      </c>
      <c r="AV132" s="100" t="s">
        <v>3547</v>
      </c>
      <c r="AW132" s="100">
        <v>2026</v>
      </c>
      <c r="AY132" s="100">
        <v>2020</v>
      </c>
      <c r="AZ132" s="100" t="s">
        <v>4287</v>
      </c>
      <c r="BA132" s="100" t="s">
        <v>4288</v>
      </c>
      <c r="BB132" s="100" t="s">
        <v>2998</v>
      </c>
      <c r="BC132" s="100" t="s">
        <v>266</v>
      </c>
      <c r="BD132" s="100" t="s">
        <v>266</v>
      </c>
      <c r="BE132" s="100" t="s">
        <v>267</v>
      </c>
      <c r="BG132" s="100" t="s">
        <v>266</v>
      </c>
      <c r="BH132" s="100" t="s">
        <v>3387</v>
      </c>
      <c r="BI132" s="100" t="s">
        <v>3001</v>
      </c>
      <c r="BJ132" s="100" t="s">
        <v>266</v>
      </c>
      <c r="BK132" s="100" t="s">
        <v>266</v>
      </c>
      <c r="BL132" s="101" t="s">
        <v>4289</v>
      </c>
      <c r="BM132" s="100" t="s">
        <v>266</v>
      </c>
      <c r="BN132" s="100" t="s">
        <v>3061</v>
      </c>
      <c r="BQ132" s="100" t="s">
        <v>269</v>
      </c>
      <c r="BR132" s="100" t="s">
        <v>269</v>
      </c>
      <c r="BS132" s="100" t="s">
        <v>4290</v>
      </c>
      <c r="BX132" s="100" t="s">
        <v>269</v>
      </c>
      <c r="BY132" s="100" t="s">
        <v>266</v>
      </c>
      <c r="CD132" s="100">
        <v>83453000000</v>
      </c>
      <c r="CE132" s="100" t="s">
        <v>3080</v>
      </c>
      <c r="CF132" s="100">
        <v>145412</v>
      </c>
      <c r="CP132" s="100">
        <v>0.33600000000000002</v>
      </c>
      <c r="CQ132" s="100">
        <v>0.16800000000000001</v>
      </c>
      <c r="CT132" s="100" t="b">
        <f>Table1[[#This Row],[company_name_netzero]]&lt;&gt;""</f>
        <v>1</v>
      </c>
      <c r="CZ132" s="100" t="b">
        <f>Table1[[#This Row],[company_name_re100]]&lt;&gt;""</f>
        <v>0</v>
      </c>
    </row>
    <row r="133" spans="1:104" ht="21.9" hidden="1" customHeight="1">
      <c r="A133" s="100">
        <v>131</v>
      </c>
      <c r="B133" s="100" t="s">
        <v>556</v>
      </c>
      <c r="C133" s="100" t="s">
        <v>4291</v>
      </c>
      <c r="D133" s="100" t="s">
        <v>557</v>
      </c>
      <c r="E133" s="103">
        <v>-6.7000000000000004E-2</v>
      </c>
      <c r="F133" s="100" t="s">
        <v>558</v>
      </c>
      <c r="G133" s="106">
        <v>-0.6</v>
      </c>
      <c r="H133" s="100" t="s">
        <v>559</v>
      </c>
      <c r="I133" s="102">
        <v>138100</v>
      </c>
      <c r="J133" s="100">
        <v>-16</v>
      </c>
      <c r="K133" s="100">
        <v>25</v>
      </c>
      <c r="L133" s="100">
        <v>40007032</v>
      </c>
      <c r="M133" s="100" t="s">
        <v>556</v>
      </c>
      <c r="N133" s="100" t="s">
        <v>4292</v>
      </c>
      <c r="O133" s="100" t="s">
        <v>4293</v>
      </c>
      <c r="P133" s="100" t="s">
        <v>2980</v>
      </c>
      <c r="Q133" s="100" t="s">
        <v>2981</v>
      </c>
      <c r="R133" s="100" t="s">
        <v>2982</v>
      </c>
      <c r="S133" s="100" t="s">
        <v>3118</v>
      </c>
      <c r="T133" s="100" t="s">
        <v>673</v>
      </c>
      <c r="U133" s="100" t="s">
        <v>2984</v>
      </c>
      <c r="V133" s="100">
        <v>2030</v>
      </c>
      <c r="Z133" s="100" t="s">
        <v>1421</v>
      </c>
      <c r="AB133" s="101" t="s">
        <v>4294</v>
      </c>
      <c r="AC133" s="100" t="s">
        <v>2986</v>
      </c>
      <c r="AD133" s="104">
        <v>44343.041666666664</v>
      </c>
      <c r="AE133" s="100" t="s">
        <v>2987</v>
      </c>
      <c r="AF133" s="100" t="s">
        <v>2988</v>
      </c>
      <c r="AG133" s="104">
        <v>45386.041666666664</v>
      </c>
      <c r="AH133" s="100" t="b">
        <f>Table1[[#This Row],[sbti_id]]&lt;&gt;""</f>
        <v>1</v>
      </c>
      <c r="AI133" s="100" t="s">
        <v>556</v>
      </c>
      <c r="AJ133" s="100" t="s">
        <v>2989</v>
      </c>
      <c r="AK133" s="100" t="s">
        <v>2990</v>
      </c>
      <c r="AL133" s="100" t="s">
        <v>2264</v>
      </c>
      <c r="AM133" s="100" t="s">
        <v>269</v>
      </c>
      <c r="AN133" s="100" t="s">
        <v>417</v>
      </c>
      <c r="AQ133" s="100">
        <v>2045</v>
      </c>
      <c r="AR133" s="100" t="s">
        <v>2992</v>
      </c>
      <c r="AS133" s="100">
        <v>2021</v>
      </c>
      <c r="AT133" s="101" t="s">
        <v>4295</v>
      </c>
      <c r="AU133" s="100" t="s">
        <v>4296</v>
      </c>
      <c r="AV133" s="100" t="s">
        <v>2995</v>
      </c>
      <c r="AW133" s="100">
        <v>2030</v>
      </c>
      <c r="AX133" s="100">
        <v>44</v>
      </c>
      <c r="AY133" s="100">
        <v>2021</v>
      </c>
      <c r="AZ133" s="101" t="s">
        <v>4297</v>
      </c>
      <c r="BA133" s="101" t="s">
        <v>4298</v>
      </c>
      <c r="BB133" s="100" t="s">
        <v>2998</v>
      </c>
      <c r="BC133" s="100" t="s">
        <v>266</v>
      </c>
      <c r="BD133" s="100" t="s">
        <v>266</v>
      </c>
      <c r="BE133" s="100" t="s">
        <v>266</v>
      </c>
      <c r="BF133" s="100" t="s">
        <v>4299</v>
      </c>
      <c r="BG133" s="100" t="s">
        <v>266</v>
      </c>
      <c r="BH133" s="100" t="s">
        <v>3620</v>
      </c>
      <c r="BI133" s="100" t="s">
        <v>3001</v>
      </c>
      <c r="BJ133" s="100" t="s">
        <v>269</v>
      </c>
      <c r="BK133" s="100" t="s">
        <v>267</v>
      </c>
      <c r="BL133" s="101" t="s">
        <v>4300</v>
      </c>
      <c r="BM133" s="100" t="s">
        <v>267</v>
      </c>
      <c r="BQ133" s="100" t="s">
        <v>269</v>
      </c>
      <c r="BR133" s="100" t="s">
        <v>3019</v>
      </c>
      <c r="BS133" s="101" t="s">
        <v>4301</v>
      </c>
      <c r="BX133" s="100" t="s">
        <v>269</v>
      </c>
      <c r="BY133" s="100" t="s">
        <v>266</v>
      </c>
      <c r="CD133" s="100">
        <v>89331000000</v>
      </c>
      <c r="CE133" s="100" t="s">
        <v>3130</v>
      </c>
      <c r="CF133" s="100">
        <v>138100</v>
      </c>
      <c r="CT133" s="100" t="b">
        <f>Table1[[#This Row],[company_name_netzero]]&lt;&gt;""</f>
        <v>1</v>
      </c>
      <c r="CU133" s="100" t="s">
        <v>556</v>
      </c>
      <c r="CV133" s="100">
        <v>2015</v>
      </c>
      <c r="CW133" s="100">
        <v>2025</v>
      </c>
      <c r="CX133" s="100" t="s">
        <v>4302</v>
      </c>
      <c r="CY133" s="100" t="s">
        <v>2981</v>
      </c>
      <c r="CZ133" s="100" t="b">
        <f>Table1[[#This Row],[company_name_re100]]&lt;&gt;""</f>
        <v>1</v>
      </c>
    </row>
    <row r="134" spans="1:104" ht="21.9" hidden="1" customHeight="1">
      <c r="A134" s="100">
        <v>132</v>
      </c>
      <c r="B134" s="100" t="s">
        <v>560</v>
      </c>
      <c r="C134" s="100" t="s">
        <v>3356</v>
      </c>
      <c r="D134" s="100" t="s">
        <v>561</v>
      </c>
      <c r="E134" s="103">
        <v>0.17599999999999999</v>
      </c>
      <c r="F134" s="100" t="s">
        <v>562</v>
      </c>
      <c r="G134" s="103">
        <v>-0.187</v>
      </c>
      <c r="H134" s="100" t="s">
        <v>563</v>
      </c>
      <c r="I134" s="102">
        <v>101759</v>
      </c>
      <c r="J134" s="100">
        <v>36</v>
      </c>
      <c r="K134" s="100">
        <v>26</v>
      </c>
      <c r="AH134" s="100" t="b">
        <f>Table1[[#This Row],[sbti_id]]&lt;&gt;""</f>
        <v>0</v>
      </c>
      <c r="AJ134" s="100" t="s">
        <v>4009</v>
      </c>
      <c r="AK134" s="100" t="s">
        <v>2990</v>
      </c>
      <c r="AL134" s="100" t="s">
        <v>2264</v>
      </c>
      <c r="AM134" s="100" t="s">
        <v>269</v>
      </c>
      <c r="AN134" s="100" t="s">
        <v>417</v>
      </c>
      <c r="AQ134" s="100">
        <v>2050</v>
      </c>
      <c r="AR134" s="100" t="s">
        <v>2992</v>
      </c>
      <c r="AS134" s="100">
        <v>2020</v>
      </c>
      <c r="AT134" s="100" t="s">
        <v>4303</v>
      </c>
      <c r="AU134" s="100" t="s">
        <v>4304</v>
      </c>
      <c r="AV134" s="100" t="s">
        <v>2995</v>
      </c>
      <c r="AW134" s="100">
        <v>2025</v>
      </c>
      <c r="AX134" s="100">
        <v>25</v>
      </c>
      <c r="AY134" s="100">
        <v>2019</v>
      </c>
      <c r="AZ134" s="101" t="s">
        <v>4305</v>
      </c>
      <c r="BA134" s="101" t="s">
        <v>4306</v>
      </c>
      <c r="BB134" s="100" t="s">
        <v>2998</v>
      </c>
      <c r="BC134" s="100" t="s">
        <v>266</v>
      </c>
      <c r="BD134" s="100" t="s">
        <v>266</v>
      </c>
      <c r="BE134" s="100" t="s">
        <v>738</v>
      </c>
      <c r="BF134" s="101" t="s">
        <v>4307</v>
      </c>
      <c r="BG134" s="100" t="s">
        <v>266</v>
      </c>
      <c r="BH134" s="100" t="s">
        <v>4308</v>
      </c>
      <c r="BI134" s="100" t="s">
        <v>3001</v>
      </c>
      <c r="BJ134" s="100" t="s">
        <v>266</v>
      </c>
      <c r="BK134" s="100" t="s">
        <v>266</v>
      </c>
      <c r="BL134" s="101" t="s">
        <v>4309</v>
      </c>
      <c r="BM134" s="100" t="s">
        <v>267</v>
      </c>
      <c r="BQ134" s="100" t="s">
        <v>269</v>
      </c>
      <c r="BR134" s="100" t="s">
        <v>267</v>
      </c>
      <c r="BS134" s="101" t="s">
        <v>4310</v>
      </c>
      <c r="BX134" s="100" t="s">
        <v>269</v>
      </c>
      <c r="BY134" s="100" t="s">
        <v>269</v>
      </c>
      <c r="CD134" s="100">
        <v>87840000000</v>
      </c>
      <c r="CE134" s="100" t="s">
        <v>3080</v>
      </c>
      <c r="CT134" s="100" t="b">
        <f>Table1[[#This Row],[company_name_netzero]]&lt;&gt;""</f>
        <v>0</v>
      </c>
      <c r="CU134" s="111" t="s">
        <v>560</v>
      </c>
      <c r="CV134" s="100">
        <v>2016</v>
      </c>
      <c r="CW134" s="100">
        <v>2017</v>
      </c>
      <c r="CX134" s="100" t="s">
        <v>3080</v>
      </c>
      <c r="CY134" s="100" t="s">
        <v>2602</v>
      </c>
      <c r="CZ134" s="100" t="b">
        <f>Table1[[#This Row],[company_name_re100]]&lt;&gt;""</f>
        <v>1</v>
      </c>
    </row>
    <row r="135" spans="1:104" ht="21.9" hidden="1" customHeight="1">
      <c r="A135" s="100">
        <v>133</v>
      </c>
      <c r="B135" s="100" t="s">
        <v>564</v>
      </c>
      <c r="C135" s="100" t="s">
        <v>4311</v>
      </c>
      <c r="D135" s="100" t="s">
        <v>565</v>
      </c>
      <c r="E135" s="103">
        <v>-9.7000000000000003E-2</v>
      </c>
      <c r="F135" s="100" t="s">
        <v>566</v>
      </c>
      <c r="G135" s="103">
        <v>-0.88700000000000001</v>
      </c>
      <c r="H135" s="100" t="s">
        <v>567</v>
      </c>
      <c r="I135" s="102">
        <v>106365</v>
      </c>
      <c r="J135" s="100">
        <v>-27</v>
      </c>
      <c r="K135" s="100">
        <v>31</v>
      </c>
      <c r="L135" s="100">
        <v>40007174</v>
      </c>
      <c r="M135" s="100" t="s">
        <v>4312</v>
      </c>
      <c r="O135" s="100" t="s">
        <v>4313</v>
      </c>
      <c r="P135" s="100" t="s">
        <v>2980</v>
      </c>
      <c r="Q135" s="100" t="s">
        <v>3982</v>
      </c>
      <c r="R135" s="100" t="s">
        <v>3136</v>
      </c>
      <c r="S135" s="100" t="s">
        <v>4314</v>
      </c>
      <c r="T135" s="100" t="s">
        <v>673</v>
      </c>
      <c r="U135" s="100" t="s">
        <v>2984</v>
      </c>
      <c r="V135" s="100">
        <v>2033</v>
      </c>
      <c r="AB135" s="101" t="s">
        <v>4315</v>
      </c>
      <c r="AE135" s="100" t="s">
        <v>2987</v>
      </c>
      <c r="AG135" s="104">
        <v>45449.041666666664</v>
      </c>
      <c r="AH135" s="100" t="b">
        <f>Table1[[#This Row],[sbti_id]]&lt;&gt;""</f>
        <v>1</v>
      </c>
      <c r="CT135" s="100" t="b">
        <f>Table1[[#This Row],[company_name_netzero]]&lt;&gt;""</f>
        <v>0</v>
      </c>
      <c r="CZ135" s="100" t="b">
        <f>Table1[[#This Row],[company_name_re100]]&lt;&gt;""</f>
        <v>0</v>
      </c>
    </row>
    <row r="136" spans="1:104" ht="21.9" hidden="1" customHeight="1">
      <c r="A136" s="100">
        <v>134</v>
      </c>
      <c r="B136" s="100" t="s">
        <v>568</v>
      </c>
      <c r="C136" s="100" t="s">
        <v>4316</v>
      </c>
      <c r="D136" s="100" t="s">
        <v>569</v>
      </c>
      <c r="F136" s="100" t="s">
        <v>570</v>
      </c>
      <c r="G136" s="103">
        <v>0.187</v>
      </c>
      <c r="H136" s="100" t="s">
        <v>571</v>
      </c>
      <c r="I136" s="102">
        <v>376371</v>
      </c>
      <c r="J136" s="100">
        <v>1</v>
      </c>
      <c r="K136" s="100">
        <v>26</v>
      </c>
      <c r="AH136" s="100" t="b">
        <f>Table1[[#This Row],[sbti_id]]&lt;&gt;""</f>
        <v>0</v>
      </c>
      <c r="AJ136" s="100" t="s">
        <v>3039</v>
      </c>
      <c r="AK136" s="100" t="s">
        <v>3040</v>
      </c>
      <c r="AL136" s="100" t="s">
        <v>2264</v>
      </c>
      <c r="AM136" s="100" t="s">
        <v>269</v>
      </c>
      <c r="AN136" s="100" t="s">
        <v>3013</v>
      </c>
      <c r="AT136" s="101" t="s">
        <v>4317</v>
      </c>
      <c r="AU136" s="100" t="s">
        <v>4318</v>
      </c>
      <c r="AV136" s="100" t="s">
        <v>3013</v>
      </c>
      <c r="BA136" s="101" t="s">
        <v>4319</v>
      </c>
      <c r="BB136" s="100" t="s">
        <v>267</v>
      </c>
      <c r="BC136" s="100" t="s">
        <v>267</v>
      </c>
      <c r="BD136" s="100" t="s">
        <v>267</v>
      </c>
      <c r="BE136" s="100" t="s">
        <v>267</v>
      </c>
      <c r="BG136" s="100" t="s">
        <v>269</v>
      </c>
      <c r="BI136" s="100" t="s">
        <v>3001</v>
      </c>
      <c r="BJ136" s="100" t="s">
        <v>269</v>
      </c>
      <c r="BK136" s="100" t="s">
        <v>267</v>
      </c>
      <c r="BL136" s="100" t="s">
        <v>4320</v>
      </c>
      <c r="BM136" s="100" t="s">
        <v>267</v>
      </c>
      <c r="BQ136" s="100" t="s">
        <v>269</v>
      </c>
      <c r="BR136" s="100" t="s">
        <v>267</v>
      </c>
      <c r="BX136" s="100" t="s">
        <v>269</v>
      </c>
      <c r="BY136" s="100" t="s">
        <v>269</v>
      </c>
      <c r="CD136" s="100">
        <v>72424000000</v>
      </c>
      <c r="CE136" s="100" t="s">
        <v>3080</v>
      </c>
      <c r="CT136" s="100" t="b">
        <f>Table1[[#This Row],[company_name_netzero]]&lt;&gt;""</f>
        <v>0</v>
      </c>
      <c r="CZ136" s="100" t="b">
        <f>Table1[[#This Row],[company_name_re100]]&lt;&gt;""</f>
        <v>0</v>
      </c>
    </row>
    <row r="137" spans="1:104" ht="21.9" hidden="1" customHeight="1">
      <c r="A137" s="100">
        <v>135</v>
      </c>
      <c r="B137" s="100" t="s">
        <v>573</v>
      </c>
      <c r="C137" s="100" t="s">
        <v>4321</v>
      </c>
      <c r="D137" s="100" t="s">
        <v>574</v>
      </c>
      <c r="E137" s="103">
        <v>-2.7E-2</v>
      </c>
      <c r="F137" s="100" t="s">
        <v>575</v>
      </c>
      <c r="G137" s="106">
        <v>0.09</v>
      </c>
      <c r="H137" s="100" t="s">
        <v>576</v>
      </c>
      <c r="I137" s="102">
        <v>494824</v>
      </c>
      <c r="J137" s="100">
        <v>-8</v>
      </c>
      <c r="K137" s="100">
        <v>31</v>
      </c>
      <c r="L137" s="100">
        <v>40003401</v>
      </c>
      <c r="M137" s="100" t="s">
        <v>4322</v>
      </c>
      <c r="P137" s="100" t="s">
        <v>2980</v>
      </c>
      <c r="Q137" s="100" t="s">
        <v>2981</v>
      </c>
      <c r="R137" s="100" t="s">
        <v>2982</v>
      </c>
      <c r="S137" s="100" t="s">
        <v>4218</v>
      </c>
      <c r="T137" s="100" t="s">
        <v>3067</v>
      </c>
      <c r="AG137" s="104">
        <v>45785.041666666664</v>
      </c>
      <c r="AH137" s="100" t="b">
        <f>Table1[[#This Row],[sbti_id]]&lt;&gt;""</f>
        <v>1</v>
      </c>
      <c r="AI137" s="100" t="s">
        <v>573</v>
      </c>
      <c r="AJ137" s="100" t="s">
        <v>2989</v>
      </c>
      <c r="AK137" s="100" t="s">
        <v>2990</v>
      </c>
      <c r="AL137" s="100" t="s">
        <v>2264</v>
      </c>
      <c r="AM137" s="100" t="s">
        <v>269</v>
      </c>
      <c r="AN137" s="100" t="s">
        <v>675</v>
      </c>
      <c r="AQ137" s="100">
        <v>2040</v>
      </c>
      <c r="AR137" s="100" t="s">
        <v>2992</v>
      </c>
      <c r="AS137" s="100">
        <v>2023</v>
      </c>
      <c r="AU137" s="100" t="s">
        <v>4323</v>
      </c>
      <c r="AV137" s="100" t="s">
        <v>9</v>
      </c>
      <c r="AZ137" s="100" t="s">
        <v>4324</v>
      </c>
      <c r="BB137" s="100" t="s">
        <v>2998</v>
      </c>
      <c r="BC137" s="100" t="s">
        <v>266</v>
      </c>
      <c r="BD137" s="100" t="s">
        <v>266</v>
      </c>
      <c r="BE137" s="100" t="s">
        <v>738</v>
      </c>
      <c r="BF137" s="100" t="s">
        <v>4325</v>
      </c>
      <c r="BG137" s="100" t="s">
        <v>266</v>
      </c>
      <c r="BH137" s="100" t="s">
        <v>3076</v>
      </c>
      <c r="BI137" s="100" t="s">
        <v>3001</v>
      </c>
      <c r="BJ137" s="100" t="s">
        <v>269</v>
      </c>
      <c r="BK137" s="100" t="s">
        <v>266</v>
      </c>
      <c r="BL137" s="100" t="s">
        <v>4326</v>
      </c>
      <c r="BM137" s="100" t="s">
        <v>267</v>
      </c>
      <c r="BQ137" s="100" t="s">
        <v>269</v>
      </c>
      <c r="BR137" s="100" t="s">
        <v>267</v>
      </c>
      <c r="BS137" s="100" t="s">
        <v>4327</v>
      </c>
      <c r="BX137" s="100" t="s">
        <v>269</v>
      </c>
      <c r="BY137" s="100" t="s">
        <v>269</v>
      </c>
      <c r="CD137" s="100">
        <v>87815000000</v>
      </c>
      <c r="CE137" s="100" t="s">
        <v>4213</v>
      </c>
      <c r="CF137" s="100">
        <v>430000</v>
      </c>
      <c r="CS137" s="100" t="s">
        <v>4328</v>
      </c>
      <c r="CT137" s="100" t="b">
        <f>Table1[[#This Row],[company_name_netzero]]&lt;&gt;""</f>
        <v>1</v>
      </c>
      <c r="CZ137" s="100" t="b">
        <f>Table1[[#This Row],[company_name_re100]]&lt;&gt;""</f>
        <v>0</v>
      </c>
    </row>
    <row r="138" spans="1:104" ht="21.9" hidden="1" customHeight="1">
      <c r="A138" s="100">
        <v>136</v>
      </c>
      <c r="B138" s="100" t="s">
        <v>1634</v>
      </c>
      <c r="C138" s="100" t="s">
        <v>4329</v>
      </c>
      <c r="D138" s="100" t="s">
        <v>1635</v>
      </c>
      <c r="E138" s="103">
        <v>-3.1E-2</v>
      </c>
      <c r="F138" s="100" t="s">
        <v>1636</v>
      </c>
      <c r="G138" s="103">
        <v>-0.20699999999999999</v>
      </c>
      <c r="H138" s="100" t="s">
        <v>1637</v>
      </c>
      <c r="I138" s="102">
        <v>30251</v>
      </c>
      <c r="J138" s="100">
        <v>-11</v>
      </c>
      <c r="K138" s="100">
        <v>22</v>
      </c>
      <c r="AH138" s="100" t="b">
        <f>Table1[[#This Row],[sbti_id]]&lt;&gt;""</f>
        <v>0</v>
      </c>
      <c r="AI138" s="100" t="s">
        <v>1634</v>
      </c>
      <c r="AJ138" s="100" t="s">
        <v>4330</v>
      </c>
      <c r="AK138" s="100" t="s">
        <v>3040</v>
      </c>
      <c r="AL138" s="100" t="s">
        <v>2264</v>
      </c>
      <c r="AM138" s="100" t="s">
        <v>269</v>
      </c>
      <c r="AN138" s="100" t="s">
        <v>417</v>
      </c>
      <c r="AP138" s="100">
        <v>2020</v>
      </c>
      <c r="AQ138" s="100">
        <v>2050</v>
      </c>
      <c r="AR138" s="100" t="s">
        <v>2992</v>
      </c>
      <c r="AS138" s="100">
        <v>2021</v>
      </c>
      <c r="AT138" s="101" t="s">
        <v>4331</v>
      </c>
      <c r="AU138" s="100" t="s">
        <v>4332</v>
      </c>
      <c r="AV138" s="100" t="s">
        <v>3547</v>
      </c>
      <c r="AW138" s="100">
        <v>2024</v>
      </c>
      <c r="AY138" s="100">
        <v>2021</v>
      </c>
      <c r="AZ138" s="101" t="s">
        <v>4333</v>
      </c>
      <c r="BA138" s="101" t="s">
        <v>4334</v>
      </c>
      <c r="BB138" s="100" t="s">
        <v>2998</v>
      </c>
      <c r="BC138" s="100" t="s">
        <v>266</v>
      </c>
      <c r="BD138" s="100" t="s">
        <v>266</v>
      </c>
      <c r="BE138" s="100" t="s">
        <v>738</v>
      </c>
      <c r="BF138" s="100" t="s">
        <v>4335</v>
      </c>
      <c r="BG138" s="100" t="s">
        <v>266</v>
      </c>
      <c r="BH138" s="100" t="s">
        <v>3387</v>
      </c>
      <c r="BI138" s="100" t="s">
        <v>3001</v>
      </c>
      <c r="BJ138" s="100" t="s">
        <v>269</v>
      </c>
      <c r="BK138" s="100" t="s">
        <v>266</v>
      </c>
      <c r="BL138" s="101" t="s">
        <v>4336</v>
      </c>
      <c r="BM138" s="100" t="s">
        <v>266</v>
      </c>
      <c r="BN138" s="100" t="s">
        <v>3061</v>
      </c>
      <c r="BQ138" s="100" t="s">
        <v>269</v>
      </c>
      <c r="BR138" s="100" t="s">
        <v>418</v>
      </c>
      <c r="BS138" s="101" t="s">
        <v>4337</v>
      </c>
      <c r="BX138" s="100" t="s">
        <v>269</v>
      </c>
      <c r="BY138" s="100" t="s">
        <v>269</v>
      </c>
      <c r="CD138" s="100">
        <v>87573000000</v>
      </c>
      <c r="CE138" s="100" t="s">
        <v>3764</v>
      </c>
      <c r="CF138" s="100">
        <v>3574</v>
      </c>
      <c r="CP138" s="100">
        <v>10.119999999999999</v>
      </c>
      <c r="CQ138" s="100">
        <v>11.5</v>
      </c>
      <c r="CT138" s="100" t="b">
        <f>Table1[[#This Row],[company_name_netzero]]&lt;&gt;""</f>
        <v>1</v>
      </c>
      <c r="CZ138" s="100" t="b">
        <f>Table1[[#This Row],[company_name_re100]]&lt;&gt;""</f>
        <v>0</v>
      </c>
    </row>
    <row r="139" spans="1:104" ht="21.9" hidden="1" customHeight="1">
      <c r="A139" s="100">
        <v>137</v>
      </c>
      <c r="B139" s="100" t="s">
        <v>261</v>
      </c>
      <c r="C139" s="100" t="s">
        <v>4338</v>
      </c>
      <c r="D139" s="100" t="s">
        <v>262</v>
      </c>
      <c r="E139" s="103">
        <v>0.30599999999999999</v>
      </c>
      <c r="F139" s="100" t="s">
        <v>263</v>
      </c>
      <c r="G139" s="103">
        <v>0.254</v>
      </c>
      <c r="H139" s="100" t="s">
        <v>264</v>
      </c>
      <c r="I139" s="102">
        <v>125916</v>
      </c>
      <c r="J139" s="100">
        <v>63</v>
      </c>
      <c r="K139" s="100">
        <v>31</v>
      </c>
      <c r="L139" s="120">
        <v>40008858</v>
      </c>
      <c r="M139" s="128" t="s">
        <v>4339</v>
      </c>
      <c r="N139" s="128" t="s">
        <v>4340</v>
      </c>
      <c r="O139" s="128" t="s">
        <v>4341</v>
      </c>
      <c r="P139" s="128" t="s">
        <v>3253</v>
      </c>
      <c r="Q139" s="128" t="s">
        <v>2439</v>
      </c>
      <c r="R139" s="128" t="s">
        <v>3136</v>
      </c>
      <c r="S139" s="128" t="s">
        <v>3066</v>
      </c>
      <c r="T139" s="128" t="s">
        <v>1421</v>
      </c>
      <c r="U139" s="128"/>
      <c r="V139" s="128"/>
      <c r="W139" s="128"/>
      <c r="X139" s="128"/>
      <c r="Y139" s="128"/>
      <c r="Z139" s="128"/>
      <c r="AA139" s="128"/>
      <c r="AB139" s="128"/>
      <c r="AC139" s="128"/>
      <c r="AD139" s="128"/>
      <c r="AE139" s="128"/>
      <c r="AF139" s="128" t="s">
        <v>3821</v>
      </c>
      <c r="AG139" s="133" t="s">
        <v>4342</v>
      </c>
      <c r="AH139" s="100" t="b">
        <f>Table1[[#This Row],[sbti_id]]&lt;&gt;""</f>
        <v>1</v>
      </c>
      <c r="AI139" s="128" t="s">
        <v>4343</v>
      </c>
      <c r="AJ139" s="128" t="s">
        <v>3604</v>
      </c>
      <c r="AK139" s="128" t="s">
        <v>3136</v>
      </c>
      <c r="AL139" s="128" t="s">
        <v>2264</v>
      </c>
      <c r="AM139" s="128" t="s">
        <v>269</v>
      </c>
      <c r="AN139" s="128" t="s">
        <v>417</v>
      </c>
      <c r="AO139" s="128"/>
      <c r="AP139" s="128"/>
      <c r="AQ139" s="128">
        <v>2050</v>
      </c>
      <c r="AR139" s="128" t="s">
        <v>2992</v>
      </c>
      <c r="AS139" s="128">
        <v>2023</v>
      </c>
      <c r="AT139" s="128" t="s">
        <v>268</v>
      </c>
      <c r="AU139" s="128" t="s">
        <v>4344</v>
      </c>
      <c r="AV139" s="128" t="s">
        <v>2995</v>
      </c>
      <c r="AW139" s="128">
        <v>2030</v>
      </c>
      <c r="AX139" s="128">
        <v>68</v>
      </c>
      <c r="AY139" s="128">
        <v>2015</v>
      </c>
      <c r="AZ139" s="128" t="s">
        <v>4345</v>
      </c>
      <c r="BA139" s="128" t="s">
        <v>4346</v>
      </c>
      <c r="BB139" s="128" t="s">
        <v>2998</v>
      </c>
      <c r="BC139" s="128" t="s">
        <v>266</v>
      </c>
      <c r="BD139" s="128" t="s">
        <v>266</v>
      </c>
      <c r="BE139" s="128" t="s">
        <v>267</v>
      </c>
      <c r="BF139" s="128"/>
      <c r="BG139" s="128" t="s">
        <v>266</v>
      </c>
      <c r="BH139" s="128"/>
      <c r="BI139" s="128" t="s">
        <v>3340</v>
      </c>
      <c r="BJ139" s="128" t="s">
        <v>269</v>
      </c>
      <c r="BK139" s="128" t="s">
        <v>266</v>
      </c>
      <c r="BL139" s="128" t="s">
        <v>4347</v>
      </c>
      <c r="BM139" s="128" t="s">
        <v>266</v>
      </c>
      <c r="BN139" s="128" t="s">
        <v>3061</v>
      </c>
      <c r="BO139" s="128"/>
      <c r="BP139" s="128"/>
      <c r="BQ139" s="128" t="s">
        <v>269</v>
      </c>
      <c r="BR139" s="128" t="s">
        <v>267</v>
      </c>
      <c r="BS139" s="128" t="s">
        <v>4348</v>
      </c>
      <c r="BT139" s="128"/>
      <c r="BU139" s="128"/>
      <c r="BV139" s="128"/>
      <c r="BW139" s="128"/>
      <c r="BX139" s="128" t="s">
        <v>269</v>
      </c>
      <c r="BY139" s="128" t="s">
        <v>266</v>
      </c>
      <c r="BZ139" s="128"/>
      <c r="CA139" s="128"/>
      <c r="CB139" s="128"/>
      <c r="CC139" s="128"/>
      <c r="CD139" s="128">
        <v>89867000000</v>
      </c>
      <c r="CE139" s="128" t="s">
        <v>3080</v>
      </c>
      <c r="CF139" s="128">
        <v>125916</v>
      </c>
      <c r="CG139" s="128"/>
      <c r="CH139" s="128"/>
      <c r="CI139" s="128"/>
      <c r="CJ139" s="128"/>
      <c r="CK139" s="128"/>
      <c r="CL139" s="128"/>
      <c r="CM139" s="128"/>
      <c r="CN139" s="128"/>
      <c r="CO139" s="128"/>
      <c r="CP139" s="128"/>
      <c r="CQ139" s="128"/>
      <c r="CR139" s="128"/>
      <c r="CS139" s="128"/>
      <c r="CT139" s="100" t="b">
        <f>Table1[[#This Row],[company_name_netzero]]&lt;&gt;""</f>
        <v>1</v>
      </c>
      <c r="CZ139" s="100" t="b">
        <f>Table1[[#This Row],[company_name_re100]]&lt;&gt;""</f>
        <v>0</v>
      </c>
    </row>
    <row r="140" spans="1:104" ht="21.9" hidden="1" customHeight="1">
      <c r="A140" s="100">
        <v>138</v>
      </c>
      <c r="B140" s="100" t="s">
        <v>577</v>
      </c>
      <c r="C140" s="100" t="s">
        <v>4349</v>
      </c>
      <c r="D140" s="100" t="s">
        <v>578</v>
      </c>
      <c r="E140" s="103">
        <v>-0.17100000000000001</v>
      </c>
      <c r="F140" s="100" t="s">
        <v>579</v>
      </c>
      <c r="G140" s="103">
        <v>-0.88400000000000001</v>
      </c>
      <c r="H140" s="100" t="s">
        <v>580</v>
      </c>
      <c r="I140" s="102">
        <v>134323</v>
      </c>
      <c r="J140" s="100">
        <v>-45</v>
      </c>
      <c r="K140" s="100">
        <v>14</v>
      </c>
      <c r="AH140" s="100" t="b">
        <f>Table1[[#This Row],[sbti_id]]&lt;&gt;""</f>
        <v>0</v>
      </c>
      <c r="AI140" s="100" t="s">
        <v>577</v>
      </c>
      <c r="AJ140" s="100" t="s">
        <v>3039</v>
      </c>
      <c r="AK140" s="100" t="s">
        <v>3040</v>
      </c>
      <c r="AL140" s="100" t="s">
        <v>2264</v>
      </c>
      <c r="AM140" s="100" t="s">
        <v>269</v>
      </c>
      <c r="AN140" s="100" t="s">
        <v>9</v>
      </c>
      <c r="AQ140" s="100">
        <v>2025</v>
      </c>
      <c r="AR140" s="100" t="s">
        <v>2992</v>
      </c>
      <c r="AS140" s="100">
        <v>2022</v>
      </c>
      <c r="AT140" s="101" t="s">
        <v>4350</v>
      </c>
      <c r="AU140" s="100" t="s">
        <v>4351</v>
      </c>
      <c r="AV140" s="100" t="s">
        <v>3013</v>
      </c>
      <c r="BA140" s="100" t="s">
        <v>4352</v>
      </c>
      <c r="BB140" s="100" t="s">
        <v>2998</v>
      </c>
      <c r="BC140" s="100" t="s">
        <v>266</v>
      </c>
      <c r="BD140" s="100" t="s">
        <v>266</v>
      </c>
      <c r="BE140" s="100" t="s">
        <v>269</v>
      </c>
      <c r="BF140" s="100" t="s">
        <v>4353</v>
      </c>
      <c r="BG140" s="100" t="s">
        <v>269</v>
      </c>
      <c r="BI140" s="100" t="s">
        <v>3001</v>
      </c>
      <c r="BJ140" s="100" t="s">
        <v>269</v>
      </c>
      <c r="BK140" s="100" t="s">
        <v>267</v>
      </c>
      <c r="BL140" s="100" t="s">
        <v>4354</v>
      </c>
      <c r="BM140" s="100" t="s">
        <v>267</v>
      </c>
      <c r="BQ140" s="100" t="s">
        <v>269</v>
      </c>
      <c r="BR140" s="100" t="s">
        <v>267</v>
      </c>
      <c r="BX140" s="100" t="s">
        <v>269</v>
      </c>
      <c r="BY140" s="100" t="s">
        <v>269</v>
      </c>
      <c r="CD140" s="100">
        <v>89775000000</v>
      </c>
      <c r="CE140" s="100" t="s">
        <v>3095</v>
      </c>
      <c r="CF140" s="100">
        <v>187739</v>
      </c>
      <c r="CN140" s="100" t="s">
        <v>4355</v>
      </c>
      <c r="CT140" s="100" t="b">
        <f>Table1[[#This Row],[company_name_netzero]]&lt;&gt;""</f>
        <v>1</v>
      </c>
      <c r="CZ140" s="100" t="b">
        <f>Table1[[#This Row],[company_name_re100]]&lt;&gt;""</f>
        <v>0</v>
      </c>
    </row>
    <row r="141" spans="1:104" ht="21.9" hidden="1" customHeight="1">
      <c r="A141" s="100">
        <v>139</v>
      </c>
      <c r="B141" s="100" t="s">
        <v>2076</v>
      </c>
      <c r="C141" s="100" t="s">
        <v>4356</v>
      </c>
      <c r="D141" s="100" t="s">
        <v>2077</v>
      </c>
      <c r="E141" s="103">
        <v>0.223</v>
      </c>
      <c r="F141" s="100" t="s">
        <v>2078</v>
      </c>
      <c r="G141" s="103">
        <v>-0.81699999999999995</v>
      </c>
      <c r="H141" s="100" t="s">
        <v>2079</v>
      </c>
      <c r="I141" s="102">
        <v>108648</v>
      </c>
      <c r="J141" s="100">
        <v>43</v>
      </c>
      <c r="K141" s="100">
        <v>31</v>
      </c>
      <c r="AH141" s="100" t="b">
        <f>Table1[[#This Row],[sbti_id]]&lt;&gt;""</f>
        <v>0</v>
      </c>
      <c r="AI141" s="100" t="s">
        <v>4357</v>
      </c>
      <c r="AJ141" s="100" t="s">
        <v>3287</v>
      </c>
      <c r="AK141" s="100" t="s">
        <v>3136</v>
      </c>
      <c r="AL141" s="100" t="s">
        <v>2264</v>
      </c>
      <c r="AM141" s="100" t="s">
        <v>269</v>
      </c>
      <c r="AN141" s="100" t="s">
        <v>417</v>
      </c>
      <c r="AO141" s="100">
        <v>90</v>
      </c>
      <c r="AP141" s="100">
        <v>2023</v>
      </c>
      <c r="AQ141" s="100">
        <v>2035</v>
      </c>
      <c r="AR141" s="100" t="s">
        <v>2992</v>
      </c>
      <c r="AS141" s="100">
        <v>2024</v>
      </c>
      <c r="AT141" s="101" t="s">
        <v>4358</v>
      </c>
      <c r="AU141" s="100" t="s">
        <v>4359</v>
      </c>
      <c r="AV141" s="100" t="s">
        <v>2995</v>
      </c>
      <c r="AW141" s="100">
        <v>2030</v>
      </c>
      <c r="AX141" s="100">
        <v>57</v>
      </c>
      <c r="AY141" s="100">
        <v>2023</v>
      </c>
      <c r="AZ141" s="101" t="s">
        <v>4360</v>
      </c>
      <c r="BA141" s="101" t="s">
        <v>4361</v>
      </c>
      <c r="BB141" s="100" t="s">
        <v>2998</v>
      </c>
      <c r="BC141" s="100" t="s">
        <v>266</v>
      </c>
      <c r="BD141" s="100" t="s">
        <v>266</v>
      </c>
      <c r="BE141" s="100" t="s">
        <v>269</v>
      </c>
      <c r="BF141" s="101" t="s">
        <v>4362</v>
      </c>
      <c r="BG141" s="100" t="s">
        <v>266</v>
      </c>
      <c r="BH141" s="100" t="s">
        <v>3016</v>
      </c>
      <c r="BI141" s="100" t="s">
        <v>3001</v>
      </c>
      <c r="BJ141" s="100" t="s">
        <v>266</v>
      </c>
      <c r="BK141" s="100" t="s">
        <v>267</v>
      </c>
      <c r="BL141" s="101" t="s">
        <v>4363</v>
      </c>
      <c r="BM141" s="100" t="s">
        <v>266</v>
      </c>
      <c r="BN141" s="100" t="s">
        <v>4364</v>
      </c>
      <c r="BO141" s="100">
        <v>10</v>
      </c>
      <c r="BQ141" s="100" t="s">
        <v>269</v>
      </c>
      <c r="BR141" s="100" t="s">
        <v>269</v>
      </c>
      <c r="BS141" s="101" t="s">
        <v>4365</v>
      </c>
      <c r="BX141" s="100" t="s">
        <v>269</v>
      </c>
      <c r="BY141" s="100" t="s">
        <v>269</v>
      </c>
      <c r="CD141" s="100">
        <v>86904000000</v>
      </c>
      <c r="CE141" s="100" t="s">
        <v>3080</v>
      </c>
      <c r="CF141" s="100">
        <v>108648</v>
      </c>
      <c r="CT141" s="100" t="b">
        <f>Table1[[#This Row],[company_name_netzero]]&lt;&gt;""</f>
        <v>1</v>
      </c>
      <c r="CU141" s="100" t="s">
        <v>4357</v>
      </c>
      <c r="CV141" s="100">
        <v>2015</v>
      </c>
      <c r="CW141" s="100">
        <v>2025</v>
      </c>
      <c r="CX141" s="100" t="s">
        <v>3080</v>
      </c>
      <c r="CY141" s="100" t="s">
        <v>3982</v>
      </c>
      <c r="CZ141" s="100" t="b">
        <f>Table1[[#This Row],[company_name_re100]]&lt;&gt;""</f>
        <v>1</v>
      </c>
    </row>
    <row r="142" spans="1:104" ht="21.9" hidden="1" customHeight="1">
      <c r="A142" s="100">
        <v>140</v>
      </c>
      <c r="B142" s="100" t="s">
        <v>581</v>
      </c>
      <c r="C142" s="100" t="s">
        <v>4366</v>
      </c>
      <c r="D142" s="100" t="s">
        <v>582</v>
      </c>
      <c r="E142" s="103">
        <v>-0.14499999999999999</v>
      </c>
      <c r="F142" s="100" t="s">
        <v>583</v>
      </c>
      <c r="G142" s="103">
        <v>7.7670000000000003</v>
      </c>
      <c r="H142" s="100" t="s">
        <v>584</v>
      </c>
      <c r="I142" s="102">
        <v>76566</v>
      </c>
      <c r="J142" s="100">
        <v>-39</v>
      </c>
      <c r="K142" s="100">
        <v>31</v>
      </c>
      <c r="L142" s="120">
        <v>40011228</v>
      </c>
      <c r="M142" s="128" t="s">
        <v>4367</v>
      </c>
      <c r="N142" s="128" t="s">
        <v>4368</v>
      </c>
      <c r="O142" s="128" t="s">
        <v>4369</v>
      </c>
      <c r="P142" s="128" t="s">
        <v>2980</v>
      </c>
      <c r="Q142" s="128" t="s">
        <v>2428</v>
      </c>
      <c r="R142" s="128" t="s">
        <v>3136</v>
      </c>
      <c r="S142" s="128" t="s">
        <v>3751</v>
      </c>
      <c r="T142" s="128" t="s">
        <v>673</v>
      </c>
      <c r="U142" s="128" t="s">
        <v>3329</v>
      </c>
      <c r="V142" s="128">
        <v>2030</v>
      </c>
      <c r="W142" s="128"/>
      <c r="X142" s="128"/>
      <c r="Y142" s="128"/>
      <c r="Z142" s="128"/>
      <c r="AA142" s="128"/>
      <c r="AB142" s="128" t="s">
        <v>4370</v>
      </c>
      <c r="AC142" s="128" t="s">
        <v>2986</v>
      </c>
      <c r="AD142" s="128" t="s">
        <v>4371</v>
      </c>
      <c r="AE142" s="128" t="s">
        <v>3332</v>
      </c>
      <c r="AF142" s="128"/>
      <c r="AG142" s="133" t="s">
        <v>4372</v>
      </c>
      <c r="AH142" s="100" t="b">
        <f>Table1[[#This Row],[sbti_id]]&lt;&gt;""</f>
        <v>1</v>
      </c>
      <c r="AI142" s="100" t="s">
        <v>581</v>
      </c>
      <c r="AJ142" s="100" t="s">
        <v>3142</v>
      </c>
      <c r="AK142" s="100" t="s">
        <v>3136</v>
      </c>
      <c r="AL142" s="100" t="s">
        <v>2264</v>
      </c>
      <c r="AM142" s="100" t="s">
        <v>269</v>
      </c>
      <c r="AN142" s="100" t="s">
        <v>4047</v>
      </c>
      <c r="AQ142" s="100">
        <v>2050</v>
      </c>
      <c r="AR142" s="100" t="s">
        <v>2992</v>
      </c>
      <c r="AS142" s="100">
        <v>2025</v>
      </c>
      <c r="AT142" s="101" t="s">
        <v>4373</v>
      </c>
      <c r="AU142" s="100" t="s">
        <v>4374</v>
      </c>
      <c r="AV142" s="100" t="s">
        <v>2995</v>
      </c>
      <c r="AW142" s="100">
        <v>2030</v>
      </c>
      <c r="AX142" s="100">
        <v>50</v>
      </c>
      <c r="AY142" s="100">
        <v>2019</v>
      </c>
      <c r="AZ142" s="101" t="s">
        <v>4375</v>
      </c>
      <c r="BA142" s="101" t="s">
        <v>4376</v>
      </c>
      <c r="BB142" s="100" t="s">
        <v>2998</v>
      </c>
      <c r="BC142" s="100" t="s">
        <v>266</v>
      </c>
      <c r="BD142" s="100" t="s">
        <v>266</v>
      </c>
      <c r="BE142" s="100" t="s">
        <v>266</v>
      </c>
      <c r="BG142" s="100" t="s">
        <v>266</v>
      </c>
      <c r="BH142" s="100" t="s">
        <v>4377</v>
      </c>
      <c r="BI142" s="100" t="s">
        <v>3001</v>
      </c>
      <c r="BJ142" s="100" t="s">
        <v>266</v>
      </c>
      <c r="BK142" s="100" t="s">
        <v>266</v>
      </c>
      <c r="BL142" s="101" t="s">
        <v>4378</v>
      </c>
      <c r="BM142" s="100" t="s">
        <v>267</v>
      </c>
      <c r="BP142" s="100" t="s">
        <v>4379</v>
      </c>
      <c r="BQ142" s="100" t="s">
        <v>269</v>
      </c>
      <c r="BR142" s="100" t="s">
        <v>3271</v>
      </c>
      <c r="BS142" s="101" t="s">
        <v>4380</v>
      </c>
      <c r="BX142" s="100" t="s">
        <v>269</v>
      </c>
      <c r="BY142" s="100" t="s">
        <v>266</v>
      </c>
      <c r="CD142" s="100">
        <v>86664000000</v>
      </c>
      <c r="CE142" s="100" t="s">
        <v>3764</v>
      </c>
      <c r="CF142" s="100">
        <v>76566</v>
      </c>
      <c r="CT142" s="100" t="b">
        <f>Table1[[#This Row],[company_name_netzero]]&lt;&gt;""</f>
        <v>1</v>
      </c>
      <c r="CZ142" s="100" t="b">
        <f>Table1[[#This Row],[company_name_re100]]&lt;&gt;""</f>
        <v>0</v>
      </c>
    </row>
    <row r="143" spans="1:104" ht="21.9" hidden="1" customHeight="1">
      <c r="A143" s="100">
        <v>141</v>
      </c>
      <c r="B143" s="100" t="s">
        <v>585</v>
      </c>
      <c r="C143" s="100" t="s">
        <v>4381</v>
      </c>
      <c r="D143" s="100" t="s">
        <v>586</v>
      </c>
      <c r="E143" s="103">
        <v>0.106</v>
      </c>
      <c r="F143" s="100" t="s">
        <v>587</v>
      </c>
      <c r="G143" s="103">
        <v>0.85799999999999998</v>
      </c>
      <c r="H143" s="100" t="s">
        <v>588</v>
      </c>
      <c r="I143" s="102">
        <v>175121</v>
      </c>
      <c r="J143" s="100">
        <v>17</v>
      </c>
      <c r="K143" s="100">
        <v>16</v>
      </c>
      <c r="AH143" s="100" t="b">
        <f>Table1[[#This Row],[sbti_id]]&lt;&gt;""</f>
        <v>0</v>
      </c>
      <c r="AJ143" s="100" t="s">
        <v>3039</v>
      </c>
      <c r="AK143" s="100" t="s">
        <v>3040</v>
      </c>
      <c r="AL143" s="100" t="s">
        <v>2264</v>
      </c>
      <c r="AM143" s="100" t="s">
        <v>269</v>
      </c>
      <c r="AN143" s="100" t="s">
        <v>3013</v>
      </c>
      <c r="AS143" s="100">
        <v>2021</v>
      </c>
      <c r="AU143" s="100" t="s">
        <v>4382</v>
      </c>
      <c r="AV143" s="100" t="s">
        <v>3013</v>
      </c>
      <c r="BA143" s="100" t="s">
        <v>4383</v>
      </c>
      <c r="BB143" s="100" t="s">
        <v>267</v>
      </c>
      <c r="BC143" s="100" t="s">
        <v>267</v>
      </c>
      <c r="BD143" s="100" t="s">
        <v>267</v>
      </c>
      <c r="BE143" s="100" t="s">
        <v>267</v>
      </c>
      <c r="BG143" s="100" t="s">
        <v>269</v>
      </c>
      <c r="BI143" s="100" t="s">
        <v>3001</v>
      </c>
      <c r="BJ143" s="100" t="s">
        <v>269</v>
      </c>
      <c r="BK143" s="100" t="s">
        <v>267</v>
      </c>
      <c r="BL143" s="100" t="s">
        <v>4384</v>
      </c>
      <c r="BM143" s="100" t="s">
        <v>267</v>
      </c>
      <c r="BQ143" s="100" t="s">
        <v>269</v>
      </c>
      <c r="BR143" s="100" t="s">
        <v>267</v>
      </c>
      <c r="BX143" s="100" t="s">
        <v>269</v>
      </c>
      <c r="BY143" s="100" t="s">
        <v>269</v>
      </c>
      <c r="CD143" s="100">
        <v>81160000000</v>
      </c>
      <c r="CE143" s="100" t="s">
        <v>3080</v>
      </c>
      <c r="CT143" s="100" t="b">
        <f>Table1[[#This Row],[company_name_netzero]]&lt;&gt;""</f>
        <v>0</v>
      </c>
      <c r="CZ143" s="100" t="b">
        <f>Table1[[#This Row],[company_name_re100]]&lt;&gt;""</f>
        <v>0</v>
      </c>
    </row>
    <row r="144" spans="1:104" ht="21.9" hidden="1" customHeight="1">
      <c r="A144" s="100">
        <v>142</v>
      </c>
      <c r="B144" s="100" t="s">
        <v>370</v>
      </c>
      <c r="C144" s="100" t="s">
        <v>4385</v>
      </c>
      <c r="D144" s="100" t="s">
        <v>371</v>
      </c>
      <c r="E144" s="103">
        <v>-0.10299999999999999</v>
      </c>
      <c r="F144" s="100" t="s">
        <v>372</v>
      </c>
      <c r="G144" s="103">
        <v>-0.433</v>
      </c>
      <c r="H144" s="100" t="s">
        <v>373</v>
      </c>
      <c r="I144" s="102">
        <v>250000</v>
      </c>
      <c r="J144" s="100">
        <v>-29</v>
      </c>
      <c r="K144" s="100">
        <v>9</v>
      </c>
      <c r="AH144" s="100" t="b">
        <f>Table1[[#This Row],[sbti_id]]&lt;&gt;""</f>
        <v>0</v>
      </c>
      <c r="AI144" s="100" t="s">
        <v>4386</v>
      </c>
      <c r="AJ144" s="100" t="s">
        <v>4009</v>
      </c>
      <c r="AK144" s="100" t="s">
        <v>2990</v>
      </c>
      <c r="AL144" s="100" t="s">
        <v>2264</v>
      </c>
      <c r="AM144" s="100" t="s">
        <v>269</v>
      </c>
      <c r="AN144" s="100" t="s">
        <v>417</v>
      </c>
      <c r="AP144" s="100">
        <v>2020</v>
      </c>
      <c r="AQ144" s="100">
        <v>2050</v>
      </c>
      <c r="AR144" s="100" t="s">
        <v>2992</v>
      </c>
      <c r="AS144" s="100">
        <v>2025</v>
      </c>
      <c r="AT144" s="100" t="s">
        <v>4387</v>
      </c>
      <c r="AU144" s="100" t="s">
        <v>4388</v>
      </c>
      <c r="AV144" s="100" t="s">
        <v>9</v>
      </c>
      <c r="AW144" s="100">
        <v>2030</v>
      </c>
      <c r="AY144" s="100">
        <v>2020</v>
      </c>
      <c r="AZ144" s="100" t="s">
        <v>4389</v>
      </c>
      <c r="BB144" s="100" t="s">
        <v>2998</v>
      </c>
      <c r="BC144" s="100" t="s">
        <v>266</v>
      </c>
      <c r="BD144" s="100" t="s">
        <v>266</v>
      </c>
      <c r="BE144" s="100" t="s">
        <v>738</v>
      </c>
      <c r="BF144" s="100" t="s">
        <v>4390</v>
      </c>
      <c r="BG144" s="100" t="s">
        <v>266</v>
      </c>
      <c r="BH144" s="100" t="s">
        <v>3657</v>
      </c>
      <c r="BI144" s="100" t="s">
        <v>3001</v>
      </c>
      <c r="BJ144" s="100" t="s">
        <v>269</v>
      </c>
      <c r="BK144" s="100" t="s">
        <v>266</v>
      </c>
      <c r="BL144" s="100" t="s">
        <v>4391</v>
      </c>
      <c r="BM144" s="100" t="s">
        <v>266</v>
      </c>
      <c r="BN144" s="100" t="s">
        <v>3238</v>
      </c>
      <c r="BP144" s="101" t="s">
        <v>4392</v>
      </c>
      <c r="BQ144" s="100" t="s">
        <v>269</v>
      </c>
      <c r="BR144" s="100" t="s">
        <v>267</v>
      </c>
      <c r="BX144" s="100" t="s">
        <v>269</v>
      </c>
      <c r="BY144" s="100" t="s">
        <v>266</v>
      </c>
      <c r="CD144" s="100">
        <v>87175000000</v>
      </c>
      <c r="CE144" s="100" t="s">
        <v>3080</v>
      </c>
      <c r="CF144" s="100">
        <v>250000</v>
      </c>
      <c r="CS144" s="100" t="s">
        <v>4393</v>
      </c>
      <c r="CT144" s="100" t="b">
        <f>Table1[[#This Row],[company_name_netzero]]&lt;&gt;""</f>
        <v>1</v>
      </c>
      <c r="CZ144" s="100" t="b">
        <f>Table1[[#This Row],[company_name_re100]]&lt;&gt;""</f>
        <v>0</v>
      </c>
    </row>
    <row r="145" spans="1:104" ht="21.9" hidden="1" customHeight="1">
      <c r="A145" s="100">
        <v>143</v>
      </c>
      <c r="B145" s="100" t="s">
        <v>590</v>
      </c>
      <c r="C145" s="100" t="s">
        <v>4394</v>
      </c>
      <c r="D145" s="100" t="s">
        <v>591</v>
      </c>
      <c r="E145" s="106">
        <v>-0.09</v>
      </c>
      <c r="F145" s="100" t="s">
        <v>592</v>
      </c>
      <c r="G145" s="103">
        <v>-0.48299999999999998</v>
      </c>
      <c r="H145" s="100" t="s">
        <v>593</v>
      </c>
      <c r="I145" s="102">
        <v>43213</v>
      </c>
      <c r="J145" s="100">
        <v>-26</v>
      </c>
      <c r="K145" s="100">
        <v>31</v>
      </c>
      <c r="L145" s="100">
        <v>40002338</v>
      </c>
      <c r="M145" s="100" t="s">
        <v>590</v>
      </c>
      <c r="N145" s="100" t="s">
        <v>4395</v>
      </c>
      <c r="O145" s="100" t="s">
        <v>4396</v>
      </c>
      <c r="P145" s="100" t="s">
        <v>2980</v>
      </c>
      <c r="Q145" s="100" t="s">
        <v>2981</v>
      </c>
      <c r="R145" s="100" t="s">
        <v>2982</v>
      </c>
      <c r="S145" s="100" t="s">
        <v>3983</v>
      </c>
      <c r="T145" s="100" t="s">
        <v>1421</v>
      </c>
      <c r="AF145" s="100" t="s">
        <v>2988</v>
      </c>
      <c r="AG145" s="104">
        <v>44679.041666666664</v>
      </c>
      <c r="AH145" s="100" t="b">
        <f>Table1[[#This Row],[sbti_id]]&lt;&gt;""</f>
        <v>1</v>
      </c>
      <c r="AI145" s="100" t="s">
        <v>590</v>
      </c>
      <c r="AJ145" s="100" t="s">
        <v>2989</v>
      </c>
      <c r="AK145" s="100" t="s">
        <v>2990</v>
      </c>
      <c r="AL145" s="100" t="s">
        <v>2264</v>
      </c>
      <c r="AM145" s="100" t="s">
        <v>269</v>
      </c>
      <c r="AN145" s="100" t="s">
        <v>2995</v>
      </c>
      <c r="AQ145" s="100">
        <v>2050</v>
      </c>
      <c r="AR145" s="100" t="s">
        <v>2992</v>
      </c>
      <c r="AS145" s="100">
        <v>2019</v>
      </c>
      <c r="AT145" s="101" t="s">
        <v>4397</v>
      </c>
      <c r="AU145" s="100" t="s">
        <v>4398</v>
      </c>
      <c r="AV145" s="100" t="s">
        <v>2995</v>
      </c>
      <c r="AW145" s="100">
        <v>2035</v>
      </c>
      <c r="AX145" s="100">
        <v>25</v>
      </c>
      <c r="AY145" s="100">
        <v>2019</v>
      </c>
      <c r="AZ145" s="101" t="s">
        <v>4399</v>
      </c>
      <c r="BA145" s="101" t="s">
        <v>4400</v>
      </c>
      <c r="BB145" s="100" t="s">
        <v>2998</v>
      </c>
      <c r="BC145" s="100" t="s">
        <v>266</v>
      </c>
      <c r="BD145" s="100" t="s">
        <v>266</v>
      </c>
      <c r="BE145" s="100" t="s">
        <v>266</v>
      </c>
      <c r="BF145" s="101" t="s">
        <v>4401</v>
      </c>
      <c r="BG145" s="100" t="s">
        <v>269</v>
      </c>
      <c r="BI145" s="100" t="s">
        <v>3001</v>
      </c>
      <c r="BJ145" s="100" t="s">
        <v>269</v>
      </c>
      <c r="BK145" s="100" t="s">
        <v>267</v>
      </c>
      <c r="BL145" s="100" t="s">
        <v>4402</v>
      </c>
      <c r="BM145" s="100" t="s">
        <v>267</v>
      </c>
      <c r="BQ145" s="100" t="s">
        <v>269</v>
      </c>
      <c r="BR145" s="100" t="s">
        <v>418</v>
      </c>
      <c r="BS145" s="101" t="s">
        <v>4403</v>
      </c>
      <c r="BX145" s="100" t="s">
        <v>269</v>
      </c>
      <c r="BY145" s="100" t="s">
        <v>269</v>
      </c>
      <c r="CD145" s="100">
        <v>85500000000</v>
      </c>
      <c r="CE145" s="100" t="s">
        <v>3587</v>
      </c>
      <c r="CF145" s="100">
        <v>44043</v>
      </c>
      <c r="CT145" s="100" t="b">
        <f>Table1[[#This Row],[company_name_netzero]]&lt;&gt;""</f>
        <v>1</v>
      </c>
      <c r="CZ145" s="100" t="b">
        <f>Table1[[#This Row],[company_name_re100]]&lt;&gt;""</f>
        <v>0</v>
      </c>
    </row>
    <row r="146" spans="1:104" ht="21.9" hidden="1" customHeight="1">
      <c r="A146" s="100">
        <v>144</v>
      </c>
      <c r="B146" s="100" t="s">
        <v>1824</v>
      </c>
      <c r="C146" s="100" t="s">
        <v>4404</v>
      </c>
      <c r="D146" s="100" t="s">
        <v>1825</v>
      </c>
      <c r="E146" s="106">
        <v>0.03</v>
      </c>
      <c r="F146" s="100" t="s">
        <v>1826</v>
      </c>
      <c r="G146" s="103">
        <v>6.2E-2</v>
      </c>
      <c r="H146" s="100" t="s">
        <v>1827</v>
      </c>
      <c r="I146" s="102">
        <v>327000</v>
      </c>
      <c r="J146" s="100">
        <v>1</v>
      </c>
      <c r="K146" s="100">
        <v>31</v>
      </c>
      <c r="L146" s="100">
        <v>40003681</v>
      </c>
      <c r="N146" s="100" t="s">
        <v>4405</v>
      </c>
      <c r="O146" s="100" t="s">
        <v>4406</v>
      </c>
      <c r="P146" s="100" t="s">
        <v>2980</v>
      </c>
      <c r="Q146" s="100" t="s">
        <v>2428</v>
      </c>
      <c r="R146" s="100" t="s">
        <v>3136</v>
      </c>
      <c r="S146" s="100" t="s">
        <v>4407</v>
      </c>
      <c r="T146" s="100" t="s">
        <v>673</v>
      </c>
      <c r="U146" s="100" t="s">
        <v>2984</v>
      </c>
      <c r="V146" s="100" t="s">
        <v>3086</v>
      </c>
      <c r="W146" s="100" t="s">
        <v>673</v>
      </c>
      <c r="X146" s="100" t="s">
        <v>2984</v>
      </c>
      <c r="Y146" s="100" t="s">
        <v>4274</v>
      </c>
      <c r="Z146" s="100" t="s">
        <v>673</v>
      </c>
      <c r="AA146" s="100" t="s">
        <v>4274</v>
      </c>
      <c r="AB146" s="101" t="s">
        <v>4408</v>
      </c>
      <c r="AC146" s="100" t="s">
        <v>2986</v>
      </c>
      <c r="AD146" s="104">
        <v>44427.041666666664</v>
      </c>
      <c r="AE146" s="100" t="s">
        <v>2987</v>
      </c>
      <c r="AG146" s="104">
        <v>45554.041666666664</v>
      </c>
      <c r="AH146" s="100" t="b">
        <f>Table1[[#This Row],[sbti_id]]&lt;&gt;""</f>
        <v>1</v>
      </c>
      <c r="AJ146" s="100" t="s">
        <v>3142</v>
      </c>
      <c r="AK146" s="100" t="s">
        <v>3136</v>
      </c>
      <c r="AL146" s="100" t="s">
        <v>2264</v>
      </c>
      <c r="AM146" s="100" t="s">
        <v>269</v>
      </c>
      <c r="AN146" s="100" t="s">
        <v>417</v>
      </c>
      <c r="AQ146" s="100">
        <v>2050</v>
      </c>
      <c r="AR146" s="100" t="s">
        <v>2992</v>
      </c>
      <c r="AS146" s="100">
        <v>2022</v>
      </c>
      <c r="AT146" s="101" t="s">
        <v>4409</v>
      </c>
      <c r="AU146" s="100" t="s">
        <v>4410</v>
      </c>
      <c r="AV146" s="100" t="s">
        <v>2995</v>
      </c>
      <c r="AW146" s="100">
        <v>2025</v>
      </c>
      <c r="AX146" s="100">
        <v>55</v>
      </c>
      <c r="AY146" s="100">
        <v>2019</v>
      </c>
      <c r="AZ146" s="101" t="s">
        <v>4411</v>
      </c>
      <c r="BA146" s="101" t="s">
        <v>4412</v>
      </c>
      <c r="BB146" s="100" t="s">
        <v>2998</v>
      </c>
      <c r="BC146" s="100" t="s">
        <v>266</v>
      </c>
      <c r="BD146" s="100" t="s">
        <v>266</v>
      </c>
      <c r="BE146" s="100" t="s">
        <v>266</v>
      </c>
      <c r="BF146" s="101" t="s">
        <v>4413</v>
      </c>
      <c r="BG146" s="100" t="s">
        <v>266</v>
      </c>
      <c r="BH146" s="100" t="s">
        <v>3318</v>
      </c>
      <c r="BI146" s="100" t="s">
        <v>3001</v>
      </c>
      <c r="BJ146" s="100" t="s">
        <v>269</v>
      </c>
      <c r="BK146" s="100" t="s">
        <v>266</v>
      </c>
      <c r="BL146" s="100" t="s">
        <v>4414</v>
      </c>
      <c r="BM146" s="100" t="s">
        <v>266</v>
      </c>
      <c r="BN146" s="100" t="s">
        <v>3352</v>
      </c>
      <c r="BQ146" s="100" t="s">
        <v>269</v>
      </c>
      <c r="BR146" s="100" t="s">
        <v>267</v>
      </c>
      <c r="BS146" s="101" t="s">
        <v>4415</v>
      </c>
      <c r="BX146" s="100" t="s">
        <v>269</v>
      </c>
      <c r="BY146" s="100" t="s">
        <v>266</v>
      </c>
      <c r="CD146" s="100">
        <v>83535000000</v>
      </c>
      <c r="CE146" s="100" t="s">
        <v>3095</v>
      </c>
      <c r="CF146" s="100">
        <v>327000</v>
      </c>
      <c r="CT146" s="100" t="b">
        <f>Table1[[#This Row],[company_name_netzero]]&lt;&gt;""</f>
        <v>0</v>
      </c>
      <c r="CZ146" s="100" t="b">
        <f>Table1[[#This Row],[company_name_re100]]&lt;&gt;""</f>
        <v>0</v>
      </c>
    </row>
    <row r="147" spans="1:104" ht="21.9" hidden="1" customHeight="1">
      <c r="A147" s="100">
        <v>145</v>
      </c>
      <c r="B147" s="100" t="s">
        <v>823</v>
      </c>
      <c r="C147" s="100" t="s">
        <v>4416</v>
      </c>
      <c r="D147" s="100" t="s">
        <v>824</v>
      </c>
      <c r="E147" s="103">
        <v>-0.17399999999999999</v>
      </c>
      <c r="F147" s="100" t="s">
        <v>825</v>
      </c>
      <c r="G147" s="103">
        <v>1.0409999999999999</v>
      </c>
      <c r="H147" s="100" t="s">
        <v>826</v>
      </c>
      <c r="I147" s="102">
        <v>60359</v>
      </c>
      <c r="J147" s="100">
        <v>-48</v>
      </c>
      <c r="K147" s="100">
        <v>31</v>
      </c>
      <c r="L147">
        <v>40001610</v>
      </c>
      <c r="M147" t="s">
        <v>4417</v>
      </c>
      <c r="N147" t="s">
        <v>4418</v>
      </c>
      <c r="O147" t="s">
        <v>4419</v>
      </c>
      <c r="P147" t="s">
        <v>2980</v>
      </c>
      <c r="Q147" t="s">
        <v>4420</v>
      </c>
      <c r="R147" t="s">
        <v>3136</v>
      </c>
      <c r="S147" t="s">
        <v>3751</v>
      </c>
      <c r="T147" t="s">
        <v>673</v>
      </c>
      <c r="U147" t="s">
        <v>3329</v>
      </c>
      <c r="V147">
        <v>2030</v>
      </c>
      <c r="W147" t="s">
        <v>673</v>
      </c>
      <c r="X147" t="s">
        <v>3329</v>
      </c>
      <c r="Y147">
        <v>2040</v>
      </c>
      <c r="Z147" t="s">
        <v>673</v>
      </c>
      <c r="AA147">
        <v>2040</v>
      </c>
      <c r="AB147" t="s">
        <v>4421</v>
      </c>
      <c r="AC147" t="s">
        <v>2986</v>
      </c>
      <c r="AD147" s="142">
        <v>43472.041666666664</v>
      </c>
      <c r="AE147" s="128" t="s">
        <v>3332</v>
      </c>
      <c r="AF147" t="s">
        <v>3332</v>
      </c>
      <c r="AG147"/>
      <c r="AH147" s="100" t="b">
        <f>Table1[[#This Row],[sbti_id]]&lt;&gt;""</f>
        <v>1</v>
      </c>
      <c r="AI147"/>
      <c r="AJ147" s="100" t="s">
        <v>4036</v>
      </c>
      <c r="AK147" s="100" t="s">
        <v>3136</v>
      </c>
      <c r="AL147" s="100" t="s">
        <v>2264</v>
      </c>
      <c r="AM147" s="100" t="s">
        <v>269</v>
      </c>
      <c r="AN147" s="100" t="s">
        <v>417</v>
      </c>
      <c r="AQ147" s="100">
        <v>2040</v>
      </c>
      <c r="AR147" s="100" t="s">
        <v>2992</v>
      </c>
      <c r="AS147" s="100">
        <v>2020</v>
      </c>
      <c r="AT147" s="101" t="s">
        <v>4422</v>
      </c>
      <c r="AU147" s="100" t="s">
        <v>4423</v>
      </c>
      <c r="AV147" s="100" t="s">
        <v>3027</v>
      </c>
      <c r="AW147" s="100">
        <v>2030</v>
      </c>
      <c r="AX147" s="100">
        <v>80</v>
      </c>
      <c r="AY147" s="100">
        <v>2017</v>
      </c>
      <c r="AZ147" s="101" t="s">
        <v>4424</v>
      </c>
      <c r="BA147" s="101" t="s">
        <v>4425</v>
      </c>
      <c r="BB147" s="100" t="s">
        <v>2998</v>
      </c>
      <c r="BC147" s="100" t="s">
        <v>266</v>
      </c>
      <c r="BD147" s="100" t="s">
        <v>266</v>
      </c>
      <c r="BE147" s="100" t="s">
        <v>266</v>
      </c>
      <c r="BF147" s="101" t="s">
        <v>4426</v>
      </c>
      <c r="BG147" s="100" t="s">
        <v>266</v>
      </c>
      <c r="BH147" s="100" t="s">
        <v>3469</v>
      </c>
      <c r="BI147" s="100" t="s">
        <v>3001</v>
      </c>
      <c r="BJ147" s="100" t="s">
        <v>266</v>
      </c>
      <c r="BK147" s="100" t="s">
        <v>266</v>
      </c>
      <c r="BL147" s="101" t="s">
        <v>4427</v>
      </c>
      <c r="BM147" s="100" t="s">
        <v>269</v>
      </c>
      <c r="BQ147" s="100" t="s">
        <v>266</v>
      </c>
      <c r="BR147" s="100" t="s">
        <v>3271</v>
      </c>
      <c r="BS147" s="101" t="s">
        <v>4428</v>
      </c>
      <c r="BX147" s="100" t="s">
        <v>269</v>
      </c>
      <c r="BY147" s="100" t="s">
        <v>266</v>
      </c>
      <c r="CD147" s="100">
        <v>79945000000</v>
      </c>
      <c r="CE147" s="100" t="s">
        <v>3203</v>
      </c>
      <c r="CF147" s="100">
        <v>60359</v>
      </c>
      <c r="CO147" s="100" t="s">
        <v>4429</v>
      </c>
      <c r="CT147" s="100" t="b">
        <f>Table1[[#This Row],[company_name_netzero]]&lt;&gt;""</f>
        <v>0</v>
      </c>
      <c r="CZ147" s="100" t="b">
        <f>Table1[[#This Row],[company_name_re100]]&lt;&gt;""</f>
        <v>0</v>
      </c>
    </row>
    <row r="148" spans="1:104" ht="21.9" hidden="1" customHeight="1">
      <c r="A148" s="100">
        <v>146</v>
      </c>
      <c r="B148" s="100" t="s">
        <v>1873</v>
      </c>
      <c r="C148" s="100" t="s">
        <v>4430</v>
      </c>
      <c r="D148" s="100" t="s">
        <v>1874</v>
      </c>
      <c r="E148" s="103">
        <v>-5.7000000000000002E-2</v>
      </c>
      <c r="F148" s="100" t="s">
        <v>1875</v>
      </c>
      <c r="G148" s="103">
        <v>0.115</v>
      </c>
      <c r="H148" s="100" t="s">
        <v>1876</v>
      </c>
      <c r="I148" s="102">
        <v>112300</v>
      </c>
      <c r="J148" s="100">
        <v>-18</v>
      </c>
      <c r="K148" s="100">
        <v>31</v>
      </c>
      <c r="L148" s="100">
        <v>40003135</v>
      </c>
      <c r="M148" s="100" t="s">
        <v>4431</v>
      </c>
      <c r="N148" s="100" t="s">
        <v>4432</v>
      </c>
      <c r="O148" s="100" t="s">
        <v>4433</v>
      </c>
      <c r="P148" s="100" t="s">
        <v>2980</v>
      </c>
      <c r="Q148" s="100" t="s">
        <v>2540</v>
      </c>
      <c r="R148" s="100" t="s">
        <v>3181</v>
      </c>
      <c r="S148" s="100" t="s">
        <v>4166</v>
      </c>
      <c r="T148" s="100" t="s">
        <v>673</v>
      </c>
      <c r="U148" s="100" t="s">
        <v>2984</v>
      </c>
      <c r="V148" s="100" t="s">
        <v>4434</v>
      </c>
      <c r="W148" s="100" t="s">
        <v>673</v>
      </c>
      <c r="X148" s="100" t="s">
        <v>2984</v>
      </c>
      <c r="Y148" s="100" t="s">
        <v>4262</v>
      </c>
      <c r="Z148" s="100" t="s">
        <v>673</v>
      </c>
      <c r="AA148" s="100" t="s">
        <v>4262</v>
      </c>
      <c r="AB148" s="100" t="s">
        <v>4435</v>
      </c>
      <c r="AC148" s="100" t="s">
        <v>2986</v>
      </c>
      <c r="AD148" s="104">
        <v>44058.041666666664</v>
      </c>
      <c r="AE148" s="100" t="s">
        <v>2987</v>
      </c>
      <c r="AG148" s="104">
        <v>44819.041666666664</v>
      </c>
      <c r="AH148" s="100" t="b">
        <f>Table1[[#This Row],[sbti_id]]&lt;&gt;""</f>
        <v>1</v>
      </c>
      <c r="AI148" s="100" t="s">
        <v>1873</v>
      </c>
      <c r="AJ148" s="100" t="s">
        <v>3185</v>
      </c>
      <c r="AK148" s="100" t="s">
        <v>3040</v>
      </c>
      <c r="AL148" s="100" t="s">
        <v>2264</v>
      </c>
      <c r="AM148" s="100" t="s">
        <v>269</v>
      </c>
      <c r="AN148" s="100" t="s">
        <v>417</v>
      </c>
      <c r="AQ148" s="100">
        <v>2040</v>
      </c>
      <c r="AR148" s="100" t="s">
        <v>2992</v>
      </c>
      <c r="AS148" s="100">
        <v>2022</v>
      </c>
      <c r="AT148" s="101" t="s">
        <v>4436</v>
      </c>
      <c r="AU148" s="100" t="s">
        <v>4437</v>
      </c>
      <c r="AV148" s="100" t="s">
        <v>2995</v>
      </c>
      <c r="AW148" s="100">
        <v>2025</v>
      </c>
      <c r="AX148" s="100">
        <v>5</v>
      </c>
      <c r="AY148" s="100">
        <v>2020</v>
      </c>
      <c r="AZ148" s="100" t="s">
        <v>4438</v>
      </c>
      <c r="BA148" s="101" t="s">
        <v>4439</v>
      </c>
      <c r="BB148" s="100" t="s">
        <v>2998</v>
      </c>
      <c r="BC148" s="100" t="s">
        <v>266</v>
      </c>
      <c r="BD148" s="100" t="s">
        <v>266</v>
      </c>
      <c r="BE148" s="100" t="s">
        <v>266</v>
      </c>
      <c r="BF148" s="100" t="s">
        <v>4440</v>
      </c>
      <c r="BG148" s="100" t="s">
        <v>266</v>
      </c>
      <c r="BH148" s="100" t="s">
        <v>3201</v>
      </c>
      <c r="BI148" s="100" t="s">
        <v>3001</v>
      </c>
      <c r="BJ148" s="100" t="s">
        <v>269</v>
      </c>
      <c r="BK148" s="100" t="s">
        <v>266</v>
      </c>
      <c r="BL148" s="100" t="s">
        <v>4441</v>
      </c>
      <c r="BM148" s="100" t="s">
        <v>266</v>
      </c>
      <c r="BN148" s="100" t="s">
        <v>4442</v>
      </c>
      <c r="BO148" s="100">
        <v>10</v>
      </c>
      <c r="BQ148" s="100" t="s">
        <v>269</v>
      </c>
      <c r="BR148" s="100" t="s">
        <v>267</v>
      </c>
      <c r="BS148" s="100" t="s">
        <v>4443</v>
      </c>
      <c r="BX148" s="100" t="s">
        <v>269</v>
      </c>
      <c r="BY148" s="100" t="s">
        <v>266</v>
      </c>
      <c r="CD148" s="100">
        <v>91144000000</v>
      </c>
      <c r="CE148" s="100" t="s">
        <v>3095</v>
      </c>
      <c r="CF148" s="100">
        <v>113000</v>
      </c>
      <c r="CT148" s="100" t="b">
        <f>Table1[[#This Row],[company_name_netzero]]&lt;&gt;""</f>
        <v>1</v>
      </c>
      <c r="CU148" s="100" t="s">
        <v>4431</v>
      </c>
      <c r="CV148" s="100">
        <v>2018</v>
      </c>
      <c r="CW148" s="100">
        <v>2030</v>
      </c>
      <c r="CX148" s="100" t="s">
        <v>3095</v>
      </c>
      <c r="CY148" s="100" t="s">
        <v>2540</v>
      </c>
      <c r="CZ148" s="100" t="b">
        <f>Table1[[#This Row],[company_name_re100]]&lt;&gt;""</f>
        <v>1</v>
      </c>
    </row>
    <row r="149" spans="1:104" ht="21.9" hidden="1" customHeight="1">
      <c r="A149" s="100">
        <v>147</v>
      </c>
      <c r="B149" s="100" t="s">
        <v>1621</v>
      </c>
      <c r="C149" s="100" t="s">
        <v>4444</v>
      </c>
      <c r="D149" s="100" t="s">
        <v>1622</v>
      </c>
      <c r="E149" s="103">
        <v>2.5000000000000001E-2</v>
      </c>
      <c r="F149" s="100" t="s">
        <v>1623</v>
      </c>
      <c r="G149" s="103">
        <v>1.4999999999999999E-2</v>
      </c>
      <c r="H149" s="100" t="s">
        <v>1624</v>
      </c>
      <c r="I149" s="102">
        <v>108000</v>
      </c>
      <c r="J149" s="100">
        <v>2</v>
      </c>
      <c r="K149" s="100">
        <v>31</v>
      </c>
      <c r="L149" s="100">
        <v>40004926</v>
      </c>
      <c r="M149" s="100" t="s">
        <v>4445</v>
      </c>
      <c r="N149" s="100" t="s">
        <v>4446</v>
      </c>
      <c r="O149" s="100" t="s">
        <v>4447</v>
      </c>
      <c r="P149" s="100" t="s">
        <v>2980</v>
      </c>
      <c r="Q149" s="100" t="s">
        <v>2981</v>
      </c>
      <c r="R149" s="100" t="s">
        <v>2982</v>
      </c>
      <c r="S149" s="100" t="s">
        <v>4166</v>
      </c>
      <c r="T149" s="100" t="s">
        <v>673</v>
      </c>
      <c r="U149" s="100" t="s">
        <v>2984</v>
      </c>
      <c r="V149" s="100" t="s">
        <v>3086</v>
      </c>
      <c r="Z149" s="100" t="s">
        <v>1421</v>
      </c>
      <c r="AB149" s="101" t="s">
        <v>4448</v>
      </c>
      <c r="AC149" s="100" t="s">
        <v>2986</v>
      </c>
      <c r="AD149" s="104">
        <v>44455.041666666664</v>
      </c>
      <c r="AE149" s="100" t="s">
        <v>2987</v>
      </c>
      <c r="AF149" s="100" t="s">
        <v>2988</v>
      </c>
      <c r="AG149" s="104">
        <v>45239.041666666664</v>
      </c>
      <c r="AH149" s="100" t="b">
        <f>Table1[[#This Row],[sbti_id]]&lt;&gt;""</f>
        <v>1</v>
      </c>
      <c r="AI149" s="100" t="s">
        <v>4445</v>
      </c>
      <c r="AJ149" s="100" t="s">
        <v>2989</v>
      </c>
      <c r="AK149" s="100" t="s">
        <v>2990</v>
      </c>
      <c r="AL149" s="100" t="s">
        <v>2264</v>
      </c>
      <c r="AM149" s="100" t="s">
        <v>269</v>
      </c>
      <c r="AN149" s="100" t="s">
        <v>417</v>
      </c>
      <c r="AQ149" s="100">
        <v>2040</v>
      </c>
      <c r="AR149" s="100" t="s">
        <v>2992</v>
      </c>
      <c r="AS149" s="100">
        <v>2021</v>
      </c>
      <c r="AT149" s="100" t="s">
        <v>4449</v>
      </c>
      <c r="AU149" s="100" t="s">
        <v>4450</v>
      </c>
      <c r="AV149" s="100" t="s">
        <v>2995</v>
      </c>
      <c r="AW149" s="100">
        <v>2030</v>
      </c>
      <c r="AX149" s="100">
        <v>65</v>
      </c>
      <c r="AY149" s="100">
        <v>2010</v>
      </c>
      <c r="AZ149" s="101" t="s">
        <v>4451</v>
      </c>
      <c r="BA149" s="101" t="s">
        <v>4452</v>
      </c>
      <c r="BB149" s="100" t="s">
        <v>2998</v>
      </c>
      <c r="BC149" s="100" t="s">
        <v>266</v>
      </c>
      <c r="BD149" s="100" t="s">
        <v>266</v>
      </c>
      <c r="BE149" s="100" t="s">
        <v>266</v>
      </c>
      <c r="BF149" s="101" t="s">
        <v>4453</v>
      </c>
      <c r="BG149" s="100" t="s">
        <v>266</v>
      </c>
      <c r="BH149" s="100" t="s">
        <v>3469</v>
      </c>
      <c r="BI149" s="100" t="s">
        <v>3001</v>
      </c>
      <c r="BJ149" s="100" t="s">
        <v>266</v>
      </c>
      <c r="BK149" s="100" t="s">
        <v>266</v>
      </c>
      <c r="BL149" s="101" t="s">
        <v>4454</v>
      </c>
      <c r="BM149" s="100" t="s">
        <v>266</v>
      </c>
      <c r="BN149" s="100" t="s">
        <v>3061</v>
      </c>
      <c r="BP149" s="100" t="s">
        <v>4455</v>
      </c>
      <c r="BQ149" s="100" t="s">
        <v>269</v>
      </c>
      <c r="BR149" s="100" t="s">
        <v>418</v>
      </c>
      <c r="BS149" s="101" t="s">
        <v>4456</v>
      </c>
      <c r="BX149" s="100" t="s">
        <v>269</v>
      </c>
      <c r="BY149" s="100" t="s">
        <v>266</v>
      </c>
      <c r="CD149" s="100">
        <v>83927000000</v>
      </c>
      <c r="CE149" s="100" t="s">
        <v>3284</v>
      </c>
      <c r="CF149" s="100">
        <v>108000</v>
      </c>
      <c r="CT149" s="100" t="b">
        <f>Table1[[#This Row],[company_name_netzero]]&lt;&gt;""</f>
        <v>1</v>
      </c>
      <c r="CZ149" s="100" t="b">
        <f>Table1[[#This Row],[company_name_re100]]&lt;&gt;""</f>
        <v>0</v>
      </c>
    </row>
    <row r="150" spans="1:104" ht="21.9" hidden="1" customHeight="1">
      <c r="A150" s="100">
        <v>148</v>
      </c>
      <c r="B150" s="100" t="s">
        <v>594</v>
      </c>
      <c r="C150" s="100" t="s">
        <v>4457</v>
      </c>
      <c r="D150" s="100" t="s">
        <v>595</v>
      </c>
      <c r="E150" s="103">
        <v>-3.1E-2</v>
      </c>
      <c r="F150" s="100" t="s">
        <v>596</v>
      </c>
      <c r="G150" s="106">
        <v>-0.1</v>
      </c>
      <c r="H150" s="100" t="s">
        <v>597</v>
      </c>
      <c r="I150" s="102">
        <v>215500</v>
      </c>
      <c r="J150" s="100">
        <v>-9</v>
      </c>
      <c r="K150" s="100">
        <v>28</v>
      </c>
      <c r="L150" s="120">
        <v>40008843</v>
      </c>
      <c r="M150" s="128" t="s">
        <v>4458</v>
      </c>
      <c r="N150" s="128" t="s">
        <v>4459</v>
      </c>
      <c r="O150" s="128" t="s">
        <v>4460</v>
      </c>
      <c r="P150" s="128" t="s">
        <v>2980</v>
      </c>
      <c r="Q150" s="128" t="s">
        <v>2981</v>
      </c>
      <c r="R150" s="128" t="s">
        <v>2982</v>
      </c>
      <c r="S150" s="128" t="s">
        <v>3010</v>
      </c>
      <c r="T150" s="128" t="s">
        <v>1421</v>
      </c>
      <c r="U150" s="128"/>
      <c r="V150" s="128"/>
      <c r="W150" s="128"/>
      <c r="X150" s="128"/>
      <c r="Y150" s="128"/>
      <c r="Z150" s="128" t="s">
        <v>1421</v>
      </c>
      <c r="AA150" s="128"/>
      <c r="AB150" s="128"/>
      <c r="AC150" s="128" t="s">
        <v>2986</v>
      </c>
      <c r="AD150" s="128" t="s">
        <v>4461</v>
      </c>
      <c r="AE150" s="128"/>
      <c r="AF150" s="128" t="s">
        <v>2988</v>
      </c>
      <c r="AG150" s="133" t="s">
        <v>4461</v>
      </c>
      <c r="AH150" s="100" t="b">
        <f>Table1[[#This Row],[sbti_id]]&lt;&gt;""</f>
        <v>1</v>
      </c>
      <c r="AI150" s="100" t="s">
        <v>594</v>
      </c>
      <c r="AJ150" s="100" t="s">
        <v>2989</v>
      </c>
      <c r="AK150" s="100" t="s">
        <v>2990</v>
      </c>
      <c r="AL150" s="100" t="s">
        <v>2264</v>
      </c>
      <c r="AM150" s="100" t="s">
        <v>269</v>
      </c>
      <c r="AN150" s="100" t="s">
        <v>417</v>
      </c>
      <c r="AQ150" s="100">
        <v>2050</v>
      </c>
      <c r="AR150" s="100" t="s">
        <v>3041</v>
      </c>
      <c r="AS150" s="100">
        <v>2022</v>
      </c>
      <c r="AT150" s="100" t="s">
        <v>4462</v>
      </c>
      <c r="AU150" s="100" t="s">
        <v>4463</v>
      </c>
      <c r="AV150" s="100" t="s">
        <v>2995</v>
      </c>
      <c r="AW150" s="100">
        <v>2030</v>
      </c>
      <c r="AX150" s="100">
        <v>40</v>
      </c>
      <c r="AY150" s="100">
        <v>2021</v>
      </c>
      <c r="AZ150" s="101" t="s">
        <v>4464</v>
      </c>
      <c r="BB150" s="100" t="s">
        <v>2998</v>
      </c>
      <c r="BC150" s="100" t="s">
        <v>266</v>
      </c>
      <c r="BD150" s="100" t="s">
        <v>266</v>
      </c>
      <c r="BE150" s="100" t="s">
        <v>266</v>
      </c>
      <c r="BF150" s="100" t="s">
        <v>4465</v>
      </c>
      <c r="BG150" s="100" t="s">
        <v>269</v>
      </c>
      <c r="BI150" s="100" t="s">
        <v>3001</v>
      </c>
      <c r="BJ150" s="100" t="s">
        <v>269</v>
      </c>
      <c r="BK150" s="100" t="s">
        <v>267</v>
      </c>
      <c r="BL150" s="100" t="s">
        <v>4466</v>
      </c>
      <c r="BM150" s="100" t="s">
        <v>267</v>
      </c>
      <c r="BQ150" s="100" t="s">
        <v>269</v>
      </c>
      <c r="BR150" s="100" t="s">
        <v>267</v>
      </c>
      <c r="BX150" s="100" t="s">
        <v>269</v>
      </c>
      <c r="BY150" s="100" t="s">
        <v>266</v>
      </c>
      <c r="CD150" s="100">
        <v>83673000000</v>
      </c>
      <c r="CE150" s="100" t="s">
        <v>3005</v>
      </c>
      <c r="CF150" s="100">
        <v>270000</v>
      </c>
      <c r="CT150" s="100" t="b">
        <f>Table1[[#This Row],[company_name_netzero]]&lt;&gt;""</f>
        <v>1</v>
      </c>
      <c r="CZ150" s="100" t="b">
        <f>Table1[[#This Row],[company_name_re100]]&lt;&gt;""</f>
        <v>0</v>
      </c>
    </row>
    <row r="151" spans="1:104" ht="21.9" hidden="1" customHeight="1">
      <c r="A151" s="100">
        <v>149</v>
      </c>
      <c r="B151" s="100" t="s">
        <v>598</v>
      </c>
      <c r="C151" s="100" t="s">
        <v>4467</v>
      </c>
      <c r="D151" s="100" t="s">
        <v>599</v>
      </c>
      <c r="E151" s="103">
        <v>1.7000000000000001E-2</v>
      </c>
      <c r="F151" s="100" t="s">
        <v>600</v>
      </c>
      <c r="G151" s="103">
        <v>-0.16300000000000001</v>
      </c>
      <c r="H151" s="100" t="s">
        <v>601</v>
      </c>
      <c r="I151" s="102">
        <v>26233</v>
      </c>
      <c r="J151" s="100">
        <v>1</v>
      </c>
      <c r="K151" s="100">
        <v>15</v>
      </c>
      <c r="AH151" s="100" t="b">
        <f>Table1[[#This Row],[sbti_id]]&lt;&gt;""</f>
        <v>0</v>
      </c>
      <c r="AI151" s="100" t="s">
        <v>598</v>
      </c>
      <c r="AJ151" s="100" t="s">
        <v>3039</v>
      </c>
      <c r="AK151" s="100" t="s">
        <v>3040</v>
      </c>
      <c r="AL151" s="100" t="s">
        <v>2264</v>
      </c>
      <c r="AM151" s="100" t="s">
        <v>269</v>
      </c>
      <c r="AN151" s="100" t="s">
        <v>3013</v>
      </c>
      <c r="AV151" s="100" t="s">
        <v>3013</v>
      </c>
      <c r="BA151" s="100" t="s">
        <v>4468</v>
      </c>
      <c r="BY151" s="100" t="s">
        <v>269</v>
      </c>
      <c r="CD151" s="100">
        <v>80875000000</v>
      </c>
      <c r="CE151" s="100" t="s">
        <v>3080</v>
      </c>
      <c r="CF151" s="100">
        <v>26233</v>
      </c>
      <c r="CT151" s="100" t="b">
        <f>Table1[[#This Row],[company_name_netzero]]&lt;&gt;""</f>
        <v>1</v>
      </c>
      <c r="CZ151" s="100" t="b">
        <f>Table1[[#This Row],[company_name_re100]]&lt;&gt;""</f>
        <v>0</v>
      </c>
    </row>
    <row r="152" spans="1:104" ht="21.9" hidden="1" customHeight="1">
      <c r="A152" s="100">
        <v>150</v>
      </c>
      <c r="B152" s="100" t="s">
        <v>1471</v>
      </c>
      <c r="C152" s="100" t="s">
        <v>4469</v>
      </c>
      <c r="D152" s="100" t="s">
        <v>1472</v>
      </c>
      <c r="E152" s="103">
        <v>-5.6000000000000001E-2</v>
      </c>
      <c r="F152" s="100" t="s">
        <v>1473</v>
      </c>
      <c r="G152" s="103">
        <v>-2.4910000000000001</v>
      </c>
      <c r="H152" s="100" t="s">
        <v>1474</v>
      </c>
      <c r="I152" s="102">
        <v>140806</v>
      </c>
      <c r="J152" s="100">
        <v>-14</v>
      </c>
      <c r="K152" s="100">
        <v>31</v>
      </c>
      <c r="L152" s="100">
        <v>40007816</v>
      </c>
      <c r="M152" s="100" t="s">
        <v>4470</v>
      </c>
      <c r="N152" s="100" t="s">
        <v>4471</v>
      </c>
      <c r="O152" s="100" t="s">
        <v>4472</v>
      </c>
      <c r="P152" s="100" t="s">
        <v>2980</v>
      </c>
      <c r="Q152" s="100" t="s">
        <v>2540</v>
      </c>
      <c r="R152" s="100" t="s">
        <v>3181</v>
      </c>
      <c r="S152" s="100" t="s">
        <v>3137</v>
      </c>
      <c r="T152" s="100" t="s">
        <v>673</v>
      </c>
      <c r="U152" s="100" t="s">
        <v>4473</v>
      </c>
      <c r="V152" s="100">
        <v>2030</v>
      </c>
      <c r="Z152" s="100" t="s">
        <v>1421</v>
      </c>
      <c r="AB152" s="100" t="s">
        <v>4474</v>
      </c>
      <c r="AC152" s="100" t="s">
        <v>2986</v>
      </c>
      <c r="AD152" s="104">
        <v>44287.041666666664</v>
      </c>
      <c r="AE152" s="100" t="s">
        <v>4475</v>
      </c>
      <c r="AF152" s="100" t="s">
        <v>2988</v>
      </c>
      <c r="AG152" s="104">
        <v>44434.041666666664</v>
      </c>
      <c r="AH152" s="100" t="b">
        <f>Table1[[#This Row],[sbti_id]]&lt;&gt;""</f>
        <v>1</v>
      </c>
      <c r="AI152" s="100" t="s">
        <v>4476</v>
      </c>
      <c r="AJ152" s="100" t="s">
        <v>3185</v>
      </c>
      <c r="AK152" s="100" t="s">
        <v>3040</v>
      </c>
      <c r="AL152" s="100" t="s">
        <v>2264</v>
      </c>
      <c r="AM152" s="100" t="s">
        <v>269</v>
      </c>
      <c r="AN152" s="100" t="s">
        <v>675</v>
      </c>
      <c r="AP152" s="100">
        <v>2018</v>
      </c>
      <c r="AQ152" s="100">
        <v>2050</v>
      </c>
      <c r="AR152" s="100" t="s">
        <v>2992</v>
      </c>
      <c r="AS152" s="100">
        <v>2021</v>
      </c>
      <c r="AT152" s="100" t="s">
        <v>4477</v>
      </c>
      <c r="AU152" s="100" t="s">
        <v>4478</v>
      </c>
      <c r="AV152" s="100" t="s">
        <v>9</v>
      </c>
      <c r="AW152" s="100">
        <v>2030</v>
      </c>
      <c r="AZ152" s="100" t="s">
        <v>4479</v>
      </c>
      <c r="BA152" s="101" t="s">
        <v>4480</v>
      </c>
      <c r="BB152" s="100" t="s">
        <v>3014</v>
      </c>
      <c r="BC152" s="100" t="s">
        <v>266</v>
      </c>
      <c r="BD152" s="100" t="s">
        <v>266</v>
      </c>
      <c r="BE152" s="100" t="s">
        <v>738</v>
      </c>
      <c r="BF152" s="100" t="s">
        <v>4481</v>
      </c>
      <c r="BG152" s="100" t="s">
        <v>266</v>
      </c>
      <c r="BH152" s="100" t="s">
        <v>3076</v>
      </c>
      <c r="BI152" s="100" t="s">
        <v>3360</v>
      </c>
      <c r="BJ152" s="100" t="s">
        <v>269</v>
      </c>
      <c r="BK152" s="100" t="s">
        <v>267</v>
      </c>
      <c r="BL152" s="100" t="s">
        <v>4482</v>
      </c>
      <c r="BM152" s="100" t="s">
        <v>266</v>
      </c>
      <c r="BN152" s="100" t="s">
        <v>3061</v>
      </c>
      <c r="BQ152" s="100" t="s">
        <v>269</v>
      </c>
      <c r="BR152" s="100" t="s">
        <v>269</v>
      </c>
      <c r="BX152" s="100" t="s">
        <v>269</v>
      </c>
      <c r="BY152" s="100" t="s">
        <v>266</v>
      </c>
      <c r="CD152" s="100">
        <v>83551000000</v>
      </c>
      <c r="CE152" s="100" t="s">
        <v>3095</v>
      </c>
      <c r="CF152" s="100">
        <v>133580</v>
      </c>
      <c r="CS152" s="101" t="s">
        <v>4483</v>
      </c>
      <c r="CT152" s="100" t="b">
        <f>Table1[[#This Row],[company_name_netzero]]&lt;&gt;""</f>
        <v>1</v>
      </c>
      <c r="CZ152" s="100" t="b">
        <f>Table1[[#This Row],[company_name_re100]]&lt;&gt;""</f>
        <v>0</v>
      </c>
    </row>
    <row r="153" spans="1:104" ht="21.9" hidden="1" customHeight="1">
      <c r="A153" s="100">
        <v>151</v>
      </c>
      <c r="B153" s="100" t="s">
        <v>602</v>
      </c>
      <c r="C153" s="100" t="s">
        <v>4484</v>
      </c>
      <c r="D153" s="100" t="s">
        <v>603</v>
      </c>
      <c r="E153" s="103">
        <v>5.1999999999999998E-2</v>
      </c>
      <c r="F153" s="100" t="s">
        <v>604</v>
      </c>
      <c r="G153" s="103">
        <v>0.223</v>
      </c>
      <c r="H153" s="100" t="s">
        <v>605</v>
      </c>
      <c r="I153" s="102">
        <v>16248</v>
      </c>
      <c r="J153" s="100">
        <v>4</v>
      </c>
      <c r="K153" s="100">
        <v>12</v>
      </c>
      <c r="AH153" s="100" t="b">
        <f>Table1[[#This Row],[sbti_id]]&lt;&gt;""</f>
        <v>0</v>
      </c>
      <c r="CT153" s="100" t="b">
        <f>Table1[[#This Row],[company_name_netzero]]&lt;&gt;""</f>
        <v>0</v>
      </c>
      <c r="CZ153" s="100" t="b">
        <f>Table1[[#This Row],[company_name_re100]]&lt;&gt;""</f>
        <v>0</v>
      </c>
    </row>
    <row r="154" spans="1:104" ht="21.9" hidden="1" customHeight="1">
      <c r="A154" s="100">
        <v>152</v>
      </c>
      <c r="B154" s="100" t="s">
        <v>610</v>
      </c>
      <c r="C154" s="100" t="s">
        <v>4485</v>
      </c>
      <c r="D154" s="100" t="s">
        <v>611</v>
      </c>
      <c r="E154" s="103">
        <v>0.108</v>
      </c>
      <c r="F154" s="100" t="s">
        <v>612</v>
      </c>
      <c r="G154" s="103">
        <v>0.25600000000000001</v>
      </c>
      <c r="H154" s="100" t="s">
        <v>613</v>
      </c>
      <c r="I154" s="102">
        <v>98371</v>
      </c>
      <c r="J154" s="100">
        <v>22</v>
      </c>
      <c r="K154" s="100">
        <v>16</v>
      </c>
      <c r="AH154" s="100" t="b">
        <f>Table1[[#This Row],[sbti_id]]&lt;&gt;""</f>
        <v>0</v>
      </c>
      <c r="AI154" s="100" t="s">
        <v>610</v>
      </c>
      <c r="AJ154" s="100" t="s">
        <v>3370</v>
      </c>
      <c r="AK154" s="100" t="s">
        <v>3136</v>
      </c>
      <c r="AL154" s="100" t="s">
        <v>2264</v>
      </c>
      <c r="AM154" s="100" t="s">
        <v>266</v>
      </c>
      <c r="AN154" s="100" t="s">
        <v>417</v>
      </c>
      <c r="AQ154" s="100">
        <v>2050</v>
      </c>
      <c r="AR154" s="100" t="s">
        <v>2992</v>
      </c>
      <c r="AT154" s="101" t="s">
        <v>4486</v>
      </c>
      <c r="AU154" s="100" t="s">
        <v>4487</v>
      </c>
      <c r="BA154" s="101" t="s">
        <v>4488</v>
      </c>
      <c r="BB154" s="100" t="s">
        <v>2998</v>
      </c>
      <c r="BC154" s="100" t="s">
        <v>266</v>
      </c>
      <c r="BD154" s="100" t="s">
        <v>266</v>
      </c>
      <c r="BE154" s="100" t="s">
        <v>266</v>
      </c>
      <c r="BG154" s="100" t="s">
        <v>266</v>
      </c>
      <c r="BH154" s="100" t="s">
        <v>3387</v>
      </c>
      <c r="BI154" s="100" t="s">
        <v>3001</v>
      </c>
      <c r="BJ154" s="100" t="s">
        <v>269</v>
      </c>
      <c r="BK154" s="100" t="s">
        <v>267</v>
      </c>
      <c r="BL154" s="101" t="s">
        <v>4489</v>
      </c>
      <c r="BM154" s="100" t="s">
        <v>267</v>
      </c>
      <c r="BQ154" s="100" t="s">
        <v>269</v>
      </c>
      <c r="BR154" s="100" t="s">
        <v>267</v>
      </c>
      <c r="BY154" s="100" t="s">
        <v>269</v>
      </c>
      <c r="CD154" s="100">
        <v>47900000000</v>
      </c>
      <c r="CE154" s="100" t="s">
        <v>3080</v>
      </c>
      <c r="CT154" s="100" t="b">
        <f>Table1[[#This Row],[company_name_netzero]]&lt;&gt;""</f>
        <v>1</v>
      </c>
      <c r="CZ154" s="100" t="b">
        <f>Table1[[#This Row],[company_name_re100]]&lt;&gt;""</f>
        <v>0</v>
      </c>
    </row>
    <row r="155" spans="1:104" ht="21.9" hidden="1" customHeight="1">
      <c r="A155" s="100">
        <v>153</v>
      </c>
      <c r="B155" s="100" t="s">
        <v>618</v>
      </c>
      <c r="C155" s="100" t="s">
        <v>4490</v>
      </c>
      <c r="D155" s="100" t="s">
        <v>619</v>
      </c>
      <c r="E155" s="103">
        <v>0.17199999999999999</v>
      </c>
      <c r="F155" s="100" t="s">
        <v>620</v>
      </c>
      <c r="G155" s="103">
        <v>0.49399999999999999</v>
      </c>
      <c r="H155" s="100" t="s">
        <v>621</v>
      </c>
      <c r="I155" s="102">
        <v>186000</v>
      </c>
      <c r="J155" s="100">
        <v>35</v>
      </c>
      <c r="K155" s="100">
        <v>31</v>
      </c>
      <c r="AH155" s="100" t="b">
        <f>Table1[[#This Row],[sbti_id]]&lt;&gt;""</f>
        <v>0</v>
      </c>
      <c r="AI155" s="100" t="s">
        <v>618</v>
      </c>
      <c r="AJ155" s="100" t="s">
        <v>2989</v>
      </c>
      <c r="AK155" s="100" t="s">
        <v>2990</v>
      </c>
      <c r="AL155" s="100" t="s">
        <v>2264</v>
      </c>
      <c r="AM155" s="100" t="s">
        <v>269</v>
      </c>
      <c r="AN155" s="100" t="s">
        <v>2995</v>
      </c>
      <c r="AO155" s="100">
        <v>30</v>
      </c>
      <c r="AP155" s="100">
        <v>2015</v>
      </c>
      <c r="AQ155" s="100">
        <v>2050</v>
      </c>
      <c r="AR155" s="100" t="s">
        <v>2992</v>
      </c>
      <c r="AT155" s="100" t="s">
        <v>4491</v>
      </c>
      <c r="AU155" s="100" t="s">
        <v>4492</v>
      </c>
      <c r="AV155" s="100" t="s">
        <v>2995</v>
      </c>
      <c r="AW155" s="100">
        <v>2030</v>
      </c>
      <c r="AX155" s="100">
        <v>46</v>
      </c>
      <c r="AY155" s="100">
        <v>2019</v>
      </c>
      <c r="AZ155" s="100" t="s">
        <v>4493</v>
      </c>
      <c r="BA155" s="101" t="s">
        <v>4494</v>
      </c>
      <c r="BB155" s="100" t="s">
        <v>3014</v>
      </c>
      <c r="BC155" s="100" t="s">
        <v>266</v>
      </c>
      <c r="BD155" s="100" t="s">
        <v>266</v>
      </c>
      <c r="BE155" s="100" t="s">
        <v>267</v>
      </c>
      <c r="BF155" s="100" t="s">
        <v>4495</v>
      </c>
      <c r="BG155" s="100" t="s">
        <v>266</v>
      </c>
      <c r="BH155" s="100" t="s">
        <v>3076</v>
      </c>
      <c r="BI155" s="100" t="s">
        <v>3001</v>
      </c>
      <c r="BJ155" s="100" t="s">
        <v>269</v>
      </c>
      <c r="BK155" s="100" t="s">
        <v>266</v>
      </c>
      <c r="BL155" s="100" t="s">
        <v>4496</v>
      </c>
      <c r="BM155" s="100" t="s">
        <v>267</v>
      </c>
      <c r="BQ155" s="100" t="s">
        <v>269</v>
      </c>
      <c r="BR155" s="100" t="s">
        <v>267</v>
      </c>
      <c r="BX155" s="100" t="s">
        <v>269</v>
      </c>
      <c r="BY155" s="100" t="s">
        <v>269</v>
      </c>
      <c r="CD155" s="100">
        <v>68572000000</v>
      </c>
      <c r="CE155" s="100" t="s">
        <v>3095</v>
      </c>
      <c r="CF155" s="100">
        <v>182000</v>
      </c>
      <c r="CT155" s="100" t="b">
        <f>Table1[[#This Row],[company_name_netzero]]&lt;&gt;""</f>
        <v>1</v>
      </c>
      <c r="CZ155" s="100" t="b">
        <f>Table1[[#This Row],[company_name_re100]]&lt;&gt;""</f>
        <v>0</v>
      </c>
    </row>
    <row r="156" spans="1:104" ht="21.9" hidden="1" customHeight="1">
      <c r="A156" s="100">
        <v>154</v>
      </c>
      <c r="B156" s="100" t="s">
        <v>626</v>
      </c>
      <c r="C156" s="100" t="s">
        <v>4497</v>
      </c>
      <c r="D156" s="100" t="s">
        <v>627</v>
      </c>
      <c r="E156" s="103">
        <v>1.4999999999999999E-2</v>
      </c>
      <c r="F156" s="100" t="s">
        <v>628</v>
      </c>
      <c r="G156" s="106">
        <v>-0.26</v>
      </c>
      <c r="H156" s="100" t="s">
        <v>629</v>
      </c>
      <c r="I156" s="102">
        <v>196650</v>
      </c>
      <c r="J156" s="100">
        <v>-2</v>
      </c>
      <c r="K156" s="100">
        <v>21</v>
      </c>
      <c r="L156" s="100">
        <v>40008718</v>
      </c>
      <c r="N156" s="100" t="s">
        <v>4498</v>
      </c>
      <c r="O156" s="100" t="s">
        <v>4499</v>
      </c>
      <c r="P156" s="100" t="s">
        <v>2980</v>
      </c>
      <c r="Q156" s="100" t="s">
        <v>2981</v>
      </c>
      <c r="R156" s="100" t="s">
        <v>2982</v>
      </c>
      <c r="S156" s="100" t="s">
        <v>2983</v>
      </c>
      <c r="T156" s="100" t="s">
        <v>673</v>
      </c>
      <c r="U156" s="100" t="s">
        <v>2984</v>
      </c>
      <c r="V156" s="100">
        <v>2030</v>
      </c>
      <c r="AB156" s="100" t="s">
        <v>4500</v>
      </c>
      <c r="AE156" s="100" t="s">
        <v>2987</v>
      </c>
      <c r="AG156" s="104">
        <v>44672.041666666664</v>
      </c>
      <c r="AH156" s="100" t="b">
        <f>Table1[[#This Row],[sbti_id]]&lt;&gt;""</f>
        <v>1</v>
      </c>
      <c r="CT156" s="100" t="b">
        <f>Table1[[#This Row],[company_name_netzero]]&lt;&gt;""</f>
        <v>0</v>
      </c>
      <c r="CZ156" s="100" t="b">
        <f>Table1[[#This Row],[company_name_re100]]&lt;&gt;""</f>
        <v>0</v>
      </c>
    </row>
    <row r="157" spans="1:104" ht="21.9" hidden="1" customHeight="1">
      <c r="A157" s="100">
        <v>155</v>
      </c>
      <c r="B157" s="100" t="s">
        <v>631</v>
      </c>
      <c r="C157" s="100" t="s">
        <v>4501</v>
      </c>
      <c r="D157" s="100" t="s">
        <v>632</v>
      </c>
      <c r="E157" s="103">
        <v>0.13600000000000001</v>
      </c>
      <c r="F157" s="100" t="s">
        <v>633</v>
      </c>
      <c r="G157" s="103">
        <v>2.8000000000000001E-2</v>
      </c>
      <c r="H157" s="100" t="s">
        <v>634</v>
      </c>
      <c r="I157" s="102">
        <v>142465</v>
      </c>
      <c r="J157" s="100">
        <v>30</v>
      </c>
      <c r="K157" s="100">
        <v>14</v>
      </c>
      <c r="L157" s="120">
        <v>40015426</v>
      </c>
      <c r="M157" s="128" t="s">
        <v>4502</v>
      </c>
      <c r="N157" s="128" t="s">
        <v>4503</v>
      </c>
      <c r="O157" s="128" t="s">
        <v>4504</v>
      </c>
      <c r="P157" s="128" t="s">
        <v>2980</v>
      </c>
      <c r="Q157" s="128" t="s">
        <v>2277</v>
      </c>
      <c r="R157" s="128" t="s">
        <v>3181</v>
      </c>
      <c r="S157" s="128" t="s">
        <v>3137</v>
      </c>
      <c r="T157" s="128" t="s">
        <v>1421</v>
      </c>
      <c r="U157" s="128"/>
      <c r="V157" s="128"/>
      <c r="W157" s="128"/>
      <c r="X157" s="128"/>
      <c r="Y157" s="128"/>
      <c r="Z157" s="128" t="s">
        <v>1421</v>
      </c>
      <c r="AA157" s="128"/>
      <c r="AB157" s="128"/>
      <c r="AC157" s="128" t="s">
        <v>2986</v>
      </c>
      <c r="AD157" s="135">
        <v>44746.041666666664</v>
      </c>
      <c r="AE157" s="128"/>
      <c r="AF157" s="128" t="s">
        <v>2988</v>
      </c>
      <c r="AG157" s="136">
        <v>44746.041666666664</v>
      </c>
      <c r="AH157" s="100" t="b">
        <f>Table1[[#This Row],[sbti_id]]&lt;&gt;""</f>
        <v>1</v>
      </c>
      <c r="AJ157" s="100" t="s">
        <v>3039</v>
      </c>
      <c r="AK157" s="100" t="s">
        <v>3040</v>
      </c>
      <c r="AL157" s="100" t="s">
        <v>2264</v>
      </c>
      <c r="AM157" s="100" t="s">
        <v>266</v>
      </c>
      <c r="AN157" s="100" t="s">
        <v>675</v>
      </c>
      <c r="AQ157" s="100">
        <v>2045</v>
      </c>
      <c r="AR157" s="100" t="s">
        <v>2992</v>
      </c>
      <c r="AT157" s="100" t="s">
        <v>4505</v>
      </c>
      <c r="AU157" s="100" t="s">
        <v>4506</v>
      </c>
      <c r="AV157" s="100" t="s">
        <v>3444</v>
      </c>
      <c r="AW157" s="100">
        <v>2040</v>
      </c>
      <c r="AZ157" s="100" t="s">
        <v>4507</v>
      </c>
      <c r="BA157" s="100" t="s">
        <v>4508</v>
      </c>
      <c r="BB157" s="100" t="s">
        <v>3014</v>
      </c>
      <c r="BC157" s="100" t="s">
        <v>267</v>
      </c>
      <c r="BD157" s="100" t="s">
        <v>267</v>
      </c>
      <c r="BE157" s="100" t="s">
        <v>267</v>
      </c>
      <c r="BF157" s="100" t="s">
        <v>4509</v>
      </c>
      <c r="BG157" s="100" t="s">
        <v>266</v>
      </c>
      <c r="BH157" s="100" t="s">
        <v>3076</v>
      </c>
      <c r="BI157" s="100" t="s">
        <v>3001</v>
      </c>
      <c r="BJ157" s="100" t="s">
        <v>269</v>
      </c>
      <c r="BK157" s="100" t="s">
        <v>267</v>
      </c>
      <c r="BL157" s="101" t="s">
        <v>4510</v>
      </c>
      <c r="BM157" s="100" t="s">
        <v>267</v>
      </c>
      <c r="BQ157" s="100" t="s">
        <v>269</v>
      </c>
      <c r="BR157" s="100" t="s">
        <v>267</v>
      </c>
      <c r="BS157" s="100" t="s">
        <v>4511</v>
      </c>
      <c r="BX157" s="100" t="s">
        <v>269</v>
      </c>
      <c r="BY157" s="100" t="s">
        <v>269</v>
      </c>
      <c r="CD157" s="100">
        <v>47890000000</v>
      </c>
      <c r="CE157" s="100" t="s">
        <v>3095</v>
      </c>
      <c r="CT157" s="100" t="b">
        <f>Table1[[#This Row],[company_name_netzero]]&lt;&gt;""</f>
        <v>0</v>
      </c>
      <c r="CZ157" s="100" t="b">
        <f>Table1[[#This Row],[company_name_re100]]&lt;&gt;""</f>
        <v>0</v>
      </c>
    </row>
    <row r="158" spans="1:104" ht="21.9" hidden="1" customHeight="1">
      <c r="A158" s="100">
        <v>156</v>
      </c>
      <c r="B158" s="100" t="s">
        <v>839</v>
      </c>
      <c r="C158" s="100" t="s">
        <v>4512</v>
      </c>
      <c r="D158" s="100" t="s">
        <v>840</v>
      </c>
      <c r="E158" s="103">
        <v>-0.106</v>
      </c>
      <c r="F158" s="100" t="s">
        <v>841</v>
      </c>
      <c r="G158" s="106">
        <v>0.86</v>
      </c>
      <c r="H158" s="100" t="s">
        <v>842</v>
      </c>
      <c r="I158" s="102">
        <v>94017</v>
      </c>
      <c r="J158" s="100">
        <v>-26</v>
      </c>
      <c r="K158" s="100">
        <v>30</v>
      </c>
      <c r="L158" s="100">
        <v>40002366</v>
      </c>
      <c r="M158" s="100" t="s">
        <v>4513</v>
      </c>
      <c r="N158" s="100" t="s">
        <v>4514</v>
      </c>
      <c r="O158" s="100" t="s">
        <v>4515</v>
      </c>
      <c r="P158" s="100" t="s">
        <v>2980</v>
      </c>
      <c r="Q158" s="100" t="s">
        <v>2374</v>
      </c>
      <c r="R158" s="100" t="s">
        <v>3136</v>
      </c>
      <c r="S158" s="100" t="s">
        <v>3751</v>
      </c>
      <c r="T158" s="100" t="s">
        <v>673</v>
      </c>
      <c r="U158" s="100" t="s">
        <v>4121</v>
      </c>
      <c r="V158" s="100">
        <v>2030</v>
      </c>
      <c r="AB158" s="100" t="s">
        <v>4516</v>
      </c>
      <c r="AE158" s="100" t="s">
        <v>4123</v>
      </c>
      <c r="AG158" s="104">
        <v>45008.041666666664</v>
      </c>
      <c r="AH158" s="100" t="b">
        <f>Table1[[#This Row],[sbti_id]]&lt;&gt;""</f>
        <v>1</v>
      </c>
      <c r="AI158" s="100" t="s">
        <v>839</v>
      </c>
      <c r="AJ158" s="100" t="s">
        <v>3370</v>
      </c>
      <c r="AK158" s="100" t="s">
        <v>3136</v>
      </c>
      <c r="AL158" s="100" t="s">
        <v>2264</v>
      </c>
      <c r="AM158" s="100" t="s">
        <v>269</v>
      </c>
      <c r="AN158" s="100" t="s">
        <v>417</v>
      </c>
      <c r="AQ158" s="100">
        <v>2045</v>
      </c>
      <c r="AR158" s="100" t="s">
        <v>2992</v>
      </c>
      <c r="AS158" s="100">
        <v>2021</v>
      </c>
      <c r="AT158" s="101" t="s">
        <v>4517</v>
      </c>
      <c r="AU158" s="100" t="s">
        <v>4518</v>
      </c>
      <c r="AV158" s="100" t="s">
        <v>3027</v>
      </c>
      <c r="AW158" s="100">
        <v>2030</v>
      </c>
      <c r="AX158" s="100">
        <v>66</v>
      </c>
      <c r="AY158" s="100">
        <v>2017</v>
      </c>
      <c r="AZ158" s="101" t="s">
        <v>4519</v>
      </c>
      <c r="BA158" s="101" t="s">
        <v>4520</v>
      </c>
      <c r="BB158" s="100" t="s">
        <v>2998</v>
      </c>
      <c r="BC158" s="100" t="s">
        <v>266</v>
      </c>
      <c r="BD158" s="100" t="s">
        <v>266</v>
      </c>
      <c r="BE158" s="100" t="s">
        <v>266</v>
      </c>
      <c r="BF158" s="101" t="s">
        <v>4521</v>
      </c>
      <c r="BG158" s="100" t="s">
        <v>266</v>
      </c>
      <c r="BH158" s="100" t="s">
        <v>4522</v>
      </c>
      <c r="BI158" s="100" t="s">
        <v>3001</v>
      </c>
      <c r="BJ158" s="100" t="s">
        <v>269</v>
      </c>
      <c r="BK158" s="100" t="s">
        <v>266</v>
      </c>
      <c r="BL158" s="101" t="s">
        <v>4523</v>
      </c>
      <c r="BM158" s="100" t="s">
        <v>266</v>
      </c>
      <c r="BN158" s="100" t="s">
        <v>4524</v>
      </c>
      <c r="BP158" s="100" t="s">
        <v>4525</v>
      </c>
      <c r="BQ158" s="100" t="s">
        <v>269</v>
      </c>
      <c r="BR158" s="100" t="s">
        <v>3271</v>
      </c>
      <c r="BS158" s="101" t="s">
        <v>4526</v>
      </c>
      <c r="BX158" s="100" t="s">
        <v>269</v>
      </c>
      <c r="BY158" s="100" t="s">
        <v>266</v>
      </c>
      <c r="CD158" s="100">
        <v>79842000000</v>
      </c>
      <c r="CE158" s="100" t="s">
        <v>3036</v>
      </c>
      <c r="CF158" s="100">
        <v>97967</v>
      </c>
      <c r="CO158" s="100" t="s">
        <v>4527</v>
      </c>
      <c r="CT158" s="100" t="b">
        <f>Table1[[#This Row],[company_name_netzero]]&lt;&gt;""</f>
        <v>1</v>
      </c>
      <c r="CZ158" s="100" t="b">
        <f>Table1[[#This Row],[company_name_re100]]&lt;&gt;""</f>
        <v>0</v>
      </c>
    </row>
    <row r="159" spans="1:104" ht="21.9" hidden="1" customHeight="1">
      <c r="A159" s="100">
        <v>157</v>
      </c>
      <c r="B159" s="100" t="s">
        <v>635</v>
      </c>
      <c r="C159" s="100" t="s">
        <v>4528</v>
      </c>
      <c r="D159" s="100" t="s">
        <v>636</v>
      </c>
      <c r="E159" s="103">
        <v>1.4999999999999999E-2</v>
      </c>
      <c r="F159" s="100" t="s">
        <v>637</v>
      </c>
      <c r="H159" s="100" t="s">
        <v>638</v>
      </c>
      <c r="I159" s="102">
        <v>586700</v>
      </c>
      <c r="J159" s="100">
        <v>-1</v>
      </c>
      <c r="K159" s="100">
        <v>31</v>
      </c>
      <c r="AH159" s="100" t="b">
        <f>Table1[[#This Row],[sbti_id]]&lt;&gt;""</f>
        <v>0</v>
      </c>
      <c r="CT159" s="100" t="b">
        <f>Table1[[#This Row],[company_name_netzero]]&lt;&gt;""</f>
        <v>0</v>
      </c>
      <c r="CZ159" s="100" t="b">
        <f>Table1[[#This Row],[company_name_re100]]&lt;&gt;""</f>
        <v>0</v>
      </c>
    </row>
    <row r="160" spans="1:104" ht="21.9" hidden="1" customHeight="1">
      <c r="A160" s="100">
        <v>158</v>
      </c>
      <c r="B160" s="100" t="s">
        <v>657</v>
      </c>
      <c r="C160" s="100" t="s">
        <v>4529</v>
      </c>
      <c r="D160" s="100" t="s">
        <v>658</v>
      </c>
      <c r="E160" s="103">
        <v>3.3000000000000002E-2</v>
      </c>
      <c r="F160" s="100" t="s">
        <v>659</v>
      </c>
      <c r="G160" s="103">
        <v>0.104</v>
      </c>
      <c r="H160" s="100" t="s">
        <v>660</v>
      </c>
      <c r="I160" s="102">
        <v>76000</v>
      </c>
      <c r="J160" s="100">
        <v>5</v>
      </c>
      <c r="K160" s="100">
        <v>31</v>
      </c>
      <c r="L160" s="100">
        <v>40014225</v>
      </c>
      <c r="M160" s="100" t="s">
        <v>4530</v>
      </c>
      <c r="N160" s="100" t="s">
        <v>4531</v>
      </c>
      <c r="O160" s="100" t="s">
        <v>4532</v>
      </c>
      <c r="P160" s="100" t="s">
        <v>2980</v>
      </c>
      <c r="Q160" s="100" t="s">
        <v>2981</v>
      </c>
      <c r="R160" s="100" t="s">
        <v>2982</v>
      </c>
      <c r="S160" s="100" t="s">
        <v>2983</v>
      </c>
      <c r="T160" s="100" t="s">
        <v>673</v>
      </c>
      <c r="U160" s="100" t="s">
        <v>4121</v>
      </c>
      <c r="V160" s="100">
        <v>2030</v>
      </c>
      <c r="AB160" s="100" t="s">
        <v>4533</v>
      </c>
      <c r="AE160" s="100" t="s">
        <v>4123</v>
      </c>
      <c r="AG160" s="104">
        <v>44798.041666666664</v>
      </c>
      <c r="AH160" s="100" t="b">
        <f>Table1[[#This Row],[sbti_id]]&lt;&gt;""</f>
        <v>1</v>
      </c>
      <c r="AI160" s="100" t="s">
        <v>657</v>
      </c>
      <c r="AJ160" s="100" t="s">
        <v>2989</v>
      </c>
      <c r="AK160" s="100" t="s">
        <v>2990</v>
      </c>
      <c r="AL160" s="100" t="s">
        <v>2264</v>
      </c>
      <c r="AM160" s="100" t="s">
        <v>269</v>
      </c>
      <c r="AN160" s="100" t="s">
        <v>2995</v>
      </c>
      <c r="AO160" s="100">
        <v>27.5</v>
      </c>
      <c r="AP160" s="100">
        <v>2019</v>
      </c>
      <c r="AQ160" s="100">
        <v>2030</v>
      </c>
      <c r="AR160" s="100" t="s">
        <v>2992</v>
      </c>
      <c r="AS160" s="100">
        <v>2023</v>
      </c>
      <c r="AT160" s="101" t="s">
        <v>4534</v>
      </c>
      <c r="AU160" s="100" t="s">
        <v>4535</v>
      </c>
      <c r="AV160" s="100" t="s">
        <v>2995</v>
      </c>
      <c r="AW160" s="100">
        <v>2026</v>
      </c>
      <c r="AX160" s="100">
        <v>67</v>
      </c>
      <c r="AY160" s="100">
        <v>2019</v>
      </c>
      <c r="AZ160" s="100" t="s">
        <v>4536</v>
      </c>
      <c r="BA160" s="101" t="s">
        <v>4537</v>
      </c>
      <c r="BB160" s="100" t="s">
        <v>2998</v>
      </c>
      <c r="BC160" s="100" t="s">
        <v>266</v>
      </c>
      <c r="BD160" s="100" t="s">
        <v>266</v>
      </c>
      <c r="BE160" s="100" t="s">
        <v>266</v>
      </c>
      <c r="BF160" s="101" t="s">
        <v>4538</v>
      </c>
      <c r="BG160" s="100" t="s">
        <v>266</v>
      </c>
      <c r="BH160" s="100" t="s">
        <v>3469</v>
      </c>
      <c r="BI160" s="100" t="s">
        <v>3001</v>
      </c>
      <c r="BJ160" s="100" t="s">
        <v>269</v>
      </c>
      <c r="BK160" s="100" t="s">
        <v>266</v>
      </c>
      <c r="BL160" s="101" t="s">
        <v>4539</v>
      </c>
      <c r="BM160" s="100" t="s">
        <v>269</v>
      </c>
      <c r="BQ160" s="100" t="s">
        <v>269</v>
      </c>
      <c r="BR160" s="100" t="s">
        <v>3019</v>
      </c>
      <c r="BS160" s="101" t="s">
        <v>4540</v>
      </c>
      <c r="BX160" s="100" t="s">
        <v>269</v>
      </c>
      <c r="BY160" s="100" t="s">
        <v>269</v>
      </c>
      <c r="CD160" s="100">
        <v>80570000000</v>
      </c>
      <c r="CE160" s="100" t="s">
        <v>3587</v>
      </c>
      <c r="CF160" s="100">
        <v>76000</v>
      </c>
      <c r="CT160" s="100" t="b">
        <f>Table1[[#This Row],[company_name_netzero]]&lt;&gt;""</f>
        <v>1</v>
      </c>
      <c r="CZ160" s="100" t="b">
        <f>Table1[[#This Row],[company_name_re100]]&lt;&gt;""</f>
        <v>0</v>
      </c>
    </row>
    <row r="161" spans="1:104" ht="21.9" hidden="1" customHeight="1">
      <c r="A161" s="100">
        <v>159</v>
      </c>
      <c r="B161" s="100" t="s">
        <v>661</v>
      </c>
      <c r="C161" s="100" t="s">
        <v>4541</v>
      </c>
      <c r="D161" s="100" t="s">
        <v>662</v>
      </c>
      <c r="E161" s="103">
        <v>3.1E-2</v>
      </c>
      <c r="F161" s="100" t="s">
        <v>663</v>
      </c>
      <c r="G161" s="103">
        <v>6.7000000000000004E-2</v>
      </c>
      <c r="H161" s="100" t="s">
        <v>664</v>
      </c>
      <c r="I161" s="102">
        <v>35741</v>
      </c>
      <c r="J161" s="100">
        <v>3</v>
      </c>
      <c r="K161" s="100">
        <v>14</v>
      </c>
      <c r="L161" s="100">
        <v>40027739</v>
      </c>
      <c r="M161" s="100" t="s">
        <v>661</v>
      </c>
      <c r="P161" s="100" t="s">
        <v>2980</v>
      </c>
      <c r="Q161" s="100" t="s">
        <v>3736</v>
      </c>
      <c r="R161" s="100" t="s">
        <v>3181</v>
      </c>
      <c r="S161" s="100" t="s">
        <v>3137</v>
      </c>
      <c r="T161" s="100" t="s">
        <v>3067</v>
      </c>
      <c r="AG161" s="104">
        <v>45876.041666666664</v>
      </c>
      <c r="AH161" s="100" t="b">
        <f>Table1[[#This Row],[sbti_id]]&lt;&gt;""</f>
        <v>1</v>
      </c>
      <c r="AI161" s="128" t="s">
        <v>4542</v>
      </c>
      <c r="AJ161" s="128" t="s">
        <v>3313</v>
      </c>
      <c r="AK161" s="128" t="s">
        <v>3040</v>
      </c>
      <c r="AL161" s="128" t="s">
        <v>2264</v>
      </c>
      <c r="AM161" s="128" t="s">
        <v>269</v>
      </c>
      <c r="AN161" s="128" t="s">
        <v>4047</v>
      </c>
      <c r="AO161" s="128"/>
      <c r="AP161" s="128"/>
      <c r="AQ161" s="128">
        <v>2045</v>
      </c>
      <c r="AR161" s="128" t="s">
        <v>2992</v>
      </c>
      <c r="AS161" s="128">
        <v>2022</v>
      </c>
      <c r="AT161" s="129" t="s">
        <v>4543</v>
      </c>
      <c r="AU161" s="128" t="s">
        <v>4544</v>
      </c>
      <c r="AV161" s="128" t="s">
        <v>2995</v>
      </c>
      <c r="AW161" s="128">
        <v>2030</v>
      </c>
      <c r="AX161" s="128">
        <v>10</v>
      </c>
      <c r="AY161" s="128">
        <v>2019</v>
      </c>
      <c r="AZ161" s="128"/>
      <c r="BA161" s="128" t="s">
        <v>4545</v>
      </c>
      <c r="BB161" s="128" t="s">
        <v>2998</v>
      </c>
      <c r="BC161" s="128" t="s">
        <v>266</v>
      </c>
      <c r="BD161" s="128" t="s">
        <v>266</v>
      </c>
      <c r="BE161" s="128" t="s">
        <v>267</v>
      </c>
      <c r="BF161" s="128"/>
      <c r="BG161" s="128" t="s">
        <v>266</v>
      </c>
      <c r="BH161" s="128" t="s">
        <v>3076</v>
      </c>
      <c r="BI161" s="128" t="s">
        <v>3001</v>
      </c>
      <c r="BJ161" s="128" t="s">
        <v>269</v>
      </c>
      <c r="BK161" s="128" t="s">
        <v>266</v>
      </c>
      <c r="BL161" s="129" t="s">
        <v>4546</v>
      </c>
      <c r="BM161" s="128" t="s">
        <v>267</v>
      </c>
      <c r="BN161" s="128"/>
      <c r="BO161" s="128"/>
      <c r="BP161" s="128"/>
      <c r="BQ161" s="128" t="s">
        <v>269</v>
      </c>
      <c r="BR161" s="128" t="s">
        <v>267</v>
      </c>
      <c r="BS161" s="128"/>
      <c r="BT161" s="128"/>
      <c r="BU161" s="128"/>
      <c r="BV161" s="128"/>
      <c r="BW161" s="128"/>
      <c r="BX161" s="128" t="s">
        <v>269</v>
      </c>
      <c r="BY161" s="128" t="s">
        <v>269</v>
      </c>
      <c r="BZ161" s="128"/>
      <c r="CA161" s="128"/>
      <c r="CB161" s="128"/>
      <c r="CC161" s="128"/>
      <c r="CD161" s="128">
        <v>78403000000</v>
      </c>
      <c r="CE161" s="128" t="s">
        <v>3095</v>
      </c>
      <c r="CF161" s="128">
        <v>35747</v>
      </c>
      <c r="CG161" s="128"/>
      <c r="CH161" s="128"/>
      <c r="CI161" s="128"/>
      <c r="CJ161" s="128"/>
      <c r="CK161" s="128"/>
      <c r="CL161" s="128"/>
      <c r="CM161" s="128"/>
      <c r="CN161" s="128"/>
      <c r="CO161" s="128"/>
      <c r="CP161" s="128"/>
      <c r="CQ161" s="128"/>
      <c r="CR161" s="128"/>
      <c r="CS161" s="128"/>
      <c r="CT161" s="100" t="b">
        <f>Table1[[#This Row],[company_name_netzero]]&lt;&gt;""</f>
        <v>1</v>
      </c>
      <c r="CU161" s="100" t="s">
        <v>4547</v>
      </c>
      <c r="CV161" s="100">
        <v>2022</v>
      </c>
      <c r="CW161" s="100">
        <v>2040</v>
      </c>
      <c r="CX161" s="100" t="s">
        <v>3095</v>
      </c>
      <c r="CY161" s="100" t="s">
        <v>3323</v>
      </c>
      <c r="CZ161" s="100" t="b">
        <f>Table1[[#This Row],[company_name_re100]]&lt;&gt;""</f>
        <v>1</v>
      </c>
    </row>
    <row r="162" spans="1:104" ht="21.9" hidden="1" customHeight="1">
      <c r="A162" s="100">
        <v>160</v>
      </c>
      <c r="B162" s="100" t="s">
        <v>665</v>
      </c>
      <c r="C162" s="100" t="s">
        <v>4548</v>
      </c>
      <c r="D162" s="100" t="s">
        <v>666</v>
      </c>
      <c r="E162" s="103">
        <v>4.2000000000000003E-2</v>
      </c>
      <c r="F162" s="100" t="s">
        <v>667</v>
      </c>
      <c r="G162" s="103">
        <v>3.5000000000000003E-2</v>
      </c>
      <c r="H162" s="100" t="s">
        <v>668</v>
      </c>
      <c r="I162" s="102">
        <v>284526</v>
      </c>
      <c r="J162" s="100">
        <v>6</v>
      </c>
      <c r="K162" s="100">
        <v>25</v>
      </c>
      <c r="L162" s="120">
        <v>40011229</v>
      </c>
      <c r="M162" s="128" t="s">
        <v>4549</v>
      </c>
      <c r="N162" s="128" t="s">
        <v>4550</v>
      </c>
      <c r="O162" s="128" t="s">
        <v>4551</v>
      </c>
      <c r="P162" s="128" t="s">
        <v>2980</v>
      </c>
      <c r="Q162" s="128" t="s">
        <v>2374</v>
      </c>
      <c r="R162" s="128" t="s">
        <v>3136</v>
      </c>
      <c r="S162" s="128" t="s">
        <v>4552</v>
      </c>
      <c r="T162" s="128" t="s">
        <v>673</v>
      </c>
      <c r="U162" s="128" t="s">
        <v>3752</v>
      </c>
      <c r="V162" s="128">
        <v>2030</v>
      </c>
      <c r="W162" s="128"/>
      <c r="X162" s="128"/>
      <c r="Y162" s="128"/>
      <c r="Z162" s="128"/>
      <c r="AA162" s="128"/>
      <c r="AB162" s="128" t="s">
        <v>4553</v>
      </c>
      <c r="AC162" s="128"/>
      <c r="AD162" s="128"/>
      <c r="AE162" s="128" t="s">
        <v>3755</v>
      </c>
      <c r="AF162" s="128"/>
      <c r="AG162" s="136">
        <v>44746.041666666664</v>
      </c>
      <c r="AH162" s="100" t="b">
        <f>Table1[[#This Row],[sbti_id]]&lt;&gt;""</f>
        <v>1</v>
      </c>
      <c r="AI162" s="100" t="s">
        <v>665</v>
      </c>
      <c r="AJ162" s="100" t="s">
        <v>3370</v>
      </c>
      <c r="AK162" s="100" t="s">
        <v>3136</v>
      </c>
      <c r="AL162" s="100" t="s">
        <v>2264</v>
      </c>
      <c r="AM162" s="100" t="s">
        <v>269</v>
      </c>
      <c r="AN162" s="100" t="s">
        <v>417</v>
      </c>
      <c r="AQ162" s="100">
        <v>2050</v>
      </c>
      <c r="AR162" s="100" t="s">
        <v>2992</v>
      </c>
      <c r="AS162" s="100">
        <v>2023</v>
      </c>
      <c r="AT162" s="100" t="s">
        <v>4554</v>
      </c>
      <c r="AU162" s="100" t="s">
        <v>4555</v>
      </c>
      <c r="AV162" s="100" t="s">
        <v>2995</v>
      </c>
      <c r="AW162" s="100">
        <v>2030</v>
      </c>
      <c r="AX162" s="100">
        <v>40</v>
      </c>
      <c r="AY162" s="100">
        <v>2018</v>
      </c>
      <c r="AZ162" s="101" t="s">
        <v>4556</v>
      </c>
      <c r="BB162" s="100" t="s">
        <v>2998</v>
      </c>
      <c r="BC162" s="100" t="s">
        <v>266</v>
      </c>
      <c r="BD162" s="100" t="s">
        <v>266</v>
      </c>
      <c r="BE162" s="100" t="s">
        <v>738</v>
      </c>
      <c r="BF162" s="100" t="s">
        <v>4557</v>
      </c>
      <c r="BG162" s="100" t="s">
        <v>266</v>
      </c>
      <c r="BH162" s="100" t="s">
        <v>3387</v>
      </c>
      <c r="BI162" s="100" t="s">
        <v>3001</v>
      </c>
      <c r="BJ162" s="100" t="s">
        <v>269</v>
      </c>
      <c r="BK162" s="100" t="s">
        <v>267</v>
      </c>
      <c r="BL162" s="101" t="s">
        <v>4558</v>
      </c>
      <c r="BM162" s="100" t="s">
        <v>267</v>
      </c>
      <c r="BQ162" s="100" t="s">
        <v>269</v>
      </c>
      <c r="BR162" s="100" t="s">
        <v>267</v>
      </c>
      <c r="BX162" s="100" t="s">
        <v>269</v>
      </c>
      <c r="BY162" s="100" t="s">
        <v>269</v>
      </c>
      <c r="CD162" s="100">
        <v>78378000000</v>
      </c>
      <c r="CE162" s="100" t="s">
        <v>3203</v>
      </c>
      <c r="CF162" s="100">
        <v>280000</v>
      </c>
      <c r="CT162" s="100" t="b">
        <f>Table1[[#This Row],[company_name_netzero]]&lt;&gt;""</f>
        <v>1</v>
      </c>
      <c r="CZ162" s="100" t="b">
        <f>Table1[[#This Row],[company_name_re100]]&lt;&gt;""</f>
        <v>0</v>
      </c>
    </row>
    <row r="163" spans="1:104" ht="21.9" hidden="1" customHeight="1">
      <c r="A163" s="100">
        <v>161</v>
      </c>
      <c r="B163" s="100" t="s">
        <v>677</v>
      </c>
      <c r="C163" s="100" t="s">
        <v>4559</v>
      </c>
      <c r="D163" s="100" t="s">
        <v>678</v>
      </c>
      <c r="E163" s="103">
        <v>5.1999999999999998E-2</v>
      </c>
      <c r="F163" s="100" t="s">
        <v>679</v>
      </c>
      <c r="G163" s="103">
        <v>-0.26800000000000002</v>
      </c>
      <c r="H163" s="100" t="s">
        <v>680</v>
      </c>
      <c r="I163" s="102">
        <v>59553</v>
      </c>
      <c r="J163" s="100">
        <v>10</v>
      </c>
      <c r="K163" s="100">
        <v>6</v>
      </c>
      <c r="AH163" s="100" t="b">
        <f>Table1[[#This Row],[sbti_id]]&lt;&gt;""</f>
        <v>0</v>
      </c>
      <c r="CT163" s="100" t="b">
        <f>Table1[[#This Row],[company_name_netzero]]&lt;&gt;""</f>
        <v>0</v>
      </c>
      <c r="CZ163" s="100" t="b">
        <f>Table1[[#This Row],[company_name_re100]]&lt;&gt;""</f>
        <v>0</v>
      </c>
    </row>
    <row r="164" spans="1:104" ht="21.9" hidden="1" customHeight="1">
      <c r="A164" s="100">
        <v>162</v>
      </c>
      <c r="B164" s="100" t="s">
        <v>681</v>
      </c>
      <c r="C164" s="100" t="s">
        <v>4560</v>
      </c>
      <c r="D164" s="100" t="s">
        <v>682</v>
      </c>
      <c r="E164" s="106">
        <v>-0.02</v>
      </c>
      <c r="F164" s="100" t="s">
        <v>683</v>
      </c>
      <c r="G164" s="103">
        <v>-0.27700000000000002</v>
      </c>
      <c r="H164" s="100" t="s">
        <v>684</v>
      </c>
      <c r="I164" s="102">
        <v>107436</v>
      </c>
      <c r="J164" s="100">
        <v>-11</v>
      </c>
      <c r="K164" s="100">
        <v>20</v>
      </c>
      <c r="L164" s="100">
        <v>40011246</v>
      </c>
      <c r="M164" s="100" t="s">
        <v>4561</v>
      </c>
      <c r="N164" s="100" t="s">
        <v>4562</v>
      </c>
      <c r="O164" s="100" t="s">
        <v>4563</v>
      </c>
      <c r="P164" s="100" t="s">
        <v>2980</v>
      </c>
      <c r="Q164" s="100" t="s">
        <v>2540</v>
      </c>
      <c r="R164" s="100" t="s">
        <v>3181</v>
      </c>
      <c r="S164" s="100" t="s">
        <v>2983</v>
      </c>
      <c r="T164" s="100" t="s">
        <v>1421</v>
      </c>
      <c r="AF164" s="100" t="s">
        <v>2988</v>
      </c>
      <c r="AG164" s="104">
        <v>44286.041666666664</v>
      </c>
      <c r="AH164" s="100" t="b">
        <f>Table1[[#This Row],[sbti_id]]&lt;&gt;""</f>
        <v>1</v>
      </c>
      <c r="AI164" s="100" t="s">
        <v>681</v>
      </c>
      <c r="AJ164" s="100" t="s">
        <v>3185</v>
      </c>
      <c r="AK164" s="100" t="s">
        <v>3040</v>
      </c>
      <c r="AL164" s="100" t="s">
        <v>2264</v>
      </c>
      <c r="AM164" s="100" t="s">
        <v>269</v>
      </c>
      <c r="AN164" s="100" t="s">
        <v>417</v>
      </c>
      <c r="AQ164" s="100">
        <v>2050</v>
      </c>
      <c r="AR164" s="100" t="s">
        <v>2992</v>
      </c>
      <c r="AS164" s="100">
        <v>2019</v>
      </c>
      <c r="AT164" s="100" t="s">
        <v>4564</v>
      </c>
      <c r="AU164" s="100" t="s">
        <v>4565</v>
      </c>
      <c r="AV164" s="100" t="s">
        <v>3547</v>
      </c>
      <c r="AW164" s="100">
        <v>2030</v>
      </c>
      <c r="AY164" s="100">
        <v>2013</v>
      </c>
      <c r="AZ164" s="101" t="s">
        <v>4566</v>
      </c>
      <c r="BA164" s="101" t="s">
        <v>4567</v>
      </c>
      <c r="BB164" s="100" t="s">
        <v>3014</v>
      </c>
      <c r="BC164" s="100" t="s">
        <v>266</v>
      </c>
      <c r="BD164" s="100" t="s">
        <v>266</v>
      </c>
      <c r="BE164" s="100" t="s">
        <v>266</v>
      </c>
      <c r="BF164" s="100" t="s">
        <v>4568</v>
      </c>
      <c r="BG164" s="100" t="s">
        <v>266</v>
      </c>
      <c r="BH164" s="100" t="s">
        <v>3148</v>
      </c>
      <c r="BI164" s="100" t="s">
        <v>3001</v>
      </c>
      <c r="BJ164" s="100" t="s">
        <v>269</v>
      </c>
      <c r="BK164" s="100" t="s">
        <v>266</v>
      </c>
      <c r="BL164" s="100" t="s">
        <v>4569</v>
      </c>
      <c r="BM164" s="100" t="s">
        <v>267</v>
      </c>
      <c r="BQ164" s="100" t="s">
        <v>269</v>
      </c>
      <c r="BR164" s="100" t="s">
        <v>267</v>
      </c>
      <c r="BX164" s="100" t="s">
        <v>269</v>
      </c>
      <c r="BY164" s="100" t="s">
        <v>269</v>
      </c>
      <c r="CD164" s="100">
        <v>78501000000</v>
      </c>
      <c r="CE164" s="100" t="s">
        <v>3587</v>
      </c>
      <c r="CF164" s="100">
        <v>62012</v>
      </c>
      <c r="CP164" s="100">
        <v>1376028</v>
      </c>
      <c r="CQ164" s="100">
        <v>688014</v>
      </c>
      <c r="CT164" s="100" t="b">
        <f>Table1[[#This Row],[company_name_netzero]]&lt;&gt;""</f>
        <v>1</v>
      </c>
      <c r="CU164" s="100" t="s">
        <v>4570</v>
      </c>
      <c r="CV164" s="100">
        <v>2020</v>
      </c>
      <c r="CW164" s="100">
        <v>2050</v>
      </c>
      <c r="CX164" s="100" t="s">
        <v>3005</v>
      </c>
      <c r="CY164" s="100" t="s">
        <v>2540</v>
      </c>
      <c r="CZ164" s="100" t="b">
        <f>Table1[[#This Row],[company_name_re100]]&lt;&gt;""</f>
        <v>1</v>
      </c>
    </row>
    <row r="165" spans="1:104" ht="21.9" hidden="1" customHeight="1">
      <c r="A165" s="100">
        <v>163</v>
      </c>
      <c r="B165" s="100" t="s">
        <v>694</v>
      </c>
      <c r="C165" s="100" t="s">
        <v>4571</v>
      </c>
      <c r="D165" s="100" t="s">
        <v>695</v>
      </c>
      <c r="E165" s="103">
        <v>9.1999999999999998E-2</v>
      </c>
      <c r="F165" s="100" t="s">
        <v>696</v>
      </c>
      <c r="G165" s="103">
        <v>0.13200000000000001</v>
      </c>
      <c r="H165" s="100" t="s">
        <v>697</v>
      </c>
      <c r="I165" s="102">
        <v>236226</v>
      </c>
      <c r="J165" s="100">
        <v>15</v>
      </c>
      <c r="K165" s="100">
        <v>20</v>
      </c>
      <c r="AH165" s="100" t="b">
        <f>Table1[[#This Row],[sbti_id]]&lt;&gt;""</f>
        <v>0</v>
      </c>
      <c r="AI165" s="100" t="s">
        <v>694</v>
      </c>
      <c r="AJ165" s="100" t="s">
        <v>3898</v>
      </c>
      <c r="AK165" s="100" t="s">
        <v>3899</v>
      </c>
      <c r="AL165" s="100" t="s">
        <v>2264</v>
      </c>
      <c r="AM165" s="100" t="s">
        <v>269</v>
      </c>
      <c r="AN165" s="100" t="s">
        <v>675</v>
      </c>
      <c r="AQ165" s="100">
        <v>2030</v>
      </c>
      <c r="AR165" s="100" t="s">
        <v>2992</v>
      </c>
      <c r="AS165" s="100">
        <v>2018</v>
      </c>
      <c r="AU165" s="100" t="s">
        <v>4572</v>
      </c>
      <c r="AV165" s="100" t="s">
        <v>3013</v>
      </c>
      <c r="BA165" s="100" t="s">
        <v>4573</v>
      </c>
      <c r="BB165" s="100" t="s">
        <v>267</v>
      </c>
      <c r="BC165" s="100" t="s">
        <v>266</v>
      </c>
      <c r="BD165" s="100" t="s">
        <v>266</v>
      </c>
      <c r="BE165" s="100" t="s">
        <v>267</v>
      </c>
      <c r="BF165" s="100" t="s">
        <v>4574</v>
      </c>
      <c r="BG165" s="100" t="s">
        <v>266</v>
      </c>
      <c r="BH165" s="100" t="s">
        <v>3448</v>
      </c>
      <c r="BI165" s="100" t="s">
        <v>3001</v>
      </c>
      <c r="BJ165" s="100" t="s">
        <v>269</v>
      </c>
      <c r="BK165" s="100" t="s">
        <v>267</v>
      </c>
      <c r="BL165" s="100" t="s">
        <v>4575</v>
      </c>
      <c r="BM165" s="100" t="s">
        <v>267</v>
      </c>
      <c r="BQ165" s="100" t="s">
        <v>269</v>
      </c>
      <c r="BR165" s="100" t="s">
        <v>267</v>
      </c>
      <c r="BX165" s="100" t="s">
        <v>269</v>
      </c>
      <c r="BY165" s="100" t="s">
        <v>269</v>
      </c>
      <c r="CD165" s="100">
        <v>77527000000</v>
      </c>
      <c r="CE165" s="100" t="s">
        <v>3080</v>
      </c>
      <c r="CF165" s="100">
        <v>236226</v>
      </c>
      <c r="CT165" s="100" t="b">
        <f>Table1[[#This Row],[company_name_netzero]]&lt;&gt;""</f>
        <v>1</v>
      </c>
      <c r="CZ165" s="100" t="b">
        <f>Table1[[#This Row],[company_name_re100]]&lt;&gt;""</f>
        <v>0</v>
      </c>
    </row>
    <row r="166" spans="1:104" ht="21.9" hidden="1" customHeight="1">
      <c r="A166" s="100">
        <v>164</v>
      </c>
      <c r="B166" s="100" t="s">
        <v>698</v>
      </c>
      <c r="C166" s="100" t="s">
        <v>4576</v>
      </c>
      <c r="D166" s="100" t="s">
        <v>699</v>
      </c>
      <c r="E166" s="103">
        <v>-0.13100000000000001</v>
      </c>
      <c r="F166" s="100" t="s">
        <v>700</v>
      </c>
      <c r="G166" s="103">
        <v>-0.70799999999999996</v>
      </c>
      <c r="H166" s="100" t="s">
        <v>701</v>
      </c>
      <c r="I166" s="102">
        <v>121737</v>
      </c>
      <c r="J166" s="100">
        <v>-35</v>
      </c>
      <c r="K166" s="100">
        <v>21</v>
      </c>
      <c r="AH166" s="100" t="b">
        <f>Table1[[#This Row],[sbti_id]]&lt;&gt;""</f>
        <v>0</v>
      </c>
      <c r="CT166" s="100" t="b">
        <f>Table1[[#This Row],[company_name_netzero]]&lt;&gt;""</f>
        <v>0</v>
      </c>
      <c r="CZ166" s="100" t="b">
        <f>Table1[[#This Row],[company_name_re100]]&lt;&gt;""</f>
        <v>0</v>
      </c>
    </row>
    <row r="167" spans="1:104" ht="21.9" hidden="1" customHeight="1">
      <c r="A167" s="100">
        <v>165</v>
      </c>
      <c r="B167" s="100" t="s">
        <v>702</v>
      </c>
      <c r="C167" s="100" t="s">
        <v>4577</v>
      </c>
      <c r="D167" s="100" t="s">
        <v>703</v>
      </c>
      <c r="E167" s="103">
        <v>-7.0000000000000001E-3</v>
      </c>
      <c r="F167" s="100" t="s">
        <v>704</v>
      </c>
      <c r="G167" s="103">
        <v>-1.9E-2</v>
      </c>
      <c r="H167" s="100" t="s">
        <v>705</v>
      </c>
      <c r="I167" s="102">
        <v>32863</v>
      </c>
      <c r="J167" s="100">
        <v>-8</v>
      </c>
      <c r="K167" s="100">
        <v>13</v>
      </c>
      <c r="AH167" s="100" t="b">
        <f>Table1[[#This Row],[sbti_id]]&lt;&gt;""</f>
        <v>0</v>
      </c>
      <c r="AI167" s="100" t="s">
        <v>4578</v>
      </c>
      <c r="AJ167" s="100" t="s">
        <v>3039</v>
      </c>
      <c r="AK167" s="100" t="s">
        <v>3040</v>
      </c>
      <c r="AL167" s="100" t="s">
        <v>2264</v>
      </c>
      <c r="AM167" s="100" t="s">
        <v>269</v>
      </c>
      <c r="AN167" s="100" t="s">
        <v>675</v>
      </c>
      <c r="AQ167" s="100">
        <v>2060</v>
      </c>
      <c r="AR167" s="100" t="s">
        <v>2992</v>
      </c>
      <c r="AS167" s="100">
        <v>2022</v>
      </c>
      <c r="AT167" s="100" t="s">
        <v>4579</v>
      </c>
      <c r="AU167" s="100" t="s">
        <v>4580</v>
      </c>
      <c r="AV167" s="100" t="s">
        <v>9</v>
      </c>
      <c r="AW167" s="100">
        <v>2030</v>
      </c>
      <c r="AZ167" s="100" t="s">
        <v>4581</v>
      </c>
      <c r="BA167" s="101" t="s">
        <v>4582</v>
      </c>
      <c r="BB167" s="100" t="s">
        <v>3014</v>
      </c>
      <c r="BC167" s="100" t="s">
        <v>267</v>
      </c>
      <c r="BD167" s="100" t="s">
        <v>267</v>
      </c>
      <c r="BE167" s="100" t="s">
        <v>267</v>
      </c>
      <c r="BG167" s="100" t="s">
        <v>266</v>
      </c>
      <c r="BH167" s="100" t="s">
        <v>3016</v>
      </c>
      <c r="BI167" s="100" t="s">
        <v>3001</v>
      </c>
      <c r="BJ167" s="100" t="s">
        <v>269</v>
      </c>
      <c r="BK167" s="100" t="s">
        <v>267</v>
      </c>
      <c r="BL167" s="101" t="s">
        <v>4583</v>
      </c>
      <c r="BM167" s="100" t="s">
        <v>267</v>
      </c>
      <c r="BQ167" s="100" t="s">
        <v>269</v>
      </c>
      <c r="BR167" s="100" t="s">
        <v>3019</v>
      </c>
      <c r="BS167" s="100" t="s">
        <v>4584</v>
      </c>
      <c r="BX167" s="100" t="s">
        <v>269</v>
      </c>
      <c r="BY167" s="100" t="s">
        <v>269</v>
      </c>
      <c r="CD167" s="100">
        <v>72147000000</v>
      </c>
      <c r="CE167" s="100" t="s">
        <v>3284</v>
      </c>
      <c r="CF167" s="100">
        <v>26369</v>
      </c>
      <c r="CS167" s="100" t="s">
        <v>4581</v>
      </c>
      <c r="CT167" s="100" t="b">
        <f>Table1[[#This Row],[company_name_netzero]]&lt;&gt;""</f>
        <v>1</v>
      </c>
      <c r="CZ167" s="100" t="b">
        <f>Table1[[#This Row],[company_name_re100]]&lt;&gt;""</f>
        <v>0</v>
      </c>
    </row>
    <row r="168" spans="1:104" ht="21.9" hidden="1" customHeight="1">
      <c r="A168" s="100">
        <v>166</v>
      </c>
      <c r="B168" s="100" t="s">
        <v>706</v>
      </c>
      <c r="C168" s="100" t="s">
        <v>4585</v>
      </c>
      <c r="D168" s="100" t="s">
        <v>707</v>
      </c>
      <c r="E168" s="103">
        <v>5.6000000000000001E-2</v>
      </c>
      <c r="F168" s="100" t="s">
        <v>708</v>
      </c>
      <c r="G168" s="103">
        <v>0.68899999999999995</v>
      </c>
      <c r="H168" s="100" t="s">
        <v>709</v>
      </c>
      <c r="I168" s="102">
        <v>103046</v>
      </c>
      <c r="J168" s="100">
        <v>9</v>
      </c>
      <c r="K168" s="100">
        <v>14</v>
      </c>
      <c r="AH168" s="100" t="b">
        <f>Table1[[#This Row],[sbti_id]]&lt;&gt;""</f>
        <v>0</v>
      </c>
      <c r="AI168" s="100" t="s">
        <v>706</v>
      </c>
      <c r="AJ168" s="100" t="s">
        <v>3039</v>
      </c>
      <c r="AK168" s="100" t="s">
        <v>3040</v>
      </c>
      <c r="AL168" s="100" t="s">
        <v>2264</v>
      </c>
      <c r="AM168" s="100" t="s">
        <v>266</v>
      </c>
      <c r="AN168" s="100" t="s">
        <v>675</v>
      </c>
      <c r="AQ168" s="100">
        <v>2049</v>
      </c>
      <c r="AR168" s="100" t="s">
        <v>3041</v>
      </c>
      <c r="AS168" s="100">
        <v>2021</v>
      </c>
      <c r="AT168" s="100" t="s">
        <v>4586</v>
      </c>
      <c r="AU168" s="100" t="s">
        <v>4587</v>
      </c>
      <c r="AV168" s="100" t="s">
        <v>3013</v>
      </c>
      <c r="BB168" s="100" t="s">
        <v>267</v>
      </c>
      <c r="BC168" s="100" t="s">
        <v>266</v>
      </c>
      <c r="BD168" s="100" t="s">
        <v>266</v>
      </c>
      <c r="BE168" s="100" t="s">
        <v>269</v>
      </c>
      <c r="BG168" s="100" t="s">
        <v>269</v>
      </c>
      <c r="BJ168" s="100" t="s">
        <v>269</v>
      </c>
      <c r="BK168" s="100" t="s">
        <v>267</v>
      </c>
      <c r="BM168" s="100" t="s">
        <v>267</v>
      </c>
      <c r="BQ168" s="100" t="s">
        <v>269</v>
      </c>
      <c r="BR168" s="100" t="s">
        <v>267</v>
      </c>
      <c r="BX168" s="100" t="s">
        <v>269</v>
      </c>
      <c r="BY168" s="100" t="s">
        <v>269</v>
      </c>
      <c r="CD168" s="100">
        <v>57300000000</v>
      </c>
      <c r="CE168" s="100" t="s">
        <v>3095</v>
      </c>
      <c r="CT168" s="100" t="b">
        <f>Table1[[#This Row],[company_name_netzero]]&lt;&gt;""</f>
        <v>1</v>
      </c>
      <c r="CZ168" s="100" t="b">
        <f>Table1[[#This Row],[company_name_re100]]&lt;&gt;""</f>
        <v>0</v>
      </c>
    </row>
    <row r="169" spans="1:104" ht="21.9" hidden="1" customHeight="1">
      <c r="A169" s="100">
        <v>167</v>
      </c>
      <c r="B169" s="100" t="s">
        <v>710</v>
      </c>
      <c r="C169" s="100" t="s">
        <v>4588</v>
      </c>
      <c r="D169" s="100" t="s">
        <v>711</v>
      </c>
      <c r="E169" s="103">
        <v>5.8999999999999997E-2</v>
      </c>
      <c r="F169" s="100" t="s">
        <v>712</v>
      </c>
      <c r="H169" s="100" t="s">
        <v>713</v>
      </c>
      <c r="I169" s="102">
        <v>281974</v>
      </c>
      <c r="J169" s="100">
        <v>9</v>
      </c>
      <c r="K169" s="100">
        <v>16</v>
      </c>
      <c r="L169" s="100">
        <v>40001598</v>
      </c>
      <c r="M169" s="100" t="s">
        <v>710</v>
      </c>
      <c r="N169" s="100" t="s">
        <v>4589</v>
      </c>
      <c r="O169" s="100" t="s">
        <v>4590</v>
      </c>
      <c r="P169" s="100" t="s">
        <v>2980</v>
      </c>
      <c r="Q169" s="100" t="s">
        <v>2800</v>
      </c>
      <c r="R169" s="100" t="s">
        <v>4177</v>
      </c>
      <c r="S169" s="100" t="s">
        <v>3983</v>
      </c>
      <c r="T169" s="100" t="s">
        <v>1421</v>
      </c>
      <c r="Z169" s="100" t="s">
        <v>1421</v>
      </c>
      <c r="AC169" s="100" t="s">
        <v>2986</v>
      </c>
      <c r="AD169" s="104">
        <v>44256.041666666664</v>
      </c>
      <c r="AF169" s="100" t="s">
        <v>2988</v>
      </c>
      <c r="AG169" s="104">
        <v>44256.041666666664</v>
      </c>
      <c r="AH169" s="100" t="b">
        <f>Table1[[#This Row],[sbti_id]]&lt;&gt;""</f>
        <v>1</v>
      </c>
      <c r="AI169" s="100" t="s">
        <v>710</v>
      </c>
      <c r="AJ169" s="100" t="s">
        <v>4176</v>
      </c>
      <c r="AK169" s="100" t="s">
        <v>4177</v>
      </c>
      <c r="AL169" s="100" t="s">
        <v>2264</v>
      </c>
      <c r="AM169" s="100" t="s">
        <v>269</v>
      </c>
      <c r="AN169" s="100" t="s">
        <v>417</v>
      </c>
      <c r="AQ169" s="100">
        <v>2040</v>
      </c>
      <c r="AR169" s="100" t="s">
        <v>2992</v>
      </c>
      <c r="AS169" s="100">
        <v>2021</v>
      </c>
      <c r="AT169" s="101" t="s">
        <v>4591</v>
      </c>
      <c r="AU169" s="100" t="s">
        <v>4592</v>
      </c>
      <c r="AV169" s="100" t="s">
        <v>2995</v>
      </c>
      <c r="AW169" s="100">
        <v>2030</v>
      </c>
      <c r="AX169" s="100">
        <v>30</v>
      </c>
      <c r="AY169" s="100">
        <v>2019</v>
      </c>
      <c r="AZ169" s="101" t="s">
        <v>4593</v>
      </c>
      <c r="BA169" s="101" t="s">
        <v>4594</v>
      </c>
      <c r="BB169" s="100" t="s">
        <v>2998</v>
      </c>
      <c r="BC169" s="100" t="s">
        <v>266</v>
      </c>
      <c r="BD169" s="100" t="s">
        <v>266</v>
      </c>
      <c r="BE169" s="100" t="s">
        <v>266</v>
      </c>
      <c r="BF169" s="100" t="s">
        <v>4595</v>
      </c>
      <c r="BG169" s="100" t="s">
        <v>266</v>
      </c>
      <c r="BH169" s="100" t="s">
        <v>3469</v>
      </c>
      <c r="BI169" s="100" t="s">
        <v>3001</v>
      </c>
      <c r="BJ169" s="100" t="s">
        <v>266</v>
      </c>
      <c r="BK169" s="100" t="s">
        <v>267</v>
      </c>
      <c r="BL169" s="101" t="s">
        <v>4596</v>
      </c>
      <c r="BM169" s="100" t="s">
        <v>267</v>
      </c>
      <c r="BQ169" s="100" t="s">
        <v>269</v>
      </c>
      <c r="BR169" s="100" t="s">
        <v>3271</v>
      </c>
      <c r="BS169" s="101" t="s">
        <v>4597</v>
      </c>
      <c r="BX169" s="100" t="s">
        <v>269</v>
      </c>
      <c r="BY169" s="100" t="s">
        <v>266</v>
      </c>
      <c r="CD169" s="100">
        <v>77343000000</v>
      </c>
      <c r="CE169" s="100" t="s">
        <v>3587</v>
      </c>
      <c r="CF169" s="100">
        <v>280000</v>
      </c>
      <c r="CT169" s="100" t="b">
        <f>Table1[[#This Row],[company_name_netzero]]&lt;&gt;""</f>
        <v>1</v>
      </c>
      <c r="CZ169" s="100" t="b">
        <f>Table1[[#This Row],[company_name_re100]]&lt;&gt;""</f>
        <v>0</v>
      </c>
    </row>
    <row r="170" spans="1:104" ht="21.9" hidden="1" customHeight="1">
      <c r="A170" s="100">
        <v>168</v>
      </c>
      <c r="B170" s="100" t="s">
        <v>718</v>
      </c>
      <c r="C170" s="100" t="s">
        <v>4598</v>
      </c>
      <c r="D170" s="100" t="s">
        <v>719</v>
      </c>
      <c r="E170" s="103">
        <v>-3.6999999999999998E-2</v>
      </c>
      <c r="F170" s="100" t="s">
        <v>720</v>
      </c>
      <c r="G170" s="103">
        <v>-7.0000000000000001E-3</v>
      </c>
      <c r="H170" s="100" t="s">
        <v>721</v>
      </c>
      <c r="I170" s="102">
        <v>95746</v>
      </c>
      <c r="J170" s="100">
        <v>-14</v>
      </c>
      <c r="K170" s="100">
        <v>17</v>
      </c>
      <c r="AH170" s="100" t="b">
        <f>Table1[[#This Row],[sbti_id]]&lt;&gt;""</f>
        <v>0</v>
      </c>
      <c r="AI170" s="100" t="s">
        <v>718</v>
      </c>
      <c r="AJ170" s="100" t="s">
        <v>3039</v>
      </c>
      <c r="AK170" s="100" t="s">
        <v>3040</v>
      </c>
      <c r="AL170" s="100" t="s">
        <v>2264</v>
      </c>
      <c r="AM170" s="100" t="s">
        <v>269</v>
      </c>
      <c r="AN170" s="100" t="s">
        <v>2995</v>
      </c>
      <c r="AO170" s="100">
        <v>30</v>
      </c>
      <c r="AP170" s="100">
        <v>2022</v>
      </c>
      <c r="AQ170" s="100">
        <v>2025</v>
      </c>
      <c r="AR170" s="100" t="s">
        <v>2992</v>
      </c>
      <c r="AS170" s="100">
        <v>2022</v>
      </c>
      <c r="AT170" s="100" t="s">
        <v>4599</v>
      </c>
      <c r="AU170" s="100" t="s">
        <v>4600</v>
      </c>
      <c r="AV170" s="100" t="s">
        <v>3013</v>
      </c>
      <c r="BA170" s="100" t="s">
        <v>4601</v>
      </c>
      <c r="BB170" s="100" t="s">
        <v>2998</v>
      </c>
      <c r="BC170" s="100" t="s">
        <v>267</v>
      </c>
      <c r="BD170" s="100" t="s">
        <v>267</v>
      </c>
      <c r="BE170" s="100" t="s">
        <v>267</v>
      </c>
      <c r="BF170" s="100" t="s">
        <v>4602</v>
      </c>
      <c r="BG170" s="100" t="s">
        <v>269</v>
      </c>
      <c r="BI170" s="100" t="s">
        <v>3001</v>
      </c>
      <c r="BJ170" s="100" t="s">
        <v>269</v>
      </c>
      <c r="BK170" s="100" t="s">
        <v>266</v>
      </c>
      <c r="BL170" s="100" t="s">
        <v>4603</v>
      </c>
      <c r="BM170" s="100" t="s">
        <v>267</v>
      </c>
      <c r="BQ170" s="100" t="s">
        <v>269</v>
      </c>
      <c r="BR170" s="100" t="s">
        <v>267</v>
      </c>
      <c r="BX170" s="100" t="s">
        <v>269</v>
      </c>
      <c r="BY170" s="100" t="s">
        <v>269</v>
      </c>
      <c r="CD170" s="100">
        <v>75828000000</v>
      </c>
      <c r="CE170" s="100" t="s">
        <v>3080</v>
      </c>
      <c r="CF170" s="100">
        <v>95746</v>
      </c>
      <c r="CT170" s="100" t="b">
        <f>Table1[[#This Row],[company_name_netzero]]&lt;&gt;""</f>
        <v>1</v>
      </c>
      <c r="CZ170" s="100" t="b">
        <f>Table1[[#This Row],[company_name_re100]]&lt;&gt;""</f>
        <v>0</v>
      </c>
    </row>
    <row r="171" spans="1:104" ht="21.9" hidden="1" customHeight="1">
      <c r="A171" s="100">
        <v>169</v>
      </c>
      <c r="B171" s="100" t="s">
        <v>722</v>
      </c>
      <c r="C171" s="100" t="s">
        <v>4604</v>
      </c>
      <c r="D171" s="100" t="s">
        <v>723</v>
      </c>
      <c r="E171" s="103">
        <v>0.214</v>
      </c>
      <c r="F171" s="100" t="s">
        <v>724</v>
      </c>
      <c r="G171" s="103">
        <v>1.173</v>
      </c>
      <c r="H171" s="100" t="s">
        <v>725</v>
      </c>
      <c r="I171" s="102">
        <v>66308</v>
      </c>
      <c r="J171" s="100">
        <v>49</v>
      </c>
      <c r="K171" s="100">
        <v>12</v>
      </c>
      <c r="AH171" s="100" t="b">
        <f>Table1[[#This Row],[sbti_id]]&lt;&gt;""</f>
        <v>0</v>
      </c>
      <c r="AI171" s="100" t="s">
        <v>722</v>
      </c>
      <c r="AJ171" s="100" t="s">
        <v>2989</v>
      </c>
      <c r="AK171" s="100" t="s">
        <v>2990</v>
      </c>
      <c r="AL171" s="100" t="s">
        <v>2264</v>
      </c>
      <c r="AM171" s="100" t="s">
        <v>269</v>
      </c>
      <c r="AN171" s="100" t="s">
        <v>675</v>
      </c>
      <c r="AO171" s="100">
        <v>68</v>
      </c>
      <c r="AP171" s="100">
        <v>2008</v>
      </c>
      <c r="AQ171" s="100">
        <v>2025</v>
      </c>
      <c r="AR171" s="100" t="s">
        <v>4048</v>
      </c>
      <c r="AS171" s="100">
        <v>2021</v>
      </c>
      <c r="AT171" s="100" t="s">
        <v>4605</v>
      </c>
      <c r="AU171" s="100" t="s">
        <v>4606</v>
      </c>
      <c r="AV171" s="100" t="s">
        <v>2995</v>
      </c>
      <c r="AW171" s="100">
        <v>2022</v>
      </c>
      <c r="AX171" s="100">
        <v>68</v>
      </c>
      <c r="AY171" s="100">
        <v>2008</v>
      </c>
      <c r="AZ171" s="100" t="s">
        <v>4607</v>
      </c>
      <c r="BA171" s="100" t="s">
        <v>4608</v>
      </c>
      <c r="BB171" s="100" t="s">
        <v>267</v>
      </c>
      <c r="BC171" s="100" t="s">
        <v>266</v>
      </c>
      <c r="BD171" s="100" t="s">
        <v>266</v>
      </c>
      <c r="BE171" s="100" t="s">
        <v>269</v>
      </c>
      <c r="BG171" s="100" t="s">
        <v>269</v>
      </c>
      <c r="BI171" s="100" t="s">
        <v>3001</v>
      </c>
      <c r="BJ171" s="100" t="s">
        <v>269</v>
      </c>
      <c r="BK171" s="100" t="s">
        <v>267</v>
      </c>
      <c r="BL171" s="100" t="s">
        <v>4609</v>
      </c>
      <c r="BM171" s="100" t="s">
        <v>267</v>
      </c>
      <c r="BQ171" s="100" t="s">
        <v>269</v>
      </c>
      <c r="BR171" s="100" t="s">
        <v>267</v>
      </c>
      <c r="BX171" s="100" t="s">
        <v>269</v>
      </c>
      <c r="BY171" s="100" t="s">
        <v>269</v>
      </c>
      <c r="CD171" s="100">
        <v>78508000000</v>
      </c>
      <c r="CE171" s="100" t="s">
        <v>3080</v>
      </c>
      <c r="CF171" s="100">
        <v>66308</v>
      </c>
      <c r="CT171" s="100" t="b">
        <f>Table1[[#This Row],[company_name_netzero]]&lt;&gt;""</f>
        <v>1</v>
      </c>
      <c r="CZ171" s="100" t="b">
        <f>Table1[[#This Row],[company_name_re100]]&lt;&gt;""</f>
        <v>0</v>
      </c>
    </row>
    <row r="172" spans="1:104" ht="21.9" hidden="1" customHeight="1">
      <c r="A172" s="100">
        <v>170</v>
      </c>
      <c r="B172" s="100" t="s">
        <v>1531</v>
      </c>
      <c r="C172" s="100" t="s">
        <v>4610</v>
      </c>
      <c r="D172" s="100" t="s">
        <v>1532</v>
      </c>
      <c r="E172" s="103">
        <v>-1.4E-2</v>
      </c>
      <c r="F172" s="100" t="s">
        <v>1533</v>
      </c>
      <c r="G172" s="103">
        <v>-2.7E-2</v>
      </c>
      <c r="H172" s="100" t="s">
        <v>1534</v>
      </c>
      <c r="I172" s="102">
        <v>265245</v>
      </c>
      <c r="J172" s="100">
        <v>-9</v>
      </c>
      <c r="K172" s="100">
        <v>12</v>
      </c>
      <c r="AH172" s="100" t="b">
        <f>Table1[[#This Row],[sbti_id]]&lt;&gt;""</f>
        <v>0</v>
      </c>
      <c r="AI172" s="100" t="s">
        <v>1531</v>
      </c>
      <c r="AJ172" s="100" t="s">
        <v>3039</v>
      </c>
      <c r="AK172" s="100" t="s">
        <v>3040</v>
      </c>
      <c r="AL172" s="100" t="s">
        <v>2264</v>
      </c>
      <c r="AM172" s="100" t="s">
        <v>266</v>
      </c>
      <c r="AN172" s="100" t="s">
        <v>417</v>
      </c>
      <c r="AQ172" s="100">
        <v>2050</v>
      </c>
      <c r="AR172" s="100" t="s">
        <v>2992</v>
      </c>
      <c r="AT172" s="100" t="s">
        <v>4611</v>
      </c>
      <c r="AU172" s="100" t="s">
        <v>4612</v>
      </c>
      <c r="AV172" s="100" t="s">
        <v>2995</v>
      </c>
      <c r="AW172" s="100">
        <v>2030</v>
      </c>
      <c r="AX172" s="100">
        <v>50</v>
      </c>
      <c r="AY172" s="100">
        <v>2019</v>
      </c>
      <c r="AZ172" s="100" t="s">
        <v>4613</v>
      </c>
      <c r="BA172" s="100" t="s">
        <v>4614</v>
      </c>
      <c r="BB172" s="100" t="s">
        <v>3014</v>
      </c>
      <c r="BC172" s="100" t="s">
        <v>266</v>
      </c>
      <c r="BD172" s="100" t="s">
        <v>266</v>
      </c>
      <c r="BE172" s="100" t="s">
        <v>269</v>
      </c>
      <c r="BG172" s="100" t="s">
        <v>266</v>
      </c>
      <c r="BH172" s="100" t="s">
        <v>3304</v>
      </c>
      <c r="BI172" s="100" t="s">
        <v>3001</v>
      </c>
      <c r="BJ172" s="100" t="s">
        <v>269</v>
      </c>
      <c r="BK172" s="100" t="s">
        <v>267</v>
      </c>
      <c r="BL172" s="101" t="s">
        <v>4615</v>
      </c>
      <c r="BM172" s="100" t="s">
        <v>266</v>
      </c>
      <c r="BN172" s="100" t="s">
        <v>4616</v>
      </c>
      <c r="BQ172" s="100" t="s">
        <v>269</v>
      </c>
      <c r="BR172" s="100" t="s">
        <v>267</v>
      </c>
      <c r="BS172" s="101" t="s">
        <v>4617</v>
      </c>
      <c r="BX172" s="100" t="s">
        <v>269</v>
      </c>
      <c r="BY172" s="100" t="s">
        <v>269</v>
      </c>
      <c r="CD172" s="100">
        <v>97500000000</v>
      </c>
      <c r="CE172" s="100" t="s">
        <v>3203</v>
      </c>
      <c r="CT172" s="100" t="b">
        <f>Table1[[#This Row],[company_name_netzero]]&lt;&gt;""</f>
        <v>1</v>
      </c>
      <c r="CZ172" s="100" t="b">
        <f>Table1[[#This Row],[company_name_re100]]&lt;&gt;""</f>
        <v>0</v>
      </c>
    </row>
    <row r="173" spans="1:104" ht="21.9" hidden="1" customHeight="1">
      <c r="A173" s="100">
        <v>171</v>
      </c>
      <c r="B173" s="100" t="s">
        <v>734</v>
      </c>
      <c r="C173" s="100" t="s">
        <v>4618</v>
      </c>
      <c r="D173" s="100" t="s">
        <v>735</v>
      </c>
      <c r="E173" s="103">
        <v>-6.0000000000000001E-3</v>
      </c>
      <c r="F173" s="100" t="s">
        <v>736</v>
      </c>
      <c r="G173" s="103">
        <v>-0.29599999999999999</v>
      </c>
      <c r="H173" s="100" t="s">
        <v>737</v>
      </c>
      <c r="I173" s="102">
        <v>43998</v>
      </c>
      <c r="J173" s="100">
        <v>-6</v>
      </c>
      <c r="K173" s="100">
        <v>12</v>
      </c>
      <c r="AH173" s="100" t="b">
        <f>Table1[[#This Row],[sbti_id]]&lt;&gt;""</f>
        <v>0</v>
      </c>
      <c r="CT173" s="100" t="b">
        <f>Table1[[#This Row],[company_name_netzero]]&lt;&gt;""</f>
        <v>0</v>
      </c>
      <c r="CZ173" s="100" t="b">
        <f>Table1[[#This Row],[company_name_re100]]&lt;&gt;""</f>
        <v>0</v>
      </c>
    </row>
    <row r="174" spans="1:104" ht="21.9" hidden="1" customHeight="1">
      <c r="A174" s="100">
        <v>172</v>
      </c>
      <c r="B174" s="100" t="s">
        <v>772</v>
      </c>
      <c r="C174" s="100" t="s">
        <v>4619</v>
      </c>
      <c r="D174" s="100" t="s">
        <v>773</v>
      </c>
      <c r="E174" s="103">
        <v>-0.35499999999999998</v>
      </c>
      <c r="F174" s="100" t="s">
        <v>774</v>
      </c>
      <c r="G174" s="103">
        <v>-0.95299999999999996</v>
      </c>
      <c r="H174" s="100" t="s">
        <v>775</v>
      </c>
      <c r="I174" s="102">
        <v>7464</v>
      </c>
      <c r="J174" s="100">
        <v>-93</v>
      </c>
      <c r="K174" s="100">
        <v>7</v>
      </c>
      <c r="AH174" s="100" t="b">
        <f>Table1[[#This Row],[sbti_id]]&lt;&gt;""</f>
        <v>0</v>
      </c>
      <c r="CT174" s="100" t="b">
        <f>Table1[[#This Row],[company_name_netzero]]&lt;&gt;""</f>
        <v>0</v>
      </c>
      <c r="CZ174" s="100" t="b">
        <f>Table1[[#This Row],[company_name_re100]]&lt;&gt;""</f>
        <v>0</v>
      </c>
    </row>
    <row r="175" spans="1:104" ht="21.9" hidden="1" customHeight="1">
      <c r="A175" s="100">
        <v>173</v>
      </c>
      <c r="B175" s="100" t="s">
        <v>779</v>
      </c>
      <c r="C175" s="100" t="s">
        <v>4620</v>
      </c>
      <c r="D175" s="100" t="s">
        <v>780</v>
      </c>
      <c r="E175" s="103">
        <v>-9.2999999999999999E-2</v>
      </c>
      <c r="F175" s="100" t="s">
        <v>781</v>
      </c>
      <c r="G175" s="103">
        <v>0.308</v>
      </c>
      <c r="H175" s="100" t="s">
        <v>782</v>
      </c>
      <c r="I175" s="102">
        <v>218718</v>
      </c>
      <c r="J175" s="100">
        <v>-27</v>
      </c>
      <c r="K175" s="100">
        <v>29</v>
      </c>
      <c r="L175" s="100">
        <v>40011547</v>
      </c>
      <c r="M175" s="100" t="s">
        <v>4621</v>
      </c>
      <c r="P175" s="100" t="s">
        <v>2980</v>
      </c>
      <c r="Q175" s="100" t="s">
        <v>2540</v>
      </c>
      <c r="R175" s="100" t="s">
        <v>3181</v>
      </c>
      <c r="S175" s="100" t="s">
        <v>4622</v>
      </c>
      <c r="T175" s="100" t="s">
        <v>3067</v>
      </c>
      <c r="AG175" s="104">
        <v>45449.041666666664</v>
      </c>
      <c r="AH175" s="100" t="b">
        <f>Table1[[#This Row],[sbti_id]]&lt;&gt;""</f>
        <v>1</v>
      </c>
      <c r="AI175" s="100" t="s">
        <v>4623</v>
      </c>
      <c r="AJ175" s="100" t="s">
        <v>3185</v>
      </c>
      <c r="AK175" s="100" t="s">
        <v>3040</v>
      </c>
      <c r="AL175" s="100" t="s">
        <v>2264</v>
      </c>
      <c r="AM175" s="100" t="s">
        <v>269</v>
      </c>
      <c r="AN175" s="100" t="s">
        <v>675</v>
      </c>
      <c r="AQ175" s="100">
        <v>2050</v>
      </c>
      <c r="AR175" s="100" t="s">
        <v>2992</v>
      </c>
      <c r="AS175" s="100">
        <v>2021</v>
      </c>
      <c r="AT175" s="100" t="s">
        <v>4624</v>
      </c>
      <c r="AU175" s="100" t="s">
        <v>4625</v>
      </c>
      <c r="AV175" s="100" t="s">
        <v>2995</v>
      </c>
      <c r="AW175" s="100">
        <v>2030</v>
      </c>
      <c r="AX175" s="100">
        <v>46</v>
      </c>
      <c r="AY175" s="100">
        <v>2019</v>
      </c>
      <c r="AZ175" s="100" t="s">
        <v>4626</v>
      </c>
      <c r="BA175" s="100" t="s">
        <v>4627</v>
      </c>
      <c r="BB175" s="100" t="s">
        <v>2998</v>
      </c>
      <c r="BC175" s="100" t="s">
        <v>266</v>
      </c>
      <c r="BD175" s="100" t="s">
        <v>266</v>
      </c>
      <c r="BE175" s="100" t="s">
        <v>269</v>
      </c>
      <c r="BF175" s="100" t="s">
        <v>4628</v>
      </c>
      <c r="BG175" s="100" t="s">
        <v>266</v>
      </c>
      <c r="BH175" s="100" t="s">
        <v>3031</v>
      </c>
      <c r="BI175" s="100" t="s">
        <v>3001</v>
      </c>
      <c r="BJ175" s="100" t="s">
        <v>269</v>
      </c>
      <c r="BK175" s="100" t="s">
        <v>267</v>
      </c>
      <c r="BL175" s="101" t="s">
        <v>4629</v>
      </c>
      <c r="BM175" s="100" t="s">
        <v>267</v>
      </c>
      <c r="BQ175" s="100" t="s">
        <v>269</v>
      </c>
      <c r="BR175" s="100" t="s">
        <v>267</v>
      </c>
      <c r="BX175" s="100" t="s">
        <v>269</v>
      </c>
      <c r="BY175" s="100" t="s">
        <v>269</v>
      </c>
      <c r="CD175" s="100">
        <v>76944000000</v>
      </c>
      <c r="CE175" s="100" t="s">
        <v>3080</v>
      </c>
      <c r="CF175" s="100">
        <v>221387</v>
      </c>
      <c r="CT175" s="100" t="b">
        <f>Table1[[#This Row],[company_name_netzero]]&lt;&gt;""</f>
        <v>1</v>
      </c>
      <c r="CZ175" s="100" t="b">
        <f>Table1[[#This Row],[company_name_re100]]&lt;&gt;""</f>
        <v>0</v>
      </c>
    </row>
    <row r="176" spans="1:104" ht="21.9" hidden="1" customHeight="1">
      <c r="A176" s="100">
        <v>174</v>
      </c>
      <c r="B176" s="100" t="s">
        <v>153</v>
      </c>
      <c r="C176" s="100" t="s">
        <v>4630</v>
      </c>
      <c r="D176" s="100" t="s">
        <v>154</v>
      </c>
      <c r="E176" s="103">
        <v>5.8000000000000003E-2</v>
      </c>
      <c r="F176" s="100" t="s">
        <v>155</v>
      </c>
      <c r="G176" s="103">
        <v>0.11700000000000001</v>
      </c>
      <c r="H176" s="100" t="s">
        <v>156</v>
      </c>
      <c r="I176" s="102">
        <v>156921</v>
      </c>
      <c r="J176" s="100">
        <v>9</v>
      </c>
      <c r="K176" s="100">
        <v>31</v>
      </c>
      <c r="L176" s="100">
        <v>40003392</v>
      </c>
      <c r="M176" s="100" t="s">
        <v>153</v>
      </c>
      <c r="N176" s="100" t="s">
        <v>4631</v>
      </c>
      <c r="O176" s="100" t="s">
        <v>4632</v>
      </c>
      <c r="P176" s="100" t="s">
        <v>2980</v>
      </c>
      <c r="Q176" s="100" t="s">
        <v>2336</v>
      </c>
      <c r="R176" s="100" t="s">
        <v>3136</v>
      </c>
      <c r="S176" s="100" t="s">
        <v>4633</v>
      </c>
      <c r="T176" s="100" t="s">
        <v>673</v>
      </c>
      <c r="U176" s="100" t="s">
        <v>2984</v>
      </c>
      <c r="V176" s="100">
        <v>2035</v>
      </c>
      <c r="AB176" s="100" t="s">
        <v>4634</v>
      </c>
      <c r="AE176" s="100" t="s">
        <v>2987</v>
      </c>
      <c r="AG176" s="104">
        <v>44973.041666666664</v>
      </c>
      <c r="AH176" s="100" t="b">
        <f>Table1[[#This Row],[sbti_id]]&lt;&gt;""</f>
        <v>1</v>
      </c>
      <c r="AI176" s="100" t="s">
        <v>153</v>
      </c>
      <c r="AJ176" s="100" t="s">
        <v>4070</v>
      </c>
      <c r="AK176" s="100" t="s">
        <v>3136</v>
      </c>
      <c r="AL176" s="100" t="s">
        <v>2264</v>
      </c>
      <c r="AM176" s="100" t="s">
        <v>269</v>
      </c>
      <c r="AN176" s="100" t="s">
        <v>2995</v>
      </c>
      <c r="AO176" s="100">
        <v>63</v>
      </c>
      <c r="AP176" s="100">
        <v>2015</v>
      </c>
      <c r="AQ176" s="100">
        <v>2030</v>
      </c>
      <c r="AR176" s="100" t="s">
        <v>2992</v>
      </c>
      <c r="AS176" s="100">
        <v>2021</v>
      </c>
      <c r="AT176" s="110" t="s">
        <v>4635</v>
      </c>
      <c r="AU176" s="100" t="s">
        <v>4636</v>
      </c>
      <c r="AV176" s="100" t="s">
        <v>3013</v>
      </c>
      <c r="BA176" s="101" t="s">
        <v>4637</v>
      </c>
      <c r="BB176" s="100" t="s">
        <v>2998</v>
      </c>
      <c r="BC176" s="100" t="s">
        <v>266</v>
      </c>
      <c r="BD176" s="100" t="s">
        <v>266</v>
      </c>
      <c r="BE176" s="100" t="s">
        <v>269</v>
      </c>
      <c r="BF176" s="101" t="s">
        <v>4638</v>
      </c>
      <c r="BG176" s="100" t="s">
        <v>266</v>
      </c>
      <c r="BH176" s="100" t="s">
        <v>3696</v>
      </c>
      <c r="BI176" s="100" t="s">
        <v>3001</v>
      </c>
      <c r="BJ176" s="100" t="s">
        <v>269</v>
      </c>
      <c r="BK176" s="100" t="s">
        <v>267</v>
      </c>
      <c r="BL176" s="101" t="s">
        <v>4639</v>
      </c>
      <c r="BM176" s="100" t="s">
        <v>266</v>
      </c>
      <c r="BN176" s="100" t="s">
        <v>4640</v>
      </c>
      <c r="BP176" s="101" t="s">
        <v>4641</v>
      </c>
      <c r="BQ176" s="100" t="s">
        <v>269</v>
      </c>
      <c r="BR176" s="100" t="s">
        <v>267</v>
      </c>
      <c r="BX176" s="100" t="s">
        <v>269</v>
      </c>
      <c r="BY176" s="100" t="s">
        <v>269</v>
      </c>
      <c r="CD176" s="100">
        <v>74885000000</v>
      </c>
      <c r="CE176" s="100" t="s">
        <v>3095</v>
      </c>
      <c r="CF176" s="100">
        <v>156921</v>
      </c>
      <c r="CT176" s="100" t="b">
        <f>Table1[[#This Row],[company_name_netzero]]&lt;&gt;""</f>
        <v>1</v>
      </c>
      <c r="CZ176" s="100" t="b">
        <f>Table1[[#This Row],[company_name_re100]]&lt;&gt;""</f>
        <v>0</v>
      </c>
    </row>
    <row r="177" spans="1:104" ht="21.9" hidden="1" customHeight="1">
      <c r="A177" s="100">
        <v>175</v>
      </c>
      <c r="B177" s="100" t="s">
        <v>208</v>
      </c>
      <c r="C177" s="100" t="s">
        <v>4642</v>
      </c>
      <c r="D177" s="100" t="s">
        <v>209</v>
      </c>
      <c r="E177" s="103">
        <v>0.10199999999999999</v>
      </c>
      <c r="F177" s="100" t="s">
        <v>210</v>
      </c>
      <c r="G177" s="106">
        <v>0.21</v>
      </c>
      <c r="H177" s="100" t="s">
        <v>211</v>
      </c>
      <c r="I177" s="102">
        <v>75100</v>
      </c>
      <c r="J177" s="100">
        <v>20</v>
      </c>
      <c r="K177" s="100">
        <v>31</v>
      </c>
      <c r="L177" s="100">
        <v>40011545</v>
      </c>
      <c r="M177" s="100" t="s">
        <v>4643</v>
      </c>
      <c r="N177" s="100" t="s">
        <v>4644</v>
      </c>
      <c r="O177" s="100" t="s">
        <v>4645</v>
      </c>
      <c r="P177" s="100" t="s">
        <v>2980</v>
      </c>
      <c r="Q177" s="100" t="s">
        <v>2981</v>
      </c>
      <c r="R177" s="100" t="s">
        <v>2982</v>
      </c>
      <c r="S177" s="100" t="s">
        <v>4646</v>
      </c>
      <c r="T177" s="100" t="s">
        <v>673</v>
      </c>
      <c r="U177" s="100" t="s">
        <v>2984</v>
      </c>
      <c r="V177" s="100">
        <v>2033</v>
      </c>
      <c r="W177" s="100" t="s">
        <v>673</v>
      </c>
      <c r="X177" s="100" t="s">
        <v>2984</v>
      </c>
      <c r="Y177" s="100">
        <v>2050</v>
      </c>
      <c r="Z177" s="100" t="s">
        <v>673</v>
      </c>
      <c r="AA177" s="100">
        <v>2050</v>
      </c>
      <c r="AB177" s="101" t="s">
        <v>4647</v>
      </c>
      <c r="AC177" s="100" t="s">
        <v>2986</v>
      </c>
      <c r="AD177" s="104">
        <v>44462.041666666664</v>
      </c>
      <c r="AE177" s="100" t="s">
        <v>2987</v>
      </c>
      <c r="AG177" s="104">
        <v>45589.041666666664</v>
      </c>
      <c r="AH177" s="100" t="b">
        <f>Table1[[#This Row],[sbti_id]]&lt;&gt;""</f>
        <v>1</v>
      </c>
      <c r="AI177" s="100" t="s">
        <v>208</v>
      </c>
      <c r="AJ177" s="100" t="s">
        <v>2989</v>
      </c>
      <c r="AK177" s="100" t="s">
        <v>2990</v>
      </c>
      <c r="AL177" s="100" t="s">
        <v>2264</v>
      </c>
      <c r="AM177" s="100" t="s">
        <v>269</v>
      </c>
      <c r="AN177" s="100" t="s">
        <v>417</v>
      </c>
      <c r="AQ177" s="100">
        <v>2035</v>
      </c>
      <c r="AR177" s="100" t="s">
        <v>2992</v>
      </c>
      <c r="AS177" s="100">
        <v>2018</v>
      </c>
      <c r="AT177" s="100" t="s">
        <v>4648</v>
      </c>
      <c r="AU177" s="100" t="s">
        <v>4649</v>
      </c>
      <c r="AV177" s="100" t="s">
        <v>3444</v>
      </c>
      <c r="AW177" s="100">
        <v>2025</v>
      </c>
      <c r="AZ177" s="100" t="s">
        <v>4650</v>
      </c>
      <c r="BA177" s="101" t="s">
        <v>4651</v>
      </c>
      <c r="BB177" s="100" t="s">
        <v>2998</v>
      </c>
      <c r="BC177" s="100" t="s">
        <v>266</v>
      </c>
      <c r="BD177" s="100" t="s">
        <v>266</v>
      </c>
      <c r="BE177" s="100" t="s">
        <v>738</v>
      </c>
      <c r="BF177" s="101" t="s">
        <v>4652</v>
      </c>
      <c r="BG177" s="100" t="s">
        <v>269</v>
      </c>
      <c r="BI177" s="100" t="s">
        <v>3001</v>
      </c>
      <c r="BJ177" s="100" t="s">
        <v>269</v>
      </c>
      <c r="BK177" s="100" t="s">
        <v>267</v>
      </c>
      <c r="BL177" s="101" t="s">
        <v>4653</v>
      </c>
      <c r="BM177" s="100" t="s">
        <v>266</v>
      </c>
      <c r="BN177" s="100" t="s">
        <v>3061</v>
      </c>
      <c r="BQ177" s="100" t="s">
        <v>269</v>
      </c>
      <c r="BR177" s="100" t="s">
        <v>267</v>
      </c>
      <c r="BS177" s="101" t="s">
        <v>4654</v>
      </c>
      <c r="BX177" s="100" t="s">
        <v>269</v>
      </c>
      <c r="BY177" s="100" t="s">
        <v>266</v>
      </c>
      <c r="CD177" s="100">
        <v>75333000000</v>
      </c>
      <c r="CE177" s="100" t="s">
        <v>3080</v>
      </c>
      <c r="CF177" s="100">
        <v>75100</v>
      </c>
      <c r="CT177" s="100" t="b">
        <f>Table1[[#This Row],[company_name_netzero]]&lt;&gt;""</f>
        <v>1</v>
      </c>
      <c r="CU177" s="100" t="s">
        <v>208</v>
      </c>
      <c r="CV177" s="100">
        <v>2020</v>
      </c>
      <c r="CW177" s="100">
        <v>2025</v>
      </c>
      <c r="CX177" s="100" t="s">
        <v>3080</v>
      </c>
      <c r="CY177" s="100" t="s">
        <v>2981</v>
      </c>
      <c r="CZ177" s="100" t="b">
        <f>Table1[[#This Row],[company_name_re100]]&lt;&gt;""</f>
        <v>1</v>
      </c>
    </row>
    <row r="178" spans="1:104" ht="21.9" hidden="1" customHeight="1">
      <c r="A178" s="100">
        <v>176</v>
      </c>
      <c r="B178" s="100" t="s">
        <v>783</v>
      </c>
      <c r="C178" s="100" t="s">
        <v>4655</v>
      </c>
      <c r="D178" s="100" t="s">
        <v>784</v>
      </c>
      <c r="E178" s="103">
        <v>-0.16500000000000001</v>
      </c>
      <c r="F178" s="100" t="s">
        <v>785</v>
      </c>
      <c r="G178" s="103">
        <v>-0.92500000000000004</v>
      </c>
      <c r="H178" s="100" t="s">
        <v>786</v>
      </c>
      <c r="I178" s="102">
        <v>67809</v>
      </c>
      <c r="J178" s="100">
        <v>-44</v>
      </c>
      <c r="K178" s="100">
        <v>17</v>
      </c>
      <c r="AH178" s="100" t="b">
        <f>Table1[[#This Row],[sbti_id]]&lt;&gt;""</f>
        <v>0</v>
      </c>
      <c r="AJ178" s="100" t="s">
        <v>4656</v>
      </c>
      <c r="AK178" s="100" t="s">
        <v>3136</v>
      </c>
      <c r="AL178" s="100" t="s">
        <v>2264</v>
      </c>
      <c r="AM178" s="100" t="s">
        <v>269</v>
      </c>
      <c r="AN178" s="100" t="s">
        <v>417</v>
      </c>
      <c r="AQ178" s="100">
        <v>2050</v>
      </c>
      <c r="AR178" s="100" t="s">
        <v>3041</v>
      </c>
      <c r="AS178" s="100">
        <v>2025</v>
      </c>
      <c r="AT178" s="100" t="s">
        <v>4657</v>
      </c>
      <c r="AU178" s="100" t="s">
        <v>4658</v>
      </c>
      <c r="AV178" s="100" t="s">
        <v>9</v>
      </c>
      <c r="AW178" s="100">
        <v>2030</v>
      </c>
      <c r="AZ178" s="101" t="s">
        <v>4659</v>
      </c>
      <c r="BA178" s="101" t="s">
        <v>4660</v>
      </c>
      <c r="BB178" s="100" t="s">
        <v>2998</v>
      </c>
      <c r="BC178" s="100" t="s">
        <v>266</v>
      </c>
      <c r="BD178" s="100" t="s">
        <v>266</v>
      </c>
      <c r="BE178" s="100" t="s">
        <v>266</v>
      </c>
      <c r="BF178" s="100" t="s">
        <v>4661</v>
      </c>
      <c r="BG178" s="100" t="s">
        <v>269</v>
      </c>
      <c r="BI178" s="100" t="s">
        <v>3360</v>
      </c>
      <c r="BJ178" s="100" t="s">
        <v>266</v>
      </c>
      <c r="BK178" s="100" t="s">
        <v>267</v>
      </c>
      <c r="BL178" s="101" t="s">
        <v>4662</v>
      </c>
      <c r="BM178" s="100" t="s">
        <v>267</v>
      </c>
      <c r="BQ178" s="100" t="s">
        <v>269</v>
      </c>
      <c r="BR178" s="100" t="s">
        <v>3271</v>
      </c>
      <c r="BS178" s="100" t="s">
        <v>4663</v>
      </c>
      <c r="BX178" s="100" t="s">
        <v>269</v>
      </c>
      <c r="BY178" s="100" t="s">
        <v>269</v>
      </c>
      <c r="CD178" s="100">
        <v>74607000000</v>
      </c>
      <c r="CE178" s="100" t="s">
        <v>3036</v>
      </c>
      <c r="CS178" s="101" t="s">
        <v>4664</v>
      </c>
      <c r="CT178" s="100" t="b">
        <f>Table1[[#This Row],[company_name_netzero]]&lt;&gt;""</f>
        <v>0</v>
      </c>
      <c r="CZ178" s="100" t="b">
        <f>Table1[[#This Row],[company_name_re100]]&lt;&gt;""</f>
        <v>0</v>
      </c>
    </row>
    <row r="179" spans="1:104" ht="21.9" hidden="1" customHeight="1">
      <c r="A179" s="100">
        <v>177</v>
      </c>
      <c r="B179" s="100" t="s">
        <v>756</v>
      </c>
      <c r="C179" s="100" t="s">
        <v>4665</v>
      </c>
      <c r="D179" s="100" t="s">
        <v>757</v>
      </c>
      <c r="E179" s="103">
        <v>0.11700000000000001</v>
      </c>
      <c r="F179" s="100" t="s">
        <v>758</v>
      </c>
      <c r="G179" s="103">
        <v>-0.314</v>
      </c>
      <c r="H179" s="100" t="s">
        <v>759</v>
      </c>
      <c r="I179" s="102">
        <v>89753</v>
      </c>
      <c r="J179" s="100">
        <v>28</v>
      </c>
      <c r="K179" s="100">
        <v>31</v>
      </c>
      <c r="AH179" s="100" t="b">
        <f>Table1[[#This Row],[sbti_id]]&lt;&gt;""</f>
        <v>0</v>
      </c>
      <c r="AI179" s="100" t="s">
        <v>756</v>
      </c>
      <c r="AJ179" s="100" t="s">
        <v>3142</v>
      </c>
      <c r="AK179" s="100" t="s">
        <v>3136</v>
      </c>
      <c r="AL179" s="100" t="s">
        <v>2264</v>
      </c>
      <c r="AM179" s="100" t="s">
        <v>269</v>
      </c>
      <c r="AN179" s="100" t="s">
        <v>417</v>
      </c>
      <c r="AQ179" s="100">
        <v>2050</v>
      </c>
      <c r="AR179" s="100" t="s">
        <v>2992</v>
      </c>
      <c r="AT179" s="100" t="s">
        <v>4666</v>
      </c>
      <c r="AU179" s="100" t="s">
        <v>4667</v>
      </c>
      <c r="AV179" s="100" t="s">
        <v>2995</v>
      </c>
      <c r="AW179" s="100">
        <v>2030</v>
      </c>
      <c r="AX179" s="100">
        <v>46</v>
      </c>
      <c r="AY179" s="100">
        <v>2019</v>
      </c>
      <c r="AZ179" s="100" t="s">
        <v>4668</v>
      </c>
      <c r="BA179" s="101" t="s">
        <v>4669</v>
      </c>
      <c r="BB179" s="100" t="s">
        <v>267</v>
      </c>
      <c r="BC179" s="100" t="s">
        <v>266</v>
      </c>
      <c r="BD179" s="100" t="s">
        <v>266</v>
      </c>
      <c r="BE179" s="100" t="s">
        <v>266</v>
      </c>
      <c r="BF179" s="100" t="s">
        <v>4670</v>
      </c>
      <c r="BG179" s="100" t="s">
        <v>266</v>
      </c>
      <c r="BH179" s="100" t="s">
        <v>4671</v>
      </c>
      <c r="BI179" s="100" t="s">
        <v>3001</v>
      </c>
      <c r="BJ179" s="100" t="s">
        <v>266</v>
      </c>
      <c r="BK179" s="100" t="s">
        <v>267</v>
      </c>
      <c r="BL179" s="101" t="s">
        <v>4672</v>
      </c>
      <c r="BM179" s="100" t="s">
        <v>266</v>
      </c>
      <c r="BN179" s="100" t="s">
        <v>3061</v>
      </c>
      <c r="BQ179" s="100" t="s">
        <v>269</v>
      </c>
      <c r="BR179" s="100" t="s">
        <v>267</v>
      </c>
      <c r="BS179" s="100" t="e">
        <v>#VALUE!</v>
      </c>
      <c r="BX179" s="100" t="s">
        <v>269</v>
      </c>
      <c r="BY179" s="100" t="s">
        <v>266</v>
      </c>
      <c r="CD179" s="100">
        <v>71039000000</v>
      </c>
      <c r="CE179" s="100" t="s">
        <v>3080</v>
      </c>
      <c r="CF179" s="100">
        <v>89753</v>
      </c>
      <c r="CT179" s="100" t="b">
        <f>Table1[[#This Row],[company_name_netzero]]&lt;&gt;""</f>
        <v>1</v>
      </c>
      <c r="CU179" s="100" t="s">
        <v>756</v>
      </c>
      <c r="CV179" s="100">
        <v>2022</v>
      </c>
      <c r="CW179" s="100">
        <v>2025</v>
      </c>
      <c r="CX179" s="100" t="s">
        <v>3080</v>
      </c>
      <c r="CY179" s="100" t="s">
        <v>2428</v>
      </c>
      <c r="CZ179" s="100" t="b">
        <f>Table1[[#This Row],[company_name_re100]]&lt;&gt;""</f>
        <v>1</v>
      </c>
    </row>
    <row r="180" spans="1:104" ht="21.9" hidden="1" customHeight="1">
      <c r="A180" s="100">
        <v>178</v>
      </c>
      <c r="B180" s="100" t="s">
        <v>787</v>
      </c>
      <c r="C180" s="100" t="s">
        <v>4673</v>
      </c>
      <c r="D180" s="100" t="s">
        <v>788</v>
      </c>
      <c r="E180" s="103">
        <v>-1.4999999999999999E-2</v>
      </c>
      <c r="F180" s="100" t="s">
        <v>789</v>
      </c>
      <c r="G180" s="106">
        <v>0.22</v>
      </c>
      <c r="H180" s="100" t="s">
        <v>790</v>
      </c>
      <c r="I180" s="102">
        <v>140860</v>
      </c>
      <c r="J180" s="100">
        <v>-8</v>
      </c>
      <c r="K180" s="100">
        <v>11</v>
      </c>
      <c r="AH180" s="100" t="b">
        <f>Table1[[#This Row],[sbti_id]]&lt;&gt;""</f>
        <v>0</v>
      </c>
      <c r="AI180" s="100" t="s">
        <v>787</v>
      </c>
      <c r="AJ180" s="100" t="s">
        <v>3039</v>
      </c>
      <c r="AK180" s="100" t="s">
        <v>3040</v>
      </c>
      <c r="AL180" s="100" t="s">
        <v>2264</v>
      </c>
      <c r="AM180" s="100" t="s">
        <v>269</v>
      </c>
      <c r="AN180" s="100" t="s">
        <v>675</v>
      </c>
      <c r="AQ180" s="100">
        <v>2060</v>
      </c>
      <c r="AR180" s="100" t="s">
        <v>3041</v>
      </c>
      <c r="AS180" s="100">
        <v>2021</v>
      </c>
      <c r="AT180" s="101" t="s">
        <v>4674</v>
      </c>
      <c r="AU180" s="100" t="s">
        <v>4675</v>
      </c>
      <c r="AV180" s="100" t="s">
        <v>3013</v>
      </c>
      <c r="AW180" s="100">
        <v>2030</v>
      </c>
      <c r="AZ180" s="100" t="s">
        <v>4676</v>
      </c>
      <c r="BA180" s="100" t="s">
        <v>4677</v>
      </c>
      <c r="BB180" s="100" t="s">
        <v>267</v>
      </c>
      <c r="BC180" s="100" t="s">
        <v>267</v>
      </c>
      <c r="BD180" s="100" t="s">
        <v>267</v>
      </c>
      <c r="BE180" s="100" t="s">
        <v>267</v>
      </c>
      <c r="BG180" s="100" t="s">
        <v>269</v>
      </c>
      <c r="BI180" s="100" t="s">
        <v>3360</v>
      </c>
      <c r="BJ180" s="100" t="s">
        <v>269</v>
      </c>
      <c r="BK180" s="100" t="s">
        <v>267</v>
      </c>
      <c r="BL180" s="100" t="s">
        <v>4678</v>
      </c>
      <c r="BM180" s="100" t="s">
        <v>267</v>
      </c>
      <c r="BR180" s="100" t="s">
        <v>267</v>
      </c>
      <c r="BY180" s="100" t="s">
        <v>269</v>
      </c>
      <c r="CD180" s="100">
        <v>24056000000</v>
      </c>
      <c r="CE180" s="100" t="s">
        <v>3036</v>
      </c>
      <c r="CF180" s="100">
        <v>44157</v>
      </c>
      <c r="CT180" s="100" t="b">
        <f>Table1[[#This Row],[company_name_netzero]]&lt;&gt;""</f>
        <v>1</v>
      </c>
      <c r="CZ180" s="100" t="b">
        <f>Table1[[#This Row],[company_name_re100]]&lt;&gt;""</f>
        <v>0</v>
      </c>
    </row>
    <row r="181" spans="1:104" ht="21.9" hidden="1" customHeight="1">
      <c r="A181" s="100">
        <v>179</v>
      </c>
      <c r="B181" s="100" t="s">
        <v>1250</v>
      </c>
      <c r="C181" s="100" t="s">
        <v>4679</v>
      </c>
      <c r="D181" s="100" t="s">
        <v>1251</v>
      </c>
      <c r="E181" s="103">
        <v>9.6000000000000002E-2</v>
      </c>
      <c r="F181" s="100" t="s">
        <v>1252</v>
      </c>
      <c r="G181" s="103">
        <v>-0.16800000000000001</v>
      </c>
      <c r="H181" s="100" t="s">
        <v>1253</v>
      </c>
      <c r="I181" s="102">
        <v>61228</v>
      </c>
      <c r="J181" s="100">
        <v>25</v>
      </c>
      <c r="K181" s="100">
        <v>30</v>
      </c>
      <c r="AH181" s="100" t="b">
        <f>Table1[[#This Row],[sbti_id]]&lt;&gt;""</f>
        <v>0</v>
      </c>
      <c r="AI181" s="100" t="s">
        <v>1250</v>
      </c>
      <c r="AJ181" s="100" t="s">
        <v>3219</v>
      </c>
      <c r="AK181" s="100" t="s">
        <v>3136</v>
      </c>
      <c r="AL181" s="100" t="s">
        <v>2264</v>
      </c>
      <c r="AM181" s="100" t="s">
        <v>269</v>
      </c>
      <c r="AN181" s="100" t="s">
        <v>417</v>
      </c>
      <c r="AQ181" s="100">
        <v>2050</v>
      </c>
      <c r="AR181" s="100" t="s">
        <v>2992</v>
      </c>
      <c r="AS181" s="100">
        <v>2023</v>
      </c>
      <c r="AT181" s="101" t="s">
        <v>4680</v>
      </c>
      <c r="AU181" s="100" t="s">
        <v>4681</v>
      </c>
      <c r="AV181" s="100" t="s">
        <v>3444</v>
      </c>
      <c r="AW181" s="100">
        <v>2030</v>
      </c>
      <c r="AZ181" s="101" t="s">
        <v>4682</v>
      </c>
      <c r="BA181" s="101" t="s">
        <v>4683</v>
      </c>
      <c r="BB181" s="100" t="s">
        <v>2998</v>
      </c>
      <c r="BC181" s="100" t="s">
        <v>266</v>
      </c>
      <c r="BD181" s="100" t="s">
        <v>266</v>
      </c>
      <c r="BE181" s="100" t="s">
        <v>266</v>
      </c>
      <c r="BF181" s="100" t="s">
        <v>4684</v>
      </c>
      <c r="BG181" s="100" t="s">
        <v>266</v>
      </c>
      <c r="BH181" s="100" t="s">
        <v>4685</v>
      </c>
      <c r="BI181" s="100" t="s">
        <v>3001</v>
      </c>
      <c r="BJ181" s="100" t="s">
        <v>269</v>
      </c>
      <c r="BK181" s="100" t="s">
        <v>266</v>
      </c>
      <c r="BL181" s="101" t="s">
        <v>4686</v>
      </c>
      <c r="BM181" s="100" t="s">
        <v>266</v>
      </c>
      <c r="BN181" s="100" t="s">
        <v>4687</v>
      </c>
      <c r="BQ181" s="100" t="s">
        <v>269</v>
      </c>
      <c r="BR181" s="100" t="s">
        <v>267</v>
      </c>
      <c r="BS181" s="101" t="s">
        <v>4688</v>
      </c>
      <c r="BX181" s="100" t="s">
        <v>269</v>
      </c>
      <c r="BY181" s="100" t="s">
        <v>266</v>
      </c>
      <c r="CD181" s="100">
        <v>34281000000</v>
      </c>
      <c r="CE181" s="100" t="s">
        <v>3080</v>
      </c>
      <c r="CF181" s="100">
        <v>61228</v>
      </c>
      <c r="CT181" s="100" t="b">
        <f>Table1[[#This Row],[company_name_netzero]]&lt;&gt;""</f>
        <v>1</v>
      </c>
      <c r="CU181" s="100" t="s">
        <v>1250</v>
      </c>
      <c r="CV181" s="100">
        <v>2019</v>
      </c>
      <c r="CW181" s="100">
        <v>2020</v>
      </c>
      <c r="CX181" s="100" t="s">
        <v>3080</v>
      </c>
      <c r="CY181" s="100" t="s">
        <v>2406</v>
      </c>
      <c r="CZ181" s="100" t="b">
        <f>Table1[[#This Row],[company_name_re100]]&lt;&gt;""</f>
        <v>1</v>
      </c>
    </row>
    <row r="182" spans="1:104" ht="21.9" hidden="1" customHeight="1">
      <c r="A182" s="100">
        <v>180</v>
      </c>
      <c r="B182" s="100" t="s">
        <v>827</v>
      </c>
      <c r="C182" s="100" t="s">
        <v>4689</v>
      </c>
      <c r="D182" s="100" t="s">
        <v>828</v>
      </c>
      <c r="E182" s="103">
        <v>-7.9000000000000001E-2</v>
      </c>
      <c r="F182" s="100" t="s">
        <v>829</v>
      </c>
      <c r="G182" s="103">
        <v>-0.25600000000000001</v>
      </c>
      <c r="H182" s="100" t="s">
        <v>830</v>
      </c>
      <c r="I182" s="102">
        <v>40256</v>
      </c>
      <c r="J182" s="100">
        <v>-27</v>
      </c>
      <c r="K182" s="100">
        <v>31</v>
      </c>
      <c r="AH182" s="100" t="b">
        <f>Table1[[#This Row],[sbti_id]]&lt;&gt;""</f>
        <v>0</v>
      </c>
      <c r="AI182" s="100" t="s">
        <v>827</v>
      </c>
      <c r="AJ182" s="100" t="s">
        <v>3185</v>
      </c>
      <c r="AK182" s="100" t="s">
        <v>3040</v>
      </c>
      <c r="AL182" s="100" t="s">
        <v>2264</v>
      </c>
      <c r="AM182" s="100" t="s">
        <v>269</v>
      </c>
      <c r="AN182" s="100" t="s">
        <v>675</v>
      </c>
      <c r="AQ182" s="100">
        <v>2050</v>
      </c>
      <c r="AR182" s="100" t="s">
        <v>2992</v>
      </c>
      <c r="AS182" s="100">
        <v>2023</v>
      </c>
      <c r="AT182" s="100" t="s">
        <v>4690</v>
      </c>
      <c r="AU182" s="100" t="s">
        <v>4691</v>
      </c>
      <c r="AV182" s="100" t="s">
        <v>2995</v>
      </c>
      <c r="AW182" s="100">
        <v>2030</v>
      </c>
      <c r="AX182" s="100">
        <v>73</v>
      </c>
      <c r="AY182" s="100">
        <v>2013</v>
      </c>
      <c r="AZ182" s="100" t="s">
        <v>4692</v>
      </c>
      <c r="BA182" s="101" t="s">
        <v>4693</v>
      </c>
      <c r="BB182" s="100" t="s">
        <v>2998</v>
      </c>
      <c r="BC182" s="100" t="s">
        <v>266</v>
      </c>
      <c r="BD182" s="100" t="s">
        <v>266</v>
      </c>
      <c r="BE182" s="100" t="s">
        <v>266</v>
      </c>
      <c r="BF182" s="101" t="s">
        <v>4694</v>
      </c>
      <c r="BG182" s="100" t="s">
        <v>266</v>
      </c>
      <c r="BH182" s="100" t="s">
        <v>3469</v>
      </c>
      <c r="BI182" s="100" t="s">
        <v>3001</v>
      </c>
      <c r="BJ182" s="100" t="s">
        <v>269</v>
      </c>
      <c r="BK182" s="100" t="s">
        <v>266</v>
      </c>
      <c r="BL182" s="101" t="s">
        <v>4695</v>
      </c>
      <c r="BM182" s="100" t="s">
        <v>266</v>
      </c>
      <c r="BN182" s="100" t="s">
        <v>3320</v>
      </c>
      <c r="BQ182" s="100" t="s">
        <v>269</v>
      </c>
      <c r="BR182" s="100" t="s">
        <v>418</v>
      </c>
      <c r="BS182" s="100" t="s">
        <v>4696</v>
      </c>
      <c r="BX182" s="100" t="s">
        <v>269</v>
      </c>
      <c r="BY182" s="100" t="s">
        <v>269</v>
      </c>
      <c r="CD182" s="100">
        <v>87246000000</v>
      </c>
      <c r="CE182" s="100" t="s">
        <v>3036</v>
      </c>
      <c r="CF182" s="100">
        <v>43683</v>
      </c>
      <c r="CT182" s="100" t="b">
        <f>Table1[[#This Row],[company_name_netzero]]&lt;&gt;""</f>
        <v>1</v>
      </c>
      <c r="CZ182" s="100" t="b">
        <f>Table1[[#This Row],[company_name_re100]]&lt;&gt;""</f>
        <v>0</v>
      </c>
    </row>
    <row r="183" spans="1:104" ht="21.9" hidden="1" customHeight="1">
      <c r="A183" s="100">
        <v>181</v>
      </c>
      <c r="B183" s="100" t="s">
        <v>1500</v>
      </c>
      <c r="C183" s="100" t="s">
        <v>4697</v>
      </c>
      <c r="D183" s="100" t="s">
        <v>1501</v>
      </c>
      <c r="E183" s="103">
        <v>1.2999999999999999E-2</v>
      </c>
      <c r="F183" s="100" t="s">
        <v>1502</v>
      </c>
      <c r="G183" s="106">
        <v>-0.28000000000000003</v>
      </c>
      <c r="H183" s="100" t="s">
        <v>1503</v>
      </c>
      <c r="I183" s="102">
        <v>35795</v>
      </c>
      <c r="J183" s="100">
        <v>-1</v>
      </c>
      <c r="K183" s="100">
        <v>19</v>
      </c>
      <c r="AH183" s="100" t="b">
        <f>Table1[[#This Row],[sbti_id]]&lt;&gt;""</f>
        <v>0</v>
      </c>
      <c r="AI183" s="100" t="s">
        <v>1500</v>
      </c>
      <c r="AJ183" s="100" t="s">
        <v>3898</v>
      </c>
      <c r="AK183" s="100" t="s">
        <v>3899</v>
      </c>
      <c r="AL183" s="100" t="s">
        <v>2264</v>
      </c>
      <c r="AM183" s="100" t="s">
        <v>269</v>
      </c>
      <c r="AN183" s="100" t="s">
        <v>417</v>
      </c>
      <c r="AQ183" s="100">
        <v>2038</v>
      </c>
      <c r="AR183" s="100" t="s">
        <v>2992</v>
      </c>
      <c r="AS183" s="100">
        <v>2023</v>
      </c>
      <c r="AT183" s="100" t="s">
        <v>4698</v>
      </c>
      <c r="AU183" s="100" t="s">
        <v>4699</v>
      </c>
      <c r="AV183" s="100" t="s">
        <v>3013</v>
      </c>
      <c r="AZ183" s="101" t="s">
        <v>4700</v>
      </c>
      <c r="BA183" s="101" t="s">
        <v>4701</v>
      </c>
      <c r="BB183" s="100" t="s">
        <v>2998</v>
      </c>
      <c r="BC183" s="100" t="s">
        <v>266</v>
      </c>
      <c r="BD183" s="100" t="s">
        <v>266</v>
      </c>
      <c r="BE183" s="100" t="s">
        <v>269</v>
      </c>
      <c r="BF183" s="100" t="s">
        <v>4702</v>
      </c>
      <c r="BG183" s="100" t="s">
        <v>266</v>
      </c>
      <c r="BH183" s="100" t="s">
        <v>3000</v>
      </c>
      <c r="BI183" s="100" t="s">
        <v>3001</v>
      </c>
      <c r="BJ183" s="100" t="s">
        <v>269</v>
      </c>
      <c r="BK183" s="100" t="s">
        <v>266</v>
      </c>
      <c r="BL183" s="100" t="s">
        <v>4703</v>
      </c>
      <c r="BM183" s="100" t="s">
        <v>266</v>
      </c>
      <c r="BN183" s="100" t="s">
        <v>3061</v>
      </c>
      <c r="BQ183" s="100" t="s">
        <v>269</v>
      </c>
      <c r="BR183" s="100" t="s">
        <v>880</v>
      </c>
      <c r="BS183" s="100" t="s">
        <v>4704</v>
      </c>
      <c r="BX183" s="100" t="s">
        <v>266</v>
      </c>
      <c r="BY183" s="100" t="s">
        <v>269</v>
      </c>
      <c r="CD183" s="100">
        <v>78612000000</v>
      </c>
      <c r="CE183" s="100" t="s">
        <v>3036</v>
      </c>
      <c r="CF183" s="100">
        <v>26352</v>
      </c>
      <c r="CT183" s="100" t="b">
        <f>Table1[[#This Row],[company_name_netzero]]&lt;&gt;""</f>
        <v>1</v>
      </c>
      <c r="CZ183" s="100" t="b">
        <f>Table1[[#This Row],[company_name_re100]]&lt;&gt;""</f>
        <v>0</v>
      </c>
    </row>
    <row r="184" spans="1:104" ht="21.9" hidden="1" customHeight="1">
      <c r="A184" s="100">
        <v>182</v>
      </c>
      <c r="B184" s="100" t="s">
        <v>799</v>
      </c>
      <c r="C184" s="100" t="s">
        <v>4705</v>
      </c>
      <c r="D184" s="100" t="s">
        <v>800</v>
      </c>
      <c r="E184" s="103">
        <v>-3.6999999999999998E-2</v>
      </c>
      <c r="F184" s="100" t="s">
        <v>801</v>
      </c>
      <c r="G184" s="103">
        <v>-0.32500000000000001</v>
      </c>
      <c r="H184" s="100" t="s">
        <v>802</v>
      </c>
      <c r="I184" s="102">
        <v>104736</v>
      </c>
      <c r="J184" s="100">
        <v>-13</v>
      </c>
      <c r="K184" s="100">
        <v>25</v>
      </c>
      <c r="AH184" s="100" t="b">
        <f>Table1[[#This Row],[sbti_id]]&lt;&gt;""</f>
        <v>0</v>
      </c>
      <c r="AI184" s="100" t="s">
        <v>4706</v>
      </c>
      <c r="AJ184" s="100" t="s">
        <v>3887</v>
      </c>
      <c r="AK184" s="100" t="s">
        <v>3136</v>
      </c>
      <c r="AL184" s="100" t="s">
        <v>2264</v>
      </c>
      <c r="AM184" s="100" t="s">
        <v>269</v>
      </c>
      <c r="AN184" s="100" t="s">
        <v>2995</v>
      </c>
      <c r="AO184" s="100">
        <v>20</v>
      </c>
      <c r="AP184" s="100">
        <v>2017</v>
      </c>
      <c r="AQ184" s="100">
        <v>2030</v>
      </c>
      <c r="AR184" s="100" t="s">
        <v>2992</v>
      </c>
      <c r="AS184" s="100">
        <v>2022</v>
      </c>
      <c r="AT184" s="100" t="s">
        <v>4707</v>
      </c>
      <c r="AU184" s="100" t="s">
        <v>4708</v>
      </c>
      <c r="AV184" s="100" t="s">
        <v>3013</v>
      </c>
      <c r="BB184" s="100" t="s">
        <v>267</v>
      </c>
      <c r="BC184" s="100" t="s">
        <v>266</v>
      </c>
      <c r="BD184" s="100" t="s">
        <v>266</v>
      </c>
      <c r="BE184" s="100" t="s">
        <v>269</v>
      </c>
      <c r="BF184" s="100" t="s">
        <v>4709</v>
      </c>
      <c r="BG184" s="100" t="s">
        <v>266</v>
      </c>
      <c r="BH184" s="100" t="s">
        <v>3387</v>
      </c>
      <c r="BI184" s="100" t="s">
        <v>3001</v>
      </c>
      <c r="BJ184" s="100" t="s">
        <v>266</v>
      </c>
      <c r="BK184" s="100" t="s">
        <v>267</v>
      </c>
      <c r="BL184" s="100" t="s">
        <v>4710</v>
      </c>
      <c r="BM184" s="100" t="s">
        <v>267</v>
      </c>
      <c r="BQ184" s="100" t="s">
        <v>269</v>
      </c>
      <c r="BR184" s="100" t="s">
        <v>3271</v>
      </c>
      <c r="BS184" s="101" t="s">
        <v>4711</v>
      </c>
      <c r="BX184" s="100" t="s">
        <v>269</v>
      </c>
      <c r="BY184" s="100" t="s">
        <v>269</v>
      </c>
      <c r="CD184" s="110" t="s">
        <v>4712</v>
      </c>
      <c r="CE184" s="100" t="s">
        <v>3036</v>
      </c>
      <c r="CF184" s="100">
        <v>104736</v>
      </c>
      <c r="CT184" s="100" t="b">
        <f>Table1[[#This Row],[company_name_netzero]]&lt;&gt;""</f>
        <v>1</v>
      </c>
      <c r="CZ184" s="100" t="b">
        <f>Table1[[#This Row],[company_name_re100]]&lt;&gt;""</f>
        <v>0</v>
      </c>
    </row>
    <row r="185" spans="1:104" ht="21.9" hidden="1" customHeight="1">
      <c r="A185" s="100">
        <v>183</v>
      </c>
      <c r="B185" s="100" t="s">
        <v>811</v>
      </c>
      <c r="C185" s="100" t="s">
        <v>4713</v>
      </c>
      <c r="D185" s="100" t="s">
        <v>812</v>
      </c>
      <c r="E185" s="103">
        <v>-0.13100000000000001</v>
      </c>
      <c r="F185" s="100" t="s">
        <v>813</v>
      </c>
      <c r="G185" s="103">
        <v>1E-3</v>
      </c>
      <c r="H185" s="100" t="s">
        <v>814</v>
      </c>
      <c r="I185" s="102">
        <v>170711</v>
      </c>
      <c r="J185" s="100">
        <v>-39</v>
      </c>
      <c r="K185" s="100">
        <v>31</v>
      </c>
      <c r="AH185" s="100" t="b">
        <f>Table1[[#This Row],[sbti_id]]&lt;&gt;""</f>
        <v>0</v>
      </c>
      <c r="AI185" s="100" t="s">
        <v>811</v>
      </c>
      <c r="AJ185" s="100" t="s">
        <v>3185</v>
      </c>
      <c r="AK185" s="100" t="s">
        <v>3040</v>
      </c>
      <c r="AL185" s="100" t="s">
        <v>2264</v>
      </c>
      <c r="AM185" s="100" t="s">
        <v>266</v>
      </c>
      <c r="AN185" s="100" t="s">
        <v>417</v>
      </c>
      <c r="AQ185" s="100">
        <v>2050</v>
      </c>
      <c r="AR185" s="100" t="s">
        <v>2992</v>
      </c>
      <c r="AS185" s="100">
        <v>2021</v>
      </c>
      <c r="AT185" s="101" t="s">
        <v>4714</v>
      </c>
      <c r="AU185" s="100" t="s">
        <v>4715</v>
      </c>
      <c r="AV185" s="100" t="s">
        <v>2995</v>
      </c>
      <c r="AW185" s="100">
        <v>2030</v>
      </c>
      <c r="AX185" s="100">
        <v>45</v>
      </c>
      <c r="AY185" s="100">
        <v>2010</v>
      </c>
      <c r="AZ185" s="101" t="s">
        <v>4716</v>
      </c>
      <c r="BA185" s="101" t="s">
        <v>4717</v>
      </c>
      <c r="BB185" s="100" t="s">
        <v>2998</v>
      </c>
      <c r="BC185" s="100" t="s">
        <v>266</v>
      </c>
      <c r="BD185" s="100" t="s">
        <v>266</v>
      </c>
      <c r="BE185" s="100" t="s">
        <v>266</v>
      </c>
      <c r="BF185" s="100" t="s">
        <v>4718</v>
      </c>
      <c r="BG185" s="100" t="s">
        <v>266</v>
      </c>
      <c r="BH185" s="100" t="s">
        <v>3059</v>
      </c>
      <c r="BI185" s="100" t="s">
        <v>3001</v>
      </c>
      <c r="BJ185" s="100" t="s">
        <v>266</v>
      </c>
      <c r="BK185" s="100" t="s">
        <v>266</v>
      </c>
      <c r="BL185" s="101" t="s">
        <v>4719</v>
      </c>
      <c r="BM185" s="100" t="s">
        <v>267</v>
      </c>
      <c r="BQ185" s="100" t="s">
        <v>269</v>
      </c>
      <c r="BR185" s="100" t="s">
        <v>3019</v>
      </c>
      <c r="BS185" s="101" t="s">
        <v>4720</v>
      </c>
      <c r="BX185" s="100" t="s">
        <v>269</v>
      </c>
      <c r="BY185" s="100" t="s">
        <v>269</v>
      </c>
      <c r="CD185" s="100">
        <v>76940000000</v>
      </c>
      <c r="CE185" s="100" t="s">
        <v>3080</v>
      </c>
      <c r="CT185" s="100" t="b">
        <f>Table1[[#This Row],[company_name_netzero]]&lt;&gt;""</f>
        <v>1</v>
      </c>
      <c r="CU185" s="100" t="s">
        <v>811</v>
      </c>
      <c r="CV185" s="100">
        <v>2024</v>
      </c>
      <c r="CW185" s="100">
        <v>2040</v>
      </c>
      <c r="CX185" s="100" t="s">
        <v>3080</v>
      </c>
      <c r="CY185" s="100" t="s">
        <v>2540</v>
      </c>
      <c r="CZ185" s="100" t="b">
        <f>Table1[[#This Row],[company_name_re100]]&lt;&gt;""</f>
        <v>1</v>
      </c>
    </row>
    <row r="186" spans="1:104" ht="21.9" hidden="1" customHeight="1">
      <c r="A186" s="100">
        <v>184</v>
      </c>
      <c r="B186" s="100" t="s">
        <v>815</v>
      </c>
      <c r="C186" s="100" t="s">
        <v>4721</v>
      </c>
      <c r="D186" s="100" t="s">
        <v>816</v>
      </c>
      <c r="E186" s="103">
        <v>0.192</v>
      </c>
      <c r="F186" s="100" t="s">
        <v>817</v>
      </c>
      <c r="G186" s="103">
        <v>0.28899999999999998</v>
      </c>
      <c r="H186" s="100" t="s">
        <v>818</v>
      </c>
      <c r="I186" s="102">
        <v>61121</v>
      </c>
      <c r="J186" s="100">
        <v>44</v>
      </c>
      <c r="K186" s="100">
        <v>31</v>
      </c>
      <c r="L186" s="100">
        <v>40005141</v>
      </c>
      <c r="M186" s="100" t="s">
        <v>4722</v>
      </c>
      <c r="N186" s="100" t="s">
        <v>4723</v>
      </c>
      <c r="O186" s="100" t="s">
        <v>4724</v>
      </c>
      <c r="P186" s="100" t="s">
        <v>3253</v>
      </c>
      <c r="Q186" s="100" t="s">
        <v>2336</v>
      </c>
      <c r="R186" s="100" t="s">
        <v>3136</v>
      </c>
      <c r="S186" s="100" t="s">
        <v>3066</v>
      </c>
      <c r="T186" s="100" t="s">
        <v>673</v>
      </c>
      <c r="U186" s="100" t="s">
        <v>2984</v>
      </c>
      <c r="V186" s="100">
        <v>2025</v>
      </c>
      <c r="AB186" s="101" t="s">
        <v>4725</v>
      </c>
      <c r="AE186" s="100" t="s">
        <v>2987</v>
      </c>
      <c r="AG186" s="104">
        <v>45743.041666666664</v>
      </c>
      <c r="AH186" s="100" t="b">
        <f>Table1[[#This Row],[sbti_id]]&lt;&gt;""</f>
        <v>1</v>
      </c>
      <c r="AI186" s="100" t="s">
        <v>815</v>
      </c>
      <c r="AJ186" s="100" t="s">
        <v>4070</v>
      </c>
      <c r="AK186" s="100" t="s">
        <v>3136</v>
      </c>
      <c r="AL186" s="100" t="s">
        <v>2264</v>
      </c>
      <c r="AM186" s="100" t="s">
        <v>269</v>
      </c>
      <c r="AN186" s="100" t="s">
        <v>417</v>
      </c>
      <c r="AQ186" s="100">
        <v>2050</v>
      </c>
      <c r="AR186" s="100" t="s">
        <v>2992</v>
      </c>
      <c r="AS186" s="100">
        <v>2021</v>
      </c>
      <c r="AT186" s="101" t="s">
        <v>4726</v>
      </c>
      <c r="AU186" s="100" t="s">
        <v>4727</v>
      </c>
      <c r="AV186" s="100" t="s">
        <v>2995</v>
      </c>
      <c r="AW186" s="100">
        <v>2030</v>
      </c>
      <c r="AX186" s="100">
        <v>90</v>
      </c>
      <c r="AY186" s="100">
        <v>2014</v>
      </c>
      <c r="AZ186" s="101" t="s">
        <v>4728</v>
      </c>
      <c r="BA186" s="101" t="s">
        <v>4729</v>
      </c>
      <c r="BB186" s="100" t="s">
        <v>2998</v>
      </c>
      <c r="BC186" s="100" t="s">
        <v>266</v>
      </c>
      <c r="BD186" s="100" t="s">
        <v>266</v>
      </c>
      <c r="BE186" s="100" t="s">
        <v>738</v>
      </c>
      <c r="BF186" s="101" t="s">
        <v>4730</v>
      </c>
      <c r="BG186" s="100" t="s">
        <v>269</v>
      </c>
      <c r="BI186" s="100" t="s">
        <v>3001</v>
      </c>
      <c r="BJ186" s="100" t="s">
        <v>269</v>
      </c>
      <c r="BK186" s="100" t="s">
        <v>266</v>
      </c>
      <c r="BM186" s="100" t="s">
        <v>267</v>
      </c>
      <c r="BQ186" s="100" t="s">
        <v>269</v>
      </c>
      <c r="BR186" s="100" t="s">
        <v>269</v>
      </c>
      <c r="BS186" s="101" t="s">
        <v>4731</v>
      </c>
      <c r="BX186" s="100" t="s">
        <v>269</v>
      </c>
      <c r="BY186" s="100" t="s">
        <v>269</v>
      </c>
      <c r="CD186" s="100">
        <v>24462000000</v>
      </c>
      <c r="CE186" s="100" t="s">
        <v>3080</v>
      </c>
      <c r="CF186" s="100">
        <v>61121</v>
      </c>
      <c r="CT186" s="100" t="b">
        <f>Table1[[#This Row],[company_name_netzero]]&lt;&gt;""</f>
        <v>1</v>
      </c>
      <c r="CU186" s="100" t="s">
        <v>4722</v>
      </c>
      <c r="CV186" s="100">
        <v>2015</v>
      </c>
      <c r="CW186" s="100">
        <v>2020</v>
      </c>
      <c r="CX186" s="100" t="s">
        <v>3080</v>
      </c>
      <c r="CY186" s="100" t="s">
        <v>2336</v>
      </c>
      <c r="CZ186" s="100" t="b">
        <f>Table1[[#This Row],[company_name_re100]]&lt;&gt;""</f>
        <v>1</v>
      </c>
    </row>
    <row r="187" spans="1:104" ht="21.9" hidden="1" customHeight="1">
      <c r="A187" s="100">
        <v>185</v>
      </c>
      <c r="B187" s="100" t="s">
        <v>302</v>
      </c>
      <c r="C187" s="100" t="s">
        <v>4732</v>
      </c>
      <c r="D187" s="100" t="s">
        <v>303</v>
      </c>
      <c r="E187" s="103">
        <v>0.11700000000000001</v>
      </c>
      <c r="F187" s="100" t="s">
        <v>304</v>
      </c>
      <c r="G187" s="103">
        <v>0.23300000000000001</v>
      </c>
      <c r="H187" s="100" t="s">
        <v>305</v>
      </c>
      <c r="I187" s="102">
        <v>93000</v>
      </c>
      <c r="J187" s="100">
        <v>27</v>
      </c>
      <c r="K187" s="100">
        <v>31</v>
      </c>
      <c r="AH187" s="100" t="b">
        <f>Table1[[#This Row],[sbti_id]]&lt;&gt;""</f>
        <v>0</v>
      </c>
      <c r="AI187" s="100" t="s">
        <v>302</v>
      </c>
      <c r="AJ187" s="100" t="s">
        <v>3219</v>
      </c>
      <c r="AK187" s="100" t="s">
        <v>3136</v>
      </c>
      <c r="AL187" s="100" t="s">
        <v>2264</v>
      </c>
      <c r="AM187" s="100" t="s">
        <v>269</v>
      </c>
      <c r="AN187" s="100" t="s">
        <v>417</v>
      </c>
      <c r="AP187" s="100">
        <v>2018</v>
      </c>
      <c r="AQ187" s="100">
        <v>2050</v>
      </c>
      <c r="AR187" s="100" t="s">
        <v>2992</v>
      </c>
      <c r="AS187" s="100">
        <v>2022</v>
      </c>
      <c r="AT187" s="100" t="s">
        <v>4733</v>
      </c>
      <c r="AU187" s="100" t="s">
        <v>4734</v>
      </c>
      <c r="AV187" s="100" t="s">
        <v>2995</v>
      </c>
      <c r="AW187" s="100">
        <v>2025</v>
      </c>
      <c r="AX187" s="100">
        <v>90</v>
      </c>
      <c r="AY187" s="100">
        <v>2018</v>
      </c>
      <c r="AZ187" s="101" t="s">
        <v>4735</v>
      </c>
      <c r="BA187" s="101" t="s">
        <v>4736</v>
      </c>
      <c r="BB187" s="100" t="s">
        <v>2998</v>
      </c>
      <c r="BC187" s="100" t="s">
        <v>266</v>
      </c>
      <c r="BD187" s="100" t="s">
        <v>266</v>
      </c>
      <c r="BE187" s="100" t="s">
        <v>738</v>
      </c>
      <c r="BF187" s="100" t="s">
        <v>4737</v>
      </c>
      <c r="BG187" s="100" t="s">
        <v>266</v>
      </c>
      <c r="BH187" s="100" t="s">
        <v>3191</v>
      </c>
      <c r="BI187" s="100" t="s">
        <v>3001</v>
      </c>
      <c r="BJ187" s="100" t="s">
        <v>266</v>
      </c>
      <c r="BK187" s="100" t="s">
        <v>266</v>
      </c>
      <c r="BL187" s="101" t="s">
        <v>4738</v>
      </c>
      <c r="BM187" s="100" t="s">
        <v>266</v>
      </c>
      <c r="BN187" s="100" t="s">
        <v>3061</v>
      </c>
      <c r="BR187" s="100" t="s">
        <v>880</v>
      </c>
      <c r="BS187" s="101" t="s">
        <v>4739</v>
      </c>
      <c r="BX187" s="100" t="s">
        <v>269</v>
      </c>
      <c r="BY187" s="100" t="s">
        <v>266</v>
      </c>
      <c r="CD187" s="100">
        <v>34230000000</v>
      </c>
      <c r="CE187" s="100" t="s">
        <v>3080</v>
      </c>
      <c r="CF187" s="100">
        <v>91300</v>
      </c>
      <c r="CT187" s="100" t="b">
        <f>Table1[[#This Row],[company_name_netzero]]&lt;&gt;""</f>
        <v>1</v>
      </c>
      <c r="CU187" s="100" t="s">
        <v>302</v>
      </c>
      <c r="CV187" s="100">
        <v>2019</v>
      </c>
      <c r="CW187" s="100">
        <v>2025</v>
      </c>
      <c r="CX187" s="100" t="s">
        <v>3080</v>
      </c>
      <c r="CY187" s="100" t="s">
        <v>2406</v>
      </c>
      <c r="CZ187" s="100" t="b">
        <f>Table1[[#This Row],[company_name_re100]]&lt;&gt;""</f>
        <v>1</v>
      </c>
    </row>
    <row r="188" spans="1:104" ht="21.9" hidden="1" customHeight="1">
      <c r="A188" s="100">
        <v>186</v>
      </c>
      <c r="B188" s="100" t="s">
        <v>835</v>
      </c>
      <c r="C188" s="100" t="s">
        <v>4740</v>
      </c>
      <c r="D188" s="100" t="s">
        <v>836</v>
      </c>
      <c r="E188" s="103">
        <v>5.0999999999999997E-2</v>
      </c>
      <c r="F188" s="100" t="s">
        <v>837</v>
      </c>
      <c r="G188" s="103">
        <v>-0.22900000000000001</v>
      </c>
      <c r="H188" s="100" t="s">
        <v>838</v>
      </c>
      <c r="I188" s="102">
        <v>121000</v>
      </c>
      <c r="J188" s="100">
        <v>7</v>
      </c>
      <c r="K188" s="100">
        <v>31</v>
      </c>
      <c r="AH188" s="100" t="b">
        <f>Table1[[#This Row],[sbti_id]]&lt;&gt;""</f>
        <v>0</v>
      </c>
      <c r="AI188" s="100" t="s">
        <v>835</v>
      </c>
      <c r="AJ188" s="100" t="s">
        <v>2989</v>
      </c>
      <c r="AK188" s="100" t="s">
        <v>2990</v>
      </c>
      <c r="AL188" s="100" t="s">
        <v>2264</v>
      </c>
      <c r="AM188" s="100" t="s">
        <v>269</v>
      </c>
      <c r="AN188" s="100" t="s">
        <v>2995</v>
      </c>
      <c r="AO188" s="100">
        <v>36</v>
      </c>
      <c r="AP188" s="100">
        <v>2020</v>
      </c>
      <c r="AQ188" s="100">
        <v>2030</v>
      </c>
      <c r="AR188" s="100" t="s">
        <v>2992</v>
      </c>
      <c r="AS188" s="100">
        <v>2022</v>
      </c>
      <c r="AT188" s="100" t="s">
        <v>4741</v>
      </c>
      <c r="AU188" s="100" t="s">
        <v>4742</v>
      </c>
      <c r="AV188" s="100" t="s">
        <v>3013</v>
      </c>
      <c r="BA188" s="100" t="s">
        <v>4743</v>
      </c>
      <c r="BB188" s="100" t="s">
        <v>267</v>
      </c>
      <c r="BC188" s="100" t="s">
        <v>266</v>
      </c>
      <c r="BD188" s="100" t="s">
        <v>266</v>
      </c>
      <c r="BE188" s="100" t="s">
        <v>269</v>
      </c>
      <c r="BF188" s="100" t="s">
        <v>4744</v>
      </c>
      <c r="BG188" s="100" t="s">
        <v>269</v>
      </c>
      <c r="BI188" s="100" t="s">
        <v>3001</v>
      </c>
      <c r="BJ188" s="100" t="s">
        <v>269</v>
      </c>
      <c r="BK188" s="100" t="s">
        <v>267</v>
      </c>
      <c r="BL188" s="100" t="s">
        <v>4745</v>
      </c>
      <c r="BM188" s="100" t="s">
        <v>267</v>
      </c>
      <c r="BQ188" s="100" t="s">
        <v>269</v>
      </c>
      <c r="BR188" s="100" t="s">
        <v>267</v>
      </c>
      <c r="BX188" s="100" t="s">
        <v>269</v>
      </c>
      <c r="BY188" s="100" t="s">
        <v>269</v>
      </c>
      <c r="CD188" s="100">
        <v>71811000000</v>
      </c>
      <c r="CE188" s="100" t="s">
        <v>3095</v>
      </c>
      <c r="CF188" s="100">
        <v>121000</v>
      </c>
      <c r="CT188" s="100" t="b">
        <f>Table1[[#This Row],[company_name_netzero]]&lt;&gt;""</f>
        <v>1</v>
      </c>
      <c r="CZ188" s="100" t="b">
        <f>Table1[[#This Row],[company_name_re100]]&lt;&gt;""</f>
        <v>0</v>
      </c>
    </row>
    <row r="189" spans="1:104" ht="21.9" hidden="1" customHeight="1">
      <c r="A189" s="100">
        <v>187</v>
      </c>
      <c r="B189" s="100" t="s">
        <v>1358</v>
      </c>
      <c r="C189" s="100" t="s">
        <v>4746</v>
      </c>
      <c r="D189" s="100" t="s">
        <v>1359</v>
      </c>
      <c r="E189" s="103">
        <v>6.0999999999999999E-2</v>
      </c>
      <c r="F189" s="100" t="s">
        <v>1360</v>
      </c>
      <c r="G189" s="103">
        <v>1.8049999999999999</v>
      </c>
      <c r="H189" s="100" t="s">
        <v>1361</v>
      </c>
      <c r="I189" s="102">
        <v>45000</v>
      </c>
      <c r="J189" s="100">
        <v>15</v>
      </c>
      <c r="K189" s="100">
        <v>31</v>
      </c>
      <c r="L189" s="100">
        <v>40015075</v>
      </c>
      <c r="M189" s="100" t="s">
        <v>4747</v>
      </c>
      <c r="N189" s="100" t="s">
        <v>4748</v>
      </c>
      <c r="O189" s="100" t="s">
        <v>4749</v>
      </c>
      <c r="P189" s="100" t="s">
        <v>3253</v>
      </c>
      <c r="Q189" s="100" t="s">
        <v>2981</v>
      </c>
      <c r="R189" s="100" t="s">
        <v>2982</v>
      </c>
      <c r="S189" s="100" t="s">
        <v>3066</v>
      </c>
      <c r="T189" s="100" t="s">
        <v>3067</v>
      </c>
      <c r="AF189" s="100" t="s">
        <v>3591</v>
      </c>
      <c r="AG189" s="104">
        <v>42480.041666666664</v>
      </c>
      <c r="AH189" s="100" t="b">
        <f>Table1[[#This Row],[sbti_id]]&lt;&gt;""</f>
        <v>1</v>
      </c>
      <c r="AI189" s="100" t="s">
        <v>1358</v>
      </c>
      <c r="AJ189" s="100" t="s">
        <v>2989</v>
      </c>
      <c r="AK189" s="100" t="s">
        <v>2990</v>
      </c>
      <c r="AL189" s="100" t="s">
        <v>2264</v>
      </c>
      <c r="AM189" s="100" t="s">
        <v>269</v>
      </c>
      <c r="AN189" s="100" t="s">
        <v>417</v>
      </c>
      <c r="AQ189" s="100">
        <v>2050</v>
      </c>
      <c r="AR189" s="100" t="s">
        <v>2992</v>
      </c>
      <c r="AS189" s="100">
        <v>2022</v>
      </c>
      <c r="AT189" s="101" t="s">
        <v>4750</v>
      </c>
      <c r="AU189" s="100" t="s">
        <v>4751</v>
      </c>
      <c r="AV189" s="100" t="s">
        <v>2995</v>
      </c>
      <c r="AW189" s="100">
        <v>2030</v>
      </c>
      <c r="AX189" s="100">
        <v>30</v>
      </c>
      <c r="AY189" s="100">
        <v>2019</v>
      </c>
      <c r="AZ189" s="100" t="s">
        <v>4752</v>
      </c>
      <c r="BA189" s="101" t="s">
        <v>4753</v>
      </c>
      <c r="BB189" s="100" t="s">
        <v>2998</v>
      </c>
      <c r="BC189" s="100" t="s">
        <v>266</v>
      </c>
      <c r="BD189" s="100" t="s">
        <v>266</v>
      </c>
      <c r="BE189" s="100" t="s">
        <v>738</v>
      </c>
      <c r="BF189" s="100" t="s">
        <v>4754</v>
      </c>
      <c r="BG189" s="100" t="s">
        <v>266</v>
      </c>
      <c r="BH189" s="100" t="s">
        <v>3469</v>
      </c>
      <c r="BI189" s="100" t="s">
        <v>3001</v>
      </c>
      <c r="BJ189" s="100" t="s">
        <v>269</v>
      </c>
      <c r="BK189" s="100" t="s">
        <v>267</v>
      </c>
      <c r="BL189" s="101" t="s">
        <v>4755</v>
      </c>
      <c r="BM189" s="100" t="s">
        <v>266</v>
      </c>
      <c r="BN189" s="100" t="s">
        <v>3061</v>
      </c>
      <c r="BQ189" s="100" t="s">
        <v>266</v>
      </c>
      <c r="BR189" s="100" t="s">
        <v>267</v>
      </c>
      <c r="BS189" s="100" t="s">
        <v>4756</v>
      </c>
      <c r="BX189" s="100" t="s">
        <v>269</v>
      </c>
      <c r="BY189" s="100" t="s">
        <v>269</v>
      </c>
      <c r="CD189" s="100">
        <v>70986000000</v>
      </c>
      <c r="CE189" s="100" t="s">
        <v>3080</v>
      </c>
      <c r="CF189" s="100">
        <v>45000</v>
      </c>
      <c r="CT189" s="100" t="b">
        <f>Table1[[#This Row],[company_name_netzero]]&lt;&gt;""</f>
        <v>1</v>
      </c>
      <c r="CZ189" s="100" t="b">
        <f>Table1[[#This Row],[company_name_re100]]&lt;&gt;""</f>
        <v>0</v>
      </c>
    </row>
    <row r="190" spans="1:104" ht="21.9" hidden="1" customHeight="1">
      <c r="A190" s="100">
        <v>188</v>
      </c>
      <c r="B190" s="100" t="s">
        <v>1684</v>
      </c>
      <c r="C190" s="100" t="s">
        <v>4757</v>
      </c>
      <c r="D190" s="100" t="s">
        <v>1685</v>
      </c>
      <c r="E190" s="103">
        <v>5.2999999999999999E-2</v>
      </c>
      <c r="F190" s="100" t="s">
        <v>1686</v>
      </c>
      <c r="G190" s="103">
        <v>-0.26600000000000001</v>
      </c>
      <c r="H190" s="100" t="s">
        <v>1687</v>
      </c>
      <c r="I190" s="102">
        <v>103249</v>
      </c>
      <c r="J190" s="100">
        <v>9</v>
      </c>
      <c r="K190" s="100">
        <v>31</v>
      </c>
      <c r="L190" s="100">
        <v>40007612</v>
      </c>
      <c r="N190" s="100" t="s">
        <v>4758</v>
      </c>
      <c r="O190" s="100" t="s">
        <v>4759</v>
      </c>
      <c r="P190" s="100" t="s">
        <v>2980</v>
      </c>
      <c r="Q190" s="100" t="s">
        <v>3982</v>
      </c>
      <c r="R190" s="100" t="s">
        <v>3136</v>
      </c>
      <c r="S190" s="100" t="s">
        <v>3118</v>
      </c>
      <c r="T190" s="100" t="s">
        <v>673</v>
      </c>
      <c r="U190" s="100" t="s">
        <v>2984</v>
      </c>
      <c r="V190" s="100">
        <v>2029</v>
      </c>
      <c r="W190" s="100" t="s">
        <v>673</v>
      </c>
      <c r="X190" s="100" t="s">
        <v>2984</v>
      </c>
      <c r="Y190" s="100">
        <v>2045</v>
      </c>
      <c r="Z190" s="100" t="s">
        <v>673</v>
      </c>
      <c r="AA190" s="100">
        <v>2045</v>
      </c>
      <c r="AB190" s="101" t="s">
        <v>4760</v>
      </c>
      <c r="AC190" s="100" t="s">
        <v>2986</v>
      </c>
      <c r="AD190" s="104">
        <v>44868.041666666664</v>
      </c>
      <c r="AE190" s="100" t="s">
        <v>2987</v>
      </c>
      <c r="AG190" s="104">
        <v>45736.041666666664</v>
      </c>
      <c r="AH190" s="100" t="b">
        <f>Table1[[#This Row],[sbti_id]]&lt;&gt;""</f>
        <v>1</v>
      </c>
      <c r="AJ190" s="100" t="s">
        <v>3287</v>
      </c>
      <c r="AK190" s="100" t="s">
        <v>3136</v>
      </c>
      <c r="AL190" s="100" t="s">
        <v>2264</v>
      </c>
      <c r="AM190" s="100" t="s">
        <v>269</v>
      </c>
      <c r="AN190" s="100" t="s">
        <v>2991</v>
      </c>
      <c r="AQ190" s="100">
        <v>2050</v>
      </c>
      <c r="AR190" s="100" t="s">
        <v>2992</v>
      </c>
      <c r="AS190" s="100">
        <v>2020</v>
      </c>
      <c r="AT190" s="101" t="s">
        <v>4761</v>
      </c>
      <c r="AU190" s="100" t="s">
        <v>4762</v>
      </c>
      <c r="AV190" s="100" t="s">
        <v>2995</v>
      </c>
      <c r="AW190" s="100">
        <v>2025</v>
      </c>
      <c r="AX190" s="100">
        <v>75</v>
      </c>
      <c r="AY190" s="100">
        <v>2019</v>
      </c>
      <c r="AZ190" s="101" t="s">
        <v>4763</v>
      </c>
      <c r="BA190" s="101" t="s">
        <v>4764</v>
      </c>
      <c r="BB190" s="100" t="s">
        <v>267</v>
      </c>
      <c r="BC190" s="100" t="s">
        <v>266</v>
      </c>
      <c r="BD190" s="100" t="s">
        <v>266</v>
      </c>
      <c r="BE190" s="100" t="s">
        <v>738</v>
      </c>
      <c r="BF190" s="100" t="s">
        <v>4765</v>
      </c>
      <c r="BG190" s="100" t="s">
        <v>266</v>
      </c>
      <c r="BH190" s="100" t="s">
        <v>3059</v>
      </c>
      <c r="BI190" s="100" t="s">
        <v>3001</v>
      </c>
      <c r="BJ190" s="100" t="s">
        <v>269</v>
      </c>
      <c r="BK190" s="100" t="s">
        <v>266</v>
      </c>
      <c r="BL190" s="101" t="s">
        <v>4766</v>
      </c>
      <c r="BM190" s="100" t="s">
        <v>267</v>
      </c>
      <c r="BQ190" s="100" t="s">
        <v>269</v>
      </c>
      <c r="BR190" s="100" t="s">
        <v>3271</v>
      </c>
      <c r="BS190" s="100" t="s">
        <v>4767</v>
      </c>
      <c r="BX190" s="100" t="s">
        <v>269</v>
      </c>
      <c r="BY190" s="100" t="s">
        <v>269</v>
      </c>
      <c r="CD190" s="100">
        <v>68692000000</v>
      </c>
      <c r="CE190" s="100" t="s">
        <v>3130</v>
      </c>
      <c r="CT190" s="100" t="b">
        <f>Table1[[#This Row],[company_name_netzero]]&lt;&gt;""</f>
        <v>0</v>
      </c>
      <c r="CZ190" s="100" t="b">
        <f>Table1[[#This Row],[company_name_re100]]&lt;&gt;""</f>
        <v>0</v>
      </c>
    </row>
    <row r="191" spans="1:104" ht="21.9" hidden="1" customHeight="1">
      <c r="A191" s="100">
        <v>189</v>
      </c>
      <c r="B191" s="100" t="s">
        <v>847</v>
      </c>
      <c r="C191" s="100" t="s">
        <v>4768</v>
      </c>
      <c r="D191" s="100" t="s">
        <v>848</v>
      </c>
      <c r="E191" s="103">
        <v>8.6999999999999994E-2</v>
      </c>
      <c r="F191" s="100" t="s">
        <v>849</v>
      </c>
      <c r="G191" s="103">
        <v>9.9000000000000005E-2</v>
      </c>
      <c r="H191" s="100" t="s">
        <v>850</v>
      </c>
      <c r="I191" s="102">
        <v>271000</v>
      </c>
      <c r="J191" s="100">
        <v>18</v>
      </c>
      <c r="K191" s="100">
        <v>31</v>
      </c>
      <c r="AH191" s="100" t="b">
        <f>Table1[[#This Row],[sbti_id]]&lt;&gt;""</f>
        <v>0</v>
      </c>
      <c r="AI191" s="100" t="s">
        <v>847</v>
      </c>
      <c r="AJ191" s="100" t="s">
        <v>2989</v>
      </c>
      <c r="AK191" s="100" t="s">
        <v>2990</v>
      </c>
      <c r="AL191" s="100" t="s">
        <v>2264</v>
      </c>
      <c r="AM191" s="100" t="s">
        <v>269</v>
      </c>
      <c r="AN191" s="100" t="s">
        <v>3013</v>
      </c>
      <c r="AU191" s="100" t="s">
        <v>4769</v>
      </c>
      <c r="AV191" s="100" t="s">
        <v>3013</v>
      </c>
      <c r="BA191" s="101" t="s">
        <v>4770</v>
      </c>
      <c r="BB191" s="100" t="s">
        <v>267</v>
      </c>
      <c r="BC191" s="100" t="s">
        <v>267</v>
      </c>
      <c r="BD191" s="100" t="s">
        <v>267</v>
      </c>
      <c r="BE191" s="100" t="s">
        <v>267</v>
      </c>
      <c r="BF191" s="100" t="s">
        <v>4771</v>
      </c>
      <c r="BG191" s="100" t="s">
        <v>269</v>
      </c>
      <c r="BI191" s="100" t="s">
        <v>3001</v>
      </c>
      <c r="BJ191" s="100" t="s">
        <v>269</v>
      </c>
      <c r="BK191" s="100" t="s">
        <v>267</v>
      </c>
      <c r="BL191" s="101" t="s">
        <v>4772</v>
      </c>
      <c r="BM191" s="100" t="s">
        <v>267</v>
      </c>
      <c r="BQ191" s="100" t="s">
        <v>269</v>
      </c>
      <c r="BR191" s="100" t="s">
        <v>267</v>
      </c>
      <c r="BX191" s="100" t="s">
        <v>269</v>
      </c>
      <c r="BY191" s="100" t="s">
        <v>269</v>
      </c>
      <c r="CD191" s="100">
        <v>71585000000</v>
      </c>
      <c r="CE191" s="100" t="s">
        <v>3130</v>
      </c>
      <c r="CF191" s="100">
        <v>316000</v>
      </c>
      <c r="CT191" s="100" t="b">
        <f>Table1[[#This Row],[company_name_netzero]]&lt;&gt;""</f>
        <v>1</v>
      </c>
      <c r="CZ191" s="100" t="b">
        <f>Table1[[#This Row],[company_name_re100]]&lt;&gt;""</f>
        <v>0</v>
      </c>
    </row>
    <row r="192" spans="1:104" ht="21.9" hidden="1" customHeight="1">
      <c r="A192" s="100">
        <v>190</v>
      </c>
      <c r="B192" s="100" t="s">
        <v>306</v>
      </c>
      <c r="C192" s="100" t="s">
        <v>4773</v>
      </c>
      <c r="D192" s="100" t="s">
        <v>307</v>
      </c>
      <c r="E192" s="103">
        <v>-5.2999999999999999E-2</v>
      </c>
      <c r="F192" s="100" t="s">
        <v>308</v>
      </c>
      <c r="G192" s="103">
        <v>4.7709999999999999</v>
      </c>
      <c r="H192" s="100" t="s">
        <v>309</v>
      </c>
      <c r="I192" s="102">
        <v>111822</v>
      </c>
      <c r="J192" s="100">
        <v>-18</v>
      </c>
      <c r="K192" s="100">
        <v>31</v>
      </c>
      <c r="AH192" s="100" t="b">
        <f>Table1[[#This Row],[sbti_id]]&lt;&gt;""</f>
        <v>0</v>
      </c>
      <c r="AI192" s="100" t="s">
        <v>306</v>
      </c>
      <c r="AJ192" s="100" t="s">
        <v>3142</v>
      </c>
      <c r="AK192" s="100" t="s">
        <v>3136</v>
      </c>
      <c r="AL192" s="100" t="s">
        <v>2264</v>
      </c>
      <c r="AM192" s="100" t="s">
        <v>269</v>
      </c>
      <c r="AN192" s="100" t="s">
        <v>417</v>
      </c>
      <c r="AQ192" s="100">
        <v>2050</v>
      </c>
      <c r="AR192" s="100" t="s">
        <v>2992</v>
      </c>
      <c r="AS192" s="100">
        <v>2021</v>
      </c>
      <c r="AT192" s="100" t="s">
        <v>4774</v>
      </c>
      <c r="AU192" s="100" t="s">
        <v>4775</v>
      </c>
      <c r="AV192" s="100" t="s">
        <v>2995</v>
      </c>
      <c r="AW192" s="100">
        <v>2030</v>
      </c>
      <c r="AX192" s="100">
        <v>25</v>
      </c>
      <c r="AY192" s="100">
        <v>2018</v>
      </c>
      <c r="AZ192" s="100" t="s">
        <v>4776</v>
      </c>
      <c r="BA192" s="101" t="s">
        <v>4777</v>
      </c>
      <c r="BB192" s="100" t="s">
        <v>2998</v>
      </c>
      <c r="BC192" s="100" t="s">
        <v>266</v>
      </c>
      <c r="BD192" s="100" t="s">
        <v>266</v>
      </c>
      <c r="BE192" s="100" t="s">
        <v>738</v>
      </c>
      <c r="BF192" s="101" t="s">
        <v>4778</v>
      </c>
      <c r="BG192" s="100" t="s">
        <v>269</v>
      </c>
      <c r="BI192" s="100" t="s">
        <v>3001</v>
      </c>
      <c r="BJ192" s="100" t="s">
        <v>269</v>
      </c>
      <c r="BK192" s="100" t="s">
        <v>266</v>
      </c>
      <c r="BL192" s="101" t="s">
        <v>4779</v>
      </c>
      <c r="BM192" s="100" t="s">
        <v>266</v>
      </c>
      <c r="BN192" s="100" t="s">
        <v>3061</v>
      </c>
      <c r="BQ192" s="100" t="s">
        <v>269</v>
      </c>
      <c r="BR192" s="100" t="s">
        <v>267</v>
      </c>
      <c r="BS192" s="101" t="s">
        <v>4780</v>
      </c>
      <c r="BX192" s="100" t="s">
        <v>269</v>
      </c>
      <c r="BY192" s="100" t="s">
        <v>269</v>
      </c>
      <c r="CD192" s="100">
        <v>70591000000</v>
      </c>
      <c r="CE192" s="100" t="s">
        <v>3284</v>
      </c>
      <c r="CF192" s="100">
        <v>111822</v>
      </c>
      <c r="CT192" s="100" t="b">
        <f>Table1[[#This Row],[company_name_netzero]]&lt;&gt;""</f>
        <v>1</v>
      </c>
      <c r="CZ192" s="100" t="b">
        <f>Table1[[#This Row],[company_name_re100]]&lt;&gt;""</f>
        <v>0</v>
      </c>
    </row>
    <row r="193" spans="1:104" ht="21.9" hidden="1" customHeight="1">
      <c r="A193" s="100">
        <v>191</v>
      </c>
      <c r="B193" s="105" t="s">
        <v>861</v>
      </c>
      <c r="C193" s="100" t="s">
        <v>4781</v>
      </c>
      <c r="D193" s="100" t="s">
        <v>862</v>
      </c>
      <c r="E193" s="103">
        <v>4.4999999999999998E-2</v>
      </c>
      <c r="F193" s="100" t="s">
        <v>863</v>
      </c>
      <c r="G193" s="103">
        <v>-0.98699999999999999</v>
      </c>
      <c r="H193" s="100" t="s">
        <v>864</v>
      </c>
      <c r="I193" s="102">
        <v>130760</v>
      </c>
      <c r="J193" s="100">
        <v>3</v>
      </c>
      <c r="K193" s="100">
        <v>24</v>
      </c>
      <c r="AH193" s="100" t="b">
        <f>Table1[[#This Row],[sbti_id]]&lt;&gt;""</f>
        <v>0</v>
      </c>
      <c r="AI193" s="100" t="s">
        <v>4782</v>
      </c>
      <c r="AJ193" s="100" t="s">
        <v>4783</v>
      </c>
      <c r="AK193" s="100" t="s">
        <v>3024</v>
      </c>
      <c r="AL193" s="100" t="s">
        <v>2264</v>
      </c>
      <c r="AM193" s="100" t="s">
        <v>269</v>
      </c>
      <c r="AN193" s="100" t="s">
        <v>675</v>
      </c>
      <c r="AQ193" s="100">
        <v>2050</v>
      </c>
      <c r="AR193" s="100" t="s">
        <v>2992</v>
      </c>
      <c r="AS193" s="100">
        <v>2021</v>
      </c>
      <c r="AT193" s="101" t="s">
        <v>4784</v>
      </c>
      <c r="AU193" s="100" t="s">
        <v>4785</v>
      </c>
      <c r="AV193" s="100" t="s">
        <v>2995</v>
      </c>
      <c r="AW193" s="100">
        <v>2030</v>
      </c>
      <c r="AX193" s="100">
        <v>27</v>
      </c>
      <c r="AY193" s="100">
        <v>2017</v>
      </c>
      <c r="AZ193" s="100" t="s">
        <v>4786</v>
      </c>
      <c r="BA193" s="100" t="s">
        <v>4787</v>
      </c>
      <c r="BB193" s="100" t="s">
        <v>2998</v>
      </c>
      <c r="BC193" s="100" t="s">
        <v>266</v>
      </c>
      <c r="BD193" s="100" t="s">
        <v>266</v>
      </c>
      <c r="BE193" s="100" t="s">
        <v>269</v>
      </c>
      <c r="BF193" s="100" t="s">
        <v>4788</v>
      </c>
      <c r="BG193" s="100" t="s">
        <v>266</v>
      </c>
      <c r="BH193" s="100" t="s">
        <v>3059</v>
      </c>
      <c r="BI193" s="100" t="s">
        <v>3360</v>
      </c>
      <c r="BJ193" s="100" t="s">
        <v>269</v>
      </c>
      <c r="BK193" s="100" t="s">
        <v>267</v>
      </c>
      <c r="BM193" s="100" t="s">
        <v>267</v>
      </c>
      <c r="BQ193" s="100" t="s">
        <v>269</v>
      </c>
      <c r="BR193" s="100" t="s">
        <v>267</v>
      </c>
      <c r="BX193" s="100" t="s">
        <v>269</v>
      </c>
      <c r="BY193" s="100" t="s">
        <v>269</v>
      </c>
      <c r="CD193" s="100">
        <v>66626000000</v>
      </c>
      <c r="CE193" s="100" t="s">
        <v>3036</v>
      </c>
      <c r="CF193" s="100">
        <v>130760</v>
      </c>
      <c r="CT193" s="100" t="b">
        <f>Table1[[#This Row],[company_name_netzero]]&lt;&gt;""</f>
        <v>1</v>
      </c>
      <c r="CZ193" s="100" t="b">
        <f>Table1[[#This Row],[company_name_re100]]&lt;&gt;""</f>
        <v>0</v>
      </c>
    </row>
    <row r="194" spans="1:104" ht="21.9" hidden="1" customHeight="1">
      <c r="A194" s="100">
        <v>192</v>
      </c>
      <c r="B194" s="100" t="s">
        <v>865</v>
      </c>
      <c r="C194" s="100" t="s">
        <v>4789</v>
      </c>
      <c r="D194" s="100" t="s">
        <v>866</v>
      </c>
      <c r="E194" s="103">
        <v>0.30399999999999999</v>
      </c>
      <c r="F194" s="100" t="s">
        <v>867</v>
      </c>
      <c r="G194" s="103">
        <v>9.6000000000000002E-2</v>
      </c>
      <c r="H194" s="100" t="s">
        <v>868</v>
      </c>
      <c r="I194" s="102">
        <v>37936</v>
      </c>
      <c r="J194" s="100">
        <v>74</v>
      </c>
      <c r="K194" s="100">
        <v>31</v>
      </c>
      <c r="L194" s="100">
        <v>40000055</v>
      </c>
      <c r="N194" s="100" t="s">
        <v>4790</v>
      </c>
      <c r="O194" s="100" t="s">
        <v>4791</v>
      </c>
      <c r="P194" s="100" t="s">
        <v>3253</v>
      </c>
      <c r="Q194" s="100" t="s">
        <v>2981</v>
      </c>
      <c r="R194" s="100" t="s">
        <v>2982</v>
      </c>
      <c r="S194" s="100" t="s">
        <v>3066</v>
      </c>
      <c r="T194" s="100" t="s">
        <v>1421</v>
      </c>
      <c r="AF194" s="100" t="s">
        <v>2988</v>
      </c>
      <c r="AG194" s="104">
        <v>42156.041666666664</v>
      </c>
      <c r="AH194" s="100" t="b">
        <f>Table1[[#This Row],[sbti_id]]&lt;&gt;""</f>
        <v>1</v>
      </c>
      <c r="CT194" s="100" t="b">
        <f>Table1[[#This Row],[company_name_netzero]]&lt;&gt;""</f>
        <v>0</v>
      </c>
      <c r="CZ194" s="100" t="b">
        <f>Table1[[#This Row],[company_name_re100]]&lt;&gt;""</f>
        <v>0</v>
      </c>
    </row>
    <row r="195" spans="1:104" ht="21.9" hidden="1" customHeight="1">
      <c r="A195" s="100">
        <v>193</v>
      </c>
      <c r="B195" s="100" t="s">
        <v>872</v>
      </c>
      <c r="C195" s="100" t="s">
        <v>4792</v>
      </c>
      <c r="D195" s="100" t="s">
        <v>873</v>
      </c>
      <c r="E195" s="103">
        <v>-1.6E-2</v>
      </c>
      <c r="F195" s="100" t="s">
        <v>874</v>
      </c>
      <c r="G195" s="103">
        <v>-4.0000000000000001E-3</v>
      </c>
      <c r="H195" s="100" t="s">
        <v>875</v>
      </c>
      <c r="I195" s="102">
        <v>117201</v>
      </c>
      <c r="J195" s="100">
        <v>-14</v>
      </c>
      <c r="K195" s="100">
        <v>14</v>
      </c>
      <c r="AH195" s="100" t="b">
        <f>Table1[[#This Row],[sbti_id]]&lt;&gt;""</f>
        <v>0</v>
      </c>
      <c r="AI195" s="100" t="s">
        <v>4793</v>
      </c>
      <c r="AJ195" s="100" t="s">
        <v>3039</v>
      </c>
      <c r="AK195" s="100" t="s">
        <v>3040</v>
      </c>
      <c r="AL195" s="100" t="s">
        <v>2264</v>
      </c>
      <c r="AM195" s="100" t="s">
        <v>269</v>
      </c>
      <c r="AN195" s="100" t="s">
        <v>675</v>
      </c>
      <c r="AQ195" s="100">
        <v>2060</v>
      </c>
      <c r="AR195" s="100" t="s">
        <v>2992</v>
      </c>
      <c r="AS195" s="100">
        <v>2021</v>
      </c>
      <c r="AT195" s="100" t="s">
        <v>4794</v>
      </c>
      <c r="AU195" s="100" t="s">
        <v>4795</v>
      </c>
      <c r="AV195" s="100" t="s">
        <v>3013</v>
      </c>
      <c r="AW195" s="100">
        <v>2030</v>
      </c>
      <c r="BA195" s="100" t="s">
        <v>4796</v>
      </c>
      <c r="BB195" s="100" t="s">
        <v>2998</v>
      </c>
      <c r="BC195" s="100" t="s">
        <v>266</v>
      </c>
      <c r="BD195" s="100" t="s">
        <v>266</v>
      </c>
      <c r="BE195" s="100" t="s">
        <v>266</v>
      </c>
      <c r="BF195" s="100" t="s">
        <v>4797</v>
      </c>
      <c r="BG195" s="100" t="s">
        <v>266</v>
      </c>
      <c r="BI195" s="100" t="s">
        <v>3001</v>
      </c>
      <c r="BJ195" s="100" t="s">
        <v>266</v>
      </c>
      <c r="BK195" s="100" t="s">
        <v>266</v>
      </c>
      <c r="BL195" s="101" t="s">
        <v>4798</v>
      </c>
      <c r="BM195" s="100" t="s">
        <v>267</v>
      </c>
      <c r="BQ195" s="100" t="s">
        <v>269</v>
      </c>
      <c r="BR195" s="100" t="s">
        <v>3019</v>
      </c>
      <c r="BS195" s="100" t="s">
        <v>4799</v>
      </c>
      <c r="BX195" s="100" t="s">
        <v>269</v>
      </c>
      <c r="BY195" s="100" t="s">
        <v>269</v>
      </c>
      <c r="CD195" s="100">
        <v>70368000000</v>
      </c>
      <c r="CE195" s="100" t="s">
        <v>3080</v>
      </c>
      <c r="CF195" s="100">
        <v>117201</v>
      </c>
      <c r="CT195" s="100" t="b">
        <f>Table1[[#This Row],[company_name_netzero]]&lt;&gt;""</f>
        <v>1</v>
      </c>
      <c r="CZ195" s="100" t="b">
        <f>Table1[[#This Row],[company_name_re100]]&lt;&gt;""</f>
        <v>0</v>
      </c>
    </row>
    <row r="196" spans="1:104" ht="21.9" hidden="1" customHeight="1">
      <c r="A196" s="100">
        <v>194</v>
      </c>
      <c r="B196" s="100" t="s">
        <v>876</v>
      </c>
      <c r="C196" s="100" t="s">
        <v>4800</v>
      </c>
      <c r="D196" s="100" t="s">
        <v>877</v>
      </c>
      <c r="E196" s="103">
        <v>-7.1999999999999995E-2</v>
      </c>
      <c r="F196" s="100" t="s">
        <v>878</v>
      </c>
      <c r="G196" s="103">
        <v>-0.34200000000000003</v>
      </c>
      <c r="H196" s="100" t="s">
        <v>879</v>
      </c>
      <c r="I196" s="102">
        <v>52157</v>
      </c>
      <c r="J196" s="100">
        <v>-27</v>
      </c>
      <c r="K196" s="100">
        <v>29</v>
      </c>
      <c r="AH196" s="100" t="b">
        <f>Table1[[#This Row],[sbti_id]]&lt;&gt;""</f>
        <v>0</v>
      </c>
      <c r="CT196" s="100" t="b">
        <f>Table1[[#This Row],[company_name_netzero]]&lt;&gt;""</f>
        <v>0</v>
      </c>
      <c r="CZ196" s="100" t="b">
        <f>Table1[[#This Row],[company_name_re100]]&lt;&gt;""</f>
        <v>0</v>
      </c>
    </row>
    <row r="197" spans="1:104" ht="21.9" hidden="1" customHeight="1">
      <c r="A197" s="100">
        <v>195</v>
      </c>
      <c r="B197" s="100" t="s">
        <v>885</v>
      </c>
      <c r="C197" s="100" t="s">
        <v>4801</v>
      </c>
      <c r="D197" s="100" t="s">
        <v>886</v>
      </c>
      <c r="E197" s="103">
        <v>-3.5999999999999997E-2</v>
      </c>
      <c r="F197" s="100" t="s">
        <v>887</v>
      </c>
      <c r="G197" s="103">
        <v>-0.11700000000000001</v>
      </c>
      <c r="H197" s="100" t="s">
        <v>888</v>
      </c>
      <c r="I197" s="102">
        <v>149000</v>
      </c>
      <c r="J197" s="100">
        <v>-18</v>
      </c>
      <c r="K197" s="100">
        <v>12</v>
      </c>
      <c r="AH197" s="100" t="b">
        <f>Table1[[#This Row],[sbti_id]]&lt;&gt;""</f>
        <v>0</v>
      </c>
      <c r="AJ197" s="100" t="s">
        <v>4009</v>
      </c>
      <c r="AK197" s="100" t="s">
        <v>2990</v>
      </c>
      <c r="AL197" s="100" t="s">
        <v>2264</v>
      </c>
      <c r="AM197" s="100" t="s">
        <v>269</v>
      </c>
      <c r="AN197" s="100" t="s">
        <v>675</v>
      </c>
      <c r="AQ197" s="100">
        <v>2030</v>
      </c>
      <c r="AR197" s="100" t="s">
        <v>2992</v>
      </c>
      <c r="AS197" s="100">
        <v>2024</v>
      </c>
      <c r="AT197" s="100" t="s">
        <v>4802</v>
      </c>
      <c r="AU197" s="100" t="s">
        <v>4803</v>
      </c>
      <c r="AV197" s="100" t="s">
        <v>2995</v>
      </c>
      <c r="AW197" s="100">
        <v>2025</v>
      </c>
      <c r="AX197" s="100">
        <v>50</v>
      </c>
      <c r="AY197" s="100">
        <v>2020</v>
      </c>
      <c r="AZ197" s="100" t="s">
        <v>4804</v>
      </c>
      <c r="BA197" s="100" t="s">
        <v>4805</v>
      </c>
      <c r="BB197" s="100" t="s">
        <v>2998</v>
      </c>
      <c r="BC197" s="100" t="s">
        <v>266</v>
      </c>
      <c r="BD197" s="100" t="s">
        <v>266</v>
      </c>
      <c r="BE197" s="100" t="s">
        <v>269</v>
      </c>
      <c r="BG197" s="100" t="s">
        <v>269</v>
      </c>
      <c r="BI197" s="100" t="s">
        <v>3001</v>
      </c>
      <c r="BJ197" s="100" t="s">
        <v>269</v>
      </c>
      <c r="BK197" s="100" t="s">
        <v>266</v>
      </c>
      <c r="BL197" s="100" t="s">
        <v>4806</v>
      </c>
      <c r="BM197" s="100" t="s">
        <v>267</v>
      </c>
      <c r="BQ197" s="100" t="s">
        <v>269</v>
      </c>
      <c r="BR197" s="100" t="s">
        <v>3271</v>
      </c>
      <c r="BS197" s="101" t="s">
        <v>4807</v>
      </c>
      <c r="BX197" s="100" t="s">
        <v>269</v>
      </c>
      <c r="BY197" s="100" t="s">
        <v>269</v>
      </c>
      <c r="CD197" s="100">
        <v>74283000000</v>
      </c>
      <c r="CE197" s="100" t="s">
        <v>3587</v>
      </c>
      <c r="CT197" s="100" t="b">
        <f>Table1[[#This Row],[company_name_netzero]]&lt;&gt;""</f>
        <v>0</v>
      </c>
      <c r="CZ197" s="100" t="b">
        <f>Table1[[#This Row],[company_name_re100]]&lt;&gt;""</f>
        <v>0</v>
      </c>
    </row>
    <row r="198" spans="1:104" ht="21.9" hidden="1" customHeight="1">
      <c r="A198" s="100">
        <v>196</v>
      </c>
      <c r="B198" s="100" t="s">
        <v>1214</v>
      </c>
      <c r="C198" s="100" t="s">
        <v>4808</v>
      </c>
      <c r="D198" s="100" t="s">
        <v>1215</v>
      </c>
      <c r="E198" s="103">
        <v>0.215</v>
      </c>
      <c r="F198" s="100" t="s">
        <v>1216</v>
      </c>
      <c r="G198" s="106">
        <v>0.37</v>
      </c>
      <c r="H198" s="100" t="s">
        <v>1217</v>
      </c>
      <c r="I198" s="102">
        <v>72000</v>
      </c>
      <c r="J198" s="100">
        <v>52</v>
      </c>
      <c r="K198" s="100">
        <v>16</v>
      </c>
      <c r="L198" s="100">
        <v>40003005</v>
      </c>
      <c r="M198" s="100" t="s">
        <v>4809</v>
      </c>
      <c r="N198" s="100" t="s">
        <v>4810</v>
      </c>
      <c r="O198" s="100" t="s">
        <v>4811</v>
      </c>
      <c r="P198" s="100" t="s">
        <v>2980</v>
      </c>
      <c r="Q198" s="100" t="s">
        <v>2277</v>
      </c>
      <c r="R198" s="100" t="s">
        <v>3181</v>
      </c>
      <c r="S198" s="100" t="s">
        <v>3085</v>
      </c>
      <c r="T198" s="100" t="s">
        <v>673</v>
      </c>
      <c r="U198" s="100" t="s">
        <v>2984</v>
      </c>
      <c r="V198" s="100" t="s">
        <v>3086</v>
      </c>
      <c r="W198" s="100" t="s">
        <v>673</v>
      </c>
      <c r="X198" s="100" t="s">
        <v>2984</v>
      </c>
      <c r="Y198" s="100" t="s">
        <v>4274</v>
      </c>
      <c r="Z198" s="100" t="s">
        <v>673</v>
      </c>
      <c r="AA198" s="100" t="s">
        <v>4274</v>
      </c>
      <c r="AB198" s="100" t="s">
        <v>4812</v>
      </c>
      <c r="AE198" s="100" t="s">
        <v>2987</v>
      </c>
      <c r="AG198" s="104">
        <v>44945.041666666664</v>
      </c>
      <c r="AH198" s="100" t="b">
        <f>Table1[[#This Row],[sbti_id]]&lt;&gt;""</f>
        <v>1</v>
      </c>
      <c r="AI198" s="100" t="s">
        <v>4813</v>
      </c>
      <c r="AJ198" s="100" t="s">
        <v>3634</v>
      </c>
      <c r="AK198" s="100" t="s">
        <v>3040</v>
      </c>
      <c r="AL198" s="100" t="s">
        <v>2264</v>
      </c>
      <c r="AM198" s="100" t="s">
        <v>269</v>
      </c>
      <c r="AN198" s="100" t="s">
        <v>417</v>
      </c>
      <c r="AQ198" s="100">
        <v>2050</v>
      </c>
      <c r="AR198" s="100" t="s">
        <v>3041</v>
      </c>
      <c r="AS198" s="100">
        <v>2023</v>
      </c>
      <c r="AT198" s="100" t="s">
        <v>4814</v>
      </c>
      <c r="AU198" s="100" t="s">
        <v>4815</v>
      </c>
      <c r="AV198" s="100" t="s">
        <v>2995</v>
      </c>
      <c r="AW198" s="100">
        <v>2030</v>
      </c>
      <c r="AX198" s="100">
        <v>50</v>
      </c>
      <c r="AY198" s="100">
        <v>2019</v>
      </c>
      <c r="AZ198" s="100" t="s">
        <v>4816</v>
      </c>
      <c r="BA198" s="100" t="s">
        <v>4817</v>
      </c>
      <c r="BB198" s="100" t="s">
        <v>2998</v>
      </c>
      <c r="BC198" s="100" t="s">
        <v>266</v>
      </c>
      <c r="BD198" s="100" t="s">
        <v>266</v>
      </c>
      <c r="BE198" s="100" t="s">
        <v>266</v>
      </c>
      <c r="BF198" s="100" t="s">
        <v>4818</v>
      </c>
      <c r="BG198" s="100" t="s">
        <v>266</v>
      </c>
      <c r="BH198" s="100" t="s">
        <v>3318</v>
      </c>
      <c r="BI198" s="100" t="s">
        <v>3001</v>
      </c>
      <c r="BJ198" s="100" t="s">
        <v>269</v>
      </c>
      <c r="BK198" s="100" t="s">
        <v>266</v>
      </c>
      <c r="BL198" s="100" t="s">
        <v>4819</v>
      </c>
      <c r="BM198" s="100" t="s">
        <v>267</v>
      </c>
      <c r="BQ198" s="100" t="s">
        <v>269</v>
      </c>
      <c r="BR198" s="100" t="s">
        <v>267</v>
      </c>
      <c r="BX198" s="100" t="s">
        <v>269</v>
      </c>
      <c r="BY198" s="100" t="s">
        <v>266</v>
      </c>
      <c r="CD198" s="100">
        <v>65911000000</v>
      </c>
      <c r="CE198" s="100" t="s">
        <v>3005</v>
      </c>
      <c r="CF198" s="100">
        <v>69500</v>
      </c>
      <c r="CT198" s="100" t="b">
        <f>Table1[[#This Row],[company_name_netzero]]&lt;&gt;""</f>
        <v>1</v>
      </c>
      <c r="CZ198" s="100" t="b">
        <f>Table1[[#This Row],[company_name_re100]]&lt;&gt;""</f>
        <v>0</v>
      </c>
    </row>
    <row r="199" spans="1:104" ht="21.9" hidden="1" customHeight="1">
      <c r="A199" s="100">
        <v>197</v>
      </c>
      <c r="B199" s="100" t="s">
        <v>1197</v>
      </c>
      <c r="C199" s="100" t="s">
        <v>4820</v>
      </c>
      <c r="D199" s="100" t="s">
        <v>1198</v>
      </c>
      <c r="E199" s="103">
        <v>1.4E-2</v>
      </c>
      <c r="F199" s="100" t="s">
        <v>1199</v>
      </c>
      <c r="H199" s="100" t="s">
        <v>1200</v>
      </c>
      <c r="I199" s="102">
        <v>48440</v>
      </c>
      <c r="J199" s="100">
        <v>4</v>
      </c>
      <c r="K199" s="100">
        <v>31</v>
      </c>
      <c r="AH199" s="100" t="b">
        <f>Table1[[#This Row],[sbti_id]]&lt;&gt;""</f>
        <v>0</v>
      </c>
      <c r="AI199" s="100" t="s">
        <v>1197</v>
      </c>
      <c r="AJ199" s="100" t="s">
        <v>3313</v>
      </c>
      <c r="AK199" s="100" t="s">
        <v>3040</v>
      </c>
      <c r="AL199" s="100" t="s">
        <v>2264</v>
      </c>
      <c r="AM199" s="100" t="s">
        <v>269</v>
      </c>
      <c r="AN199" s="100" t="s">
        <v>675</v>
      </c>
      <c r="AQ199" s="100">
        <v>2050</v>
      </c>
      <c r="AR199" s="100" t="s">
        <v>3041</v>
      </c>
      <c r="AS199" s="100">
        <v>2023</v>
      </c>
      <c r="AT199" s="100" t="s">
        <v>4821</v>
      </c>
      <c r="AU199" s="100" t="s">
        <v>4822</v>
      </c>
      <c r="AV199" s="100" t="s">
        <v>2995</v>
      </c>
      <c r="AW199" s="100">
        <v>2030</v>
      </c>
      <c r="AX199" s="100">
        <v>40</v>
      </c>
      <c r="AY199" s="100">
        <v>2018</v>
      </c>
      <c r="AZ199" s="100" t="s">
        <v>4823</v>
      </c>
      <c r="BA199" s="100" t="s">
        <v>4824</v>
      </c>
      <c r="BB199" s="100" t="s">
        <v>2998</v>
      </c>
      <c r="BC199" s="100" t="s">
        <v>266</v>
      </c>
      <c r="BD199" s="100" t="s">
        <v>266</v>
      </c>
      <c r="BE199" s="100" t="s">
        <v>266</v>
      </c>
      <c r="BF199" s="101" t="s">
        <v>4825</v>
      </c>
      <c r="BG199" s="100" t="s">
        <v>269</v>
      </c>
      <c r="BI199" s="100" t="s">
        <v>3001</v>
      </c>
      <c r="BJ199" s="100" t="s">
        <v>269</v>
      </c>
      <c r="BK199" s="100" t="s">
        <v>266</v>
      </c>
      <c r="BL199" s="101" t="s">
        <v>4826</v>
      </c>
      <c r="BM199" s="100" t="s">
        <v>266</v>
      </c>
      <c r="BN199" s="100" t="s">
        <v>3061</v>
      </c>
      <c r="BQ199" s="100" t="s">
        <v>269</v>
      </c>
      <c r="BR199" s="100" t="s">
        <v>3019</v>
      </c>
      <c r="BS199" s="101" t="s">
        <v>4827</v>
      </c>
      <c r="BX199" s="100" t="s">
        <v>269</v>
      </c>
      <c r="BY199" s="100" t="s">
        <v>269</v>
      </c>
      <c r="CD199" s="100">
        <v>68490000000</v>
      </c>
      <c r="CE199" s="100" t="s">
        <v>3764</v>
      </c>
      <c r="CF199" s="100">
        <v>20603</v>
      </c>
      <c r="CT199" s="100" t="b">
        <f>Table1[[#This Row],[company_name_netzero]]&lt;&gt;""</f>
        <v>1</v>
      </c>
      <c r="CZ199" s="100" t="b">
        <f>Table1[[#This Row],[company_name_re100]]&lt;&gt;""</f>
        <v>0</v>
      </c>
    </row>
    <row r="200" spans="1:104" ht="21.9" hidden="1" customHeight="1">
      <c r="A200" s="100">
        <v>198</v>
      </c>
      <c r="B200" s="100" t="s">
        <v>2042</v>
      </c>
      <c r="C200" s="100" t="s">
        <v>4828</v>
      </c>
      <c r="D200" s="100" t="s">
        <v>2043</v>
      </c>
      <c r="E200" s="103">
        <v>-4.1000000000000002E-2</v>
      </c>
      <c r="F200" s="100" t="s">
        <v>2044</v>
      </c>
      <c r="G200" s="103">
        <v>3.6999999999999998E-2</v>
      </c>
      <c r="H200" s="100" t="s">
        <v>2045</v>
      </c>
      <c r="I200" s="102">
        <v>69111</v>
      </c>
      <c r="J200" s="100">
        <v>-14</v>
      </c>
      <c r="K200" s="100">
        <v>17</v>
      </c>
      <c r="L200" s="100">
        <v>40001400</v>
      </c>
      <c r="M200" s="100" t="s">
        <v>4829</v>
      </c>
      <c r="N200" s="100" t="s">
        <v>4830</v>
      </c>
      <c r="O200" s="100" t="s">
        <v>4831</v>
      </c>
      <c r="P200" s="100" t="s">
        <v>2980</v>
      </c>
      <c r="Q200" s="100" t="s">
        <v>2540</v>
      </c>
      <c r="R200" s="100" t="s">
        <v>3181</v>
      </c>
      <c r="S200" s="100" t="s">
        <v>4832</v>
      </c>
      <c r="T200" s="100" t="s">
        <v>673</v>
      </c>
      <c r="U200" s="100" t="s">
        <v>2984</v>
      </c>
      <c r="V200" s="100">
        <v>2030</v>
      </c>
      <c r="W200" s="100" t="s">
        <v>673</v>
      </c>
      <c r="X200" s="100" t="s">
        <v>2984</v>
      </c>
      <c r="Y200" s="100">
        <v>2050</v>
      </c>
      <c r="Z200" s="100" t="s">
        <v>673</v>
      </c>
      <c r="AA200" s="100">
        <v>2050</v>
      </c>
      <c r="AB200" s="101" t="s">
        <v>4833</v>
      </c>
      <c r="AE200" s="100" t="s">
        <v>2987</v>
      </c>
      <c r="AG200" s="104">
        <v>45876.041666666664</v>
      </c>
      <c r="AH200" s="100" t="b">
        <f>Table1[[#This Row],[sbti_id]]&lt;&gt;""</f>
        <v>1</v>
      </c>
      <c r="AI200" s="100" t="s">
        <v>2042</v>
      </c>
      <c r="AJ200" s="100" t="s">
        <v>3185</v>
      </c>
      <c r="AK200" s="100" t="s">
        <v>3040</v>
      </c>
      <c r="AL200" s="100" t="s">
        <v>2264</v>
      </c>
      <c r="AM200" s="100" t="s">
        <v>269</v>
      </c>
      <c r="AN200" s="100" t="s">
        <v>417</v>
      </c>
      <c r="AQ200" s="100">
        <v>2050</v>
      </c>
      <c r="AR200" s="100" t="s">
        <v>2992</v>
      </c>
      <c r="AS200" s="100">
        <v>2021</v>
      </c>
      <c r="AT200" s="101" t="s">
        <v>4834</v>
      </c>
      <c r="AU200" s="100" t="s">
        <v>4835</v>
      </c>
      <c r="AV200" s="100" t="s">
        <v>2995</v>
      </c>
      <c r="AW200" s="100">
        <v>2030</v>
      </c>
      <c r="AX200" s="100">
        <v>50</v>
      </c>
      <c r="AY200" s="100">
        <v>2019</v>
      </c>
      <c r="AZ200" s="101" t="s">
        <v>4834</v>
      </c>
      <c r="BA200" s="101" t="s">
        <v>4836</v>
      </c>
      <c r="BB200" s="100" t="s">
        <v>2998</v>
      </c>
      <c r="BC200" s="100" t="s">
        <v>266</v>
      </c>
      <c r="BD200" s="100" t="s">
        <v>266</v>
      </c>
      <c r="BE200" s="100" t="s">
        <v>266</v>
      </c>
      <c r="BF200" s="101" t="s">
        <v>4837</v>
      </c>
      <c r="BG200" s="100" t="s">
        <v>266</v>
      </c>
      <c r="BH200" s="100" t="s">
        <v>3912</v>
      </c>
      <c r="BI200" s="100" t="s">
        <v>3001</v>
      </c>
      <c r="BJ200" s="100" t="s">
        <v>269</v>
      </c>
      <c r="BK200" s="100" t="s">
        <v>266</v>
      </c>
      <c r="BL200" s="101" t="s">
        <v>4838</v>
      </c>
      <c r="BM200" s="100" t="s">
        <v>267</v>
      </c>
      <c r="BQ200" s="100" t="s">
        <v>269</v>
      </c>
      <c r="BR200" s="100" t="s">
        <v>267</v>
      </c>
      <c r="BS200" s="101" t="s">
        <v>4839</v>
      </c>
      <c r="BX200" s="100" t="s">
        <v>269</v>
      </c>
      <c r="BY200" s="100" t="s">
        <v>269</v>
      </c>
      <c r="CD200" s="100">
        <v>66844000000</v>
      </c>
      <c r="CE200" s="100" t="s">
        <v>3080</v>
      </c>
      <c r="CF200" s="100">
        <v>69517</v>
      </c>
      <c r="CT200" s="100" t="b">
        <f>Table1[[#This Row],[company_name_netzero]]&lt;&gt;""</f>
        <v>1</v>
      </c>
      <c r="CZ200" s="100" t="b">
        <f>Table1[[#This Row],[company_name_re100]]&lt;&gt;""</f>
        <v>0</v>
      </c>
    </row>
    <row r="201" spans="1:104" ht="21.9" hidden="1" customHeight="1">
      <c r="A201" s="100">
        <v>199</v>
      </c>
      <c r="B201" s="100" t="s">
        <v>897</v>
      </c>
      <c r="C201" s="100" t="s">
        <v>4840</v>
      </c>
      <c r="D201" s="100" t="s">
        <v>898</v>
      </c>
      <c r="E201" s="103">
        <v>-8.5999999999999993E-2</v>
      </c>
      <c r="F201" s="100" t="s">
        <v>899</v>
      </c>
      <c r="G201" s="103">
        <v>-0.441</v>
      </c>
      <c r="H201" s="100" t="s">
        <v>900</v>
      </c>
      <c r="I201" s="102">
        <v>95918</v>
      </c>
      <c r="J201" s="100">
        <v>-26</v>
      </c>
      <c r="K201" s="100">
        <v>11</v>
      </c>
      <c r="AH201" s="100" t="b">
        <f>Table1[[#This Row],[sbti_id]]&lt;&gt;""</f>
        <v>0</v>
      </c>
      <c r="CT201" s="100" t="b">
        <f>Table1[[#This Row],[company_name_netzero]]&lt;&gt;""</f>
        <v>0</v>
      </c>
      <c r="CZ201" s="100" t="b">
        <f>Table1[[#This Row],[company_name_re100]]&lt;&gt;""</f>
        <v>0</v>
      </c>
    </row>
    <row r="202" spans="1:104" ht="21.9" hidden="1" customHeight="1">
      <c r="A202" s="100">
        <v>200</v>
      </c>
      <c r="B202" s="100" t="s">
        <v>2189</v>
      </c>
      <c r="C202" s="100" t="s">
        <v>4841</v>
      </c>
      <c r="D202" s="100" t="s">
        <v>2190</v>
      </c>
      <c r="E202" s="103">
        <v>3.0000000000000001E-3</v>
      </c>
      <c r="F202" s="100" t="s">
        <v>2191</v>
      </c>
      <c r="G202" s="103">
        <v>-0.23300000000000001</v>
      </c>
      <c r="H202" s="100" t="s">
        <v>2192</v>
      </c>
      <c r="I202" s="102">
        <v>100000</v>
      </c>
      <c r="J202" s="100">
        <v>-2</v>
      </c>
      <c r="K202" s="100">
        <v>17</v>
      </c>
      <c r="L202" s="100">
        <v>40012843</v>
      </c>
      <c r="M202" s="100" t="s">
        <v>4842</v>
      </c>
      <c r="N202" s="100" t="s">
        <v>4843</v>
      </c>
      <c r="O202" s="100" t="s">
        <v>4844</v>
      </c>
      <c r="P202" s="100" t="s">
        <v>2980</v>
      </c>
      <c r="Q202" s="100" t="s">
        <v>4845</v>
      </c>
      <c r="R202" s="100" t="s">
        <v>3181</v>
      </c>
      <c r="S202" s="100" t="s">
        <v>3983</v>
      </c>
      <c r="T202" s="100" t="s">
        <v>673</v>
      </c>
      <c r="U202" s="100" t="s">
        <v>2984</v>
      </c>
      <c r="V202" s="100">
        <v>2032</v>
      </c>
      <c r="W202" s="100" t="s">
        <v>673</v>
      </c>
      <c r="X202" s="100" t="s">
        <v>2984</v>
      </c>
      <c r="Y202" s="100">
        <v>2050</v>
      </c>
      <c r="Z202" s="100" t="s">
        <v>673</v>
      </c>
      <c r="AA202" s="100">
        <v>2050</v>
      </c>
      <c r="AB202" s="101" t="s">
        <v>4846</v>
      </c>
      <c r="AC202" s="100" t="s">
        <v>2986</v>
      </c>
      <c r="AD202" s="104">
        <v>44847.041666666664</v>
      </c>
      <c r="AE202" s="100" t="s">
        <v>2987</v>
      </c>
      <c r="AG202" s="104">
        <v>45743.041666666664</v>
      </c>
      <c r="AH202" s="100" t="b">
        <f>Table1[[#This Row],[sbti_id]]&lt;&gt;""</f>
        <v>1</v>
      </c>
      <c r="AI202" s="100" t="s">
        <v>2189</v>
      </c>
      <c r="AJ202" s="100" t="s">
        <v>3275</v>
      </c>
      <c r="AK202" s="100" t="s">
        <v>3040</v>
      </c>
      <c r="AL202" s="100" t="s">
        <v>2264</v>
      </c>
      <c r="AM202" s="100" t="s">
        <v>269</v>
      </c>
      <c r="AN202" s="100" t="s">
        <v>417</v>
      </c>
      <c r="AQ202" s="100">
        <v>2050</v>
      </c>
      <c r="AR202" s="100" t="s">
        <v>2992</v>
      </c>
      <c r="AS202" s="100">
        <v>2025</v>
      </c>
      <c r="AT202" s="101" t="s">
        <v>4847</v>
      </c>
      <c r="AU202" s="100" t="s">
        <v>4848</v>
      </c>
      <c r="AV202" s="100" t="s">
        <v>2995</v>
      </c>
      <c r="AW202" s="100">
        <v>2032</v>
      </c>
      <c r="AY202" s="100">
        <v>2022</v>
      </c>
      <c r="AZ202" s="101" t="s">
        <v>4849</v>
      </c>
      <c r="BA202" s="101" t="s">
        <v>4850</v>
      </c>
      <c r="BB202" s="100" t="s">
        <v>2998</v>
      </c>
      <c r="BC202" s="100" t="s">
        <v>266</v>
      </c>
      <c r="BD202" s="100" t="s">
        <v>266</v>
      </c>
      <c r="BE202" s="100" t="s">
        <v>266</v>
      </c>
      <c r="BF202" s="100" t="s">
        <v>4851</v>
      </c>
      <c r="BG202" s="100" t="s">
        <v>266</v>
      </c>
      <c r="BH202" s="100" t="s">
        <v>3469</v>
      </c>
      <c r="BI202" s="100" t="s">
        <v>3001</v>
      </c>
      <c r="BJ202" s="100" t="s">
        <v>266</v>
      </c>
      <c r="BK202" s="100" t="s">
        <v>266</v>
      </c>
      <c r="BL202" s="101" t="s">
        <v>4852</v>
      </c>
      <c r="BM202" s="100" t="s">
        <v>269</v>
      </c>
      <c r="BQ202" s="100" t="s">
        <v>269</v>
      </c>
      <c r="BR202" s="100" t="s">
        <v>418</v>
      </c>
      <c r="BS202" s="101" t="s">
        <v>4853</v>
      </c>
      <c r="BX202" s="100" t="s">
        <v>269</v>
      </c>
      <c r="BY202" s="100" t="s">
        <v>269</v>
      </c>
      <c r="CD202" s="100">
        <v>67342000000</v>
      </c>
      <c r="CE202" s="100" t="s">
        <v>3587</v>
      </c>
      <c r="CF202" s="100">
        <v>100000</v>
      </c>
      <c r="CT202" s="100" t="b">
        <f>Table1[[#This Row],[company_name_netzero]]&lt;&gt;""</f>
        <v>1</v>
      </c>
      <c r="CZ202" s="100" t="b">
        <f>Table1[[#This Row],[company_name_re100]]&lt;&gt;""</f>
        <v>0</v>
      </c>
    </row>
    <row r="203" spans="1:104" ht="21.9" hidden="1" customHeight="1">
      <c r="A203" s="100">
        <v>201</v>
      </c>
      <c r="B203" s="100" t="s">
        <v>912</v>
      </c>
      <c r="C203" s="100" t="s">
        <v>4854</v>
      </c>
      <c r="D203" s="100" t="s">
        <v>913</v>
      </c>
      <c r="E203" s="106">
        <v>-0.01</v>
      </c>
      <c r="F203" s="100" t="s">
        <v>914</v>
      </c>
      <c r="G203" s="103">
        <v>-0.73199999999999998</v>
      </c>
      <c r="H203" s="100" t="s">
        <v>915</v>
      </c>
      <c r="I203" s="102">
        <v>97000</v>
      </c>
      <c r="J203" s="100">
        <v>-9</v>
      </c>
      <c r="K203" s="100">
        <v>13</v>
      </c>
      <c r="AH203" s="100" t="b">
        <f>Table1[[#This Row],[sbti_id]]&lt;&gt;""</f>
        <v>0</v>
      </c>
      <c r="CT203" s="100" t="b">
        <f>Table1[[#This Row],[company_name_netzero]]&lt;&gt;""</f>
        <v>0</v>
      </c>
      <c r="CZ203" s="100" t="b">
        <f>Table1[[#This Row],[company_name_re100]]&lt;&gt;""</f>
        <v>0</v>
      </c>
    </row>
    <row r="204" spans="1:104" ht="21.9" hidden="1" customHeight="1">
      <c r="A204" s="100">
        <v>202</v>
      </c>
      <c r="B204" s="100" t="s">
        <v>1424</v>
      </c>
      <c r="C204" s="100" t="s">
        <v>4855</v>
      </c>
      <c r="D204" s="100" t="s">
        <v>1425</v>
      </c>
      <c r="E204" s="103">
        <v>5.8999999999999997E-2</v>
      </c>
      <c r="F204" s="100" t="s">
        <v>1426</v>
      </c>
      <c r="G204" s="103">
        <v>0.23499999999999999</v>
      </c>
      <c r="H204" s="100" t="s">
        <v>1427</v>
      </c>
      <c r="I204" s="102">
        <v>43584</v>
      </c>
      <c r="J204" s="100">
        <v>13</v>
      </c>
      <c r="K204" s="100">
        <v>31</v>
      </c>
      <c r="AH204" s="100" t="b">
        <f>Table1[[#This Row],[sbti_id]]&lt;&gt;""</f>
        <v>0</v>
      </c>
      <c r="AI204" s="100" t="s">
        <v>4856</v>
      </c>
      <c r="AJ204" s="100" t="s">
        <v>3142</v>
      </c>
      <c r="AK204" s="100" t="s">
        <v>3136</v>
      </c>
      <c r="AL204" s="100" t="s">
        <v>2264</v>
      </c>
      <c r="AM204" s="100" t="s">
        <v>269</v>
      </c>
      <c r="AN204" s="100" t="s">
        <v>417</v>
      </c>
      <c r="AP204" s="100">
        <v>2019</v>
      </c>
      <c r="AQ204" s="100">
        <v>2050</v>
      </c>
      <c r="AR204" s="100" t="s">
        <v>2992</v>
      </c>
      <c r="AS204" s="100">
        <v>2020</v>
      </c>
      <c r="AT204" s="101" t="s">
        <v>4857</v>
      </c>
      <c r="AU204" s="100" t="s">
        <v>4858</v>
      </c>
      <c r="AV204" s="100" t="s">
        <v>3444</v>
      </c>
      <c r="AW204" s="100">
        <v>2025</v>
      </c>
      <c r="AZ204" s="101" t="s">
        <v>4859</v>
      </c>
      <c r="BA204" s="101" t="s">
        <v>4860</v>
      </c>
      <c r="BB204" s="100" t="s">
        <v>2998</v>
      </c>
      <c r="BC204" s="100" t="s">
        <v>266</v>
      </c>
      <c r="BD204" s="100" t="s">
        <v>266</v>
      </c>
      <c r="BE204" s="100" t="s">
        <v>266</v>
      </c>
      <c r="BF204" s="100" t="s">
        <v>4861</v>
      </c>
      <c r="BG204" s="100" t="s">
        <v>269</v>
      </c>
      <c r="BI204" s="100" t="s">
        <v>3001</v>
      </c>
      <c r="BJ204" s="100" t="s">
        <v>269</v>
      </c>
      <c r="BK204" s="100" t="s">
        <v>266</v>
      </c>
      <c r="BL204" s="100" t="s">
        <v>4862</v>
      </c>
      <c r="BM204" s="100" t="s">
        <v>266</v>
      </c>
      <c r="BN204" s="100" t="s">
        <v>3238</v>
      </c>
      <c r="BP204" s="100" t="s">
        <v>4863</v>
      </c>
      <c r="BQ204" s="100" t="s">
        <v>269</v>
      </c>
      <c r="BR204" s="100" t="s">
        <v>267</v>
      </c>
      <c r="BS204" s="101" t="s">
        <v>4864</v>
      </c>
      <c r="BX204" s="100" t="s">
        <v>269</v>
      </c>
      <c r="BY204" s="100" t="s">
        <v>266</v>
      </c>
      <c r="CD204" s="100">
        <v>74961000000</v>
      </c>
      <c r="CE204" s="100" t="s">
        <v>3080</v>
      </c>
      <c r="CF204" s="100">
        <v>43584</v>
      </c>
      <c r="CT204" s="100" t="b">
        <f>Table1[[#This Row],[company_name_netzero]]&lt;&gt;""</f>
        <v>1</v>
      </c>
      <c r="CZ204" s="100" t="b">
        <f>Table1[[#This Row],[company_name_re100]]&lt;&gt;""</f>
        <v>0</v>
      </c>
    </row>
    <row r="205" spans="1:104" ht="21.9" hidden="1" customHeight="1">
      <c r="A205" s="100">
        <v>203</v>
      </c>
      <c r="B205" s="100" t="s">
        <v>922</v>
      </c>
      <c r="C205" s="100" t="s">
        <v>4865</v>
      </c>
      <c r="D205" s="100" t="s">
        <v>923</v>
      </c>
      <c r="E205" s="103">
        <v>5.0999999999999997E-2</v>
      </c>
      <c r="F205" s="100" t="s">
        <v>924</v>
      </c>
      <c r="G205" s="103">
        <v>0.51400000000000001</v>
      </c>
      <c r="H205" s="100" t="s">
        <v>925</v>
      </c>
      <c r="I205" s="102">
        <v>122340</v>
      </c>
      <c r="J205" s="100">
        <v>11</v>
      </c>
      <c r="K205" s="100">
        <v>18</v>
      </c>
      <c r="AH205" s="100" t="b">
        <f>Table1[[#This Row],[sbti_id]]&lt;&gt;""</f>
        <v>0</v>
      </c>
      <c r="AI205" s="100" t="s">
        <v>4866</v>
      </c>
      <c r="AJ205" s="100" t="s">
        <v>3039</v>
      </c>
      <c r="AK205" s="100" t="s">
        <v>3040</v>
      </c>
      <c r="AL205" s="100" t="s">
        <v>2264</v>
      </c>
      <c r="AM205" s="100" t="s">
        <v>269</v>
      </c>
      <c r="AN205" s="100" t="s">
        <v>675</v>
      </c>
      <c r="AQ205" s="100">
        <v>2060</v>
      </c>
      <c r="AR205" s="100" t="s">
        <v>3041</v>
      </c>
      <c r="AS205" s="100">
        <v>2023</v>
      </c>
      <c r="AT205" s="100" t="s">
        <v>4867</v>
      </c>
      <c r="AU205" s="100" t="s">
        <v>4868</v>
      </c>
      <c r="AV205" s="100" t="s">
        <v>9</v>
      </c>
      <c r="AW205" s="100">
        <v>2030</v>
      </c>
      <c r="AZ205" s="100" t="s">
        <v>4867</v>
      </c>
      <c r="BB205" s="100" t="s">
        <v>2998</v>
      </c>
      <c r="BC205" s="100" t="s">
        <v>267</v>
      </c>
      <c r="BD205" s="100" t="s">
        <v>267</v>
      </c>
      <c r="BE205" s="100" t="s">
        <v>267</v>
      </c>
      <c r="BG205" s="100" t="s">
        <v>269</v>
      </c>
      <c r="BI205" s="100" t="s">
        <v>3001</v>
      </c>
      <c r="BJ205" s="100" t="s">
        <v>269</v>
      </c>
      <c r="BK205" s="100" t="s">
        <v>267</v>
      </c>
      <c r="BM205" s="100" t="s">
        <v>267</v>
      </c>
      <c r="BQ205" s="100" t="s">
        <v>269</v>
      </c>
      <c r="BR205" s="100" t="s">
        <v>267</v>
      </c>
      <c r="BX205" s="100" t="s">
        <v>269</v>
      </c>
      <c r="BY205" s="100" t="s">
        <v>269</v>
      </c>
      <c r="CD205" s="100">
        <v>32941000000</v>
      </c>
      <c r="CE205" s="100" t="s">
        <v>3284</v>
      </c>
      <c r="CF205" s="100">
        <v>63133</v>
      </c>
      <c r="CS205" s="100" t="s">
        <v>4869</v>
      </c>
      <c r="CT205" s="100" t="b">
        <f>Table1[[#This Row],[company_name_netzero]]&lt;&gt;""</f>
        <v>1</v>
      </c>
      <c r="CZ205" s="100" t="b">
        <f>Table1[[#This Row],[company_name_re100]]&lt;&gt;""</f>
        <v>0</v>
      </c>
    </row>
    <row r="206" spans="1:104" ht="21.9" hidden="1" customHeight="1">
      <c r="A206" s="100">
        <v>204</v>
      </c>
      <c r="B206" s="100" t="s">
        <v>1924</v>
      </c>
      <c r="C206" s="100" t="s">
        <v>4870</v>
      </c>
      <c r="D206" s="100" t="s">
        <v>1925</v>
      </c>
      <c r="E206" s="103">
        <v>3.1E-2</v>
      </c>
      <c r="F206" s="100" t="s">
        <v>1926</v>
      </c>
      <c r="G206" s="106">
        <v>0.16</v>
      </c>
      <c r="H206" s="100" t="s">
        <v>1927</v>
      </c>
      <c r="I206" s="102">
        <v>127930</v>
      </c>
      <c r="J206" s="100">
        <v>4</v>
      </c>
      <c r="K206" s="100">
        <v>31</v>
      </c>
      <c r="AH206" s="100" t="b">
        <f>Table1[[#This Row],[sbti_id]]&lt;&gt;""</f>
        <v>0</v>
      </c>
      <c r="AI206" s="100" t="s">
        <v>4871</v>
      </c>
      <c r="AJ206" s="100" t="s">
        <v>3185</v>
      </c>
      <c r="AK206" s="100" t="s">
        <v>3040</v>
      </c>
      <c r="AL206" s="100" t="s">
        <v>2264</v>
      </c>
      <c r="AM206" s="100" t="s">
        <v>269</v>
      </c>
      <c r="AN206" s="100" t="s">
        <v>417</v>
      </c>
      <c r="AQ206" s="100">
        <v>2050</v>
      </c>
      <c r="AR206" s="100" t="s">
        <v>2992</v>
      </c>
      <c r="AS206" s="100">
        <v>2021</v>
      </c>
      <c r="AT206" s="100" t="s">
        <v>4872</v>
      </c>
      <c r="AU206" s="100" t="s">
        <v>4873</v>
      </c>
      <c r="AV206" s="100" t="s">
        <v>2995</v>
      </c>
      <c r="AW206" s="100">
        <v>2026</v>
      </c>
      <c r="AX206" s="100">
        <v>55</v>
      </c>
      <c r="AY206" s="100">
        <v>2021</v>
      </c>
      <c r="AZ206" s="100" t="s">
        <v>4874</v>
      </c>
      <c r="BA206" s="100" t="s">
        <v>4875</v>
      </c>
      <c r="BB206" s="100" t="s">
        <v>2998</v>
      </c>
      <c r="BC206" s="100" t="s">
        <v>266</v>
      </c>
      <c r="BD206" s="100" t="s">
        <v>266</v>
      </c>
      <c r="BE206" s="100" t="s">
        <v>266</v>
      </c>
      <c r="BF206" s="100" t="s">
        <v>4876</v>
      </c>
      <c r="BG206" s="100" t="s">
        <v>266</v>
      </c>
      <c r="BH206" s="100" t="s">
        <v>3126</v>
      </c>
      <c r="BI206" s="100" t="s">
        <v>3001</v>
      </c>
      <c r="BJ206" s="100" t="s">
        <v>266</v>
      </c>
      <c r="BK206" s="100" t="s">
        <v>267</v>
      </c>
      <c r="BL206" s="100" t="s">
        <v>4877</v>
      </c>
      <c r="BM206" s="100" t="s">
        <v>266</v>
      </c>
      <c r="BN206" s="100" t="s">
        <v>3061</v>
      </c>
      <c r="BQ206" s="100" t="s">
        <v>269</v>
      </c>
      <c r="BR206" s="100" t="s">
        <v>418</v>
      </c>
      <c r="BS206" s="100" t="s">
        <v>4878</v>
      </c>
      <c r="BX206" s="100" t="s">
        <v>269</v>
      </c>
      <c r="BY206" s="100" t="s">
        <v>266</v>
      </c>
      <c r="CD206" s="100">
        <v>64055000000</v>
      </c>
      <c r="CE206" s="100" t="s">
        <v>3080</v>
      </c>
      <c r="CF206" s="100">
        <v>120373</v>
      </c>
      <c r="CT206" s="100" t="b">
        <f>Table1[[#This Row],[company_name_netzero]]&lt;&gt;""</f>
        <v>1</v>
      </c>
      <c r="CZ206" s="100" t="b">
        <f>Table1[[#This Row],[company_name_re100]]&lt;&gt;""</f>
        <v>0</v>
      </c>
    </row>
    <row r="207" spans="1:104" ht="21.9" hidden="1" customHeight="1">
      <c r="A207" s="100">
        <v>205</v>
      </c>
      <c r="B207" s="100" t="s">
        <v>1120</v>
      </c>
      <c r="C207" s="100" t="s">
        <v>4879</v>
      </c>
      <c r="D207" s="100" t="s">
        <v>1121</v>
      </c>
      <c r="E207" s="103">
        <v>-2.7E-2</v>
      </c>
      <c r="F207" s="100" t="s">
        <v>1122</v>
      </c>
      <c r="G207" s="106">
        <v>0.15</v>
      </c>
      <c r="H207" s="100" t="s">
        <v>1123</v>
      </c>
      <c r="I207" s="102">
        <v>96219</v>
      </c>
      <c r="J207" s="100">
        <v>-16</v>
      </c>
      <c r="K207" s="100">
        <v>12</v>
      </c>
      <c r="AH207" s="100" t="b">
        <f>Table1[[#This Row],[sbti_id]]&lt;&gt;""</f>
        <v>0</v>
      </c>
      <c r="AJ207" s="100" t="s">
        <v>4176</v>
      </c>
      <c r="AK207" s="100" t="s">
        <v>4177</v>
      </c>
      <c r="AL207" s="100" t="s">
        <v>2264</v>
      </c>
      <c r="AM207" s="100" t="s">
        <v>269</v>
      </c>
      <c r="AN207" s="100" t="s">
        <v>417</v>
      </c>
      <c r="AQ207" s="100">
        <v>2050</v>
      </c>
      <c r="AR207" s="100" t="s">
        <v>2992</v>
      </c>
      <c r="AS207" s="100">
        <v>2021</v>
      </c>
      <c r="AT207" s="101" t="s">
        <v>4880</v>
      </c>
      <c r="AU207" s="100" t="s">
        <v>4881</v>
      </c>
      <c r="AV207" s="100" t="s">
        <v>2995</v>
      </c>
      <c r="AW207" s="100">
        <v>2030</v>
      </c>
      <c r="AX207" s="100">
        <v>50</v>
      </c>
      <c r="AY207" s="100">
        <v>2018</v>
      </c>
      <c r="AZ207" s="100" t="s">
        <v>4882</v>
      </c>
      <c r="BA207" s="100" t="s">
        <v>4883</v>
      </c>
      <c r="BB207" s="100" t="s">
        <v>2998</v>
      </c>
      <c r="BC207" s="100" t="s">
        <v>266</v>
      </c>
      <c r="BD207" s="100" t="s">
        <v>266</v>
      </c>
      <c r="BE207" s="100" t="s">
        <v>267</v>
      </c>
      <c r="BF207" s="100" t="s">
        <v>4884</v>
      </c>
      <c r="BG207" s="100" t="s">
        <v>266</v>
      </c>
      <c r="BH207" s="100" t="s">
        <v>4522</v>
      </c>
      <c r="BI207" s="100" t="s">
        <v>3001</v>
      </c>
      <c r="BJ207" s="100" t="s">
        <v>269</v>
      </c>
      <c r="BK207" s="100" t="s">
        <v>266</v>
      </c>
      <c r="BM207" s="100" t="s">
        <v>266</v>
      </c>
      <c r="BN207" s="100" t="s">
        <v>3061</v>
      </c>
      <c r="BQ207" s="100" t="s">
        <v>266</v>
      </c>
      <c r="BR207" s="100" t="s">
        <v>3271</v>
      </c>
      <c r="BS207" s="100" t="s">
        <v>4885</v>
      </c>
      <c r="BX207" s="100" t="s">
        <v>269</v>
      </c>
      <c r="BY207" s="100" t="s">
        <v>269</v>
      </c>
      <c r="CD207" s="100">
        <v>37200000000</v>
      </c>
      <c r="CE207" s="100" t="s">
        <v>3080</v>
      </c>
      <c r="CF207" s="100">
        <v>95000</v>
      </c>
      <c r="CT207" s="100" t="b">
        <f>Table1[[#This Row],[company_name_netzero]]&lt;&gt;""</f>
        <v>0</v>
      </c>
      <c r="CZ207" s="100" t="b">
        <f>Table1[[#This Row],[company_name_re100]]&lt;&gt;""</f>
        <v>0</v>
      </c>
    </row>
    <row r="208" spans="1:104" ht="21.9" hidden="1" customHeight="1">
      <c r="A208" s="100">
        <v>206</v>
      </c>
      <c r="B208" s="100" t="s">
        <v>342</v>
      </c>
      <c r="C208" s="100" t="s">
        <v>4886</v>
      </c>
      <c r="D208" s="100" t="s">
        <v>343</v>
      </c>
      <c r="E208" s="103">
        <v>-0.14499999999999999</v>
      </c>
      <c r="F208" s="100" t="s">
        <v>344</v>
      </c>
      <c r="H208" s="100" t="s">
        <v>345</v>
      </c>
      <c r="I208" s="102">
        <v>172000</v>
      </c>
      <c r="J208" s="100">
        <v>-47</v>
      </c>
      <c r="K208" s="100">
        <v>31</v>
      </c>
      <c r="AH208" s="100" t="b">
        <f>Table1[[#This Row],[sbti_id]]&lt;&gt;""</f>
        <v>0</v>
      </c>
      <c r="AI208" s="100" t="s">
        <v>4887</v>
      </c>
      <c r="AJ208" s="100" t="s">
        <v>2989</v>
      </c>
      <c r="AK208" s="100" t="s">
        <v>2990</v>
      </c>
      <c r="AL208" s="100" t="s">
        <v>2264</v>
      </c>
      <c r="AM208" s="100" t="s">
        <v>269</v>
      </c>
      <c r="AN208" s="100" t="s">
        <v>2995</v>
      </c>
      <c r="AO208" s="100">
        <v>30</v>
      </c>
      <c r="AP208" s="100">
        <v>2023</v>
      </c>
      <c r="AQ208" s="100">
        <v>2030</v>
      </c>
      <c r="AR208" s="100" t="s">
        <v>2992</v>
      </c>
      <c r="AS208" s="100">
        <v>2020</v>
      </c>
      <c r="AT208" s="101" t="s">
        <v>4888</v>
      </c>
      <c r="AU208" s="100" t="s">
        <v>4889</v>
      </c>
      <c r="BA208" s="101" t="s">
        <v>4890</v>
      </c>
      <c r="BB208" s="100" t="s">
        <v>267</v>
      </c>
      <c r="BC208" s="100" t="s">
        <v>266</v>
      </c>
      <c r="BD208" s="100" t="s">
        <v>266</v>
      </c>
      <c r="BE208" s="100" t="s">
        <v>267</v>
      </c>
      <c r="BF208" s="101" t="s">
        <v>4891</v>
      </c>
      <c r="BG208" s="100" t="s">
        <v>266</v>
      </c>
      <c r="BH208" s="100" t="s">
        <v>3076</v>
      </c>
      <c r="BI208" s="100" t="s">
        <v>3001</v>
      </c>
      <c r="BJ208" s="100" t="s">
        <v>269</v>
      </c>
      <c r="BK208" s="100" t="s">
        <v>267</v>
      </c>
      <c r="BL208" s="100" t="e">
        <v>#NAME?</v>
      </c>
      <c r="BM208" s="100" t="s">
        <v>266</v>
      </c>
      <c r="BN208" s="100" t="s">
        <v>3061</v>
      </c>
      <c r="BQ208" s="100" t="s">
        <v>269</v>
      </c>
      <c r="BR208" s="100" t="s">
        <v>3019</v>
      </c>
      <c r="BS208" s="100" t="s">
        <v>4892</v>
      </c>
      <c r="BX208" s="100" t="s">
        <v>269</v>
      </c>
      <c r="BY208" s="100" t="s">
        <v>269</v>
      </c>
      <c r="CD208" s="100">
        <v>69445000000</v>
      </c>
      <c r="CE208" s="100" t="s">
        <v>3095</v>
      </c>
      <c r="CF208" s="100">
        <v>172000</v>
      </c>
      <c r="CT208" s="100" t="b">
        <f>Table1[[#This Row],[company_name_netzero]]&lt;&gt;""</f>
        <v>1</v>
      </c>
      <c r="CZ208" s="100" t="b">
        <f>Table1[[#This Row],[company_name_re100]]&lt;&gt;""</f>
        <v>0</v>
      </c>
    </row>
    <row r="209" spans="1:104" ht="21.9" hidden="1" customHeight="1">
      <c r="A209" s="100">
        <v>207</v>
      </c>
      <c r="B209" s="100" t="s">
        <v>926</v>
      </c>
      <c r="C209" s="100" t="s">
        <v>4893</v>
      </c>
      <c r="D209" s="100" t="s">
        <v>927</v>
      </c>
      <c r="E209" s="103">
        <v>-4.0000000000000001E-3</v>
      </c>
      <c r="F209" s="100" t="s">
        <v>928</v>
      </c>
      <c r="G209" s="103">
        <v>-0.39500000000000002</v>
      </c>
      <c r="H209" s="100" t="s">
        <v>929</v>
      </c>
      <c r="I209" s="102">
        <v>392001</v>
      </c>
      <c r="J209" s="100">
        <v>-4</v>
      </c>
      <c r="K209" s="100">
        <v>31</v>
      </c>
      <c r="L209" s="100">
        <v>40004709</v>
      </c>
      <c r="M209" s="100" t="s">
        <v>4894</v>
      </c>
      <c r="N209" s="100" t="s">
        <v>4895</v>
      </c>
      <c r="O209" s="100" t="s">
        <v>4896</v>
      </c>
      <c r="P209" s="100" t="s">
        <v>2980</v>
      </c>
      <c r="Q209" s="100" t="s">
        <v>2540</v>
      </c>
      <c r="R209" s="100" t="s">
        <v>3181</v>
      </c>
      <c r="S209" s="100" t="s">
        <v>2983</v>
      </c>
      <c r="T209" s="100" t="s">
        <v>673</v>
      </c>
      <c r="U209" s="100" t="s">
        <v>2984</v>
      </c>
      <c r="V209" s="100">
        <v>2030</v>
      </c>
      <c r="Z209" s="100" t="s">
        <v>1421</v>
      </c>
      <c r="AB209" s="100" t="s">
        <v>4897</v>
      </c>
      <c r="AC209" s="100" t="s">
        <v>2986</v>
      </c>
      <c r="AD209" s="104">
        <v>44882.041666666664</v>
      </c>
      <c r="AE209" s="100" t="s">
        <v>2987</v>
      </c>
      <c r="AF209" s="100" t="s">
        <v>2988</v>
      </c>
      <c r="AG209" s="104">
        <v>44882.041666666664</v>
      </c>
      <c r="AH209" s="100" t="b">
        <f>Table1[[#This Row],[sbti_id]]&lt;&gt;""</f>
        <v>1</v>
      </c>
      <c r="AI209" s="100" t="s">
        <v>4898</v>
      </c>
      <c r="AJ209" s="100" t="s">
        <v>3185</v>
      </c>
      <c r="AK209" s="100" t="s">
        <v>3040</v>
      </c>
      <c r="AL209" s="100" t="s">
        <v>2264</v>
      </c>
      <c r="AM209" s="100" t="s">
        <v>269</v>
      </c>
      <c r="AN209" s="100" t="s">
        <v>2991</v>
      </c>
      <c r="AQ209" s="100">
        <v>2040</v>
      </c>
      <c r="AR209" s="100" t="s">
        <v>2992</v>
      </c>
      <c r="AS209" s="100">
        <v>2023</v>
      </c>
      <c r="AT209" s="100" t="s">
        <v>4899</v>
      </c>
      <c r="AU209" s="100" t="s">
        <v>4900</v>
      </c>
      <c r="AV209" s="100" t="s">
        <v>2995</v>
      </c>
      <c r="AW209" s="100">
        <v>2030</v>
      </c>
      <c r="AX209" s="100">
        <v>50</v>
      </c>
      <c r="AY209" s="100">
        <v>2010</v>
      </c>
      <c r="AZ209" s="101" t="s">
        <v>4901</v>
      </c>
      <c r="BA209" s="101" t="s">
        <v>4902</v>
      </c>
      <c r="BB209" s="100" t="s">
        <v>267</v>
      </c>
      <c r="BC209" s="100" t="s">
        <v>266</v>
      </c>
      <c r="BD209" s="100" t="s">
        <v>266</v>
      </c>
      <c r="BE209" s="100" t="s">
        <v>266</v>
      </c>
      <c r="BG209" s="100" t="s">
        <v>266</v>
      </c>
      <c r="BH209" s="100" t="s">
        <v>4903</v>
      </c>
      <c r="BI209" s="100" t="s">
        <v>3001</v>
      </c>
      <c r="BJ209" s="100" t="s">
        <v>269</v>
      </c>
      <c r="BK209" s="100" t="s">
        <v>267</v>
      </c>
      <c r="BL209" s="101" t="s">
        <v>4904</v>
      </c>
      <c r="BM209" s="100" t="s">
        <v>267</v>
      </c>
      <c r="BQ209" s="100" t="s">
        <v>269</v>
      </c>
      <c r="BR209" s="100" t="s">
        <v>267</v>
      </c>
      <c r="BX209" s="100" t="s">
        <v>269</v>
      </c>
      <c r="BY209" s="100" t="s">
        <v>269</v>
      </c>
      <c r="CD209" s="100">
        <v>78900000000</v>
      </c>
      <c r="CE209" s="100" t="s">
        <v>3587</v>
      </c>
      <c r="CT209" s="100" t="b">
        <f>Table1[[#This Row],[company_name_netzero]]&lt;&gt;""</f>
        <v>1</v>
      </c>
      <c r="CU209" s="100" t="s">
        <v>4905</v>
      </c>
      <c r="CV209" s="100">
        <v>2018</v>
      </c>
      <c r="CW209" s="100">
        <v>2030</v>
      </c>
      <c r="CX209" s="100" t="s">
        <v>3005</v>
      </c>
      <c r="CY209" s="100" t="s">
        <v>2540</v>
      </c>
      <c r="CZ209" s="100" t="b">
        <f>Table1[[#This Row],[company_name_re100]]&lt;&gt;""</f>
        <v>1</v>
      </c>
    </row>
    <row r="210" spans="1:104" ht="21.9" hidden="1" customHeight="1">
      <c r="A210" s="100">
        <v>208</v>
      </c>
      <c r="B210" s="100" t="s">
        <v>930</v>
      </c>
      <c r="C210" s="100" t="s">
        <v>4906</v>
      </c>
      <c r="D210" s="100" t="s">
        <v>931</v>
      </c>
      <c r="E210" s="103">
        <v>-0.22800000000000001</v>
      </c>
      <c r="F210" s="100" t="s">
        <v>932</v>
      </c>
      <c r="G210" s="103">
        <v>-0.89700000000000002</v>
      </c>
      <c r="H210" s="100" t="s">
        <v>933</v>
      </c>
      <c r="I210" s="102">
        <v>37066</v>
      </c>
      <c r="J210" s="100">
        <v>-66</v>
      </c>
      <c r="K210" s="100">
        <v>9</v>
      </c>
      <c r="AH210" s="100" t="b">
        <f>Table1[[#This Row],[sbti_id]]&lt;&gt;""</f>
        <v>0</v>
      </c>
      <c r="CT210" s="100" t="b">
        <f>Table1[[#This Row],[company_name_netzero]]&lt;&gt;""</f>
        <v>0</v>
      </c>
      <c r="CZ210" s="100" t="b">
        <f>Table1[[#This Row],[company_name_re100]]&lt;&gt;""</f>
        <v>0</v>
      </c>
    </row>
    <row r="211" spans="1:104" ht="21.9" hidden="1" customHeight="1">
      <c r="A211" s="100">
        <v>209</v>
      </c>
      <c r="B211" s="100" t="s">
        <v>2260</v>
      </c>
      <c r="C211" s="100" t="s">
        <v>4907</v>
      </c>
      <c r="D211" s="100" t="s">
        <v>2261</v>
      </c>
      <c r="E211" s="103">
        <v>8.5000000000000006E-2</v>
      </c>
      <c r="F211" s="100" t="s">
        <v>2262</v>
      </c>
      <c r="G211" s="103">
        <v>0.33600000000000002</v>
      </c>
      <c r="H211" s="100" t="s">
        <v>2263</v>
      </c>
      <c r="I211" s="102">
        <v>62393</v>
      </c>
      <c r="J211" s="100">
        <v>15</v>
      </c>
      <c r="K211" s="100">
        <v>31</v>
      </c>
      <c r="L211" s="100">
        <v>40012104</v>
      </c>
      <c r="M211" s="100" t="s">
        <v>4908</v>
      </c>
      <c r="N211" s="100" t="s">
        <v>4909</v>
      </c>
      <c r="O211" s="100" t="s">
        <v>4910</v>
      </c>
      <c r="P211" s="100" t="s">
        <v>3253</v>
      </c>
      <c r="Q211" s="100" t="s">
        <v>3982</v>
      </c>
      <c r="R211" s="100" t="s">
        <v>3136</v>
      </c>
      <c r="S211" s="100" t="s">
        <v>3066</v>
      </c>
      <c r="T211" s="100" t="s">
        <v>1421</v>
      </c>
      <c r="AC211" s="100" t="s">
        <v>2986</v>
      </c>
      <c r="AD211" s="104">
        <v>43647.041666666664</v>
      </c>
      <c r="AF211" s="100" t="s">
        <v>3821</v>
      </c>
      <c r="AG211" s="104">
        <v>43647.041666666664</v>
      </c>
      <c r="AH211" s="100" t="b">
        <f>Table1[[#This Row],[sbti_id]]&lt;&gt;""</f>
        <v>1</v>
      </c>
      <c r="AI211" s="100" t="s">
        <v>4911</v>
      </c>
      <c r="AJ211" s="100" t="s">
        <v>3287</v>
      </c>
      <c r="AK211" s="100" t="s">
        <v>3136</v>
      </c>
      <c r="AL211" s="100" t="s">
        <v>2264</v>
      </c>
      <c r="AM211" s="100" t="s">
        <v>269</v>
      </c>
      <c r="AN211" s="100" t="s">
        <v>417</v>
      </c>
      <c r="AQ211" s="100">
        <v>2050</v>
      </c>
      <c r="AR211" s="100" t="s">
        <v>2992</v>
      </c>
      <c r="AS211" s="100">
        <v>2019</v>
      </c>
      <c r="AT211" s="101" t="s">
        <v>4912</v>
      </c>
      <c r="AU211" s="100" t="s">
        <v>4913</v>
      </c>
      <c r="AV211" s="100" t="s">
        <v>2995</v>
      </c>
      <c r="AW211" s="100">
        <v>2025</v>
      </c>
      <c r="AX211" s="100">
        <v>60</v>
      </c>
      <c r="AY211" s="100">
        <v>2019</v>
      </c>
      <c r="AZ211" s="100" t="s">
        <v>4914</v>
      </c>
      <c r="BA211" s="100" t="s">
        <v>4915</v>
      </c>
      <c r="BB211" s="100" t="s">
        <v>2998</v>
      </c>
      <c r="BC211" s="100" t="s">
        <v>266</v>
      </c>
      <c r="BD211" s="100" t="s">
        <v>266</v>
      </c>
      <c r="BE211" s="100" t="s">
        <v>266</v>
      </c>
      <c r="BF211" s="101" t="s">
        <v>4916</v>
      </c>
      <c r="BG211" s="100" t="s">
        <v>266</v>
      </c>
      <c r="BH211" s="100" t="s">
        <v>3564</v>
      </c>
      <c r="BI211" s="100" t="s">
        <v>3001</v>
      </c>
      <c r="BJ211" s="100" t="s">
        <v>266</v>
      </c>
      <c r="BK211" s="100" t="s">
        <v>266</v>
      </c>
      <c r="BL211" s="101" t="s">
        <v>4917</v>
      </c>
      <c r="BM211" s="100" t="s">
        <v>266</v>
      </c>
      <c r="BN211" s="100" t="s">
        <v>3238</v>
      </c>
      <c r="BP211" s="101" t="s">
        <v>4918</v>
      </c>
      <c r="BQ211" s="100" t="s">
        <v>269</v>
      </c>
      <c r="BR211" s="100" t="s">
        <v>267</v>
      </c>
      <c r="BS211" s="101" t="s">
        <v>4919</v>
      </c>
      <c r="BX211" s="100" t="s">
        <v>269</v>
      </c>
      <c r="BY211" s="100" t="s">
        <v>266</v>
      </c>
      <c r="CD211" s="100">
        <v>85461000000</v>
      </c>
      <c r="CE211" s="100" t="s">
        <v>3080</v>
      </c>
      <c r="CF211" s="100">
        <v>60000</v>
      </c>
      <c r="CT211" s="100" t="b">
        <f>Table1[[#This Row],[company_name_netzero]]&lt;&gt;""</f>
        <v>1</v>
      </c>
      <c r="CU211" s="100" t="s">
        <v>2260</v>
      </c>
      <c r="CV211" s="100">
        <v>2019</v>
      </c>
      <c r="CW211" s="100">
        <v>2022</v>
      </c>
      <c r="CX211" s="100" t="s">
        <v>3080</v>
      </c>
      <c r="CY211" s="100" t="s">
        <v>3982</v>
      </c>
      <c r="CZ211" s="100" t="b">
        <f>Table1[[#This Row],[company_name_re100]]&lt;&gt;""</f>
        <v>1</v>
      </c>
    </row>
    <row r="212" spans="1:104" ht="21.9" hidden="1" customHeight="1">
      <c r="A212" s="100">
        <v>210</v>
      </c>
      <c r="B212" s="100" t="s">
        <v>940</v>
      </c>
      <c r="C212" s="100" t="s">
        <v>4920</v>
      </c>
      <c r="D212" s="100" t="s">
        <v>941</v>
      </c>
      <c r="E212" s="106">
        <v>0.02</v>
      </c>
      <c r="F212" s="100" t="s">
        <v>942</v>
      </c>
      <c r="G212" s="103">
        <v>-0.114</v>
      </c>
      <c r="H212" s="100" t="s">
        <v>943</v>
      </c>
      <c r="I212" s="102">
        <v>120040</v>
      </c>
      <c r="J212" s="100" t="s">
        <v>2976</v>
      </c>
      <c r="K212" s="100">
        <v>31</v>
      </c>
      <c r="L212" s="100">
        <v>40008764</v>
      </c>
      <c r="M212" s="100" t="s">
        <v>4921</v>
      </c>
      <c r="N212" s="100" t="s">
        <v>4922</v>
      </c>
      <c r="O212" s="100" t="s">
        <v>4923</v>
      </c>
      <c r="P212" s="100" t="s">
        <v>2980</v>
      </c>
      <c r="Q212" s="100" t="s">
        <v>2406</v>
      </c>
      <c r="R212" s="100" t="s">
        <v>3136</v>
      </c>
      <c r="S212" s="100" t="s">
        <v>4166</v>
      </c>
      <c r="T212" s="100" t="s">
        <v>673</v>
      </c>
      <c r="U212" s="100" t="s">
        <v>2984</v>
      </c>
      <c r="V212" s="100" t="s">
        <v>3086</v>
      </c>
      <c r="Z212" s="100" t="s">
        <v>1421</v>
      </c>
      <c r="AB212" s="101" t="s">
        <v>4924</v>
      </c>
      <c r="AC212" s="100" t="s">
        <v>2986</v>
      </c>
      <c r="AD212" s="104">
        <v>43647.041666666664</v>
      </c>
      <c r="AE212" s="100" t="s">
        <v>2987</v>
      </c>
      <c r="AF212" s="100" t="s">
        <v>2988</v>
      </c>
      <c r="AG212" s="104">
        <v>45407.041666666664</v>
      </c>
      <c r="AH212" s="100" t="b">
        <f>Table1[[#This Row],[sbti_id]]&lt;&gt;""</f>
        <v>1</v>
      </c>
      <c r="AI212" s="100" t="s">
        <v>940</v>
      </c>
      <c r="AJ212" s="100" t="s">
        <v>3219</v>
      </c>
      <c r="AK212" s="100" t="s">
        <v>3136</v>
      </c>
      <c r="AL212" s="100" t="s">
        <v>2264</v>
      </c>
      <c r="AM212" s="100" t="s">
        <v>269</v>
      </c>
      <c r="AN212" s="100" t="s">
        <v>417</v>
      </c>
      <c r="AQ212" s="100">
        <v>2039</v>
      </c>
      <c r="AR212" s="100" t="s">
        <v>2992</v>
      </c>
      <c r="AS212" s="100">
        <v>2021</v>
      </c>
      <c r="AT212" s="100" t="s">
        <v>4925</v>
      </c>
      <c r="AU212" s="100" t="s">
        <v>4926</v>
      </c>
      <c r="AV212" s="100" t="s">
        <v>2995</v>
      </c>
      <c r="AW212" s="100">
        <v>2025</v>
      </c>
      <c r="AX212" s="100">
        <v>70</v>
      </c>
      <c r="AY212" s="100">
        <v>2015</v>
      </c>
      <c r="AZ212" s="101" t="s">
        <v>4927</v>
      </c>
      <c r="BA212" s="101" t="s">
        <v>4928</v>
      </c>
      <c r="BB212" s="100" t="s">
        <v>2998</v>
      </c>
      <c r="BC212" s="100" t="s">
        <v>266</v>
      </c>
      <c r="BD212" s="100" t="s">
        <v>266</v>
      </c>
      <c r="BE212" s="100" t="s">
        <v>738</v>
      </c>
      <c r="BF212" s="101" t="s">
        <v>4929</v>
      </c>
      <c r="BG212" s="100" t="s">
        <v>266</v>
      </c>
      <c r="BH212" s="100" t="s">
        <v>4671</v>
      </c>
      <c r="BI212" s="100" t="s">
        <v>3001</v>
      </c>
      <c r="BJ212" s="100" t="s">
        <v>266</v>
      </c>
      <c r="BK212" s="100" t="s">
        <v>266</v>
      </c>
      <c r="BL212" s="101" t="s">
        <v>4930</v>
      </c>
      <c r="BM212" s="100" t="s">
        <v>269</v>
      </c>
      <c r="BQ212" s="100" t="s">
        <v>269</v>
      </c>
      <c r="BR212" s="100" t="s">
        <v>269</v>
      </c>
      <c r="BS212" s="101" t="s">
        <v>4931</v>
      </c>
      <c r="BX212" s="100" t="s">
        <v>269</v>
      </c>
      <c r="BY212" s="100" t="s">
        <v>266</v>
      </c>
      <c r="CD212" s="100">
        <v>65746000000</v>
      </c>
      <c r="CE212" s="100" t="s">
        <v>3284</v>
      </c>
      <c r="CF212" s="100">
        <v>120040</v>
      </c>
      <c r="CT212" s="100" t="b">
        <f>Table1[[#This Row],[company_name_netzero]]&lt;&gt;""</f>
        <v>1</v>
      </c>
      <c r="CU212" s="100" t="s">
        <v>940</v>
      </c>
      <c r="CV212" s="100">
        <v>2015</v>
      </c>
      <c r="CW212" s="100">
        <v>2030</v>
      </c>
      <c r="CX212" s="100" t="s">
        <v>3284</v>
      </c>
      <c r="CY212" s="100" t="s">
        <v>2406</v>
      </c>
      <c r="CZ212" s="100" t="b">
        <f>Table1[[#This Row],[company_name_re100]]&lt;&gt;""</f>
        <v>1</v>
      </c>
    </row>
    <row r="213" spans="1:104" ht="21.9" hidden="1" customHeight="1">
      <c r="A213" s="100">
        <v>211</v>
      </c>
      <c r="B213" s="100" t="s">
        <v>128</v>
      </c>
      <c r="C213" s="100" t="s">
        <v>4932</v>
      </c>
      <c r="D213" s="100" t="s">
        <v>129</v>
      </c>
      <c r="E213" s="103">
        <v>1.2E-2</v>
      </c>
      <c r="F213" s="100" t="s">
        <v>130</v>
      </c>
      <c r="G213" s="103">
        <v>5.7000000000000002E-2</v>
      </c>
      <c r="H213" s="100" t="s">
        <v>131</v>
      </c>
      <c r="I213" s="102">
        <v>774303</v>
      </c>
      <c r="J213" s="100" t="s">
        <v>2976</v>
      </c>
      <c r="K213" s="100">
        <v>24</v>
      </c>
      <c r="L213" s="100">
        <v>40001698</v>
      </c>
      <c r="M213" s="100" t="s">
        <v>128</v>
      </c>
      <c r="N213" s="100" t="s">
        <v>4933</v>
      </c>
      <c r="P213" s="100" t="s">
        <v>2980</v>
      </c>
      <c r="Q213" s="100" t="s">
        <v>4934</v>
      </c>
      <c r="R213" s="100" t="s">
        <v>3136</v>
      </c>
      <c r="S213" s="100" t="s">
        <v>4935</v>
      </c>
      <c r="T213" s="100" t="s">
        <v>673</v>
      </c>
      <c r="U213" s="100" t="s">
        <v>2984</v>
      </c>
      <c r="V213" s="100" t="s">
        <v>3086</v>
      </c>
      <c r="W213" s="100" t="s">
        <v>673</v>
      </c>
      <c r="X213" s="100" t="s">
        <v>2984</v>
      </c>
      <c r="Y213" s="100" t="s">
        <v>4262</v>
      </c>
      <c r="Z213" s="100" t="s">
        <v>673</v>
      </c>
      <c r="AA213" s="100" t="s">
        <v>4262</v>
      </c>
      <c r="AB213" s="101" t="s">
        <v>4936</v>
      </c>
      <c r="AC213" s="100" t="s">
        <v>2986</v>
      </c>
      <c r="AD213" s="104">
        <v>44105.041666666664</v>
      </c>
      <c r="AE213" s="100" t="s">
        <v>2987</v>
      </c>
      <c r="AG213" s="104">
        <v>45456.041666666664</v>
      </c>
      <c r="AH213" s="100" t="b">
        <f>Table1[[#This Row],[sbti_id]]&lt;&gt;""</f>
        <v>1</v>
      </c>
      <c r="AI213" s="100" t="s">
        <v>128</v>
      </c>
      <c r="AJ213" s="100" t="s">
        <v>4937</v>
      </c>
      <c r="AK213" s="100" t="s">
        <v>3136</v>
      </c>
      <c r="AL213" s="100" t="s">
        <v>2264</v>
      </c>
      <c r="AM213" s="100" t="s">
        <v>269</v>
      </c>
      <c r="AN213" s="100" t="s">
        <v>417</v>
      </c>
      <c r="AQ213" s="100">
        <v>2025</v>
      </c>
      <c r="AR213" s="100" t="s">
        <v>2992</v>
      </c>
      <c r="AS213" s="100">
        <v>2021</v>
      </c>
      <c r="AT213" s="100" t="s">
        <v>4938</v>
      </c>
      <c r="AU213" s="100" t="s">
        <v>4939</v>
      </c>
      <c r="AV213" s="100" t="s">
        <v>3013</v>
      </c>
      <c r="BA213" s="100" t="s">
        <v>4940</v>
      </c>
      <c r="BB213" s="100" t="s">
        <v>2998</v>
      </c>
      <c r="BC213" s="100" t="s">
        <v>266</v>
      </c>
      <c r="BD213" s="100" t="s">
        <v>266</v>
      </c>
      <c r="BE213" s="100" t="s">
        <v>266</v>
      </c>
      <c r="BF213" s="101" t="s">
        <v>4941</v>
      </c>
      <c r="BG213" s="100" t="s">
        <v>266</v>
      </c>
      <c r="BH213" s="100" t="s">
        <v>3059</v>
      </c>
      <c r="BI213" s="100" t="s">
        <v>3001</v>
      </c>
      <c r="BJ213" s="100" t="s">
        <v>269</v>
      </c>
      <c r="BK213" s="100" t="s">
        <v>267</v>
      </c>
      <c r="BL213" s="101" t="s">
        <v>4942</v>
      </c>
      <c r="BM213" s="100" t="s">
        <v>267</v>
      </c>
      <c r="BQ213" s="100" t="s">
        <v>269</v>
      </c>
      <c r="BR213" s="100" t="s">
        <v>3019</v>
      </c>
      <c r="BS213" s="100" t="s">
        <v>4943</v>
      </c>
      <c r="BX213" s="100" t="s">
        <v>269</v>
      </c>
      <c r="BY213" s="100" t="s">
        <v>266</v>
      </c>
      <c r="CD213" s="100">
        <v>67221000000</v>
      </c>
      <c r="CE213" s="100" t="s">
        <v>3080</v>
      </c>
      <c r="CF213" s="100">
        <v>774000</v>
      </c>
      <c r="CT213" s="100" t="b">
        <f>Table1[[#This Row],[company_name_netzero]]&lt;&gt;""</f>
        <v>1</v>
      </c>
      <c r="CU213" s="100" t="s">
        <v>128</v>
      </c>
      <c r="CV213" s="100">
        <v>2019</v>
      </c>
      <c r="CW213" s="100">
        <v>2023</v>
      </c>
      <c r="CX213" s="100" t="s">
        <v>3080</v>
      </c>
      <c r="CY213" s="100" t="s">
        <v>4934</v>
      </c>
      <c r="CZ213" s="100" t="b">
        <f>Table1[[#This Row],[company_name_re100]]&lt;&gt;""</f>
        <v>1</v>
      </c>
    </row>
    <row r="214" spans="1:104" ht="21.9" hidden="1" customHeight="1">
      <c r="A214" s="100">
        <v>212</v>
      </c>
      <c r="B214" s="100" t="s">
        <v>669</v>
      </c>
      <c r="C214" s="100" t="s">
        <v>4944</v>
      </c>
      <c r="D214" s="100" t="s">
        <v>670</v>
      </c>
      <c r="E214" s="103">
        <v>0.20300000000000001</v>
      </c>
      <c r="F214" s="100" t="s">
        <v>671</v>
      </c>
      <c r="G214" s="103">
        <v>0.63700000000000001</v>
      </c>
      <c r="H214" s="100" t="s">
        <v>672</v>
      </c>
      <c r="I214" s="102">
        <v>104487</v>
      </c>
      <c r="J214" s="100">
        <v>55</v>
      </c>
      <c r="K214" s="100">
        <v>18</v>
      </c>
      <c r="L214" s="120">
        <v>40011946</v>
      </c>
      <c r="M214" s="128" t="s">
        <v>4945</v>
      </c>
      <c r="N214" s="128"/>
      <c r="O214" s="128"/>
      <c r="P214" s="128" t="s">
        <v>4946</v>
      </c>
      <c r="Q214" s="128" t="s">
        <v>2277</v>
      </c>
      <c r="R214" s="128" t="s">
        <v>3181</v>
      </c>
      <c r="S214" s="128" t="s">
        <v>4947</v>
      </c>
      <c r="T214" s="128" t="s">
        <v>673</v>
      </c>
      <c r="U214" s="128" t="s">
        <v>3329</v>
      </c>
      <c r="V214" s="128">
        <v>2030</v>
      </c>
      <c r="W214" s="128" t="s">
        <v>673</v>
      </c>
      <c r="X214" s="128" t="s">
        <v>3329</v>
      </c>
      <c r="Y214" s="128">
        <v>2050</v>
      </c>
      <c r="Z214" s="128" t="s">
        <v>673</v>
      </c>
      <c r="AA214" s="128">
        <v>2050</v>
      </c>
      <c r="AB214" s="128" t="s">
        <v>4948</v>
      </c>
      <c r="AC214" s="128"/>
      <c r="AD214" s="128"/>
      <c r="AE214" s="128" t="s">
        <v>3332</v>
      </c>
      <c r="AF214" s="128"/>
      <c r="AG214" s="136">
        <v>45261.041666666664</v>
      </c>
      <c r="AH214" s="100" t="b">
        <f>Table1[[#This Row],[sbti_id]]&lt;&gt;""</f>
        <v>1</v>
      </c>
      <c r="CT214" s="100" t="b">
        <f>Table1[[#This Row],[company_name_netzero]]&lt;&gt;""</f>
        <v>0</v>
      </c>
      <c r="CZ214" s="100" t="b">
        <f>Table1[[#This Row],[company_name_re100]]&lt;&gt;""</f>
        <v>0</v>
      </c>
    </row>
    <row r="215" spans="1:104" ht="21.9" hidden="1" customHeight="1">
      <c r="A215" s="100">
        <v>213</v>
      </c>
      <c r="B215" s="100" t="s">
        <v>944</v>
      </c>
      <c r="C215" s="100" t="s">
        <v>4949</v>
      </c>
      <c r="D215" s="100" t="s">
        <v>945</v>
      </c>
      <c r="E215" s="103">
        <v>-3.4000000000000002E-2</v>
      </c>
      <c r="F215" s="100" t="s">
        <v>946</v>
      </c>
      <c r="G215" s="103">
        <v>4.3999999999999997E-2</v>
      </c>
      <c r="H215" s="100" t="s">
        <v>947</v>
      </c>
      <c r="I215" s="102">
        <v>112900</v>
      </c>
      <c r="J215" s="100">
        <v>-14</v>
      </c>
      <c r="K215" s="100">
        <v>31</v>
      </c>
      <c r="AH215" s="100" t="b">
        <f>Table1[[#This Row],[sbti_id]]&lt;&gt;""</f>
        <v>0</v>
      </c>
      <c r="AI215" s="100" t="s">
        <v>944</v>
      </c>
      <c r="AJ215" s="100" t="s">
        <v>2989</v>
      </c>
      <c r="AK215" s="100" t="s">
        <v>2990</v>
      </c>
      <c r="AL215" s="100" t="s">
        <v>2264</v>
      </c>
      <c r="AM215" s="100" t="s">
        <v>269</v>
      </c>
      <c r="AN215" s="100" t="s">
        <v>2995</v>
      </c>
      <c r="AO215" s="100">
        <v>30</v>
      </c>
      <c r="AP215" s="100">
        <v>2018</v>
      </c>
      <c r="AQ215" s="100">
        <v>2030</v>
      </c>
      <c r="AR215" s="100" t="s">
        <v>2992</v>
      </c>
      <c r="AS215" s="100">
        <v>2023</v>
      </c>
      <c r="AT215" s="100" t="s">
        <v>4950</v>
      </c>
      <c r="AU215" s="100" t="s">
        <v>4951</v>
      </c>
      <c r="AV215" s="100" t="s">
        <v>3013</v>
      </c>
      <c r="BA215" s="100" t="s">
        <v>4952</v>
      </c>
      <c r="BB215" s="100" t="s">
        <v>2998</v>
      </c>
      <c r="BC215" s="100" t="s">
        <v>266</v>
      </c>
      <c r="BD215" s="100" t="s">
        <v>266</v>
      </c>
      <c r="BE215" s="100" t="s">
        <v>269</v>
      </c>
      <c r="BF215" s="101" t="s">
        <v>4953</v>
      </c>
      <c r="BG215" s="100" t="s">
        <v>269</v>
      </c>
      <c r="BI215" s="100" t="s">
        <v>3001</v>
      </c>
      <c r="BJ215" s="100" t="s">
        <v>269</v>
      </c>
      <c r="BK215" s="100" t="s">
        <v>266</v>
      </c>
      <c r="BL215" s="101" t="s">
        <v>4954</v>
      </c>
      <c r="BM215" s="100" t="s">
        <v>267</v>
      </c>
      <c r="BQ215" s="100" t="s">
        <v>269</v>
      </c>
      <c r="BR215" s="100" t="s">
        <v>267</v>
      </c>
      <c r="BS215" s="100" t="s">
        <v>4955</v>
      </c>
      <c r="BX215" s="100" t="s">
        <v>269</v>
      </c>
      <c r="BY215" s="100" t="s">
        <v>269</v>
      </c>
      <c r="CD215" s="100">
        <v>64809000000</v>
      </c>
      <c r="CE215" s="100" t="s">
        <v>3095</v>
      </c>
      <c r="CF215" s="100">
        <v>112900</v>
      </c>
      <c r="CT215" s="100" t="b">
        <f>Table1[[#This Row],[company_name_netzero]]&lt;&gt;""</f>
        <v>1</v>
      </c>
      <c r="CZ215" s="100" t="b">
        <f>Table1[[#This Row],[company_name_re100]]&lt;&gt;""</f>
        <v>0</v>
      </c>
    </row>
    <row r="216" spans="1:104" ht="21.9" hidden="1" customHeight="1">
      <c r="A216" s="100">
        <v>214</v>
      </c>
      <c r="B216" s="100" t="s">
        <v>948</v>
      </c>
      <c r="C216" s="100" t="s">
        <v>4956</v>
      </c>
      <c r="D216" s="100" t="s">
        <v>949</v>
      </c>
      <c r="E216" s="103">
        <v>-0.151</v>
      </c>
      <c r="F216" s="100" t="s">
        <v>950</v>
      </c>
      <c r="G216" s="106">
        <v>0.27</v>
      </c>
      <c r="H216" s="100" t="s">
        <v>951</v>
      </c>
      <c r="I216" s="102">
        <v>60814</v>
      </c>
      <c r="J216" s="100">
        <v>-50</v>
      </c>
      <c r="K216" s="100">
        <v>31</v>
      </c>
      <c r="AH216" s="100" t="b">
        <f>Table1[[#This Row],[sbti_id]]&lt;&gt;""</f>
        <v>0</v>
      </c>
      <c r="AJ216" s="100" t="s">
        <v>3185</v>
      </c>
      <c r="AK216" s="100" t="s">
        <v>3040</v>
      </c>
      <c r="AL216" s="100" t="s">
        <v>2264</v>
      </c>
      <c r="AM216" s="100" t="s">
        <v>269</v>
      </c>
      <c r="AN216" s="100" t="s">
        <v>417</v>
      </c>
      <c r="AP216" s="100">
        <v>2013</v>
      </c>
      <c r="AQ216" s="100">
        <v>2050</v>
      </c>
      <c r="AR216" s="100" t="s">
        <v>2992</v>
      </c>
      <c r="AS216" s="100">
        <v>2019</v>
      </c>
      <c r="AT216" s="100" t="s">
        <v>4957</v>
      </c>
      <c r="AU216" s="100" t="s">
        <v>4958</v>
      </c>
      <c r="AV216" s="100" t="s">
        <v>2995</v>
      </c>
      <c r="AW216" s="100">
        <v>2025</v>
      </c>
      <c r="AX216" s="100">
        <v>40</v>
      </c>
      <c r="AY216" s="100">
        <v>2013</v>
      </c>
      <c r="AZ216" s="100" t="s">
        <v>4959</v>
      </c>
      <c r="BA216" s="100" t="s">
        <v>4960</v>
      </c>
      <c r="BB216" s="100" t="s">
        <v>2998</v>
      </c>
      <c r="BC216" s="100" t="s">
        <v>266</v>
      </c>
      <c r="BD216" s="100" t="s">
        <v>266</v>
      </c>
      <c r="BE216" s="100" t="s">
        <v>266</v>
      </c>
      <c r="BG216" s="100" t="s">
        <v>266</v>
      </c>
      <c r="BH216" s="100" t="s">
        <v>3076</v>
      </c>
      <c r="BI216" s="100" t="s">
        <v>3001</v>
      </c>
      <c r="BJ216" s="100" t="s">
        <v>269</v>
      </c>
      <c r="BK216" s="100" t="s">
        <v>267</v>
      </c>
      <c r="BM216" s="100" t="s">
        <v>267</v>
      </c>
      <c r="BQ216" s="100" t="s">
        <v>269</v>
      </c>
      <c r="BR216" s="100" t="s">
        <v>267</v>
      </c>
      <c r="BX216" s="100" t="s">
        <v>269</v>
      </c>
      <c r="BY216" s="100" t="s">
        <v>266</v>
      </c>
      <c r="CD216" s="100">
        <v>62218000000</v>
      </c>
      <c r="CE216" s="100" t="s">
        <v>3080</v>
      </c>
      <c r="CF216" s="100">
        <v>59495</v>
      </c>
      <c r="CT216" s="100" t="b">
        <f>Table1[[#This Row],[company_name_netzero]]&lt;&gt;""</f>
        <v>0</v>
      </c>
      <c r="CZ216" s="100" t="b">
        <f>Table1[[#This Row],[company_name_re100]]&lt;&gt;""</f>
        <v>0</v>
      </c>
    </row>
    <row r="217" spans="1:104" ht="21.9" hidden="1" customHeight="1">
      <c r="A217" s="100">
        <v>215</v>
      </c>
      <c r="B217" s="100" t="s">
        <v>1223</v>
      </c>
      <c r="C217" s="100" t="s">
        <v>4961</v>
      </c>
      <c r="D217" s="100" t="s">
        <v>1224</v>
      </c>
      <c r="E217" s="103">
        <v>-2E-3</v>
      </c>
      <c r="F217" s="100" t="s">
        <v>1225</v>
      </c>
      <c r="G217" s="103">
        <v>-0.50600000000000001</v>
      </c>
      <c r="H217" s="100" t="s">
        <v>1226</v>
      </c>
      <c r="I217" s="102">
        <v>75000</v>
      </c>
      <c r="J217" s="100">
        <v>-6</v>
      </c>
      <c r="K217" s="100">
        <v>25</v>
      </c>
      <c r="L217" s="100">
        <v>40008240</v>
      </c>
      <c r="M217" s="100" t="s">
        <v>4962</v>
      </c>
      <c r="N217" s="100" t="s">
        <v>4963</v>
      </c>
      <c r="O217" s="100" t="s">
        <v>4964</v>
      </c>
      <c r="P217" s="100" t="s">
        <v>2980</v>
      </c>
      <c r="Q217" s="100" t="s">
        <v>3736</v>
      </c>
      <c r="R217" s="100" t="s">
        <v>3181</v>
      </c>
      <c r="S217" s="100" t="s">
        <v>4166</v>
      </c>
      <c r="T217" s="100" t="s">
        <v>673</v>
      </c>
      <c r="U217" s="100" t="s">
        <v>2984</v>
      </c>
      <c r="V217" s="100">
        <v>2030</v>
      </c>
      <c r="AB217" s="101" t="s">
        <v>4965</v>
      </c>
      <c r="AC217" s="100" t="s">
        <v>2986</v>
      </c>
      <c r="AD217" s="104">
        <v>44406.041666666664</v>
      </c>
      <c r="AE217" s="100" t="s">
        <v>2987</v>
      </c>
      <c r="AG217" s="104">
        <v>45092.041666666664</v>
      </c>
      <c r="AH217" s="100" t="b">
        <f>Table1[[#This Row],[sbti_id]]&lt;&gt;""</f>
        <v>1</v>
      </c>
      <c r="AI217" s="100" t="s">
        <v>1223</v>
      </c>
      <c r="AJ217" s="100" t="s">
        <v>3313</v>
      </c>
      <c r="AK217" s="100" t="s">
        <v>3040</v>
      </c>
      <c r="AL217" s="100" t="s">
        <v>2264</v>
      </c>
      <c r="AM217" s="100" t="s">
        <v>269</v>
      </c>
      <c r="AN217" s="100" t="s">
        <v>675</v>
      </c>
      <c r="AP217" s="100">
        <v>2017</v>
      </c>
      <c r="AQ217" s="100">
        <v>2030</v>
      </c>
      <c r="AR217" s="100" t="s">
        <v>2992</v>
      </c>
      <c r="AS217" s="100">
        <v>2022</v>
      </c>
      <c r="AT217" s="100" t="s">
        <v>4966</v>
      </c>
      <c r="AU217" s="100" t="s">
        <v>4967</v>
      </c>
      <c r="AV217" s="100" t="s">
        <v>3013</v>
      </c>
      <c r="AW217" s="100">
        <v>2030</v>
      </c>
      <c r="AZ217" s="101" t="s">
        <v>4968</v>
      </c>
      <c r="BA217" s="100" t="s">
        <v>4969</v>
      </c>
      <c r="BB217" s="100" t="s">
        <v>2998</v>
      </c>
      <c r="BC217" s="100" t="s">
        <v>266</v>
      </c>
      <c r="BD217" s="100" t="s">
        <v>266</v>
      </c>
      <c r="BE217" s="100" t="s">
        <v>266</v>
      </c>
      <c r="BF217" s="101" t="s">
        <v>4970</v>
      </c>
      <c r="BG217" s="100" t="s">
        <v>266</v>
      </c>
      <c r="BH217" s="100" t="s">
        <v>3469</v>
      </c>
      <c r="BI217" s="100" t="s">
        <v>3001</v>
      </c>
      <c r="BJ217" s="100" t="s">
        <v>269</v>
      </c>
      <c r="BK217" s="100" t="s">
        <v>267</v>
      </c>
      <c r="BL217" s="100" t="s">
        <v>4971</v>
      </c>
      <c r="BM217" s="100" t="s">
        <v>266</v>
      </c>
      <c r="BN217" s="100" t="s">
        <v>3238</v>
      </c>
      <c r="BP217" s="101" t="s">
        <v>4972</v>
      </c>
      <c r="BQ217" s="100" t="s">
        <v>266</v>
      </c>
      <c r="BR217" s="100" t="s">
        <v>267</v>
      </c>
      <c r="BS217" s="101" t="s">
        <v>4973</v>
      </c>
      <c r="BX217" s="100" t="s">
        <v>269</v>
      </c>
      <c r="BY217" s="100" t="s">
        <v>266</v>
      </c>
      <c r="CD217" s="100">
        <v>64136000000</v>
      </c>
      <c r="CE217" s="100" t="s">
        <v>3095</v>
      </c>
      <c r="CF217" s="100">
        <v>35727</v>
      </c>
      <c r="CT217" s="100" t="b">
        <f>Table1[[#This Row],[company_name_netzero]]&lt;&gt;""</f>
        <v>1</v>
      </c>
      <c r="CU217" s="100" t="s">
        <v>1223</v>
      </c>
      <c r="CV217" s="100">
        <v>2023</v>
      </c>
      <c r="CW217" s="100">
        <v>2050</v>
      </c>
      <c r="CX217" s="100" t="s">
        <v>3095</v>
      </c>
      <c r="CY217" s="100" t="s">
        <v>3323</v>
      </c>
      <c r="CZ217" s="100" t="b">
        <f>Table1[[#This Row],[company_name_re100]]&lt;&gt;""</f>
        <v>1</v>
      </c>
    </row>
    <row r="218" spans="1:104" ht="21.9" hidden="1" customHeight="1">
      <c r="A218" s="100">
        <v>216</v>
      </c>
      <c r="B218" s="100" t="s">
        <v>1016</v>
      </c>
      <c r="C218" s="100" t="s">
        <v>4974</v>
      </c>
      <c r="D218" s="100" t="s">
        <v>1017</v>
      </c>
      <c r="E218" s="103">
        <v>-4.7E-2</v>
      </c>
      <c r="F218" s="100" t="s">
        <v>1018</v>
      </c>
      <c r="G218" s="106">
        <v>-0.01</v>
      </c>
      <c r="H218" s="100" t="s">
        <v>1019</v>
      </c>
      <c r="I218" s="102">
        <v>282743</v>
      </c>
      <c r="J218" s="100">
        <v>-20</v>
      </c>
      <c r="K218" s="100">
        <v>31</v>
      </c>
      <c r="L218" s="100">
        <v>40000764</v>
      </c>
      <c r="M218" s="100" t="s">
        <v>4975</v>
      </c>
      <c r="N218" s="100" t="s">
        <v>4976</v>
      </c>
      <c r="O218" s="100" t="s">
        <v>4977</v>
      </c>
      <c r="P218" s="100" t="s">
        <v>2980</v>
      </c>
      <c r="Q218" s="100" t="s">
        <v>2540</v>
      </c>
      <c r="R218" s="100" t="s">
        <v>3181</v>
      </c>
      <c r="S218" s="100" t="s">
        <v>3085</v>
      </c>
      <c r="T218" s="100" t="s">
        <v>673</v>
      </c>
      <c r="U218" s="100" t="s">
        <v>2984</v>
      </c>
      <c r="V218" s="100" t="s">
        <v>3086</v>
      </c>
      <c r="W218" s="100" t="s">
        <v>673</v>
      </c>
      <c r="X218" s="100" t="s">
        <v>2984</v>
      </c>
      <c r="Y218" s="100" t="s">
        <v>4274</v>
      </c>
      <c r="Z218" s="100" t="s">
        <v>673</v>
      </c>
      <c r="AA218" s="100" t="s">
        <v>4274</v>
      </c>
      <c r="AB218" s="101" t="s">
        <v>4978</v>
      </c>
      <c r="AC218" s="100" t="s">
        <v>2986</v>
      </c>
      <c r="AD218" s="104">
        <v>44203.041666666664</v>
      </c>
      <c r="AE218" s="100" t="s">
        <v>2987</v>
      </c>
      <c r="AG218" s="104">
        <v>45806.041666666664</v>
      </c>
      <c r="AH218" s="100" t="b">
        <f>Table1[[#This Row],[sbti_id]]&lt;&gt;""</f>
        <v>1</v>
      </c>
      <c r="AI218" s="100" t="s">
        <v>1016</v>
      </c>
      <c r="AJ218" s="100" t="s">
        <v>3185</v>
      </c>
      <c r="AK218" s="100" t="s">
        <v>3040</v>
      </c>
      <c r="AL218" s="100" t="s">
        <v>2264</v>
      </c>
      <c r="AM218" s="100" t="s">
        <v>269</v>
      </c>
      <c r="AN218" s="100" t="s">
        <v>675</v>
      </c>
      <c r="AQ218" s="100">
        <v>2050</v>
      </c>
      <c r="AR218" s="100" t="s">
        <v>2992</v>
      </c>
      <c r="AS218" s="100">
        <v>2021</v>
      </c>
      <c r="AT218" s="100" t="s">
        <v>4979</v>
      </c>
      <c r="AU218" s="100" t="s">
        <v>4980</v>
      </c>
      <c r="AV218" s="100" t="s">
        <v>2995</v>
      </c>
      <c r="AW218" s="100">
        <v>2030</v>
      </c>
      <c r="AX218" s="100">
        <v>50</v>
      </c>
      <c r="AY218" s="100">
        <v>2010</v>
      </c>
      <c r="AZ218" s="101" t="s">
        <v>4981</v>
      </c>
      <c r="BB218" s="100" t="s">
        <v>2998</v>
      </c>
      <c r="BC218" s="100" t="s">
        <v>266</v>
      </c>
      <c r="BD218" s="100" t="s">
        <v>266</v>
      </c>
      <c r="BE218" s="100" t="s">
        <v>266</v>
      </c>
      <c r="BF218" s="100" t="s">
        <v>4982</v>
      </c>
      <c r="BG218" s="100" t="s">
        <v>266</v>
      </c>
      <c r="BI218" s="100" t="s">
        <v>3001</v>
      </c>
      <c r="BJ218" s="100" t="s">
        <v>269</v>
      </c>
      <c r="BK218" s="100" t="s">
        <v>269</v>
      </c>
      <c r="BM218" s="100" t="s">
        <v>267</v>
      </c>
      <c r="BQ218" s="100" t="s">
        <v>269</v>
      </c>
      <c r="BR218" s="100" t="s">
        <v>267</v>
      </c>
      <c r="BX218" s="100" t="s">
        <v>269</v>
      </c>
      <c r="BY218" s="100" t="s">
        <v>266</v>
      </c>
      <c r="CD218" s="100">
        <v>62852000000</v>
      </c>
      <c r="CE218" s="100" t="s">
        <v>3095</v>
      </c>
      <c r="CF218" s="100">
        <v>268655</v>
      </c>
      <c r="CT218" s="100" t="b">
        <f>Table1[[#This Row],[company_name_netzero]]&lt;&gt;""</f>
        <v>1</v>
      </c>
      <c r="CZ218" s="100" t="b">
        <f>Table1[[#This Row],[company_name_re100]]&lt;&gt;""</f>
        <v>0</v>
      </c>
    </row>
    <row r="219" spans="1:104" ht="21.9" hidden="1" customHeight="1">
      <c r="A219" s="100">
        <v>217</v>
      </c>
      <c r="B219" s="100" t="s">
        <v>1350</v>
      </c>
      <c r="C219" s="100" t="s">
        <v>4983</v>
      </c>
      <c r="D219" s="100" t="s">
        <v>1351</v>
      </c>
      <c r="E219" s="103">
        <v>6.7000000000000004E-2</v>
      </c>
      <c r="F219" s="100" t="s">
        <v>1352</v>
      </c>
      <c r="G219" s="103">
        <v>45.896000000000001</v>
      </c>
      <c r="H219" s="100" t="s">
        <v>1353</v>
      </c>
      <c r="I219" s="102">
        <v>74000</v>
      </c>
      <c r="J219" s="100">
        <v>12</v>
      </c>
      <c r="K219" s="100">
        <v>31</v>
      </c>
      <c r="L219" s="120">
        <v>40005417</v>
      </c>
      <c r="M219" s="128" t="s">
        <v>4984</v>
      </c>
      <c r="N219" s="128" t="s">
        <v>4985</v>
      </c>
      <c r="O219" s="128" t="s">
        <v>4986</v>
      </c>
      <c r="P219" s="128" t="s">
        <v>2980</v>
      </c>
      <c r="Q219" s="128" t="s">
        <v>2981</v>
      </c>
      <c r="R219" s="128" t="s">
        <v>2982</v>
      </c>
      <c r="S219" s="128" t="s">
        <v>3118</v>
      </c>
      <c r="T219" s="128" t="s">
        <v>673</v>
      </c>
      <c r="U219" s="128" t="s">
        <v>3329</v>
      </c>
      <c r="V219" s="128">
        <v>2030</v>
      </c>
      <c r="W219" s="128" t="s">
        <v>673</v>
      </c>
      <c r="X219" s="128" t="s">
        <v>3329</v>
      </c>
      <c r="Y219" s="128">
        <v>2045</v>
      </c>
      <c r="Z219" s="128" t="s">
        <v>673</v>
      </c>
      <c r="AA219" s="128">
        <v>2045</v>
      </c>
      <c r="AB219" s="129" t="s">
        <v>4987</v>
      </c>
      <c r="AC219" s="128" t="s">
        <v>2986</v>
      </c>
      <c r="AD219" s="128" t="s">
        <v>4988</v>
      </c>
      <c r="AE219" s="128" t="s">
        <v>3332</v>
      </c>
      <c r="AF219" s="128"/>
      <c r="AG219" s="136">
        <v>45937.041666666664</v>
      </c>
      <c r="AH219" s="100" t="b">
        <f>Table1[[#This Row],[sbti_id]]&lt;&gt;""</f>
        <v>1</v>
      </c>
      <c r="AI219" s="100" t="s">
        <v>4989</v>
      </c>
      <c r="AJ219" s="100" t="s">
        <v>2989</v>
      </c>
      <c r="AK219" s="100" t="s">
        <v>2990</v>
      </c>
      <c r="AL219" s="100" t="s">
        <v>2264</v>
      </c>
      <c r="AM219" s="100" t="s">
        <v>269</v>
      </c>
      <c r="AN219" s="100" t="s">
        <v>417</v>
      </c>
      <c r="AQ219" s="100">
        <v>2045</v>
      </c>
      <c r="AR219" s="100" t="s">
        <v>2992</v>
      </c>
      <c r="AS219" s="100">
        <v>2024</v>
      </c>
      <c r="AT219" s="100" t="s">
        <v>4990</v>
      </c>
      <c r="AU219" s="100" t="s">
        <v>4991</v>
      </c>
      <c r="AV219" s="100" t="s">
        <v>2995</v>
      </c>
      <c r="AW219" s="100">
        <v>2030</v>
      </c>
      <c r="AX219" s="100">
        <v>46</v>
      </c>
      <c r="AY219" s="100">
        <v>2019</v>
      </c>
      <c r="AZ219" s="101" t="s">
        <v>4992</v>
      </c>
      <c r="BA219" s="100" t="s">
        <v>4993</v>
      </c>
      <c r="BB219" s="100" t="s">
        <v>2998</v>
      </c>
      <c r="BC219" s="100" t="s">
        <v>266</v>
      </c>
      <c r="BD219" s="100" t="s">
        <v>266</v>
      </c>
      <c r="BE219" s="100" t="s">
        <v>266</v>
      </c>
      <c r="BF219" s="100" t="s">
        <v>4994</v>
      </c>
      <c r="BG219" s="100" t="s">
        <v>269</v>
      </c>
      <c r="BI219" s="100" t="s">
        <v>3001</v>
      </c>
      <c r="BJ219" s="100" t="s">
        <v>269</v>
      </c>
      <c r="BK219" s="100" t="s">
        <v>269</v>
      </c>
      <c r="BL219" s="100" t="s">
        <v>4995</v>
      </c>
      <c r="BM219" s="100" t="s">
        <v>266</v>
      </c>
      <c r="BN219" s="100" t="s">
        <v>3352</v>
      </c>
      <c r="BQ219" s="100" t="s">
        <v>269</v>
      </c>
      <c r="BR219" s="100" t="s">
        <v>267</v>
      </c>
      <c r="BS219" s="100" t="s">
        <v>4996</v>
      </c>
      <c r="BX219" s="100" t="s">
        <v>269</v>
      </c>
      <c r="BY219" s="100" t="s">
        <v>269</v>
      </c>
      <c r="CD219" s="100">
        <v>63693000000</v>
      </c>
      <c r="CE219" s="100" t="s">
        <v>3130</v>
      </c>
      <c r="CF219" s="100">
        <v>75000</v>
      </c>
      <c r="CT219" s="100" t="b">
        <f>Table1[[#This Row],[company_name_netzero]]&lt;&gt;""</f>
        <v>1</v>
      </c>
      <c r="CZ219" s="100" t="b">
        <f>Table1[[#This Row],[company_name_re100]]&lt;&gt;""</f>
        <v>0</v>
      </c>
    </row>
    <row r="220" spans="1:104" ht="21.9" hidden="1" customHeight="1">
      <c r="A220" s="100">
        <v>218</v>
      </c>
      <c r="B220" s="100" t="s">
        <v>952</v>
      </c>
      <c r="C220" s="100" t="s">
        <v>4997</v>
      </c>
      <c r="D220" s="100" t="s">
        <v>953</v>
      </c>
      <c r="E220" s="103">
        <v>0.123</v>
      </c>
      <c r="F220" s="100" t="s">
        <v>954</v>
      </c>
      <c r="H220" s="100" t="s">
        <v>955</v>
      </c>
      <c r="I220" s="102">
        <v>55200</v>
      </c>
      <c r="J220" s="100">
        <v>26</v>
      </c>
      <c r="K220" s="100">
        <v>30</v>
      </c>
      <c r="AH220" s="100" t="b">
        <f>Table1[[#This Row],[sbti_id]]&lt;&gt;""</f>
        <v>0</v>
      </c>
      <c r="AI220" s="100" t="s">
        <v>952</v>
      </c>
      <c r="AJ220" s="100" t="s">
        <v>2989</v>
      </c>
      <c r="AK220" s="100" t="s">
        <v>2990</v>
      </c>
      <c r="AL220" s="100" t="s">
        <v>2264</v>
      </c>
      <c r="AM220" s="100" t="s">
        <v>269</v>
      </c>
      <c r="AN220" s="100" t="s">
        <v>417</v>
      </c>
      <c r="AQ220" s="100">
        <v>2030</v>
      </c>
      <c r="AR220" s="100" t="s">
        <v>2992</v>
      </c>
      <c r="AS220" s="100">
        <v>2022</v>
      </c>
      <c r="AT220" s="100" t="s">
        <v>4998</v>
      </c>
      <c r="AU220" s="100" t="s">
        <v>4999</v>
      </c>
      <c r="AV220" s="100" t="s">
        <v>3013</v>
      </c>
      <c r="BA220" s="101" t="s">
        <v>5000</v>
      </c>
      <c r="BB220" s="100" t="s">
        <v>2998</v>
      </c>
      <c r="BC220" s="100" t="s">
        <v>266</v>
      </c>
      <c r="BD220" s="100" t="s">
        <v>266</v>
      </c>
      <c r="BE220" s="100" t="s">
        <v>269</v>
      </c>
      <c r="BF220" s="101" t="s">
        <v>5001</v>
      </c>
      <c r="BG220" s="100" t="s">
        <v>269</v>
      </c>
      <c r="BI220" s="100" t="s">
        <v>3001</v>
      </c>
      <c r="BJ220" s="100" t="s">
        <v>266</v>
      </c>
      <c r="BK220" s="100" t="s">
        <v>266</v>
      </c>
      <c r="BL220" s="101" t="s">
        <v>5002</v>
      </c>
      <c r="BM220" s="100" t="s">
        <v>267</v>
      </c>
      <c r="BQ220" s="100" t="s">
        <v>269</v>
      </c>
      <c r="BR220" s="100" t="s">
        <v>267</v>
      </c>
      <c r="BX220" s="100" t="s">
        <v>269</v>
      </c>
      <c r="BY220" s="100" t="s">
        <v>269</v>
      </c>
      <c r="CD220" s="100">
        <v>64106000000</v>
      </c>
      <c r="CE220" s="100" t="s">
        <v>3080</v>
      </c>
      <c r="CF220" s="100">
        <v>55400</v>
      </c>
      <c r="CT220" s="100" t="b">
        <f>Table1[[#This Row],[company_name_netzero]]&lt;&gt;""</f>
        <v>1</v>
      </c>
      <c r="CZ220" s="100" t="b">
        <f>Table1[[#This Row],[company_name_re100]]&lt;&gt;""</f>
        <v>0</v>
      </c>
    </row>
    <row r="221" spans="1:104" ht="21.9" hidden="1" customHeight="1">
      <c r="A221" s="100">
        <v>219</v>
      </c>
      <c r="B221" s="100" t="s">
        <v>956</v>
      </c>
      <c r="C221" s="100" t="s">
        <v>5003</v>
      </c>
      <c r="D221" s="100" t="s">
        <v>957</v>
      </c>
      <c r="E221" s="103">
        <v>8.7999999999999995E-2</v>
      </c>
      <c r="F221" s="100" t="s">
        <v>958</v>
      </c>
      <c r="G221" s="106">
        <v>2.79</v>
      </c>
      <c r="H221" s="100" t="s">
        <v>959</v>
      </c>
      <c r="I221" s="102">
        <v>81000</v>
      </c>
      <c r="J221" s="100">
        <v>17</v>
      </c>
      <c r="K221" s="100">
        <v>31</v>
      </c>
      <c r="L221" s="100">
        <v>40013466</v>
      </c>
      <c r="M221" s="100" t="s">
        <v>5004</v>
      </c>
      <c r="N221" s="100" t="s">
        <v>5005</v>
      </c>
      <c r="O221" s="100" t="s">
        <v>5006</v>
      </c>
      <c r="P221" s="100" t="s">
        <v>2980</v>
      </c>
      <c r="Q221" s="100" t="s">
        <v>2981</v>
      </c>
      <c r="R221" s="100" t="s">
        <v>2982</v>
      </c>
      <c r="S221" s="100" t="s">
        <v>3118</v>
      </c>
      <c r="T221" s="100" t="s">
        <v>673</v>
      </c>
      <c r="U221" s="100" t="s">
        <v>2984</v>
      </c>
      <c r="V221" s="100">
        <v>2030</v>
      </c>
      <c r="Z221" s="100" t="s">
        <v>1421</v>
      </c>
      <c r="AB221" s="100" t="s">
        <v>5007</v>
      </c>
      <c r="AC221" s="100" t="s">
        <v>2986</v>
      </c>
      <c r="AD221" s="104">
        <v>44350.041666666664</v>
      </c>
      <c r="AE221" s="100" t="s">
        <v>2987</v>
      </c>
      <c r="AF221" s="100" t="s">
        <v>2988</v>
      </c>
      <c r="AG221" s="104">
        <v>44714.041666666664</v>
      </c>
      <c r="AH221" s="100" t="b">
        <f>Table1[[#This Row],[sbti_id]]&lt;&gt;""</f>
        <v>1</v>
      </c>
      <c r="AI221" s="100" t="s">
        <v>956</v>
      </c>
      <c r="AJ221" s="100" t="s">
        <v>2989</v>
      </c>
      <c r="AK221" s="100" t="s">
        <v>2990</v>
      </c>
      <c r="AL221" s="100" t="s">
        <v>2264</v>
      </c>
      <c r="AM221" s="100" t="s">
        <v>269</v>
      </c>
      <c r="AN221" s="100" t="s">
        <v>417</v>
      </c>
      <c r="AQ221" s="100">
        <v>2040</v>
      </c>
      <c r="AR221" s="100" t="s">
        <v>2992</v>
      </c>
      <c r="AS221" s="100">
        <v>2023</v>
      </c>
      <c r="AT221" s="101" t="s">
        <v>5008</v>
      </c>
      <c r="AU221" s="100" t="s">
        <v>5009</v>
      </c>
      <c r="AV221" s="100" t="s">
        <v>2995</v>
      </c>
      <c r="AW221" s="100">
        <v>2030</v>
      </c>
      <c r="AX221" s="100">
        <v>46</v>
      </c>
      <c r="AY221" s="100">
        <v>2019</v>
      </c>
      <c r="AZ221" s="101" t="s">
        <v>5010</v>
      </c>
      <c r="BA221" s="101" t="s">
        <v>5011</v>
      </c>
      <c r="BB221" s="100" t="s">
        <v>2998</v>
      </c>
      <c r="BC221" s="100" t="s">
        <v>266</v>
      </c>
      <c r="BD221" s="100" t="s">
        <v>266</v>
      </c>
      <c r="BE221" s="100" t="s">
        <v>738</v>
      </c>
      <c r="BF221" s="101" t="s">
        <v>5012</v>
      </c>
      <c r="BG221" s="100" t="s">
        <v>266</v>
      </c>
      <c r="BH221" s="100" t="s">
        <v>5013</v>
      </c>
      <c r="BI221" s="100" t="s">
        <v>3001</v>
      </c>
      <c r="BJ221" s="100" t="s">
        <v>269</v>
      </c>
      <c r="BK221" s="100" t="s">
        <v>266</v>
      </c>
      <c r="BL221" s="101" t="s">
        <v>5014</v>
      </c>
      <c r="BM221" s="100" t="s">
        <v>267</v>
      </c>
      <c r="BQ221" s="100" t="s">
        <v>269</v>
      </c>
      <c r="BR221" s="100" t="s">
        <v>267</v>
      </c>
      <c r="BS221" s="101" t="s">
        <v>5015</v>
      </c>
      <c r="BX221" s="100" t="s">
        <v>269</v>
      </c>
      <c r="BY221" s="100" t="s">
        <v>266</v>
      </c>
      <c r="CD221" s="100">
        <v>63627000000</v>
      </c>
      <c r="CE221" s="100" t="s">
        <v>3130</v>
      </c>
      <c r="CF221" s="100">
        <v>81000</v>
      </c>
      <c r="CT221" s="100" t="b">
        <f>Table1[[#This Row],[company_name_netzero]]&lt;&gt;""</f>
        <v>1</v>
      </c>
      <c r="CU221" s="100" t="s">
        <v>5004</v>
      </c>
      <c r="CV221" s="100">
        <v>2022</v>
      </c>
      <c r="CW221" s="100">
        <v>2030</v>
      </c>
      <c r="CX221" s="100" t="s">
        <v>4302</v>
      </c>
      <c r="CY221" s="100" t="s">
        <v>2981</v>
      </c>
      <c r="CZ221" s="100" t="b">
        <f>Table1[[#This Row],[company_name_re100]]&lt;&gt;""</f>
        <v>1</v>
      </c>
    </row>
    <row r="222" spans="1:104" ht="21.9" hidden="1" customHeight="1">
      <c r="A222" s="100">
        <v>220</v>
      </c>
      <c r="B222" s="100" t="s">
        <v>960</v>
      </c>
      <c r="C222" s="100" t="s">
        <v>5016</v>
      </c>
      <c r="D222" s="100" t="s">
        <v>961</v>
      </c>
      <c r="E222" s="103">
        <v>9.2999999999999999E-2</v>
      </c>
      <c r="F222" s="100" t="s">
        <v>962</v>
      </c>
      <c r="G222" s="103">
        <v>0.503</v>
      </c>
      <c r="H222" s="100" t="s">
        <v>963</v>
      </c>
      <c r="I222" s="102">
        <v>23099</v>
      </c>
      <c r="J222" s="100">
        <v>23</v>
      </c>
      <c r="K222" s="100">
        <v>5</v>
      </c>
      <c r="AH222" s="100" t="b">
        <f>Table1[[#This Row],[sbti_id]]&lt;&gt;""</f>
        <v>0</v>
      </c>
      <c r="CT222" s="100" t="b">
        <f>Table1[[#This Row],[company_name_netzero]]&lt;&gt;""</f>
        <v>0</v>
      </c>
      <c r="CZ222" s="100" t="b">
        <f>Table1[[#This Row],[company_name_re100]]&lt;&gt;""</f>
        <v>0</v>
      </c>
    </row>
    <row r="223" spans="1:104" ht="21.9" hidden="1" customHeight="1">
      <c r="A223" s="100">
        <v>221</v>
      </c>
      <c r="B223" s="100" t="s">
        <v>1069</v>
      </c>
      <c r="C223" s="100" t="s">
        <v>5017</v>
      </c>
      <c r="D223" s="100" t="s">
        <v>1070</v>
      </c>
      <c r="E223" s="103">
        <v>1.4E-2</v>
      </c>
      <c r="F223" s="100" t="s">
        <v>1071</v>
      </c>
      <c r="G223" s="103">
        <v>-0.19700000000000001</v>
      </c>
      <c r="H223" s="100" t="s">
        <v>1072</v>
      </c>
      <c r="I223" s="102">
        <v>284500</v>
      </c>
      <c r="J223" s="100">
        <v>-2</v>
      </c>
      <c r="K223" s="100">
        <v>31</v>
      </c>
      <c r="AH223" s="100" t="b">
        <f>Table1[[#This Row],[sbti_id]]&lt;&gt;""</f>
        <v>0</v>
      </c>
      <c r="AI223" s="100" t="s">
        <v>1069</v>
      </c>
      <c r="AJ223" s="100" t="s">
        <v>2989</v>
      </c>
      <c r="AK223" s="100" t="s">
        <v>2990</v>
      </c>
      <c r="AL223" s="100" t="s">
        <v>2264</v>
      </c>
      <c r="AM223" s="100" t="s">
        <v>269</v>
      </c>
      <c r="AN223" s="100" t="s">
        <v>417</v>
      </c>
      <c r="AQ223" s="100">
        <v>2030</v>
      </c>
      <c r="AR223" s="100" t="s">
        <v>2992</v>
      </c>
      <c r="AS223" s="100">
        <v>2021</v>
      </c>
      <c r="AT223" s="101" t="s">
        <v>5018</v>
      </c>
      <c r="AU223" s="100" t="s">
        <v>5019</v>
      </c>
      <c r="AV223" s="100" t="s">
        <v>2995</v>
      </c>
      <c r="AW223" s="100">
        <v>2025</v>
      </c>
      <c r="AX223" s="100">
        <v>65</v>
      </c>
      <c r="AY223" s="100">
        <v>2010</v>
      </c>
      <c r="AZ223" s="101" t="s">
        <v>5020</v>
      </c>
      <c r="BA223" s="100" t="s">
        <v>5021</v>
      </c>
      <c r="BB223" s="100" t="s">
        <v>2998</v>
      </c>
      <c r="BC223" s="100" t="s">
        <v>266</v>
      </c>
      <c r="BD223" s="100" t="s">
        <v>266</v>
      </c>
      <c r="BE223" s="100" t="s">
        <v>738</v>
      </c>
      <c r="BF223" s="101" t="s">
        <v>5022</v>
      </c>
      <c r="BG223" s="100" t="s">
        <v>266</v>
      </c>
      <c r="BH223" s="100" t="s">
        <v>3059</v>
      </c>
      <c r="BI223" s="100" t="s">
        <v>3001</v>
      </c>
      <c r="BK223" s="100" t="s">
        <v>266</v>
      </c>
      <c r="BL223" s="101" t="s">
        <v>5023</v>
      </c>
      <c r="BM223" s="100" t="s">
        <v>266</v>
      </c>
      <c r="BN223" s="100" t="s">
        <v>5024</v>
      </c>
      <c r="BQ223" s="100" t="s">
        <v>266</v>
      </c>
      <c r="BR223" s="100" t="s">
        <v>880</v>
      </c>
      <c r="BS223" s="100" t="s">
        <v>5025</v>
      </c>
      <c r="BX223" s="100" t="s">
        <v>269</v>
      </c>
      <c r="BY223" s="100" t="s">
        <v>266</v>
      </c>
      <c r="CD223" s="100">
        <v>62833000000</v>
      </c>
      <c r="CE223" s="100" t="s">
        <v>3080</v>
      </c>
      <c r="CF223" s="100">
        <v>293400</v>
      </c>
      <c r="CT223" s="100" t="b">
        <f>Table1[[#This Row],[company_name_netzero]]&lt;&gt;""</f>
        <v>1</v>
      </c>
      <c r="CZ223" s="100" t="b">
        <f>Table1[[#This Row],[company_name_re100]]&lt;&gt;""</f>
        <v>0</v>
      </c>
    </row>
    <row r="224" spans="1:104" ht="21.9" hidden="1" customHeight="1">
      <c r="A224" s="100">
        <v>222</v>
      </c>
      <c r="B224" s="100" t="s">
        <v>965</v>
      </c>
      <c r="C224" s="100" t="s">
        <v>5026</v>
      </c>
      <c r="D224" s="100" t="s">
        <v>966</v>
      </c>
      <c r="E224" s="103">
        <v>0.153</v>
      </c>
      <c r="F224" s="100" t="s">
        <v>967</v>
      </c>
      <c r="G224" s="103">
        <v>-0.68899999999999995</v>
      </c>
      <c r="H224" s="100" t="s">
        <v>968</v>
      </c>
      <c r="I224" s="102">
        <v>15131</v>
      </c>
      <c r="J224" s="100">
        <v>38</v>
      </c>
      <c r="K224" s="100">
        <v>31</v>
      </c>
      <c r="AH224" s="100" t="b">
        <f>Table1[[#This Row],[sbti_id]]&lt;&gt;""</f>
        <v>0</v>
      </c>
      <c r="AI224" s="100" t="s">
        <v>5027</v>
      </c>
      <c r="AJ224" s="100" t="s">
        <v>2989</v>
      </c>
      <c r="AK224" s="100" t="s">
        <v>2990</v>
      </c>
      <c r="AL224" s="100" t="s">
        <v>2264</v>
      </c>
      <c r="AM224" s="100" t="s">
        <v>266</v>
      </c>
      <c r="AN224" s="100" t="s">
        <v>2995</v>
      </c>
      <c r="AO224" s="100">
        <v>30</v>
      </c>
      <c r="AP224" s="100">
        <v>2019</v>
      </c>
      <c r="AQ224" s="100">
        <v>2030</v>
      </c>
      <c r="AR224" s="100" t="s">
        <v>2992</v>
      </c>
      <c r="AT224" s="100" t="s">
        <v>5028</v>
      </c>
      <c r="AU224" s="100" t="s">
        <v>5029</v>
      </c>
      <c r="BA224" s="101" t="s">
        <v>5030</v>
      </c>
      <c r="BB224" s="100" t="s">
        <v>2998</v>
      </c>
      <c r="BC224" s="100" t="s">
        <v>266</v>
      </c>
      <c r="BD224" s="100" t="s">
        <v>266</v>
      </c>
      <c r="BE224" s="100" t="s">
        <v>269</v>
      </c>
      <c r="BF224" s="101" t="s">
        <v>5031</v>
      </c>
      <c r="BG224" s="100" t="s">
        <v>269</v>
      </c>
      <c r="BI224" s="100" t="s">
        <v>3001</v>
      </c>
      <c r="BJ224" s="100" t="s">
        <v>269</v>
      </c>
      <c r="BK224" s="100" t="s">
        <v>267</v>
      </c>
      <c r="BL224" s="101" t="s">
        <v>5032</v>
      </c>
      <c r="BM224" s="100" t="s">
        <v>267</v>
      </c>
      <c r="BQ224" s="100" t="s">
        <v>269</v>
      </c>
      <c r="BR224" s="100" t="s">
        <v>267</v>
      </c>
      <c r="BS224" s="101" t="s">
        <v>5033</v>
      </c>
      <c r="BX224" s="100" t="s">
        <v>269</v>
      </c>
      <c r="BY224" s="100" t="s">
        <v>269</v>
      </c>
      <c r="CD224" s="100">
        <v>46700000000</v>
      </c>
      <c r="CE224" s="100" t="s">
        <v>3080</v>
      </c>
      <c r="CT224" s="100" t="b">
        <f>Table1[[#This Row],[company_name_netzero]]&lt;&gt;""</f>
        <v>1</v>
      </c>
      <c r="CZ224" s="100" t="b">
        <f>Table1[[#This Row],[company_name_re100]]&lt;&gt;""</f>
        <v>0</v>
      </c>
    </row>
    <row r="225" spans="1:104" ht="21.9" hidden="1" customHeight="1">
      <c r="A225" s="100">
        <v>223</v>
      </c>
      <c r="B225" s="100" t="s">
        <v>232</v>
      </c>
      <c r="C225" s="100" t="s">
        <v>5034</v>
      </c>
      <c r="D225" s="100" t="s">
        <v>233</v>
      </c>
      <c r="E225" s="103">
        <v>-8.5000000000000006E-2</v>
      </c>
      <c r="F225" s="100" t="s">
        <v>234</v>
      </c>
      <c r="G225" s="103">
        <v>0.45700000000000002</v>
      </c>
      <c r="H225" s="100" t="s">
        <v>235</v>
      </c>
      <c r="I225" s="102">
        <v>125416</v>
      </c>
      <c r="J225" s="100">
        <v>-33</v>
      </c>
      <c r="K225" s="100">
        <v>21</v>
      </c>
      <c r="L225" s="120">
        <v>40012899</v>
      </c>
      <c r="M225" s="128" t="s">
        <v>5035</v>
      </c>
      <c r="N225" s="128" t="s">
        <v>5036</v>
      </c>
      <c r="O225" s="128" t="s">
        <v>5037</v>
      </c>
      <c r="P225" s="128" t="s">
        <v>2980</v>
      </c>
      <c r="Q225" s="128" t="s">
        <v>5038</v>
      </c>
      <c r="R225" s="128" t="s">
        <v>3136</v>
      </c>
      <c r="S225" s="128" t="s">
        <v>5039</v>
      </c>
      <c r="T225" s="128" t="s">
        <v>1421</v>
      </c>
      <c r="U225" s="128"/>
      <c r="V225" s="128"/>
      <c r="W225" s="128"/>
      <c r="X225" s="128"/>
      <c r="Y225" s="128"/>
      <c r="Z225" s="128"/>
      <c r="AA225" s="128"/>
      <c r="AB225" s="128"/>
      <c r="AC225" s="128"/>
      <c r="AD225" s="128"/>
      <c r="AE225" s="128"/>
      <c r="AF225" s="128" t="s">
        <v>2988</v>
      </c>
      <c r="AG225" s="136">
        <v>44594.041666666664</v>
      </c>
      <c r="AH225" s="100" t="b">
        <f>Table1[[#This Row],[sbti_id]]&lt;&gt;""</f>
        <v>1</v>
      </c>
      <c r="AI225" s="100" t="s">
        <v>232</v>
      </c>
      <c r="AJ225" s="100" t="s">
        <v>5040</v>
      </c>
      <c r="AK225" s="100" t="s">
        <v>3136</v>
      </c>
      <c r="AL225" s="100" t="s">
        <v>2264</v>
      </c>
      <c r="AM225" s="100" t="s">
        <v>269</v>
      </c>
      <c r="AN225" s="100" t="s">
        <v>417</v>
      </c>
      <c r="AQ225" s="100">
        <v>2050</v>
      </c>
      <c r="AR225" s="100" t="s">
        <v>2992</v>
      </c>
      <c r="AS225" s="100">
        <v>2021</v>
      </c>
      <c r="AT225" s="101" t="s">
        <v>5041</v>
      </c>
      <c r="AU225" s="100" t="s">
        <v>5042</v>
      </c>
      <c r="AV225" s="100" t="s">
        <v>2995</v>
      </c>
      <c r="AW225" s="100">
        <v>2030</v>
      </c>
      <c r="AX225" s="100">
        <v>25</v>
      </c>
      <c r="AY225" s="100">
        <v>2021</v>
      </c>
      <c r="AZ225" s="100" t="s">
        <v>5043</v>
      </c>
      <c r="BA225" s="101" t="s">
        <v>5044</v>
      </c>
      <c r="BB225" s="100" t="s">
        <v>2998</v>
      </c>
      <c r="BC225" s="100" t="s">
        <v>266</v>
      </c>
      <c r="BD225" s="100" t="s">
        <v>266</v>
      </c>
      <c r="BE225" s="100" t="s">
        <v>269</v>
      </c>
      <c r="BF225" s="101" t="s">
        <v>5045</v>
      </c>
      <c r="BG225" s="100" t="s">
        <v>266</v>
      </c>
      <c r="BH225" s="100" t="s">
        <v>3304</v>
      </c>
      <c r="BI225" s="100" t="s">
        <v>3001</v>
      </c>
      <c r="BJ225" s="100" t="s">
        <v>269</v>
      </c>
      <c r="BK225" s="100" t="s">
        <v>266</v>
      </c>
      <c r="BL225" s="101" t="s">
        <v>5046</v>
      </c>
      <c r="BM225" s="100" t="s">
        <v>266</v>
      </c>
      <c r="BN225" s="100" t="s">
        <v>3061</v>
      </c>
      <c r="BQ225" s="100" t="s">
        <v>269</v>
      </c>
      <c r="BR225" s="100" t="s">
        <v>880</v>
      </c>
      <c r="BS225" s="101" t="s">
        <v>5047</v>
      </c>
      <c r="BX225" s="100" t="s">
        <v>269</v>
      </c>
      <c r="BY225" s="100" t="s">
        <v>269</v>
      </c>
      <c r="CD225" s="100">
        <v>62444000000</v>
      </c>
      <c r="CE225" s="100" t="s">
        <v>3284</v>
      </c>
      <c r="CF225" s="100">
        <v>125416</v>
      </c>
      <c r="CT225" s="100" t="b">
        <f>Table1[[#This Row],[company_name_netzero]]&lt;&gt;""</f>
        <v>1</v>
      </c>
      <c r="CZ225" s="100" t="b">
        <f>Table1[[#This Row],[company_name_re100]]&lt;&gt;""</f>
        <v>0</v>
      </c>
    </row>
    <row r="226" spans="1:104" ht="21.9" hidden="1" customHeight="1">
      <c r="A226" s="100">
        <v>224</v>
      </c>
      <c r="B226" s="100" t="s">
        <v>241</v>
      </c>
      <c r="C226" s="100" t="s">
        <v>5048</v>
      </c>
      <c r="D226" s="100" t="s">
        <v>242</v>
      </c>
      <c r="E226" s="103">
        <v>9.0999999999999998E-2</v>
      </c>
      <c r="F226" s="100" t="s">
        <v>243</v>
      </c>
      <c r="G226" s="103">
        <v>-6.0000000000000001E-3</v>
      </c>
      <c r="H226" s="100" t="s">
        <v>244</v>
      </c>
      <c r="I226" s="102">
        <v>86851</v>
      </c>
      <c r="J226" s="100">
        <v>21</v>
      </c>
      <c r="K226" s="100">
        <v>31</v>
      </c>
      <c r="AH226" s="100" t="b">
        <f>Table1[[#This Row],[sbti_id]]&lt;&gt;""</f>
        <v>0</v>
      </c>
      <c r="AJ226" s="100" t="s">
        <v>4036</v>
      </c>
      <c r="AK226" s="100" t="s">
        <v>3136</v>
      </c>
      <c r="AL226" s="100" t="s">
        <v>2264</v>
      </c>
      <c r="AM226" s="100" t="s">
        <v>269</v>
      </c>
      <c r="AN226" s="100" t="s">
        <v>417</v>
      </c>
      <c r="AQ226" s="100">
        <v>2040</v>
      </c>
      <c r="AR226" s="100" t="s">
        <v>2992</v>
      </c>
      <c r="AS226" s="100">
        <v>2023</v>
      </c>
      <c r="AT226" s="101" t="s">
        <v>5049</v>
      </c>
      <c r="AU226" s="100" t="s">
        <v>5050</v>
      </c>
      <c r="AV226" s="100" t="s">
        <v>2995</v>
      </c>
      <c r="AW226" s="100">
        <v>2025</v>
      </c>
      <c r="AX226" s="100">
        <v>35</v>
      </c>
      <c r="AY226" s="100">
        <v>2019</v>
      </c>
      <c r="AZ226" s="101" t="s">
        <v>5051</v>
      </c>
      <c r="BA226" s="100" t="s">
        <v>5052</v>
      </c>
      <c r="BB226" s="100" t="s">
        <v>267</v>
      </c>
      <c r="BC226" s="100" t="s">
        <v>267</v>
      </c>
      <c r="BD226" s="100" t="s">
        <v>267</v>
      </c>
      <c r="BE226" s="100" t="s">
        <v>267</v>
      </c>
      <c r="BF226" s="100" t="s">
        <v>5053</v>
      </c>
      <c r="BG226" s="100" t="s">
        <v>269</v>
      </c>
      <c r="BI226" s="100" t="s">
        <v>3360</v>
      </c>
      <c r="BJ226" s="100" t="s">
        <v>266</v>
      </c>
      <c r="BK226" s="100" t="s">
        <v>267</v>
      </c>
      <c r="BL226" s="101" t="s">
        <v>5054</v>
      </c>
      <c r="BM226" s="100" t="s">
        <v>266</v>
      </c>
      <c r="BN226" s="100" t="s">
        <v>5055</v>
      </c>
      <c r="BP226" s="100" t="s">
        <v>5056</v>
      </c>
      <c r="BQ226" s="100" t="s">
        <v>269</v>
      </c>
      <c r="BR226" s="100" t="s">
        <v>267</v>
      </c>
      <c r="BS226" s="100" t="s">
        <v>5057</v>
      </c>
      <c r="BX226" s="100" t="s">
        <v>269</v>
      </c>
      <c r="BY226" s="100" t="s">
        <v>269</v>
      </c>
      <c r="CD226" s="100">
        <v>88555000000</v>
      </c>
      <c r="CE226" s="100" t="s">
        <v>3080</v>
      </c>
      <c r="CT226" s="100" t="b">
        <f>Table1[[#This Row],[company_name_netzero]]&lt;&gt;""</f>
        <v>0</v>
      </c>
      <c r="CZ226" s="100" t="b">
        <f>Table1[[#This Row],[company_name_re100]]&lt;&gt;""</f>
        <v>0</v>
      </c>
    </row>
    <row r="227" spans="1:104" ht="21.9" hidden="1" customHeight="1">
      <c r="A227" s="100">
        <v>225</v>
      </c>
      <c r="B227" s="100" t="s">
        <v>745</v>
      </c>
      <c r="C227" s="100" t="s">
        <v>5058</v>
      </c>
      <c r="D227" s="100" t="s">
        <v>746</v>
      </c>
      <c r="E227" s="103">
        <v>6.2E-2</v>
      </c>
      <c r="F227" s="100" t="s">
        <v>747</v>
      </c>
      <c r="G227" s="106">
        <v>-0.25</v>
      </c>
      <c r="H227" s="100" t="s">
        <v>723</v>
      </c>
      <c r="I227" s="102">
        <v>103000</v>
      </c>
      <c r="J227" s="100">
        <v>12</v>
      </c>
      <c r="K227" s="100">
        <v>30</v>
      </c>
      <c r="L227" s="100">
        <v>40006584</v>
      </c>
      <c r="M227" s="100" t="s">
        <v>745</v>
      </c>
      <c r="N227" s="100" t="s">
        <v>5059</v>
      </c>
      <c r="O227" s="100" t="s">
        <v>5060</v>
      </c>
      <c r="P227" s="100" t="s">
        <v>2980</v>
      </c>
      <c r="Q227" s="100" t="s">
        <v>2981</v>
      </c>
      <c r="R227" s="100" t="s">
        <v>2982</v>
      </c>
      <c r="S227" s="100" t="s">
        <v>5061</v>
      </c>
      <c r="T227" s="100" t="s">
        <v>673</v>
      </c>
      <c r="U227" s="100" t="s">
        <v>4121</v>
      </c>
      <c r="V227" s="100">
        <v>2035</v>
      </c>
      <c r="Z227" s="100" t="s">
        <v>3067</v>
      </c>
      <c r="AB227" s="100" t="s">
        <v>5062</v>
      </c>
      <c r="AC227" s="100" t="s">
        <v>2986</v>
      </c>
      <c r="AD227" s="104">
        <v>44448.041666666664</v>
      </c>
      <c r="AE227" s="100" t="s">
        <v>4123</v>
      </c>
      <c r="AG227" s="104">
        <v>44805.041666666664</v>
      </c>
      <c r="AH227" s="100" t="b">
        <f>Table1[[#This Row],[sbti_id]]&lt;&gt;""</f>
        <v>1</v>
      </c>
      <c r="AI227" s="100" t="s">
        <v>745</v>
      </c>
      <c r="AJ227" s="100" t="s">
        <v>2989</v>
      </c>
      <c r="AK227" s="100" t="s">
        <v>2990</v>
      </c>
      <c r="AL227" s="100" t="s">
        <v>2264</v>
      </c>
      <c r="AM227" s="100" t="s">
        <v>269</v>
      </c>
      <c r="AN227" s="100" t="s">
        <v>417</v>
      </c>
      <c r="AQ227" s="100">
        <v>2050</v>
      </c>
      <c r="AR227" s="100" t="s">
        <v>2992</v>
      </c>
      <c r="AS227" s="100">
        <v>2022</v>
      </c>
      <c r="AT227" s="100" t="s">
        <v>5063</v>
      </c>
      <c r="AU227" s="100" t="s">
        <v>5064</v>
      </c>
      <c r="AV227" s="100" t="s">
        <v>3027</v>
      </c>
      <c r="AW227" s="100">
        <v>2035</v>
      </c>
      <c r="AX227" s="100">
        <v>45</v>
      </c>
      <c r="AY227" s="100">
        <v>2019</v>
      </c>
      <c r="AZ227" s="100" t="s">
        <v>5065</v>
      </c>
      <c r="BA227" s="100" t="s">
        <v>5066</v>
      </c>
      <c r="BB227" s="100" t="s">
        <v>2998</v>
      </c>
      <c r="BC227" s="100" t="s">
        <v>266</v>
      </c>
      <c r="BD227" s="100" t="s">
        <v>266</v>
      </c>
      <c r="BE227" s="100" t="s">
        <v>266</v>
      </c>
      <c r="BF227" s="100" t="s">
        <v>5067</v>
      </c>
      <c r="BG227" s="100" t="s">
        <v>266</v>
      </c>
      <c r="BH227" s="100" t="s">
        <v>5068</v>
      </c>
      <c r="BI227" s="100" t="s">
        <v>3001</v>
      </c>
      <c r="BJ227" s="100" t="s">
        <v>269</v>
      </c>
      <c r="BK227" s="100" t="s">
        <v>267</v>
      </c>
      <c r="BL227" s="100" t="s">
        <v>5069</v>
      </c>
      <c r="BM227" s="100" t="s">
        <v>267</v>
      </c>
      <c r="BQ227" s="100" t="s">
        <v>269</v>
      </c>
      <c r="BR227" s="100" t="s">
        <v>3271</v>
      </c>
      <c r="BS227" s="100" t="s">
        <v>5070</v>
      </c>
      <c r="BX227" s="100" t="s">
        <v>269</v>
      </c>
      <c r="BY227" s="100" t="s">
        <v>266</v>
      </c>
      <c r="CD227" s="100">
        <v>61934000000</v>
      </c>
      <c r="CE227" s="100" t="s">
        <v>4213</v>
      </c>
      <c r="CF227" s="100">
        <v>103000</v>
      </c>
      <c r="CO227" s="100" t="s">
        <v>5071</v>
      </c>
      <c r="CT227" s="100" t="b">
        <f>Table1[[#This Row],[company_name_netzero]]&lt;&gt;""</f>
        <v>1</v>
      </c>
      <c r="CZ227" s="100" t="b">
        <f>Table1[[#This Row],[company_name_re100]]&lt;&gt;""</f>
        <v>0</v>
      </c>
    </row>
    <row r="228" spans="1:104" ht="21.9" hidden="1" customHeight="1">
      <c r="A228" s="100">
        <v>226</v>
      </c>
      <c r="B228" s="100" t="s">
        <v>969</v>
      </c>
      <c r="C228" s="100" t="s">
        <v>5072</v>
      </c>
      <c r="D228" s="100" t="s">
        <v>970</v>
      </c>
      <c r="E228" s="103">
        <v>-0.19600000000000001</v>
      </c>
      <c r="F228" s="100" t="s">
        <v>971</v>
      </c>
      <c r="G228" s="103">
        <v>2.5999999999999999E-2</v>
      </c>
      <c r="H228" s="100" t="s">
        <v>972</v>
      </c>
      <c r="I228" s="102">
        <v>223575</v>
      </c>
      <c r="J228" s="100">
        <v>-66</v>
      </c>
      <c r="K228" s="100">
        <v>16</v>
      </c>
      <c r="AH228" s="100" t="b">
        <f>Table1[[#This Row],[sbti_id]]&lt;&gt;""</f>
        <v>0</v>
      </c>
      <c r="CT228" s="100" t="b">
        <f>Table1[[#This Row],[company_name_netzero]]&lt;&gt;""</f>
        <v>0</v>
      </c>
      <c r="CZ228" s="100" t="b">
        <f>Table1[[#This Row],[company_name_re100]]&lt;&gt;""</f>
        <v>0</v>
      </c>
    </row>
    <row r="229" spans="1:104" ht="21.9" hidden="1" customHeight="1">
      <c r="A229" s="100">
        <v>227</v>
      </c>
      <c r="B229" s="100" t="s">
        <v>974</v>
      </c>
      <c r="C229" s="100" t="s">
        <v>5073</v>
      </c>
      <c r="D229" s="100" t="s">
        <v>975</v>
      </c>
      <c r="E229" s="103">
        <v>1.4E-2</v>
      </c>
      <c r="F229" s="100" t="s">
        <v>976</v>
      </c>
      <c r="G229" s="103">
        <v>1.7999999999999999E-2</v>
      </c>
      <c r="H229" s="100" t="s">
        <v>977</v>
      </c>
      <c r="I229" s="102">
        <v>200234</v>
      </c>
      <c r="J229" s="100">
        <v>-2</v>
      </c>
      <c r="K229" s="100">
        <v>31</v>
      </c>
      <c r="AH229" s="100" t="b">
        <f>Table1[[#This Row],[sbti_id]]&lt;&gt;""</f>
        <v>0</v>
      </c>
      <c r="AI229" s="100" t="s">
        <v>974</v>
      </c>
      <c r="AJ229" s="100" t="s">
        <v>3370</v>
      </c>
      <c r="AK229" s="100" t="s">
        <v>3136</v>
      </c>
      <c r="AL229" s="100" t="s">
        <v>2264</v>
      </c>
      <c r="AM229" s="100" t="s">
        <v>269</v>
      </c>
      <c r="AN229" s="100" t="s">
        <v>417</v>
      </c>
      <c r="AQ229" s="100">
        <v>2050</v>
      </c>
      <c r="AR229" s="100" t="s">
        <v>2992</v>
      </c>
      <c r="AS229" s="100">
        <v>2023</v>
      </c>
      <c r="AT229" s="101" t="s">
        <v>5074</v>
      </c>
      <c r="AU229" s="100" t="s">
        <v>5075</v>
      </c>
      <c r="AV229" s="100" t="s">
        <v>2995</v>
      </c>
      <c r="AW229" s="100">
        <v>2030</v>
      </c>
      <c r="AX229" s="100">
        <v>40</v>
      </c>
      <c r="AY229" s="100">
        <v>2019</v>
      </c>
      <c r="AZ229" s="101" t="s">
        <v>5076</v>
      </c>
      <c r="BA229" s="101" t="s">
        <v>5077</v>
      </c>
      <c r="BB229" s="100" t="s">
        <v>267</v>
      </c>
      <c r="BC229" s="100" t="s">
        <v>266</v>
      </c>
      <c r="BD229" s="100" t="s">
        <v>266</v>
      </c>
      <c r="BE229" s="100" t="s">
        <v>738</v>
      </c>
      <c r="BF229" s="101" t="s">
        <v>5078</v>
      </c>
      <c r="BG229" s="100" t="s">
        <v>266</v>
      </c>
      <c r="BH229" s="100" t="s">
        <v>3912</v>
      </c>
      <c r="BI229" s="100" t="s">
        <v>3360</v>
      </c>
      <c r="BJ229" s="100" t="s">
        <v>269</v>
      </c>
      <c r="BK229" s="100" t="s">
        <v>267</v>
      </c>
      <c r="BL229" s="101" t="s">
        <v>5079</v>
      </c>
      <c r="BM229" s="100" t="s">
        <v>267</v>
      </c>
      <c r="BQ229" s="100" t="s">
        <v>269</v>
      </c>
      <c r="BR229" s="100" t="s">
        <v>3019</v>
      </c>
      <c r="BS229" s="101" t="s">
        <v>5080</v>
      </c>
      <c r="BX229" s="100" t="s">
        <v>269</v>
      </c>
      <c r="BY229" s="100" t="s">
        <v>266</v>
      </c>
      <c r="CD229" s="100">
        <v>61388000000</v>
      </c>
      <c r="CE229" s="100" t="s">
        <v>3203</v>
      </c>
      <c r="CF229" s="100">
        <v>200200</v>
      </c>
      <c r="CT229" s="100" t="b">
        <f>Table1[[#This Row],[company_name_netzero]]&lt;&gt;""</f>
        <v>1</v>
      </c>
      <c r="CZ229" s="100" t="b">
        <f>Table1[[#This Row],[company_name_re100]]&lt;&gt;""</f>
        <v>0</v>
      </c>
    </row>
    <row r="230" spans="1:104" ht="21.9" hidden="1" customHeight="1">
      <c r="A230" s="100">
        <v>228</v>
      </c>
      <c r="B230" s="100" t="s">
        <v>978</v>
      </c>
      <c r="C230" s="100" t="s">
        <v>5081</v>
      </c>
      <c r="D230" s="100" t="s">
        <v>979</v>
      </c>
      <c r="E230" s="103">
        <v>5.8999999999999997E-2</v>
      </c>
      <c r="F230" s="100" t="s">
        <v>980</v>
      </c>
      <c r="G230" s="103">
        <v>-6.7000000000000004E-2</v>
      </c>
      <c r="H230" s="100" t="s">
        <v>981</v>
      </c>
      <c r="I230" s="102">
        <v>118422</v>
      </c>
      <c r="J230" s="100">
        <v>11</v>
      </c>
      <c r="K230" s="100">
        <v>12</v>
      </c>
      <c r="AH230" s="100" t="b">
        <f>Table1[[#This Row],[sbti_id]]&lt;&gt;""</f>
        <v>0</v>
      </c>
      <c r="AI230" s="100" t="s">
        <v>5082</v>
      </c>
      <c r="AJ230" s="100" t="s">
        <v>3039</v>
      </c>
      <c r="AK230" s="100" t="s">
        <v>3040</v>
      </c>
      <c r="AL230" s="100" t="s">
        <v>2264</v>
      </c>
      <c r="AM230" s="100" t="s">
        <v>269</v>
      </c>
      <c r="AN230" s="100" t="s">
        <v>3013</v>
      </c>
      <c r="AV230" s="100" t="s">
        <v>3013</v>
      </c>
      <c r="BA230" s="101" t="s">
        <v>5083</v>
      </c>
      <c r="BB230" s="100" t="s">
        <v>267</v>
      </c>
      <c r="BY230" s="100" t="s">
        <v>269</v>
      </c>
      <c r="CD230" s="100">
        <v>60439000000</v>
      </c>
      <c r="CE230" s="100" t="s">
        <v>3203</v>
      </c>
      <c r="CF230" s="100">
        <v>116388</v>
      </c>
      <c r="CT230" s="100" t="b">
        <f>Table1[[#This Row],[company_name_netzero]]&lt;&gt;""</f>
        <v>1</v>
      </c>
      <c r="CZ230" s="100" t="b">
        <f>Table1[[#This Row],[company_name_re100]]&lt;&gt;""</f>
        <v>0</v>
      </c>
    </row>
    <row r="231" spans="1:104" ht="21.9" hidden="1" customHeight="1">
      <c r="A231" s="100">
        <v>229</v>
      </c>
      <c r="B231" s="100" t="s">
        <v>983</v>
      </c>
      <c r="C231" s="100" t="s">
        <v>5084</v>
      </c>
      <c r="D231" s="100" t="s">
        <v>984</v>
      </c>
      <c r="E231" s="103">
        <v>7.3999999999999996E-2</v>
      </c>
      <c r="F231" s="100" t="s">
        <v>985</v>
      </c>
      <c r="G231" s="103">
        <v>-0.65800000000000003</v>
      </c>
      <c r="H231" s="100" t="s">
        <v>986</v>
      </c>
      <c r="I231" s="102">
        <v>98636</v>
      </c>
      <c r="J231" s="100">
        <v>22</v>
      </c>
      <c r="K231" s="100">
        <v>31</v>
      </c>
      <c r="L231" s="120">
        <v>40006576</v>
      </c>
      <c r="M231" s="128" t="s">
        <v>5085</v>
      </c>
      <c r="N231" s="128" t="s">
        <v>5086</v>
      </c>
      <c r="O231" s="128" t="s">
        <v>5087</v>
      </c>
      <c r="P231" s="128" t="s">
        <v>2980</v>
      </c>
      <c r="Q231" s="128" t="s">
        <v>2374</v>
      </c>
      <c r="R231" s="128" t="s">
        <v>3136</v>
      </c>
      <c r="S231" s="128" t="s">
        <v>3137</v>
      </c>
      <c r="T231" s="128" t="s">
        <v>673</v>
      </c>
      <c r="U231" s="128" t="s">
        <v>5088</v>
      </c>
      <c r="V231" s="128">
        <v>2030</v>
      </c>
      <c r="W231" s="128"/>
      <c r="X231" s="128"/>
      <c r="Y231" s="128"/>
      <c r="Z231" s="128"/>
      <c r="AA231" s="128"/>
      <c r="AB231" s="128" t="s">
        <v>5089</v>
      </c>
      <c r="AC231" s="128"/>
      <c r="AD231" s="128"/>
      <c r="AE231" s="128" t="s">
        <v>5090</v>
      </c>
      <c r="AF231" s="128"/>
      <c r="AG231" s="136">
        <v>43682.041666666664</v>
      </c>
      <c r="AH231" s="100" t="b">
        <f>Table1[[#This Row],[sbti_id]]&lt;&gt;""</f>
        <v>1</v>
      </c>
      <c r="AI231" s="100" t="s">
        <v>983</v>
      </c>
      <c r="AJ231" s="100" t="s">
        <v>3370</v>
      </c>
      <c r="AK231" s="100" t="s">
        <v>3136</v>
      </c>
      <c r="AL231" s="100" t="s">
        <v>2264</v>
      </c>
      <c r="AM231" s="100" t="s">
        <v>269</v>
      </c>
      <c r="AN231" s="100" t="s">
        <v>675</v>
      </c>
      <c r="AQ231" s="100">
        <v>2050</v>
      </c>
      <c r="AR231" s="100" t="s">
        <v>2992</v>
      </c>
      <c r="AS231" s="100">
        <v>2021</v>
      </c>
      <c r="AT231" s="100" t="s">
        <v>5091</v>
      </c>
      <c r="AU231" s="100" t="s">
        <v>5092</v>
      </c>
      <c r="AV231" s="100" t="s">
        <v>2995</v>
      </c>
      <c r="AW231" s="100">
        <v>2030</v>
      </c>
      <c r="AX231" s="100">
        <v>62.5</v>
      </c>
      <c r="AY231" s="100">
        <v>2019</v>
      </c>
      <c r="AZ231" s="100" t="s">
        <v>5093</v>
      </c>
      <c r="BA231" s="100" t="s">
        <v>5094</v>
      </c>
      <c r="BB231" s="100" t="s">
        <v>2998</v>
      </c>
      <c r="BC231" s="100" t="s">
        <v>266</v>
      </c>
      <c r="BD231" s="100" t="s">
        <v>266</v>
      </c>
      <c r="BE231" s="100" t="s">
        <v>266</v>
      </c>
      <c r="BF231" s="101" t="s">
        <v>5095</v>
      </c>
      <c r="BG231" s="100" t="s">
        <v>266</v>
      </c>
      <c r="BH231" s="100" t="s">
        <v>3191</v>
      </c>
      <c r="BI231" s="100" t="s">
        <v>3001</v>
      </c>
      <c r="BJ231" s="100" t="s">
        <v>269</v>
      </c>
      <c r="BK231" s="100" t="s">
        <v>266</v>
      </c>
      <c r="BL231" s="101" t="s">
        <v>5096</v>
      </c>
      <c r="BM231" s="100" t="s">
        <v>267</v>
      </c>
      <c r="BQ231" s="100" t="s">
        <v>269</v>
      </c>
      <c r="BR231" s="100" t="s">
        <v>267</v>
      </c>
      <c r="BS231" s="101" t="s">
        <v>5097</v>
      </c>
      <c r="BX231" s="100" t="s">
        <v>269</v>
      </c>
      <c r="BY231" s="100" t="s">
        <v>266</v>
      </c>
      <c r="CD231" s="100">
        <v>60826000000</v>
      </c>
      <c r="CE231" s="100" t="s">
        <v>3095</v>
      </c>
      <c r="CF231" s="100">
        <v>98636</v>
      </c>
      <c r="CT231" s="100" t="b">
        <f>Table1[[#This Row],[company_name_netzero]]&lt;&gt;""</f>
        <v>1</v>
      </c>
      <c r="CZ231" s="100" t="b">
        <f>Table1[[#This Row],[company_name_re100]]&lt;&gt;""</f>
        <v>0</v>
      </c>
    </row>
    <row r="232" spans="1:104" ht="21.9" hidden="1" customHeight="1">
      <c r="A232" s="100">
        <v>230</v>
      </c>
      <c r="B232" s="100" t="s">
        <v>274</v>
      </c>
      <c r="C232" s="100" t="s">
        <v>5098</v>
      </c>
      <c r="D232" s="100" t="s">
        <v>275</v>
      </c>
      <c r="E232" s="106">
        <v>-0.04</v>
      </c>
      <c r="F232" s="100" t="s">
        <v>276</v>
      </c>
      <c r="G232" s="103">
        <v>-0.182</v>
      </c>
      <c r="H232" s="100" t="s">
        <v>277</v>
      </c>
      <c r="I232" s="102">
        <v>86574</v>
      </c>
      <c r="J232" s="100">
        <v>-13</v>
      </c>
      <c r="K232" s="100">
        <v>31</v>
      </c>
      <c r="L232" s="120">
        <v>40000657</v>
      </c>
      <c r="M232" s="128" t="s">
        <v>5099</v>
      </c>
      <c r="N232" s="128" t="s">
        <v>5100</v>
      </c>
      <c r="O232" s="128" t="s">
        <v>5101</v>
      </c>
      <c r="P232" s="128" t="s">
        <v>3253</v>
      </c>
      <c r="Q232" s="128" t="s">
        <v>2800</v>
      </c>
      <c r="R232" s="128" t="s">
        <v>4177</v>
      </c>
      <c r="S232" s="128" t="s">
        <v>3066</v>
      </c>
      <c r="T232" s="128" t="s">
        <v>3067</v>
      </c>
      <c r="U232" s="128"/>
      <c r="V232" s="128"/>
      <c r="W232" s="128"/>
      <c r="X232" s="128"/>
      <c r="Y232" s="128"/>
      <c r="Z232" s="128" t="s">
        <v>3067</v>
      </c>
      <c r="AA232" s="128"/>
      <c r="AB232" s="128"/>
      <c r="AC232" s="128" t="s">
        <v>2986</v>
      </c>
      <c r="AD232" s="128" t="s">
        <v>3331</v>
      </c>
      <c r="AE232" s="128"/>
      <c r="AF232" s="128" t="s">
        <v>3069</v>
      </c>
      <c r="AG232" s="133" t="s">
        <v>3331</v>
      </c>
      <c r="AH232" s="100" t="b">
        <f>Table1[[#This Row],[sbti_id]]&lt;&gt;""</f>
        <v>1</v>
      </c>
      <c r="AI232" s="100" t="s">
        <v>274</v>
      </c>
      <c r="AJ232" s="100" t="s">
        <v>4176</v>
      </c>
      <c r="AK232" s="100" t="s">
        <v>4177</v>
      </c>
      <c r="AL232" s="100" t="s">
        <v>2264</v>
      </c>
      <c r="AM232" s="100" t="s">
        <v>269</v>
      </c>
      <c r="AN232" s="100" t="s">
        <v>2995</v>
      </c>
      <c r="AO232" s="100">
        <v>30</v>
      </c>
      <c r="AP232" s="100">
        <v>2019</v>
      </c>
      <c r="AQ232" s="100">
        <v>2030</v>
      </c>
      <c r="AR232" s="100" t="s">
        <v>2992</v>
      </c>
      <c r="AS232" s="100">
        <v>2021</v>
      </c>
      <c r="AT232" s="100" t="s">
        <v>5102</v>
      </c>
      <c r="AU232" s="100" t="s">
        <v>5103</v>
      </c>
      <c r="AV232" s="100" t="s">
        <v>9</v>
      </c>
      <c r="AW232" s="100">
        <v>2024</v>
      </c>
      <c r="AZ232" s="100" t="s">
        <v>3290</v>
      </c>
      <c r="BA232" s="101" t="s">
        <v>5104</v>
      </c>
      <c r="BB232" s="100" t="s">
        <v>2998</v>
      </c>
      <c r="BC232" s="100" t="s">
        <v>266</v>
      </c>
      <c r="BD232" s="100" t="s">
        <v>266</v>
      </c>
      <c r="BE232" s="100" t="s">
        <v>269</v>
      </c>
      <c r="BF232" s="100" t="s">
        <v>5105</v>
      </c>
      <c r="BG232" s="100" t="s">
        <v>266</v>
      </c>
      <c r="BH232" s="100" t="s">
        <v>3076</v>
      </c>
      <c r="BI232" s="100" t="s">
        <v>3001</v>
      </c>
      <c r="BJ232" s="100" t="s">
        <v>269</v>
      </c>
      <c r="BK232" s="100" t="s">
        <v>266</v>
      </c>
      <c r="BL232" s="101" t="s">
        <v>5106</v>
      </c>
      <c r="BM232" s="100" t="s">
        <v>266</v>
      </c>
      <c r="BN232" s="100" t="s">
        <v>3061</v>
      </c>
      <c r="BQ232" s="100" t="s">
        <v>269</v>
      </c>
      <c r="BR232" s="100" t="s">
        <v>267</v>
      </c>
      <c r="BS232" s="100" t="s">
        <v>5107</v>
      </c>
      <c r="BX232" s="100" t="s">
        <v>269</v>
      </c>
      <c r="BY232" s="100" t="s">
        <v>266</v>
      </c>
      <c r="CD232" s="100">
        <v>60454000000</v>
      </c>
      <c r="CE232" s="100" t="s">
        <v>3080</v>
      </c>
      <c r="CF232" s="100">
        <v>92650</v>
      </c>
      <c r="CS232" s="100" t="s">
        <v>5108</v>
      </c>
      <c r="CT232" s="100" t="b">
        <f>Table1[[#This Row],[company_name_netzero]]&lt;&gt;""</f>
        <v>1</v>
      </c>
      <c r="CZ232" s="100" t="b">
        <f>Table1[[#This Row],[company_name_re100]]&lt;&gt;""</f>
        <v>0</v>
      </c>
    </row>
    <row r="233" spans="1:104" ht="21.9" hidden="1" customHeight="1">
      <c r="A233" s="100">
        <v>231</v>
      </c>
      <c r="B233" s="100" t="s">
        <v>991</v>
      </c>
      <c r="C233" s="100" t="s">
        <v>5109</v>
      </c>
      <c r="D233" s="100" t="s">
        <v>992</v>
      </c>
      <c r="E233" s="103">
        <v>4.5999999999999999E-2</v>
      </c>
      <c r="F233" s="100" t="s">
        <v>993</v>
      </c>
      <c r="G233" s="103">
        <v>6.6000000000000003E-2</v>
      </c>
      <c r="H233" s="100" t="s">
        <v>994</v>
      </c>
      <c r="I233" s="102">
        <v>255000</v>
      </c>
      <c r="J233" s="100">
        <v>11</v>
      </c>
      <c r="K233" s="100">
        <v>31</v>
      </c>
      <c r="AH233" s="100" t="b">
        <f>Table1[[#This Row],[sbti_id]]&lt;&gt;""</f>
        <v>0</v>
      </c>
      <c r="AI233" s="100" t="s">
        <v>991</v>
      </c>
      <c r="AJ233" s="100" t="s">
        <v>2989</v>
      </c>
      <c r="AK233" s="100" t="s">
        <v>2990</v>
      </c>
      <c r="AL233" s="100" t="s">
        <v>2264</v>
      </c>
      <c r="AM233" s="100" t="s">
        <v>266</v>
      </c>
      <c r="AN233" s="100" t="s">
        <v>3013</v>
      </c>
      <c r="AT233" s="101" t="s">
        <v>5110</v>
      </c>
      <c r="AU233" s="100" t="s">
        <v>5111</v>
      </c>
      <c r="BA233" s="101" t="s">
        <v>5112</v>
      </c>
      <c r="BC233" s="100" t="s">
        <v>266</v>
      </c>
      <c r="BD233" s="100" t="s">
        <v>266</v>
      </c>
      <c r="BE233" s="100" t="s">
        <v>267</v>
      </c>
      <c r="BF233" s="101" t="s">
        <v>5113</v>
      </c>
      <c r="BG233" s="100" t="s">
        <v>269</v>
      </c>
      <c r="BI233" s="100" t="s">
        <v>3001</v>
      </c>
      <c r="BJ233" s="100" t="s">
        <v>269</v>
      </c>
      <c r="BK233" s="100" t="s">
        <v>267</v>
      </c>
      <c r="BL233" s="100" t="s">
        <v>5114</v>
      </c>
      <c r="BM233" s="100" t="s">
        <v>267</v>
      </c>
      <c r="BQ233" s="100" t="s">
        <v>269</v>
      </c>
      <c r="BR233" s="100" t="s">
        <v>269</v>
      </c>
      <c r="BS233" s="101" t="s">
        <v>5115</v>
      </c>
      <c r="BX233" s="100" t="s">
        <v>269</v>
      </c>
      <c r="BY233" s="100" t="s">
        <v>269</v>
      </c>
      <c r="CD233" s="100">
        <v>46610000000</v>
      </c>
      <c r="CE233" s="100" t="s">
        <v>3005</v>
      </c>
      <c r="CT233" s="100" t="b">
        <f>Table1[[#This Row],[company_name_netzero]]&lt;&gt;""</f>
        <v>1</v>
      </c>
      <c r="CZ233" s="100" t="b">
        <f>Table1[[#This Row],[company_name_re100]]&lt;&gt;""</f>
        <v>0</v>
      </c>
    </row>
    <row r="234" spans="1:104" ht="21.9" hidden="1" customHeight="1">
      <c r="A234" s="100">
        <v>232</v>
      </c>
      <c r="B234" s="100" t="s">
        <v>996</v>
      </c>
      <c r="C234" s="100" t="s">
        <v>5116</v>
      </c>
      <c r="D234" s="100" t="s">
        <v>997</v>
      </c>
      <c r="E234" s="103">
        <v>7.0000000000000001E-3</v>
      </c>
      <c r="F234" s="100" t="s">
        <v>998</v>
      </c>
      <c r="G234" s="103">
        <v>9.6000000000000002E-2</v>
      </c>
      <c r="H234" s="100" t="s">
        <v>999</v>
      </c>
      <c r="I234" s="102">
        <v>143885</v>
      </c>
      <c r="J234" s="100">
        <v>-1</v>
      </c>
      <c r="K234" s="100">
        <v>20</v>
      </c>
      <c r="L234" s="120">
        <v>40004643</v>
      </c>
      <c r="M234" s="128" t="s">
        <v>5117</v>
      </c>
      <c r="N234" s="128" t="s">
        <v>5118</v>
      </c>
      <c r="O234" s="128" t="s">
        <v>5119</v>
      </c>
      <c r="P234" s="128" t="s">
        <v>2980</v>
      </c>
      <c r="Q234" s="128" t="s">
        <v>5120</v>
      </c>
      <c r="R234" s="128" t="s">
        <v>3136</v>
      </c>
      <c r="S234" s="128" t="s">
        <v>3983</v>
      </c>
      <c r="T234" s="128" t="s">
        <v>673</v>
      </c>
      <c r="U234" s="128" t="s">
        <v>3329</v>
      </c>
      <c r="V234" s="128">
        <v>2025</v>
      </c>
      <c r="W234" s="128"/>
      <c r="X234" s="128"/>
      <c r="Y234" s="128"/>
      <c r="Z234" s="128" t="s">
        <v>1421</v>
      </c>
      <c r="AA234" s="128"/>
      <c r="AB234" s="128" t="s">
        <v>5121</v>
      </c>
      <c r="AC234" s="128" t="s">
        <v>2986</v>
      </c>
      <c r="AD234" s="128" t="s">
        <v>5122</v>
      </c>
      <c r="AE234" s="128" t="s">
        <v>3332</v>
      </c>
      <c r="AF234" s="128" t="s">
        <v>2988</v>
      </c>
      <c r="AG234" s="133" t="s">
        <v>5122</v>
      </c>
      <c r="AH234" s="100" t="b">
        <f>Table1[[#This Row],[sbti_id]]&lt;&gt;""</f>
        <v>1</v>
      </c>
      <c r="AI234" s="100" t="s">
        <v>996</v>
      </c>
      <c r="AJ234" s="100" t="s">
        <v>5123</v>
      </c>
      <c r="AK234" s="100" t="s">
        <v>3136</v>
      </c>
      <c r="AL234" s="100" t="s">
        <v>2264</v>
      </c>
      <c r="AM234" s="100" t="s">
        <v>269</v>
      </c>
      <c r="AN234" s="100" t="s">
        <v>417</v>
      </c>
      <c r="AQ234" s="100">
        <v>2040</v>
      </c>
      <c r="AR234" s="100" t="s">
        <v>2992</v>
      </c>
      <c r="AS234" s="100">
        <v>2021</v>
      </c>
      <c r="AT234" s="101" t="s">
        <v>5124</v>
      </c>
      <c r="AU234" s="100" t="s">
        <v>5125</v>
      </c>
      <c r="AV234" s="100" t="s">
        <v>2995</v>
      </c>
      <c r="AW234" s="100">
        <v>2025</v>
      </c>
      <c r="AX234" s="100">
        <v>25</v>
      </c>
      <c r="AY234" s="100">
        <v>2017</v>
      </c>
      <c r="AZ234" s="101" t="s">
        <v>5126</v>
      </c>
      <c r="BA234" s="101" t="s">
        <v>5127</v>
      </c>
      <c r="BB234" s="100" t="s">
        <v>267</v>
      </c>
      <c r="BC234" s="100" t="s">
        <v>266</v>
      </c>
      <c r="BD234" s="100" t="s">
        <v>266</v>
      </c>
      <c r="BE234" s="100" t="s">
        <v>266</v>
      </c>
      <c r="BF234" s="101" t="s">
        <v>5128</v>
      </c>
      <c r="BG234" s="100" t="s">
        <v>266</v>
      </c>
      <c r="BH234" s="100" t="s">
        <v>3016</v>
      </c>
      <c r="BI234" s="100" t="s">
        <v>3001</v>
      </c>
      <c r="BJ234" s="100" t="s">
        <v>269</v>
      </c>
      <c r="BK234" s="100" t="s">
        <v>267</v>
      </c>
      <c r="BL234" s="101" t="s">
        <v>5129</v>
      </c>
      <c r="BM234" s="100" t="s">
        <v>267</v>
      </c>
      <c r="BQ234" s="100" t="s">
        <v>269</v>
      </c>
      <c r="BR234" s="100" t="s">
        <v>3019</v>
      </c>
      <c r="BS234" s="101" t="s">
        <v>5130</v>
      </c>
      <c r="BX234" s="100" t="s">
        <v>269</v>
      </c>
      <c r="BY234" s="100" t="s">
        <v>269</v>
      </c>
      <c r="CD234" s="100">
        <v>59769000000</v>
      </c>
      <c r="CE234" s="100" t="s">
        <v>3587</v>
      </c>
      <c r="CF234" s="100">
        <v>143885</v>
      </c>
      <c r="CT234" s="100" t="b">
        <f>Table1[[#This Row],[company_name_netzero]]&lt;&gt;""</f>
        <v>1</v>
      </c>
      <c r="CU234" s="100" t="s">
        <v>996</v>
      </c>
      <c r="CV234" s="100">
        <v>2017</v>
      </c>
      <c r="CW234" s="100">
        <v>2025</v>
      </c>
      <c r="CX234" s="100" t="s">
        <v>3993</v>
      </c>
      <c r="CY234" s="100" t="s">
        <v>5120</v>
      </c>
      <c r="CZ234" s="100" t="b">
        <f>Table1[[#This Row],[company_name_re100]]&lt;&gt;""</f>
        <v>1</v>
      </c>
    </row>
    <row r="235" spans="1:104" ht="21.9" hidden="1" customHeight="1">
      <c r="A235" s="100">
        <v>233</v>
      </c>
      <c r="B235" s="100" t="s">
        <v>1004</v>
      </c>
      <c r="C235" s="100" t="s">
        <v>5131</v>
      </c>
      <c r="D235" s="100" t="s">
        <v>1005</v>
      </c>
      <c r="E235" s="103">
        <v>0.52700000000000002</v>
      </c>
      <c r="F235" s="100" t="s">
        <v>1006</v>
      </c>
      <c r="G235" s="103">
        <v>-0.217</v>
      </c>
      <c r="H235" s="100" t="s">
        <v>1007</v>
      </c>
      <c r="I235" s="102">
        <v>69647</v>
      </c>
      <c r="J235" s="100">
        <v>152</v>
      </c>
      <c r="K235" s="100">
        <v>2</v>
      </c>
      <c r="AH235" s="100" t="b">
        <f>Table1[[#This Row],[sbti_id]]&lt;&gt;""</f>
        <v>0</v>
      </c>
      <c r="CT235" s="100" t="b">
        <f>Table1[[#This Row],[company_name_netzero]]&lt;&gt;""</f>
        <v>0</v>
      </c>
      <c r="CZ235" s="100" t="b">
        <f>Table1[[#This Row],[company_name_re100]]&lt;&gt;""</f>
        <v>0</v>
      </c>
    </row>
    <row r="236" spans="1:104" ht="21.9" hidden="1" customHeight="1">
      <c r="A236" s="100">
        <v>234</v>
      </c>
      <c r="B236" s="100" t="s">
        <v>1012</v>
      </c>
      <c r="C236" s="100" t="s">
        <v>5132</v>
      </c>
      <c r="D236" s="100" t="s">
        <v>1013</v>
      </c>
      <c r="E236" s="103">
        <v>-2.1000000000000001E-2</v>
      </c>
      <c r="F236" s="100" t="s">
        <v>1014</v>
      </c>
      <c r="G236" s="103">
        <v>0.23599999999999999</v>
      </c>
      <c r="H236" s="100" t="s">
        <v>1015</v>
      </c>
      <c r="I236" s="102">
        <v>52554</v>
      </c>
      <c r="J236" s="100">
        <v>-8</v>
      </c>
      <c r="K236" s="100">
        <v>25</v>
      </c>
      <c r="AH236" s="100" t="b">
        <f>Table1[[#This Row],[sbti_id]]&lt;&gt;""</f>
        <v>0</v>
      </c>
      <c r="AI236" s="100" t="s">
        <v>5133</v>
      </c>
      <c r="AJ236" s="100" t="s">
        <v>3185</v>
      </c>
      <c r="AK236" s="100" t="s">
        <v>3040</v>
      </c>
      <c r="AL236" s="100" t="s">
        <v>2264</v>
      </c>
      <c r="AM236" s="100" t="s">
        <v>269</v>
      </c>
      <c r="AN236" s="100" t="s">
        <v>417</v>
      </c>
      <c r="AQ236" s="100">
        <v>2050</v>
      </c>
      <c r="AR236" s="100" t="s">
        <v>2992</v>
      </c>
      <c r="AS236" s="100">
        <v>2020</v>
      </c>
      <c r="AT236" s="100" t="s">
        <v>5134</v>
      </c>
      <c r="AU236" s="100" t="s">
        <v>5135</v>
      </c>
      <c r="AV236" s="100" t="s">
        <v>3444</v>
      </c>
      <c r="AW236" s="100">
        <v>2030</v>
      </c>
      <c r="AZ236" s="101" t="s">
        <v>5136</v>
      </c>
      <c r="BA236" s="100" t="s">
        <v>5137</v>
      </c>
      <c r="BB236" s="100" t="s">
        <v>2998</v>
      </c>
      <c r="BC236" s="100" t="s">
        <v>266</v>
      </c>
      <c r="BD236" s="100" t="s">
        <v>266</v>
      </c>
      <c r="BE236" s="100" t="s">
        <v>266</v>
      </c>
      <c r="BF236" s="100" t="s">
        <v>5138</v>
      </c>
      <c r="BG236" s="100" t="s">
        <v>269</v>
      </c>
      <c r="BI236" s="100" t="s">
        <v>3001</v>
      </c>
      <c r="BJ236" s="100" t="s">
        <v>266</v>
      </c>
      <c r="BK236" s="100" t="s">
        <v>267</v>
      </c>
      <c r="BL236" s="100" t="s">
        <v>5139</v>
      </c>
      <c r="BM236" s="100" t="s">
        <v>267</v>
      </c>
      <c r="BQ236" s="100" t="s">
        <v>269</v>
      </c>
      <c r="BR236" s="100" t="s">
        <v>267</v>
      </c>
      <c r="BX236" s="100" t="s">
        <v>269</v>
      </c>
      <c r="BY236" s="100" t="s">
        <v>266</v>
      </c>
      <c r="CD236" s="100">
        <v>59556000000</v>
      </c>
      <c r="CE236" s="100" t="s">
        <v>3080</v>
      </c>
      <c r="CF236" s="100">
        <v>52307</v>
      </c>
      <c r="CT236" s="100" t="b">
        <f>Table1[[#This Row],[company_name_netzero]]&lt;&gt;""</f>
        <v>1</v>
      </c>
      <c r="CZ236" s="100" t="b">
        <f>Table1[[#This Row],[company_name_re100]]&lt;&gt;""</f>
        <v>0</v>
      </c>
    </row>
    <row r="237" spans="1:104" ht="21.9" hidden="1" customHeight="1">
      <c r="A237" s="100">
        <v>235</v>
      </c>
      <c r="B237" s="100" t="s">
        <v>1020</v>
      </c>
      <c r="C237" s="100" t="s">
        <v>5140</v>
      </c>
      <c r="D237" s="100" t="s">
        <v>1021</v>
      </c>
      <c r="E237" s="106">
        <v>0.18</v>
      </c>
      <c r="F237" s="100" t="s">
        <v>1022</v>
      </c>
      <c r="G237" s="106">
        <v>0.06</v>
      </c>
      <c r="H237" s="100" t="s">
        <v>1023</v>
      </c>
      <c r="I237" s="102">
        <v>31822</v>
      </c>
      <c r="J237" s="100">
        <v>65</v>
      </c>
      <c r="K237" s="100">
        <v>7</v>
      </c>
      <c r="AH237" s="100" t="b">
        <f>Table1[[#This Row],[sbti_id]]&lt;&gt;""</f>
        <v>0</v>
      </c>
      <c r="CT237" s="100" t="b">
        <f>Table1[[#This Row],[company_name_netzero]]&lt;&gt;""</f>
        <v>0</v>
      </c>
      <c r="CZ237" s="100" t="b">
        <f>Table1[[#This Row],[company_name_re100]]&lt;&gt;""</f>
        <v>0</v>
      </c>
    </row>
    <row r="238" spans="1:104" ht="21.9" hidden="1" customHeight="1">
      <c r="A238" s="100">
        <v>236</v>
      </c>
      <c r="B238" s="100" t="s">
        <v>1044</v>
      </c>
      <c r="C238" s="100" t="s">
        <v>5141</v>
      </c>
      <c r="D238" s="100" t="s">
        <v>1045</v>
      </c>
      <c r="E238" s="103">
        <v>7.3999999999999996E-2</v>
      </c>
      <c r="F238" s="100" t="s">
        <v>1046</v>
      </c>
      <c r="H238" s="100" t="s">
        <v>1047</v>
      </c>
      <c r="I238" s="102">
        <v>22453</v>
      </c>
      <c r="J238" s="100">
        <v>18</v>
      </c>
      <c r="K238" s="100">
        <v>31</v>
      </c>
      <c r="AH238" s="100" t="b">
        <f>Table1[[#This Row],[sbti_id]]&lt;&gt;""</f>
        <v>0</v>
      </c>
      <c r="AI238" s="100" t="s">
        <v>1044</v>
      </c>
      <c r="AJ238" s="100" t="s">
        <v>2989</v>
      </c>
      <c r="AK238" s="100" t="s">
        <v>2990</v>
      </c>
      <c r="AL238" s="100" t="s">
        <v>2264</v>
      </c>
      <c r="AM238" s="100" t="s">
        <v>266</v>
      </c>
      <c r="AN238" s="100" t="s">
        <v>417</v>
      </c>
      <c r="AQ238" s="100">
        <v>2050</v>
      </c>
      <c r="AR238" s="100" t="s">
        <v>2992</v>
      </c>
      <c r="AT238" s="101" t="s">
        <v>5142</v>
      </c>
      <c r="AU238" s="100" t="s">
        <v>5143</v>
      </c>
      <c r="AV238" s="100" t="s">
        <v>2995</v>
      </c>
      <c r="AW238" s="100">
        <v>2030</v>
      </c>
      <c r="AX238" s="100">
        <v>42</v>
      </c>
      <c r="AY238" s="100">
        <v>2022</v>
      </c>
      <c r="AZ238" s="101" t="s">
        <v>5144</v>
      </c>
      <c r="BA238" s="101" t="s">
        <v>5145</v>
      </c>
      <c r="BB238" s="100" t="s">
        <v>3014</v>
      </c>
      <c r="BC238" s="100" t="s">
        <v>266</v>
      </c>
      <c r="BD238" s="100" t="s">
        <v>266</v>
      </c>
      <c r="BE238" s="100" t="s">
        <v>266</v>
      </c>
      <c r="BF238" s="101" t="s">
        <v>5146</v>
      </c>
      <c r="BG238" s="100" t="s">
        <v>266</v>
      </c>
      <c r="BH238" s="100" t="s">
        <v>4308</v>
      </c>
      <c r="BI238" s="100" t="s">
        <v>3001</v>
      </c>
      <c r="BJ238" s="100" t="s">
        <v>269</v>
      </c>
      <c r="BK238" s="100" t="s">
        <v>266</v>
      </c>
      <c r="BL238" s="101" t="s">
        <v>5147</v>
      </c>
      <c r="BM238" s="100" t="s">
        <v>267</v>
      </c>
      <c r="BQ238" s="100" t="s">
        <v>269</v>
      </c>
      <c r="BR238" s="100" t="s">
        <v>267</v>
      </c>
      <c r="BS238" s="101" t="s">
        <v>5148</v>
      </c>
      <c r="BX238" s="100" t="s">
        <v>269</v>
      </c>
      <c r="BY238" s="100" t="s">
        <v>269</v>
      </c>
      <c r="CD238" s="100">
        <v>50000000000</v>
      </c>
      <c r="CE238" s="100" t="s">
        <v>3080</v>
      </c>
      <c r="CT238" s="100" t="b">
        <f>Table1[[#This Row],[company_name_netzero]]&lt;&gt;""</f>
        <v>1</v>
      </c>
      <c r="CZ238" s="100" t="b">
        <f>Table1[[#This Row],[company_name_re100]]&lt;&gt;""</f>
        <v>0</v>
      </c>
    </row>
    <row r="239" spans="1:104" ht="21.9" hidden="1" customHeight="1">
      <c r="A239" s="100">
        <v>237</v>
      </c>
      <c r="B239" s="100" t="s">
        <v>795</v>
      </c>
      <c r="C239" s="100" t="s">
        <v>5149</v>
      </c>
      <c r="D239" s="100" t="s">
        <v>796</v>
      </c>
      <c r="E239" s="103">
        <v>7.3999999999999996E-2</v>
      </c>
      <c r="F239" s="100" t="s">
        <v>797</v>
      </c>
      <c r="G239" s="103">
        <v>-3.6999999999999998E-2</v>
      </c>
      <c r="H239" s="100" t="s">
        <v>798</v>
      </c>
      <c r="I239" s="102">
        <v>413000</v>
      </c>
      <c r="J239" s="100">
        <v>20</v>
      </c>
      <c r="K239" s="100">
        <v>27</v>
      </c>
      <c r="L239" s="120">
        <v>40009855</v>
      </c>
      <c r="M239" s="128" t="s">
        <v>5150</v>
      </c>
      <c r="N239" s="128"/>
      <c r="O239" s="128" t="s">
        <v>5151</v>
      </c>
      <c r="P239" s="128" t="s">
        <v>2980</v>
      </c>
      <c r="Q239" s="128" t="s">
        <v>2428</v>
      </c>
      <c r="R239" s="128" t="s">
        <v>3136</v>
      </c>
      <c r="S239" s="128" t="s">
        <v>4166</v>
      </c>
      <c r="T239" s="128" t="s">
        <v>673</v>
      </c>
      <c r="U239" s="128" t="s">
        <v>3329</v>
      </c>
      <c r="V239" s="128">
        <v>2032</v>
      </c>
      <c r="W239" s="128" t="s">
        <v>673</v>
      </c>
      <c r="X239" s="128" t="s">
        <v>3329</v>
      </c>
      <c r="Y239" s="128">
        <v>2045</v>
      </c>
      <c r="Z239" s="128" t="s">
        <v>673</v>
      </c>
      <c r="AA239" s="128">
        <v>2045</v>
      </c>
      <c r="AB239" s="129" t="s">
        <v>5152</v>
      </c>
      <c r="AC239" s="128" t="s">
        <v>2986</v>
      </c>
      <c r="AD239" s="128" t="s">
        <v>5153</v>
      </c>
      <c r="AE239" s="128" t="s">
        <v>3332</v>
      </c>
      <c r="AF239" s="128"/>
      <c r="AG239" s="133" t="s">
        <v>5154</v>
      </c>
      <c r="AH239" s="100" t="b">
        <f>Table1[[#This Row],[sbti_id]]&lt;&gt;""</f>
        <v>1</v>
      </c>
      <c r="AI239" s="100" t="s">
        <v>795</v>
      </c>
      <c r="AJ239" s="100" t="s">
        <v>3142</v>
      </c>
      <c r="AK239" s="100" t="s">
        <v>3136</v>
      </c>
      <c r="AL239" s="100" t="s">
        <v>2264</v>
      </c>
      <c r="AM239" s="100" t="s">
        <v>266</v>
      </c>
      <c r="AN239" s="100" t="s">
        <v>417</v>
      </c>
      <c r="AQ239" s="100">
        <v>2045</v>
      </c>
      <c r="AR239" s="100" t="s">
        <v>2992</v>
      </c>
      <c r="AS239" s="100">
        <v>2024</v>
      </c>
      <c r="AT239" s="100" t="s">
        <v>5155</v>
      </c>
      <c r="AU239" s="100" t="s">
        <v>5156</v>
      </c>
      <c r="AV239" s="100" t="s">
        <v>2995</v>
      </c>
      <c r="AW239" s="100">
        <v>2028</v>
      </c>
      <c r="AX239" s="100">
        <v>33.6</v>
      </c>
      <c r="AY239" s="100">
        <v>2022</v>
      </c>
      <c r="AZ239" s="101" t="s">
        <v>5157</v>
      </c>
      <c r="BA239" s="101" t="s">
        <v>5158</v>
      </c>
      <c r="BB239" s="100" t="s">
        <v>2998</v>
      </c>
      <c r="BC239" s="100" t="s">
        <v>266</v>
      </c>
      <c r="BD239" s="100" t="s">
        <v>266</v>
      </c>
      <c r="BE239" s="100" t="s">
        <v>266</v>
      </c>
      <c r="BF239" s="100" t="s">
        <v>5159</v>
      </c>
      <c r="BG239" s="100" t="s">
        <v>269</v>
      </c>
      <c r="BI239" s="100" t="s">
        <v>3340</v>
      </c>
      <c r="BJ239" s="100" t="s">
        <v>269</v>
      </c>
      <c r="BK239" s="100" t="s">
        <v>267</v>
      </c>
      <c r="BL239" s="101" t="s">
        <v>5160</v>
      </c>
      <c r="BM239" s="100" t="s">
        <v>267</v>
      </c>
      <c r="BQ239" s="100" t="s">
        <v>269</v>
      </c>
      <c r="BR239" s="100" t="s">
        <v>267</v>
      </c>
      <c r="BS239" s="101" t="s">
        <v>5161</v>
      </c>
      <c r="BX239" s="100" t="s">
        <v>269</v>
      </c>
      <c r="BY239" s="100" t="s">
        <v>269</v>
      </c>
      <c r="CD239" s="100">
        <v>44150000000</v>
      </c>
      <c r="CE239" s="100" t="s">
        <v>3005</v>
      </c>
      <c r="CT239" s="100" t="b">
        <f>Table1[[#This Row],[company_name_netzero]]&lt;&gt;""</f>
        <v>1</v>
      </c>
      <c r="CZ239" s="100" t="b">
        <f>Table1[[#This Row],[company_name_re100]]&lt;&gt;""</f>
        <v>0</v>
      </c>
    </row>
    <row r="240" spans="1:104" ht="21.9" hidden="1" customHeight="1">
      <c r="A240" s="100">
        <v>238</v>
      </c>
      <c r="B240" s="100" t="s">
        <v>726</v>
      </c>
      <c r="C240" s="100" t="s">
        <v>5162</v>
      </c>
      <c r="D240" s="100" t="s">
        <v>727</v>
      </c>
      <c r="E240" s="103">
        <v>-3.2000000000000001E-2</v>
      </c>
      <c r="F240" s="100" t="s">
        <v>728</v>
      </c>
      <c r="G240" s="103">
        <v>-0.23200000000000001</v>
      </c>
      <c r="H240" s="100" t="s">
        <v>729</v>
      </c>
      <c r="I240" s="102">
        <v>108167</v>
      </c>
      <c r="J240" s="100">
        <v>-11</v>
      </c>
      <c r="K240" s="100">
        <v>3</v>
      </c>
      <c r="AH240" s="100" t="b">
        <f>Table1[[#This Row],[sbti_id]]&lt;&gt;""</f>
        <v>0</v>
      </c>
      <c r="AI240" s="100" t="s">
        <v>726</v>
      </c>
      <c r="AJ240" s="100" t="s">
        <v>3142</v>
      </c>
      <c r="AK240" s="100" t="s">
        <v>3136</v>
      </c>
      <c r="AL240" s="100" t="s">
        <v>2264</v>
      </c>
      <c r="AM240" s="100" t="s">
        <v>269</v>
      </c>
      <c r="AN240" s="100" t="s">
        <v>675</v>
      </c>
      <c r="AQ240" s="100">
        <v>2039</v>
      </c>
      <c r="AR240" s="100" t="s">
        <v>2992</v>
      </c>
      <c r="AS240" s="100">
        <v>2022</v>
      </c>
      <c r="AT240" s="101" t="s">
        <v>5163</v>
      </c>
      <c r="AU240" s="100" t="s">
        <v>5164</v>
      </c>
      <c r="AV240" s="100" t="s">
        <v>2995</v>
      </c>
      <c r="AW240" s="100">
        <v>2030</v>
      </c>
      <c r="AX240" s="100">
        <v>42</v>
      </c>
      <c r="AY240" s="100">
        <v>2021</v>
      </c>
      <c r="AZ240" s="100" t="s">
        <v>5165</v>
      </c>
      <c r="BA240" s="100" t="s">
        <v>5166</v>
      </c>
      <c r="BB240" s="100" t="s">
        <v>2998</v>
      </c>
      <c r="BC240" s="100" t="s">
        <v>266</v>
      </c>
      <c r="BD240" s="100" t="s">
        <v>266</v>
      </c>
      <c r="BE240" s="100" t="s">
        <v>269</v>
      </c>
      <c r="BF240" s="100" t="s">
        <v>5167</v>
      </c>
      <c r="BG240" s="100" t="s">
        <v>269</v>
      </c>
      <c r="BI240" s="100" t="s">
        <v>3001</v>
      </c>
      <c r="BJ240" s="100" t="s">
        <v>269</v>
      </c>
      <c r="BK240" s="100" t="s">
        <v>266</v>
      </c>
      <c r="BL240" s="101" t="s">
        <v>5168</v>
      </c>
      <c r="BM240" s="100" t="s">
        <v>266</v>
      </c>
      <c r="BN240" s="100" t="s">
        <v>3352</v>
      </c>
      <c r="BQ240" s="100" t="s">
        <v>269</v>
      </c>
      <c r="BR240" s="100" t="s">
        <v>267</v>
      </c>
      <c r="BS240" s="101" t="s">
        <v>5169</v>
      </c>
      <c r="BX240" s="100" t="s">
        <v>269</v>
      </c>
      <c r="BY240" s="100" t="s">
        <v>269</v>
      </c>
      <c r="CD240" s="100">
        <v>58496000000</v>
      </c>
      <c r="CE240" s="100" t="s">
        <v>4213</v>
      </c>
      <c r="CF240" s="100">
        <v>102895</v>
      </c>
      <c r="CT240" s="100" t="b">
        <f>Table1[[#This Row],[company_name_netzero]]&lt;&gt;""</f>
        <v>1</v>
      </c>
      <c r="CZ240" s="100" t="b">
        <f>Table1[[#This Row],[company_name_re100]]&lt;&gt;""</f>
        <v>0</v>
      </c>
    </row>
    <row r="241" spans="1:104" ht="21.9" hidden="1" customHeight="1">
      <c r="A241" s="100">
        <v>239</v>
      </c>
      <c r="B241" s="100" t="s">
        <v>1971</v>
      </c>
      <c r="C241" s="100" t="s">
        <v>5170</v>
      </c>
      <c r="D241" s="100" t="s">
        <v>1972</v>
      </c>
      <c r="E241" s="103">
        <v>1.6E-2</v>
      </c>
      <c r="F241" s="100" t="s">
        <v>1973</v>
      </c>
      <c r="G241" s="103">
        <v>9.9000000000000005E-2</v>
      </c>
      <c r="H241" s="100" t="s">
        <v>1974</v>
      </c>
      <c r="I241" s="102">
        <v>25750</v>
      </c>
      <c r="J241" s="100">
        <v>2</v>
      </c>
      <c r="K241" s="100">
        <v>5</v>
      </c>
      <c r="L241" s="100">
        <v>40015713</v>
      </c>
      <c r="M241" s="100" t="s">
        <v>5171</v>
      </c>
      <c r="N241" s="100" t="s">
        <v>5172</v>
      </c>
      <c r="O241" s="100" t="s">
        <v>5173</v>
      </c>
      <c r="P241" s="100" t="s">
        <v>2980</v>
      </c>
      <c r="Q241" s="100" t="s">
        <v>2981</v>
      </c>
      <c r="R241" s="100" t="s">
        <v>2982</v>
      </c>
      <c r="S241" s="100" t="s">
        <v>3085</v>
      </c>
      <c r="T241" s="100" t="s">
        <v>673</v>
      </c>
      <c r="U241" s="100" t="s">
        <v>2984</v>
      </c>
      <c r="V241" s="100" t="s">
        <v>3086</v>
      </c>
      <c r="W241" s="100" t="s">
        <v>673</v>
      </c>
      <c r="X241" s="100" t="s">
        <v>2984</v>
      </c>
      <c r="Y241" s="100" t="s">
        <v>5174</v>
      </c>
      <c r="Z241" s="100" t="s">
        <v>673</v>
      </c>
      <c r="AA241" s="100" t="s">
        <v>5174</v>
      </c>
      <c r="AB241" s="101" t="s">
        <v>5175</v>
      </c>
      <c r="AC241" s="100" t="s">
        <v>2986</v>
      </c>
      <c r="AD241" s="104">
        <v>44469.041666666664</v>
      </c>
      <c r="AE241" s="100" t="s">
        <v>2987</v>
      </c>
      <c r="AG241" s="104">
        <v>45442.041666666664</v>
      </c>
      <c r="AH241" s="100" t="b">
        <f>Table1[[#This Row],[sbti_id]]&lt;&gt;""</f>
        <v>1</v>
      </c>
      <c r="AI241" s="100" t="s">
        <v>1971</v>
      </c>
      <c r="AJ241" s="100" t="s">
        <v>2989</v>
      </c>
      <c r="AK241" s="100" t="s">
        <v>2990</v>
      </c>
      <c r="AL241" s="100" t="s">
        <v>2264</v>
      </c>
      <c r="AM241" s="100" t="s">
        <v>269</v>
      </c>
      <c r="AN241" s="100" t="s">
        <v>417</v>
      </c>
      <c r="AO241" s="100">
        <v>90</v>
      </c>
      <c r="AP241" s="100">
        <v>2022</v>
      </c>
      <c r="AQ241" s="100">
        <v>2045</v>
      </c>
      <c r="AR241" s="100" t="s">
        <v>3041</v>
      </c>
      <c r="AS241" s="100">
        <v>2024</v>
      </c>
      <c r="AT241" s="101" t="s">
        <v>5176</v>
      </c>
      <c r="AU241" s="100" t="s">
        <v>5177</v>
      </c>
      <c r="AV241" s="100" t="s">
        <v>2995</v>
      </c>
      <c r="AW241" s="100">
        <v>2030</v>
      </c>
      <c r="AX241" s="100">
        <v>42</v>
      </c>
      <c r="AY241" s="100">
        <v>2022</v>
      </c>
      <c r="AZ241" s="100" t="s">
        <v>5178</v>
      </c>
      <c r="BA241" s="100" t="s">
        <v>5179</v>
      </c>
      <c r="BB241" s="100" t="s">
        <v>267</v>
      </c>
      <c r="BC241" s="100" t="s">
        <v>266</v>
      </c>
      <c r="BD241" s="100" t="s">
        <v>266</v>
      </c>
      <c r="BE241" s="100" t="s">
        <v>266</v>
      </c>
      <c r="BF241" s="101" t="s">
        <v>5180</v>
      </c>
      <c r="BG241" s="100" t="s">
        <v>266</v>
      </c>
      <c r="BH241" s="100" t="s">
        <v>3448</v>
      </c>
      <c r="BI241" s="100" t="s">
        <v>3340</v>
      </c>
      <c r="BJ241" s="100" t="s">
        <v>266</v>
      </c>
      <c r="BK241" s="100" t="s">
        <v>266</v>
      </c>
      <c r="BL241" s="101" t="s">
        <v>5181</v>
      </c>
      <c r="BM241" s="100" t="s">
        <v>266</v>
      </c>
      <c r="BN241" s="100" t="s">
        <v>3061</v>
      </c>
      <c r="BQ241" s="100" t="s">
        <v>269</v>
      </c>
      <c r="BR241" s="100" t="s">
        <v>267</v>
      </c>
      <c r="BX241" s="100" t="s">
        <v>269</v>
      </c>
      <c r="BY241" s="100" t="s">
        <v>266</v>
      </c>
      <c r="CD241" s="100">
        <v>59009000000</v>
      </c>
      <c r="CE241" s="100" t="s">
        <v>3080</v>
      </c>
      <c r="CF241" s="100">
        <v>23000</v>
      </c>
      <c r="CT241" s="100" t="b">
        <f>Table1[[#This Row],[company_name_netzero]]&lt;&gt;""</f>
        <v>1</v>
      </c>
      <c r="CZ241" s="100" t="b">
        <f>Table1[[#This Row],[company_name_re100]]&lt;&gt;""</f>
        <v>0</v>
      </c>
    </row>
    <row r="242" spans="1:104" ht="21.9" hidden="1" customHeight="1">
      <c r="A242" s="100">
        <v>240</v>
      </c>
      <c r="B242" s="100" t="s">
        <v>1048</v>
      </c>
      <c r="C242" s="100" t="s">
        <v>5182</v>
      </c>
      <c r="D242" s="100" t="s">
        <v>1049</v>
      </c>
      <c r="E242" s="103">
        <v>0.155</v>
      </c>
      <c r="F242" s="100" t="s">
        <v>1050</v>
      </c>
      <c r="G242" s="103">
        <v>0.66200000000000003</v>
      </c>
      <c r="H242" s="100" t="s">
        <v>1051</v>
      </c>
      <c r="I242" s="102">
        <v>53597</v>
      </c>
      <c r="J242" s="100">
        <v>54</v>
      </c>
      <c r="K242" s="100">
        <v>15</v>
      </c>
      <c r="AH242" s="100" t="b">
        <f>Table1[[#This Row],[sbti_id]]&lt;&gt;""</f>
        <v>0</v>
      </c>
      <c r="AI242" s="100" t="s">
        <v>1048</v>
      </c>
      <c r="AJ242" s="100" t="s">
        <v>4009</v>
      </c>
      <c r="AK242" s="100" t="s">
        <v>2990</v>
      </c>
      <c r="AL242" s="100" t="s">
        <v>2264</v>
      </c>
      <c r="AM242" s="100" t="s">
        <v>269</v>
      </c>
      <c r="AN242" s="100" t="s">
        <v>3013</v>
      </c>
      <c r="AQ242" s="100">
        <v>2050</v>
      </c>
      <c r="AR242" s="100" t="s">
        <v>2992</v>
      </c>
      <c r="AS242" s="100">
        <v>2024</v>
      </c>
      <c r="AT242" s="100" t="s">
        <v>5183</v>
      </c>
      <c r="AU242" s="100" t="s">
        <v>5184</v>
      </c>
      <c r="AV242" s="100" t="s">
        <v>2995</v>
      </c>
      <c r="AW242" s="100">
        <v>2030</v>
      </c>
      <c r="AX242" s="100">
        <v>30</v>
      </c>
      <c r="AY242" s="100">
        <v>2019</v>
      </c>
      <c r="AZ242" s="101" t="s">
        <v>5185</v>
      </c>
      <c r="BA242" s="101" t="s">
        <v>5186</v>
      </c>
      <c r="BB242" s="100" t="s">
        <v>3014</v>
      </c>
      <c r="BC242" s="100" t="s">
        <v>266</v>
      </c>
      <c r="BD242" s="100" t="s">
        <v>266</v>
      </c>
      <c r="BE242" s="100" t="s">
        <v>266</v>
      </c>
      <c r="BF242" s="101" t="s">
        <v>5187</v>
      </c>
      <c r="BG242" s="100" t="s">
        <v>266</v>
      </c>
      <c r="BH242" s="100" t="s">
        <v>5188</v>
      </c>
      <c r="BI242" s="100" t="s">
        <v>3001</v>
      </c>
      <c r="BJ242" s="100" t="s">
        <v>266</v>
      </c>
      <c r="BK242" s="100" t="s">
        <v>266</v>
      </c>
      <c r="BL242" s="101" t="s">
        <v>5189</v>
      </c>
      <c r="BM242" s="100" t="s">
        <v>267</v>
      </c>
      <c r="BQ242" s="100" t="s">
        <v>269</v>
      </c>
      <c r="BR242" s="100" t="s">
        <v>880</v>
      </c>
      <c r="BS242" s="101" t="s">
        <v>5190</v>
      </c>
      <c r="BX242" s="100" t="s">
        <v>269</v>
      </c>
      <c r="BY242" s="100" t="s">
        <v>269</v>
      </c>
      <c r="CD242" s="100">
        <v>58414000000</v>
      </c>
      <c r="CE242" s="100" t="s">
        <v>3080</v>
      </c>
      <c r="CF242" s="100">
        <v>53597</v>
      </c>
      <c r="CT242" s="100" t="b">
        <f>Table1[[#This Row],[company_name_netzero]]&lt;&gt;""</f>
        <v>1</v>
      </c>
      <c r="CZ242" s="100" t="b">
        <f>Table1[[#This Row],[company_name_re100]]&lt;&gt;""</f>
        <v>0</v>
      </c>
    </row>
    <row r="243" spans="1:104" ht="21.9" hidden="1" customHeight="1">
      <c r="A243" s="100">
        <v>241</v>
      </c>
      <c r="B243" s="100" t="s">
        <v>1052</v>
      </c>
      <c r="C243" s="100" t="s">
        <v>5191</v>
      </c>
      <c r="D243" s="100" t="s">
        <v>1053</v>
      </c>
      <c r="E243" s="103">
        <v>-0.16500000000000001</v>
      </c>
      <c r="F243" s="100" t="s">
        <v>1054</v>
      </c>
      <c r="G243" s="103">
        <v>0.69499999999999995</v>
      </c>
      <c r="H243" s="100" t="s">
        <v>1055</v>
      </c>
      <c r="I243" s="102">
        <v>31642</v>
      </c>
      <c r="J243" s="100">
        <v>-54</v>
      </c>
      <c r="K243" s="100">
        <v>8</v>
      </c>
      <c r="AH243" s="100" t="b">
        <f>Table1[[#This Row],[sbti_id]]&lt;&gt;""</f>
        <v>0</v>
      </c>
      <c r="AJ243" s="100" t="s">
        <v>3039</v>
      </c>
      <c r="AK243" s="100" t="s">
        <v>3040</v>
      </c>
      <c r="AL243" s="100" t="s">
        <v>2264</v>
      </c>
      <c r="AM243" s="100" t="s">
        <v>269</v>
      </c>
      <c r="AN243" s="100" t="s">
        <v>3013</v>
      </c>
      <c r="AS243" s="100">
        <v>2022</v>
      </c>
      <c r="AU243" s="100" t="s">
        <v>5192</v>
      </c>
      <c r="AV243" s="100" t="s">
        <v>3013</v>
      </c>
      <c r="BA243" s="100" t="s">
        <v>5193</v>
      </c>
      <c r="BB243" s="100" t="s">
        <v>267</v>
      </c>
      <c r="BY243" s="100" t="s">
        <v>269</v>
      </c>
      <c r="CD243" s="100">
        <v>50881000000</v>
      </c>
      <c r="CE243" s="100" t="s">
        <v>4213</v>
      </c>
      <c r="CT243" s="100" t="b">
        <f>Table1[[#This Row],[company_name_netzero]]&lt;&gt;""</f>
        <v>0</v>
      </c>
      <c r="CZ243" s="100" t="b">
        <f>Table1[[#This Row],[company_name_re100]]&lt;&gt;""</f>
        <v>0</v>
      </c>
    </row>
    <row r="244" spans="1:104" ht="21.9" hidden="1" customHeight="1">
      <c r="A244" s="100">
        <v>242</v>
      </c>
      <c r="B244" s="100" t="s">
        <v>1095</v>
      </c>
      <c r="C244" s="100" t="s">
        <v>5194</v>
      </c>
      <c r="D244" s="100" t="s">
        <v>1096</v>
      </c>
      <c r="E244" s="103">
        <v>-2.8000000000000001E-2</v>
      </c>
      <c r="F244" s="100" t="s">
        <v>1097</v>
      </c>
      <c r="G244" s="103">
        <v>-1.4999999999999999E-2</v>
      </c>
      <c r="H244" s="100" t="s">
        <v>1098</v>
      </c>
      <c r="I244" s="102">
        <v>63189</v>
      </c>
      <c r="J244" s="100">
        <v>-10</v>
      </c>
      <c r="K244" s="100">
        <v>13</v>
      </c>
      <c r="AH244" s="100" t="b">
        <f>Table1[[#This Row],[sbti_id]]&lt;&gt;""</f>
        <v>0</v>
      </c>
      <c r="AI244" s="100" t="s">
        <v>1095</v>
      </c>
      <c r="AJ244" s="100" t="s">
        <v>3039</v>
      </c>
      <c r="AK244" s="100" t="s">
        <v>3040</v>
      </c>
      <c r="AL244" s="100" t="s">
        <v>2264</v>
      </c>
      <c r="AM244" s="100" t="s">
        <v>269</v>
      </c>
      <c r="AN244" s="100" t="s">
        <v>675</v>
      </c>
      <c r="AQ244" s="100">
        <v>2035</v>
      </c>
      <c r="AR244" s="100" t="s">
        <v>2992</v>
      </c>
      <c r="AS244" s="100">
        <v>2022</v>
      </c>
      <c r="AT244" s="100" t="s">
        <v>5195</v>
      </c>
      <c r="AU244" s="100" t="s">
        <v>5196</v>
      </c>
      <c r="AV244" s="100" t="s">
        <v>2995</v>
      </c>
      <c r="AW244" s="100">
        <v>2025</v>
      </c>
      <c r="AX244" s="100">
        <v>20</v>
      </c>
      <c r="AY244" s="100">
        <v>2020</v>
      </c>
      <c r="AZ244" s="101" t="s">
        <v>5197</v>
      </c>
      <c r="BA244" s="101" t="s">
        <v>5198</v>
      </c>
      <c r="BB244" s="100" t="s">
        <v>3014</v>
      </c>
      <c r="BC244" s="100" t="s">
        <v>266</v>
      </c>
      <c r="BD244" s="100" t="s">
        <v>266</v>
      </c>
      <c r="BE244" s="100" t="s">
        <v>266</v>
      </c>
      <c r="BF244" s="101" t="s">
        <v>5199</v>
      </c>
      <c r="BG244" s="100" t="s">
        <v>269</v>
      </c>
      <c r="BI244" s="100" t="s">
        <v>3001</v>
      </c>
      <c r="BJ244" s="100" t="s">
        <v>269</v>
      </c>
      <c r="BK244" s="100" t="s">
        <v>267</v>
      </c>
      <c r="BL244" s="101" t="s">
        <v>5200</v>
      </c>
      <c r="BM244" s="100" t="s">
        <v>266</v>
      </c>
      <c r="BN244" s="100" t="s">
        <v>3061</v>
      </c>
      <c r="BQ244" s="100" t="s">
        <v>269</v>
      </c>
      <c r="BR244" s="100" t="s">
        <v>267</v>
      </c>
      <c r="BS244" s="101" t="s">
        <v>5201</v>
      </c>
      <c r="BX244" s="100" t="s">
        <v>269</v>
      </c>
      <c r="BY244" s="100" t="s">
        <v>269</v>
      </c>
      <c r="CD244" s="100">
        <v>56599000000</v>
      </c>
      <c r="CE244" s="100" t="s">
        <v>3080</v>
      </c>
      <c r="CF244" s="100">
        <v>68716</v>
      </c>
      <c r="CT244" s="100" t="b">
        <f>Table1[[#This Row],[company_name_netzero]]&lt;&gt;""</f>
        <v>1</v>
      </c>
      <c r="CZ244" s="100" t="b">
        <f>Table1[[#This Row],[company_name_re100]]&lt;&gt;""</f>
        <v>0</v>
      </c>
    </row>
    <row r="245" spans="1:104" ht="21.9" hidden="1" customHeight="1">
      <c r="A245" s="100">
        <v>243</v>
      </c>
      <c r="B245" s="100" t="s">
        <v>1061</v>
      </c>
      <c r="C245" s="100" t="s">
        <v>5202</v>
      </c>
      <c r="D245" s="100" t="s">
        <v>1062</v>
      </c>
      <c r="E245" s="103">
        <v>6.2E-2</v>
      </c>
      <c r="F245" s="100" t="s">
        <v>1063</v>
      </c>
      <c r="G245" s="103">
        <v>0.20300000000000001</v>
      </c>
      <c r="H245" s="100" t="s">
        <v>1064</v>
      </c>
      <c r="I245" s="102">
        <v>107300</v>
      </c>
      <c r="J245" s="100">
        <v>27</v>
      </c>
      <c r="K245" s="100">
        <v>28</v>
      </c>
      <c r="L245" s="100">
        <v>40005583</v>
      </c>
      <c r="M245" s="100" t="s">
        <v>5203</v>
      </c>
      <c r="N245" s="100" t="s">
        <v>5204</v>
      </c>
      <c r="O245" s="100" t="s">
        <v>5205</v>
      </c>
      <c r="P245" s="100" t="s">
        <v>2980</v>
      </c>
      <c r="Q245" s="100" t="s">
        <v>2981</v>
      </c>
      <c r="R245" s="100" t="s">
        <v>2982</v>
      </c>
      <c r="S245" s="100" t="s">
        <v>5061</v>
      </c>
      <c r="T245" s="100" t="s">
        <v>673</v>
      </c>
      <c r="U245" s="100" t="s">
        <v>4121</v>
      </c>
      <c r="V245" s="100">
        <v>2035</v>
      </c>
      <c r="Z245" s="100" t="s">
        <v>1421</v>
      </c>
      <c r="AB245" s="101" t="s">
        <v>5206</v>
      </c>
      <c r="AC245" s="100" t="s">
        <v>2986</v>
      </c>
      <c r="AD245" s="104">
        <v>44448.041666666664</v>
      </c>
      <c r="AE245" s="100" t="s">
        <v>4123</v>
      </c>
      <c r="AF245" s="100" t="s">
        <v>2988</v>
      </c>
      <c r="AG245" s="104">
        <v>45085.041666666664</v>
      </c>
      <c r="AH245" s="100" t="b">
        <f>Table1[[#This Row],[sbti_id]]&lt;&gt;""</f>
        <v>1</v>
      </c>
      <c r="AI245" s="100" t="s">
        <v>1061</v>
      </c>
      <c r="AJ245" s="100" t="s">
        <v>2989</v>
      </c>
      <c r="AK245" s="100" t="s">
        <v>2990</v>
      </c>
      <c r="AL245" s="100" t="s">
        <v>2264</v>
      </c>
      <c r="AM245" s="100" t="s">
        <v>269</v>
      </c>
      <c r="AN245" s="100" t="s">
        <v>417</v>
      </c>
      <c r="AP245" s="100">
        <v>2019</v>
      </c>
      <c r="AQ245" s="100">
        <v>2050</v>
      </c>
      <c r="AR245" s="100" t="s">
        <v>2992</v>
      </c>
      <c r="AT245" s="100" t="s">
        <v>5207</v>
      </c>
      <c r="AU245" s="100" t="s">
        <v>5208</v>
      </c>
      <c r="AV245" s="100" t="s">
        <v>2995</v>
      </c>
      <c r="AW245" s="100">
        <v>2035</v>
      </c>
      <c r="AX245" s="100">
        <v>50</v>
      </c>
      <c r="AY245" s="100">
        <v>2019</v>
      </c>
      <c r="AZ245" s="101" t="s">
        <v>5209</v>
      </c>
      <c r="BA245" s="100" t="s">
        <v>5210</v>
      </c>
      <c r="BB245" s="100" t="s">
        <v>2998</v>
      </c>
      <c r="BC245" s="100" t="s">
        <v>266</v>
      </c>
      <c r="BD245" s="100" t="s">
        <v>266</v>
      </c>
      <c r="BE245" s="100" t="s">
        <v>738</v>
      </c>
      <c r="BF245" s="100" t="s">
        <v>5211</v>
      </c>
      <c r="BG245" s="100" t="s">
        <v>266</v>
      </c>
      <c r="BH245" s="100" t="s">
        <v>3191</v>
      </c>
      <c r="BI245" s="100" t="s">
        <v>3001</v>
      </c>
      <c r="BJ245" s="100" t="s">
        <v>269</v>
      </c>
      <c r="BK245" s="100" t="s">
        <v>266</v>
      </c>
      <c r="BL245" s="100" t="s">
        <v>5212</v>
      </c>
      <c r="BM245" s="100" t="s">
        <v>269</v>
      </c>
      <c r="BQ245" s="100" t="s">
        <v>269</v>
      </c>
      <c r="BR245" s="100" t="s">
        <v>267</v>
      </c>
      <c r="BS245" s="100" t="s">
        <v>5213</v>
      </c>
      <c r="BX245" s="100" t="s">
        <v>269</v>
      </c>
      <c r="BY245" s="100" t="s">
        <v>266</v>
      </c>
      <c r="CD245" s="100">
        <v>57737000000</v>
      </c>
      <c r="CE245" s="100" t="s">
        <v>4213</v>
      </c>
      <c r="CF245" s="100">
        <v>107300</v>
      </c>
      <c r="CT245" s="100" t="b">
        <f>Table1[[#This Row],[company_name_netzero]]&lt;&gt;""</f>
        <v>1</v>
      </c>
      <c r="CZ245" s="100" t="b">
        <f>Table1[[#This Row],[company_name_re100]]&lt;&gt;""</f>
        <v>0</v>
      </c>
    </row>
    <row r="246" spans="1:104" ht="21.9" hidden="1" customHeight="1">
      <c r="A246" s="100">
        <v>244</v>
      </c>
      <c r="B246" s="100" t="s">
        <v>1467</v>
      </c>
      <c r="C246" s="100" t="s">
        <v>5214</v>
      </c>
      <c r="D246" s="100" t="s">
        <v>1468</v>
      </c>
      <c r="E246" s="106">
        <v>-7.0000000000000007E-2</v>
      </c>
      <c r="F246" s="100" t="s">
        <v>1469</v>
      </c>
      <c r="G246" s="103">
        <v>-0.39600000000000002</v>
      </c>
      <c r="H246" s="100" t="s">
        <v>1470</v>
      </c>
      <c r="I246" s="102">
        <v>120739</v>
      </c>
      <c r="J246" s="100">
        <v>-24</v>
      </c>
      <c r="K246" s="100">
        <v>31</v>
      </c>
      <c r="AH246" s="100" t="b">
        <f>Table1[[#This Row],[sbti_id]]&lt;&gt;""</f>
        <v>0</v>
      </c>
      <c r="AI246" s="100" t="s">
        <v>5215</v>
      </c>
      <c r="AJ246" s="100" t="s">
        <v>3185</v>
      </c>
      <c r="AK246" s="100" t="s">
        <v>3040</v>
      </c>
      <c r="AL246" s="100" t="s">
        <v>2264</v>
      </c>
      <c r="AM246" s="100" t="s">
        <v>269</v>
      </c>
      <c r="AN246" s="100" t="s">
        <v>675</v>
      </c>
      <c r="AQ246" s="100">
        <v>2050</v>
      </c>
      <c r="AR246" s="100" t="s">
        <v>2992</v>
      </c>
      <c r="AS246" s="100">
        <v>2021</v>
      </c>
      <c r="AT246" s="100" t="s">
        <v>5216</v>
      </c>
      <c r="AU246" s="100" t="s">
        <v>5217</v>
      </c>
      <c r="AV246" s="100" t="s">
        <v>2995</v>
      </c>
      <c r="AW246" s="100">
        <v>2030</v>
      </c>
      <c r="AX246" s="100">
        <v>30</v>
      </c>
      <c r="AY246" s="100">
        <v>2013</v>
      </c>
      <c r="AZ246" s="100" t="s">
        <v>5218</v>
      </c>
      <c r="BA246" s="100" t="s">
        <v>5219</v>
      </c>
      <c r="BB246" s="100" t="s">
        <v>267</v>
      </c>
      <c r="BC246" s="100" t="s">
        <v>266</v>
      </c>
      <c r="BD246" s="100" t="s">
        <v>266</v>
      </c>
      <c r="BE246" s="100" t="s">
        <v>266</v>
      </c>
      <c r="BF246" s="100" t="s">
        <v>5220</v>
      </c>
      <c r="BG246" s="100" t="s">
        <v>266</v>
      </c>
      <c r="BH246" s="100" t="s">
        <v>3076</v>
      </c>
      <c r="BI246" s="100" t="s">
        <v>3001</v>
      </c>
      <c r="BJ246" s="100" t="s">
        <v>269</v>
      </c>
      <c r="BK246" s="100" t="s">
        <v>266</v>
      </c>
      <c r="BL246" s="100" t="s">
        <v>5221</v>
      </c>
      <c r="BM246" s="100" t="s">
        <v>266</v>
      </c>
      <c r="BN246" s="100" t="s">
        <v>3061</v>
      </c>
      <c r="BQ246" s="100" t="s">
        <v>269</v>
      </c>
      <c r="BR246" s="100" t="s">
        <v>880</v>
      </c>
      <c r="BS246" s="100" t="s">
        <v>5222</v>
      </c>
      <c r="BX246" s="100" t="s">
        <v>269</v>
      </c>
      <c r="BY246" s="100" t="s">
        <v>269</v>
      </c>
      <c r="CD246" s="100">
        <v>57948000000</v>
      </c>
      <c r="CE246" s="100" t="s">
        <v>3080</v>
      </c>
      <c r="CF246" s="100">
        <v>113639</v>
      </c>
      <c r="CT246" s="100" t="b">
        <f>Table1[[#This Row],[company_name_netzero]]&lt;&gt;""</f>
        <v>1</v>
      </c>
      <c r="CZ246" s="100" t="b">
        <f>Table1[[#This Row],[company_name_re100]]&lt;&gt;""</f>
        <v>0</v>
      </c>
    </row>
    <row r="247" spans="1:104" ht="21.9" hidden="1" customHeight="1">
      <c r="A247" s="100">
        <v>245</v>
      </c>
      <c r="B247" s="100" t="s">
        <v>653</v>
      </c>
      <c r="C247" s="100" t="s">
        <v>5223</v>
      </c>
      <c r="D247" s="100" t="s">
        <v>654</v>
      </c>
      <c r="E247" s="103">
        <v>-2.8000000000000001E-2</v>
      </c>
      <c r="F247" s="100" t="s">
        <v>655</v>
      </c>
      <c r="G247" s="103">
        <v>-0.156</v>
      </c>
      <c r="H247" s="100" t="s">
        <v>656</v>
      </c>
      <c r="I247" s="102">
        <v>11800</v>
      </c>
      <c r="J247" s="100">
        <v>-10</v>
      </c>
      <c r="K247" s="100">
        <v>30</v>
      </c>
      <c r="AH247" s="100" t="b">
        <f>Table1[[#This Row],[sbti_id]]&lt;&gt;""</f>
        <v>0</v>
      </c>
      <c r="AI247" s="100" t="s">
        <v>653</v>
      </c>
      <c r="AJ247" s="100" t="s">
        <v>2989</v>
      </c>
      <c r="AK247" s="100" t="s">
        <v>2990</v>
      </c>
      <c r="AL247" s="100" t="s">
        <v>2264</v>
      </c>
      <c r="AM247" s="100" t="s">
        <v>269</v>
      </c>
      <c r="AN247" s="100" t="s">
        <v>417</v>
      </c>
      <c r="AQ247" s="100">
        <v>2030</v>
      </c>
      <c r="AR247" s="100" t="s">
        <v>2992</v>
      </c>
      <c r="AU247" s="100" t="s">
        <v>5224</v>
      </c>
      <c r="AV247" s="100" t="s">
        <v>3027</v>
      </c>
      <c r="AW247" s="100">
        <v>2030</v>
      </c>
      <c r="AX247" s="100">
        <v>50</v>
      </c>
      <c r="AY247" s="100">
        <v>2016</v>
      </c>
      <c r="AZ247" s="101" t="s">
        <v>5225</v>
      </c>
      <c r="BA247" s="101" t="s">
        <v>5226</v>
      </c>
      <c r="BB247" s="100" t="s">
        <v>2998</v>
      </c>
      <c r="BC247" s="100" t="s">
        <v>266</v>
      </c>
      <c r="BD247" s="100" t="s">
        <v>266</v>
      </c>
      <c r="BE247" s="100" t="s">
        <v>269</v>
      </c>
      <c r="BG247" s="100" t="s">
        <v>266</v>
      </c>
      <c r="BH247" s="100" t="s">
        <v>5227</v>
      </c>
      <c r="BI247" s="100" t="s">
        <v>3001</v>
      </c>
      <c r="BJ247" s="100" t="s">
        <v>266</v>
      </c>
      <c r="BK247" s="100" t="s">
        <v>266</v>
      </c>
      <c r="BL247" s="100" t="s">
        <v>5228</v>
      </c>
      <c r="BM247" s="100" t="s">
        <v>266</v>
      </c>
      <c r="BN247" s="100" t="s">
        <v>3389</v>
      </c>
      <c r="BP247" s="101" t="s">
        <v>5229</v>
      </c>
      <c r="BQ247" s="100" t="s">
        <v>269</v>
      </c>
      <c r="BR247" s="100" t="s">
        <v>418</v>
      </c>
      <c r="BS247" s="101" t="s">
        <v>5230</v>
      </c>
      <c r="BX247" s="100" t="s">
        <v>269</v>
      </c>
      <c r="BY247" s="100" t="s">
        <v>269</v>
      </c>
      <c r="CD247" s="100">
        <v>54612000000</v>
      </c>
      <c r="CE247" s="100" t="s">
        <v>3036</v>
      </c>
      <c r="CF247" s="100">
        <v>11800</v>
      </c>
      <c r="CO247" s="100" t="s">
        <v>5231</v>
      </c>
      <c r="CT247" s="100" t="b">
        <f>Table1[[#This Row],[company_name_netzero]]&lt;&gt;""</f>
        <v>1</v>
      </c>
      <c r="CZ247" s="100" t="b">
        <f>Table1[[#This Row],[company_name_re100]]&lt;&gt;""</f>
        <v>0</v>
      </c>
    </row>
    <row r="248" spans="1:104" ht="21.9" hidden="1" customHeight="1">
      <c r="A248" s="100">
        <v>246</v>
      </c>
      <c r="B248" s="100" t="s">
        <v>1073</v>
      </c>
      <c r="C248" s="100" t="s">
        <v>5232</v>
      </c>
      <c r="D248" s="100" t="s">
        <v>1074</v>
      </c>
      <c r="E248" s="103">
        <v>7.6999999999999999E-2</v>
      </c>
      <c r="F248" s="100" t="s">
        <v>1075</v>
      </c>
      <c r="G248" s="103">
        <v>0.125</v>
      </c>
      <c r="H248" s="100" t="s">
        <v>1076</v>
      </c>
      <c r="I248" s="102">
        <v>198432</v>
      </c>
      <c r="J248" s="100">
        <v>31</v>
      </c>
      <c r="K248" s="100">
        <v>10</v>
      </c>
      <c r="AH248" s="100" t="b">
        <f>Table1[[#This Row],[sbti_id]]&lt;&gt;""</f>
        <v>0</v>
      </c>
      <c r="AI248" s="100" t="s">
        <v>5233</v>
      </c>
      <c r="AJ248" s="100" t="s">
        <v>3039</v>
      </c>
      <c r="AK248" s="100" t="s">
        <v>3040</v>
      </c>
      <c r="AL248" s="100" t="s">
        <v>2264</v>
      </c>
      <c r="AM248" s="100" t="s">
        <v>269</v>
      </c>
      <c r="AN248" s="100" t="s">
        <v>3013</v>
      </c>
      <c r="AS248" s="100">
        <v>2021</v>
      </c>
      <c r="AU248" s="100" t="s">
        <v>5234</v>
      </c>
      <c r="AV248" s="100" t="s">
        <v>3013</v>
      </c>
      <c r="BA248" s="100" t="s">
        <v>5235</v>
      </c>
      <c r="BB248" s="100" t="s">
        <v>267</v>
      </c>
      <c r="BC248" s="100" t="s">
        <v>267</v>
      </c>
      <c r="BD248" s="100" t="s">
        <v>267</v>
      </c>
      <c r="BE248" s="100" t="s">
        <v>267</v>
      </c>
      <c r="BG248" s="100" t="s">
        <v>269</v>
      </c>
      <c r="BI248" s="100" t="s">
        <v>3360</v>
      </c>
      <c r="BJ248" s="100" t="s">
        <v>269</v>
      </c>
      <c r="BK248" s="100" t="s">
        <v>267</v>
      </c>
      <c r="BL248" s="100" t="s">
        <v>5236</v>
      </c>
      <c r="BM248" s="100" t="s">
        <v>267</v>
      </c>
      <c r="BQ248" s="100" t="s">
        <v>269</v>
      </c>
      <c r="BR248" s="100" t="s">
        <v>267</v>
      </c>
      <c r="BX248" s="100" t="s">
        <v>269</v>
      </c>
      <c r="BY248" s="100" t="s">
        <v>269</v>
      </c>
      <c r="CD248" s="100">
        <v>56550000000</v>
      </c>
      <c r="CE248" s="100" t="s">
        <v>3095</v>
      </c>
      <c r="CF248" s="100">
        <v>198432</v>
      </c>
      <c r="CT248" s="100" t="b">
        <f>Table1[[#This Row],[company_name_netzero]]&lt;&gt;""</f>
        <v>1</v>
      </c>
      <c r="CZ248" s="100" t="b">
        <f>Table1[[#This Row],[company_name_re100]]&lt;&gt;""</f>
        <v>0</v>
      </c>
    </row>
    <row r="249" spans="1:104" ht="21.9" hidden="1" customHeight="1">
      <c r="A249" s="100">
        <v>247</v>
      </c>
      <c r="B249" s="100" t="s">
        <v>1078</v>
      </c>
      <c r="C249" s="100" t="s">
        <v>5237</v>
      </c>
      <c r="D249" s="100" t="s">
        <v>1079</v>
      </c>
      <c r="E249" s="103">
        <v>4.7E-2</v>
      </c>
      <c r="F249" s="100" t="s">
        <v>1080</v>
      </c>
      <c r="G249" s="103">
        <v>-0.38200000000000001</v>
      </c>
      <c r="H249" s="100" t="s">
        <v>1081</v>
      </c>
      <c r="I249" s="102">
        <v>110327</v>
      </c>
      <c r="J249" s="100">
        <v>18</v>
      </c>
      <c r="K249" s="100">
        <v>7</v>
      </c>
      <c r="AH249" s="100" t="b">
        <f>Table1[[#This Row],[sbti_id]]&lt;&gt;""</f>
        <v>0</v>
      </c>
      <c r="AI249" s="100" t="s">
        <v>1078</v>
      </c>
      <c r="AJ249" s="100" t="s">
        <v>3039</v>
      </c>
      <c r="AK249" s="100" t="s">
        <v>3040</v>
      </c>
      <c r="AL249" s="100" t="s">
        <v>2264</v>
      </c>
      <c r="AM249" s="100" t="s">
        <v>266</v>
      </c>
      <c r="AN249" s="100" t="s">
        <v>3013</v>
      </c>
      <c r="BC249" s="100" t="s">
        <v>267</v>
      </c>
      <c r="BD249" s="100" t="s">
        <v>267</v>
      </c>
      <c r="BE249" s="100" t="s">
        <v>267</v>
      </c>
      <c r="BY249" s="100" t="s">
        <v>269</v>
      </c>
      <c r="CD249" s="100">
        <v>42400000000</v>
      </c>
      <c r="CE249" s="100" t="s">
        <v>3284</v>
      </c>
      <c r="CT249" s="100" t="b">
        <f>Table1[[#This Row],[company_name_netzero]]&lt;&gt;""</f>
        <v>1</v>
      </c>
      <c r="CZ249" s="100" t="b">
        <f>Table1[[#This Row],[company_name_re100]]&lt;&gt;""</f>
        <v>0</v>
      </c>
    </row>
    <row r="250" spans="1:104" ht="21.9" hidden="1" customHeight="1">
      <c r="A250" s="100">
        <v>248</v>
      </c>
      <c r="B250" s="100" t="s">
        <v>2003</v>
      </c>
      <c r="C250" s="100" t="s">
        <v>5238</v>
      </c>
      <c r="D250" s="100" t="s">
        <v>2004</v>
      </c>
      <c r="E250" s="106">
        <v>0.04</v>
      </c>
      <c r="F250" s="100" t="s">
        <v>2005</v>
      </c>
      <c r="G250" s="103">
        <v>8.6999999999999994E-2</v>
      </c>
      <c r="H250" s="100" t="s">
        <v>2006</v>
      </c>
      <c r="I250" s="102">
        <v>364000</v>
      </c>
      <c r="J250" s="100">
        <v>14</v>
      </c>
      <c r="K250" s="100">
        <v>24</v>
      </c>
      <c r="AH250" s="100" t="b">
        <f>Table1[[#This Row],[sbti_id]]&lt;&gt;""</f>
        <v>0</v>
      </c>
      <c r="AJ250" s="100" t="s">
        <v>2989</v>
      </c>
      <c r="AK250" s="100" t="s">
        <v>2990</v>
      </c>
      <c r="AL250" s="100" t="s">
        <v>2264</v>
      </c>
      <c r="AM250" s="100" t="s">
        <v>269</v>
      </c>
      <c r="AN250" s="100" t="s">
        <v>417</v>
      </c>
      <c r="AQ250" s="100">
        <v>2040</v>
      </c>
      <c r="AR250" s="100" t="s">
        <v>2992</v>
      </c>
      <c r="AS250" s="100">
        <v>2022</v>
      </c>
      <c r="AT250" s="100" t="s">
        <v>5239</v>
      </c>
      <c r="AU250" s="100" t="s">
        <v>5240</v>
      </c>
      <c r="AV250" s="100" t="s">
        <v>2995</v>
      </c>
      <c r="AW250" s="100">
        <v>2030</v>
      </c>
      <c r="AX250" s="100">
        <v>55</v>
      </c>
      <c r="AY250" s="100">
        <v>2017</v>
      </c>
      <c r="AZ250" s="101" t="s">
        <v>5241</v>
      </c>
      <c r="BB250" s="100" t="s">
        <v>2998</v>
      </c>
      <c r="BC250" s="100" t="s">
        <v>266</v>
      </c>
      <c r="BD250" s="100" t="s">
        <v>266</v>
      </c>
      <c r="BE250" s="100" t="s">
        <v>269</v>
      </c>
      <c r="BF250" s="101" t="s">
        <v>5242</v>
      </c>
      <c r="BG250" s="100" t="s">
        <v>269</v>
      </c>
      <c r="BI250" s="100" t="s">
        <v>3001</v>
      </c>
      <c r="BJ250" s="100" t="s">
        <v>269</v>
      </c>
      <c r="BK250" s="100" t="s">
        <v>267</v>
      </c>
      <c r="BM250" s="100" t="s">
        <v>266</v>
      </c>
      <c r="BN250" s="100" t="s">
        <v>3061</v>
      </c>
      <c r="BQ250" s="100" t="s">
        <v>269</v>
      </c>
      <c r="BR250" s="100" t="s">
        <v>267</v>
      </c>
      <c r="BS250" s="101" t="s">
        <v>5243</v>
      </c>
      <c r="BX250" s="100" t="s">
        <v>269</v>
      </c>
      <c r="BY250" s="100" t="s">
        <v>269</v>
      </c>
      <c r="CD250" s="100">
        <v>56360000000</v>
      </c>
      <c r="CE250" s="100" t="s">
        <v>3005</v>
      </c>
      <c r="CT250" s="100" t="b">
        <f>Table1[[#This Row],[company_name_netzero]]&lt;&gt;""</f>
        <v>0</v>
      </c>
      <c r="CZ250" s="100" t="b">
        <f>Table1[[#This Row],[company_name_re100]]&lt;&gt;""</f>
        <v>0</v>
      </c>
    </row>
    <row r="251" spans="1:104" ht="21.9" hidden="1" customHeight="1">
      <c r="A251" s="100">
        <v>249</v>
      </c>
      <c r="B251" s="100" t="s">
        <v>1091</v>
      </c>
      <c r="C251" s="100" t="s">
        <v>5244</v>
      </c>
      <c r="D251" s="100" t="s">
        <v>1092</v>
      </c>
      <c r="E251" s="103">
        <v>3.6999999999999998E-2</v>
      </c>
      <c r="F251" s="100" t="s">
        <v>1093</v>
      </c>
      <c r="G251" s="106">
        <v>-0.12</v>
      </c>
      <c r="H251" s="100" t="s">
        <v>1094</v>
      </c>
      <c r="I251" s="102">
        <v>55000</v>
      </c>
      <c r="J251" s="100">
        <v>10</v>
      </c>
      <c r="K251" s="100">
        <v>10</v>
      </c>
      <c r="L251" s="100">
        <v>40009630</v>
      </c>
      <c r="M251" s="100" t="s">
        <v>1091</v>
      </c>
      <c r="N251" s="100" t="s">
        <v>5245</v>
      </c>
      <c r="O251" s="100" t="s">
        <v>5246</v>
      </c>
      <c r="P251" s="100" t="s">
        <v>2980</v>
      </c>
      <c r="Q251" s="100" t="s">
        <v>2981</v>
      </c>
      <c r="R251" s="100" t="s">
        <v>2982</v>
      </c>
      <c r="S251" s="100" t="s">
        <v>3118</v>
      </c>
      <c r="T251" s="100" t="s">
        <v>673</v>
      </c>
      <c r="U251" s="100" t="s">
        <v>2984</v>
      </c>
      <c r="V251" s="100">
        <v>2030</v>
      </c>
      <c r="AB251" s="100" t="s">
        <v>5247</v>
      </c>
      <c r="AC251" s="100" t="s">
        <v>2986</v>
      </c>
      <c r="AD251" s="104">
        <v>44364.041666666664</v>
      </c>
      <c r="AE251" s="100" t="s">
        <v>2987</v>
      </c>
      <c r="AG251" s="104">
        <v>45043.041666666664</v>
      </c>
      <c r="AH251" s="100" t="b">
        <f>Table1[[#This Row],[sbti_id]]&lt;&gt;""</f>
        <v>1</v>
      </c>
      <c r="AI251" s="100" t="s">
        <v>1091</v>
      </c>
      <c r="AJ251" s="100" t="s">
        <v>2989</v>
      </c>
      <c r="AK251" s="100" t="s">
        <v>2990</v>
      </c>
      <c r="AL251" s="100" t="s">
        <v>2264</v>
      </c>
      <c r="AM251" s="100" t="s">
        <v>269</v>
      </c>
      <c r="AN251" s="100" t="s">
        <v>2995</v>
      </c>
      <c r="AO251" s="100">
        <v>42</v>
      </c>
      <c r="AP251" s="100">
        <v>2021</v>
      </c>
      <c r="AQ251" s="100">
        <v>2030</v>
      </c>
      <c r="AR251" s="100" t="s">
        <v>2992</v>
      </c>
      <c r="AS251" s="100">
        <v>2024</v>
      </c>
      <c r="AT251" s="101" t="s">
        <v>5248</v>
      </c>
      <c r="AU251" s="100" t="s">
        <v>5249</v>
      </c>
      <c r="AV251" s="100" t="s">
        <v>3013</v>
      </c>
      <c r="BB251" s="100" t="s">
        <v>2998</v>
      </c>
      <c r="BC251" s="100" t="s">
        <v>266</v>
      </c>
      <c r="BD251" s="100" t="s">
        <v>266</v>
      </c>
      <c r="BE251" s="100" t="s">
        <v>269</v>
      </c>
      <c r="BG251" s="100" t="s">
        <v>266</v>
      </c>
      <c r="BH251" s="100" t="s">
        <v>3387</v>
      </c>
      <c r="BI251" s="100" t="s">
        <v>3001</v>
      </c>
      <c r="BJ251" s="100" t="s">
        <v>269</v>
      </c>
      <c r="BK251" s="100" t="s">
        <v>267</v>
      </c>
      <c r="BM251" s="100" t="s">
        <v>267</v>
      </c>
      <c r="BQ251" s="100" t="s">
        <v>269</v>
      </c>
      <c r="BR251" s="100" t="s">
        <v>267</v>
      </c>
      <c r="BX251" s="100" t="s">
        <v>269</v>
      </c>
      <c r="BY251" s="100" t="s">
        <v>266</v>
      </c>
      <c r="CD251" s="100">
        <v>56741000000</v>
      </c>
      <c r="CE251" s="100" t="s">
        <v>3130</v>
      </c>
      <c r="CF251" s="100">
        <v>50000</v>
      </c>
      <c r="CT251" s="100" t="b">
        <f>Table1[[#This Row],[company_name_netzero]]&lt;&gt;""</f>
        <v>1</v>
      </c>
      <c r="CZ251" s="100" t="b">
        <f>Table1[[#This Row],[company_name_re100]]&lt;&gt;""</f>
        <v>0</v>
      </c>
    </row>
    <row r="252" spans="1:104" ht="21.9" hidden="1" customHeight="1">
      <c r="A252" s="100">
        <v>250</v>
      </c>
      <c r="B252" s="100" t="s">
        <v>1099</v>
      </c>
      <c r="C252" s="100" t="s">
        <v>5250</v>
      </c>
      <c r="D252" s="100" t="s">
        <v>1100</v>
      </c>
      <c r="E252" s="103">
        <v>0.13100000000000001</v>
      </c>
      <c r="F252" s="100" t="s">
        <v>1101</v>
      </c>
      <c r="G252" s="103">
        <v>6.7000000000000004E-2</v>
      </c>
      <c r="H252" s="100" t="s">
        <v>1102</v>
      </c>
      <c r="I252" s="102">
        <v>7800</v>
      </c>
      <c r="J252" s="100">
        <v>53</v>
      </c>
      <c r="K252" s="100">
        <v>15</v>
      </c>
      <c r="AH252" s="100" t="b">
        <f>Table1[[#This Row],[sbti_id]]&lt;&gt;""</f>
        <v>0</v>
      </c>
      <c r="CT252" s="100" t="b">
        <f>Table1[[#This Row],[company_name_netzero]]&lt;&gt;""</f>
        <v>0</v>
      </c>
      <c r="CZ252" s="100" t="b">
        <f>Table1[[#This Row],[company_name_re100]]&lt;&gt;""</f>
        <v>0</v>
      </c>
    </row>
    <row r="253" spans="1:104" ht="21.9" hidden="1" customHeight="1">
      <c r="A253" s="100">
        <v>251</v>
      </c>
      <c r="B253" s="100" t="s">
        <v>1103</v>
      </c>
      <c r="C253" s="100" t="s">
        <v>5251</v>
      </c>
      <c r="D253" s="100" t="s">
        <v>1104</v>
      </c>
      <c r="E253" s="103">
        <v>0.22700000000000001</v>
      </c>
      <c r="F253" s="100" t="s">
        <v>1105</v>
      </c>
      <c r="G253" s="103">
        <v>0.623</v>
      </c>
      <c r="H253" s="100" t="s">
        <v>1106</v>
      </c>
      <c r="I253" s="102">
        <v>94990</v>
      </c>
      <c r="J253" s="100">
        <v>80</v>
      </c>
      <c r="K253" s="100">
        <v>15</v>
      </c>
      <c r="AH253" s="100" t="b">
        <f>Table1[[#This Row],[sbti_id]]&lt;&gt;""</f>
        <v>0</v>
      </c>
      <c r="AI253" s="100" t="s">
        <v>5252</v>
      </c>
      <c r="AJ253" s="100" t="s">
        <v>3039</v>
      </c>
      <c r="AK253" s="100" t="s">
        <v>3040</v>
      </c>
      <c r="AL253" s="100" t="s">
        <v>2264</v>
      </c>
      <c r="AM253" s="100" t="s">
        <v>269</v>
      </c>
      <c r="AN253" s="100" t="s">
        <v>3013</v>
      </c>
      <c r="AS253" s="100">
        <v>2023</v>
      </c>
      <c r="AU253" s="100" t="s">
        <v>5253</v>
      </c>
      <c r="AV253" s="100" t="s">
        <v>3013</v>
      </c>
      <c r="BA253" s="100" t="s">
        <v>5254</v>
      </c>
      <c r="BB253" s="100" t="s">
        <v>267</v>
      </c>
      <c r="BC253" s="100" t="s">
        <v>267</v>
      </c>
      <c r="BD253" s="100" t="s">
        <v>267</v>
      </c>
      <c r="BE253" s="100" t="s">
        <v>267</v>
      </c>
      <c r="BG253" s="100" t="s">
        <v>269</v>
      </c>
      <c r="BI253" s="100" t="s">
        <v>3001</v>
      </c>
      <c r="BJ253" s="100" t="s">
        <v>269</v>
      </c>
      <c r="BK253" s="100" t="s">
        <v>267</v>
      </c>
      <c r="BM253" s="100" t="s">
        <v>267</v>
      </c>
      <c r="BQ253" s="100" t="s">
        <v>269</v>
      </c>
      <c r="BR253" s="100" t="s">
        <v>267</v>
      </c>
      <c r="BX253" s="100" t="s">
        <v>269</v>
      </c>
      <c r="BY253" s="100" t="s">
        <v>269</v>
      </c>
      <c r="CD253" s="100">
        <v>52396000000</v>
      </c>
      <c r="CE253" s="100" t="s">
        <v>3080</v>
      </c>
      <c r="CF253" s="100">
        <v>107000</v>
      </c>
      <c r="CT253" s="100" t="b">
        <f>Table1[[#This Row],[company_name_netzero]]&lt;&gt;""</f>
        <v>1</v>
      </c>
      <c r="CZ253" s="100" t="b">
        <f>Table1[[#This Row],[company_name_re100]]&lt;&gt;""</f>
        <v>0</v>
      </c>
    </row>
    <row r="254" spans="1:104" ht="21.9" hidden="1" customHeight="1">
      <c r="A254" s="100">
        <v>252</v>
      </c>
      <c r="B254" s="100" t="s">
        <v>1132</v>
      </c>
      <c r="C254" s="100" t="s">
        <v>5255</v>
      </c>
      <c r="D254" s="100" t="s">
        <v>1133</v>
      </c>
      <c r="E254" s="103">
        <v>-0.215</v>
      </c>
      <c r="F254" s="100" t="s">
        <v>1134</v>
      </c>
      <c r="G254" s="106">
        <v>-1.68</v>
      </c>
      <c r="H254" s="100" t="s">
        <v>1135</v>
      </c>
      <c r="I254" s="102">
        <v>99900</v>
      </c>
      <c r="J254" s="100">
        <v>-71</v>
      </c>
      <c r="K254" s="100">
        <v>13</v>
      </c>
      <c r="AH254" s="100" t="b">
        <f>Table1[[#This Row],[sbti_id]]&lt;&gt;""</f>
        <v>0</v>
      </c>
      <c r="AJ254" s="100" t="s">
        <v>3039</v>
      </c>
      <c r="AK254" s="100" t="s">
        <v>3040</v>
      </c>
      <c r="AL254" s="100" t="s">
        <v>2264</v>
      </c>
      <c r="AM254" s="100" t="s">
        <v>269</v>
      </c>
      <c r="AN254" s="100" t="s">
        <v>675</v>
      </c>
      <c r="AQ254" s="100">
        <v>2050</v>
      </c>
      <c r="AR254" s="100" t="s">
        <v>2992</v>
      </c>
      <c r="AS254" s="100">
        <v>2021</v>
      </c>
      <c r="AT254" s="101" t="s">
        <v>5256</v>
      </c>
      <c r="AU254" s="100" t="s">
        <v>5257</v>
      </c>
      <c r="AV254" s="100" t="s">
        <v>3013</v>
      </c>
      <c r="BA254" s="100" t="s">
        <v>5258</v>
      </c>
      <c r="BB254" s="100" t="s">
        <v>267</v>
      </c>
      <c r="BC254" s="100" t="s">
        <v>267</v>
      </c>
      <c r="BD254" s="100" t="s">
        <v>267</v>
      </c>
      <c r="BE254" s="100" t="s">
        <v>267</v>
      </c>
      <c r="BG254" s="100" t="s">
        <v>269</v>
      </c>
      <c r="BI254" s="100" t="s">
        <v>3001</v>
      </c>
      <c r="BJ254" s="100" t="s">
        <v>269</v>
      </c>
      <c r="BK254" s="100" t="s">
        <v>267</v>
      </c>
      <c r="BL254" s="101" t="s">
        <v>5259</v>
      </c>
      <c r="BM254" s="100" t="s">
        <v>267</v>
      </c>
      <c r="BQ254" s="100" t="s">
        <v>269</v>
      </c>
      <c r="BR254" s="100" t="s">
        <v>267</v>
      </c>
      <c r="BX254" s="100" t="s">
        <v>269</v>
      </c>
      <c r="BY254" s="100" t="s">
        <v>269</v>
      </c>
      <c r="CD254" s="100">
        <v>14978000000</v>
      </c>
      <c r="CE254" s="100" t="s">
        <v>3095</v>
      </c>
      <c r="CF254" s="100">
        <v>86451</v>
      </c>
      <c r="CT254" s="100" t="b">
        <f>Table1[[#This Row],[company_name_netzero]]&lt;&gt;""</f>
        <v>0</v>
      </c>
      <c r="CZ254" s="100" t="b">
        <f>Table1[[#This Row],[company_name_re100]]&lt;&gt;""</f>
        <v>0</v>
      </c>
    </row>
    <row r="255" spans="1:104" ht="21.9" hidden="1" customHeight="1">
      <c r="A255" s="100">
        <v>253</v>
      </c>
      <c r="B255" s="100" t="s">
        <v>298</v>
      </c>
      <c r="C255" s="100" t="s">
        <v>5260</v>
      </c>
      <c r="D255" s="100" t="s">
        <v>299</v>
      </c>
      <c r="E255" s="103">
        <v>6.4000000000000001E-2</v>
      </c>
      <c r="F255" s="100" t="s">
        <v>300</v>
      </c>
      <c r="G255" s="103">
        <v>3.7999999999999999E-2</v>
      </c>
      <c r="H255" s="100" t="s">
        <v>301</v>
      </c>
      <c r="I255" s="102">
        <v>88488</v>
      </c>
      <c r="J255" s="100">
        <v>28</v>
      </c>
      <c r="K255" s="100">
        <v>28</v>
      </c>
      <c r="AH255" s="100" t="b">
        <f>Table1[[#This Row],[sbti_id]]&lt;&gt;""</f>
        <v>0</v>
      </c>
      <c r="AI255" s="100" t="s">
        <v>298</v>
      </c>
      <c r="AJ255" s="100" t="s">
        <v>4009</v>
      </c>
      <c r="AK255" s="100" t="s">
        <v>2990</v>
      </c>
      <c r="AL255" s="100" t="s">
        <v>2264</v>
      </c>
      <c r="AM255" s="100" t="s">
        <v>269</v>
      </c>
      <c r="AN255" s="100" t="s">
        <v>417</v>
      </c>
      <c r="AQ255" s="100">
        <v>2050</v>
      </c>
      <c r="AR255" s="100" t="s">
        <v>2992</v>
      </c>
      <c r="AS255" s="100">
        <v>2022</v>
      </c>
      <c r="AT255" s="101" t="s">
        <v>5261</v>
      </c>
      <c r="AU255" s="100" t="s">
        <v>5262</v>
      </c>
      <c r="AV255" s="100" t="s">
        <v>2995</v>
      </c>
      <c r="AW255" s="100">
        <v>2030</v>
      </c>
      <c r="AX255" s="100">
        <v>40</v>
      </c>
      <c r="AY255" s="100">
        <v>2016</v>
      </c>
      <c r="AZ255" s="101" t="s">
        <v>5263</v>
      </c>
      <c r="BA255" s="101" t="s">
        <v>5264</v>
      </c>
      <c r="BB255" s="100" t="s">
        <v>2998</v>
      </c>
      <c r="BC255" s="100" t="s">
        <v>266</v>
      </c>
      <c r="BD255" s="100" t="s">
        <v>266</v>
      </c>
      <c r="BE255" s="100" t="s">
        <v>266</v>
      </c>
      <c r="BF255" s="100" t="s">
        <v>5265</v>
      </c>
      <c r="BG255" s="100" t="s">
        <v>266</v>
      </c>
      <c r="BH255" s="100" t="s">
        <v>3047</v>
      </c>
      <c r="BI255" s="100" t="s">
        <v>3001</v>
      </c>
      <c r="BJ255" s="100" t="s">
        <v>266</v>
      </c>
      <c r="BK255" s="100" t="s">
        <v>266</v>
      </c>
      <c r="BL255" s="101" t="s">
        <v>5266</v>
      </c>
      <c r="BM255" s="100" t="s">
        <v>266</v>
      </c>
      <c r="BN255" s="100" t="s">
        <v>3238</v>
      </c>
      <c r="BP255" s="100" t="s">
        <v>5267</v>
      </c>
      <c r="BQ255" s="100" t="s">
        <v>269</v>
      </c>
      <c r="BR255" s="100" t="s">
        <v>269</v>
      </c>
      <c r="BS255" s="100" t="s">
        <v>5268</v>
      </c>
      <c r="BX255" s="100" t="s">
        <v>269</v>
      </c>
      <c r="BY255" s="100" t="s">
        <v>266</v>
      </c>
      <c r="CD255" s="100">
        <v>54402000000</v>
      </c>
      <c r="CE255" s="100" t="s">
        <v>3080</v>
      </c>
      <c r="CF255" s="100">
        <v>88488</v>
      </c>
      <c r="CT255" s="100" t="b">
        <f>Table1[[#This Row],[company_name_netzero]]&lt;&gt;""</f>
        <v>1</v>
      </c>
      <c r="CZ255" s="100" t="b">
        <f>Table1[[#This Row],[company_name_re100]]&lt;&gt;""</f>
        <v>0</v>
      </c>
    </row>
    <row r="256" spans="1:104" ht="21.9" hidden="1" customHeight="1">
      <c r="A256" s="100">
        <v>254</v>
      </c>
      <c r="B256" s="100" t="s">
        <v>1136</v>
      </c>
      <c r="C256" s="100" t="s">
        <v>5269</v>
      </c>
      <c r="D256" s="100" t="s">
        <v>1137</v>
      </c>
      <c r="E256" s="103">
        <v>-1.4999999999999999E-2</v>
      </c>
      <c r="F256" s="100" t="s">
        <v>1138</v>
      </c>
      <c r="G256" s="103">
        <v>0.72299999999999998</v>
      </c>
      <c r="H256" s="100" t="s">
        <v>1139</v>
      </c>
      <c r="I256" s="102">
        <v>85648</v>
      </c>
      <c r="J256" s="100">
        <v>-5</v>
      </c>
      <c r="K256" s="100">
        <v>17</v>
      </c>
      <c r="AH256" s="100" t="b">
        <f>Table1[[#This Row],[sbti_id]]&lt;&gt;""</f>
        <v>0</v>
      </c>
      <c r="CT256" s="100" t="b">
        <f>Table1[[#This Row],[company_name_netzero]]&lt;&gt;""</f>
        <v>0</v>
      </c>
      <c r="CZ256" s="100" t="b">
        <f>Table1[[#This Row],[company_name_re100]]&lt;&gt;""</f>
        <v>0</v>
      </c>
    </row>
    <row r="257" spans="1:104" ht="21.9" hidden="1" customHeight="1">
      <c r="A257" s="100">
        <v>255</v>
      </c>
      <c r="B257" s="100" t="s">
        <v>1116</v>
      </c>
      <c r="C257" s="100" t="s">
        <v>5270</v>
      </c>
      <c r="D257" s="100" t="s">
        <v>1117</v>
      </c>
      <c r="E257" s="103">
        <v>7.3999999999999996E-2</v>
      </c>
      <c r="F257" s="100" t="s">
        <v>1118</v>
      </c>
      <c r="G257" s="103">
        <v>0.122</v>
      </c>
      <c r="H257" s="100" t="s">
        <v>1119</v>
      </c>
      <c r="I257" s="102">
        <v>94736</v>
      </c>
      <c r="J257" s="100">
        <v>28</v>
      </c>
      <c r="K257" s="100">
        <v>27</v>
      </c>
      <c r="L257" s="100">
        <v>40015758</v>
      </c>
      <c r="M257" s="100" t="s">
        <v>1116</v>
      </c>
      <c r="N257" s="100" t="s">
        <v>5271</v>
      </c>
      <c r="O257" s="100" t="s">
        <v>5272</v>
      </c>
      <c r="P257" s="100" t="s">
        <v>3253</v>
      </c>
      <c r="Q257" s="100" t="s">
        <v>4420</v>
      </c>
      <c r="R257" s="100" t="s">
        <v>3136</v>
      </c>
      <c r="S257" s="100" t="s">
        <v>3066</v>
      </c>
      <c r="T257" s="100" t="s">
        <v>673</v>
      </c>
      <c r="U257" s="100" t="s">
        <v>2984</v>
      </c>
      <c r="V257" s="100">
        <v>2028</v>
      </c>
      <c r="Z257" s="100" t="s">
        <v>3067</v>
      </c>
      <c r="AB257" s="101" t="s">
        <v>5273</v>
      </c>
      <c r="AC257" s="100" t="s">
        <v>2986</v>
      </c>
      <c r="AD257" s="104">
        <v>44651.041666666664</v>
      </c>
      <c r="AE257" s="100" t="s">
        <v>2987</v>
      </c>
      <c r="AF257" s="100" t="s">
        <v>3069</v>
      </c>
      <c r="AG257" s="104">
        <v>45701.041666666664</v>
      </c>
      <c r="AH257" s="100" t="b">
        <f>Table1[[#This Row],[sbti_id]]&lt;&gt;""</f>
        <v>1</v>
      </c>
      <c r="AI257" s="100" t="s">
        <v>1116</v>
      </c>
      <c r="AJ257" s="100" t="s">
        <v>4036</v>
      </c>
      <c r="AK257" s="100" t="s">
        <v>3136</v>
      </c>
      <c r="AL257" s="100" t="s">
        <v>2264</v>
      </c>
      <c r="AM257" s="100" t="s">
        <v>269</v>
      </c>
      <c r="AN257" s="100" t="s">
        <v>417</v>
      </c>
      <c r="AQ257" s="100">
        <v>2050</v>
      </c>
      <c r="AR257" s="100" t="s">
        <v>2992</v>
      </c>
      <c r="AS257" s="100">
        <v>2021</v>
      </c>
      <c r="AT257" s="100" t="s">
        <v>5274</v>
      </c>
      <c r="AU257" s="100" t="s">
        <v>5275</v>
      </c>
      <c r="AV257" s="100" t="s">
        <v>2995</v>
      </c>
      <c r="AW257" s="100">
        <v>2030</v>
      </c>
      <c r="AX257" s="100">
        <v>53</v>
      </c>
      <c r="AY257" s="100">
        <v>2019</v>
      </c>
      <c r="AZ257" s="101" t="s">
        <v>5276</v>
      </c>
      <c r="BA257" s="101" t="s">
        <v>5277</v>
      </c>
      <c r="BB257" s="100" t="s">
        <v>2998</v>
      </c>
      <c r="BC257" s="100" t="s">
        <v>266</v>
      </c>
      <c r="BD257" s="100" t="s">
        <v>266</v>
      </c>
      <c r="BE257" s="100" t="s">
        <v>269</v>
      </c>
      <c r="BF257" s="101" t="s">
        <v>5278</v>
      </c>
      <c r="BG257" s="100" t="s">
        <v>266</v>
      </c>
      <c r="BH257" s="100" t="s">
        <v>3304</v>
      </c>
      <c r="BI257" s="100" t="s">
        <v>3001</v>
      </c>
      <c r="BJ257" s="100" t="s">
        <v>269</v>
      </c>
      <c r="BK257" s="100" t="s">
        <v>266</v>
      </c>
      <c r="BL257" s="101" t="s">
        <v>5279</v>
      </c>
      <c r="BM257" s="100" t="s">
        <v>266</v>
      </c>
      <c r="BN257" s="100" t="s">
        <v>3061</v>
      </c>
      <c r="BQ257" s="100" t="s">
        <v>269</v>
      </c>
      <c r="BR257" s="100" t="s">
        <v>267</v>
      </c>
      <c r="BS257" s="101" t="s">
        <v>5280</v>
      </c>
      <c r="BX257" s="100" t="s">
        <v>269</v>
      </c>
      <c r="BY257" s="100" t="s">
        <v>266</v>
      </c>
      <c r="CD257" s="100">
        <v>55468000000</v>
      </c>
      <c r="CE257" s="100" t="s">
        <v>3080</v>
      </c>
      <c r="CF257" s="100">
        <v>104529</v>
      </c>
      <c r="CT257" s="100" t="b">
        <f>Table1[[#This Row],[company_name_netzero]]&lt;&gt;""</f>
        <v>1</v>
      </c>
      <c r="CZ257" s="100" t="b">
        <f>Table1[[#This Row],[company_name_re100]]&lt;&gt;""</f>
        <v>0</v>
      </c>
    </row>
    <row r="258" spans="1:104" ht="21.9" hidden="1" customHeight="1">
      <c r="A258" s="100">
        <v>256</v>
      </c>
      <c r="B258" s="100" t="s">
        <v>2249</v>
      </c>
      <c r="C258" s="100" t="s">
        <v>5281</v>
      </c>
      <c r="D258" s="100" t="s">
        <v>2250</v>
      </c>
      <c r="E258" s="103">
        <v>-3.6999999999999998E-2</v>
      </c>
      <c r="F258" s="100" t="s">
        <v>2251</v>
      </c>
      <c r="G258" s="103">
        <v>0.66500000000000004</v>
      </c>
      <c r="H258" s="100" t="s">
        <v>2252</v>
      </c>
      <c r="I258" s="102">
        <v>123483</v>
      </c>
      <c r="J258" s="100">
        <v>-18</v>
      </c>
      <c r="K258" s="100">
        <v>17</v>
      </c>
      <c r="AH258" s="100" t="b">
        <f>Table1[[#This Row],[sbti_id]]&lt;&gt;""</f>
        <v>0</v>
      </c>
      <c r="AJ258" s="100" t="s">
        <v>3039</v>
      </c>
      <c r="AK258" s="100" t="s">
        <v>3040</v>
      </c>
      <c r="AL258" s="100" t="s">
        <v>2264</v>
      </c>
      <c r="AM258" s="100" t="s">
        <v>269</v>
      </c>
      <c r="AN258" s="100" t="s">
        <v>675</v>
      </c>
      <c r="AR258" s="100" t="s">
        <v>5282</v>
      </c>
      <c r="AS258" s="100">
        <v>2023</v>
      </c>
      <c r="AT258" s="101" t="s">
        <v>5283</v>
      </c>
      <c r="AU258" s="100" t="s">
        <v>5284</v>
      </c>
      <c r="AV258" s="100" t="s">
        <v>9</v>
      </c>
      <c r="AZ258" s="100" t="s">
        <v>5285</v>
      </c>
      <c r="BA258" s="101" t="s">
        <v>5286</v>
      </c>
      <c r="BB258" s="100" t="s">
        <v>267</v>
      </c>
      <c r="BC258" s="100" t="s">
        <v>267</v>
      </c>
      <c r="BD258" s="100" t="s">
        <v>267</v>
      </c>
      <c r="BE258" s="100" t="s">
        <v>267</v>
      </c>
      <c r="BG258" s="100" t="s">
        <v>269</v>
      </c>
      <c r="BI258" s="100" t="s">
        <v>3001</v>
      </c>
      <c r="BJ258" s="100" t="s">
        <v>269</v>
      </c>
      <c r="BK258" s="100" t="s">
        <v>267</v>
      </c>
      <c r="BL258" s="100" t="s">
        <v>5287</v>
      </c>
      <c r="BM258" s="100" t="s">
        <v>267</v>
      </c>
      <c r="BQ258" s="100" t="s">
        <v>269</v>
      </c>
      <c r="BR258" s="100" t="s">
        <v>267</v>
      </c>
      <c r="BS258" s="100" t="s">
        <v>5288</v>
      </c>
      <c r="BX258" s="100" t="s">
        <v>269</v>
      </c>
      <c r="BY258" s="100" t="s">
        <v>269</v>
      </c>
      <c r="CD258" s="100">
        <v>33841000000</v>
      </c>
      <c r="CE258" s="100" t="s">
        <v>3764</v>
      </c>
      <c r="CS258" s="100" t="s">
        <v>5289</v>
      </c>
      <c r="CT258" s="100" t="b">
        <f>Table1[[#This Row],[company_name_netzero]]&lt;&gt;""</f>
        <v>0</v>
      </c>
      <c r="CZ258" s="100" t="b">
        <f>Table1[[#This Row],[company_name_re100]]&lt;&gt;""</f>
        <v>0</v>
      </c>
    </row>
    <row r="259" spans="1:104" ht="21.9" hidden="1" customHeight="1">
      <c r="A259" s="100">
        <v>257</v>
      </c>
      <c r="B259" s="100" t="s">
        <v>606</v>
      </c>
      <c r="C259" s="100" t="s">
        <v>5290</v>
      </c>
      <c r="D259" s="100" t="s">
        <v>607</v>
      </c>
      <c r="E259" s="103">
        <v>0.121</v>
      </c>
      <c r="F259" s="100" t="s">
        <v>608</v>
      </c>
      <c r="G259" s="103">
        <v>2.7E-2</v>
      </c>
      <c r="H259" s="100" t="s">
        <v>609</v>
      </c>
      <c r="I259" s="102">
        <v>43000</v>
      </c>
      <c r="J259" s="100">
        <v>45</v>
      </c>
      <c r="K259" s="100">
        <v>9</v>
      </c>
      <c r="AH259" s="100" t="b">
        <f>Table1[[#This Row],[sbti_id]]&lt;&gt;""</f>
        <v>0</v>
      </c>
      <c r="AI259" s="100" t="s">
        <v>606</v>
      </c>
      <c r="AJ259" s="100" t="s">
        <v>3287</v>
      </c>
      <c r="AK259" s="100" t="s">
        <v>3136</v>
      </c>
      <c r="AL259" s="100" t="s">
        <v>2264</v>
      </c>
      <c r="AM259" s="100" t="s">
        <v>269</v>
      </c>
      <c r="AN259" s="100" t="s">
        <v>2995</v>
      </c>
      <c r="AP259" s="100">
        <v>2016</v>
      </c>
      <c r="AQ259" s="100">
        <v>2035</v>
      </c>
      <c r="AR259" s="100" t="s">
        <v>4048</v>
      </c>
      <c r="AS259" s="100">
        <v>2021</v>
      </c>
      <c r="AT259" s="100" t="s">
        <v>5291</v>
      </c>
      <c r="AU259" s="100" t="s">
        <v>5292</v>
      </c>
      <c r="AV259" s="100" t="s">
        <v>2995</v>
      </c>
      <c r="AW259" s="100">
        <v>2025</v>
      </c>
      <c r="AX259" s="100">
        <v>20</v>
      </c>
      <c r="AY259" s="100">
        <v>2016</v>
      </c>
      <c r="AZ259" s="100" t="s">
        <v>5293</v>
      </c>
      <c r="BA259" s="101" t="s">
        <v>5294</v>
      </c>
      <c r="BB259" s="100" t="s">
        <v>2998</v>
      </c>
      <c r="BC259" s="100" t="s">
        <v>266</v>
      </c>
      <c r="BD259" s="100" t="s">
        <v>266</v>
      </c>
      <c r="BE259" s="100" t="s">
        <v>738</v>
      </c>
      <c r="BF259" s="100" t="s">
        <v>5295</v>
      </c>
      <c r="BG259" s="100" t="s">
        <v>269</v>
      </c>
      <c r="BI259" s="100" t="s">
        <v>3001</v>
      </c>
      <c r="BJ259" s="100" t="s">
        <v>266</v>
      </c>
      <c r="BK259" s="100" t="s">
        <v>269</v>
      </c>
      <c r="BL259" s="100" t="s">
        <v>5296</v>
      </c>
      <c r="BM259" s="100" t="s">
        <v>266</v>
      </c>
      <c r="BN259" s="100" t="s">
        <v>3061</v>
      </c>
      <c r="BQ259" s="100" t="s">
        <v>269</v>
      </c>
      <c r="BR259" s="100" t="s">
        <v>3271</v>
      </c>
      <c r="BS259" s="100" t="s">
        <v>5297</v>
      </c>
      <c r="BX259" s="100" t="s">
        <v>269</v>
      </c>
      <c r="BY259" s="100" t="s">
        <v>269</v>
      </c>
      <c r="CD259" s="100">
        <v>56345000000</v>
      </c>
      <c r="CE259" s="100" t="s">
        <v>3080</v>
      </c>
      <c r="CF259" s="100">
        <v>43000</v>
      </c>
      <c r="CT259" s="100" t="b">
        <f>Table1[[#This Row],[company_name_netzero]]&lt;&gt;""</f>
        <v>1</v>
      </c>
      <c r="CZ259" s="100" t="b">
        <f>Table1[[#This Row],[company_name_re100]]&lt;&gt;""</f>
        <v>0</v>
      </c>
    </row>
    <row r="260" spans="1:104" ht="21.9" hidden="1" customHeight="1">
      <c r="A260" s="100">
        <v>258</v>
      </c>
      <c r="B260" s="100" t="s">
        <v>1142</v>
      </c>
      <c r="C260" s="100" t="s">
        <v>5298</v>
      </c>
      <c r="D260" s="100" t="s">
        <v>1143</v>
      </c>
      <c r="E260" s="106">
        <v>0.13</v>
      </c>
      <c r="F260" s="100" t="s">
        <v>1144</v>
      </c>
      <c r="G260" s="103">
        <v>8.2000000000000003E-2</v>
      </c>
      <c r="H260" s="100" t="s">
        <v>1145</v>
      </c>
      <c r="I260" s="102">
        <v>214521</v>
      </c>
      <c r="J260" s="100">
        <v>48</v>
      </c>
      <c r="K260" s="100">
        <v>2</v>
      </c>
      <c r="AH260" s="100" t="b">
        <f>Table1[[#This Row],[sbti_id]]&lt;&gt;""</f>
        <v>0</v>
      </c>
      <c r="AI260" s="100" t="s">
        <v>1142</v>
      </c>
      <c r="AJ260" s="100" t="s">
        <v>3898</v>
      </c>
      <c r="AK260" s="100" t="s">
        <v>3899</v>
      </c>
      <c r="AL260" s="100" t="s">
        <v>2264</v>
      </c>
      <c r="AM260" s="100" t="s">
        <v>269</v>
      </c>
      <c r="AN260" s="100" t="s">
        <v>675</v>
      </c>
      <c r="AQ260" s="100">
        <v>2032</v>
      </c>
      <c r="AR260" s="100" t="s">
        <v>2992</v>
      </c>
      <c r="AS260" s="100">
        <v>2021</v>
      </c>
      <c r="AT260" s="100" t="s">
        <v>5299</v>
      </c>
      <c r="AU260" s="100" t="s">
        <v>5300</v>
      </c>
      <c r="AV260" s="100" t="s">
        <v>3013</v>
      </c>
      <c r="AZ260" s="100" t="s">
        <v>5301</v>
      </c>
      <c r="BA260" s="100" t="s">
        <v>5302</v>
      </c>
      <c r="BB260" s="100" t="s">
        <v>2998</v>
      </c>
      <c r="BC260" s="100" t="s">
        <v>266</v>
      </c>
      <c r="BD260" s="100" t="s">
        <v>266</v>
      </c>
      <c r="BE260" s="100" t="s">
        <v>269</v>
      </c>
      <c r="BF260" s="101" t="s">
        <v>5303</v>
      </c>
      <c r="BG260" s="100" t="s">
        <v>269</v>
      </c>
      <c r="BI260" s="100" t="s">
        <v>3001</v>
      </c>
      <c r="BJ260" s="100" t="s">
        <v>269</v>
      </c>
      <c r="BK260" s="100" t="s">
        <v>267</v>
      </c>
      <c r="BL260" s="100" t="s">
        <v>5304</v>
      </c>
      <c r="BM260" s="100" t="s">
        <v>267</v>
      </c>
      <c r="BQ260" s="100" t="s">
        <v>269</v>
      </c>
      <c r="BR260" s="100" t="s">
        <v>3019</v>
      </c>
      <c r="BS260" s="101" t="s">
        <v>5305</v>
      </c>
      <c r="BX260" s="100" t="s">
        <v>269</v>
      </c>
      <c r="BY260" s="100" t="s">
        <v>269</v>
      </c>
      <c r="CD260" s="100">
        <v>55699000000</v>
      </c>
      <c r="CE260" s="100" t="s">
        <v>3080</v>
      </c>
      <c r="CF260" s="100">
        <v>116971</v>
      </c>
      <c r="CT260" s="100" t="b">
        <f>Table1[[#This Row],[company_name_netzero]]&lt;&gt;""</f>
        <v>1</v>
      </c>
      <c r="CZ260" s="100" t="b">
        <f>Table1[[#This Row],[company_name_re100]]&lt;&gt;""</f>
        <v>0</v>
      </c>
    </row>
    <row r="261" spans="1:104" ht="21.9" hidden="1" customHeight="1">
      <c r="A261" s="100">
        <v>259</v>
      </c>
      <c r="B261" s="100" t="s">
        <v>330</v>
      </c>
      <c r="C261" s="100" t="s">
        <v>5306</v>
      </c>
      <c r="D261" s="100" t="s">
        <v>331</v>
      </c>
      <c r="E261" s="103">
        <v>3.4000000000000002E-2</v>
      </c>
      <c r="F261" s="100" t="s">
        <v>332</v>
      </c>
      <c r="G261" s="103">
        <v>-0.38900000000000001</v>
      </c>
      <c r="H261" s="100" t="s">
        <v>333</v>
      </c>
      <c r="I261" s="102">
        <v>40872</v>
      </c>
      <c r="J261" s="100">
        <v>9</v>
      </c>
      <c r="K261" s="100">
        <v>31</v>
      </c>
      <c r="AH261" s="100" t="b">
        <f>Table1[[#This Row],[sbti_id]]&lt;&gt;""</f>
        <v>0</v>
      </c>
      <c r="AI261" s="100" t="s">
        <v>330</v>
      </c>
      <c r="AJ261" s="100" t="s">
        <v>5307</v>
      </c>
      <c r="AK261" s="100" t="s">
        <v>5308</v>
      </c>
      <c r="AL261" s="100" t="s">
        <v>2264</v>
      </c>
      <c r="AM261" s="100" t="s">
        <v>269</v>
      </c>
      <c r="AN261" s="100" t="s">
        <v>417</v>
      </c>
      <c r="AP261" s="100">
        <v>2020</v>
      </c>
      <c r="AQ261" s="100">
        <v>2050</v>
      </c>
      <c r="AR261" s="100" t="s">
        <v>2992</v>
      </c>
      <c r="AS261" s="100">
        <v>2020</v>
      </c>
      <c r="AT261" s="101" t="s">
        <v>5309</v>
      </c>
      <c r="AU261" s="100" t="s">
        <v>5310</v>
      </c>
      <c r="AV261" s="100" t="s">
        <v>2995</v>
      </c>
      <c r="AW261" s="100">
        <v>2030</v>
      </c>
      <c r="AX261" s="100">
        <v>30</v>
      </c>
      <c r="AY261" s="100">
        <v>2020</v>
      </c>
      <c r="AZ261" s="100" t="s">
        <v>5311</v>
      </c>
      <c r="BA261" s="100" t="s">
        <v>5312</v>
      </c>
      <c r="BB261" s="100" t="s">
        <v>2998</v>
      </c>
      <c r="BC261" s="100" t="s">
        <v>266</v>
      </c>
      <c r="BD261" s="100" t="s">
        <v>266</v>
      </c>
      <c r="BE261" s="100" t="s">
        <v>738</v>
      </c>
      <c r="BF261" s="101" t="s">
        <v>5313</v>
      </c>
      <c r="BG261" s="100" t="s">
        <v>266</v>
      </c>
      <c r="BH261" s="100" t="s">
        <v>3448</v>
      </c>
      <c r="BI261" s="100" t="s">
        <v>3001</v>
      </c>
      <c r="BJ261" s="100" t="s">
        <v>266</v>
      </c>
      <c r="BK261" s="100" t="s">
        <v>266</v>
      </c>
      <c r="BL261" s="100" t="s">
        <v>5314</v>
      </c>
      <c r="BM261" s="100" t="s">
        <v>266</v>
      </c>
      <c r="BN261" s="100" t="s">
        <v>3091</v>
      </c>
      <c r="BP261" s="101" t="s">
        <v>5315</v>
      </c>
      <c r="BQ261" s="100" t="s">
        <v>269</v>
      </c>
      <c r="BR261" s="100" t="s">
        <v>418</v>
      </c>
      <c r="BS261" s="100" t="s">
        <v>5316</v>
      </c>
      <c r="BX261" s="100" t="s">
        <v>269</v>
      </c>
      <c r="BY261" s="100" t="s">
        <v>269</v>
      </c>
      <c r="CD261" s="100">
        <v>53610000000</v>
      </c>
      <c r="CE261" s="100" t="s">
        <v>3284</v>
      </c>
      <c r="CF261" s="100">
        <v>80000</v>
      </c>
      <c r="CT261" s="100" t="b">
        <f>Table1[[#This Row],[company_name_netzero]]&lt;&gt;""</f>
        <v>1</v>
      </c>
      <c r="CZ261" s="100" t="b">
        <f>Table1[[#This Row],[company_name_re100]]&lt;&gt;""</f>
        <v>0</v>
      </c>
    </row>
    <row r="262" spans="1:104" ht="21.9" hidden="1" customHeight="1">
      <c r="A262" s="100">
        <v>260</v>
      </c>
      <c r="B262" s="100" t="s">
        <v>1672</v>
      </c>
      <c r="C262" s="100" t="s">
        <v>5317</v>
      </c>
      <c r="D262" s="100" t="s">
        <v>1673</v>
      </c>
      <c r="E262" s="103">
        <v>-3.2000000000000001E-2</v>
      </c>
      <c r="F262" s="100" t="s">
        <v>1674</v>
      </c>
      <c r="G262" s="103">
        <v>-0.44600000000000001</v>
      </c>
      <c r="H262" s="100" t="s">
        <v>1675</v>
      </c>
      <c r="I262" s="102">
        <v>25601</v>
      </c>
      <c r="J262" s="100">
        <v>-13</v>
      </c>
      <c r="K262" s="100">
        <v>31</v>
      </c>
      <c r="AH262" s="100" t="b">
        <f>Table1[[#This Row],[sbti_id]]&lt;&gt;""</f>
        <v>0</v>
      </c>
      <c r="AI262" s="100" t="s">
        <v>1672</v>
      </c>
      <c r="AJ262" s="100" t="s">
        <v>3604</v>
      </c>
      <c r="AK262" s="100" t="s">
        <v>3136</v>
      </c>
      <c r="AL262" s="100" t="s">
        <v>2264</v>
      </c>
      <c r="AM262" s="100" t="s">
        <v>269</v>
      </c>
      <c r="AN262" s="100" t="s">
        <v>417</v>
      </c>
      <c r="AQ262" s="100">
        <v>2050</v>
      </c>
      <c r="AR262" s="100" t="s">
        <v>2992</v>
      </c>
      <c r="AS262" s="100">
        <v>2023</v>
      </c>
      <c r="AT262" s="100" t="s">
        <v>5318</v>
      </c>
      <c r="AU262" s="100" t="s">
        <v>5319</v>
      </c>
      <c r="AV262" s="100" t="s">
        <v>2995</v>
      </c>
      <c r="AW262" s="100">
        <v>2030</v>
      </c>
      <c r="AX262" s="100">
        <v>55</v>
      </c>
      <c r="AY262" s="100">
        <v>2016</v>
      </c>
      <c r="AZ262" s="100" t="s">
        <v>5320</v>
      </c>
      <c r="BA262" s="101" t="s">
        <v>5321</v>
      </c>
      <c r="BB262" s="100" t="s">
        <v>2998</v>
      </c>
      <c r="BC262" s="100" t="s">
        <v>266</v>
      </c>
      <c r="BD262" s="100" t="s">
        <v>266</v>
      </c>
      <c r="BE262" s="100" t="s">
        <v>266</v>
      </c>
      <c r="BF262" s="100" t="s">
        <v>5322</v>
      </c>
      <c r="BG262" s="100" t="s">
        <v>266</v>
      </c>
      <c r="BH262" s="100" t="s">
        <v>3076</v>
      </c>
      <c r="BI262" s="100" t="s">
        <v>3001</v>
      </c>
      <c r="BJ262" s="100" t="s">
        <v>269</v>
      </c>
      <c r="BK262" s="100" t="s">
        <v>266</v>
      </c>
      <c r="BL262" s="101" t="s">
        <v>5323</v>
      </c>
      <c r="BM262" s="100" t="s">
        <v>266</v>
      </c>
      <c r="BN262" s="100" t="s">
        <v>3238</v>
      </c>
      <c r="BP262" s="100" t="s">
        <v>5324</v>
      </c>
      <c r="BQ262" s="100" t="s">
        <v>269</v>
      </c>
      <c r="BR262" s="100" t="s">
        <v>418</v>
      </c>
      <c r="BS262" s="101" t="s">
        <v>5325</v>
      </c>
      <c r="BX262" s="100" t="s">
        <v>269</v>
      </c>
      <c r="BY262" s="100" t="s">
        <v>269</v>
      </c>
      <c r="CD262" s="100">
        <v>61788000000</v>
      </c>
      <c r="CE262" s="100" t="s">
        <v>3036</v>
      </c>
      <c r="CF262" s="100">
        <v>25601</v>
      </c>
      <c r="CT262" s="100" t="b">
        <f>Table1[[#This Row],[company_name_netzero]]&lt;&gt;""</f>
        <v>1</v>
      </c>
      <c r="CZ262" s="100" t="b">
        <f>Table1[[#This Row],[company_name_re100]]&lt;&gt;""</f>
        <v>0</v>
      </c>
    </row>
    <row r="263" spans="1:104" ht="21.9" hidden="1" customHeight="1">
      <c r="A263" s="100">
        <v>261</v>
      </c>
      <c r="B263" s="100" t="s">
        <v>1535</v>
      </c>
      <c r="C263" s="100" t="s">
        <v>5326</v>
      </c>
      <c r="D263" s="100" t="s">
        <v>1536</v>
      </c>
      <c r="E263" s="103">
        <v>-5.6000000000000001E-2</v>
      </c>
      <c r="F263" s="100" t="s">
        <v>1537</v>
      </c>
      <c r="G263" s="103">
        <v>-0.218</v>
      </c>
      <c r="H263" s="100" t="s">
        <v>1538</v>
      </c>
      <c r="I263" s="102">
        <v>207548</v>
      </c>
      <c r="J263" s="100">
        <v>-27</v>
      </c>
      <c r="K263" s="100">
        <v>31</v>
      </c>
      <c r="L263" s="100">
        <v>40004994</v>
      </c>
      <c r="M263" s="100" t="s">
        <v>5327</v>
      </c>
      <c r="N263" s="100" t="s">
        <v>5328</v>
      </c>
      <c r="O263" s="100" t="s">
        <v>5329</v>
      </c>
      <c r="P263" s="100" t="s">
        <v>2980</v>
      </c>
      <c r="Q263" s="100" t="s">
        <v>2540</v>
      </c>
      <c r="R263" s="100" t="s">
        <v>3181</v>
      </c>
      <c r="S263" s="100" t="s">
        <v>4166</v>
      </c>
      <c r="T263" s="100" t="s">
        <v>673</v>
      </c>
      <c r="U263" s="100" t="s">
        <v>2984</v>
      </c>
      <c r="V263" s="100" t="s">
        <v>3086</v>
      </c>
      <c r="W263" s="100" t="s">
        <v>673</v>
      </c>
      <c r="X263" s="100" t="s">
        <v>2984</v>
      </c>
      <c r="Y263" s="100" t="s">
        <v>4274</v>
      </c>
      <c r="Z263" s="100" t="s">
        <v>673</v>
      </c>
      <c r="AA263" s="100" t="s">
        <v>4274</v>
      </c>
      <c r="AB263" s="101" t="s">
        <v>5330</v>
      </c>
      <c r="AC263" s="100" t="s">
        <v>2986</v>
      </c>
      <c r="AD263" s="104">
        <v>44440.041666666664</v>
      </c>
      <c r="AE263" s="100" t="s">
        <v>2987</v>
      </c>
      <c r="AG263" s="104">
        <v>45582.041666666664</v>
      </c>
      <c r="AH263" s="100" t="b">
        <f>Table1[[#This Row],[sbti_id]]&lt;&gt;""</f>
        <v>1</v>
      </c>
      <c r="AI263" s="100" t="s">
        <v>5331</v>
      </c>
      <c r="AJ263" s="100" t="s">
        <v>3185</v>
      </c>
      <c r="AK263" s="100" t="s">
        <v>3040</v>
      </c>
      <c r="AL263" s="100" t="s">
        <v>2264</v>
      </c>
      <c r="AM263" s="100" t="s">
        <v>269</v>
      </c>
      <c r="AN263" s="100" t="s">
        <v>9</v>
      </c>
      <c r="AP263" s="100">
        <v>2021</v>
      </c>
      <c r="AQ263" s="100">
        <v>2030</v>
      </c>
      <c r="AR263" s="100" t="s">
        <v>2992</v>
      </c>
      <c r="AS263" s="100">
        <v>2022</v>
      </c>
      <c r="AT263" s="100" t="s">
        <v>5332</v>
      </c>
      <c r="AU263" s="100" t="s">
        <v>5333</v>
      </c>
      <c r="AV263" s="100" t="s">
        <v>3547</v>
      </c>
      <c r="AW263" s="100">
        <v>2050</v>
      </c>
      <c r="AY263" s="100">
        <v>2021</v>
      </c>
      <c r="AZ263" s="100" t="s">
        <v>5334</v>
      </c>
      <c r="BA263" s="100" t="s">
        <v>5335</v>
      </c>
      <c r="BB263" s="100" t="s">
        <v>2998</v>
      </c>
      <c r="BC263" s="100" t="s">
        <v>266</v>
      </c>
      <c r="BD263" s="100" t="s">
        <v>266</v>
      </c>
      <c r="BE263" s="100" t="s">
        <v>266</v>
      </c>
      <c r="BF263" s="101" t="s">
        <v>5336</v>
      </c>
      <c r="BG263" s="100" t="s">
        <v>266</v>
      </c>
      <c r="BH263" s="100" t="s">
        <v>4903</v>
      </c>
      <c r="BI263" s="100" t="s">
        <v>3001</v>
      </c>
      <c r="BJ263" s="100" t="s">
        <v>269</v>
      </c>
      <c r="BK263" s="100" t="s">
        <v>266</v>
      </c>
      <c r="BL263" s="101" t="s">
        <v>5337</v>
      </c>
      <c r="BM263" s="100" t="s">
        <v>266</v>
      </c>
      <c r="BN263" s="100" t="s">
        <v>3399</v>
      </c>
      <c r="BP263" s="100" t="s">
        <v>5338</v>
      </c>
      <c r="BQ263" s="100" t="s">
        <v>269</v>
      </c>
      <c r="BR263" s="100" t="s">
        <v>3271</v>
      </c>
      <c r="BS263" s="101" t="s">
        <v>5339</v>
      </c>
      <c r="BX263" s="100" t="s">
        <v>269</v>
      </c>
      <c r="BY263" s="100" t="s">
        <v>266</v>
      </c>
      <c r="CD263" s="100">
        <v>56768</v>
      </c>
      <c r="CE263" s="100" t="s">
        <v>3095</v>
      </c>
      <c r="CF263" s="100">
        <v>207548</v>
      </c>
      <c r="CN263" s="101" t="s">
        <v>5340</v>
      </c>
      <c r="CP263" s="100">
        <v>110</v>
      </c>
      <c r="CQ263" s="100">
        <v>300</v>
      </c>
      <c r="CT263" s="100" t="b">
        <f>Table1[[#This Row],[company_name_netzero]]&lt;&gt;""</f>
        <v>1</v>
      </c>
      <c r="CU263" s="100" t="s">
        <v>5327</v>
      </c>
      <c r="CV263" s="100">
        <v>2019</v>
      </c>
      <c r="CW263" s="100">
        <v>2050</v>
      </c>
      <c r="CX263" s="100" t="s">
        <v>3095</v>
      </c>
      <c r="CY263" s="100" t="s">
        <v>2540</v>
      </c>
      <c r="CZ263" s="100" t="b">
        <f>Table1[[#This Row],[company_name_re100]]&lt;&gt;""</f>
        <v>1</v>
      </c>
    </row>
    <row r="264" spans="1:104" ht="21.9" hidden="1" customHeight="1">
      <c r="A264" s="100">
        <v>262</v>
      </c>
      <c r="B264" s="100" t="s">
        <v>1288</v>
      </c>
      <c r="C264" s="100" t="s">
        <v>5341</v>
      </c>
      <c r="D264" s="100" t="s">
        <v>1289</v>
      </c>
      <c r="E264" s="103">
        <v>8.6999999999999994E-2</v>
      </c>
      <c r="F264" s="100" t="s">
        <v>1290</v>
      </c>
      <c r="G264" s="103">
        <v>0.59799999999999998</v>
      </c>
      <c r="H264" s="100" t="s">
        <v>1291</v>
      </c>
      <c r="I264" s="102">
        <v>104890</v>
      </c>
      <c r="J264" s="100">
        <v>27</v>
      </c>
      <c r="K264" s="100">
        <v>22</v>
      </c>
      <c r="L264" s="120">
        <v>40014039</v>
      </c>
      <c r="M264" s="128" t="s">
        <v>5342</v>
      </c>
      <c r="N264" s="128" t="s">
        <v>5343</v>
      </c>
      <c r="O264" s="128" t="s">
        <v>5344</v>
      </c>
      <c r="P264" s="128" t="s">
        <v>2980</v>
      </c>
      <c r="Q264" s="128" t="s">
        <v>5345</v>
      </c>
      <c r="R264" s="128" t="s">
        <v>3136</v>
      </c>
      <c r="S264" s="128" t="s">
        <v>4947</v>
      </c>
      <c r="T264" s="128" t="s">
        <v>673</v>
      </c>
      <c r="U264" s="128" t="s">
        <v>3329</v>
      </c>
      <c r="V264" s="128">
        <v>2030</v>
      </c>
      <c r="W264" s="128" t="s">
        <v>673</v>
      </c>
      <c r="X264" s="128" t="s">
        <v>3329</v>
      </c>
      <c r="Y264" s="128">
        <v>2040</v>
      </c>
      <c r="Z264" s="128" t="s">
        <v>673</v>
      </c>
      <c r="AA264" s="128">
        <v>2040</v>
      </c>
      <c r="AB264" s="129" t="s">
        <v>5346</v>
      </c>
      <c r="AC264" s="128" t="s">
        <v>2986</v>
      </c>
      <c r="AD264" s="135">
        <v>44201.041666666664</v>
      </c>
      <c r="AE264" s="128" t="s">
        <v>3332</v>
      </c>
      <c r="AF264" s="128"/>
      <c r="AG264" s="136">
        <v>45506.041666666664</v>
      </c>
      <c r="AH264" s="100" t="b">
        <f>Table1[[#This Row],[sbti_id]]&lt;&gt;""</f>
        <v>1</v>
      </c>
      <c r="AI264" s="100" t="s">
        <v>5347</v>
      </c>
      <c r="AJ264" s="100" t="s">
        <v>5348</v>
      </c>
      <c r="AK264" s="100" t="s">
        <v>3136</v>
      </c>
      <c r="AL264" s="100" t="s">
        <v>2264</v>
      </c>
      <c r="AM264" s="100" t="s">
        <v>269</v>
      </c>
      <c r="AN264" s="100" t="s">
        <v>417</v>
      </c>
      <c r="AQ264" s="100">
        <v>2040</v>
      </c>
      <c r="AR264" s="100" t="s">
        <v>2992</v>
      </c>
      <c r="AS264" s="100">
        <v>2021</v>
      </c>
      <c r="AT264" s="100" t="s">
        <v>5349</v>
      </c>
      <c r="AU264" s="100" t="s">
        <v>5350</v>
      </c>
      <c r="AV264" s="100" t="s">
        <v>3547</v>
      </c>
      <c r="AW264" s="100">
        <v>2030</v>
      </c>
      <c r="AY264" s="100">
        <v>2022</v>
      </c>
      <c r="AZ264" s="101" t="s">
        <v>5351</v>
      </c>
      <c r="BA264" s="101" t="s">
        <v>5352</v>
      </c>
      <c r="BB264" s="100" t="s">
        <v>2998</v>
      </c>
      <c r="BC264" s="100" t="s">
        <v>266</v>
      </c>
      <c r="BD264" s="100" t="s">
        <v>266</v>
      </c>
      <c r="BE264" s="100" t="s">
        <v>266</v>
      </c>
      <c r="BF264" s="101" t="s">
        <v>5353</v>
      </c>
      <c r="BG264" s="100" t="s">
        <v>266</v>
      </c>
      <c r="BH264" s="100" t="s">
        <v>3596</v>
      </c>
      <c r="BI264" s="100" t="s">
        <v>3001</v>
      </c>
      <c r="BJ264" s="100" t="s">
        <v>266</v>
      </c>
      <c r="BK264" s="100" t="s">
        <v>266</v>
      </c>
      <c r="BL264" s="101" t="s">
        <v>5354</v>
      </c>
      <c r="BM264" s="100" t="s">
        <v>266</v>
      </c>
      <c r="BN264" s="100" t="s">
        <v>3061</v>
      </c>
      <c r="BQ264" s="100" t="s">
        <v>266</v>
      </c>
      <c r="BR264" s="100" t="s">
        <v>269</v>
      </c>
      <c r="BS264" s="100" t="s">
        <v>5355</v>
      </c>
      <c r="BX264" s="100" t="s">
        <v>269</v>
      </c>
      <c r="BY264" s="100" t="s">
        <v>266</v>
      </c>
      <c r="CD264" s="100">
        <v>55470000000</v>
      </c>
      <c r="CE264" s="100" t="s">
        <v>4213</v>
      </c>
      <c r="CF264" s="100">
        <v>108160</v>
      </c>
      <c r="CP264" s="100">
        <v>82.8</v>
      </c>
      <c r="CQ264" s="100">
        <v>59.8</v>
      </c>
      <c r="CT264" s="100" t="b">
        <f>Table1[[#This Row],[company_name_netzero]]&lt;&gt;""</f>
        <v>1</v>
      </c>
      <c r="CZ264" s="100" t="b">
        <f>Table1[[#This Row],[company_name_re100]]&lt;&gt;""</f>
        <v>0</v>
      </c>
    </row>
    <row r="265" spans="1:104" ht="21.9" hidden="1" customHeight="1">
      <c r="A265" s="100">
        <v>263</v>
      </c>
      <c r="B265" s="100" t="s">
        <v>2007</v>
      </c>
      <c r="C265" s="100" t="s">
        <v>5356</v>
      </c>
      <c r="D265" s="100" t="s">
        <v>2008</v>
      </c>
      <c r="E265" s="103">
        <v>7.8E-2</v>
      </c>
      <c r="F265" s="100" t="s">
        <v>2009</v>
      </c>
      <c r="G265" s="103">
        <v>0.438</v>
      </c>
      <c r="H265" s="100" t="s">
        <v>2010</v>
      </c>
      <c r="I265" s="102">
        <v>51436</v>
      </c>
      <c r="J265" s="100">
        <v>24</v>
      </c>
      <c r="K265" s="100">
        <v>31</v>
      </c>
      <c r="L265" s="100">
        <v>40015721</v>
      </c>
      <c r="M265" s="100" t="s">
        <v>5357</v>
      </c>
      <c r="N265" s="100" t="s">
        <v>5358</v>
      </c>
      <c r="O265" s="100" t="s">
        <v>5359</v>
      </c>
      <c r="P265" s="100" t="s">
        <v>3253</v>
      </c>
      <c r="Q265" s="100" t="s">
        <v>2540</v>
      </c>
      <c r="R265" s="100" t="s">
        <v>3181</v>
      </c>
      <c r="S265" s="100" t="s">
        <v>3066</v>
      </c>
      <c r="T265" s="100" t="s">
        <v>1421</v>
      </c>
      <c r="AF265" s="100" t="s">
        <v>2988</v>
      </c>
      <c r="AG265" s="104">
        <v>43167.041666666664</v>
      </c>
      <c r="AH265" s="100" t="b">
        <f>Table1[[#This Row],[sbti_id]]&lt;&gt;""</f>
        <v>1</v>
      </c>
      <c r="AI265" s="100" t="s">
        <v>2007</v>
      </c>
      <c r="AJ265" s="100" t="s">
        <v>3185</v>
      </c>
      <c r="AK265" s="100" t="s">
        <v>3040</v>
      </c>
      <c r="AL265" s="100" t="s">
        <v>2264</v>
      </c>
      <c r="AM265" s="100" t="s">
        <v>269</v>
      </c>
      <c r="AN265" s="100" t="s">
        <v>2995</v>
      </c>
      <c r="AO265" s="100">
        <v>60</v>
      </c>
      <c r="AP265" s="100">
        <v>2015</v>
      </c>
      <c r="AQ265" s="100">
        <v>2030</v>
      </c>
      <c r="AR265" s="100" t="s">
        <v>2992</v>
      </c>
      <c r="AS265" s="100">
        <v>2023</v>
      </c>
      <c r="AT265" s="100" t="s">
        <v>5360</v>
      </c>
      <c r="AU265" s="100" t="s">
        <v>5361</v>
      </c>
      <c r="AV265" s="100" t="s">
        <v>3013</v>
      </c>
      <c r="AZ265" s="100" t="s">
        <v>5362</v>
      </c>
      <c r="BA265" s="100" t="s">
        <v>5363</v>
      </c>
      <c r="BB265" s="100" t="s">
        <v>3014</v>
      </c>
      <c r="BC265" s="100" t="s">
        <v>266</v>
      </c>
      <c r="BD265" s="100" t="s">
        <v>266</v>
      </c>
      <c r="BE265" s="100" t="s">
        <v>738</v>
      </c>
      <c r="BF265" s="100" t="s">
        <v>5364</v>
      </c>
      <c r="BG265" s="100" t="s">
        <v>266</v>
      </c>
      <c r="BI265" s="100" t="s">
        <v>3001</v>
      </c>
      <c r="BJ265" s="100" t="s">
        <v>266</v>
      </c>
      <c r="BK265" s="100" t="s">
        <v>269</v>
      </c>
      <c r="BL265" s="101" t="s">
        <v>5365</v>
      </c>
      <c r="BM265" s="100" t="s">
        <v>266</v>
      </c>
      <c r="BN265" s="100" t="s">
        <v>3061</v>
      </c>
      <c r="BQ265" s="100" t="s">
        <v>269</v>
      </c>
      <c r="BR265" s="100" t="s">
        <v>3019</v>
      </c>
      <c r="BS265" s="100" t="s">
        <v>5366</v>
      </c>
      <c r="BX265" s="100" t="s">
        <v>269</v>
      </c>
      <c r="BY265" s="100" t="s">
        <v>266</v>
      </c>
      <c r="CD265" s="100">
        <v>51130000000</v>
      </c>
      <c r="CE265" s="100" t="s">
        <v>3080</v>
      </c>
      <c r="CF265" s="100">
        <v>43870</v>
      </c>
      <c r="CT265" s="100" t="b">
        <f>Table1[[#This Row],[company_name_netzero]]&lt;&gt;""</f>
        <v>1</v>
      </c>
      <c r="CZ265" s="100" t="b">
        <f>Table1[[#This Row],[company_name_re100]]&lt;&gt;""</f>
        <v>0</v>
      </c>
    </row>
    <row r="266" spans="1:104" ht="21.9" hidden="1" customHeight="1">
      <c r="A266" s="100">
        <v>264</v>
      </c>
      <c r="B266" s="100" t="s">
        <v>1151</v>
      </c>
      <c r="C266" s="100" t="s">
        <v>5367</v>
      </c>
      <c r="D266" s="100" t="s">
        <v>1152</v>
      </c>
      <c r="E266" s="103">
        <v>8.9999999999999993E-3</v>
      </c>
      <c r="F266" s="100" t="s">
        <v>1153</v>
      </c>
      <c r="G266" s="103">
        <v>0.115</v>
      </c>
      <c r="H266" s="100" t="s">
        <v>1154</v>
      </c>
      <c r="I266" s="102">
        <v>94500</v>
      </c>
      <c r="J266" s="100">
        <v>-9</v>
      </c>
      <c r="K266" s="100">
        <v>9</v>
      </c>
      <c r="AH266" s="100" t="b">
        <f>Table1[[#This Row],[sbti_id]]&lt;&gt;""</f>
        <v>0</v>
      </c>
      <c r="AI266" s="100" t="s">
        <v>1151</v>
      </c>
      <c r="AJ266" s="100" t="s">
        <v>2989</v>
      </c>
      <c r="AK266" s="100" t="s">
        <v>2990</v>
      </c>
      <c r="AL266" s="100" t="s">
        <v>2264</v>
      </c>
      <c r="AM266" s="100" t="s">
        <v>269</v>
      </c>
      <c r="AN266" s="100" t="s">
        <v>675</v>
      </c>
      <c r="AQ266" s="100">
        <v>2035</v>
      </c>
      <c r="AR266" s="100" t="s">
        <v>2992</v>
      </c>
      <c r="AS266" s="100">
        <v>2021</v>
      </c>
      <c r="AT266" s="101" t="s">
        <v>5368</v>
      </c>
      <c r="AU266" s="100" t="s">
        <v>5369</v>
      </c>
      <c r="AV266" s="100" t="s">
        <v>3013</v>
      </c>
      <c r="BA266" s="101" t="s">
        <v>5368</v>
      </c>
      <c r="BB266" s="100" t="s">
        <v>2998</v>
      </c>
      <c r="BC266" s="100" t="s">
        <v>266</v>
      </c>
      <c r="BD266" s="100" t="s">
        <v>266</v>
      </c>
      <c r="BE266" s="100" t="s">
        <v>269</v>
      </c>
      <c r="BF266" s="101" t="s">
        <v>5370</v>
      </c>
      <c r="BG266" s="100" t="s">
        <v>269</v>
      </c>
      <c r="BI266" s="100" t="s">
        <v>3360</v>
      </c>
      <c r="BJ266" s="100" t="s">
        <v>266</v>
      </c>
      <c r="BK266" s="100" t="s">
        <v>267</v>
      </c>
      <c r="BL266" s="101" t="s">
        <v>5371</v>
      </c>
      <c r="BM266" s="100" t="s">
        <v>267</v>
      </c>
      <c r="BQ266" s="100" t="s">
        <v>269</v>
      </c>
      <c r="BR266" s="100" t="s">
        <v>267</v>
      </c>
      <c r="BX266" s="100" t="s">
        <v>269</v>
      </c>
      <c r="BY266" s="100" t="s">
        <v>269</v>
      </c>
      <c r="CD266" s="100">
        <v>55141000000</v>
      </c>
      <c r="CE266" s="100" t="s">
        <v>3080</v>
      </c>
      <c r="CF266" s="100">
        <v>95000</v>
      </c>
      <c r="CT266" s="100" t="b">
        <f>Table1[[#This Row],[company_name_netzero]]&lt;&gt;""</f>
        <v>1</v>
      </c>
      <c r="CZ266" s="100" t="b">
        <f>Table1[[#This Row],[company_name_re100]]&lt;&gt;""</f>
        <v>0</v>
      </c>
    </row>
    <row r="267" spans="1:104" ht="21.9" hidden="1" customHeight="1">
      <c r="A267" s="100">
        <v>265</v>
      </c>
      <c r="B267" s="100" t="s">
        <v>1155</v>
      </c>
      <c r="C267" s="100" t="s">
        <v>5372</v>
      </c>
      <c r="D267" s="100" t="s">
        <v>1156</v>
      </c>
      <c r="E267" s="103">
        <v>8.9999999999999993E-3</v>
      </c>
      <c r="F267" s="100" t="s">
        <v>1157</v>
      </c>
      <c r="G267" s="103">
        <v>0.316</v>
      </c>
      <c r="H267" s="100" t="s">
        <v>1158</v>
      </c>
      <c r="I267" s="102">
        <v>126893</v>
      </c>
      <c r="J267" s="100">
        <v>-9</v>
      </c>
      <c r="K267" s="100">
        <v>14</v>
      </c>
      <c r="AH267" s="100" t="b">
        <f>Table1[[#This Row],[sbti_id]]&lt;&gt;""</f>
        <v>0</v>
      </c>
      <c r="CT267" s="100" t="b">
        <f>Table1[[#This Row],[company_name_netzero]]&lt;&gt;""</f>
        <v>0</v>
      </c>
      <c r="CZ267" s="100" t="b">
        <f>Table1[[#This Row],[company_name_re100]]&lt;&gt;""</f>
        <v>0</v>
      </c>
    </row>
    <row r="268" spans="1:104" ht="21.9" hidden="1" customHeight="1">
      <c r="A268" s="100">
        <v>266</v>
      </c>
      <c r="B268" s="100" t="s">
        <v>1159</v>
      </c>
      <c r="C268" s="100" t="s">
        <v>5373</v>
      </c>
      <c r="D268" s="100" t="s">
        <v>1160</v>
      </c>
      <c r="E268" s="103">
        <v>0.56499999999999995</v>
      </c>
      <c r="F268" s="100" t="s">
        <v>1161</v>
      </c>
      <c r="G268" s="103">
        <v>0.84299999999999997</v>
      </c>
      <c r="H268" s="100" t="s">
        <v>1162</v>
      </c>
      <c r="I268" s="102">
        <v>23465</v>
      </c>
      <c r="J268" s="100">
        <v>176</v>
      </c>
      <c r="K268" s="100">
        <v>2</v>
      </c>
      <c r="AH268" s="100" t="b">
        <f>Table1[[#This Row],[sbti_id]]&lt;&gt;""</f>
        <v>0</v>
      </c>
      <c r="AI268" s="100" t="s">
        <v>1159</v>
      </c>
      <c r="AJ268" s="100" t="s">
        <v>4937</v>
      </c>
      <c r="AK268" s="100" t="s">
        <v>3136</v>
      </c>
      <c r="AL268" s="100" t="s">
        <v>2264</v>
      </c>
      <c r="AM268" s="100" t="s">
        <v>269</v>
      </c>
      <c r="AN268" s="100" t="s">
        <v>3013</v>
      </c>
      <c r="AU268" s="100" t="s">
        <v>5374</v>
      </c>
      <c r="AV268" s="100" t="s">
        <v>3013</v>
      </c>
      <c r="BA268" s="100" t="s">
        <v>5375</v>
      </c>
      <c r="BC268" s="100" t="s">
        <v>267</v>
      </c>
      <c r="BD268" s="100" t="s">
        <v>267</v>
      </c>
      <c r="BE268" s="100" t="s">
        <v>267</v>
      </c>
      <c r="BG268" s="100" t="s">
        <v>269</v>
      </c>
      <c r="BI268" s="100" t="s">
        <v>3001</v>
      </c>
      <c r="BJ268" s="100" t="s">
        <v>269</v>
      </c>
      <c r="BK268" s="100" t="s">
        <v>267</v>
      </c>
      <c r="BL268" s="100" t="s">
        <v>5376</v>
      </c>
      <c r="BM268" s="100" t="s">
        <v>267</v>
      </c>
      <c r="BQ268" s="100" t="s">
        <v>269</v>
      </c>
      <c r="BR268" s="100" t="s">
        <v>267</v>
      </c>
      <c r="BY268" s="100" t="s">
        <v>269</v>
      </c>
      <c r="CD268" s="100">
        <v>54730000000</v>
      </c>
      <c r="CE268" s="100" t="s">
        <v>3005</v>
      </c>
      <c r="CF268" s="100">
        <v>23465</v>
      </c>
      <c r="CT268" s="100" t="b">
        <f>Table1[[#This Row],[company_name_netzero]]&lt;&gt;""</f>
        <v>1</v>
      </c>
      <c r="CZ268" s="100" t="b">
        <f>Table1[[#This Row],[company_name_re100]]&lt;&gt;""</f>
        <v>0</v>
      </c>
    </row>
    <row r="269" spans="1:104" ht="21.9" hidden="1" customHeight="1">
      <c r="A269" s="100">
        <v>267</v>
      </c>
      <c r="B269" s="100" t="s">
        <v>1163</v>
      </c>
      <c r="C269" s="100" t="s">
        <v>5377</v>
      </c>
      <c r="D269" s="100" t="s">
        <v>1164</v>
      </c>
      <c r="E269" s="103">
        <v>2.5000000000000001E-2</v>
      </c>
      <c r="F269" s="100" t="s">
        <v>1165</v>
      </c>
      <c r="G269" s="103">
        <v>9.7000000000000003E-2</v>
      </c>
      <c r="H269" s="100" t="s">
        <v>1166</v>
      </c>
      <c r="I269" s="102">
        <v>36815</v>
      </c>
      <c r="J269" s="100">
        <v>5</v>
      </c>
      <c r="K269" s="100">
        <v>5</v>
      </c>
      <c r="AH269" s="100" t="b">
        <f>Table1[[#This Row],[sbti_id]]&lt;&gt;""</f>
        <v>0</v>
      </c>
      <c r="AI269" s="100" t="s">
        <v>1163</v>
      </c>
      <c r="AJ269" s="100" t="s">
        <v>2989</v>
      </c>
      <c r="AK269" s="100" t="s">
        <v>2990</v>
      </c>
      <c r="AL269" s="100" t="s">
        <v>2264</v>
      </c>
      <c r="AM269" s="100" t="s">
        <v>269</v>
      </c>
      <c r="AN269" s="100" t="s">
        <v>2995</v>
      </c>
      <c r="AO269" s="100">
        <v>30</v>
      </c>
      <c r="AP269" s="100">
        <v>2021</v>
      </c>
      <c r="AQ269" s="100">
        <v>2034</v>
      </c>
      <c r="AR269" s="100" t="s">
        <v>2992</v>
      </c>
      <c r="AS269" s="100">
        <v>2022</v>
      </c>
      <c r="AT269" s="101" t="s">
        <v>5378</v>
      </c>
      <c r="AU269" s="100" t="s">
        <v>5379</v>
      </c>
      <c r="AV269" s="100" t="s">
        <v>3013</v>
      </c>
      <c r="AZ269" s="100" t="s">
        <v>5380</v>
      </c>
      <c r="BA269" s="101" t="s">
        <v>5381</v>
      </c>
      <c r="BB269" s="100" t="s">
        <v>267</v>
      </c>
      <c r="BC269" s="100" t="s">
        <v>266</v>
      </c>
      <c r="BD269" s="100" t="s">
        <v>266</v>
      </c>
      <c r="BE269" s="100" t="s">
        <v>269</v>
      </c>
      <c r="BF269" s="101" t="s">
        <v>5382</v>
      </c>
      <c r="BG269" s="100" t="s">
        <v>266</v>
      </c>
      <c r="BH269" s="100" t="s">
        <v>3620</v>
      </c>
      <c r="BI269" s="100" t="s">
        <v>3001</v>
      </c>
      <c r="BJ269" s="100" t="s">
        <v>269</v>
      </c>
      <c r="BK269" s="100" t="s">
        <v>267</v>
      </c>
      <c r="BL269" s="100" t="s">
        <v>5383</v>
      </c>
      <c r="BM269" s="100" t="s">
        <v>267</v>
      </c>
      <c r="BQ269" s="100" t="s">
        <v>269</v>
      </c>
      <c r="BR269" s="100" t="s">
        <v>267</v>
      </c>
      <c r="BS269" s="101" t="s">
        <v>5384</v>
      </c>
      <c r="BX269" s="100" t="s">
        <v>269</v>
      </c>
      <c r="BY269" s="100" t="s">
        <v>269</v>
      </c>
      <c r="CD269" s="100">
        <v>60101000000</v>
      </c>
      <c r="CE269" s="100" t="s">
        <v>3587</v>
      </c>
      <c r="CF269" s="100">
        <v>37000</v>
      </c>
      <c r="CT269" s="100" t="b">
        <f>Table1[[#This Row],[company_name_netzero]]&lt;&gt;""</f>
        <v>1</v>
      </c>
      <c r="CZ269" s="100" t="b">
        <f>Table1[[#This Row],[company_name_re100]]&lt;&gt;""</f>
        <v>0</v>
      </c>
    </row>
    <row r="270" spans="1:104" ht="21.9" hidden="1" customHeight="1">
      <c r="A270" s="100">
        <v>268</v>
      </c>
      <c r="B270" s="100" t="s">
        <v>204</v>
      </c>
      <c r="C270" s="100" t="s">
        <v>5385</v>
      </c>
      <c r="D270" s="100" t="s">
        <v>205</v>
      </c>
      <c r="E270" s="103">
        <v>2.7E-2</v>
      </c>
      <c r="F270" s="100" t="s">
        <v>206</v>
      </c>
      <c r="G270" s="103">
        <v>2.9000000000000001E-2</v>
      </c>
      <c r="H270" s="100" t="s">
        <v>207</v>
      </c>
      <c r="I270" s="102">
        <v>133300</v>
      </c>
      <c r="J270" s="100">
        <v>10</v>
      </c>
      <c r="K270" s="100">
        <v>30</v>
      </c>
      <c r="L270" s="100">
        <v>40005666</v>
      </c>
      <c r="M270" s="100" t="s">
        <v>5386</v>
      </c>
      <c r="N270" s="100" t="s">
        <v>5387</v>
      </c>
      <c r="O270" s="100" t="s">
        <v>5388</v>
      </c>
      <c r="P270" s="100" t="s">
        <v>2980</v>
      </c>
      <c r="Q270" s="100" t="s">
        <v>2981</v>
      </c>
      <c r="R270" s="100" t="s">
        <v>2982</v>
      </c>
      <c r="S270" s="100" t="s">
        <v>5061</v>
      </c>
      <c r="T270" s="100" t="s">
        <v>673</v>
      </c>
      <c r="U270" s="100" t="s">
        <v>4121</v>
      </c>
      <c r="V270" s="100">
        <v>2035</v>
      </c>
      <c r="AB270" s="100" t="s">
        <v>5389</v>
      </c>
      <c r="AE270" s="100" t="s">
        <v>4123</v>
      </c>
      <c r="AG270" s="104">
        <v>44665.041666666664</v>
      </c>
      <c r="AH270" s="100" t="b">
        <f>Table1[[#This Row],[sbti_id]]&lt;&gt;""</f>
        <v>1</v>
      </c>
      <c r="AI270" s="100" t="s">
        <v>5386</v>
      </c>
      <c r="AJ270" s="100" t="s">
        <v>2989</v>
      </c>
      <c r="AK270" s="100" t="s">
        <v>2990</v>
      </c>
      <c r="AL270" s="100" t="s">
        <v>2264</v>
      </c>
      <c r="AM270" s="100" t="s">
        <v>269</v>
      </c>
      <c r="AN270" s="100" t="s">
        <v>417</v>
      </c>
      <c r="AQ270" s="100">
        <v>2050</v>
      </c>
      <c r="AR270" s="100" t="s">
        <v>2992</v>
      </c>
      <c r="AS270" s="100">
        <v>2020</v>
      </c>
      <c r="AT270" s="100" t="s">
        <v>5390</v>
      </c>
      <c r="AU270" s="100" t="s">
        <v>5391</v>
      </c>
      <c r="AV270" s="100" t="s">
        <v>3027</v>
      </c>
      <c r="AW270" s="100">
        <v>2035</v>
      </c>
      <c r="AX270" s="100">
        <v>45</v>
      </c>
      <c r="AY270" s="100">
        <v>2019</v>
      </c>
      <c r="AZ270" s="100" t="s">
        <v>5392</v>
      </c>
      <c r="BA270" s="101" t="s">
        <v>5393</v>
      </c>
      <c r="BB270" s="100" t="s">
        <v>2998</v>
      </c>
      <c r="BC270" s="100" t="s">
        <v>266</v>
      </c>
      <c r="BD270" s="100" t="s">
        <v>266</v>
      </c>
      <c r="BE270" s="100" t="s">
        <v>738</v>
      </c>
      <c r="BF270" s="101" t="s">
        <v>5394</v>
      </c>
      <c r="BG270" s="100" t="s">
        <v>266</v>
      </c>
      <c r="BH270" s="100" t="s">
        <v>3031</v>
      </c>
      <c r="BI270" s="100" t="s">
        <v>3001</v>
      </c>
      <c r="BJ270" s="100" t="s">
        <v>269</v>
      </c>
      <c r="BK270" s="100" t="s">
        <v>266</v>
      </c>
      <c r="BL270" s="100" t="s">
        <v>5395</v>
      </c>
      <c r="BM270" s="100" t="s">
        <v>266</v>
      </c>
      <c r="BN270" s="100" t="s">
        <v>3061</v>
      </c>
      <c r="BQ270" s="100" t="s">
        <v>269</v>
      </c>
      <c r="BR270" s="100" t="s">
        <v>267</v>
      </c>
      <c r="BS270" s="100" t="s">
        <v>5396</v>
      </c>
      <c r="BX270" s="100" t="s">
        <v>269</v>
      </c>
      <c r="BY270" s="100" t="s">
        <v>266</v>
      </c>
      <c r="CD270" s="100">
        <v>54192000000</v>
      </c>
      <c r="CE270" s="100" t="s">
        <v>4213</v>
      </c>
      <c r="CF270" s="100">
        <v>133300</v>
      </c>
      <c r="CO270" s="100" t="s">
        <v>3051</v>
      </c>
      <c r="CT270" s="100" t="b">
        <f>Table1[[#This Row],[company_name_netzero]]&lt;&gt;""</f>
        <v>1</v>
      </c>
      <c r="CZ270" s="100" t="b">
        <f>Table1[[#This Row],[company_name_re100]]&lt;&gt;""</f>
        <v>0</v>
      </c>
    </row>
    <row r="271" spans="1:104" ht="21.9" hidden="1" customHeight="1">
      <c r="A271" s="100">
        <v>269</v>
      </c>
      <c r="B271" s="100" t="s">
        <v>1167</v>
      </c>
      <c r="C271" s="100" t="s">
        <v>5397</v>
      </c>
      <c r="D271" s="100" t="s">
        <v>1168</v>
      </c>
      <c r="E271" s="103">
        <v>2.9000000000000001E-2</v>
      </c>
      <c r="F271" s="100" t="s">
        <v>1169</v>
      </c>
      <c r="G271" s="103">
        <v>8.6999999999999994E-2</v>
      </c>
      <c r="H271" s="100" t="s">
        <v>1170</v>
      </c>
      <c r="I271" s="102">
        <v>240617</v>
      </c>
      <c r="J271" s="100">
        <v>10</v>
      </c>
      <c r="K271" s="100">
        <v>17</v>
      </c>
      <c r="AH271" s="100" t="b">
        <f>Table1[[#This Row],[sbti_id]]&lt;&gt;""</f>
        <v>0</v>
      </c>
      <c r="AJ271" s="100" t="s">
        <v>3634</v>
      </c>
      <c r="AK271" s="100" t="s">
        <v>3040</v>
      </c>
      <c r="AL271" s="100" t="s">
        <v>2264</v>
      </c>
      <c r="AM271" s="100" t="s">
        <v>269</v>
      </c>
      <c r="AN271" s="100" t="s">
        <v>3013</v>
      </c>
      <c r="AQ271" s="100">
        <v>2030</v>
      </c>
      <c r="AR271" s="100" t="s">
        <v>2992</v>
      </c>
      <c r="AS271" s="100">
        <v>2021</v>
      </c>
      <c r="AT271" s="101" t="s">
        <v>5398</v>
      </c>
      <c r="AU271" s="100" t="s">
        <v>5399</v>
      </c>
      <c r="AV271" s="100" t="s">
        <v>3027</v>
      </c>
      <c r="AW271" s="100">
        <v>2025</v>
      </c>
      <c r="AX271" s="100">
        <v>20</v>
      </c>
      <c r="AY271" s="100">
        <v>2020</v>
      </c>
      <c r="AZ271" s="100" t="s">
        <v>5400</v>
      </c>
      <c r="BA271" s="100" t="s">
        <v>5401</v>
      </c>
      <c r="BB271" s="100" t="s">
        <v>267</v>
      </c>
      <c r="BC271" s="100" t="s">
        <v>266</v>
      </c>
      <c r="BD271" s="100" t="s">
        <v>266</v>
      </c>
      <c r="BE271" s="100" t="s">
        <v>267</v>
      </c>
      <c r="BF271" s="100" t="s">
        <v>5402</v>
      </c>
      <c r="BG271" s="100" t="s">
        <v>266</v>
      </c>
      <c r="BH271" s="100" t="s">
        <v>3921</v>
      </c>
      <c r="BI271" s="100" t="s">
        <v>3001</v>
      </c>
      <c r="BJ271" s="100" t="s">
        <v>269</v>
      </c>
      <c r="BK271" s="100" t="s">
        <v>266</v>
      </c>
      <c r="BL271" s="101" t="s">
        <v>5403</v>
      </c>
      <c r="BM271" s="100" t="s">
        <v>267</v>
      </c>
      <c r="BQ271" s="100" t="s">
        <v>269</v>
      </c>
      <c r="BR271" s="100" t="s">
        <v>267</v>
      </c>
      <c r="BS271" s="100" t="s">
        <v>5404</v>
      </c>
      <c r="BX271" s="100" t="s">
        <v>269</v>
      </c>
      <c r="BY271" s="100" t="s">
        <v>269</v>
      </c>
      <c r="CD271" s="100">
        <v>54133000000</v>
      </c>
      <c r="CE271" s="100" t="s">
        <v>3080</v>
      </c>
      <c r="CO271" s="100" t="s">
        <v>5405</v>
      </c>
      <c r="CT271" s="100" t="b">
        <f>Table1[[#This Row],[company_name_netzero]]&lt;&gt;""</f>
        <v>0</v>
      </c>
      <c r="CZ271" s="100" t="b">
        <f>Table1[[#This Row],[company_name_re100]]&lt;&gt;""</f>
        <v>0</v>
      </c>
    </row>
    <row r="272" spans="1:104" ht="21.9" hidden="1" customHeight="1">
      <c r="A272" s="100">
        <v>270</v>
      </c>
      <c r="B272" s="100" t="s">
        <v>245</v>
      </c>
      <c r="C272" s="100" t="s">
        <v>5406</v>
      </c>
      <c r="D272" s="100" t="s">
        <v>246</v>
      </c>
      <c r="E272" s="106">
        <v>0.18</v>
      </c>
      <c r="F272" s="100" t="s">
        <v>247</v>
      </c>
      <c r="G272" s="103">
        <v>0.18099999999999999</v>
      </c>
      <c r="H272" s="100" t="s">
        <v>248</v>
      </c>
      <c r="I272" s="102">
        <v>94300</v>
      </c>
      <c r="J272" s="100">
        <v>59</v>
      </c>
      <c r="K272" s="100">
        <v>24</v>
      </c>
      <c r="L272" s="100">
        <v>40001319</v>
      </c>
      <c r="M272" s="100" t="s">
        <v>245</v>
      </c>
      <c r="N272" s="100" t="s">
        <v>5407</v>
      </c>
      <c r="O272" s="100" t="s">
        <v>5408</v>
      </c>
      <c r="P272" s="100" t="s">
        <v>2980</v>
      </c>
      <c r="Q272" s="100" t="s">
        <v>2406</v>
      </c>
      <c r="R272" s="100" t="s">
        <v>3136</v>
      </c>
      <c r="S272" s="100" t="s">
        <v>3118</v>
      </c>
      <c r="T272" s="100" t="s">
        <v>673</v>
      </c>
      <c r="U272" s="100" t="s">
        <v>2984</v>
      </c>
      <c r="V272" s="100" t="s">
        <v>3086</v>
      </c>
      <c r="W272" s="100" t="s">
        <v>673</v>
      </c>
      <c r="X272" s="100" t="s">
        <v>2984</v>
      </c>
      <c r="Y272" s="100" t="s">
        <v>5174</v>
      </c>
      <c r="Z272" s="100" t="s">
        <v>673</v>
      </c>
      <c r="AA272" s="100" t="s">
        <v>5174</v>
      </c>
      <c r="AB272" s="100" t="s">
        <v>5409</v>
      </c>
      <c r="AC272" s="100" t="s">
        <v>2986</v>
      </c>
      <c r="AD272" s="104">
        <v>43647.041666666664</v>
      </c>
      <c r="AE272" s="100" t="s">
        <v>2987</v>
      </c>
      <c r="AG272" s="104">
        <v>44497.041666666664</v>
      </c>
      <c r="AH272" s="100" t="b">
        <f>Table1[[#This Row],[sbti_id]]&lt;&gt;""</f>
        <v>1</v>
      </c>
      <c r="AI272" s="100" t="s">
        <v>245</v>
      </c>
      <c r="AJ272" s="100" t="s">
        <v>3219</v>
      </c>
      <c r="AK272" s="100" t="s">
        <v>3136</v>
      </c>
      <c r="AL272" s="100" t="s">
        <v>2264</v>
      </c>
      <c r="AM272" s="100" t="s">
        <v>269</v>
      </c>
      <c r="AN272" s="100" t="s">
        <v>417</v>
      </c>
      <c r="AQ272" s="100">
        <v>2045</v>
      </c>
      <c r="AR272" s="100" t="s">
        <v>2992</v>
      </c>
      <c r="AT272" s="100" t="s">
        <v>5410</v>
      </c>
      <c r="AU272" s="100" t="s">
        <v>5411</v>
      </c>
      <c r="AV272" s="100" t="s">
        <v>2995</v>
      </c>
      <c r="AW272" s="100">
        <v>2026</v>
      </c>
      <c r="AX272" s="100">
        <v>98</v>
      </c>
      <c r="AY272" s="100">
        <v>2015</v>
      </c>
      <c r="AZ272" s="100" t="s">
        <v>5412</v>
      </c>
      <c r="BA272" s="101" t="s">
        <v>5413</v>
      </c>
      <c r="BB272" s="100" t="s">
        <v>2998</v>
      </c>
      <c r="BC272" s="100" t="s">
        <v>266</v>
      </c>
      <c r="BD272" s="100" t="s">
        <v>266</v>
      </c>
      <c r="BE272" s="100" t="s">
        <v>266</v>
      </c>
      <c r="BF272" s="100" t="s">
        <v>5414</v>
      </c>
      <c r="BG272" s="100" t="s">
        <v>266</v>
      </c>
      <c r="BH272" s="100" t="s">
        <v>3059</v>
      </c>
      <c r="BI272" s="100" t="s">
        <v>3001</v>
      </c>
      <c r="BJ272" s="100" t="s">
        <v>269</v>
      </c>
      <c r="BK272" s="100" t="s">
        <v>267</v>
      </c>
      <c r="BL272" s="101" t="s">
        <v>5415</v>
      </c>
      <c r="BM272" s="100" t="s">
        <v>267</v>
      </c>
      <c r="BQ272" s="100" t="s">
        <v>266</v>
      </c>
      <c r="BR272" s="100" t="s">
        <v>418</v>
      </c>
      <c r="BS272" s="101" t="s">
        <v>5416</v>
      </c>
      <c r="BX272" s="100" t="s">
        <v>269</v>
      </c>
      <c r="BY272" s="100" t="s">
        <v>266</v>
      </c>
      <c r="CD272" s="100">
        <v>54061000000</v>
      </c>
      <c r="CE272" s="100" t="s">
        <v>3130</v>
      </c>
      <c r="CF272" s="100">
        <v>94300</v>
      </c>
      <c r="CT272" s="100" t="b">
        <f>Table1[[#This Row],[company_name_netzero]]&lt;&gt;""</f>
        <v>1</v>
      </c>
      <c r="CU272" s="100" t="s">
        <v>245</v>
      </c>
      <c r="CV272" s="100">
        <v>2016</v>
      </c>
      <c r="CW272" s="100">
        <v>2025</v>
      </c>
      <c r="CX272" s="100" t="s">
        <v>4302</v>
      </c>
      <c r="CY272" s="100" t="s">
        <v>2406</v>
      </c>
      <c r="CZ272" s="100" t="b">
        <f>Table1[[#This Row],[company_name_re100]]&lt;&gt;""</f>
        <v>1</v>
      </c>
    </row>
    <row r="273" spans="1:104" ht="21.9" hidden="1" customHeight="1">
      <c r="A273" s="100">
        <v>271</v>
      </c>
      <c r="B273" s="100" t="s">
        <v>1173</v>
      </c>
      <c r="C273" s="100" t="s">
        <v>5417</v>
      </c>
      <c r="D273" s="100" t="s">
        <v>1174</v>
      </c>
      <c r="E273" s="106">
        <v>0.09</v>
      </c>
      <c r="F273" s="100" t="s">
        <v>1175</v>
      </c>
      <c r="G273" s="103">
        <v>-2.8000000000000001E-2</v>
      </c>
      <c r="H273" s="100" t="s">
        <v>1176</v>
      </c>
      <c r="I273" s="102">
        <v>52600</v>
      </c>
      <c r="J273" s="100">
        <v>33</v>
      </c>
      <c r="K273" s="100">
        <v>15</v>
      </c>
      <c r="AH273" s="100" t="b">
        <f>Table1[[#This Row],[sbti_id]]&lt;&gt;""</f>
        <v>0</v>
      </c>
      <c r="AI273" s="100" t="s">
        <v>1173</v>
      </c>
      <c r="AJ273" s="100" t="s">
        <v>2989</v>
      </c>
      <c r="AK273" s="100" t="s">
        <v>2990</v>
      </c>
      <c r="AL273" s="100" t="s">
        <v>2264</v>
      </c>
      <c r="AM273" s="100" t="s">
        <v>269</v>
      </c>
      <c r="AN273" s="100" t="s">
        <v>2995</v>
      </c>
      <c r="AO273" s="100">
        <v>50</v>
      </c>
      <c r="AP273" s="100">
        <v>2019</v>
      </c>
      <c r="AQ273" s="100">
        <v>2030</v>
      </c>
      <c r="AR273" s="100" t="s">
        <v>2992</v>
      </c>
      <c r="AS273" s="100">
        <v>2020</v>
      </c>
      <c r="AT273" s="101" t="s">
        <v>5418</v>
      </c>
      <c r="AU273" s="100" t="s">
        <v>5419</v>
      </c>
      <c r="AV273" s="100" t="s">
        <v>3013</v>
      </c>
      <c r="BA273" s="101" t="s">
        <v>5420</v>
      </c>
      <c r="BB273" s="100" t="s">
        <v>2998</v>
      </c>
      <c r="BC273" s="100" t="s">
        <v>266</v>
      </c>
      <c r="BD273" s="100" t="s">
        <v>269</v>
      </c>
      <c r="BE273" s="100" t="s">
        <v>738</v>
      </c>
      <c r="BF273" s="101" t="s">
        <v>5421</v>
      </c>
      <c r="BG273" s="100" t="s">
        <v>269</v>
      </c>
      <c r="BI273" s="100" t="s">
        <v>3001</v>
      </c>
      <c r="BJ273" s="100" t="s">
        <v>269</v>
      </c>
      <c r="BK273" s="100" t="s">
        <v>266</v>
      </c>
      <c r="BL273" s="101" t="s">
        <v>5422</v>
      </c>
      <c r="BM273" s="100" t="s">
        <v>269</v>
      </c>
      <c r="BQ273" s="100" t="s">
        <v>269</v>
      </c>
      <c r="BR273" s="100" t="s">
        <v>267</v>
      </c>
      <c r="BS273" s="101" t="s">
        <v>5423</v>
      </c>
      <c r="BX273" s="100" t="s">
        <v>269</v>
      </c>
      <c r="BY273" s="100" t="s">
        <v>269</v>
      </c>
      <c r="CD273" s="100">
        <v>53722000000</v>
      </c>
      <c r="CE273" s="100" t="s">
        <v>3080</v>
      </c>
      <c r="CF273" s="100">
        <v>52600</v>
      </c>
      <c r="CT273" s="100" t="b">
        <f>Table1[[#This Row],[company_name_netzero]]&lt;&gt;""</f>
        <v>1</v>
      </c>
      <c r="CZ273" s="100" t="b">
        <f>Table1[[#This Row],[company_name_re100]]&lt;&gt;""</f>
        <v>0</v>
      </c>
    </row>
    <row r="274" spans="1:104" ht="21.9" hidden="1" customHeight="1">
      <c r="A274" s="100">
        <v>272</v>
      </c>
      <c r="B274" s="100" t="s">
        <v>1181</v>
      </c>
      <c r="C274" s="100" t="s">
        <v>5424</v>
      </c>
      <c r="D274" s="100" t="s">
        <v>1182</v>
      </c>
      <c r="E274" s="103">
        <v>-8.6999999999999994E-2</v>
      </c>
      <c r="F274" s="100" t="s">
        <v>1183</v>
      </c>
      <c r="G274" s="103">
        <v>-0.36499999999999999</v>
      </c>
      <c r="H274" s="100" t="s">
        <v>1184</v>
      </c>
      <c r="I274" s="102">
        <v>44502</v>
      </c>
      <c r="J274" s="100">
        <v>-39</v>
      </c>
      <c r="K274" s="100">
        <v>31</v>
      </c>
      <c r="AH274" s="100" t="b">
        <f>Table1[[#This Row],[sbti_id]]&lt;&gt;""</f>
        <v>0</v>
      </c>
      <c r="AI274" s="100" t="s">
        <v>5425</v>
      </c>
      <c r="AJ274" s="100" t="s">
        <v>3313</v>
      </c>
      <c r="AK274" s="100" t="s">
        <v>3040</v>
      </c>
      <c r="AL274" s="100" t="s">
        <v>2264</v>
      </c>
      <c r="AM274" s="100" t="s">
        <v>269</v>
      </c>
      <c r="AN274" s="100" t="s">
        <v>417</v>
      </c>
      <c r="AQ274" s="100">
        <v>2050</v>
      </c>
      <c r="AR274" s="100" t="s">
        <v>3041</v>
      </c>
      <c r="AS274" s="100">
        <v>2020</v>
      </c>
      <c r="AT274" s="101" t="s">
        <v>5426</v>
      </c>
      <c r="AU274" s="100" t="s">
        <v>5427</v>
      </c>
      <c r="AV274" s="100" t="s">
        <v>2995</v>
      </c>
      <c r="AW274" s="100">
        <v>2030</v>
      </c>
      <c r="AX274" s="100">
        <v>20</v>
      </c>
      <c r="AY274" s="100">
        <v>2019</v>
      </c>
      <c r="AZ274" s="100" t="s">
        <v>5428</v>
      </c>
      <c r="BB274" s="100" t="s">
        <v>3014</v>
      </c>
      <c r="BC274" s="100" t="s">
        <v>266</v>
      </c>
      <c r="BD274" s="100" t="s">
        <v>267</v>
      </c>
      <c r="BE274" s="100" t="s">
        <v>269</v>
      </c>
      <c r="BF274" s="100" t="s">
        <v>5429</v>
      </c>
      <c r="BG274" s="100" t="s">
        <v>269</v>
      </c>
      <c r="BI274" s="100" t="s">
        <v>3360</v>
      </c>
      <c r="BJ274" s="100" t="s">
        <v>269</v>
      </c>
      <c r="BK274" s="100" t="s">
        <v>267</v>
      </c>
      <c r="BM274" s="100" t="s">
        <v>267</v>
      </c>
      <c r="BQ274" s="100" t="s">
        <v>269</v>
      </c>
      <c r="BR274" s="100" t="s">
        <v>269</v>
      </c>
      <c r="BX274" s="100" t="s">
        <v>269</v>
      </c>
      <c r="BY274" s="100" t="s">
        <v>269</v>
      </c>
      <c r="CD274" s="100">
        <v>51722000000</v>
      </c>
      <c r="CE274" s="100" t="s">
        <v>3284</v>
      </c>
      <c r="CF274" s="100">
        <v>527</v>
      </c>
      <c r="CT274" s="100" t="b">
        <f>Table1[[#This Row],[company_name_netzero]]&lt;&gt;""</f>
        <v>1</v>
      </c>
      <c r="CZ274" s="100" t="b">
        <f>Table1[[#This Row],[company_name_re100]]&lt;&gt;""</f>
        <v>0</v>
      </c>
    </row>
    <row r="275" spans="1:104" ht="21.9" hidden="1" customHeight="1">
      <c r="A275" s="100">
        <v>273</v>
      </c>
      <c r="B275" s="100" t="s">
        <v>614</v>
      </c>
      <c r="C275" s="100" t="s">
        <v>5430</v>
      </c>
      <c r="D275" s="100" t="s">
        <v>615</v>
      </c>
      <c r="E275" s="103">
        <v>-5.6000000000000001E-2</v>
      </c>
      <c r="F275" s="100" t="s">
        <v>616</v>
      </c>
      <c r="G275" s="103">
        <v>-0.182</v>
      </c>
      <c r="H275" s="100" t="s">
        <v>617</v>
      </c>
      <c r="I275" s="102">
        <v>90400</v>
      </c>
      <c r="J275" s="100">
        <v>-27</v>
      </c>
      <c r="K275" s="100">
        <v>26</v>
      </c>
      <c r="L275" s="100">
        <v>40013885</v>
      </c>
      <c r="M275" s="100" t="s">
        <v>5431</v>
      </c>
      <c r="N275" s="100" t="s">
        <v>5432</v>
      </c>
      <c r="O275" s="100" t="s">
        <v>5433</v>
      </c>
      <c r="P275" s="100" t="s">
        <v>2980</v>
      </c>
      <c r="Q275" s="100" t="s">
        <v>2981</v>
      </c>
      <c r="R275" s="100" t="s">
        <v>2982</v>
      </c>
      <c r="S275" s="100" t="s">
        <v>3085</v>
      </c>
      <c r="T275" s="100" t="s">
        <v>673</v>
      </c>
      <c r="U275" s="100" t="s">
        <v>2984</v>
      </c>
      <c r="V275" s="100" t="s">
        <v>3086</v>
      </c>
      <c r="W275" s="100" t="s">
        <v>673</v>
      </c>
      <c r="X275" s="100" t="s">
        <v>2984</v>
      </c>
      <c r="Y275" s="100" t="s">
        <v>4262</v>
      </c>
      <c r="Z275" s="100" t="s">
        <v>673</v>
      </c>
      <c r="AA275" s="100" t="s">
        <v>4262</v>
      </c>
      <c r="AB275" s="100" t="s">
        <v>5434</v>
      </c>
      <c r="AC275" s="100" t="s">
        <v>2986</v>
      </c>
      <c r="AD275" s="104">
        <v>44462.041666666664</v>
      </c>
      <c r="AE275" s="100" t="s">
        <v>2987</v>
      </c>
      <c r="AG275" s="104">
        <v>44763.041666666664</v>
      </c>
      <c r="AH275" s="100" t="b">
        <f>Table1[[#This Row],[sbti_id]]&lt;&gt;""</f>
        <v>1</v>
      </c>
      <c r="AI275" s="100" t="s">
        <v>614</v>
      </c>
      <c r="AJ275" s="100" t="s">
        <v>2989</v>
      </c>
      <c r="AK275" s="100" t="s">
        <v>2990</v>
      </c>
      <c r="AL275" s="100" t="s">
        <v>2264</v>
      </c>
      <c r="AM275" s="100" t="s">
        <v>269</v>
      </c>
      <c r="AN275" s="100" t="s">
        <v>417</v>
      </c>
      <c r="AQ275" s="100">
        <v>2040</v>
      </c>
      <c r="AR275" s="100" t="s">
        <v>2992</v>
      </c>
      <c r="AS275" s="100">
        <v>2021</v>
      </c>
      <c r="AT275" s="100" t="s">
        <v>5435</v>
      </c>
      <c r="AU275" s="100" t="s">
        <v>5436</v>
      </c>
      <c r="AV275" s="100" t="s">
        <v>2995</v>
      </c>
      <c r="AW275" s="100">
        <v>2025</v>
      </c>
      <c r="AX275" s="100">
        <v>90</v>
      </c>
      <c r="AY275" s="100">
        <v>2019</v>
      </c>
      <c r="AZ275" s="101" t="s">
        <v>5437</v>
      </c>
      <c r="BB275" s="100" t="s">
        <v>2998</v>
      </c>
      <c r="BC275" s="100" t="s">
        <v>266</v>
      </c>
      <c r="BD275" s="100" t="s">
        <v>266</v>
      </c>
      <c r="BE275" s="100" t="s">
        <v>266</v>
      </c>
      <c r="BF275" s="101" t="s">
        <v>5438</v>
      </c>
      <c r="BG275" s="100" t="s">
        <v>266</v>
      </c>
      <c r="BH275" s="100" t="s">
        <v>3387</v>
      </c>
      <c r="BI275" s="100" t="s">
        <v>3001</v>
      </c>
      <c r="BJ275" s="100" t="s">
        <v>269</v>
      </c>
      <c r="BK275" s="100" t="s">
        <v>267</v>
      </c>
      <c r="BL275" s="100" t="s">
        <v>5439</v>
      </c>
      <c r="BM275" s="100" t="s">
        <v>267</v>
      </c>
      <c r="BQ275" s="100" t="s">
        <v>266</v>
      </c>
      <c r="BR275" s="100" t="s">
        <v>267</v>
      </c>
      <c r="BS275" s="100" t="s">
        <v>5440</v>
      </c>
      <c r="BX275" s="100" t="s">
        <v>269</v>
      </c>
      <c r="BY275" s="100" t="s">
        <v>266</v>
      </c>
      <c r="CD275" s="100">
        <v>54176000000</v>
      </c>
      <c r="CE275" s="100" t="s">
        <v>3005</v>
      </c>
      <c r="CF275" s="100">
        <v>90400</v>
      </c>
      <c r="CT275" s="100" t="b">
        <f>Table1[[#This Row],[company_name_netzero]]&lt;&gt;""</f>
        <v>1</v>
      </c>
      <c r="CU275" s="100" t="s">
        <v>5441</v>
      </c>
      <c r="CV275" s="100">
        <v>2023</v>
      </c>
      <c r="CW275" s="100">
        <v>2030</v>
      </c>
      <c r="CX275" s="100" t="s">
        <v>3080</v>
      </c>
      <c r="CY275" s="100" t="s">
        <v>2981</v>
      </c>
      <c r="CZ275" s="100" t="b">
        <f>Table1[[#This Row],[company_name_re100]]&lt;&gt;""</f>
        <v>1</v>
      </c>
    </row>
    <row r="276" spans="1:104" ht="21.9" hidden="1" customHeight="1">
      <c r="A276" s="100">
        <v>274</v>
      </c>
      <c r="B276" s="100" t="s">
        <v>1680</v>
      </c>
      <c r="C276" s="100" t="s">
        <v>5442</v>
      </c>
      <c r="D276" s="100" t="s">
        <v>1681</v>
      </c>
      <c r="E276" s="103">
        <v>-7.0000000000000001E-3</v>
      </c>
      <c r="F276" s="100" t="s">
        <v>1682</v>
      </c>
      <c r="G276" s="103">
        <v>0.14899999999999999</v>
      </c>
      <c r="H276" s="100" t="s">
        <v>1683</v>
      </c>
      <c r="I276" s="102">
        <v>59594</v>
      </c>
      <c r="J276" s="100">
        <v>-10</v>
      </c>
      <c r="K276" s="100">
        <v>20</v>
      </c>
      <c r="AH276" s="100" t="b">
        <f>Table1[[#This Row],[sbti_id]]&lt;&gt;""</f>
        <v>0</v>
      </c>
      <c r="AI276" s="100" t="s">
        <v>5443</v>
      </c>
      <c r="AJ276" s="100" t="s">
        <v>3219</v>
      </c>
      <c r="AK276" s="100" t="s">
        <v>3136</v>
      </c>
      <c r="AL276" s="100" t="s">
        <v>2264</v>
      </c>
      <c r="AM276" s="100" t="s">
        <v>269</v>
      </c>
      <c r="AN276" s="100" t="s">
        <v>417</v>
      </c>
      <c r="AQ276" s="100">
        <v>2050</v>
      </c>
      <c r="AR276" s="100" t="s">
        <v>2992</v>
      </c>
      <c r="AS276" s="100">
        <v>2025</v>
      </c>
      <c r="AT276" s="101" t="s">
        <v>5444</v>
      </c>
      <c r="AU276" s="100" t="s">
        <v>5445</v>
      </c>
      <c r="AV276" s="100" t="s">
        <v>2995</v>
      </c>
      <c r="AW276" s="100">
        <v>2025</v>
      </c>
      <c r="AX276" s="100">
        <v>15</v>
      </c>
      <c r="AY276" s="100">
        <v>2018</v>
      </c>
      <c r="AZ276" s="101" t="s">
        <v>5446</v>
      </c>
      <c r="BA276" s="101" t="s">
        <v>5447</v>
      </c>
      <c r="BB276" s="100" t="s">
        <v>2998</v>
      </c>
      <c r="BC276" s="100" t="s">
        <v>266</v>
      </c>
      <c r="BD276" s="100" t="s">
        <v>266</v>
      </c>
      <c r="BE276" s="100" t="s">
        <v>269</v>
      </c>
      <c r="BF276" s="101" t="s">
        <v>5448</v>
      </c>
      <c r="BG276" s="100" t="s">
        <v>266</v>
      </c>
      <c r="BH276" s="100" t="s">
        <v>3163</v>
      </c>
      <c r="BI276" s="100" t="s">
        <v>3001</v>
      </c>
      <c r="BJ276" s="100" t="s">
        <v>266</v>
      </c>
      <c r="BK276" s="100" t="s">
        <v>266</v>
      </c>
      <c r="BL276" s="101" t="s">
        <v>5449</v>
      </c>
      <c r="BM276" s="100" t="s">
        <v>266</v>
      </c>
      <c r="BN276" s="100" t="s">
        <v>3352</v>
      </c>
      <c r="BQ276" s="100" t="s">
        <v>269</v>
      </c>
      <c r="BR276" s="100" t="s">
        <v>418</v>
      </c>
      <c r="BS276" s="101" t="s">
        <v>5450</v>
      </c>
      <c r="BX276" s="100" t="s">
        <v>269</v>
      </c>
      <c r="BY276" s="100" t="s">
        <v>269</v>
      </c>
      <c r="CD276" s="100">
        <v>53664000000</v>
      </c>
      <c r="CE276" s="100" t="s">
        <v>3284</v>
      </c>
      <c r="CF276" s="100">
        <v>59594</v>
      </c>
      <c r="CT276" s="100" t="b">
        <f>Table1[[#This Row],[company_name_netzero]]&lt;&gt;""</f>
        <v>1</v>
      </c>
      <c r="CZ276" s="100" t="b">
        <f>Table1[[#This Row],[company_name_re100]]&lt;&gt;""</f>
        <v>0</v>
      </c>
    </row>
    <row r="277" spans="1:104" ht="21.9" hidden="1" customHeight="1">
      <c r="A277" s="100">
        <v>275</v>
      </c>
      <c r="B277" s="100" t="s">
        <v>1036</v>
      </c>
      <c r="C277" s="100" t="s">
        <v>5451</v>
      </c>
      <c r="D277" s="100" t="s">
        <v>1037</v>
      </c>
      <c r="E277" s="103">
        <v>-3.0000000000000001E-3</v>
      </c>
      <c r="F277" s="100" t="s">
        <v>1038</v>
      </c>
      <c r="G277" s="106">
        <v>-0.15</v>
      </c>
      <c r="H277" s="100" t="s">
        <v>1039</v>
      </c>
      <c r="I277" s="102">
        <v>58000</v>
      </c>
      <c r="J277" s="100">
        <v>-6</v>
      </c>
      <c r="K277" s="100">
        <v>31</v>
      </c>
      <c r="L277" s="100">
        <v>40005167</v>
      </c>
      <c r="M277" s="100" t="s">
        <v>5452</v>
      </c>
      <c r="N277" s="100" t="s">
        <v>5453</v>
      </c>
      <c r="O277" s="100" t="s">
        <v>5454</v>
      </c>
      <c r="P277" s="100" t="s">
        <v>2980</v>
      </c>
      <c r="Q277" s="100" t="s">
        <v>2981</v>
      </c>
      <c r="R277" s="100" t="s">
        <v>2982</v>
      </c>
      <c r="S277" s="100" t="s">
        <v>3085</v>
      </c>
      <c r="T277" s="100" t="s">
        <v>673</v>
      </c>
      <c r="U277" s="100" t="s">
        <v>2984</v>
      </c>
      <c r="V277" s="100" t="s">
        <v>3086</v>
      </c>
      <c r="W277" s="100" t="s">
        <v>673</v>
      </c>
      <c r="X277" s="100" t="s">
        <v>2984</v>
      </c>
      <c r="Y277" s="100" t="s">
        <v>4262</v>
      </c>
      <c r="Z277" s="100" t="s">
        <v>673</v>
      </c>
      <c r="AA277" s="100" t="s">
        <v>4262</v>
      </c>
      <c r="AB277" s="100" t="s">
        <v>5455</v>
      </c>
      <c r="AC277" s="100" t="s">
        <v>2986</v>
      </c>
      <c r="AD277" s="104">
        <v>44315.041666666664</v>
      </c>
      <c r="AE277" s="100" t="s">
        <v>2987</v>
      </c>
      <c r="AG277" s="104">
        <v>45638.041666666664</v>
      </c>
      <c r="AH277" s="100" t="b">
        <f>Table1[[#This Row],[sbti_id]]&lt;&gt;""</f>
        <v>1</v>
      </c>
      <c r="AI277" s="100" t="s">
        <v>5452</v>
      </c>
      <c r="AJ277" s="100" t="s">
        <v>2989</v>
      </c>
      <c r="AK277" s="100" t="s">
        <v>2990</v>
      </c>
      <c r="AL277" s="100" t="s">
        <v>2264</v>
      </c>
      <c r="AM277" s="100" t="s">
        <v>269</v>
      </c>
      <c r="AN277" s="100" t="s">
        <v>417</v>
      </c>
      <c r="AQ277" s="100">
        <v>2040</v>
      </c>
      <c r="AR277" s="100" t="s">
        <v>2992</v>
      </c>
      <c r="AS277" s="100">
        <v>2021</v>
      </c>
      <c r="AT277" s="100" t="s">
        <v>5456</v>
      </c>
      <c r="AU277" s="100" t="s">
        <v>5457</v>
      </c>
      <c r="AV277" s="100" t="s">
        <v>2995</v>
      </c>
      <c r="AW277" s="100">
        <v>2025</v>
      </c>
      <c r="AX277" s="100">
        <v>65</v>
      </c>
      <c r="AY277" s="100">
        <v>2015</v>
      </c>
      <c r="AZ277" s="100" t="s">
        <v>5458</v>
      </c>
      <c r="BA277" s="101" t="s">
        <v>5459</v>
      </c>
      <c r="BB277" s="100" t="s">
        <v>2998</v>
      </c>
      <c r="BC277" s="100" t="s">
        <v>266</v>
      </c>
      <c r="BD277" s="100" t="s">
        <v>266</v>
      </c>
      <c r="BE277" s="100" t="s">
        <v>266</v>
      </c>
      <c r="BF277" s="100" t="s">
        <v>5460</v>
      </c>
      <c r="BG277" s="100" t="s">
        <v>269</v>
      </c>
      <c r="BI277" s="100" t="s">
        <v>3001</v>
      </c>
      <c r="BJ277" s="100" t="s">
        <v>269</v>
      </c>
      <c r="BK277" s="100" t="s">
        <v>266</v>
      </c>
      <c r="BL277" s="100" t="s">
        <v>5461</v>
      </c>
      <c r="BM277" s="100" t="s">
        <v>266</v>
      </c>
      <c r="BN277" s="100" t="s">
        <v>3352</v>
      </c>
      <c r="BQ277" s="100" t="s">
        <v>269</v>
      </c>
      <c r="BR277" s="100" t="s">
        <v>3019</v>
      </c>
      <c r="BS277" s="100" t="s">
        <v>5462</v>
      </c>
      <c r="BX277" s="100" t="s">
        <v>269</v>
      </c>
      <c r="BY277" s="100" t="s">
        <v>266</v>
      </c>
      <c r="CD277" s="100">
        <v>53602000000</v>
      </c>
      <c r="CF277" s="100">
        <v>58000</v>
      </c>
      <c r="CT277" s="100" t="b">
        <f>Table1[[#This Row],[company_name_netzero]]&lt;&gt;""</f>
        <v>1</v>
      </c>
      <c r="CU277" s="100" t="s">
        <v>5452</v>
      </c>
      <c r="CV277" s="100">
        <v>2016</v>
      </c>
      <c r="CW277" s="100">
        <v>2025</v>
      </c>
      <c r="CX277" s="100" t="s">
        <v>3095</v>
      </c>
      <c r="CY277" s="100" t="s">
        <v>2981</v>
      </c>
      <c r="CZ277" s="100" t="b">
        <f>Table1[[#This Row],[company_name_re100]]&lt;&gt;""</f>
        <v>1</v>
      </c>
    </row>
    <row r="278" spans="1:104" ht="21.9" hidden="1" customHeight="1">
      <c r="A278" s="100">
        <v>276</v>
      </c>
      <c r="B278" s="100" t="s">
        <v>1596</v>
      </c>
      <c r="C278" s="100" t="s">
        <v>5463</v>
      </c>
      <c r="D278" s="100" t="s">
        <v>1597</v>
      </c>
      <c r="E278" s="103">
        <v>5.0999999999999997E-2</v>
      </c>
      <c r="F278" s="100" t="s">
        <v>1598</v>
      </c>
      <c r="G278" s="103">
        <v>0.46100000000000002</v>
      </c>
      <c r="H278" s="100" t="s">
        <v>1599</v>
      </c>
      <c r="I278" s="102">
        <v>40885</v>
      </c>
      <c r="J278" s="100">
        <v>14</v>
      </c>
      <c r="K278" s="100">
        <v>15</v>
      </c>
      <c r="L278" s="120">
        <v>40006343</v>
      </c>
      <c r="M278" s="128" t="s">
        <v>5464</v>
      </c>
      <c r="N278" s="128"/>
      <c r="O278" s="128"/>
      <c r="P278" s="128" t="s">
        <v>2980</v>
      </c>
      <c r="Q278" s="128" t="s">
        <v>2428</v>
      </c>
      <c r="R278" s="128" t="s">
        <v>3136</v>
      </c>
      <c r="S278" s="128" t="s">
        <v>3207</v>
      </c>
      <c r="T278" s="128" t="s">
        <v>3067</v>
      </c>
      <c r="U278" s="128"/>
      <c r="V278" s="128"/>
      <c r="W278" s="128"/>
      <c r="X278" s="128"/>
      <c r="Y278" s="128"/>
      <c r="Z278" s="128"/>
      <c r="AA278" s="128"/>
      <c r="AB278" s="128"/>
      <c r="AC278" s="128"/>
      <c r="AD278" s="128"/>
      <c r="AE278" s="128"/>
      <c r="AF278" s="128"/>
      <c r="AG278" s="136">
        <v>45662.041666666664</v>
      </c>
      <c r="AH278" s="100" t="b">
        <f>Table1[[#This Row],[sbti_id]]&lt;&gt;""</f>
        <v>1</v>
      </c>
      <c r="AI278" s="100" t="s">
        <v>1596</v>
      </c>
      <c r="AJ278" s="100" t="s">
        <v>3142</v>
      </c>
      <c r="AK278" s="100" t="s">
        <v>3136</v>
      </c>
      <c r="AL278" s="100" t="s">
        <v>2264</v>
      </c>
      <c r="AM278" s="100" t="s">
        <v>266</v>
      </c>
      <c r="AN278" s="100" t="s">
        <v>675</v>
      </c>
      <c r="AQ278" s="100">
        <v>2030</v>
      </c>
      <c r="AR278" s="100" t="s">
        <v>3041</v>
      </c>
      <c r="AS278" s="100">
        <v>2023</v>
      </c>
      <c r="AT278" s="101" t="s">
        <v>5465</v>
      </c>
      <c r="AU278" s="100" t="s">
        <v>5466</v>
      </c>
      <c r="AV278" s="100" t="s">
        <v>3013</v>
      </c>
      <c r="AZ278" s="101" t="s">
        <v>5467</v>
      </c>
      <c r="BA278" s="101" t="s">
        <v>5468</v>
      </c>
      <c r="BB278" s="100" t="s">
        <v>2998</v>
      </c>
      <c r="BC278" s="100" t="s">
        <v>266</v>
      </c>
      <c r="BD278" s="100" t="s">
        <v>266</v>
      </c>
      <c r="BE278" s="100" t="s">
        <v>738</v>
      </c>
      <c r="BF278" s="101" t="s">
        <v>5469</v>
      </c>
      <c r="BG278" s="100" t="s">
        <v>266</v>
      </c>
      <c r="BH278" s="100" t="s">
        <v>3469</v>
      </c>
      <c r="BI278" s="100" t="s">
        <v>3001</v>
      </c>
      <c r="BJ278" s="100" t="s">
        <v>269</v>
      </c>
      <c r="BK278" s="100" t="s">
        <v>266</v>
      </c>
      <c r="BL278" s="101" t="s">
        <v>5470</v>
      </c>
      <c r="BM278" s="100" t="s">
        <v>266</v>
      </c>
      <c r="BN278" s="100" t="s">
        <v>3389</v>
      </c>
      <c r="BP278" s="100" t="s">
        <v>5471</v>
      </c>
      <c r="BQ278" s="100" t="s">
        <v>269</v>
      </c>
      <c r="BR278" s="100" t="s">
        <v>269</v>
      </c>
      <c r="BS278" s="101" t="s">
        <v>5472</v>
      </c>
      <c r="BX278" s="100" t="s">
        <v>269</v>
      </c>
      <c r="BY278" s="100" t="s">
        <v>269</v>
      </c>
      <c r="CD278" s="100">
        <v>32380000000</v>
      </c>
      <c r="CE278" s="100" t="s">
        <v>3130</v>
      </c>
      <c r="CT278" s="100" t="b">
        <f>Table1[[#This Row],[company_name_netzero]]&lt;&gt;""</f>
        <v>1</v>
      </c>
      <c r="CZ278" s="100" t="b">
        <f>Table1[[#This Row],[company_name_re100]]&lt;&gt;""</f>
        <v>0</v>
      </c>
    </row>
    <row r="279" spans="1:104" ht="21.9" hidden="1" customHeight="1">
      <c r="A279" s="100">
        <v>277</v>
      </c>
      <c r="B279" s="100" t="s">
        <v>1725</v>
      </c>
      <c r="C279" s="100" t="s">
        <v>5473</v>
      </c>
      <c r="D279" s="100" t="s">
        <v>1726</v>
      </c>
      <c r="E279" s="103">
        <v>6.2E-2</v>
      </c>
      <c r="F279" s="100" t="s">
        <v>1727</v>
      </c>
      <c r="G279" s="106">
        <v>0.03</v>
      </c>
      <c r="H279" s="100" t="s">
        <v>1728</v>
      </c>
      <c r="I279" s="102">
        <v>82878</v>
      </c>
      <c r="J279" s="100">
        <v>20</v>
      </c>
      <c r="K279" s="100">
        <v>21</v>
      </c>
      <c r="L279" s="100">
        <v>40012670</v>
      </c>
      <c r="M279" s="100" t="s">
        <v>5474</v>
      </c>
      <c r="N279" s="100" t="s">
        <v>5475</v>
      </c>
      <c r="O279" s="100" t="s">
        <v>5476</v>
      </c>
      <c r="P279" s="100" t="s">
        <v>2980</v>
      </c>
      <c r="Q279" s="100" t="s">
        <v>2374</v>
      </c>
      <c r="R279" s="100" t="s">
        <v>3136</v>
      </c>
      <c r="S279" s="100" t="s">
        <v>3118</v>
      </c>
      <c r="T279" s="100" t="s">
        <v>673</v>
      </c>
      <c r="U279" s="100" t="s">
        <v>2984</v>
      </c>
      <c r="V279" s="100" t="s">
        <v>3086</v>
      </c>
      <c r="W279" s="100" t="s">
        <v>673</v>
      </c>
      <c r="X279" s="100" t="s">
        <v>2984</v>
      </c>
      <c r="Y279" s="100" t="s">
        <v>5174</v>
      </c>
      <c r="Z279" s="100" t="s">
        <v>673</v>
      </c>
      <c r="AA279" s="100" t="s">
        <v>5174</v>
      </c>
      <c r="AB279" s="100" t="s">
        <v>5477</v>
      </c>
      <c r="AC279" s="100" t="s">
        <v>2986</v>
      </c>
      <c r="AD279" s="104">
        <v>44413.041666666664</v>
      </c>
      <c r="AE279" s="100" t="s">
        <v>2987</v>
      </c>
      <c r="AG279" s="104">
        <v>45008.041666666664</v>
      </c>
      <c r="AH279" s="100" t="b">
        <f>Table1[[#This Row],[sbti_id]]&lt;&gt;""</f>
        <v>1</v>
      </c>
      <c r="AI279" s="100" t="s">
        <v>5474</v>
      </c>
      <c r="AJ279" s="100" t="s">
        <v>3370</v>
      </c>
      <c r="AK279" s="100" t="s">
        <v>3136</v>
      </c>
      <c r="AL279" s="100" t="s">
        <v>2264</v>
      </c>
      <c r="AM279" s="100" t="s">
        <v>269</v>
      </c>
      <c r="AN279" s="100" t="s">
        <v>417</v>
      </c>
      <c r="AQ279" s="100">
        <v>2045</v>
      </c>
      <c r="AR279" s="100" t="s">
        <v>2992</v>
      </c>
      <c r="AS279" s="100">
        <v>2022</v>
      </c>
      <c r="AT279" s="100" t="s">
        <v>5478</v>
      </c>
      <c r="AU279" s="100" t="s">
        <v>5479</v>
      </c>
      <c r="AV279" s="100" t="s">
        <v>3444</v>
      </c>
      <c r="AW279" s="100">
        <v>2030</v>
      </c>
      <c r="AZ279" s="100" t="s">
        <v>5480</v>
      </c>
      <c r="BA279" s="100" t="s">
        <v>5481</v>
      </c>
      <c r="BB279" s="100" t="s">
        <v>267</v>
      </c>
      <c r="BC279" s="100" t="s">
        <v>266</v>
      </c>
      <c r="BD279" s="100" t="s">
        <v>266</v>
      </c>
      <c r="BE279" s="100" t="s">
        <v>266</v>
      </c>
      <c r="BF279" s="101" t="s">
        <v>5482</v>
      </c>
      <c r="BG279" s="100" t="s">
        <v>266</v>
      </c>
      <c r="BH279" s="100" t="s">
        <v>3191</v>
      </c>
      <c r="BI279" s="100" t="s">
        <v>3001</v>
      </c>
      <c r="BJ279" s="100" t="s">
        <v>269</v>
      </c>
      <c r="BK279" s="100" t="s">
        <v>269</v>
      </c>
      <c r="BL279" s="101" t="s">
        <v>5483</v>
      </c>
      <c r="BM279" s="100" t="s">
        <v>266</v>
      </c>
      <c r="BN279" s="100" t="s">
        <v>3061</v>
      </c>
      <c r="BQ279" s="100" t="s">
        <v>269</v>
      </c>
      <c r="BR279" s="100" t="s">
        <v>267</v>
      </c>
      <c r="BS279" s="101" t="s">
        <v>5484</v>
      </c>
      <c r="BX279" s="100" t="s">
        <v>269</v>
      </c>
      <c r="BY279" s="100" t="s">
        <v>266</v>
      </c>
      <c r="CD279" s="100">
        <v>44437000000</v>
      </c>
      <c r="CE279" s="100" t="s">
        <v>3130</v>
      </c>
      <c r="CF279" s="100">
        <v>84587</v>
      </c>
      <c r="CT279" s="100" t="b">
        <f>Table1[[#This Row],[company_name_netzero]]&lt;&gt;""</f>
        <v>1</v>
      </c>
      <c r="CU279" s="100" t="s">
        <v>1725</v>
      </c>
      <c r="CV279" s="100">
        <v>2020</v>
      </c>
      <c r="CW279" s="100">
        <v>2030</v>
      </c>
      <c r="CX279" s="100" t="s">
        <v>4302</v>
      </c>
      <c r="CY279" s="100" t="s">
        <v>2374</v>
      </c>
      <c r="CZ279" s="100" t="b">
        <f>Table1[[#This Row],[company_name_re100]]&lt;&gt;""</f>
        <v>1</v>
      </c>
    </row>
    <row r="280" spans="1:104" ht="21.9" hidden="1" customHeight="1">
      <c r="A280" s="100">
        <v>278</v>
      </c>
      <c r="B280" s="100" t="s">
        <v>2059</v>
      </c>
      <c r="C280" s="100" t="s">
        <v>5485</v>
      </c>
      <c r="D280" s="100" t="s">
        <v>2060</v>
      </c>
      <c r="E280" s="103">
        <v>8.0000000000000002E-3</v>
      </c>
      <c r="F280" s="100" t="s">
        <v>2061</v>
      </c>
      <c r="H280" s="100" t="s">
        <v>2062</v>
      </c>
      <c r="I280" s="102">
        <v>138000</v>
      </c>
      <c r="J280" s="100">
        <v>-2</v>
      </c>
      <c r="K280" s="100">
        <v>24</v>
      </c>
      <c r="L280" s="100">
        <v>40001494</v>
      </c>
      <c r="M280" s="100" t="s">
        <v>5486</v>
      </c>
      <c r="N280" s="100" t="s">
        <v>5487</v>
      </c>
      <c r="O280" s="100" t="s">
        <v>5488</v>
      </c>
      <c r="P280" s="100" t="s">
        <v>2980</v>
      </c>
      <c r="Q280" s="100" t="s">
        <v>2981</v>
      </c>
      <c r="R280" s="100" t="s">
        <v>2982</v>
      </c>
      <c r="S280" s="100" t="s">
        <v>3983</v>
      </c>
      <c r="T280" s="100" t="s">
        <v>673</v>
      </c>
      <c r="U280" s="100" t="s">
        <v>3950</v>
      </c>
      <c r="V280" s="100">
        <v>2030</v>
      </c>
      <c r="AB280" s="100" t="s">
        <v>5489</v>
      </c>
      <c r="AE280" s="100" t="s">
        <v>3952</v>
      </c>
      <c r="AG280" s="104">
        <v>43369.041666666664</v>
      </c>
      <c r="AH280" s="100" t="b">
        <f>Table1[[#This Row],[sbti_id]]&lt;&gt;""</f>
        <v>1</v>
      </c>
      <c r="AI280" s="100" t="s">
        <v>2059</v>
      </c>
      <c r="AJ280" s="100" t="s">
        <v>2989</v>
      </c>
      <c r="AK280" s="100" t="s">
        <v>2990</v>
      </c>
      <c r="AL280" s="100" t="s">
        <v>2264</v>
      </c>
      <c r="AM280" s="100" t="s">
        <v>269</v>
      </c>
      <c r="AN280" s="100" t="s">
        <v>417</v>
      </c>
      <c r="AP280" s="100">
        <v>2018</v>
      </c>
      <c r="AQ280" s="100">
        <v>2050</v>
      </c>
      <c r="AR280" s="100" t="s">
        <v>2992</v>
      </c>
      <c r="AS280" s="100">
        <v>2022</v>
      </c>
      <c r="AT280" s="100" t="s">
        <v>5490</v>
      </c>
      <c r="AU280" s="100" t="s">
        <v>5491</v>
      </c>
      <c r="AV280" s="100" t="s">
        <v>9</v>
      </c>
      <c r="AW280" s="100">
        <v>2030</v>
      </c>
      <c r="AY280" s="100">
        <v>2018</v>
      </c>
      <c r="AZ280" s="101" t="s">
        <v>5492</v>
      </c>
      <c r="BA280" s="101" t="s">
        <v>5493</v>
      </c>
      <c r="BB280" s="100" t="s">
        <v>2998</v>
      </c>
      <c r="BC280" s="100" t="s">
        <v>266</v>
      </c>
      <c r="BD280" s="100" t="s">
        <v>266</v>
      </c>
      <c r="BE280" s="100" t="s">
        <v>266</v>
      </c>
      <c r="BF280" s="100" t="s">
        <v>5494</v>
      </c>
      <c r="BG280" s="100" t="s">
        <v>266</v>
      </c>
      <c r="BH280" s="100" t="s">
        <v>3148</v>
      </c>
      <c r="BI280" s="100" t="s">
        <v>3001</v>
      </c>
      <c r="BJ280" s="100" t="s">
        <v>266</v>
      </c>
      <c r="BK280" s="100" t="s">
        <v>266</v>
      </c>
      <c r="BL280" s="101" t="s">
        <v>5495</v>
      </c>
      <c r="BM280" s="100" t="s">
        <v>266</v>
      </c>
      <c r="BN280" s="100" t="s">
        <v>3061</v>
      </c>
      <c r="BQ280" s="100" t="s">
        <v>266</v>
      </c>
      <c r="BR280" s="100" t="s">
        <v>3019</v>
      </c>
      <c r="BS280" s="100" t="s">
        <v>5496</v>
      </c>
      <c r="BX280" s="100" t="s">
        <v>269</v>
      </c>
      <c r="BY280" s="100" t="s">
        <v>269</v>
      </c>
      <c r="CD280" s="100">
        <v>53613000000</v>
      </c>
      <c r="CE280" s="100" t="s">
        <v>3587</v>
      </c>
      <c r="CF280" s="100">
        <v>138000</v>
      </c>
      <c r="CS280" s="100" t="s">
        <v>5497</v>
      </c>
      <c r="CT280" s="100" t="b">
        <f>Table1[[#This Row],[company_name_netzero]]&lt;&gt;""</f>
        <v>1</v>
      </c>
      <c r="CZ280" s="100" t="b">
        <f>Table1[[#This Row],[company_name_re100]]&lt;&gt;""</f>
        <v>0</v>
      </c>
    </row>
    <row r="281" spans="1:104" ht="21.9" hidden="1" customHeight="1">
      <c r="A281" s="100">
        <v>279</v>
      </c>
      <c r="B281" s="100" t="s">
        <v>1189</v>
      </c>
      <c r="C281" s="100" t="s">
        <v>5498</v>
      </c>
      <c r="D281" s="100" t="s">
        <v>1190</v>
      </c>
      <c r="E281" s="103">
        <v>-0.108</v>
      </c>
      <c r="F281" s="100" t="s">
        <v>1191</v>
      </c>
      <c r="G281" s="103">
        <v>-0.49299999999999999</v>
      </c>
      <c r="H281" s="100" t="s">
        <v>1192</v>
      </c>
      <c r="I281" s="102">
        <v>23000</v>
      </c>
      <c r="J281" s="100">
        <v>-49</v>
      </c>
      <c r="K281" s="100">
        <v>23</v>
      </c>
      <c r="L281" s="100">
        <v>40012156</v>
      </c>
      <c r="N281" s="100" t="s">
        <v>5499</v>
      </c>
      <c r="O281" s="100" t="s">
        <v>5500</v>
      </c>
      <c r="P281" s="100" t="s">
        <v>2980</v>
      </c>
      <c r="Q281" s="100" t="s">
        <v>2981</v>
      </c>
      <c r="R281" s="100" t="s">
        <v>2982</v>
      </c>
      <c r="S281" s="100" t="s">
        <v>4314</v>
      </c>
      <c r="T281" s="100" t="s">
        <v>673</v>
      </c>
      <c r="U281" s="100" t="s">
        <v>4121</v>
      </c>
      <c r="V281" s="100">
        <v>2030</v>
      </c>
      <c r="AB281" s="100" t="s">
        <v>5501</v>
      </c>
      <c r="AE281" s="100" t="s">
        <v>4123</v>
      </c>
      <c r="AG281" s="104">
        <v>44525.041666666664</v>
      </c>
      <c r="AH281" s="100" t="b">
        <f>Table1[[#This Row],[sbti_id]]&lt;&gt;""</f>
        <v>1</v>
      </c>
      <c r="AJ281" s="100" t="s">
        <v>2989</v>
      </c>
      <c r="AK281" s="100" t="s">
        <v>2990</v>
      </c>
      <c r="AL281" s="100" t="s">
        <v>2264</v>
      </c>
      <c r="AM281" s="100" t="s">
        <v>269</v>
      </c>
      <c r="AN281" s="100" t="s">
        <v>2995</v>
      </c>
      <c r="AO281" s="100">
        <v>25</v>
      </c>
      <c r="AP281" s="100">
        <v>2020</v>
      </c>
      <c r="AQ281" s="100">
        <v>2030</v>
      </c>
      <c r="AR281" s="100" t="s">
        <v>2992</v>
      </c>
      <c r="AS281" s="100">
        <v>2021</v>
      </c>
      <c r="AT281" s="101" t="s">
        <v>5502</v>
      </c>
      <c r="AU281" s="100" t="s">
        <v>5503</v>
      </c>
      <c r="AV281" s="100" t="s">
        <v>3013</v>
      </c>
      <c r="BB281" s="100" t="s">
        <v>2998</v>
      </c>
      <c r="BC281" s="100" t="s">
        <v>266</v>
      </c>
      <c r="BD281" s="100" t="s">
        <v>266</v>
      </c>
      <c r="BE281" s="100" t="s">
        <v>266</v>
      </c>
      <c r="BF281" s="101" t="s">
        <v>5504</v>
      </c>
      <c r="BG281" s="100" t="s">
        <v>266</v>
      </c>
      <c r="BH281" s="100" t="s">
        <v>5505</v>
      </c>
      <c r="BI281" s="100" t="s">
        <v>3001</v>
      </c>
      <c r="BJ281" s="100" t="s">
        <v>269</v>
      </c>
      <c r="BK281" s="100" t="s">
        <v>266</v>
      </c>
      <c r="BL281" s="100" t="s">
        <v>5506</v>
      </c>
      <c r="BM281" s="100" t="s">
        <v>267</v>
      </c>
      <c r="BQ281" s="100" t="s">
        <v>269</v>
      </c>
      <c r="BR281" s="100" t="s">
        <v>3019</v>
      </c>
      <c r="BS281" s="101" t="s">
        <v>5507</v>
      </c>
      <c r="BX281" s="100" t="s">
        <v>269</v>
      </c>
      <c r="BY281" s="100" t="s">
        <v>269</v>
      </c>
      <c r="CD281" s="100">
        <v>53112000000</v>
      </c>
      <c r="CE281" s="100" t="s">
        <v>3587</v>
      </c>
      <c r="CT281" s="100" t="b">
        <f>Table1[[#This Row],[company_name_netzero]]&lt;&gt;""</f>
        <v>0</v>
      </c>
      <c r="CZ281" s="100" t="b">
        <f>Table1[[#This Row],[company_name_re100]]&lt;&gt;""</f>
        <v>0</v>
      </c>
    </row>
    <row r="282" spans="1:104" ht="21.9" hidden="1" customHeight="1">
      <c r="A282" s="100">
        <v>280</v>
      </c>
      <c r="B282" s="100" t="s">
        <v>1108</v>
      </c>
      <c r="C282" s="100" t="s">
        <v>5508</v>
      </c>
      <c r="D282" s="100" t="s">
        <v>1109</v>
      </c>
      <c r="E282" s="103">
        <v>-2.1000000000000001E-2</v>
      </c>
      <c r="F282" s="100" t="s">
        <v>1110</v>
      </c>
      <c r="G282" s="103">
        <v>-12.105</v>
      </c>
      <c r="H282" s="100" t="s">
        <v>1111</v>
      </c>
      <c r="I282" s="102">
        <v>108900</v>
      </c>
      <c r="J282" s="100">
        <v>-19</v>
      </c>
      <c r="K282" s="100">
        <v>31</v>
      </c>
      <c r="AH282" s="100" t="b">
        <f>Table1[[#This Row],[sbti_id]]&lt;&gt;""</f>
        <v>0</v>
      </c>
      <c r="AI282" s="100" t="s">
        <v>1108</v>
      </c>
      <c r="AJ282" s="100" t="s">
        <v>2989</v>
      </c>
      <c r="AK282" s="100" t="s">
        <v>2990</v>
      </c>
      <c r="AL282" s="100" t="s">
        <v>2264</v>
      </c>
      <c r="AM282" s="100" t="s">
        <v>269</v>
      </c>
      <c r="AN282" s="100" t="s">
        <v>417</v>
      </c>
      <c r="AP282" s="100">
        <v>2019</v>
      </c>
      <c r="AQ282" s="100">
        <v>2040</v>
      </c>
      <c r="AR282" s="100" t="s">
        <v>2992</v>
      </c>
      <c r="AS282" s="100">
        <v>2022</v>
      </c>
      <c r="AT282" s="101" t="s">
        <v>5509</v>
      </c>
      <c r="AU282" s="100" t="s">
        <v>5510</v>
      </c>
      <c r="AV282" s="100" t="s">
        <v>2995</v>
      </c>
      <c r="AW282" s="100">
        <v>2030</v>
      </c>
      <c r="AX282" s="100">
        <v>10</v>
      </c>
      <c r="AY282" s="100">
        <v>2019</v>
      </c>
      <c r="AZ282" s="101" t="s">
        <v>5511</v>
      </c>
      <c r="BA282" s="101" t="s">
        <v>5512</v>
      </c>
      <c r="BB282" s="100" t="s">
        <v>2998</v>
      </c>
      <c r="BC282" s="100" t="s">
        <v>266</v>
      </c>
      <c r="BD282" s="100" t="s">
        <v>266</v>
      </c>
      <c r="BE282" s="100" t="s">
        <v>738</v>
      </c>
      <c r="BF282" s="101" t="s">
        <v>5513</v>
      </c>
      <c r="BG282" s="100" t="s">
        <v>266</v>
      </c>
      <c r="BH282" s="100" t="s">
        <v>3448</v>
      </c>
      <c r="BI282" s="100" t="s">
        <v>3001</v>
      </c>
      <c r="BJ282" s="100" t="s">
        <v>266</v>
      </c>
      <c r="BK282" s="100" t="s">
        <v>267</v>
      </c>
      <c r="BL282" s="101" t="s">
        <v>5514</v>
      </c>
      <c r="BM282" s="100" t="s">
        <v>266</v>
      </c>
      <c r="BN282" s="100" t="s">
        <v>3238</v>
      </c>
      <c r="BP282" s="100" t="s">
        <v>5515</v>
      </c>
      <c r="BQ282" s="100" t="s">
        <v>269</v>
      </c>
      <c r="BR282" s="100" t="s">
        <v>3271</v>
      </c>
      <c r="BS282" s="101" t="s">
        <v>5516</v>
      </c>
      <c r="BX282" s="100" t="s">
        <v>269</v>
      </c>
      <c r="BY282" s="100" t="s">
        <v>269</v>
      </c>
      <c r="CD282" s="100">
        <v>53044000000</v>
      </c>
      <c r="CE282" s="100" t="s">
        <v>3095</v>
      </c>
      <c r="CF282" s="100">
        <v>108900</v>
      </c>
      <c r="CT282" s="100" t="b">
        <f>Table1[[#This Row],[company_name_netzero]]&lt;&gt;""</f>
        <v>1</v>
      </c>
      <c r="CU282" s="100" t="s">
        <v>1108</v>
      </c>
      <c r="CV282" s="100">
        <v>2020</v>
      </c>
      <c r="CW282" s="100">
        <v>2030</v>
      </c>
      <c r="CX282" s="100" t="s">
        <v>3095</v>
      </c>
      <c r="CY282" s="100" t="s">
        <v>2981</v>
      </c>
      <c r="CZ282" s="100" t="b">
        <f>Table1[[#This Row],[company_name_re100]]&lt;&gt;""</f>
        <v>1</v>
      </c>
    </row>
    <row r="283" spans="1:104" ht="21.9" hidden="1" customHeight="1">
      <c r="A283" s="100">
        <v>281</v>
      </c>
      <c r="B283" s="100" t="s">
        <v>1193</v>
      </c>
      <c r="C283" s="100" t="s">
        <v>5517</v>
      </c>
      <c r="D283" s="100" t="s">
        <v>1194</v>
      </c>
      <c r="E283" s="103">
        <v>-1E-3</v>
      </c>
      <c r="F283" s="100" t="s">
        <v>1195</v>
      </c>
      <c r="G283" s="103">
        <v>-0.56799999999999995</v>
      </c>
      <c r="H283" s="100" t="s">
        <v>1196</v>
      </c>
      <c r="I283" s="102">
        <v>16449</v>
      </c>
      <c r="J283" s="100">
        <v>-6</v>
      </c>
      <c r="K283" s="100">
        <v>31</v>
      </c>
      <c r="AH283" s="100" t="b">
        <f>Table1[[#This Row],[sbti_id]]&lt;&gt;""</f>
        <v>0</v>
      </c>
      <c r="AI283" s="100" t="s">
        <v>5518</v>
      </c>
      <c r="AJ283" s="100" t="s">
        <v>3185</v>
      </c>
      <c r="AK283" s="100" t="s">
        <v>3040</v>
      </c>
      <c r="AL283" s="100" t="s">
        <v>2264</v>
      </c>
      <c r="AM283" s="100" t="s">
        <v>269</v>
      </c>
      <c r="AN283" s="100" t="s">
        <v>675</v>
      </c>
      <c r="AQ283" s="100">
        <v>2050</v>
      </c>
      <c r="AR283" s="100" t="s">
        <v>3041</v>
      </c>
      <c r="AS283" s="100">
        <v>2021</v>
      </c>
      <c r="AT283" s="101" t="s">
        <v>5519</v>
      </c>
      <c r="AU283" s="100" t="s">
        <v>5520</v>
      </c>
      <c r="AV283" s="100" t="s">
        <v>2995</v>
      </c>
      <c r="AW283" s="100">
        <v>2030</v>
      </c>
      <c r="AX283" s="100">
        <v>46</v>
      </c>
      <c r="AY283" s="100">
        <v>2013</v>
      </c>
      <c r="AZ283" s="101" t="s">
        <v>5521</v>
      </c>
      <c r="BA283" s="101" t="s">
        <v>5522</v>
      </c>
      <c r="BB283" s="100" t="s">
        <v>3014</v>
      </c>
      <c r="BC283" s="100" t="s">
        <v>266</v>
      </c>
      <c r="BD283" s="100" t="s">
        <v>266</v>
      </c>
      <c r="BE283" s="100" t="s">
        <v>738</v>
      </c>
      <c r="BF283" s="100" t="s">
        <v>5523</v>
      </c>
      <c r="BG283" s="100" t="s">
        <v>266</v>
      </c>
      <c r="BH283" s="100" t="s">
        <v>3696</v>
      </c>
      <c r="BI283" s="100" t="s">
        <v>3001</v>
      </c>
      <c r="BJ283" s="100" t="s">
        <v>269</v>
      </c>
      <c r="BK283" s="100" t="s">
        <v>266</v>
      </c>
      <c r="BL283" s="101" t="s">
        <v>5524</v>
      </c>
      <c r="BM283" s="100" t="s">
        <v>267</v>
      </c>
      <c r="BQ283" s="100" t="s">
        <v>269</v>
      </c>
      <c r="BR283" s="100" t="s">
        <v>3271</v>
      </c>
      <c r="BS283" s="101" t="s">
        <v>5525</v>
      </c>
      <c r="BX283" s="100" t="s">
        <v>269</v>
      </c>
      <c r="BY283" s="100" t="s">
        <v>269</v>
      </c>
      <c r="CD283" s="100">
        <v>60685000000</v>
      </c>
      <c r="CE283" s="100" t="s">
        <v>3036</v>
      </c>
      <c r="CF283" s="100">
        <v>13991</v>
      </c>
      <c r="CT283" s="100" t="b">
        <f>Table1[[#This Row],[company_name_netzero]]&lt;&gt;""</f>
        <v>1</v>
      </c>
      <c r="CZ283" s="100" t="b">
        <f>Table1[[#This Row],[company_name_re100]]&lt;&gt;""</f>
        <v>0</v>
      </c>
    </row>
    <row r="284" spans="1:104" ht="21.9" hidden="1" customHeight="1">
      <c r="A284" s="100">
        <v>282</v>
      </c>
      <c r="B284" s="100" t="s">
        <v>1201</v>
      </c>
      <c r="C284" s="100" t="s">
        <v>5526</v>
      </c>
      <c r="D284" s="100" t="s">
        <v>1202</v>
      </c>
      <c r="E284" s="106">
        <v>0.06</v>
      </c>
      <c r="F284" s="100" t="s">
        <v>1203</v>
      </c>
      <c r="G284" s="103">
        <v>0.23100000000000001</v>
      </c>
      <c r="H284" s="100" t="s">
        <v>1204</v>
      </c>
      <c r="I284" s="102">
        <v>159000</v>
      </c>
      <c r="J284" s="100">
        <v>17</v>
      </c>
      <c r="K284" s="100">
        <v>19</v>
      </c>
      <c r="AH284" s="100" t="b">
        <f>Table1[[#This Row],[sbti_id]]&lt;&gt;""</f>
        <v>0</v>
      </c>
      <c r="AI284" s="100" t="s">
        <v>1201</v>
      </c>
      <c r="AJ284" s="100" t="s">
        <v>2989</v>
      </c>
      <c r="AK284" s="100" t="s">
        <v>2990</v>
      </c>
      <c r="AL284" s="100" t="s">
        <v>2264</v>
      </c>
      <c r="AM284" s="100" t="s">
        <v>269</v>
      </c>
      <c r="AN284" s="100" t="s">
        <v>417</v>
      </c>
      <c r="AQ284" s="100">
        <v>2050</v>
      </c>
      <c r="AR284" s="100" t="s">
        <v>2992</v>
      </c>
      <c r="AS284" s="100">
        <v>2021</v>
      </c>
      <c r="AT284" s="101" t="s">
        <v>5527</v>
      </c>
      <c r="AU284" s="100" t="s">
        <v>5528</v>
      </c>
      <c r="AV284" s="100" t="s">
        <v>2995</v>
      </c>
      <c r="AW284" s="100">
        <v>2030</v>
      </c>
      <c r="AX284" s="100">
        <v>50</v>
      </c>
      <c r="AY284" s="100">
        <v>2020</v>
      </c>
      <c r="AZ284" s="100" t="s">
        <v>5529</v>
      </c>
      <c r="BA284" s="101" t="s">
        <v>5530</v>
      </c>
      <c r="BB284" s="100" t="s">
        <v>2998</v>
      </c>
      <c r="BC284" s="100" t="s">
        <v>266</v>
      </c>
      <c r="BD284" s="100" t="s">
        <v>266</v>
      </c>
      <c r="BE284" s="100" t="s">
        <v>266</v>
      </c>
      <c r="BF284" s="101" t="s">
        <v>5531</v>
      </c>
      <c r="BG284" s="100" t="s">
        <v>269</v>
      </c>
      <c r="BI284" s="100" t="s">
        <v>3001</v>
      </c>
      <c r="BJ284" s="100" t="s">
        <v>269</v>
      </c>
      <c r="BK284" s="100" t="s">
        <v>266</v>
      </c>
      <c r="BL284" s="101" t="s">
        <v>5532</v>
      </c>
      <c r="BM284" s="100" t="s">
        <v>267</v>
      </c>
      <c r="BQ284" s="100" t="s">
        <v>269</v>
      </c>
      <c r="BR284" s="100" t="s">
        <v>267</v>
      </c>
      <c r="BS284" s="101" t="s">
        <v>5533</v>
      </c>
      <c r="BX284" s="100" t="s">
        <v>269</v>
      </c>
      <c r="BY284" s="100" t="s">
        <v>266</v>
      </c>
      <c r="CD284" s="100">
        <v>55783000000</v>
      </c>
      <c r="CE284" s="100" t="s">
        <v>3080</v>
      </c>
      <c r="CF284" s="100">
        <v>159000</v>
      </c>
      <c r="CT284" s="100" t="b">
        <f>Table1[[#This Row],[company_name_netzero]]&lt;&gt;""</f>
        <v>1</v>
      </c>
      <c r="CZ284" s="100" t="b">
        <f>Table1[[#This Row],[company_name_re100]]&lt;&gt;""</f>
        <v>0</v>
      </c>
    </row>
    <row r="285" spans="1:104" ht="21.9" hidden="1" customHeight="1">
      <c r="A285" s="100">
        <v>283</v>
      </c>
      <c r="B285" s="100" t="s">
        <v>1210</v>
      </c>
      <c r="C285" s="100" t="s">
        <v>5534</v>
      </c>
      <c r="D285" s="100" t="s">
        <v>1211</v>
      </c>
      <c r="E285" s="103">
        <v>-1.6E-2</v>
      </c>
      <c r="F285" s="100" t="s">
        <v>1212</v>
      </c>
      <c r="G285" s="103">
        <v>-0.13200000000000001</v>
      </c>
      <c r="H285" s="100" t="s">
        <v>1213</v>
      </c>
      <c r="I285" s="102">
        <v>86259</v>
      </c>
      <c r="J285" s="100">
        <v>-12</v>
      </c>
      <c r="K285" s="100">
        <v>16</v>
      </c>
      <c r="L285" s="100">
        <v>40015548</v>
      </c>
      <c r="M285" s="100" t="s">
        <v>5535</v>
      </c>
      <c r="N285" s="100" t="s">
        <v>5536</v>
      </c>
      <c r="O285" s="100" t="s">
        <v>5537</v>
      </c>
      <c r="P285" s="100" t="s">
        <v>2980</v>
      </c>
      <c r="Q285" s="100" t="s">
        <v>5538</v>
      </c>
      <c r="R285" s="100" t="s">
        <v>3181</v>
      </c>
      <c r="S285" s="100" t="s">
        <v>3137</v>
      </c>
      <c r="T285" s="100" t="s">
        <v>1421</v>
      </c>
      <c r="AF285" s="100" t="s">
        <v>2988</v>
      </c>
      <c r="AG285" s="104">
        <v>44728.041666666664</v>
      </c>
      <c r="AH285" s="100" t="b">
        <f>Table1[[#This Row],[sbti_id]]&lt;&gt;""</f>
        <v>1</v>
      </c>
      <c r="AI285" s="100" t="s">
        <v>1210</v>
      </c>
      <c r="AJ285" s="100" t="s">
        <v>3898</v>
      </c>
      <c r="AK285" s="100" t="s">
        <v>3899</v>
      </c>
      <c r="AL285" s="100" t="s">
        <v>2264</v>
      </c>
      <c r="AM285" s="100" t="s">
        <v>269</v>
      </c>
      <c r="AN285" s="100" t="s">
        <v>417</v>
      </c>
      <c r="AQ285" s="100">
        <v>2045</v>
      </c>
      <c r="AR285" s="100" t="s">
        <v>2992</v>
      </c>
      <c r="AS285" s="100">
        <v>2025</v>
      </c>
      <c r="AT285" s="101" t="s">
        <v>5539</v>
      </c>
      <c r="AU285" s="100" t="s">
        <v>5540</v>
      </c>
      <c r="AV285" s="100" t="s">
        <v>2995</v>
      </c>
      <c r="AW285" s="100">
        <v>2030</v>
      </c>
      <c r="AX285" s="100">
        <v>25</v>
      </c>
      <c r="AY285" s="100">
        <v>2020</v>
      </c>
      <c r="AZ285" s="101" t="s">
        <v>5541</v>
      </c>
      <c r="BA285" s="101" t="s">
        <v>5542</v>
      </c>
      <c r="BB285" s="100" t="s">
        <v>2998</v>
      </c>
      <c r="BC285" s="100" t="s">
        <v>266</v>
      </c>
      <c r="BD285" s="100" t="s">
        <v>266</v>
      </c>
      <c r="BE285" s="100" t="s">
        <v>266</v>
      </c>
      <c r="BF285" s="101" t="s">
        <v>5543</v>
      </c>
      <c r="BG285" s="100" t="s">
        <v>266</v>
      </c>
      <c r="BH285" s="100" t="s">
        <v>5505</v>
      </c>
      <c r="BI285" s="100" t="s">
        <v>3001</v>
      </c>
      <c r="BJ285" s="100" t="s">
        <v>269</v>
      </c>
      <c r="BK285" s="100" t="s">
        <v>267</v>
      </c>
      <c r="BL285" s="101" t="s">
        <v>5544</v>
      </c>
      <c r="BM285" s="100" t="s">
        <v>267</v>
      </c>
      <c r="BQ285" s="100" t="s">
        <v>269</v>
      </c>
      <c r="BR285" s="100" t="s">
        <v>267</v>
      </c>
      <c r="BX285" s="100" t="s">
        <v>266</v>
      </c>
      <c r="BY285" s="100" t="s">
        <v>269</v>
      </c>
      <c r="CD285" s="100">
        <v>52951000000</v>
      </c>
      <c r="CE285" s="100" t="s">
        <v>3095</v>
      </c>
      <c r="CF285" s="100">
        <v>58442</v>
      </c>
      <c r="CT285" s="100" t="b">
        <f>Table1[[#This Row],[company_name_netzero]]&lt;&gt;""</f>
        <v>1</v>
      </c>
      <c r="CU285" s="100" t="s">
        <v>5535</v>
      </c>
      <c r="CV285" s="100">
        <v>2016</v>
      </c>
      <c r="CW285" s="100">
        <v>2030</v>
      </c>
      <c r="CX285" s="100" t="s">
        <v>3095</v>
      </c>
      <c r="CY285" s="100" t="s">
        <v>5538</v>
      </c>
      <c r="CZ285" s="100" t="b">
        <f>Table1[[#This Row],[company_name_re100]]&lt;&gt;""</f>
        <v>1</v>
      </c>
    </row>
    <row r="286" spans="1:104" ht="21.9" hidden="1" customHeight="1">
      <c r="A286" s="100">
        <v>284</v>
      </c>
      <c r="B286" s="100" t="s">
        <v>1218</v>
      </c>
      <c r="C286" s="100" t="s">
        <v>5545</v>
      </c>
      <c r="D286" s="100" t="s">
        <v>1219</v>
      </c>
      <c r="E286" s="103">
        <v>0.46400000000000002</v>
      </c>
      <c r="F286" s="100" t="s">
        <v>1220</v>
      </c>
      <c r="G286" s="103">
        <v>-0.58099999999999996</v>
      </c>
      <c r="H286" s="100" t="s">
        <v>1221</v>
      </c>
      <c r="I286" s="102">
        <v>37000</v>
      </c>
      <c r="J286" s="100">
        <v>143</v>
      </c>
      <c r="K286" s="100">
        <v>3</v>
      </c>
      <c r="L286" s="100">
        <v>40004565</v>
      </c>
      <c r="M286" s="100" t="s">
        <v>5546</v>
      </c>
      <c r="N286" s="100" t="s">
        <v>5547</v>
      </c>
      <c r="O286" s="100" t="s">
        <v>5548</v>
      </c>
      <c r="P286" s="100" t="s">
        <v>2980</v>
      </c>
      <c r="Q286" s="100" t="s">
        <v>2981</v>
      </c>
      <c r="R286" s="100" t="s">
        <v>2982</v>
      </c>
      <c r="S286" s="100" t="s">
        <v>3714</v>
      </c>
      <c r="T286" s="100" t="s">
        <v>3067</v>
      </c>
      <c r="AG286" s="104">
        <v>45351.041666666664</v>
      </c>
      <c r="AH286" s="100" t="b">
        <f>Table1[[#This Row],[sbti_id]]&lt;&gt;""</f>
        <v>1</v>
      </c>
      <c r="AI286" s="100" t="s">
        <v>1218</v>
      </c>
      <c r="AJ286" s="100" t="s">
        <v>2989</v>
      </c>
      <c r="AK286" s="100" t="s">
        <v>2990</v>
      </c>
      <c r="AL286" s="100" t="s">
        <v>2264</v>
      </c>
      <c r="AM286" s="100" t="s">
        <v>269</v>
      </c>
      <c r="AN286" s="100" t="s">
        <v>3013</v>
      </c>
      <c r="AQ286" s="100">
        <v>2030</v>
      </c>
      <c r="AR286" s="100" t="s">
        <v>2992</v>
      </c>
      <c r="AS286" s="100">
        <v>2030</v>
      </c>
      <c r="AT286" s="100" t="s">
        <v>5549</v>
      </c>
      <c r="AU286" s="100" t="s">
        <v>5550</v>
      </c>
      <c r="AV286" s="100" t="s">
        <v>2995</v>
      </c>
      <c r="AW286" s="100">
        <v>2030</v>
      </c>
      <c r="AX286" s="100">
        <v>38</v>
      </c>
      <c r="AY286" s="100">
        <v>2030</v>
      </c>
      <c r="AZ286" s="100" t="s">
        <v>5551</v>
      </c>
      <c r="BB286" s="100" t="s">
        <v>267</v>
      </c>
      <c r="BC286" s="100" t="s">
        <v>266</v>
      </c>
      <c r="BD286" s="100" t="s">
        <v>266</v>
      </c>
      <c r="BE286" s="100" t="s">
        <v>738</v>
      </c>
      <c r="BG286" s="100" t="s">
        <v>266</v>
      </c>
      <c r="BH286" s="100" t="s">
        <v>3448</v>
      </c>
      <c r="BI286" s="100" t="s">
        <v>3001</v>
      </c>
      <c r="BJ286" s="100" t="s">
        <v>269</v>
      </c>
      <c r="BK286" s="100" t="s">
        <v>266</v>
      </c>
      <c r="BM286" s="100" t="s">
        <v>267</v>
      </c>
      <c r="BQ286" s="100" t="s">
        <v>269</v>
      </c>
      <c r="BR286" s="100" t="s">
        <v>267</v>
      </c>
      <c r="BX286" s="100" t="s">
        <v>269</v>
      </c>
      <c r="BY286" s="100" t="s">
        <v>269</v>
      </c>
      <c r="CD286" s="100">
        <v>54529000000</v>
      </c>
      <c r="CE286" s="100" t="s">
        <v>3095</v>
      </c>
      <c r="CF286" s="100">
        <v>37000</v>
      </c>
      <c r="CT286" s="100" t="b">
        <f>Table1[[#This Row],[company_name_netzero]]&lt;&gt;""</f>
        <v>1</v>
      </c>
      <c r="CZ286" s="100" t="b">
        <f>Table1[[#This Row],[company_name_re100]]&lt;&gt;""</f>
        <v>0</v>
      </c>
    </row>
    <row r="287" spans="1:104" ht="21.9" hidden="1" customHeight="1">
      <c r="A287" s="100">
        <v>285</v>
      </c>
      <c r="B287" s="100" t="s">
        <v>1227</v>
      </c>
      <c r="C287" s="100" t="s">
        <v>5552</v>
      </c>
      <c r="D287" s="100" t="s">
        <v>1228</v>
      </c>
      <c r="E287" s="103">
        <v>-3.6999999999999998E-2</v>
      </c>
      <c r="F287" s="100" t="s">
        <v>1229</v>
      </c>
      <c r="G287" s="103">
        <v>-0.51400000000000001</v>
      </c>
      <c r="H287" s="100" t="s">
        <v>1230</v>
      </c>
      <c r="I287" s="102">
        <v>8750</v>
      </c>
      <c r="J287" s="100">
        <v>-27</v>
      </c>
      <c r="K287" s="100">
        <v>22</v>
      </c>
      <c r="AH287" s="100" t="b">
        <f>Table1[[#This Row],[sbti_id]]&lt;&gt;""</f>
        <v>0</v>
      </c>
      <c r="AI287" s="100" t="s">
        <v>1227</v>
      </c>
      <c r="AJ287" s="100" t="s">
        <v>3898</v>
      </c>
      <c r="AK287" s="100" t="s">
        <v>3899</v>
      </c>
      <c r="AL287" s="100" t="s">
        <v>2264</v>
      </c>
      <c r="AM287" s="100" t="s">
        <v>269</v>
      </c>
      <c r="AN287" s="100" t="s">
        <v>417</v>
      </c>
      <c r="AQ287" s="100">
        <v>2040</v>
      </c>
      <c r="AR287" s="100" t="s">
        <v>3041</v>
      </c>
      <c r="AT287" s="101" t="s">
        <v>5553</v>
      </c>
      <c r="AU287" s="100" t="s">
        <v>5554</v>
      </c>
      <c r="AV287" s="100" t="s">
        <v>3013</v>
      </c>
      <c r="BA287" s="101" t="s">
        <v>5555</v>
      </c>
      <c r="BB287" s="100" t="s">
        <v>2998</v>
      </c>
      <c r="BC287" s="100" t="s">
        <v>266</v>
      </c>
      <c r="BD287" s="100" t="s">
        <v>266</v>
      </c>
      <c r="BE287" s="100" t="s">
        <v>269</v>
      </c>
      <c r="BF287" s="101" t="s">
        <v>5556</v>
      </c>
      <c r="BG287" s="100" t="s">
        <v>266</v>
      </c>
      <c r="BI287" s="100" t="s">
        <v>3001</v>
      </c>
      <c r="BJ287" s="100" t="s">
        <v>266</v>
      </c>
      <c r="BK287" s="100" t="s">
        <v>267</v>
      </c>
      <c r="BM287" s="100" t="s">
        <v>267</v>
      </c>
      <c r="BQ287" s="100" t="s">
        <v>269</v>
      </c>
      <c r="BR287" s="100" t="s">
        <v>3271</v>
      </c>
      <c r="BX287" s="100" t="s">
        <v>269</v>
      </c>
      <c r="BY287" s="100" t="s">
        <v>269</v>
      </c>
      <c r="CD287" s="100">
        <v>53255000000</v>
      </c>
      <c r="CE287" s="100" t="s">
        <v>3036</v>
      </c>
      <c r="CF287" s="100">
        <v>34354</v>
      </c>
      <c r="CT287" s="100" t="b">
        <f>Table1[[#This Row],[company_name_netzero]]&lt;&gt;""</f>
        <v>1</v>
      </c>
      <c r="CZ287" s="100" t="b">
        <f>Table1[[#This Row],[company_name_re100]]&lt;&gt;""</f>
        <v>0</v>
      </c>
    </row>
    <row r="288" spans="1:104" ht="21.9" hidden="1" customHeight="1">
      <c r="A288" s="100">
        <v>286</v>
      </c>
      <c r="B288" s="100" t="s">
        <v>1231</v>
      </c>
      <c r="C288" s="100" t="s">
        <v>5557</v>
      </c>
      <c r="D288" s="100" t="s">
        <v>1232</v>
      </c>
      <c r="E288" s="103">
        <v>0.55100000000000005</v>
      </c>
      <c r="F288" s="100" t="s">
        <v>1233</v>
      </c>
      <c r="G288" s="103">
        <v>0.16900000000000001</v>
      </c>
      <c r="H288" s="100" t="s">
        <v>1234</v>
      </c>
      <c r="I288" s="102">
        <v>55545</v>
      </c>
      <c r="J288" s="100">
        <v>187</v>
      </c>
      <c r="K288" s="100">
        <v>5</v>
      </c>
      <c r="AH288" s="100" t="b">
        <f>Table1[[#This Row],[sbti_id]]&lt;&gt;""</f>
        <v>0</v>
      </c>
      <c r="AI288" s="100" t="s">
        <v>1231</v>
      </c>
      <c r="AJ288" s="100" t="s">
        <v>3887</v>
      </c>
      <c r="AK288" s="100" t="s">
        <v>3136</v>
      </c>
      <c r="AL288" s="100" t="s">
        <v>2264</v>
      </c>
      <c r="AM288" s="100" t="s">
        <v>269</v>
      </c>
      <c r="AN288" s="100" t="s">
        <v>3013</v>
      </c>
      <c r="AS288" s="100">
        <v>2018</v>
      </c>
      <c r="AU288" s="100" t="s">
        <v>5558</v>
      </c>
      <c r="AV288" s="100" t="s">
        <v>3013</v>
      </c>
      <c r="BA288" s="101" t="s">
        <v>5559</v>
      </c>
      <c r="BB288" s="100" t="s">
        <v>267</v>
      </c>
      <c r="BC288" s="100" t="s">
        <v>267</v>
      </c>
      <c r="BD288" s="100" t="s">
        <v>267</v>
      </c>
      <c r="BE288" s="100" t="s">
        <v>267</v>
      </c>
      <c r="BG288" s="100" t="s">
        <v>269</v>
      </c>
      <c r="BI288" s="100" t="s">
        <v>3001</v>
      </c>
      <c r="BJ288" s="100" t="s">
        <v>269</v>
      </c>
      <c r="BK288" s="100" t="s">
        <v>267</v>
      </c>
      <c r="BM288" s="100" t="s">
        <v>267</v>
      </c>
      <c r="BQ288" s="100" t="s">
        <v>269</v>
      </c>
      <c r="BR288" s="100" t="s">
        <v>267</v>
      </c>
      <c r="BX288" s="100" t="s">
        <v>269</v>
      </c>
      <c r="BY288" s="100" t="s">
        <v>269</v>
      </c>
      <c r="CD288" s="100">
        <v>21300000000</v>
      </c>
      <c r="CE288" s="100" t="s">
        <v>3080</v>
      </c>
      <c r="CF288" s="100">
        <v>94966</v>
      </c>
      <c r="CT288" s="100" t="b">
        <f>Table1[[#This Row],[company_name_netzero]]&lt;&gt;""</f>
        <v>1</v>
      </c>
      <c r="CZ288" s="100" t="b">
        <f>Table1[[#This Row],[company_name_re100]]&lt;&gt;""</f>
        <v>0</v>
      </c>
    </row>
    <row r="289" spans="1:104" ht="21.9" hidden="1" customHeight="1">
      <c r="A289" s="100">
        <v>287</v>
      </c>
      <c r="B289" s="100" t="s">
        <v>1483</v>
      </c>
      <c r="C289" s="100" t="s">
        <v>5560</v>
      </c>
      <c r="D289" s="100" t="s">
        <v>1484</v>
      </c>
      <c r="E289" s="103">
        <v>-4.3999999999999997E-2</v>
      </c>
      <c r="F289" s="100" t="s">
        <v>1485</v>
      </c>
      <c r="G289" s="103">
        <v>-0.19600000000000001</v>
      </c>
      <c r="H289" s="100" t="s">
        <v>1486</v>
      </c>
      <c r="I289" s="102">
        <v>75883</v>
      </c>
      <c r="J289" s="100">
        <v>-24</v>
      </c>
      <c r="K289" s="100">
        <v>31</v>
      </c>
      <c r="L289" s="120">
        <v>40001009</v>
      </c>
      <c r="M289" s="128" t="s">
        <v>5561</v>
      </c>
      <c r="N289" s="128" t="s">
        <v>5562</v>
      </c>
      <c r="O289" s="128" t="s">
        <v>5563</v>
      </c>
      <c r="P289" s="128" t="s">
        <v>2980</v>
      </c>
      <c r="Q289" s="128" t="s">
        <v>3982</v>
      </c>
      <c r="R289" s="128" t="s">
        <v>3136</v>
      </c>
      <c r="S289" s="128" t="s">
        <v>3118</v>
      </c>
      <c r="T289" s="128" t="s">
        <v>673</v>
      </c>
      <c r="U289" s="128" t="s">
        <v>3329</v>
      </c>
      <c r="V289" s="128">
        <v>2030</v>
      </c>
      <c r="W289" s="128" t="s">
        <v>673</v>
      </c>
      <c r="X289" s="128" t="s">
        <v>3329</v>
      </c>
      <c r="Y289" s="128">
        <v>2040</v>
      </c>
      <c r="Z289" s="128" t="s">
        <v>673</v>
      </c>
      <c r="AA289" s="128">
        <v>2040</v>
      </c>
      <c r="AB289" s="128" t="s">
        <v>5564</v>
      </c>
      <c r="AC289" s="128" t="s">
        <v>2986</v>
      </c>
      <c r="AD289" s="135">
        <v>44203.041666666664</v>
      </c>
      <c r="AE289" s="128" t="s">
        <v>3332</v>
      </c>
      <c r="AF289" s="128"/>
      <c r="AG289" s="133" t="s">
        <v>5565</v>
      </c>
      <c r="AH289" s="100" t="b">
        <f>Table1[[#This Row],[sbti_id]]&lt;&gt;""</f>
        <v>1</v>
      </c>
      <c r="AI289" s="100" t="s">
        <v>1483</v>
      </c>
      <c r="AJ289" s="100" t="s">
        <v>3287</v>
      </c>
      <c r="AK289" s="100" t="s">
        <v>3136</v>
      </c>
      <c r="AL289" s="100" t="s">
        <v>2264</v>
      </c>
      <c r="AM289" s="100" t="s">
        <v>269</v>
      </c>
      <c r="AN289" s="100" t="s">
        <v>417</v>
      </c>
      <c r="AP289" s="100">
        <v>2022</v>
      </c>
      <c r="AQ289" s="100">
        <v>2040</v>
      </c>
      <c r="AR289" s="100" t="s">
        <v>2992</v>
      </c>
      <c r="AS289" s="100">
        <v>2021</v>
      </c>
      <c r="AT289" s="101" t="s">
        <v>5566</v>
      </c>
      <c r="AU289" s="100" t="s">
        <v>5567</v>
      </c>
      <c r="AV289" s="100" t="s">
        <v>2995</v>
      </c>
      <c r="AW289" s="100">
        <v>2030</v>
      </c>
      <c r="AX289" s="100">
        <v>90</v>
      </c>
      <c r="AY289" s="100">
        <v>2022</v>
      </c>
      <c r="AZ289" s="101" t="s">
        <v>5568</v>
      </c>
      <c r="BA289" s="101" t="s">
        <v>5569</v>
      </c>
      <c r="BB289" s="100" t="s">
        <v>2998</v>
      </c>
      <c r="BC289" s="100" t="s">
        <v>266</v>
      </c>
      <c r="BD289" s="100" t="s">
        <v>266</v>
      </c>
      <c r="BE289" s="100" t="s">
        <v>266</v>
      </c>
      <c r="BF289" s="101" t="s">
        <v>5570</v>
      </c>
      <c r="BG289" s="100" t="s">
        <v>266</v>
      </c>
      <c r="BH289" s="100" t="s">
        <v>3425</v>
      </c>
      <c r="BI289" s="100" t="s">
        <v>3001</v>
      </c>
      <c r="BJ289" s="100" t="s">
        <v>269</v>
      </c>
      <c r="BK289" s="100" t="s">
        <v>269</v>
      </c>
      <c r="BL289" s="101" t="s">
        <v>5571</v>
      </c>
      <c r="BM289" s="100" t="s">
        <v>266</v>
      </c>
      <c r="BN289" s="100" t="s">
        <v>3471</v>
      </c>
      <c r="BQ289" s="100" t="s">
        <v>269</v>
      </c>
      <c r="BR289" s="100" t="s">
        <v>3019</v>
      </c>
      <c r="BS289" s="100" t="s">
        <v>5572</v>
      </c>
      <c r="BX289" s="100" t="s">
        <v>269</v>
      </c>
      <c r="BY289" s="100" t="s">
        <v>266</v>
      </c>
      <c r="CD289" s="100">
        <v>50315000000</v>
      </c>
      <c r="CE289" s="100" t="s">
        <v>3130</v>
      </c>
      <c r="CF289" s="100">
        <v>75883</v>
      </c>
      <c r="CT289" s="100" t="b">
        <f>Table1[[#This Row],[company_name_netzero]]&lt;&gt;""</f>
        <v>1</v>
      </c>
      <c r="CU289" s="100" t="s">
        <v>1483</v>
      </c>
      <c r="CV289" s="100">
        <v>2021</v>
      </c>
      <c r="CW289" s="100">
        <v>2025</v>
      </c>
      <c r="CX289" s="100" t="s">
        <v>4302</v>
      </c>
      <c r="CY289" s="100" t="s">
        <v>3982</v>
      </c>
      <c r="CZ289" s="100" t="b">
        <f>Table1[[#This Row],[company_name_re100]]&lt;&gt;""</f>
        <v>1</v>
      </c>
    </row>
    <row r="290" spans="1:104" ht="21.9" hidden="1" customHeight="1">
      <c r="A290" s="100">
        <v>288</v>
      </c>
      <c r="B290" s="100" t="s">
        <v>1237</v>
      </c>
      <c r="C290" s="100" t="s">
        <v>5573</v>
      </c>
      <c r="D290" s="100" t="s">
        <v>1238</v>
      </c>
      <c r="E290" s="103">
        <v>-0.156</v>
      </c>
      <c r="F290" s="100" t="s">
        <v>1239</v>
      </c>
      <c r="G290" s="103">
        <v>-0.30199999999999999</v>
      </c>
      <c r="H290" s="100" t="s">
        <v>1240</v>
      </c>
      <c r="I290" s="102">
        <v>55524</v>
      </c>
      <c r="J290" s="100">
        <v>-67</v>
      </c>
      <c r="K290" s="100">
        <v>31</v>
      </c>
      <c r="L290" s="100">
        <v>40000363</v>
      </c>
      <c r="M290" s="100" t="s">
        <v>5574</v>
      </c>
      <c r="N290" s="100" t="s">
        <v>5575</v>
      </c>
      <c r="O290" s="100" t="s">
        <v>5576</v>
      </c>
      <c r="P290" s="100" t="s">
        <v>2980</v>
      </c>
      <c r="Q290" s="100" t="s">
        <v>2981</v>
      </c>
      <c r="R290" s="100" t="s">
        <v>2982</v>
      </c>
      <c r="S290" s="100" t="s">
        <v>4407</v>
      </c>
      <c r="T290" s="100" t="s">
        <v>673</v>
      </c>
      <c r="U290" s="100" t="s">
        <v>2984</v>
      </c>
      <c r="V290" s="100" t="s">
        <v>3086</v>
      </c>
      <c r="AB290" s="100" t="s">
        <v>5577</v>
      </c>
      <c r="AE290" s="100" t="s">
        <v>2987</v>
      </c>
      <c r="AG290" s="104">
        <v>45225.041666666664</v>
      </c>
      <c r="AH290" s="100" t="b">
        <f>Table1[[#This Row],[sbti_id]]&lt;&gt;""</f>
        <v>1</v>
      </c>
      <c r="AI290" s="100" t="s">
        <v>5574</v>
      </c>
      <c r="AJ290" s="100" t="s">
        <v>2989</v>
      </c>
      <c r="AK290" s="100" t="s">
        <v>2990</v>
      </c>
      <c r="AL290" s="100" t="s">
        <v>2264</v>
      </c>
      <c r="AM290" s="100" t="s">
        <v>269</v>
      </c>
      <c r="AN290" s="100" t="s">
        <v>2991</v>
      </c>
      <c r="AP290" s="100">
        <v>2030</v>
      </c>
      <c r="AQ290" s="100">
        <v>2050</v>
      </c>
      <c r="AR290" s="100" t="s">
        <v>2992</v>
      </c>
      <c r="AS290" s="100">
        <v>2023</v>
      </c>
      <c r="AT290" s="100" t="s">
        <v>5578</v>
      </c>
      <c r="AU290" s="100" t="s">
        <v>5579</v>
      </c>
      <c r="AV290" s="100" t="s">
        <v>3013</v>
      </c>
      <c r="AZ290" s="100" t="s">
        <v>5580</v>
      </c>
      <c r="BA290" s="100" t="s">
        <v>5581</v>
      </c>
      <c r="BB290" s="100" t="s">
        <v>2998</v>
      </c>
      <c r="BC290" s="100" t="s">
        <v>266</v>
      </c>
      <c r="BD290" s="100" t="s">
        <v>266</v>
      </c>
      <c r="BE290" s="100" t="s">
        <v>738</v>
      </c>
      <c r="BF290" s="100" t="s">
        <v>5582</v>
      </c>
      <c r="BG290" s="100" t="s">
        <v>266</v>
      </c>
      <c r="BH290" s="100" t="s">
        <v>5583</v>
      </c>
      <c r="BI290" s="100" t="s">
        <v>3001</v>
      </c>
      <c r="BJ290" s="100" t="s">
        <v>269</v>
      </c>
      <c r="BK290" s="100" t="s">
        <v>266</v>
      </c>
      <c r="BL290" s="100" t="s">
        <v>5584</v>
      </c>
      <c r="BM290" s="100" t="s">
        <v>267</v>
      </c>
      <c r="BQ290" s="100" t="s">
        <v>269</v>
      </c>
      <c r="BR290" s="100" t="s">
        <v>3271</v>
      </c>
      <c r="BS290" s="100" t="s">
        <v>5585</v>
      </c>
      <c r="BX290" s="100" t="s">
        <v>269</v>
      </c>
      <c r="BY290" s="100" t="s">
        <v>269</v>
      </c>
      <c r="CD290" s="100">
        <v>48050000000</v>
      </c>
      <c r="CE290" s="100" t="s">
        <v>3095</v>
      </c>
      <c r="CF290" s="100">
        <v>75800</v>
      </c>
      <c r="CT290" s="100" t="b">
        <f>Table1[[#This Row],[company_name_netzero]]&lt;&gt;""</f>
        <v>1</v>
      </c>
      <c r="CZ290" s="100" t="b">
        <f>Table1[[#This Row],[company_name_re100]]&lt;&gt;""</f>
        <v>0</v>
      </c>
    </row>
    <row r="291" spans="1:104" ht="21.9" hidden="1" customHeight="1">
      <c r="A291" s="100">
        <v>289</v>
      </c>
      <c r="B291" s="100" t="s">
        <v>1254</v>
      </c>
      <c r="C291" s="100" t="s">
        <v>5586</v>
      </c>
      <c r="D291" s="100" t="s">
        <v>1255</v>
      </c>
      <c r="E291" s="103">
        <v>-0.192</v>
      </c>
      <c r="F291" s="100" t="s">
        <v>1256</v>
      </c>
      <c r="G291" s="103">
        <v>-1.355</v>
      </c>
      <c r="H291" s="100" t="s">
        <v>1257</v>
      </c>
      <c r="I291" s="102">
        <v>423143</v>
      </c>
      <c r="J291" s="100">
        <v>-76</v>
      </c>
      <c r="K291" s="100">
        <v>13</v>
      </c>
      <c r="AH291" s="100" t="b">
        <f>Table1[[#This Row],[sbti_id]]&lt;&gt;""</f>
        <v>0</v>
      </c>
      <c r="CT291" s="100" t="b">
        <f>Table1[[#This Row],[company_name_netzero]]&lt;&gt;""</f>
        <v>0</v>
      </c>
      <c r="CZ291" s="100" t="b">
        <f>Table1[[#This Row],[company_name_re100]]&lt;&gt;""</f>
        <v>0</v>
      </c>
    </row>
    <row r="292" spans="1:104" ht="21.9" hidden="1" customHeight="1">
      <c r="A292" s="100">
        <v>290</v>
      </c>
      <c r="B292" s="100" t="s">
        <v>1266</v>
      </c>
      <c r="C292" s="100" t="s">
        <v>5587</v>
      </c>
      <c r="D292" s="100" t="s">
        <v>1267</v>
      </c>
      <c r="E292" s="103">
        <v>3.0000000000000001E-3</v>
      </c>
      <c r="F292" s="100" t="s">
        <v>1268</v>
      </c>
      <c r="G292" s="103">
        <v>0.124</v>
      </c>
      <c r="H292" s="100" t="s">
        <v>1269</v>
      </c>
      <c r="I292" s="102">
        <v>79400</v>
      </c>
      <c r="J292" s="100">
        <v>-2</v>
      </c>
      <c r="K292" s="100">
        <v>19</v>
      </c>
      <c r="L292" s="100">
        <v>40004519</v>
      </c>
      <c r="M292" s="100" t="s">
        <v>5588</v>
      </c>
      <c r="N292" s="100" t="s">
        <v>5589</v>
      </c>
      <c r="O292" s="100" t="s">
        <v>5590</v>
      </c>
      <c r="P292" s="100" t="s">
        <v>2980</v>
      </c>
      <c r="Q292" s="100" t="s">
        <v>2981</v>
      </c>
      <c r="R292" s="100" t="s">
        <v>2982</v>
      </c>
      <c r="S292" s="100" t="s">
        <v>5591</v>
      </c>
      <c r="T292" s="100" t="s">
        <v>673</v>
      </c>
      <c r="U292" s="100" t="s">
        <v>2984</v>
      </c>
      <c r="V292" s="100">
        <v>2030</v>
      </c>
      <c r="AB292" s="100" t="s">
        <v>5592</v>
      </c>
      <c r="AE292" s="100" t="s">
        <v>2987</v>
      </c>
      <c r="AG292" s="104">
        <v>43727.041666666664</v>
      </c>
      <c r="AH292" s="100" t="b">
        <f>Table1[[#This Row],[sbti_id]]&lt;&gt;""</f>
        <v>1</v>
      </c>
      <c r="AI292" s="100" t="s">
        <v>1266</v>
      </c>
      <c r="AJ292" s="100" t="s">
        <v>2989</v>
      </c>
      <c r="AK292" s="100" t="s">
        <v>2990</v>
      </c>
      <c r="AL292" s="100" t="s">
        <v>2264</v>
      </c>
      <c r="AM292" s="100" t="s">
        <v>269</v>
      </c>
      <c r="AN292" s="100" t="s">
        <v>5593</v>
      </c>
      <c r="AP292" s="100">
        <v>2015</v>
      </c>
      <c r="AQ292" s="100">
        <v>2030</v>
      </c>
      <c r="AR292" s="100" t="s">
        <v>2992</v>
      </c>
      <c r="AS292" s="100">
        <v>2019</v>
      </c>
      <c r="AT292" s="100" t="s">
        <v>5594</v>
      </c>
      <c r="AU292" s="100" t="s">
        <v>5595</v>
      </c>
      <c r="AV292" s="100" t="s">
        <v>2995</v>
      </c>
      <c r="AW292" s="100">
        <v>2025</v>
      </c>
      <c r="AX292" s="100">
        <v>70</v>
      </c>
      <c r="AY292" s="100">
        <v>2020</v>
      </c>
      <c r="AZ292" s="100" t="s">
        <v>5596</v>
      </c>
      <c r="BA292" s="100" t="s">
        <v>5597</v>
      </c>
      <c r="BB292" s="100" t="s">
        <v>2998</v>
      </c>
      <c r="BC292" s="100" t="s">
        <v>266</v>
      </c>
      <c r="BD292" s="100" t="s">
        <v>266</v>
      </c>
      <c r="BE292" s="100" t="s">
        <v>738</v>
      </c>
      <c r="BF292" s="100" t="s">
        <v>5598</v>
      </c>
      <c r="BG292" s="100" t="s">
        <v>269</v>
      </c>
      <c r="BI292" s="100" t="s">
        <v>3001</v>
      </c>
      <c r="BJ292" s="100" t="s">
        <v>269</v>
      </c>
      <c r="BK292" s="100" t="s">
        <v>269</v>
      </c>
      <c r="BL292" s="101" t="s">
        <v>5599</v>
      </c>
      <c r="BM292" s="100" t="s">
        <v>267</v>
      </c>
      <c r="BQ292" s="100" t="s">
        <v>269</v>
      </c>
      <c r="BR292" s="100" t="s">
        <v>269</v>
      </c>
      <c r="BS292" s="100" t="s">
        <v>5600</v>
      </c>
      <c r="BX292" s="100" t="s">
        <v>269</v>
      </c>
      <c r="BY292" s="100" t="s">
        <v>266</v>
      </c>
      <c r="CD292" s="100">
        <v>47905000000</v>
      </c>
      <c r="CE292" s="100" t="s">
        <v>3284</v>
      </c>
      <c r="CF292" s="100">
        <v>79400</v>
      </c>
      <c r="CT292" s="100" t="b">
        <f>Table1[[#This Row],[company_name_netzero]]&lt;&gt;""</f>
        <v>1</v>
      </c>
      <c r="CU292" s="100" t="s">
        <v>5601</v>
      </c>
      <c r="CV292" s="100">
        <v>2015</v>
      </c>
      <c r="CW292" s="100">
        <v>2025</v>
      </c>
      <c r="CX292" s="100" t="s">
        <v>5602</v>
      </c>
      <c r="CY292" s="100" t="s">
        <v>2981</v>
      </c>
      <c r="CZ292" s="100" t="b">
        <f>Table1[[#This Row],[company_name_re100]]&lt;&gt;""</f>
        <v>1</v>
      </c>
    </row>
    <row r="293" spans="1:104" ht="21.9" hidden="1" customHeight="1">
      <c r="A293" s="100">
        <v>291</v>
      </c>
      <c r="B293" s="100" t="s">
        <v>1274</v>
      </c>
      <c r="C293" s="100" t="s">
        <v>5603</v>
      </c>
      <c r="D293" s="100" t="s">
        <v>1275</v>
      </c>
      <c r="E293" s="103">
        <v>-0.109</v>
      </c>
      <c r="F293" s="100" t="s">
        <v>1276</v>
      </c>
      <c r="H293" s="100" t="s">
        <v>1277</v>
      </c>
      <c r="I293" s="102">
        <v>118508</v>
      </c>
      <c r="J293" s="100">
        <v>-51</v>
      </c>
      <c r="K293" s="100">
        <v>16</v>
      </c>
      <c r="AH293" s="100" t="b">
        <f>Table1[[#This Row],[sbti_id]]&lt;&gt;""</f>
        <v>0</v>
      </c>
      <c r="AI293" s="100" t="s">
        <v>1274</v>
      </c>
      <c r="AJ293" s="100" t="s">
        <v>3039</v>
      </c>
      <c r="AK293" s="100" t="s">
        <v>3040</v>
      </c>
      <c r="AL293" s="100" t="s">
        <v>2264</v>
      </c>
      <c r="AM293" s="100" t="s">
        <v>269</v>
      </c>
      <c r="AN293" s="100" t="s">
        <v>3013</v>
      </c>
      <c r="AU293" s="100" t="s">
        <v>5604</v>
      </c>
      <c r="AV293" s="100" t="s">
        <v>3013</v>
      </c>
      <c r="BA293" s="101" t="s">
        <v>5605</v>
      </c>
      <c r="BB293" s="100" t="s">
        <v>267</v>
      </c>
      <c r="BC293" s="100" t="s">
        <v>267</v>
      </c>
      <c r="BD293" s="100" t="s">
        <v>267</v>
      </c>
      <c r="BE293" s="100" t="s">
        <v>267</v>
      </c>
      <c r="BG293" s="100" t="s">
        <v>269</v>
      </c>
      <c r="BI293" s="100" t="s">
        <v>3001</v>
      </c>
      <c r="BJ293" s="100" t="s">
        <v>269</v>
      </c>
      <c r="BK293" s="100" t="s">
        <v>267</v>
      </c>
      <c r="BL293" s="100" t="s">
        <v>5606</v>
      </c>
      <c r="BM293" s="100" t="s">
        <v>267</v>
      </c>
      <c r="BX293" s="100" t="s">
        <v>269</v>
      </c>
      <c r="BY293" s="100" t="s">
        <v>269</v>
      </c>
      <c r="CD293" s="100">
        <v>14756000000</v>
      </c>
      <c r="CE293" s="100" t="s">
        <v>3095</v>
      </c>
      <c r="CF293" s="100">
        <v>109330</v>
      </c>
      <c r="CT293" s="100" t="b">
        <f>Table1[[#This Row],[company_name_netzero]]&lt;&gt;""</f>
        <v>1</v>
      </c>
      <c r="CZ293" s="100" t="b">
        <f>Table1[[#This Row],[company_name_re100]]&lt;&gt;""</f>
        <v>0</v>
      </c>
    </row>
    <row r="294" spans="1:104" ht="21.9" hidden="1" customHeight="1">
      <c r="A294" s="100">
        <v>292</v>
      </c>
      <c r="B294" s="100" t="s">
        <v>1280</v>
      </c>
      <c r="C294" s="100" t="s">
        <v>5607</v>
      </c>
      <c r="D294" s="100" t="s">
        <v>1281</v>
      </c>
      <c r="E294" s="103">
        <v>6.5000000000000002E-2</v>
      </c>
      <c r="F294" s="100" t="s">
        <v>1282</v>
      </c>
      <c r="G294" s="103">
        <v>0.28599999999999998</v>
      </c>
      <c r="H294" s="100" t="s">
        <v>1283</v>
      </c>
      <c r="I294" s="102">
        <v>40000</v>
      </c>
      <c r="J294" s="100">
        <v>22</v>
      </c>
      <c r="K294" s="100">
        <v>5</v>
      </c>
      <c r="AH294" s="100" t="b">
        <f>Table1[[#This Row],[sbti_id]]&lt;&gt;""</f>
        <v>0</v>
      </c>
      <c r="CT294" s="100" t="b">
        <f>Table1[[#This Row],[company_name_netzero]]&lt;&gt;""</f>
        <v>0</v>
      </c>
      <c r="CZ294" s="100" t="b">
        <f>Table1[[#This Row],[company_name_re100]]&lt;&gt;""</f>
        <v>0</v>
      </c>
    </row>
    <row r="295" spans="1:104" ht="21.9" hidden="1" customHeight="1">
      <c r="A295" s="100">
        <v>293</v>
      </c>
      <c r="B295" s="100" t="s">
        <v>270</v>
      </c>
      <c r="C295" s="100" t="s">
        <v>5608</v>
      </c>
      <c r="D295" s="100" t="s">
        <v>271</v>
      </c>
      <c r="E295" s="103">
        <v>-9.5000000000000001E-2</v>
      </c>
      <c r="F295" s="100" t="s">
        <v>272</v>
      </c>
      <c r="G295" s="103">
        <v>0.122</v>
      </c>
      <c r="H295" s="100" t="s">
        <v>273</v>
      </c>
      <c r="I295" s="102">
        <v>78644</v>
      </c>
      <c r="J295" s="100">
        <v>-41</v>
      </c>
      <c r="K295" s="100">
        <v>29</v>
      </c>
      <c r="AH295" s="100" t="b">
        <f>Table1[[#This Row],[sbti_id]]&lt;&gt;""</f>
        <v>0</v>
      </c>
      <c r="AI295" s="100" t="s">
        <v>270</v>
      </c>
      <c r="AJ295" s="100" t="s">
        <v>4176</v>
      </c>
      <c r="AK295" s="100" t="s">
        <v>4177</v>
      </c>
      <c r="AL295" s="100" t="s">
        <v>2264</v>
      </c>
      <c r="AM295" s="100" t="s">
        <v>269</v>
      </c>
      <c r="AN295" s="100" t="s">
        <v>417</v>
      </c>
      <c r="AQ295" s="100">
        <v>2050</v>
      </c>
      <c r="AR295" s="100" t="s">
        <v>2992</v>
      </c>
      <c r="AS295" s="100">
        <v>2030</v>
      </c>
      <c r="AT295" s="101" t="s">
        <v>5609</v>
      </c>
      <c r="AU295" s="100" t="s">
        <v>5610</v>
      </c>
      <c r="AV295" s="100" t="s">
        <v>2995</v>
      </c>
      <c r="AW295" s="100">
        <v>2030</v>
      </c>
      <c r="AX295" s="100">
        <v>50</v>
      </c>
      <c r="AY295" s="100">
        <v>2019</v>
      </c>
      <c r="AZ295" s="101" t="s">
        <v>5611</v>
      </c>
      <c r="BA295" s="101" t="s">
        <v>5612</v>
      </c>
      <c r="BB295" s="100" t="s">
        <v>2998</v>
      </c>
      <c r="BC295" s="100" t="s">
        <v>266</v>
      </c>
      <c r="BD295" s="100" t="s">
        <v>266</v>
      </c>
      <c r="BE295" s="100" t="s">
        <v>266</v>
      </c>
      <c r="BF295" s="101" t="s">
        <v>5613</v>
      </c>
      <c r="BG295" s="100" t="s">
        <v>269</v>
      </c>
      <c r="BI295" s="100" t="s">
        <v>3001</v>
      </c>
      <c r="BJ295" s="100" t="s">
        <v>269</v>
      </c>
      <c r="BK295" s="100" t="s">
        <v>267</v>
      </c>
      <c r="BM295" s="100" t="s">
        <v>266</v>
      </c>
      <c r="BN295" s="100" t="s">
        <v>3238</v>
      </c>
      <c r="BP295" s="101" t="s">
        <v>5614</v>
      </c>
      <c r="BQ295" s="100" t="s">
        <v>269</v>
      </c>
      <c r="BR295" s="100" t="s">
        <v>3271</v>
      </c>
      <c r="BS295" s="101" t="s">
        <v>5615</v>
      </c>
      <c r="BX295" s="100" t="s">
        <v>269</v>
      </c>
      <c r="BY295" s="100" t="s">
        <v>266</v>
      </c>
      <c r="CD295" s="100">
        <v>55000000001</v>
      </c>
      <c r="CE295" s="100" t="s">
        <v>3080</v>
      </c>
      <c r="CF295" s="100">
        <v>84022</v>
      </c>
      <c r="CT295" s="100" t="b">
        <f>Table1[[#This Row],[company_name_netzero]]&lt;&gt;""</f>
        <v>1</v>
      </c>
      <c r="CZ295" s="100" t="b">
        <f>Table1[[#This Row],[company_name_re100]]&lt;&gt;""</f>
        <v>0</v>
      </c>
    </row>
    <row r="296" spans="1:104" ht="21.9" hidden="1" customHeight="1">
      <c r="A296" s="100">
        <v>294</v>
      </c>
      <c r="B296" s="100" t="s">
        <v>1284</v>
      </c>
      <c r="C296" s="100" t="s">
        <v>5616</v>
      </c>
      <c r="D296" s="100" t="s">
        <v>1285</v>
      </c>
      <c r="E296" s="103">
        <v>1.9E-2</v>
      </c>
      <c r="F296" s="100" t="s">
        <v>1286</v>
      </c>
      <c r="G296" s="103">
        <v>1.2E-2</v>
      </c>
      <c r="H296" s="100" t="s">
        <v>1287</v>
      </c>
      <c r="I296" s="102">
        <v>55489</v>
      </c>
      <c r="J296" s="100">
        <v>4</v>
      </c>
      <c r="K296" s="100">
        <v>31</v>
      </c>
      <c r="AH296" s="100" t="b">
        <f>Table1[[#This Row],[sbti_id]]&lt;&gt;""</f>
        <v>0</v>
      </c>
      <c r="AI296" s="100" t="s">
        <v>1284</v>
      </c>
      <c r="AJ296" s="100" t="s">
        <v>3185</v>
      </c>
      <c r="AK296" s="100" t="s">
        <v>3040</v>
      </c>
      <c r="AL296" s="100" t="s">
        <v>2264</v>
      </c>
      <c r="AM296" s="100" t="s">
        <v>269</v>
      </c>
      <c r="AN296" s="100" t="s">
        <v>417</v>
      </c>
      <c r="AQ296" s="100">
        <v>2050</v>
      </c>
      <c r="AR296" s="100" t="s">
        <v>2992</v>
      </c>
      <c r="AT296" s="100" t="s">
        <v>5617</v>
      </c>
      <c r="AU296" s="100" t="s">
        <v>5618</v>
      </c>
      <c r="AV296" s="100" t="s">
        <v>2995</v>
      </c>
      <c r="AW296" s="100">
        <v>2030</v>
      </c>
      <c r="AX296" s="100">
        <v>50</v>
      </c>
      <c r="AY296" s="100">
        <v>2020</v>
      </c>
      <c r="AZ296" s="101" t="s">
        <v>5619</v>
      </c>
      <c r="BB296" s="100" t="s">
        <v>2998</v>
      </c>
      <c r="BC296" s="100" t="s">
        <v>266</v>
      </c>
      <c r="BD296" s="100" t="s">
        <v>266</v>
      </c>
      <c r="BE296" s="100" t="s">
        <v>266</v>
      </c>
      <c r="BG296" s="100" t="s">
        <v>269</v>
      </c>
      <c r="BI296" s="100" t="s">
        <v>3001</v>
      </c>
      <c r="BJ296" s="100" t="s">
        <v>266</v>
      </c>
      <c r="BK296" s="100" t="s">
        <v>267</v>
      </c>
      <c r="BL296" s="100" t="s">
        <v>5620</v>
      </c>
      <c r="BM296" s="100" t="s">
        <v>267</v>
      </c>
      <c r="BQ296" s="100" t="s">
        <v>269</v>
      </c>
      <c r="BR296" s="100" t="s">
        <v>267</v>
      </c>
      <c r="BX296" s="100" t="s">
        <v>269</v>
      </c>
      <c r="BY296" s="100" t="s">
        <v>269</v>
      </c>
      <c r="CD296" s="100">
        <v>49787000000</v>
      </c>
      <c r="CE296" s="100" t="s">
        <v>3080</v>
      </c>
      <c r="CF296" s="100">
        <v>50200</v>
      </c>
      <c r="CT296" s="100" t="b">
        <f>Table1[[#This Row],[company_name_netzero]]&lt;&gt;""</f>
        <v>1</v>
      </c>
      <c r="CZ296" s="100" t="b">
        <f>Table1[[#This Row],[company_name_re100]]&lt;&gt;""</f>
        <v>0</v>
      </c>
    </row>
    <row r="297" spans="1:104" ht="21.9" hidden="1" customHeight="1">
      <c r="A297" s="100">
        <v>295</v>
      </c>
      <c r="B297" s="100" t="s">
        <v>1296</v>
      </c>
      <c r="C297" s="100" t="s">
        <v>5621</v>
      </c>
      <c r="D297" s="100" t="s">
        <v>1297</v>
      </c>
      <c r="E297" s="103">
        <v>-8.9999999999999993E-3</v>
      </c>
      <c r="F297" s="100" t="s">
        <v>1298</v>
      </c>
      <c r="G297" s="103">
        <v>2.9000000000000001E-2</v>
      </c>
      <c r="H297" s="100" t="s">
        <v>1299</v>
      </c>
      <c r="I297" s="102">
        <v>126108</v>
      </c>
      <c r="J297" s="100">
        <v>-10</v>
      </c>
      <c r="K297" s="100">
        <v>13</v>
      </c>
      <c r="AH297" s="100" t="b">
        <f>Table1[[#This Row],[sbti_id]]&lt;&gt;""</f>
        <v>0</v>
      </c>
      <c r="CT297" s="100" t="b">
        <f>Table1[[#This Row],[company_name_netzero]]&lt;&gt;""</f>
        <v>0</v>
      </c>
      <c r="CZ297" s="100" t="b">
        <f>Table1[[#This Row],[company_name_re100]]&lt;&gt;""</f>
        <v>0</v>
      </c>
    </row>
    <row r="298" spans="1:104" ht="21.9" hidden="1" customHeight="1">
      <c r="A298" s="100">
        <v>296</v>
      </c>
      <c r="B298" s="100" t="s">
        <v>752</v>
      </c>
      <c r="C298" s="100" t="s">
        <v>5622</v>
      </c>
      <c r="D298" s="100" t="s">
        <v>753</v>
      </c>
      <c r="E298" s="103">
        <v>-4.2000000000000003E-2</v>
      </c>
      <c r="F298" s="100" t="s">
        <v>754</v>
      </c>
      <c r="H298" s="100" t="s">
        <v>755</v>
      </c>
      <c r="I298" s="102">
        <v>296662</v>
      </c>
      <c r="J298" s="100">
        <v>-22</v>
      </c>
      <c r="K298" s="100">
        <v>31</v>
      </c>
      <c r="L298" s="100">
        <v>40004921</v>
      </c>
      <c r="N298" s="100" t="s">
        <v>5623</v>
      </c>
      <c r="O298" s="100" t="s">
        <v>5624</v>
      </c>
      <c r="P298" s="100" t="s">
        <v>2980</v>
      </c>
      <c r="Q298" s="100" t="s">
        <v>2428</v>
      </c>
      <c r="R298" s="100" t="s">
        <v>3136</v>
      </c>
      <c r="S298" s="100" t="s">
        <v>5625</v>
      </c>
      <c r="T298" s="100" t="s">
        <v>673</v>
      </c>
      <c r="U298" s="100" t="s">
        <v>2984</v>
      </c>
      <c r="V298" s="100">
        <v>2034</v>
      </c>
      <c r="W298" s="100" t="s">
        <v>673</v>
      </c>
      <c r="X298" s="100" t="s">
        <v>2984</v>
      </c>
      <c r="Y298" s="100">
        <v>2040</v>
      </c>
      <c r="Z298" s="100" t="s">
        <v>673</v>
      </c>
      <c r="AA298" s="100">
        <v>2040</v>
      </c>
      <c r="AB298" s="101" t="s">
        <v>5626</v>
      </c>
      <c r="AC298" s="100" t="s">
        <v>2986</v>
      </c>
      <c r="AD298" s="104">
        <v>44756.041666666664</v>
      </c>
      <c r="AE298" s="100" t="s">
        <v>2987</v>
      </c>
      <c r="AG298" s="104">
        <v>45743.041666666664</v>
      </c>
      <c r="AH298" s="100" t="b">
        <f>Table1[[#This Row],[sbti_id]]&lt;&gt;""</f>
        <v>1</v>
      </c>
      <c r="AJ298" s="100" t="s">
        <v>3142</v>
      </c>
      <c r="AK298" s="100" t="s">
        <v>3136</v>
      </c>
      <c r="AL298" s="100" t="s">
        <v>2264</v>
      </c>
      <c r="AM298" s="100" t="s">
        <v>269</v>
      </c>
      <c r="AN298" s="100" t="s">
        <v>417</v>
      </c>
      <c r="AQ298" s="100">
        <v>2050</v>
      </c>
      <c r="AR298" s="100" t="s">
        <v>2992</v>
      </c>
      <c r="AT298" s="100" t="s">
        <v>4666</v>
      </c>
      <c r="AU298" s="100" t="s">
        <v>4667</v>
      </c>
      <c r="AV298" s="100" t="s">
        <v>2995</v>
      </c>
      <c r="AW298" s="100">
        <v>2030</v>
      </c>
      <c r="AX298" s="100">
        <v>46</v>
      </c>
      <c r="AY298" s="100">
        <v>2019</v>
      </c>
      <c r="AZ298" s="100" t="s">
        <v>4668</v>
      </c>
      <c r="BA298" s="101" t="s">
        <v>4669</v>
      </c>
      <c r="BB298" s="100" t="s">
        <v>267</v>
      </c>
      <c r="BC298" s="100" t="s">
        <v>266</v>
      </c>
      <c r="BD298" s="100" t="s">
        <v>266</v>
      </c>
      <c r="BE298" s="100" t="s">
        <v>266</v>
      </c>
      <c r="BF298" s="100" t="s">
        <v>4670</v>
      </c>
      <c r="BG298" s="100" t="s">
        <v>266</v>
      </c>
      <c r="BH298" s="100" t="s">
        <v>4671</v>
      </c>
      <c r="BI298" s="100" t="s">
        <v>3001</v>
      </c>
      <c r="BJ298" s="100" t="s">
        <v>266</v>
      </c>
      <c r="BK298" s="100" t="s">
        <v>267</v>
      </c>
      <c r="BL298" s="101" t="s">
        <v>4672</v>
      </c>
      <c r="BM298" s="100" t="s">
        <v>266</v>
      </c>
      <c r="BN298" s="100" t="s">
        <v>3061</v>
      </c>
      <c r="BQ298" s="100" t="s">
        <v>269</v>
      </c>
      <c r="BR298" s="100" t="s">
        <v>267</v>
      </c>
      <c r="BS298" s="100" t="e">
        <v>#VALUE!</v>
      </c>
      <c r="BX298" s="100" t="s">
        <v>269</v>
      </c>
      <c r="BY298" s="100" t="s">
        <v>266</v>
      </c>
      <c r="CD298" s="100">
        <v>71039000000</v>
      </c>
      <c r="CE298" s="100" t="s">
        <v>3080</v>
      </c>
      <c r="CF298" s="100">
        <v>89753</v>
      </c>
      <c r="CT298" s="100" t="b">
        <f>Table1[[#This Row],[company_name_netzero]]&lt;&gt;""</f>
        <v>0</v>
      </c>
      <c r="CZ298" s="100" t="b">
        <f>Table1[[#This Row],[company_name_re100]]&lt;&gt;""</f>
        <v>0</v>
      </c>
    </row>
    <row r="299" spans="1:104" ht="21.9" hidden="1" customHeight="1">
      <c r="A299" s="100">
        <v>297</v>
      </c>
      <c r="B299" s="100" t="s">
        <v>1304</v>
      </c>
      <c r="C299" s="100" t="s">
        <v>5627</v>
      </c>
      <c r="D299" s="100" t="s">
        <v>1305</v>
      </c>
      <c r="E299" s="103">
        <v>0.32900000000000001</v>
      </c>
      <c r="F299" s="100" t="s">
        <v>1306</v>
      </c>
      <c r="G299" s="103">
        <v>0.33200000000000002</v>
      </c>
      <c r="H299" s="100" t="s">
        <v>1307</v>
      </c>
      <c r="I299" s="102">
        <v>43688</v>
      </c>
      <c r="J299" s="100">
        <v>100</v>
      </c>
      <c r="K299" s="100">
        <v>7</v>
      </c>
      <c r="AH299" s="100" t="b">
        <f>Table1[[#This Row],[sbti_id]]&lt;&gt;""</f>
        <v>0</v>
      </c>
      <c r="AI299" s="100" t="s">
        <v>1304</v>
      </c>
      <c r="AJ299" s="100" t="s">
        <v>3039</v>
      </c>
      <c r="AK299" s="100" t="s">
        <v>3040</v>
      </c>
      <c r="AL299" s="100" t="s">
        <v>2264</v>
      </c>
      <c r="AM299" s="100" t="s">
        <v>269</v>
      </c>
      <c r="AN299" s="100" t="s">
        <v>675</v>
      </c>
      <c r="AQ299" s="100">
        <v>2040</v>
      </c>
      <c r="AR299" s="100" t="s">
        <v>2992</v>
      </c>
      <c r="AS299" s="100">
        <v>2021</v>
      </c>
      <c r="AT299" s="101" t="s">
        <v>5628</v>
      </c>
      <c r="AU299" s="100" t="s">
        <v>5629</v>
      </c>
      <c r="AV299" s="100" t="s">
        <v>2995</v>
      </c>
      <c r="AW299" s="100">
        <v>2030</v>
      </c>
      <c r="AX299" s="100">
        <v>70</v>
      </c>
      <c r="AY299" s="100">
        <v>2021</v>
      </c>
      <c r="AZ299" s="101" t="s">
        <v>5630</v>
      </c>
      <c r="BA299" s="101" t="s">
        <v>5631</v>
      </c>
      <c r="BB299" s="100" t="s">
        <v>2998</v>
      </c>
      <c r="BC299" s="100" t="s">
        <v>266</v>
      </c>
      <c r="BD299" s="100" t="s">
        <v>266</v>
      </c>
      <c r="BE299" s="100" t="s">
        <v>266</v>
      </c>
      <c r="BF299" s="101" t="s">
        <v>5632</v>
      </c>
      <c r="BG299" s="100" t="s">
        <v>266</v>
      </c>
      <c r="BH299" s="100" t="s">
        <v>3469</v>
      </c>
      <c r="BI299" s="100" t="s">
        <v>3001</v>
      </c>
      <c r="BJ299" s="100" t="s">
        <v>266</v>
      </c>
      <c r="BK299" s="100" t="s">
        <v>267</v>
      </c>
      <c r="BL299" s="101" t="s">
        <v>5633</v>
      </c>
      <c r="BM299" s="100" t="s">
        <v>267</v>
      </c>
      <c r="BQ299" s="100" t="s">
        <v>269</v>
      </c>
      <c r="BR299" s="100" t="s">
        <v>3019</v>
      </c>
      <c r="BS299" s="101" t="s">
        <v>5634</v>
      </c>
      <c r="BX299" s="100" t="s">
        <v>269</v>
      </c>
      <c r="BY299" s="100" t="s">
        <v>269</v>
      </c>
      <c r="CD299" s="100">
        <v>50832000000</v>
      </c>
      <c r="CE299" s="100" t="s">
        <v>3005</v>
      </c>
      <c r="CF299" s="100">
        <v>43688</v>
      </c>
      <c r="CT299" s="100" t="b">
        <f>Table1[[#This Row],[company_name_netzero]]&lt;&gt;""</f>
        <v>1</v>
      </c>
      <c r="CZ299" s="100" t="b">
        <f>Table1[[#This Row],[company_name_re100]]&lt;&gt;""</f>
        <v>0</v>
      </c>
    </row>
    <row r="300" spans="1:104" ht="21.9" hidden="1" customHeight="1">
      <c r="A300" s="100">
        <v>298</v>
      </c>
      <c r="B300" s="105" t="s">
        <v>1308</v>
      </c>
      <c r="C300" s="100" t="s">
        <v>5635</v>
      </c>
      <c r="D300" s="100" t="s">
        <v>1309</v>
      </c>
      <c r="E300" s="103">
        <v>0.113</v>
      </c>
      <c r="F300" s="100" t="s">
        <v>1310</v>
      </c>
      <c r="G300" s="103">
        <v>1E-3</v>
      </c>
      <c r="H300" s="100" t="s">
        <v>1311</v>
      </c>
      <c r="I300" s="102">
        <v>72352</v>
      </c>
      <c r="J300" s="100">
        <v>39</v>
      </c>
      <c r="K300" s="100">
        <v>2</v>
      </c>
      <c r="AH300" s="100" t="b">
        <f>Table1[[#This Row],[sbti_id]]&lt;&gt;""</f>
        <v>0</v>
      </c>
      <c r="CT300" s="100" t="b">
        <f>Table1[[#This Row],[company_name_netzero]]&lt;&gt;""</f>
        <v>0</v>
      </c>
      <c r="CZ300" s="100" t="b">
        <f>Table1[[#This Row],[company_name_re100]]&lt;&gt;""</f>
        <v>0</v>
      </c>
    </row>
    <row r="301" spans="1:104" ht="21.9" hidden="1" customHeight="1">
      <c r="A301" s="100">
        <v>299</v>
      </c>
      <c r="B301" s="100" t="s">
        <v>1262</v>
      </c>
      <c r="C301" s="100" t="s">
        <v>5636</v>
      </c>
      <c r="D301" s="100" t="s">
        <v>1263</v>
      </c>
      <c r="E301" s="103">
        <v>-1E-3</v>
      </c>
      <c r="F301" s="100" t="s">
        <v>1264</v>
      </c>
      <c r="G301" s="103">
        <v>-0.28299999999999997</v>
      </c>
      <c r="H301" s="100" t="s">
        <v>1265</v>
      </c>
      <c r="I301" s="102">
        <v>17123</v>
      </c>
      <c r="J301" s="100">
        <v>-6</v>
      </c>
      <c r="K301" s="100">
        <v>12</v>
      </c>
      <c r="AH301" s="100" t="b">
        <f>Table1[[#This Row],[sbti_id]]&lt;&gt;""</f>
        <v>0</v>
      </c>
      <c r="AI301" s="100" t="s">
        <v>5637</v>
      </c>
      <c r="AJ301" s="100" t="s">
        <v>3370</v>
      </c>
      <c r="AK301" s="100" t="s">
        <v>3136</v>
      </c>
      <c r="AL301" s="100" t="s">
        <v>2264</v>
      </c>
      <c r="AM301" s="100" t="s">
        <v>266</v>
      </c>
      <c r="AN301" s="100" t="s">
        <v>2995</v>
      </c>
      <c r="AO301" s="100">
        <v>33.6</v>
      </c>
      <c r="AP301" s="100">
        <v>2022</v>
      </c>
      <c r="AQ301" s="100">
        <v>2030</v>
      </c>
      <c r="AR301" s="100" t="s">
        <v>2992</v>
      </c>
      <c r="AS301" s="100">
        <v>2023</v>
      </c>
      <c r="AT301" s="100" t="s">
        <v>5638</v>
      </c>
      <c r="AU301" s="100" t="s">
        <v>5639</v>
      </c>
      <c r="AV301" s="100" t="s">
        <v>3013</v>
      </c>
      <c r="BA301" s="101" t="s">
        <v>5640</v>
      </c>
      <c r="BB301" s="100" t="s">
        <v>2998</v>
      </c>
      <c r="BC301" s="100" t="s">
        <v>266</v>
      </c>
      <c r="BD301" s="100" t="s">
        <v>266</v>
      </c>
      <c r="BE301" s="100" t="s">
        <v>269</v>
      </c>
      <c r="BG301" s="100" t="s">
        <v>269</v>
      </c>
      <c r="BI301" s="100" t="s">
        <v>3001</v>
      </c>
      <c r="BJ301" s="100" t="s">
        <v>269</v>
      </c>
      <c r="BK301" s="100" t="s">
        <v>267</v>
      </c>
      <c r="BL301" s="101" t="s">
        <v>5641</v>
      </c>
      <c r="BM301" s="100" t="s">
        <v>266</v>
      </c>
      <c r="BN301" s="100" t="s">
        <v>3238</v>
      </c>
      <c r="BP301" s="101" t="s">
        <v>5642</v>
      </c>
      <c r="BQ301" s="100" t="s">
        <v>269</v>
      </c>
      <c r="BR301" s="100" t="s">
        <v>267</v>
      </c>
      <c r="BS301" s="101" t="s">
        <v>5643</v>
      </c>
      <c r="BX301" s="100" t="s">
        <v>269</v>
      </c>
      <c r="BY301" s="100" t="s">
        <v>269</v>
      </c>
      <c r="CD301" s="100">
        <v>33800000000</v>
      </c>
      <c r="CE301" s="100" t="s">
        <v>3587</v>
      </c>
      <c r="CT301" s="100" t="b">
        <f>Table1[[#This Row],[company_name_netzero]]&lt;&gt;""</f>
        <v>1</v>
      </c>
      <c r="CZ301" s="100" t="b">
        <f>Table1[[#This Row],[company_name_re100]]&lt;&gt;""</f>
        <v>0</v>
      </c>
    </row>
    <row r="302" spans="1:104" ht="21.9" hidden="1" customHeight="1">
      <c r="A302" s="100">
        <v>300</v>
      </c>
      <c r="B302" s="100" t="s">
        <v>1323</v>
      </c>
      <c r="C302" s="100" t="s">
        <v>5644</v>
      </c>
      <c r="D302" s="100" t="s">
        <v>1324</v>
      </c>
      <c r="E302" s="103">
        <v>-4.2000000000000003E-2</v>
      </c>
      <c r="F302" s="100" t="s">
        <v>1325</v>
      </c>
      <c r="G302" s="103">
        <v>19.577999999999999</v>
      </c>
      <c r="H302" s="100" t="s">
        <v>1326</v>
      </c>
      <c r="I302" s="102">
        <v>40000</v>
      </c>
      <c r="J302" s="100">
        <v>-20</v>
      </c>
      <c r="K302" s="100">
        <v>31</v>
      </c>
      <c r="AH302" s="100" t="b">
        <f>Table1[[#This Row],[sbti_id]]&lt;&gt;""</f>
        <v>0</v>
      </c>
      <c r="AI302" s="100" t="s">
        <v>1323</v>
      </c>
      <c r="AJ302" s="100" t="s">
        <v>2989</v>
      </c>
      <c r="AK302" s="100" t="s">
        <v>2990</v>
      </c>
      <c r="AL302" s="100" t="s">
        <v>2264</v>
      </c>
      <c r="AM302" s="100" t="s">
        <v>266</v>
      </c>
      <c r="AN302" s="100" t="s">
        <v>2995</v>
      </c>
      <c r="AO302" s="100">
        <v>65</v>
      </c>
      <c r="AP302" s="100">
        <v>2019</v>
      </c>
      <c r="AQ302" s="100">
        <v>2030</v>
      </c>
      <c r="AR302" s="100" t="s">
        <v>2992</v>
      </c>
      <c r="AS302" s="100">
        <v>2022</v>
      </c>
      <c r="AT302" s="101" t="s">
        <v>5645</v>
      </c>
      <c r="AU302" s="100" t="s">
        <v>5646</v>
      </c>
      <c r="BB302" s="100" t="s">
        <v>2998</v>
      </c>
      <c r="BC302" s="100" t="s">
        <v>266</v>
      </c>
      <c r="BD302" s="100" t="s">
        <v>266</v>
      </c>
      <c r="BE302" s="100" t="s">
        <v>269</v>
      </c>
      <c r="BG302" s="100" t="s">
        <v>269</v>
      </c>
      <c r="BI302" s="100" t="s">
        <v>3001</v>
      </c>
      <c r="BJ302" s="100" t="s">
        <v>269</v>
      </c>
      <c r="BK302" s="100" t="s">
        <v>267</v>
      </c>
      <c r="BM302" s="100" t="s">
        <v>267</v>
      </c>
      <c r="BQ302" s="100" t="s">
        <v>269</v>
      </c>
      <c r="BR302" s="100" t="s">
        <v>267</v>
      </c>
      <c r="BX302" s="100" t="s">
        <v>269</v>
      </c>
      <c r="BY302" s="100" t="s">
        <v>269</v>
      </c>
      <c r="CD302" s="100">
        <v>48200000000</v>
      </c>
      <c r="CE302" s="100" t="s">
        <v>3080</v>
      </c>
      <c r="CT302" s="100" t="b">
        <f>Table1[[#This Row],[company_name_netzero]]&lt;&gt;""</f>
        <v>1</v>
      </c>
      <c r="CZ302" s="100" t="b">
        <f>Table1[[#This Row],[company_name_re100]]&lt;&gt;""</f>
        <v>0</v>
      </c>
    </row>
    <row r="303" spans="1:104" ht="21.9" hidden="1" customHeight="1">
      <c r="A303" s="100">
        <v>301</v>
      </c>
      <c r="B303" s="100" t="s">
        <v>310</v>
      </c>
      <c r="C303" s="100" t="s">
        <v>5647</v>
      </c>
      <c r="D303" s="100" t="s">
        <v>311</v>
      </c>
      <c r="E303" s="103">
        <v>-2.1000000000000001E-2</v>
      </c>
      <c r="F303" s="100" t="s">
        <v>312</v>
      </c>
      <c r="H303" s="100" t="s">
        <v>313</v>
      </c>
      <c r="I303" s="102">
        <v>92815</v>
      </c>
      <c r="J303" s="100">
        <v>-15</v>
      </c>
      <c r="K303" s="100">
        <v>31</v>
      </c>
      <c r="L303" s="100">
        <v>40011588</v>
      </c>
      <c r="N303" s="100" t="s">
        <v>5648</v>
      </c>
      <c r="O303" s="100" t="s">
        <v>5649</v>
      </c>
      <c r="P303" s="100" t="s">
        <v>2980</v>
      </c>
      <c r="Q303" s="100" t="s">
        <v>2428</v>
      </c>
      <c r="R303" s="100" t="s">
        <v>3136</v>
      </c>
      <c r="S303" s="100" t="s">
        <v>3118</v>
      </c>
      <c r="T303" s="100" t="s">
        <v>673</v>
      </c>
      <c r="U303" s="100" t="s">
        <v>2984</v>
      </c>
      <c r="V303" s="100">
        <v>2029</v>
      </c>
      <c r="W303" s="100" t="s">
        <v>673</v>
      </c>
      <c r="X303" s="100" t="s">
        <v>2984</v>
      </c>
      <c r="Y303" s="100">
        <v>2050</v>
      </c>
      <c r="Z303" s="100" t="s">
        <v>673</v>
      </c>
      <c r="AA303" s="100">
        <v>2050</v>
      </c>
      <c r="AB303" s="100" t="s">
        <v>5650</v>
      </c>
      <c r="AC303" s="100" t="s">
        <v>2986</v>
      </c>
      <c r="AD303" s="104">
        <v>44075.041666666664</v>
      </c>
      <c r="AE303" s="100" t="s">
        <v>2987</v>
      </c>
      <c r="AG303" s="104">
        <v>45680.041666666664</v>
      </c>
      <c r="AH303" s="100" t="b">
        <f>Table1[[#This Row],[sbti_id]]&lt;&gt;""</f>
        <v>1</v>
      </c>
      <c r="AJ303" s="100" t="s">
        <v>3142</v>
      </c>
      <c r="AK303" s="100" t="s">
        <v>3136</v>
      </c>
      <c r="AL303" s="100" t="s">
        <v>2264</v>
      </c>
      <c r="AM303" s="100" t="s">
        <v>269</v>
      </c>
      <c r="AN303" s="100" t="s">
        <v>417</v>
      </c>
      <c r="AQ303" s="100">
        <v>2050</v>
      </c>
      <c r="AR303" s="100" t="s">
        <v>2992</v>
      </c>
      <c r="AS303" s="100">
        <v>2023</v>
      </c>
      <c r="AT303" s="100" t="s">
        <v>5651</v>
      </c>
      <c r="AU303" s="100" t="s">
        <v>5652</v>
      </c>
      <c r="AV303" s="100" t="s">
        <v>2995</v>
      </c>
      <c r="AW303" s="100">
        <v>2024</v>
      </c>
      <c r="AX303" s="100">
        <v>20</v>
      </c>
      <c r="AY303" s="100">
        <v>2019</v>
      </c>
      <c r="AZ303" s="101" t="s">
        <v>5653</v>
      </c>
      <c r="BA303" s="100" t="s">
        <v>5654</v>
      </c>
      <c r="BB303" s="100" t="s">
        <v>2998</v>
      </c>
      <c r="BC303" s="100" t="s">
        <v>266</v>
      </c>
      <c r="BD303" s="100" t="s">
        <v>266</v>
      </c>
      <c r="BE303" s="100" t="s">
        <v>266</v>
      </c>
      <c r="BG303" s="100" t="s">
        <v>266</v>
      </c>
      <c r="BH303" s="100" t="s">
        <v>3743</v>
      </c>
      <c r="BI303" s="100" t="s">
        <v>3001</v>
      </c>
      <c r="BJ303" s="100" t="s">
        <v>269</v>
      </c>
      <c r="BK303" s="100" t="s">
        <v>267</v>
      </c>
      <c r="BM303" s="100" t="s">
        <v>267</v>
      </c>
      <c r="BQ303" s="100" t="s">
        <v>269</v>
      </c>
      <c r="BR303" s="100" t="s">
        <v>3019</v>
      </c>
      <c r="BS303" s="100" t="s">
        <v>5655</v>
      </c>
      <c r="BX303" s="100" t="s">
        <v>269</v>
      </c>
      <c r="BY303" s="100" t="s">
        <v>266</v>
      </c>
      <c r="CD303" s="100">
        <v>50413000000</v>
      </c>
      <c r="CE303" s="100" t="s">
        <v>3130</v>
      </c>
      <c r="CF303" s="100">
        <v>92815</v>
      </c>
      <c r="CT303" s="100" t="b">
        <f>Table1[[#This Row],[company_name_netzero]]&lt;&gt;""</f>
        <v>0</v>
      </c>
      <c r="CZ303" s="100" t="b">
        <f>Table1[[#This Row],[company_name_re100]]&lt;&gt;""</f>
        <v>0</v>
      </c>
    </row>
    <row r="304" spans="1:104" ht="21.9" hidden="1" customHeight="1">
      <c r="A304" s="100">
        <v>302</v>
      </c>
      <c r="B304" s="100" t="s">
        <v>1713</v>
      </c>
      <c r="C304" s="100" t="s">
        <v>5656</v>
      </c>
      <c r="D304" s="100" t="s">
        <v>1714</v>
      </c>
      <c r="E304" s="103">
        <v>-2.8000000000000001E-2</v>
      </c>
      <c r="F304" s="100" t="s">
        <v>1715</v>
      </c>
      <c r="G304" s="103">
        <v>5.3999999999999999E-2</v>
      </c>
      <c r="H304" s="100" t="s">
        <v>1716</v>
      </c>
      <c r="I304" s="102">
        <v>158413</v>
      </c>
      <c r="J304" s="100">
        <v>-18</v>
      </c>
      <c r="K304" s="100">
        <v>31</v>
      </c>
      <c r="L304" s="100">
        <v>40001042</v>
      </c>
      <c r="M304" s="100" t="s">
        <v>5657</v>
      </c>
      <c r="N304" s="100" t="s">
        <v>5658</v>
      </c>
      <c r="O304" s="100" t="s">
        <v>5659</v>
      </c>
      <c r="P304" s="100" t="s">
        <v>2980</v>
      </c>
      <c r="Q304" s="100" t="s">
        <v>2374</v>
      </c>
      <c r="R304" s="100" t="s">
        <v>3136</v>
      </c>
      <c r="S304" s="100" t="s">
        <v>5660</v>
      </c>
      <c r="T304" s="100" t="s">
        <v>673</v>
      </c>
      <c r="U304" s="100" t="s">
        <v>2984</v>
      </c>
      <c r="V304" s="100">
        <v>2030</v>
      </c>
      <c r="W304" s="100" t="s">
        <v>673</v>
      </c>
      <c r="X304" s="100" t="s">
        <v>2984</v>
      </c>
      <c r="Y304" s="100">
        <v>2050</v>
      </c>
      <c r="Z304" s="100" t="s">
        <v>673</v>
      </c>
      <c r="AA304" s="100">
        <v>2050</v>
      </c>
      <c r="AB304" s="100" t="s">
        <v>5661</v>
      </c>
      <c r="AC304" s="100" t="s">
        <v>2986</v>
      </c>
      <c r="AD304" s="104">
        <v>43709.041666666664</v>
      </c>
      <c r="AE304" s="100" t="s">
        <v>2987</v>
      </c>
      <c r="AG304" s="104">
        <v>44805.041666666664</v>
      </c>
      <c r="AH304" s="100" t="b">
        <f>Table1[[#This Row],[sbti_id]]&lt;&gt;""</f>
        <v>1</v>
      </c>
      <c r="AI304" s="100" t="s">
        <v>1713</v>
      </c>
      <c r="AJ304" s="100" t="s">
        <v>3370</v>
      </c>
      <c r="AK304" s="100" t="s">
        <v>3136</v>
      </c>
      <c r="AL304" s="100" t="s">
        <v>2264</v>
      </c>
      <c r="AM304" s="100" t="s">
        <v>269</v>
      </c>
      <c r="AN304" s="100" t="s">
        <v>417</v>
      </c>
      <c r="AQ304" s="100">
        <v>2050</v>
      </c>
      <c r="AR304" s="100" t="s">
        <v>2992</v>
      </c>
      <c r="AS304" s="100">
        <v>2022</v>
      </c>
      <c r="AT304" s="100" t="s">
        <v>5662</v>
      </c>
      <c r="AU304" s="100" t="s">
        <v>5663</v>
      </c>
      <c r="AV304" s="100" t="s">
        <v>2995</v>
      </c>
      <c r="AW304" s="100">
        <v>2030</v>
      </c>
      <c r="AX304" s="100">
        <v>33</v>
      </c>
      <c r="AY304" s="100">
        <v>2017</v>
      </c>
      <c r="AZ304" s="101" t="s">
        <v>5664</v>
      </c>
      <c r="BA304" s="101" t="s">
        <v>5665</v>
      </c>
      <c r="BB304" s="100" t="s">
        <v>2998</v>
      </c>
      <c r="BC304" s="100" t="s">
        <v>266</v>
      </c>
      <c r="BD304" s="100" t="s">
        <v>266</v>
      </c>
      <c r="BE304" s="100" t="s">
        <v>266</v>
      </c>
      <c r="BF304" s="101" t="s">
        <v>5666</v>
      </c>
      <c r="BG304" s="100" t="s">
        <v>266</v>
      </c>
      <c r="BH304" s="100" t="s">
        <v>3350</v>
      </c>
      <c r="BI304" s="100" t="s">
        <v>3001</v>
      </c>
      <c r="BJ304" s="100" t="s">
        <v>269</v>
      </c>
      <c r="BK304" s="100" t="s">
        <v>266</v>
      </c>
      <c r="BL304" s="101" t="s">
        <v>5667</v>
      </c>
      <c r="BM304" s="100" t="s">
        <v>269</v>
      </c>
      <c r="BQ304" s="100" t="s">
        <v>269</v>
      </c>
      <c r="BR304" s="100" t="s">
        <v>3271</v>
      </c>
      <c r="BS304" s="101" t="s">
        <v>5668</v>
      </c>
      <c r="BX304" s="100" t="s">
        <v>269</v>
      </c>
      <c r="BY304" s="100" t="s">
        <v>266</v>
      </c>
      <c r="CD304" s="100">
        <v>50375000000</v>
      </c>
      <c r="CE304" s="100" t="s">
        <v>3203</v>
      </c>
      <c r="CF304" s="100">
        <v>161482</v>
      </c>
      <c r="CH304" s="100">
        <v>2015</v>
      </c>
      <c r="CT304" s="100" t="b">
        <f>Table1[[#This Row],[company_name_netzero]]&lt;&gt;""</f>
        <v>1</v>
      </c>
      <c r="CZ304" s="100" t="b">
        <f>Table1[[#This Row],[company_name_re100]]&lt;&gt;""</f>
        <v>0</v>
      </c>
    </row>
    <row r="305" spans="1:104" ht="21.9" hidden="1" customHeight="1">
      <c r="A305" s="100">
        <v>303</v>
      </c>
      <c r="B305" s="100" t="s">
        <v>1331</v>
      </c>
      <c r="C305" s="100" t="s">
        <v>5669</v>
      </c>
      <c r="D305" s="100" t="s">
        <v>1332</v>
      </c>
      <c r="E305" s="103">
        <v>-0.112</v>
      </c>
      <c r="F305" s="100" t="s">
        <v>1333</v>
      </c>
      <c r="G305" s="103">
        <v>0.13200000000000001</v>
      </c>
      <c r="H305" s="100" t="s">
        <v>1334</v>
      </c>
      <c r="I305" s="102">
        <v>131988</v>
      </c>
      <c r="J305" s="100">
        <v>-53</v>
      </c>
      <c r="K305" s="100">
        <v>3</v>
      </c>
      <c r="AH305" s="100" t="b">
        <f>Table1[[#This Row],[sbti_id]]&lt;&gt;""</f>
        <v>0</v>
      </c>
      <c r="AI305" s="100" t="s">
        <v>1331</v>
      </c>
      <c r="AJ305" s="100" t="s">
        <v>3039</v>
      </c>
      <c r="AK305" s="100" t="s">
        <v>3040</v>
      </c>
      <c r="AL305" s="100" t="s">
        <v>2264</v>
      </c>
      <c r="AM305" s="100" t="s">
        <v>269</v>
      </c>
      <c r="AN305" s="100" t="s">
        <v>3013</v>
      </c>
      <c r="AU305" s="100" t="s">
        <v>5670</v>
      </c>
      <c r="AV305" s="100" t="s">
        <v>3013</v>
      </c>
      <c r="BB305" s="100" t="s">
        <v>267</v>
      </c>
      <c r="BC305" s="100" t="s">
        <v>267</v>
      </c>
      <c r="BD305" s="100" t="s">
        <v>267</v>
      </c>
      <c r="BE305" s="100" t="s">
        <v>267</v>
      </c>
      <c r="BG305" s="100" t="s">
        <v>269</v>
      </c>
      <c r="BI305" s="100" t="s">
        <v>3001</v>
      </c>
      <c r="BJ305" s="100" t="s">
        <v>269</v>
      </c>
      <c r="BK305" s="100" t="s">
        <v>267</v>
      </c>
      <c r="BL305" s="100" t="s">
        <v>5671</v>
      </c>
      <c r="BM305" s="100" t="s">
        <v>267</v>
      </c>
      <c r="BX305" s="100" t="s">
        <v>269</v>
      </c>
      <c r="BY305" s="100" t="s">
        <v>269</v>
      </c>
      <c r="CD305" s="100">
        <v>50552000000</v>
      </c>
      <c r="CE305" s="100" t="s">
        <v>3095</v>
      </c>
      <c r="CF305" s="100">
        <v>131988</v>
      </c>
      <c r="CT305" s="100" t="b">
        <f>Table1[[#This Row],[company_name_netzero]]&lt;&gt;""</f>
        <v>1</v>
      </c>
      <c r="CZ305" s="100" t="b">
        <f>Table1[[#This Row],[company_name_re100]]&lt;&gt;""</f>
        <v>0</v>
      </c>
    </row>
    <row r="306" spans="1:104" ht="21.9" hidden="1" customHeight="1">
      <c r="A306" s="100">
        <v>304</v>
      </c>
      <c r="B306" s="100" t="s">
        <v>1337</v>
      </c>
      <c r="C306" s="100" t="s">
        <v>5672</v>
      </c>
      <c r="D306" s="100" t="s">
        <v>1338</v>
      </c>
      <c r="E306" s="103">
        <v>2.8000000000000001E-2</v>
      </c>
      <c r="F306" s="100" t="s">
        <v>1339</v>
      </c>
      <c r="G306" s="106">
        <v>-0.48</v>
      </c>
      <c r="H306" s="100" t="s">
        <v>1340</v>
      </c>
      <c r="I306" s="102">
        <v>4200</v>
      </c>
      <c r="J306" s="100">
        <v>7</v>
      </c>
      <c r="K306" s="100">
        <v>10</v>
      </c>
      <c r="AH306" s="100" t="b">
        <f>Table1[[#This Row],[sbti_id]]&lt;&gt;""</f>
        <v>0</v>
      </c>
      <c r="CT306" s="100" t="b">
        <f>Table1[[#This Row],[company_name_netzero]]&lt;&gt;""</f>
        <v>0</v>
      </c>
      <c r="CZ306" s="100" t="b">
        <f>Table1[[#This Row],[company_name_re100]]&lt;&gt;""</f>
        <v>0</v>
      </c>
    </row>
    <row r="307" spans="1:104" ht="21.9" hidden="1" customHeight="1">
      <c r="A307" s="100">
        <v>305</v>
      </c>
      <c r="B307" s="100" t="s">
        <v>1959</v>
      </c>
      <c r="C307" s="100" t="s">
        <v>5673</v>
      </c>
      <c r="D307" s="100" t="s">
        <v>1960</v>
      </c>
      <c r="E307" s="103">
        <v>8.4000000000000005E-2</v>
      </c>
      <c r="F307" s="100" t="s">
        <v>1961</v>
      </c>
      <c r="G307" s="103">
        <v>0.251</v>
      </c>
      <c r="H307" s="100" t="s">
        <v>1962</v>
      </c>
      <c r="I307" s="102">
        <v>29976</v>
      </c>
      <c r="J307" s="100">
        <v>22</v>
      </c>
      <c r="K307" s="100">
        <v>12</v>
      </c>
      <c r="AH307" s="100" t="b">
        <f>Table1[[#This Row],[sbti_id]]&lt;&gt;""</f>
        <v>0</v>
      </c>
      <c r="AI307" s="100" t="s">
        <v>1959</v>
      </c>
      <c r="AJ307" s="100" t="s">
        <v>3142</v>
      </c>
      <c r="AK307" s="100" t="s">
        <v>3136</v>
      </c>
      <c r="AL307" s="100" t="s">
        <v>2264</v>
      </c>
      <c r="AM307" s="100" t="s">
        <v>269</v>
      </c>
      <c r="AN307" s="100" t="s">
        <v>417</v>
      </c>
      <c r="AQ307" s="100">
        <v>2050</v>
      </c>
      <c r="AR307" s="100" t="s">
        <v>2992</v>
      </c>
      <c r="AS307" s="100">
        <v>2024</v>
      </c>
      <c r="AT307" s="101" t="s">
        <v>5674</v>
      </c>
      <c r="AU307" s="100" t="s">
        <v>5675</v>
      </c>
      <c r="AV307" s="100" t="s">
        <v>3444</v>
      </c>
      <c r="AW307" s="100">
        <v>2030</v>
      </c>
      <c r="AZ307" s="101" t="s">
        <v>5676</v>
      </c>
      <c r="BA307" s="101" t="s">
        <v>5677</v>
      </c>
      <c r="BB307" s="100" t="s">
        <v>2998</v>
      </c>
      <c r="BC307" s="100" t="s">
        <v>266</v>
      </c>
      <c r="BD307" s="100" t="s">
        <v>266</v>
      </c>
      <c r="BE307" s="100" t="s">
        <v>266</v>
      </c>
      <c r="BF307" s="101" t="s">
        <v>5678</v>
      </c>
      <c r="BG307" s="100" t="s">
        <v>266</v>
      </c>
      <c r="BH307" s="100" t="s">
        <v>3620</v>
      </c>
      <c r="BI307" s="100" t="s">
        <v>3001</v>
      </c>
      <c r="BJ307" s="100" t="s">
        <v>266</v>
      </c>
      <c r="BK307" s="100" t="s">
        <v>266</v>
      </c>
      <c r="BL307" s="100" t="s">
        <v>5679</v>
      </c>
      <c r="BM307" s="100" t="s">
        <v>266</v>
      </c>
      <c r="BN307" s="100" t="s">
        <v>3352</v>
      </c>
      <c r="BQ307" s="100" t="s">
        <v>269</v>
      </c>
      <c r="BR307" s="100" t="s">
        <v>3019</v>
      </c>
      <c r="BS307" s="100" t="s">
        <v>5680</v>
      </c>
      <c r="BX307" s="100" t="s">
        <v>269</v>
      </c>
      <c r="BY307" s="100" t="s">
        <v>269</v>
      </c>
      <c r="CD307" s="100">
        <v>58265000000</v>
      </c>
      <c r="CE307" s="100" t="s">
        <v>3080</v>
      </c>
      <c r="CF307" s="100">
        <v>29976</v>
      </c>
      <c r="CT307" s="100" t="b">
        <f>Table1[[#This Row],[company_name_netzero]]&lt;&gt;""</f>
        <v>1</v>
      </c>
      <c r="CZ307" s="100" t="b">
        <f>Table1[[#This Row],[company_name_re100]]&lt;&gt;""</f>
        <v>0</v>
      </c>
    </row>
    <row r="308" spans="1:104" ht="21.9" hidden="1" customHeight="1">
      <c r="A308" s="100">
        <v>306</v>
      </c>
      <c r="B308" s="100" t="s">
        <v>1341</v>
      </c>
      <c r="C308" s="100" t="s">
        <v>5681</v>
      </c>
      <c r="D308" s="100" t="s">
        <v>1342</v>
      </c>
      <c r="E308" s="106">
        <v>0.04</v>
      </c>
      <c r="F308" s="100" t="s">
        <v>1343</v>
      </c>
      <c r="G308" s="103">
        <v>2.3E-2</v>
      </c>
      <c r="H308" s="100" t="s">
        <v>1344</v>
      </c>
      <c r="I308" s="102">
        <v>69722</v>
      </c>
      <c r="J308" s="100">
        <v>9</v>
      </c>
      <c r="K308" s="100">
        <v>28</v>
      </c>
      <c r="AH308" s="100" t="b">
        <f>Table1[[#This Row],[sbti_id]]&lt;&gt;""</f>
        <v>0</v>
      </c>
      <c r="AI308" s="100" t="s">
        <v>5682</v>
      </c>
      <c r="AJ308" s="100" t="s">
        <v>4036</v>
      </c>
      <c r="AK308" s="100" t="s">
        <v>3136</v>
      </c>
      <c r="AL308" s="100" t="s">
        <v>2264</v>
      </c>
      <c r="AM308" s="100" t="s">
        <v>269</v>
      </c>
      <c r="AN308" s="100" t="s">
        <v>417</v>
      </c>
      <c r="AQ308" s="100">
        <v>2050</v>
      </c>
      <c r="AR308" s="100" t="s">
        <v>2992</v>
      </c>
      <c r="AS308" s="100">
        <v>2021</v>
      </c>
      <c r="AT308" s="100" t="s">
        <v>5683</v>
      </c>
      <c r="AU308" s="100" t="s">
        <v>5684</v>
      </c>
      <c r="AV308" s="100" t="s">
        <v>3444</v>
      </c>
      <c r="AW308" s="100">
        <v>2030</v>
      </c>
      <c r="AZ308" s="100" t="s">
        <v>5685</v>
      </c>
      <c r="BA308" s="101" t="s">
        <v>5686</v>
      </c>
      <c r="BB308" s="100" t="s">
        <v>2998</v>
      </c>
      <c r="BC308" s="100" t="s">
        <v>266</v>
      </c>
      <c r="BD308" s="100" t="s">
        <v>266</v>
      </c>
      <c r="BE308" s="100" t="s">
        <v>266</v>
      </c>
      <c r="BF308" s="100" t="s">
        <v>5687</v>
      </c>
      <c r="BG308" s="100" t="s">
        <v>266</v>
      </c>
      <c r="BH308" s="100" t="s">
        <v>3304</v>
      </c>
      <c r="BI308" s="100" t="s">
        <v>3001</v>
      </c>
      <c r="BJ308" s="100" t="s">
        <v>269</v>
      </c>
      <c r="BK308" s="100" t="s">
        <v>266</v>
      </c>
      <c r="BL308" s="101" t="s">
        <v>5688</v>
      </c>
      <c r="BM308" s="100" t="s">
        <v>267</v>
      </c>
      <c r="BQ308" s="100" t="s">
        <v>269</v>
      </c>
      <c r="BR308" s="100" t="s">
        <v>267</v>
      </c>
      <c r="BX308" s="100" t="s">
        <v>269</v>
      </c>
      <c r="BY308" s="100" t="s">
        <v>266</v>
      </c>
      <c r="CD308" s="100">
        <v>27079000000</v>
      </c>
      <c r="CE308" s="100" t="s">
        <v>3080</v>
      </c>
      <c r="CF308" s="100">
        <v>76400</v>
      </c>
      <c r="CT308" s="100" t="b">
        <f>Table1[[#This Row],[company_name_netzero]]&lt;&gt;""</f>
        <v>1</v>
      </c>
      <c r="CZ308" s="100" t="b">
        <f>Table1[[#This Row],[company_name_re100]]&lt;&gt;""</f>
        <v>0</v>
      </c>
    </row>
    <row r="309" spans="1:104" ht="21.9" hidden="1" customHeight="1">
      <c r="A309" s="100">
        <v>307</v>
      </c>
      <c r="B309" s="100" t="s">
        <v>2152</v>
      </c>
      <c r="C309" s="100" t="s">
        <v>5689</v>
      </c>
      <c r="D309" s="100" t="s">
        <v>2153</v>
      </c>
      <c r="E309" s="103">
        <v>-4.3999999999999997E-2</v>
      </c>
      <c r="F309" s="100" t="s">
        <v>2154</v>
      </c>
      <c r="G309" s="103">
        <v>1.4999999999999999E-2</v>
      </c>
      <c r="H309" s="100" t="s">
        <v>2155</v>
      </c>
      <c r="I309" s="102">
        <v>92690</v>
      </c>
      <c r="J309" s="100">
        <v>-25</v>
      </c>
      <c r="K309" s="100">
        <v>31</v>
      </c>
      <c r="L309" s="120">
        <v>40000092</v>
      </c>
      <c r="M309" s="128" t="s">
        <v>5690</v>
      </c>
      <c r="N309" s="128" t="s">
        <v>5691</v>
      </c>
      <c r="O309" s="128" t="s">
        <v>5692</v>
      </c>
      <c r="P309" s="128" t="s">
        <v>2980</v>
      </c>
      <c r="Q309" s="128" t="s">
        <v>2496</v>
      </c>
      <c r="R309" s="128" t="s">
        <v>3136</v>
      </c>
      <c r="S309" s="128" t="s">
        <v>4407</v>
      </c>
      <c r="T309" s="128" t="s">
        <v>673</v>
      </c>
      <c r="U309" s="128" t="s">
        <v>3329</v>
      </c>
      <c r="V309" s="128">
        <v>2034</v>
      </c>
      <c r="W309" s="128"/>
      <c r="X309" s="128"/>
      <c r="Y309" s="128"/>
      <c r="Z309" s="128" t="s">
        <v>3067</v>
      </c>
      <c r="AA309" s="128"/>
      <c r="AB309" s="128" t="s">
        <v>2497</v>
      </c>
      <c r="AC309" s="128" t="s">
        <v>2986</v>
      </c>
      <c r="AD309" s="135">
        <v>43962.041666666664</v>
      </c>
      <c r="AE309" s="128" t="s">
        <v>3332</v>
      </c>
      <c r="AF309" s="128" t="s">
        <v>5693</v>
      </c>
      <c r="AG309" s="133" t="s">
        <v>5694</v>
      </c>
      <c r="AH309" s="100" t="b">
        <f>Table1[[#This Row],[sbti_id]]&lt;&gt;""</f>
        <v>1</v>
      </c>
      <c r="AI309" s="100" t="s">
        <v>2152</v>
      </c>
      <c r="AJ309" s="100" t="s">
        <v>5695</v>
      </c>
      <c r="AK309" s="100" t="s">
        <v>3136</v>
      </c>
      <c r="AL309" s="100" t="s">
        <v>2264</v>
      </c>
      <c r="AM309" s="100" t="s">
        <v>269</v>
      </c>
      <c r="AN309" s="100" t="s">
        <v>417</v>
      </c>
      <c r="AQ309" s="100">
        <v>2040</v>
      </c>
      <c r="AR309" s="100" t="s">
        <v>2992</v>
      </c>
      <c r="AS309" s="100">
        <v>2021</v>
      </c>
      <c r="AT309" s="101" t="s">
        <v>5696</v>
      </c>
      <c r="AU309" s="100" t="s">
        <v>5697</v>
      </c>
      <c r="AV309" s="100" t="s">
        <v>2995</v>
      </c>
      <c r="AW309" s="100">
        <v>2030</v>
      </c>
      <c r="AX309" s="100">
        <v>50</v>
      </c>
      <c r="AY309" s="100">
        <v>2019</v>
      </c>
      <c r="AZ309" s="101" t="s">
        <v>5698</v>
      </c>
      <c r="BA309" s="101" t="s">
        <v>5699</v>
      </c>
      <c r="BB309" s="100" t="s">
        <v>2998</v>
      </c>
      <c r="BC309" s="100" t="s">
        <v>266</v>
      </c>
      <c r="BD309" s="100" t="s">
        <v>266</v>
      </c>
      <c r="BE309" s="100" t="s">
        <v>266</v>
      </c>
      <c r="BF309" s="100" t="s">
        <v>5700</v>
      </c>
      <c r="BG309" s="100" t="s">
        <v>266</v>
      </c>
      <c r="BH309" s="100" t="s">
        <v>3304</v>
      </c>
      <c r="BI309" s="100" t="s">
        <v>3001</v>
      </c>
      <c r="BJ309" s="100" t="s">
        <v>269</v>
      </c>
      <c r="BK309" s="100" t="s">
        <v>267</v>
      </c>
      <c r="BL309" s="100" t="s">
        <v>5701</v>
      </c>
      <c r="BM309" s="100" t="s">
        <v>267</v>
      </c>
      <c r="BQ309" s="100" t="s">
        <v>269</v>
      </c>
      <c r="BR309" s="100" t="s">
        <v>3271</v>
      </c>
      <c r="BS309" s="101" t="s">
        <v>5702</v>
      </c>
      <c r="BX309" s="100" t="s">
        <v>269</v>
      </c>
      <c r="BY309" s="100" t="s">
        <v>266</v>
      </c>
      <c r="CD309" s="100">
        <v>48629000000</v>
      </c>
      <c r="CE309" s="100" t="s">
        <v>3095</v>
      </c>
      <c r="CF309" s="100">
        <v>101595</v>
      </c>
      <c r="CT309" s="100" t="b">
        <f>Table1[[#This Row],[company_name_netzero]]&lt;&gt;""</f>
        <v>1</v>
      </c>
      <c r="CZ309" s="100" t="b">
        <f>Table1[[#This Row],[company_name_re100]]&lt;&gt;""</f>
        <v>0</v>
      </c>
    </row>
    <row r="310" spans="1:104" ht="21.9" hidden="1" customHeight="1">
      <c r="A310" s="100">
        <v>308</v>
      </c>
      <c r="B310" s="100" t="s">
        <v>1000</v>
      </c>
      <c r="C310" s="100" t="s">
        <v>5703</v>
      </c>
      <c r="D310" s="100" t="s">
        <v>1001</v>
      </c>
      <c r="E310" s="103">
        <v>5.8000000000000003E-2</v>
      </c>
      <c r="F310" s="100" t="s">
        <v>1002</v>
      </c>
      <c r="G310" s="103">
        <v>0.84299999999999997</v>
      </c>
      <c r="H310" s="100" t="s">
        <v>1003</v>
      </c>
      <c r="I310" s="102">
        <v>34097</v>
      </c>
      <c r="J310" s="100">
        <v>13</v>
      </c>
      <c r="K310" s="100">
        <v>3</v>
      </c>
      <c r="AH310" s="100" t="b">
        <f>Table1[[#This Row],[sbti_id]]&lt;&gt;""</f>
        <v>0</v>
      </c>
      <c r="AJ310" s="100" t="s">
        <v>3313</v>
      </c>
      <c r="AK310" s="100" t="s">
        <v>3040</v>
      </c>
      <c r="AL310" s="100" t="s">
        <v>2264</v>
      </c>
      <c r="AM310" s="100" t="s">
        <v>269</v>
      </c>
      <c r="AN310" s="100" t="s">
        <v>675</v>
      </c>
      <c r="AQ310" s="100">
        <v>2050</v>
      </c>
      <c r="AR310" s="100" t="s">
        <v>2992</v>
      </c>
      <c r="AS310" s="100">
        <v>2023</v>
      </c>
      <c r="AT310" s="100" t="s">
        <v>5704</v>
      </c>
      <c r="AU310" s="100" t="s">
        <v>5705</v>
      </c>
      <c r="AV310" s="100" t="s">
        <v>2995</v>
      </c>
      <c r="AW310" s="100">
        <v>2030</v>
      </c>
      <c r="AX310" s="100">
        <v>28</v>
      </c>
      <c r="AY310" s="100">
        <v>2018</v>
      </c>
      <c r="AZ310" s="100" t="s">
        <v>5706</v>
      </c>
      <c r="BA310" s="100" t="s">
        <v>5707</v>
      </c>
      <c r="BB310" s="100" t="s">
        <v>2998</v>
      </c>
      <c r="BC310" s="100" t="s">
        <v>266</v>
      </c>
      <c r="BD310" s="100" t="s">
        <v>266</v>
      </c>
      <c r="BE310" s="100" t="s">
        <v>266</v>
      </c>
      <c r="BF310" s="100" t="s">
        <v>5708</v>
      </c>
      <c r="BG310" s="100" t="s">
        <v>266</v>
      </c>
      <c r="BH310" s="100" t="s">
        <v>3076</v>
      </c>
      <c r="BI310" s="100" t="s">
        <v>3001</v>
      </c>
      <c r="BJ310" s="100" t="s">
        <v>269</v>
      </c>
      <c r="BK310" s="100" t="s">
        <v>266</v>
      </c>
      <c r="BL310" s="100" t="s">
        <v>5709</v>
      </c>
      <c r="BM310" s="100" t="s">
        <v>266</v>
      </c>
      <c r="BN310" s="100" t="s">
        <v>3061</v>
      </c>
      <c r="BQ310" s="100" t="s">
        <v>269</v>
      </c>
      <c r="BR310" s="100" t="s">
        <v>267</v>
      </c>
      <c r="BS310" s="100" t="s">
        <v>5710</v>
      </c>
      <c r="BX310" s="100" t="s">
        <v>266</v>
      </c>
      <c r="BY310" s="100" t="s">
        <v>269</v>
      </c>
      <c r="CD310" s="100">
        <v>50502000000</v>
      </c>
      <c r="CE310" s="100" t="s">
        <v>3095</v>
      </c>
      <c r="CT310" s="100" t="b">
        <f>Table1[[#This Row],[company_name_netzero]]&lt;&gt;""</f>
        <v>0</v>
      </c>
      <c r="CZ310" s="100" t="b">
        <f>Table1[[#This Row],[company_name_re100]]&lt;&gt;""</f>
        <v>0</v>
      </c>
    </row>
    <row r="311" spans="1:104" ht="21.9" hidden="1" customHeight="1">
      <c r="A311" s="100">
        <v>309</v>
      </c>
      <c r="B311" s="100" t="s">
        <v>1345</v>
      </c>
      <c r="C311" s="100" t="s">
        <v>5711</v>
      </c>
      <c r="D311" s="100" t="s">
        <v>1346</v>
      </c>
      <c r="E311" s="103">
        <v>-3.7999999999999999E-2</v>
      </c>
      <c r="F311" s="100" t="s">
        <v>1347</v>
      </c>
      <c r="G311" s="103">
        <v>0.21299999999999999</v>
      </c>
      <c r="H311" s="100" t="s">
        <v>1348</v>
      </c>
      <c r="I311" s="102">
        <v>62987</v>
      </c>
      <c r="J311" s="100">
        <v>-17</v>
      </c>
      <c r="K311" s="100">
        <v>13</v>
      </c>
      <c r="AH311" s="100" t="b">
        <f>Table1[[#This Row],[sbti_id]]&lt;&gt;""</f>
        <v>0</v>
      </c>
      <c r="AI311" s="100" t="s">
        <v>1345</v>
      </c>
      <c r="AJ311" s="100" t="s">
        <v>3039</v>
      </c>
      <c r="AK311" s="100" t="s">
        <v>3040</v>
      </c>
      <c r="AL311" s="100" t="s">
        <v>2264</v>
      </c>
      <c r="AM311" s="100" t="s">
        <v>269</v>
      </c>
      <c r="AN311" s="100" t="s">
        <v>3013</v>
      </c>
      <c r="AS311" s="100">
        <v>2021</v>
      </c>
      <c r="AU311" s="100" t="s">
        <v>5712</v>
      </c>
      <c r="AV311" s="100" t="s">
        <v>3013</v>
      </c>
      <c r="BA311" s="101" t="s">
        <v>5713</v>
      </c>
      <c r="BB311" s="100" t="s">
        <v>267</v>
      </c>
      <c r="BC311" s="100" t="s">
        <v>267</v>
      </c>
      <c r="BD311" s="100" t="s">
        <v>267</v>
      </c>
      <c r="BE311" s="100" t="s">
        <v>267</v>
      </c>
      <c r="BG311" s="100" t="s">
        <v>269</v>
      </c>
      <c r="BI311" s="100" t="s">
        <v>3001</v>
      </c>
      <c r="BJ311" s="100" t="s">
        <v>269</v>
      </c>
      <c r="BK311" s="100" t="s">
        <v>267</v>
      </c>
      <c r="BL311" s="100" t="s">
        <v>5714</v>
      </c>
      <c r="BM311" s="100" t="s">
        <v>267</v>
      </c>
      <c r="BQ311" s="100" t="s">
        <v>269</v>
      </c>
      <c r="BR311" s="100" t="s">
        <v>267</v>
      </c>
      <c r="BX311" s="100" t="s">
        <v>269</v>
      </c>
      <c r="BY311" s="100" t="s">
        <v>269</v>
      </c>
      <c r="CD311" s="100">
        <v>48581000000</v>
      </c>
      <c r="CE311" s="100" t="s">
        <v>3080</v>
      </c>
      <c r="CF311" s="100">
        <v>62987</v>
      </c>
      <c r="CT311" s="100" t="b">
        <f>Table1[[#This Row],[company_name_netzero]]&lt;&gt;""</f>
        <v>1</v>
      </c>
      <c r="CZ311" s="100" t="b">
        <f>Table1[[#This Row],[company_name_re100]]&lt;&gt;""</f>
        <v>0</v>
      </c>
    </row>
    <row r="312" spans="1:104" ht="21.9" hidden="1" customHeight="1">
      <c r="A312" s="100">
        <v>310</v>
      </c>
      <c r="B312" s="100" t="s">
        <v>1362</v>
      </c>
      <c r="C312" s="100" t="s">
        <v>5715</v>
      </c>
      <c r="D312" s="100" t="s">
        <v>1363</v>
      </c>
      <c r="E312" s="103">
        <v>0.14299999999999999</v>
      </c>
      <c r="F312" s="100" t="s">
        <v>1364</v>
      </c>
      <c r="G312" s="103">
        <v>2.202</v>
      </c>
      <c r="H312" s="100" t="s">
        <v>1365</v>
      </c>
      <c r="I312" s="102">
        <v>38018</v>
      </c>
      <c r="J312" s="100">
        <v>50</v>
      </c>
      <c r="K312" s="100">
        <v>12</v>
      </c>
      <c r="AH312" s="100" t="b">
        <f>Table1[[#This Row],[sbti_id]]&lt;&gt;""</f>
        <v>0</v>
      </c>
      <c r="AI312" s="100" t="s">
        <v>1362</v>
      </c>
      <c r="AJ312" s="100" t="s">
        <v>2989</v>
      </c>
      <c r="AK312" s="100" t="s">
        <v>2990</v>
      </c>
      <c r="AL312" s="100" t="s">
        <v>2264</v>
      </c>
      <c r="AM312" s="100" t="s">
        <v>266</v>
      </c>
      <c r="AN312" s="100" t="s">
        <v>3013</v>
      </c>
      <c r="AU312" s="100" t="s">
        <v>5716</v>
      </c>
      <c r="BA312" s="100" t="s">
        <v>5717</v>
      </c>
      <c r="BY312" s="100" t="s">
        <v>269</v>
      </c>
      <c r="CD312" s="100">
        <v>36290000000</v>
      </c>
      <c r="CE312" s="100" t="s">
        <v>3080</v>
      </c>
      <c r="CT312" s="100" t="b">
        <f>Table1[[#This Row],[company_name_netzero]]&lt;&gt;""</f>
        <v>1</v>
      </c>
      <c r="CZ312" s="100" t="b">
        <f>Table1[[#This Row],[company_name_re100]]&lt;&gt;""</f>
        <v>0</v>
      </c>
    </row>
    <row r="313" spans="1:104" ht="21.9" hidden="1" customHeight="1">
      <c r="A313" s="100">
        <v>311</v>
      </c>
      <c r="B313" s="100" t="s">
        <v>1371</v>
      </c>
      <c r="C313" s="100" t="s">
        <v>5718</v>
      </c>
      <c r="D313" s="100" t="s">
        <v>1372</v>
      </c>
      <c r="E313" s="103">
        <v>0.93500000000000005</v>
      </c>
      <c r="F313" s="100" t="s">
        <v>1373</v>
      </c>
      <c r="H313" s="100" t="s">
        <v>1374</v>
      </c>
      <c r="I313" s="102">
        <v>32065</v>
      </c>
      <c r="J313" s="100" t="s">
        <v>2976</v>
      </c>
      <c r="K313" s="100">
        <v>6</v>
      </c>
      <c r="AH313" s="100" t="b">
        <f>Table1[[#This Row],[sbti_id]]&lt;&gt;""</f>
        <v>0</v>
      </c>
      <c r="AI313" s="100" t="s">
        <v>1371</v>
      </c>
      <c r="AJ313" s="100" t="s">
        <v>3313</v>
      </c>
      <c r="AK313" s="100" t="s">
        <v>3040</v>
      </c>
      <c r="AL313" s="100" t="s">
        <v>2264</v>
      </c>
      <c r="AM313" s="100" t="s">
        <v>269</v>
      </c>
      <c r="AN313" s="100" t="s">
        <v>2995</v>
      </c>
      <c r="AO313" s="100">
        <v>40</v>
      </c>
      <c r="AP313" s="100">
        <v>2016</v>
      </c>
      <c r="AQ313" s="100">
        <v>2030</v>
      </c>
      <c r="AR313" s="100" t="s">
        <v>2992</v>
      </c>
      <c r="AS313" s="100">
        <v>2021</v>
      </c>
      <c r="AU313" s="100" t="s">
        <v>5719</v>
      </c>
      <c r="AV313" s="100" t="s">
        <v>3027</v>
      </c>
      <c r="AW313" s="100">
        <v>2026</v>
      </c>
      <c r="AX313" s="100">
        <v>57</v>
      </c>
      <c r="AY313" s="100">
        <v>2020</v>
      </c>
      <c r="AZ313" s="100" t="s">
        <v>5720</v>
      </c>
      <c r="BA313" s="100" t="s">
        <v>5721</v>
      </c>
      <c r="BB313" s="100" t="s">
        <v>2998</v>
      </c>
      <c r="BC313" s="100" t="s">
        <v>266</v>
      </c>
      <c r="BD313" s="100" t="s">
        <v>269</v>
      </c>
      <c r="BE313" s="100" t="s">
        <v>269</v>
      </c>
      <c r="BG313" s="100" t="s">
        <v>269</v>
      </c>
      <c r="BI313" s="100" t="s">
        <v>3001</v>
      </c>
      <c r="BJ313" s="100" t="s">
        <v>269</v>
      </c>
      <c r="BK313" s="100" t="s">
        <v>267</v>
      </c>
      <c r="BM313" s="100" t="s">
        <v>267</v>
      </c>
      <c r="BQ313" s="100" t="s">
        <v>269</v>
      </c>
      <c r="BR313" s="100" t="s">
        <v>267</v>
      </c>
      <c r="BX313" s="100" t="s">
        <v>269</v>
      </c>
      <c r="BY313" s="100" t="s">
        <v>269</v>
      </c>
      <c r="CD313" s="100">
        <v>51240000000</v>
      </c>
      <c r="CE313" s="100" t="s">
        <v>3095</v>
      </c>
      <c r="CF313" s="100">
        <v>32390</v>
      </c>
      <c r="CO313" s="100" t="s">
        <v>5722</v>
      </c>
      <c r="CT313" s="100" t="b">
        <f>Table1[[#This Row],[company_name_netzero]]&lt;&gt;""</f>
        <v>1</v>
      </c>
      <c r="CU313" s="100" t="s">
        <v>1371</v>
      </c>
      <c r="CV313" s="100">
        <v>2020</v>
      </c>
      <c r="CW313" s="100">
        <v>2050</v>
      </c>
      <c r="CX313" s="100" t="s">
        <v>3095</v>
      </c>
      <c r="CY313" s="100" t="s">
        <v>3323</v>
      </c>
      <c r="CZ313" s="100" t="b">
        <f>Table1[[#This Row],[company_name_re100]]&lt;&gt;""</f>
        <v>1</v>
      </c>
    </row>
    <row r="314" spans="1:104" ht="21.9" hidden="1" customHeight="1">
      <c r="A314" s="100">
        <v>312</v>
      </c>
      <c r="B314" s="100" t="s">
        <v>1065</v>
      </c>
      <c r="C314" s="100" t="s">
        <v>5723</v>
      </c>
      <c r="D314" s="100" t="s">
        <v>1066</v>
      </c>
      <c r="E314" s="103">
        <v>-9.2999999999999999E-2</v>
      </c>
      <c r="F314" s="100" t="s">
        <v>1067</v>
      </c>
      <c r="G314" s="103">
        <v>0.16900000000000001</v>
      </c>
      <c r="H314" s="100" t="s">
        <v>1068</v>
      </c>
      <c r="I314" s="102">
        <v>41689</v>
      </c>
      <c r="J314" s="100">
        <v>-39</v>
      </c>
      <c r="K314" s="100">
        <v>21</v>
      </c>
      <c r="L314" s="120">
        <v>40009331</v>
      </c>
      <c r="M314" s="128" t="s">
        <v>5724</v>
      </c>
      <c r="N314" s="128" t="s">
        <v>5725</v>
      </c>
      <c r="O314" s="128" t="s">
        <v>5726</v>
      </c>
      <c r="P314" s="128" t="s">
        <v>2980</v>
      </c>
      <c r="Q314" s="128" t="s">
        <v>2439</v>
      </c>
      <c r="R314" s="128" t="s">
        <v>3136</v>
      </c>
      <c r="S314" s="128" t="s">
        <v>3751</v>
      </c>
      <c r="T314" s="128" t="s">
        <v>673</v>
      </c>
      <c r="U314" s="128" t="s">
        <v>3329</v>
      </c>
      <c r="V314" s="128">
        <v>2030</v>
      </c>
      <c r="W314" s="128" t="s">
        <v>673</v>
      </c>
      <c r="X314" s="128" t="s">
        <v>3329</v>
      </c>
      <c r="Y314" s="128">
        <v>2039</v>
      </c>
      <c r="Z314" s="128" t="s">
        <v>673</v>
      </c>
      <c r="AA314" s="128">
        <v>2039</v>
      </c>
      <c r="AB314" s="128" t="s">
        <v>5727</v>
      </c>
      <c r="AC314" s="128" t="s">
        <v>2986</v>
      </c>
      <c r="AD314" s="135">
        <v>43472.041666666664</v>
      </c>
      <c r="AE314" s="128" t="s">
        <v>3332</v>
      </c>
      <c r="AF314" s="128"/>
      <c r="AG314" s="136">
        <v>44845.041666666664</v>
      </c>
      <c r="AH314" s="100" t="b">
        <f>Table1[[#This Row],[sbti_id]]&lt;&gt;""</f>
        <v>1</v>
      </c>
      <c r="AI314" s="100" t="s">
        <v>1065</v>
      </c>
      <c r="AJ314" s="100" t="s">
        <v>3604</v>
      </c>
      <c r="AK314" s="100" t="s">
        <v>3136</v>
      </c>
      <c r="AL314" s="100" t="s">
        <v>2264</v>
      </c>
      <c r="AM314" s="100" t="s">
        <v>269</v>
      </c>
      <c r="AN314" s="100" t="s">
        <v>417</v>
      </c>
      <c r="AQ314" s="100">
        <v>2040</v>
      </c>
      <c r="AR314" s="100" t="s">
        <v>2992</v>
      </c>
      <c r="AS314" s="100">
        <v>2020</v>
      </c>
      <c r="AT314" s="100" t="s">
        <v>5728</v>
      </c>
      <c r="AU314" s="100" t="s">
        <v>5729</v>
      </c>
      <c r="AV314" s="100" t="s">
        <v>3444</v>
      </c>
      <c r="AW314" s="100">
        <v>2030</v>
      </c>
      <c r="AZ314" s="100" t="s">
        <v>5730</v>
      </c>
      <c r="BA314" s="101" t="s">
        <v>5731</v>
      </c>
      <c r="BB314" s="100" t="s">
        <v>2998</v>
      </c>
      <c r="BC314" s="100" t="s">
        <v>266</v>
      </c>
      <c r="BD314" s="100" t="s">
        <v>266</v>
      </c>
      <c r="BE314" s="100" t="s">
        <v>266</v>
      </c>
      <c r="BF314" s="101" t="s">
        <v>5732</v>
      </c>
      <c r="BG314" s="100" t="s">
        <v>266</v>
      </c>
      <c r="BH314" s="100" t="s">
        <v>3000</v>
      </c>
      <c r="BI314" s="100" t="s">
        <v>3001</v>
      </c>
      <c r="BJ314" s="100" t="s">
        <v>269</v>
      </c>
      <c r="BK314" s="100" t="s">
        <v>266</v>
      </c>
      <c r="BL314" s="100" t="s">
        <v>5733</v>
      </c>
      <c r="BM314" s="100" t="s">
        <v>269</v>
      </c>
      <c r="BP314" s="100" t="s">
        <v>5734</v>
      </c>
      <c r="BQ314" s="100" t="s">
        <v>269</v>
      </c>
      <c r="BR314" s="100" t="s">
        <v>3019</v>
      </c>
      <c r="BS314" s="100" t="s">
        <v>5735</v>
      </c>
      <c r="BX314" s="100" t="s">
        <v>269</v>
      </c>
      <c r="BY314" s="100" t="s">
        <v>266</v>
      </c>
      <c r="CD314" s="100">
        <v>48394000000</v>
      </c>
      <c r="CE314" s="100" t="s">
        <v>3764</v>
      </c>
      <c r="CF314" s="100">
        <v>42246</v>
      </c>
      <c r="CT314" s="100" t="b">
        <f>Table1[[#This Row],[company_name_netzero]]&lt;&gt;""</f>
        <v>1</v>
      </c>
      <c r="CZ314" s="100" t="b">
        <f>Table1[[#This Row],[company_name_re100]]&lt;&gt;""</f>
        <v>0</v>
      </c>
    </row>
    <row r="315" spans="1:104" ht="21.9" hidden="1" customHeight="1">
      <c r="A315" s="100">
        <v>313</v>
      </c>
      <c r="B315" s="100" t="s">
        <v>2128</v>
      </c>
      <c r="C315" s="100" t="s">
        <v>5736</v>
      </c>
      <c r="D315" s="100" t="s">
        <v>2129</v>
      </c>
      <c r="E315" s="103">
        <v>-1.4E-2</v>
      </c>
      <c r="F315" s="100" t="s">
        <v>2130</v>
      </c>
      <c r="G315" s="103">
        <v>0.17199999999999999</v>
      </c>
      <c r="H315" s="100" t="s">
        <v>2131</v>
      </c>
      <c r="I315" s="102">
        <v>214041</v>
      </c>
      <c r="J315" s="100">
        <v>-5</v>
      </c>
      <c r="K315" s="100">
        <v>23</v>
      </c>
      <c r="L315" s="120">
        <v>40003166</v>
      </c>
      <c r="M315" s="128" t="s">
        <v>5737</v>
      </c>
      <c r="N315" s="128" t="s">
        <v>5738</v>
      </c>
      <c r="O315" s="128" t="s">
        <v>5739</v>
      </c>
      <c r="P315" s="128" t="s">
        <v>2980</v>
      </c>
      <c r="Q315" s="128" t="s">
        <v>2374</v>
      </c>
      <c r="R315" s="128" t="s">
        <v>3136</v>
      </c>
      <c r="S315" s="128" t="s">
        <v>5740</v>
      </c>
      <c r="T315" s="128" t="s">
        <v>673</v>
      </c>
      <c r="U315" s="128" t="s">
        <v>3329</v>
      </c>
      <c r="V315" s="128">
        <v>2032</v>
      </c>
      <c r="W315" s="128" t="s">
        <v>673</v>
      </c>
      <c r="X315" s="128" t="s">
        <v>3329</v>
      </c>
      <c r="Y315" s="128">
        <v>2050</v>
      </c>
      <c r="Z315" s="128" t="s">
        <v>673</v>
      </c>
      <c r="AA315" s="128">
        <v>2050</v>
      </c>
      <c r="AB315" s="129" t="s">
        <v>5741</v>
      </c>
      <c r="AC315" s="128" t="s">
        <v>2986</v>
      </c>
      <c r="AD315" s="135">
        <v>44205.041666666664</v>
      </c>
      <c r="AE315" s="128" t="s">
        <v>3332</v>
      </c>
      <c r="AF315" s="128"/>
      <c r="AG315" s="133" t="s">
        <v>5742</v>
      </c>
      <c r="AH315" s="100" t="b">
        <f>Table1[[#This Row],[sbti_id]]&lt;&gt;""</f>
        <v>1</v>
      </c>
      <c r="AI315" s="100" t="s">
        <v>2128</v>
      </c>
      <c r="AJ315" s="100" t="s">
        <v>3370</v>
      </c>
      <c r="AK315" s="100" t="s">
        <v>3136</v>
      </c>
      <c r="AL315" s="100" t="s">
        <v>2264</v>
      </c>
      <c r="AM315" s="100" t="s">
        <v>269</v>
      </c>
      <c r="AN315" s="100" t="s">
        <v>417</v>
      </c>
      <c r="AQ315" s="100">
        <v>2050</v>
      </c>
      <c r="AR315" s="100" t="s">
        <v>2992</v>
      </c>
      <c r="AS315" s="100">
        <v>2020</v>
      </c>
      <c r="AT315" s="100" t="s">
        <v>5743</v>
      </c>
      <c r="AU315" s="100" t="s">
        <v>5744</v>
      </c>
      <c r="AV315" s="100" t="s">
        <v>2995</v>
      </c>
      <c r="AW315" s="100">
        <v>2027</v>
      </c>
      <c r="AX315" s="100">
        <v>30</v>
      </c>
      <c r="AY315" s="100">
        <v>2024</v>
      </c>
      <c r="AZ315" s="101" t="s">
        <v>5745</v>
      </c>
      <c r="BA315" s="100" t="s">
        <v>5746</v>
      </c>
      <c r="BB315" s="100" t="s">
        <v>2998</v>
      </c>
      <c r="BC315" s="100" t="s">
        <v>266</v>
      </c>
      <c r="BD315" s="100" t="s">
        <v>266</v>
      </c>
      <c r="BE315" s="100" t="s">
        <v>267</v>
      </c>
      <c r="BF315" s="100" t="s">
        <v>5747</v>
      </c>
      <c r="BG315" s="100" t="s">
        <v>266</v>
      </c>
      <c r="BH315" s="100" t="s">
        <v>3304</v>
      </c>
      <c r="BI315" s="100" t="s">
        <v>3001</v>
      </c>
      <c r="BJ315" s="100" t="s">
        <v>269</v>
      </c>
      <c r="BK315" s="100" t="s">
        <v>267</v>
      </c>
      <c r="BL315" s="100" t="s">
        <v>5748</v>
      </c>
      <c r="BM315" s="100" t="s">
        <v>266</v>
      </c>
      <c r="BN315" s="100" t="s">
        <v>3061</v>
      </c>
      <c r="BQ315" s="100" t="s">
        <v>269</v>
      </c>
      <c r="BR315" s="100" t="s">
        <v>418</v>
      </c>
      <c r="BS315" s="101" t="s">
        <v>5749</v>
      </c>
      <c r="BX315" s="100" t="s">
        <v>269</v>
      </c>
      <c r="BY315" s="100" t="s">
        <v>266</v>
      </c>
      <c r="CD315" s="100">
        <v>48343000000</v>
      </c>
      <c r="CE315" s="100" t="s">
        <v>3203</v>
      </c>
      <c r="CF315" s="100">
        <v>215041</v>
      </c>
      <c r="CT315" s="100" t="b">
        <f>Table1[[#This Row],[company_name_netzero]]&lt;&gt;""</f>
        <v>1</v>
      </c>
      <c r="CZ315" s="100" t="b">
        <f>Table1[[#This Row],[company_name_re100]]&lt;&gt;""</f>
        <v>0</v>
      </c>
    </row>
    <row r="316" spans="1:104" ht="21.9" hidden="1" customHeight="1">
      <c r="A316" s="100">
        <v>314</v>
      </c>
      <c r="B316" s="100" t="s">
        <v>358</v>
      </c>
      <c r="C316" s="100" t="s">
        <v>5750</v>
      </c>
      <c r="D316" s="100" t="s">
        <v>359</v>
      </c>
      <c r="E316" s="103">
        <v>7.2999999999999995E-2</v>
      </c>
      <c r="F316" s="100" t="s">
        <v>360</v>
      </c>
      <c r="G316" s="103">
        <v>-2.1150000000000002</v>
      </c>
      <c r="H316" s="100" t="s">
        <v>361</v>
      </c>
      <c r="I316" s="102">
        <v>34100</v>
      </c>
      <c r="J316" s="100">
        <v>28</v>
      </c>
      <c r="K316" s="100">
        <v>22</v>
      </c>
      <c r="L316" s="100">
        <v>40001526</v>
      </c>
      <c r="M316" s="100" t="s">
        <v>5751</v>
      </c>
      <c r="N316" s="100" t="s">
        <v>5752</v>
      </c>
      <c r="O316" s="100" t="s">
        <v>5753</v>
      </c>
      <c r="P316" s="100" t="s">
        <v>2980</v>
      </c>
      <c r="Q316" s="100" t="s">
        <v>2981</v>
      </c>
      <c r="R316" s="100" t="s">
        <v>2982</v>
      </c>
      <c r="S316" s="100" t="s">
        <v>3118</v>
      </c>
      <c r="T316" s="100" t="s">
        <v>673</v>
      </c>
      <c r="U316" s="100" t="s">
        <v>2984</v>
      </c>
      <c r="V316" s="100">
        <v>2033</v>
      </c>
      <c r="W316" s="100" t="s">
        <v>673</v>
      </c>
      <c r="X316" s="100" t="s">
        <v>2984</v>
      </c>
      <c r="Y316" s="100">
        <v>2050</v>
      </c>
      <c r="Z316" s="100" t="s">
        <v>673</v>
      </c>
      <c r="AA316" s="100">
        <v>2050</v>
      </c>
      <c r="AB316" s="101" t="s">
        <v>5754</v>
      </c>
      <c r="AC316" s="100" t="s">
        <v>2986</v>
      </c>
      <c r="AD316" s="104">
        <v>44700.041666666664</v>
      </c>
      <c r="AE316" s="100" t="s">
        <v>2987</v>
      </c>
      <c r="AG316" s="104">
        <v>45491.041666666664</v>
      </c>
      <c r="AH316" s="100" t="b">
        <f>Table1[[#This Row],[sbti_id]]&lt;&gt;""</f>
        <v>1</v>
      </c>
      <c r="AI316" s="100" t="s">
        <v>358</v>
      </c>
      <c r="AJ316" s="100" t="s">
        <v>2989</v>
      </c>
      <c r="AK316" s="100" t="s">
        <v>2990</v>
      </c>
      <c r="AL316" s="100" t="s">
        <v>2264</v>
      </c>
      <c r="AM316" s="100" t="s">
        <v>269</v>
      </c>
      <c r="AN316" s="100" t="s">
        <v>417</v>
      </c>
      <c r="AQ316" s="100">
        <v>2050</v>
      </c>
      <c r="AR316" s="100" t="s">
        <v>2992</v>
      </c>
      <c r="AS316" s="100">
        <v>2024</v>
      </c>
      <c r="AT316" s="100" t="s">
        <v>5755</v>
      </c>
      <c r="AU316" s="100" t="s">
        <v>5756</v>
      </c>
      <c r="AV316" s="100" t="s">
        <v>2995</v>
      </c>
      <c r="AW316" s="100">
        <v>2033</v>
      </c>
      <c r="AX316" s="100">
        <v>55</v>
      </c>
      <c r="AY316" s="100">
        <v>2022</v>
      </c>
      <c r="AZ316" s="100" t="s">
        <v>5757</v>
      </c>
      <c r="BB316" s="100" t="s">
        <v>2998</v>
      </c>
      <c r="BC316" s="100" t="s">
        <v>266</v>
      </c>
      <c r="BD316" s="100" t="s">
        <v>266</v>
      </c>
      <c r="BE316" s="100" t="s">
        <v>266</v>
      </c>
      <c r="BF316" s="101" t="s">
        <v>5758</v>
      </c>
      <c r="BG316" s="100" t="s">
        <v>266</v>
      </c>
      <c r="BH316" s="100" t="s">
        <v>3076</v>
      </c>
      <c r="BI316" s="100" t="s">
        <v>3001</v>
      </c>
      <c r="BJ316" s="100" t="s">
        <v>269</v>
      </c>
      <c r="BK316" s="100" t="s">
        <v>266</v>
      </c>
      <c r="BL316" s="101" t="s">
        <v>5759</v>
      </c>
      <c r="BM316" s="100" t="s">
        <v>267</v>
      </c>
      <c r="BQ316" s="100" t="s">
        <v>269</v>
      </c>
      <c r="BR316" s="100" t="s">
        <v>267</v>
      </c>
      <c r="BX316" s="100" t="s">
        <v>269</v>
      </c>
      <c r="BY316" s="100" t="s">
        <v>266</v>
      </c>
      <c r="CD316" s="100">
        <v>47636000000</v>
      </c>
      <c r="CE316" s="100" t="s">
        <v>3130</v>
      </c>
      <c r="CF316" s="100">
        <v>34100</v>
      </c>
      <c r="CT316" s="100" t="b">
        <f>Table1[[#This Row],[company_name_netzero]]&lt;&gt;""</f>
        <v>1</v>
      </c>
      <c r="CZ316" s="100" t="b">
        <f>Table1[[#This Row],[company_name_re100]]&lt;&gt;""</f>
        <v>0</v>
      </c>
    </row>
    <row r="317" spans="1:104" ht="21.9" hidden="1" customHeight="1">
      <c r="A317" s="100">
        <v>315</v>
      </c>
      <c r="B317" s="105" t="s">
        <v>1383</v>
      </c>
      <c r="C317" s="100" t="s">
        <v>5760</v>
      </c>
      <c r="D317" s="100" t="s">
        <v>1384</v>
      </c>
      <c r="E317" s="103">
        <v>-1.0999999999999999E-2</v>
      </c>
      <c r="F317" s="100" t="s">
        <v>1385</v>
      </c>
      <c r="G317" s="103">
        <v>-0.127</v>
      </c>
      <c r="H317" s="100" t="s">
        <v>1386</v>
      </c>
      <c r="I317" s="102">
        <v>10777</v>
      </c>
      <c r="J317" s="100">
        <v>-3</v>
      </c>
      <c r="K317" s="100">
        <v>18</v>
      </c>
      <c r="AH317" s="100" t="b">
        <f>Table1[[#This Row],[sbti_id]]&lt;&gt;""</f>
        <v>0</v>
      </c>
      <c r="CT317" s="100" t="b">
        <f>Table1[[#This Row],[company_name_netzero]]&lt;&gt;""</f>
        <v>0</v>
      </c>
      <c r="CZ317" s="100" t="b">
        <f>Table1[[#This Row],[company_name_re100]]&lt;&gt;""</f>
        <v>0</v>
      </c>
    </row>
    <row r="318" spans="1:104" ht="21.9" hidden="1" customHeight="1">
      <c r="A318" s="100">
        <v>316</v>
      </c>
      <c r="B318" s="100" t="s">
        <v>1388</v>
      </c>
      <c r="C318" s="100" t="s">
        <v>5761</v>
      </c>
      <c r="D318" s="100" t="s">
        <v>1389</v>
      </c>
      <c r="E318" s="103">
        <v>-1E-3</v>
      </c>
      <c r="F318" s="100" t="s">
        <v>1390</v>
      </c>
      <c r="G318" s="103">
        <v>-0.251</v>
      </c>
      <c r="H318" s="100" t="s">
        <v>1391</v>
      </c>
      <c r="I318" s="102">
        <v>26125</v>
      </c>
      <c r="J318" s="100" t="s">
        <v>2976</v>
      </c>
      <c r="K318" s="100">
        <v>21</v>
      </c>
      <c r="L318" s="100">
        <v>40015472</v>
      </c>
      <c r="N318" s="100" t="s">
        <v>5762</v>
      </c>
      <c r="P318" s="100" t="s">
        <v>2980</v>
      </c>
      <c r="Q318" s="100" t="s">
        <v>2981</v>
      </c>
      <c r="R318" s="100" t="s">
        <v>2982</v>
      </c>
      <c r="S318" s="100" t="s">
        <v>3085</v>
      </c>
      <c r="T318" s="100" t="s">
        <v>673</v>
      </c>
      <c r="U318" s="100" t="s">
        <v>2984</v>
      </c>
      <c r="V318" s="100">
        <v>2030</v>
      </c>
      <c r="Z318" s="100" t="s">
        <v>1421</v>
      </c>
      <c r="AB318" s="100" t="s">
        <v>5763</v>
      </c>
      <c r="AC318" s="100" t="s">
        <v>2986</v>
      </c>
      <c r="AD318" s="104">
        <v>44713.041666666664</v>
      </c>
      <c r="AE318" s="100" t="s">
        <v>2987</v>
      </c>
      <c r="AF318" s="100" t="s">
        <v>2988</v>
      </c>
      <c r="AG318" s="104">
        <v>45680.041666666664</v>
      </c>
      <c r="AH318" s="100" t="b">
        <f>Table1[[#This Row],[sbti_id]]&lt;&gt;""</f>
        <v>1</v>
      </c>
      <c r="AJ318" s="100" t="s">
        <v>2989</v>
      </c>
      <c r="AK318" s="100" t="s">
        <v>2990</v>
      </c>
      <c r="AL318" s="100" t="s">
        <v>2264</v>
      </c>
      <c r="AM318" s="100" t="s">
        <v>266</v>
      </c>
      <c r="AN318" s="100" t="s">
        <v>5593</v>
      </c>
      <c r="AQ318" s="100">
        <v>2030</v>
      </c>
      <c r="AR318" s="100" t="s">
        <v>2992</v>
      </c>
      <c r="AT318" s="100" t="s">
        <v>5764</v>
      </c>
      <c r="AU318" s="100" t="s">
        <v>5765</v>
      </c>
      <c r="AV318" s="100" t="s">
        <v>2995</v>
      </c>
      <c r="AX318" s="100">
        <v>38</v>
      </c>
      <c r="AY318" s="100">
        <v>2022</v>
      </c>
      <c r="AZ318" s="101" t="s">
        <v>5766</v>
      </c>
      <c r="BB318" s="100" t="s">
        <v>2998</v>
      </c>
      <c r="BC318" s="100" t="s">
        <v>266</v>
      </c>
      <c r="BD318" s="100" t="s">
        <v>266</v>
      </c>
      <c r="BE318" s="100" t="s">
        <v>267</v>
      </c>
      <c r="BG318" s="100" t="s">
        <v>269</v>
      </c>
      <c r="BI318" s="100" t="s">
        <v>3001</v>
      </c>
      <c r="BJ318" s="100" t="s">
        <v>269</v>
      </c>
      <c r="BK318" s="100" t="s">
        <v>267</v>
      </c>
      <c r="BM318" s="100" t="s">
        <v>267</v>
      </c>
      <c r="BQ318" s="100" t="s">
        <v>269</v>
      </c>
      <c r="BR318" s="100" t="s">
        <v>267</v>
      </c>
      <c r="BX318" s="100" t="s">
        <v>269</v>
      </c>
      <c r="BY318" s="100" t="s">
        <v>269</v>
      </c>
      <c r="CD318" s="100">
        <v>49100000000</v>
      </c>
      <c r="CE318" s="100" t="s">
        <v>3080</v>
      </c>
      <c r="CT318" s="100" t="b">
        <f>Table1[[#This Row],[company_name_netzero]]&lt;&gt;""</f>
        <v>0</v>
      </c>
      <c r="CZ318" s="100" t="b">
        <f>Table1[[#This Row],[company_name_re100]]&lt;&gt;""</f>
        <v>0</v>
      </c>
    </row>
    <row r="319" spans="1:104" ht="21.9" hidden="1" customHeight="1">
      <c r="A319" s="100">
        <v>317</v>
      </c>
      <c r="B319" s="100" t="s">
        <v>1916</v>
      </c>
      <c r="C319" s="100" t="s">
        <v>5767</v>
      </c>
      <c r="D319" s="100" t="s">
        <v>1917</v>
      </c>
      <c r="E319" s="103">
        <v>1E-3</v>
      </c>
      <c r="F319" s="100" t="s">
        <v>1918</v>
      </c>
      <c r="G319" s="103">
        <v>0.379</v>
      </c>
      <c r="H319" s="100" t="s">
        <v>1919</v>
      </c>
      <c r="I319" s="102">
        <v>83327</v>
      </c>
      <c r="J319" s="100">
        <v>1</v>
      </c>
      <c r="K319" s="100">
        <v>31</v>
      </c>
      <c r="AH319" s="100" t="b">
        <f>Table1[[#This Row],[sbti_id]]&lt;&gt;""</f>
        <v>0</v>
      </c>
      <c r="AI319" s="100" t="s">
        <v>1916</v>
      </c>
      <c r="AJ319" s="100" t="s">
        <v>3185</v>
      </c>
      <c r="AK319" s="100" t="s">
        <v>3040</v>
      </c>
      <c r="AL319" s="100" t="s">
        <v>2264</v>
      </c>
      <c r="AM319" s="100" t="s">
        <v>269</v>
      </c>
      <c r="AN319" s="100" t="s">
        <v>675</v>
      </c>
      <c r="AP319" s="100">
        <v>2019</v>
      </c>
      <c r="AQ319" s="100">
        <v>2050</v>
      </c>
      <c r="AR319" s="100" t="s">
        <v>2992</v>
      </c>
      <c r="AS319" s="100">
        <v>2021</v>
      </c>
      <c r="AT319" s="101" t="s">
        <v>5768</v>
      </c>
      <c r="AU319" s="100" t="s">
        <v>5769</v>
      </c>
      <c r="AV319" s="100" t="s">
        <v>2995</v>
      </c>
      <c r="AW319" s="100">
        <v>2035</v>
      </c>
      <c r="AX319" s="100">
        <v>50</v>
      </c>
      <c r="AY319" s="100">
        <v>2019</v>
      </c>
      <c r="AZ319" s="100" t="s">
        <v>5770</v>
      </c>
      <c r="BA319" s="100" t="s">
        <v>5771</v>
      </c>
      <c r="BB319" s="100" t="s">
        <v>2998</v>
      </c>
      <c r="BC319" s="100" t="s">
        <v>266</v>
      </c>
      <c r="BD319" s="100" t="s">
        <v>266</v>
      </c>
      <c r="BE319" s="100" t="s">
        <v>266</v>
      </c>
      <c r="BF319" s="101" t="s">
        <v>5772</v>
      </c>
      <c r="BG319" s="100" t="s">
        <v>269</v>
      </c>
      <c r="BI319" s="100" t="s">
        <v>3001</v>
      </c>
      <c r="BJ319" s="100" t="s">
        <v>266</v>
      </c>
      <c r="BK319" s="100" t="s">
        <v>267</v>
      </c>
      <c r="BL319" s="101" t="s">
        <v>5773</v>
      </c>
      <c r="BM319" s="100" t="s">
        <v>266</v>
      </c>
      <c r="BN319" s="100" t="s">
        <v>3238</v>
      </c>
      <c r="BP319" s="100" t="s">
        <v>5774</v>
      </c>
      <c r="BQ319" s="100" t="s">
        <v>269</v>
      </c>
      <c r="BR319" s="100" t="s">
        <v>418</v>
      </c>
      <c r="BS319" s="101" t="s">
        <v>5775</v>
      </c>
      <c r="BX319" s="100" t="s">
        <v>269</v>
      </c>
      <c r="BY319" s="100" t="s">
        <v>269</v>
      </c>
      <c r="CD319" s="100">
        <v>47300</v>
      </c>
      <c r="CE319" s="100" t="s">
        <v>3080</v>
      </c>
      <c r="CF319" s="100">
        <v>79692</v>
      </c>
      <c r="CT319" s="100" t="b">
        <f>Table1[[#This Row],[company_name_netzero]]&lt;&gt;""</f>
        <v>1</v>
      </c>
      <c r="CZ319" s="100" t="b">
        <f>Table1[[#This Row],[company_name_re100]]&lt;&gt;""</f>
        <v>0</v>
      </c>
    </row>
    <row r="320" spans="1:104" ht="21.9" hidden="1" customHeight="1">
      <c r="A320" s="100">
        <v>318</v>
      </c>
      <c r="B320" s="100" t="s">
        <v>1400</v>
      </c>
      <c r="C320" s="100" t="s">
        <v>5776</v>
      </c>
      <c r="D320" s="100" t="s">
        <v>1401</v>
      </c>
      <c r="E320" s="103">
        <v>0.129</v>
      </c>
      <c r="F320" s="100" t="s">
        <v>1402</v>
      </c>
      <c r="G320" s="103">
        <v>0.14099999999999999</v>
      </c>
      <c r="H320" s="100" t="s">
        <v>1403</v>
      </c>
      <c r="I320" s="102">
        <v>117000</v>
      </c>
      <c r="J320" s="100">
        <v>44</v>
      </c>
      <c r="K320" s="100">
        <v>25</v>
      </c>
      <c r="AH320" s="100" t="b">
        <f>Table1[[#This Row],[sbti_id]]&lt;&gt;""</f>
        <v>0</v>
      </c>
      <c r="AI320" s="100" t="s">
        <v>1400</v>
      </c>
      <c r="AJ320" s="100" t="s">
        <v>2989</v>
      </c>
      <c r="AK320" s="100" t="s">
        <v>2990</v>
      </c>
      <c r="AL320" s="100" t="s">
        <v>2264</v>
      </c>
      <c r="AM320" s="100" t="s">
        <v>269</v>
      </c>
      <c r="AN320" s="100" t="s">
        <v>2995</v>
      </c>
      <c r="AO320" s="100">
        <v>40</v>
      </c>
      <c r="AP320" s="100">
        <v>2019</v>
      </c>
      <c r="AQ320" s="100">
        <v>2034</v>
      </c>
      <c r="AR320" s="100" t="s">
        <v>2992</v>
      </c>
      <c r="AS320" s="100">
        <v>2023</v>
      </c>
      <c r="AT320" s="100" t="s">
        <v>5777</v>
      </c>
      <c r="AU320" s="100" t="s">
        <v>5778</v>
      </c>
      <c r="AV320" s="100" t="s">
        <v>3013</v>
      </c>
      <c r="BA320" s="100" t="s">
        <v>5779</v>
      </c>
      <c r="BB320" s="100" t="s">
        <v>2998</v>
      </c>
      <c r="BC320" s="100" t="s">
        <v>266</v>
      </c>
      <c r="BD320" s="100" t="s">
        <v>266</v>
      </c>
      <c r="BE320" s="100" t="s">
        <v>269</v>
      </c>
      <c r="BF320" s="100" t="s">
        <v>5780</v>
      </c>
      <c r="BG320" s="100" t="s">
        <v>269</v>
      </c>
      <c r="BI320" s="100" t="s">
        <v>3001</v>
      </c>
      <c r="BJ320" s="100" t="s">
        <v>269</v>
      </c>
      <c r="BK320" s="100" t="s">
        <v>266</v>
      </c>
      <c r="BL320" s="100" t="s">
        <v>5781</v>
      </c>
      <c r="BM320" s="100" t="s">
        <v>267</v>
      </c>
      <c r="BQ320" s="100" t="s">
        <v>269</v>
      </c>
      <c r="BR320" s="100" t="s">
        <v>267</v>
      </c>
      <c r="BS320" s="100" t="s">
        <v>5782</v>
      </c>
      <c r="BX320" s="100" t="s">
        <v>269</v>
      </c>
      <c r="BY320" s="100" t="s">
        <v>269</v>
      </c>
      <c r="CD320" s="100">
        <v>49208000000</v>
      </c>
      <c r="CE320" s="100" t="s">
        <v>3095</v>
      </c>
      <c r="CF320" s="100">
        <v>117000</v>
      </c>
      <c r="CT320" s="100" t="b">
        <f>Table1[[#This Row],[company_name_netzero]]&lt;&gt;""</f>
        <v>1</v>
      </c>
      <c r="CZ320" s="100" t="b">
        <f>Table1[[#This Row],[company_name_re100]]&lt;&gt;""</f>
        <v>0</v>
      </c>
    </row>
    <row r="321" spans="1:104" ht="21.9" hidden="1" customHeight="1">
      <c r="A321" s="100">
        <v>319</v>
      </c>
      <c r="B321" s="100" t="s">
        <v>1404</v>
      </c>
      <c r="C321" s="100" t="s">
        <v>5783</v>
      </c>
      <c r="D321" s="100" t="s">
        <v>1405</v>
      </c>
      <c r="E321" s="103">
        <v>-0.27500000000000002</v>
      </c>
      <c r="F321" s="100" t="s">
        <v>1406</v>
      </c>
      <c r="G321" s="103">
        <v>-5.0030000000000001</v>
      </c>
      <c r="H321" s="100" t="s">
        <v>1407</v>
      </c>
      <c r="I321" s="102">
        <v>127638</v>
      </c>
      <c r="J321" s="100">
        <v>-113</v>
      </c>
      <c r="K321" s="100">
        <v>10</v>
      </c>
      <c r="AH321" s="100" t="b">
        <f>Table1[[#This Row],[sbti_id]]&lt;&gt;""</f>
        <v>0</v>
      </c>
      <c r="AJ321" s="100" t="s">
        <v>3039</v>
      </c>
      <c r="AK321" s="100" t="s">
        <v>3040</v>
      </c>
      <c r="AL321" s="100" t="s">
        <v>2264</v>
      </c>
      <c r="AM321" s="100" t="s">
        <v>269</v>
      </c>
      <c r="AN321" s="100" t="s">
        <v>3013</v>
      </c>
      <c r="AU321" s="100" t="s">
        <v>5784</v>
      </c>
      <c r="AV321" s="100" t="s">
        <v>3013</v>
      </c>
      <c r="BA321" s="101" t="s">
        <v>5785</v>
      </c>
      <c r="BB321" s="100" t="s">
        <v>267</v>
      </c>
      <c r="BC321" s="100" t="s">
        <v>267</v>
      </c>
      <c r="BD321" s="100" t="s">
        <v>267</v>
      </c>
      <c r="BE321" s="100" t="s">
        <v>267</v>
      </c>
      <c r="BG321" s="100" t="s">
        <v>269</v>
      </c>
      <c r="BI321" s="100" t="s">
        <v>3001</v>
      </c>
      <c r="BJ321" s="100" t="s">
        <v>269</v>
      </c>
      <c r="BK321" s="100" t="s">
        <v>267</v>
      </c>
      <c r="BM321" s="100" t="s">
        <v>267</v>
      </c>
      <c r="BQ321" s="100" t="s">
        <v>269</v>
      </c>
      <c r="BR321" s="100" t="s">
        <v>267</v>
      </c>
      <c r="BX321" s="100" t="s">
        <v>269</v>
      </c>
      <c r="BY321" s="100" t="s">
        <v>269</v>
      </c>
      <c r="CD321" s="100">
        <v>47812000000</v>
      </c>
      <c r="CE321" s="100" t="s">
        <v>3203</v>
      </c>
      <c r="CT321" s="100" t="b">
        <f>Table1[[#This Row],[company_name_netzero]]&lt;&gt;""</f>
        <v>0</v>
      </c>
      <c r="CZ321" s="100" t="b">
        <f>Table1[[#This Row],[company_name_re100]]&lt;&gt;""</f>
        <v>0</v>
      </c>
    </row>
    <row r="322" spans="1:104" ht="21.9" hidden="1" customHeight="1">
      <c r="A322" s="100">
        <v>320</v>
      </c>
      <c r="B322" s="100" t="s">
        <v>1862</v>
      </c>
      <c r="C322" s="100" t="s">
        <v>5786</v>
      </c>
      <c r="D322" s="100" t="s">
        <v>1863</v>
      </c>
      <c r="E322" s="103">
        <v>1.6E-2</v>
      </c>
      <c r="F322" s="100" t="s">
        <v>1864</v>
      </c>
      <c r="H322" s="100" t="s">
        <v>1865</v>
      </c>
      <c r="I322" s="102">
        <v>67229</v>
      </c>
      <c r="J322" s="100">
        <v>5</v>
      </c>
      <c r="K322" s="100">
        <v>18</v>
      </c>
      <c r="L322" s="100">
        <v>40000768</v>
      </c>
      <c r="M322" s="100" t="s">
        <v>5787</v>
      </c>
      <c r="N322" s="100" t="s">
        <v>5788</v>
      </c>
      <c r="O322" s="100" t="s">
        <v>5789</v>
      </c>
      <c r="P322" s="100" t="s">
        <v>2980</v>
      </c>
      <c r="Q322" s="100" t="s">
        <v>2540</v>
      </c>
      <c r="R322" s="100" t="s">
        <v>3181</v>
      </c>
      <c r="S322" s="100" t="s">
        <v>3789</v>
      </c>
      <c r="T322" s="100" t="s">
        <v>673</v>
      </c>
      <c r="U322" s="100" t="s">
        <v>2984</v>
      </c>
      <c r="V322" s="100" t="s">
        <v>3086</v>
      </c>
      <c r="W322" s="100" t="s">
        <v>673</v>
      </c>
      <c r="X322" s="100" t="s">
        <v>2984</v>
      </c>
      <c r="Y322" s="100" t="s">
        <v>4274</v>
      </c>
      <c r="Z322" s="100" t="s">
        <v>673</v>
      </c>
      <c r="AA322" s="100" t="s">
        <v>4274</v>
      </c>
      <c r="AB322" s="100" t="s">
        <v>5790</v>
      </c>
      <c r="AE322" s="100" t="s">
        <v>2987</v>
      </c>
      <c r="AG322" s="104">
        <v>45470.041666666664</v>
      </c>
      <c r="AH322" s="100" t="b">
        <f>Table1[[#This Row],[sbti_id]]&lt;&gt;""</f>
        <v>1</v>
      </c>
      <c r="AI322" s="100" t="s">
        <v>5791</v>
      </c>
      <c r="AJ322" s="100" t="s">
        <v>3185</v>
      </c>
      <c r="AK322" s="100" t="s">
        <v>3040</v>
      </c>
      <c r="AL322" s="100" t="s">
        <v>2264</v>
      </c>
      <c r="AM322" s="100" t="s">
        <v>269</v>
      </c>
      <c r="AN322" s="100" t="s">
        <v>417</v>
      </c>
      <c r="AQ322" s="100">
        <v>2050</v>
      </c>
      <c r="AR322" s="100" t="s">
        <v>2992</v>
      </c>
      <c r="AS322" s="100">
        <v>2022</v>
      </c>
      <c r="AT322" s="100" t="s">
        <v>5792</v>
      </c>
      <c r="AU322" s="100" t="s">
        <v>5793</v>
      </c>
      <c r="AV322" s="100" t="s">
        <v>3444</v>
      </c>
      <c r="AW322" s="100">
        <v>2030</v>
      </c>
      <c r="AZ322" s="101" t="s">
        <v>5794</v>
      </c>
      <c r="BA322" s="100" t="s">
        <v>5795</v>
      </c>
      <c r="BB322" s="100" t="s">
        <v>3014</v>
      </c>
      <c r="BC322" s="100" t="s">
        <v>266</v>
      </c>
      <c r="BD322" s="100" t="s">
        <v>266</v>
      </c>
      <c r="BE322" s="100" t="s">
        <v>266</v>
      </c>
      <c r="BG322" s="100" t="s">
        <v>266</v>
      </c>
      <c r="BH322" s="100" t="s">
        <v>3912</v>
      </c>
      <c r="BI322" s="100" t="s">
        <v>3001</v>
      </c>
      <c r="BJ322" s="100" t="s">
        <v>269</v>
      </c>
      <c r="BK322" s="100" t="s">
        <v>267</v>
      </c>
      <c r="BM322" s="100" t="s">
        <v>267</v>
      </c>
      <c r="BQ322" s="100" t="s">
        <v>269</v>
      </c>
      <c r="BR322" s="100" t="s">
        <v>269</v>
      </c>
      <c r="BX322" s="100" t="s">
        <v>269</v>
      </c>
      <c r="BY322" s="100" t="s">
        <v>269</v>
      </c>
      <c r="CD322" s="100">
        <v>46584000000</v>
      </c>
      <c r="CE322" s="100" t="s">
        <v>3080</v>
      </c>
      <c r="CF322" s="100">
        <v>65352</v>
      </c>
      <c r="CT322" s="100" t="b">
        <f>Table1[[#This Row],[company_name_netzero]]&lt;&gt;""</f>
        <v>1</v>
      </c>
      <c r="CU322" s="100" t="s">
        <v>5796</v>
      </c>
      <c r="CV322" s="100">
        <v>2024</v>
      </c>
      <c r="CW322" s="100">
        <v>2040</v>
      </c>
      <c r="CX322" s="100" t="s">
        <v>3080</v>
      </c>
      <c r="CY322" s="100" t="s">
        <v>2540</v>
      </c>
      <c r="CZ322" s="100" t="b">
        <f>Table1[[#This Row],[company_name_re100]]&lt;&gt;""</f>
        <v>1</v>
      </c>
    </row>
    <row r="323" spans="1:104" ht="21.9" hidden="1" customHeight="1">
      <c r="A323" s="100">
        <v>321</v>
      </c>
      <c r="B323" s="100" t="s">
        <v>1417</v>
      </c>
      <c r="C323" s="100" t="s">
        <v>5797</v>
      </c>
      <c r="D323" s="100" t="s">
        <v>1418</v>
      </c>
      <c r="E323" s="103">
        <v>3.2000000000000001E-2</v>
      </c>
      <c r="F323" s="100" t="s">
        <v>1419</v>
      </c>
      <c r="G323" s="103">
        <v>-0.70899999999999996</v>
      </c>
      <c r="H323" s="100" t="s">
        <v>1420</v>
      </c>
      <c r="I323" s="102">
        <v>178468</v>
      </c>
      <c r="J323" s="100">
        <v>7</v>
      </c>
      <c r="K323" s="100">
        <v>19</v>
      </c>
      <c r="AH323" s="100" t="b">
        <f>Table1[[#This Row],[sbti_id]]&lt;&gt;""</f>
        <v>0</v>
      </c>
      <c r="CT323" s="100" t="b">
        <f>Table1[[#This Row],[company_name_netzero]]&lt;&gt;""</f>
        <v>0</v>
      </c>
      <c r="CZ323" s="100" t="b">
        <f>Table1[[#This Row],[company_name_re100]]&lt;&gt;""</f>
        <v>0</v>
      </c>
    </row>
    <row r="324" spans="1:104" ht="21.9" hidden="1" customHeight="1">
      <c r="A324" s="100">
        <v>322</v>
      </c>
      <c r="B324" s="100" t="s">
        <v>389</v>
      </c>
      <c r="C324" s="100" t="s">
        <v>5798</v>
      </c>
      <c r="D324" s="100" t="s">
        <v>390</v>
      </c>
      <c r="E324" s="103">
        <v>0.14399999999999999</v>
      </c>
      <c r="F324" s="100" t="s">
        <v>391</v>
      </c>
      <c r="G324" s="103">
        <v>0.41199999999999998</v>
      </c>
      <c r="H324" s="100" t="s">
        <v>392</v>
      </c>
      <c r="I324" s="102">
        <v>48525</v>
      </c>
      <c r="J324" s="100">
        <v>45</v>
      </c>
      <c r="K324" s="100">
        <v>16</v>
      </c>
      <c r="AH324" s="100" t="b">
        <f>Table1[[#This Row],[sbti_id]]&lt;&gt;""</f>
        <v>0</v>
      </c>
      <c r="AJ324" s="100" t="s">
        <v>4009</v>
      </c>
      <c r="AK324" s="100" t="s">
        <v>2990</v>
      </c>
      <c r="AL324" s="100" t="s">
        <v>2264</v>
      </c>
      <c r="AM324" s="100" t="s">
        <v>269</v>
      </c>
      <c r="AN324" s="100" t="s">
        <v>417</v>
      </c>
      <c r="AQ324" s="100">
        <v>2050</v>
      </c>
      <c r="AR324" s="100" t="s">
        <v>2992</v>
      </c>
      <c r="AS324" s="100">
        <v>2023</v>
      </c>
      <c r="AT324" s="100" t="s">
        <v>5799</v>
      </c>
      <c r="AU324" s="100" t="s">
        <v>5800</v>
      </c>
      <c r="AV324" s="100" t="s">
        <v>2995</v>
      </c>
      <c r="AW324" s="100">
        <v>2028</v>
      </c>
      <c r="AX324" s="100">
        <v>30</v>
      </c>
      <c r="AY324" s="100">
        <v>2018</v>
      </c>
      <c r="AZ324" s="101" t="s">
        <v>5801</v>
      </c>
      <c r="BA324" s="101" t="s">
        <v>5802</v>
      </c>
      <c r="BB324" s="100" t="s">
        <v>2998</v>
      </c>
      <c r="BC324" s="100" t="s">
        <v>266</v>
      </c>
      <c r="BD324" s="100" t="s">
        <v>266</v>
      </c>
      <c r="BE324" s="100" t="s">
        <v>738</v>
      </c>
      <c r="BF324" s="101" t="s">
        <v>5803</v>
      </c>
      <c r="BG324" s="100" t="s">
        <v>269</v>
      </c>
      <c r="BI324" s="100" t="s">
        <v>3001</v>
      </c>
      <c r="BJ324" s="100" t="s">
        <v>266</v>
      </c>
      <c r="BK324" s="100" t="s">
        <v>266</v>
      </c>
      <c r="BL324" s="101" t="s">
        <v>5804</v>
      </c>
      <c r="BM324" s="100" t="s">
        <v>266</v>
      </c>
      <c r="BN324" s="100" t="s">
        <v>5805</v>
      </c>
      <c r="BQ324" s="100" t="s">
        <v>269</v>
      </c>
      <c r="BR324" s="100" t="s">
        <v>267</v>
      </c>
      <c r="BS324" s="101" t="s">
        <v>5806</v>
      </c>
      <c r="BX324" s="100" t="s">
        <v>269</v>
      </c>
      <c r="BY324" s="100" t="s">
        <v>266</v>
      </c>
      <c r="CD324" s="100">
        <v>46517000000</v>
      </c>
      <c r="CE324" s="100" t="s">
        <v>3080</v>
      </c>
      <c r="CT324" s="100" t="b">
        <f>Table1[[#This Row],[company_name_netzero]]&lt;&gt;""</f>
        <v>0</v>
      </c>
      <c r="CZ324" s="100" t="b">
        <f>Table1[[#This Row],[company_name_re100]]&lt;&gt;""</f>
        <v>0</v>
      </c>
    </row>
    <row r="325" spans="1:104" ht="21.9" hidden="1" customHeight="1">
      <c r="A325" s="100">
        <v>323</v>
      </c>
      <c r="B325" s="100" t="s">
        <v>1432</v>
      </c>
      <c r="C325" s="100" t="s">
        <v>5807</v>
      </c>
      <c r="D325" s="100" t="s">
        <v>1433</v>
      </c>
      <c r="E325" s="103">
        <v>2.9000000000000001E-2</v>
      </c>
      <c r="F325" s="100" t="s">
        <v>1434</v>
      </c>
      <c r="G325" s="103">
        <v>-8.0000000000000002E-3</v>
      </c>
      <c r="H325" s="100" t="s">
        <v>1435</v>
      </c>
      <c r="I325" s="102">
        <v>69700</v>
      </c>
      <c r="J325" s="100">
        <v>9</v>
      </c>
      <c r="K325" s="100">
        <v>31</v>
      </c>
      <c r="L325" s="120">
        <v>40002088</v>
      </c>
      <c r="M325" s="128" t="s">
        <v>5808</v>
      </c>
      <c r="N325" s="128" t="s">
        <v>5809</v>
      </c>
      <c r="O325" s="128" t="s">
        <v>5810</v>
      </c>
      <c r="P325" s="128" t="s">
        <v>2980</v>
      </c>
      <c r="Q325" s="128" t="s">
        <v>2981</v>
      </c>
      <c r="R325" s="128" t="s">
        <v>2982</v>
      </c>
      <c r="S325" s="128" t="s">
        <v>3983</v>
      </c>
      <c r="T325" s="128" t="s">
        <v>673</v>
      </c>
      <c r="U325" s="128" t="s">
        <v>5811</v>
      </c>
      <c r="V325" s="128">
        <v>2030</v>
      </c>
      <c r="W325" s="128"/>
      <c r="X325" s="128"/>
      <c r="Y325" s="128"/>
      <c r="Z325" s="128"/>
      <c r="AA325" s="128"/>
      <c r="AB325" s="128" t="s">
        <v>5812</v>
      </c>
      <c r="AC325" s="128"/>
      <c r="AD325" s="128"/>
      <c r="AE325" s="128" t="s">
        <v>5813</v>
      </c>
      <c r="AF325" s="128"/>
      <c r="AG325" s="133" t="s">
        <v>5814</v>
      </c>
      <c r="AH325" s="100" t="b">
        <f>Table1[[#This Row],[sbti_id]]&lt;&gt;""</f>
        <v>1</v>
      </c>
      <c r="AI325" s="100" t="s">
        <v>5815</v>
      </c>
      <c r="AJ325" s="100" t="s">
        <v>2989</v>
      </c>
      <c r="AK325" s="100" t="s">
        <v>2990</v>
      </c>
      <c r="AL325" s="100" t="s">
        <v>2264</v>
      </c>
      <c r="AM325" s="100" t="s">
        <v>269</v>
      </c>
      <c r="AN325" s="100" t="s">
        <v>417</v>
      </c>
      <c r="AQ325" s="100">
        <v>2050</v>
      </c>
      <c r="AR325" s="100" t="s">
        <v>2992</v>
      </c>
      <c r="AS325" s="100">
        <v>2023</v>
      </c>
      <c r="AT325" s="101" t="s">
        <v>5816</v>
      </c>
      <c r="AU325" s="100" t="s">
        <v>5817</v>
      </c>
      <c r="AV325" s="100" t="s">
        <v>2995</v>
      </c>
      <c r="AW325" s="100">
        <v>2030</v>
      </c>
      <c r="AX325" s="100">
        <v>25</v>
      </c>
      <c r="AY325" s="100">
        <v>2015</v>
      </c>
      <c r="AZ325" s="100" t="s">
        <v>5818</v>
      </c>
      <c r="BA325" s="100" t="s">
        <v>5819</v>
      </c>
      <c r="BB325" s="100" t="s">
        <v>2998</v>
      </c>
      <c r="BC325" s="100" t="s">
        <v>266</v>
      </c>
      <c r="BD325" s="100" t="s">
        <v>266</v>
      </c>
      <c r="BE325" s="100" t="s">
        <v>266</v>
      </c>
      <c r="BF325" s="100" t="s">
        <v>5820</v>
      </c>
      <c r="BG325" s="100" t="s">
        <v>266</v>
      </c>
      <c r="BH325" s="100" t="s">
        <v>3448</v>
      </c>
      <c r="BI325" s="100" t="s">
        <v>3001</v>
      </c>
      <c r="BJ325" s="100" t="s">
        <v>266</v>
      </c>
      <c r="BK325" s="100" t="s">
        <v>266</v>
      </c>
      <c r="BL325" s="101" t="s">
        <v>5821</v>
      </c>
      <c r="BM325" s="100" t="s">
        <v>267</v>
      </c>
      <c r="BQ325" s="100" t="s">
        <v>269</v>
      </c>
      <c r="BR325" s="100" t="s">
        <v>267</v>
      </c>
      <c r="BX325" s="100" t="s">
        <v>266</v>
      </c>
      <c r="BY325" s="100" t="s">
        <v>269</v>
      </c>
      <c r="CD325" s="100">
        <v>46766000000</v>
      </c>
      <c r="CE325" s="100" t="s">
        <v>3587</v>
      </c>
      <c r="CF325" s="100">
        <v>69700</v>
      </c>
      <c r="CT325" s="100" t="b">
        <f>Table1[[#This Row],[company_name_netzero]]&lt;&gt;""</f>
        <v>1</v>
      </c>
      <c r="CZ325" s="100" t="b">
        <f>Table1[[#This Row],[company_name_re100]]&lt;&gt;""</f>
        <v>0</v>
      </c>
    </row>
    <row r="326" spans="1:104" ht="21.9" hidden="1" customHeight="1">
      <c r="A326" s="100">
        <v>324</v>
      </c>
      <c r="B326" s="105" t="s">
        <v>1258</v>
      </c>
      <c r="C326" s="100" t="s">
        <v>5822</v>
      </c>
      <c r="D326" s="100" t="s">
        <v>1259</v>
      </c>
      <c r="E326" s="103">
        <v>5.6000000000000001E-2</v>
      </c>
      <c r="F326" s="100" t="s">
        <v>1260</v>
      </c>
      <c r="G326" s="103">
        <v>3.6999999999999998E-2</v>
      </c>
      <c r="H326" s="100" t="s">
        <v>1261</v>
      </c>
      <c r="I326" s="102">
        <v>94397</v>
      </c>
      <c r="J326" s="100">
        <v>24</v>
      </c>
      <c r="K326" s="100">
        <v>31</v>
      </c>
      <c r="L326" s="100">
        <v>40009098</v>
      </c>
      <c r="M326" s="100" t="s">
        <v>5823</v>
      </c>
      <c r="N326" s="100" t="s">
        <v>5824</v>
      </c>
      <c r="O326" s="100" t="s">
        <v>5825</v>
      </c>
      <c r="P326" s="100" t="s">
        <v>2980</v>
      </c>
      <c r="Q326" s="100" t="s">
        <v>2374</v>
      </c>
      <c r="R326" s="100" t="s">
        <v>3136</v>
      </c>
      <c r="S326" s="100" t="s">
        <v>4166</v>
      </c>
      <c r="T326" s="100" t="s">
        <v>673</v>
      </c>
      <c r="U326" s="100" t="s">
        <v>2984</v>
      </c>
      <c r="V326" s="100">
        <v>2030</v>
      </c>
      <c r="W326" s="100" t="s">
        <v>673</v>
      </c>
      <c r="X326" s="100" t="s">
        <v>2984</v>
      </c>
      <c r="Y326" s="100">
        <v>2050</v>
      </c>
      <c r="Z326" s="100" t="s">
        <v>673</v>
      </c>
      <c r="AA326" s="100">
        <v>2050</v>
      </c>
      <c r="AB326" s="101" t="s">
        <v>5826</v>
      </c>
      <c r="AC326" s="100" t="s">
        <v>2986</v>
      </c>
      <c r="AD326" s="104">
        <v>43709.041666666664</v>
      </c>
      <c r="AE326" s="100" t="s">
        <v>2987</v>
      </c>
      <c r="AG326" s="104">
        <v>45428.041666666664</v>
      </c>
      <c r="AH326" s="100" t="b">
        <f>Table1[[#This Row],[sbti_id]]&lt;&gt;""</f>
        <v>1</v>
      </c>
      <c r="AI326" s="100" t="s">
        <v>5823</v>
      </c>
      <c r="AJ326" s="100" t="s">
        <v>3370</v>
      </c>
      <c r="AK326" s="100" t="s">
        <v>3136</v>
      </c>
      <c r="AL326" s="100" t="s">
        <v>2264</v>
      </c>
      <c r="AM326" s="100" t="s">
        <v>269</v>
      </c>
      <c r="AN326" s="100" t="s">
        <v>417</v>
      </c>
      <c r="AQ326" s="100">
        <v>2050</v>
      </c>
      <c r="AR326" s="100" t="s">
        <v>2992</v>
      </c>
      <c r="AS326" s="100">
        <v>2020</v>
      </c>
      <c r="AT326" s="100" t="s">
        <v>5827</v>
      </c>
      <c r="AU326" s="100" t="s">
        <v>5828</v>
      </c>
      <c r="AV326" s="100" t="s">
        <v>2995</v>
      </c>
      <c r="AW326" s="100">
        <v>2030</v>
      </c>
      <c r="AX326" s="100">
        <v>57</v>
      </c>
      <c r="AY326" s="100">
        <v>2019</v>
      </c>
      <c r="AZ326" s="100" t="s">
        <v>5829</v>
      </c>
      <c r="BA326" s="101" t="s">
        <v>5830</v>
      </c>
      <c r="BB326" s="100" t="s">
        <v>2998</v>
      </c>
      <c r="BC326" s="100" t="s">
        <v>266</v>
      </c>
      <c r="BD326" s="100" t="s">
        <v>266</v>
      </c>
      <c r="BE326" s="100" t="s">
        <v>266</v>
      </c>
      <c r="BG326" s="100" t="s">
        <v>266</v>
      </c>
      <c r="BH326" s="100" t="s">
        <v>3059</v>
      </c>
      <c r="BI326" s="100" t="s">
        <v>3001</v>
      </c>
      <c r="BJ326" s="100" t="s">
        <v>266</v>
      </c>
      <c r="BK326" s="100" t="s">
        <v>266</v>
      </c>
      <c r="BL326" s="101" t="s">
        <v>5831</v>
      </c>
      <c r="BM326" s="100" t="s">
        <v>266</v>
      </c>
      <c r="BN326" s="100" t="s">
        <v>5832</v>
      </c>
      <c r="BO326" s="100">
        <v>10</v>
      </c>
      <c r="BQ326" s="100" t="s">
        <v>269</v>
      </c>
      <c r="BR326" s="100" t="s">
        <v>269</v>
      </c>
      <c r="BS326" s="101" t="s">
        <v>5833</v>
      </c>
      <c r="BX326" s="100" t="s">
        <v>269</v>
      </c>
      <c r="BY326" s="100" t="s">
        <v>266</v>
      </c>
      <c r="CD326" s="100">
        <v>47039000000</v>
      </c>
      <c r="CE326" s="100" t="s">
        <v>3284</v>
      </c>
      <c r="CF326" s="100">
        <v>94397</v>
      </c>
      <c r="CT326" s="100" t="b">
        <f>Table1[[#This Row],[company_name_netzero]]&lt;&gt;""</f>
        <v>1</v>
      </c>
      <c r="CZ326" s="100" t="b">
        <f>Table1[[#This Row],[company_name_re100]]&lt;&gt;""</f>
        <v>0</v>
      </c>
    </row>
    <row r="327" spans="1:104" ht="21.9" hidden="1" customHeight="1">
      <c r="A327" s="100">
        <v>325</v>
      </c>
      <c r="B327" s="100" t="s">
        <v>748</v>
      </c>
      <c r="C327" s="100" t="s">
        <v>5834</v>
      </c>
      <c r="D327" s="100" t="s">
        <v>749</v>
      </c>
      <c r="E327" s="106">
        <v>-0.05</v>
      </c>
      <c r="F327" s="100" t="s">
        <v>750</v>
      </c>
      <c r="G327" s="106">
        <v>0.27</v>
      </c>
      <c r="H327" s="100" t="s">
        <v>751</v>
      </c>
      <c r="I327" s="102">
        <v>158056</v>
      </c>
      <c r="J327" s="100">
        <v>-20</v>
      </c>
      <c r="K327" s="100">
        <v>31</v>
      </c>
      <c r="L327" s="100">
        <v>40007115</v>
      </c>
      <c r="M327" s="100" t="s">
        <v>5835</v>
      </c>
      <c r="N327" s="100" t="s">
        <v>5836</v>
      </c>
      <c r="O327" s="100" t="s">
        <v>5837</v>
      </c>
      <c r="P327" s="100" t="s">
        <v>2980</v>
      </c>
      <c r="Q327" s="100" t="s">
        <v>2540</v>
      </c>
      <c r="R327" s="100" t="s">
        <v>3181</v>
      </c>
      <c r="S327" s="100" t="s">
        <v>3137</v>
      </c>
      <c r="T327" s="100" t="s">
        <v>673</v>
      </c>
      <c r="U327" s="100" t="s">
        <v>2984</v>
      </c>
      <c r="V327" s="100" t="s">
        <v>3086</v>
      </c>
      <c r="AB327" s="101" t="s">
        <v>5838</v>
      </c>
      <c r="AE327" s="100" t="s">
        <v>2987</v>
      </c>
      <c r="AG327" s="104">
        <v>45148.041666666664</v>
      </c>
      <c r="AH327" s="100" t="b">
        <f>Table1[[#This Row],[sbti_id]]&lt;&gt;""</f>
        <v>1</v>
      </c>
      <c r="AI327" s="100" t="s">
        <v>748</v>
      </c>
      <c r="AJ327" s="100" t="s">
        <v>3185</v>
      </c>
      <c r="AK327" s="100" t="s">
        <v>3040</v>
      </c>
      <c r="AL327" s="100" t="s">
        <v>2264</v>
      </c>
      <c r="AM327" s="100" t="s">
        <v>269</v>
      </c>
      <c r="AN327" s="100" t="s">
        <v>675</v>
      </c>
      <c r="AQ327" s="100">
        <v>2035</v>
      </c>
      <c r="AR327" s="100" t="s">
        <v>2992</v>
      </c>
      <c r="AS327" s="100">
        <v>2021</v>
      </c>
      <c r="AT327" s="101" t="s">
        <v>5839</v>
      </c>
      <c r="AU327" s="100" t="s">
        <v>5840</v>
      </c>
      <c r="AV327" s="100" t="s">
        <v>9</v>
      </c>
      <c r="AW327" s="100">
        <v>2025</v>
      </c>
      <c r="AZ327" s="100" t="s">
        <v>5841</v>
      </c>
      <c r="BA327" s="100" t="s">
        <v>5842</v>
      </c>
      <c r="BB327" s="100" t="s">
        <v>3014</v>
      </c>
      <c r="BC327" s="100" t="s">
        <v>266</v>
      </c>
      <c r="BD327" s="100" t="s">
        <v>266</v>
      </c>
      <c r="BE327" s="100" t="s">
        <v>269</v>
      </c>
      <c r="BF327" s="100" t="s">
        <v>5843</v>
      </c>
      <c r="BG327" s="100" t="s">
        <v>269</v>
      </c>
      <c r="BI327" s="100" t="s">
        <v>3001</v>
      </c>
      <c r="BJ327" s="100" t="s">
        <v>269</v>
      </c>
      <c r="BK327" s="100" t="s">
        <v>267</v>
      </c>
      <c r="BL327" s="100" t="s">
        <v>5844</v>
      </c>
      <c r="BM327" s="100" t="s">
        <v>266</v>
      </c>
      <c r="BN327" s="100" t="s">
        <v>3061</v>
      </c>
      <c r="BQ327" s="100" t="s">
        <v>269</v>
      </c>
      <c r="BR327" s="100" t="s">
        <v>267</v>
      </c>
      <c r="BS327" s="100" t="s">
        <v>5845</v>
      </c>
      <c r="BX327" s="100" t="s">
        <v>269</v>
      </c>
      <c r="BY327" s="100" t="s">
        <v>269</v>
      </c>
      <c r="CD327" s="100">
        <v>46978000000</v>
      </c>
      <c r="CE327" s="100" t="s">
        <v>3095</v>
      </c>
      <c r="CF327" s="100">
        <v>168391</v>
      </c>
      <c r="CS327" s="100" t="s">
        <v>5846</v>
      </c>
      <c r="CT327" s="100" t="b">
        <f>Table1[[#This Row],[company_name_netzero]]&lt;&gt;""</f>
        <v>1</v>
      </c>
      <c r="CZ327" s="100" t="b">
        <f>Table1[[#This Row],[company_name_re100]]&lt;&gt;""</f>
        <v>0</v>
      </c>
    </row>
    <row r="328" spans="1:104" ht="21.9" hidden="1" customHeight="1">
      <c r="A328" s="100">
        <v>326</v>
      </c>
      <c r="B328" s="100" t="s">
        <v>1999</v>
      </c>
      <c r="C328" s="100" t="s">
        <v>5847</v>
      </c>
      <c r="D328" s="100" t="s">
        <v>2000</v>
      </c>
      <c r="E328" s="103">
        <v>2.7E-2</v>
      </c>
      <c r="F328" s="100" t="s">
        <v>2001</v>
      </c>
      <c r="H328" s="100" t="s">
        <v>2002</v>
      </c>
      <c r="I328" s="102">
        <v>15623</v>
      </c>
      <c r="J328" s="100">
        <v>7</v>
      </c>
      <c r="K328" s="100">
        <v>28</v>
      </c>
      <c r="AH328" s="100" t="b">
        <f>Table1[[#This Row],[sbti_id]]&lt;&gt;""</f>
        <v>0</v>
      </c>
      <c r="AI328" s="100" t="s">
        <v>1999</v>
      </c>
      <c r="AJ328" s="100" t="s">
        <v>2989</v>
      </c>
      <c r="AK328" s="100" t="s">
        <v>2990</v>
      </c>
      <c r="AL328" s="100" t="s">
        <v>2264</v>
      </c>
      <c r="AM328" s="100" t="s">
        <v>266</v>
      </c>
      <c r="AN328" s="100" t="s">
        <v>417</v>
      </c>
      <c r="AQ328" s="100">
        <v>2040</v>
      </c>
      <c r="AR328" s="100" t="s">
        <v>2992</v>
      </c>
      <c r="AT328" s="101" t="s">
        <v>5848</v>
      </c>
      <c r="AU328" s="100" t="s">
        <v>5849</v>
      </c>
      <c r="AV328" s="100" t="s">
        <v>3444</v>
      </c>
      <c r="AW328" s="100">
        <v>2025</v>
      </c>
      <c r="AZ328" s="101" t="s">
        <v>5850</v>
      </c>
      <c r="BA328" s="101" t="s">
        <v>5851</v>
      </c>
      <c r="BB328" s="100" t="s">
        <v>2998</v>
      </c>
      <c r="BC328" s="100" t="s">
        <v>266</v>
      </c>
      <c r="BD328" s="100" t="s">
        <v>266</v>
      </c>
      <c r="BE328" s="100" t="s">
        <v>266</v>
      </c>
      <c r="BF328" s="100" t="s">
        <v>5852</v>
      </c>
      <c r="BG328" s="100" t="s">
        <v>269</v>
      </c>
      <c r="BI328" s="100" t="s">
        <v>3001</v>
      </c>
      <c r="BJ328" s="100" t="s">
        <v>269</v>
      </c>
      <c r="BK328" s="100" t="s">
        <v>267</v>
      </c>
      <c r="BM328" s="100" t="s">
        <v>266</v>
      </c>
      <c r="BN328" s="100" t="s">
        <v>3238</v>
      </c>
      <c r="BP328" s="101" t="s">
        <v>5853</v>
      </c>
      <c r="BQ328" s="100" t="s">
        <v>269</v>
      </c>
      <c r="BR328" s="100" t="s">
        <v>267</v>
      </c>
      <c r="BS328" s="100" t="s">
        <v>5854</v>
      </c>
      <c r="BX328" s="100" t="s">
        <v>269</v>
      </c>
      <c r="BY328" s="100" t="s">
        <v>269</v>
      </c>
      <c r="CD328" s="100">
        <v>41600000000</v>
      </c>
      <c r="CE328" s="100" t="s">
        <v>3080</v>
      </c>
      <c r="CT328" s="100" t="b">
        <f>Table1[[#This Row],[company_name_netzero]]&lt;&gt;""</f>
        <v>1</v>
      </c>
      <c r="CZ328" s="100" t="b">
        <f>Table1[[#This Row],[company_name_re100]]&lt;&gt;""</f>
        <v>0</v>
      </c>
    </row>
    <row r="329" spans="1:104" ht="21.9" hidden="1" customHeight="1">
      <c r="A329" s="100">
        <v>327</v>
      </c>
      <c r="B329" s="100" t="s">
        <v>1448</v>
      </c>
      <c r="C329" s="100" t="s">
        <v>5855</v>
      </c>
      <c r="D329" s="100" t="s">
        <v>1449</v>
      </c>
      <c r="E329" s="106">
        <v>0.2</v>
      </c>
      <c r="F329" s="100" t="s">
        <v>1450</v>
      </c>
      <c r="G329" s="103">
        <v>1.5429999999999999</v>
      </c>
      <c r="H329" s="100" t="s">
        <v>1451</v>
      </c>
      <c r="I329" s="102">
        <v>109185</v>
      </c>
      <c r="J329" s="100">
        <v>57</v>
      </c>
      <c r="K329" s="100">
        <v>3</v>
      </c>
      <c r="AH329" s="100" t="b">
        <f>Table1[[#This Row],[sbti_id]]&lt;&gt;""</f>
        <v>0</v>
      </c>
      <c r="AJ329" s="100" t="s">
        <v>3039</v>
      </c>
      <c r="AK329" s="100" t="s">
        <v>3040</v>
      </c>
      <c r="AL329" s="100" t="s">
        <v>2264</v>
      </c>
      <c r="AM329" s="100" t="s">
        <v>269</v>
      </c>
      <c r="AN329" s="100" t="s">
        <v>3013</v>
      </c>
      <c r="AU329" s="100" t="s">
        <v>5856</v>
      </c>
      <c r="AV329" s="100" t="s">
        <v>3013</v>
      </c>
      <c r="BB329" s="100" t="s">
        <v>267</v>
      </c>
      <c r="BC329" s="100" t="s">
        <v>267</v>
      </c>
      <c r="BD329" s="100" t="s">
        <v>267</v>
      </c>
      <c r="BE329" s="100" t="s">
        <v>267</v>
      </c>
      <c r="BF329" s="101" t="s">
        <v>5857</v>
      </c>
      <c r="BG329" s="100" t="s">
        <v>266</v>
      </c>
      <c r="BH329" s="100" t="s">
        <v>3720</v>
      </c>
      <c r="BI329" s="100" t="s">
        <v>3001</v>
      </c>
      <c r="BJ329" s="100" t="s">
        <v>266</v>
      </c>
      <c r="BK329" s="100" t="s">
        <v>266</v>
      </c>
      <c r="BL329" s="101" t="s">
        <v>5858</v>
      </c>
      <c r="BM329" s="100" t="s">
        <v>269</v>
      </c>
      <c r="BQ329" s="100" t="s">
        <v>269</v>
      </c>
      <c r="BR329" s="100" t="s">
        <v>269</v>
      </c>
      <c r="BX329" s="100" t="s">
        <v>269</v>
      </c>
      <c r="BY329" s="100" t="s">
        <v>269</v>
      </c>
      <c r="CD329" s="100">
        <v>46909000000</v>
      </c>
      <c r="CE329" s="100" t="s">
        <v>3080</v>
      </c>
      <c r="CT329" s="100" t="b">
        <f>Table1[[#This Row],[company_name_netzero]]&lt;&gt;""</f>
        <v>0</v>
      </c>
      <c r="CZ329" s="100" t="b">
        <f>Table1[[#This Row],[company_name_re100]]&lt;&gt;""</f>
        <v>0</v>
      </c>
    </row>
    <row r="330" spans="1:104" ht="21.9" hidden="1" customHeight="1">
      <c r="A330" s="100">
        <v>328</v>
      </c>
      <c r="B330" s="100" t="s">
        <v>1453</v>
      </c>
      <c r="C330" s="117" t="s">
        <v>5859</v>
      </c>
      <c r="D330" s="117"/>
      <c r="E330" s="117"/>
      <c r="F330" s="117" t="s">
        <v>2980</v>
      </c>
      <c r="G330" s="117" t="s">
        <v>2374</v>
      </c>
      <c r="H330" s="117" t="s">
        <v>3136</v>
      </c>
      <c r="I330" s="117" t="s">
        <v>5625</v>
      </c>
      <c r="J330" s="117" t="s">
        <v>673</v>
      </c>
      <c r="K330" s="117" t="s">
        <v>3329</v>
      </c>
      <c r="L330" s="120">
        <v>40023088</v>
      </c>
      <c r="M330" s="117" t="s">
        <v>5860</v>
      </c>
      <c r="N330" s="117"/>
      <c r="O330" s="117"/>
      <c r="P330" s="117" t="s">
        <v>2980</v>
      </c>
      <c r="Q330" s="117" t="s">
        <v>2374</v>
      </c>
      <c r="R330" s="117" t="s">
        <v>3136</v>
      </c>
      <c r="S330" s="117" t="s">
        <v>5625</v>
      </c>
      <c r="T330" s="117" t="s">
        <v>673</v>
      </c>
      <c r="U330" s="117" t="s">
        <v>3329</v>
      </c>
      <c r="V330" s="117">
        <v>2030</v>
      </c>
      <c r="W330" s="117"/>
      <c r="X330" s="117"/>
      <c r="Y330" s="117"/>
      <c r="Z330" s="117"/>
      <c r="AA330" s="117"/>
      <c r="AB330" s="118" t="s">
        <v>5861</v>
      </c>
      <c r="AC330" s="117"/>
      <c r="AD330" s="117"/>
      <c r="AE330" s="117" t="s">
        <v>3332</v>
      </c>
      <c r="AF330" s="117"/>
      <c r="AG330" s="119" t="s">
        <v>5742</v>
      </c>
      <c r="AH330" s="100" t="b">
        <f>Table1[[#This Row],[sbti_id]]&lt;&gt;""</f>
        <v>1</v>
      </c>
      <c r="CT330" s="100" t="b">
        <f>Table1[[#This Row],[company_name_netzero]]&lt;&gt;""</f>
        <v>0</v>
      </c>
      <c r="CZ330" s="100" t="b">
        <f>Table1[[#This Row],[company_name_re100]]&lt;&gt;""</f>
        <v>0</v>
      </c>
    </row>
    <row r="331" spans="1:104" ht="21.9" hidden="1" customHeight="1">
      <c r="A331" s="100">
        <v>329</v>
      </c>
      <c r="B331" s="100" t="s">
        <v>1458</v>
      </c>
      <c r="C331" s="100" t="s">
        <v>5862</v>
      </c>
      <c r="D331" s="100" t="s">
        <v>1459</v>
      </c>
      <c r="E331" s="103">
        <v>0.122</v>
      </c>
      <c r="F331" s="100" t="s">
        <v>1460</v>
      </c>
      <c r="G331" s="103">
        <v>0.67100000000000004</v>
      </c>
      <c r="H331" s="100" t="s">
        <v>1461</v>
      </c>
      <c r="I331" s="102">
        <v>34000</v>
      </c>
      <c r="J331" s="100">
        <v>36</v>
      </c>
      <c r="K331" s="100">
        <v>22</v>
      </c>
      <c r="AH331" s="100" t="b">
        <f>Table1[[#This Row],[sbti_id]]&lt;&gt;""</f>
        <v>0</v>
      </c>
      <c r="AI331" s="100" t="s">
        <v>1458</v>
      </c>
      <c r="AJ331" s="100" t="s">
        <v>2989</v>
      </c>
      <c r="AK331" s="100" t="s">
        <v>2990</v>
      </c>
      <c r="AL331" s="100" t="s">
        <v>2264</v>
      </c>
      <c r="AM331" s="100" t="s">
        <v>269</v>
      </c>
      <c r="AN331" s="100" t="s">
        <v>675</v>
      </c>
      <c r="AQ331" s="100">
        <v>2030</v>
      </c>
      <c r="AR331" s="100" t="s">
        <v>2992</v>
      </c>
      <c r="AT331" s="100" t="s">
        <v>5863</v>
      </c>
      <c r="AU331" s="100" t="s">
        <v>5864</v>
      </c>
      <c r="AV331" s="100" t="s">
        <v>3013</v>
      </c>
      <c r="AZ331" s="100" t="s">
        <v>5865</v>
      </c>
      <c r="BA331" s="101" t="s">
        <v>5866</v>
      </c>
      <c r="BB331" s="100" t="s">
        <v>2998</v>
      </c>
      <c r="BC331" s="100" t="s">
        <v>266</v>
      </c>
      <c r="BD331" s="100" t="s">
        <v>266</v>
      </c>
      <c r="BE331" s="100" t="s">
        <v>269</v>
      </c>
      <c r="BF331" s="100" t="s">
        <v>5867</v>
      </c>
      <c r="BG331" s="100" t="s">
        <v>269</v>
      </c>
      <c r="BI331" s="100" t="s">
        <v>3001</v>
      </c>
      <c r="BJ331" s="100" t="s">
        <v>269</v>
      </c>
      <c r="BK331" s="100" t="s">
        <v>269</v>
      </c>
      <c r="BL331" s="100" t="s">
        <v>5868</v>
      </c>
      <c r="BM331" s="100" t="s">
        <v>267</v>
      </c>
      <c r="BQ331" s="100" t="s">
        <v>269</v>
      </c>
      <c r="BR331" s="100" t="s">
        <v>3019</v>
      </c>
      <c r="BS331" s="100" t="s">
        <v>5869</v>
      </c>
      <c r="BX331" s="100" t="s">
        <v>269</v>
      </c>
      <c r="BY331" s="100" t="s">
        <v>269</v>
      </c>
      <c r="CD331" s="100">
        <v>47005000000</v>
      </c>
      <c r="CE331" s="100" t="s">
        <v>3080</v>
      </c>
      <c r="CF331" s="100">
        <v>34000</v>
      </c>
      <c r="CT331" s="100" t="b">
        <f>Table1[[#This Row],[company_name_netzero]]&lt;&gt;""</f>
        <v>1</v>
      </c>
      <c r="CZ331" s="100" t="b">
        <f>Table1[[#This Row],[company_name_re100]]&lt;&gt;""</f>
        <v>0</v>
      </c>
    </row>
    <row r="332" spans="1:104" ht="21.9" hidden="1" customHeight="1">
      <c r="A332" s="100">
        <v>330</v>
      </c>
      <c r="B332" s="100" t="s">
        <v>1462</v>
      </c>
      <c r="C332" s="100" t="s">
        <v>5870</v>
      </c>
      <c r="D332" s="100" t="s">
        <v>1463</v>
      </c>
      <c r="E332" s="103">
        <v>4.0000000000000001E-3</v>
      </c>
      <c r="F332" s="100" t="s">
        <v>1464</v>
      </c>
      <c r="G332" s="103">
        <v>-0.23499999999999999</v>
      </c>
      <c r="H332" s="100" t="s">
        <v>1465</v>
      </c>
      <c r="I332" s="102">
        <v>42113</v>
      </c>
      <c r="J332" s="100" t="s">
        <v>2976</v>
      </c>
      <c r="K332" s="100">
        <v>5</v>
      </c>
      <c r="AH332" s="100" t="b">
        <f>Table1[[#This Row],[sbti_id]]&lt;&gt;""</f>
        <v>0</v>
      </c>
      <c r="CT332" s="100" t="b">
        <f>Table1[[#This Row],[company_name_netzero]]&lt;&gt;""</f>
        <v>0</v>
      </c>
      <c r="CZ332" s="100" t="b">
        <f>Table1[[#This Row],[company_name_re100]]&lt;&gt;""</f>
        <v>0</v>
      </c>
    </row>
    <row r="333" spans="1:104" ht="21.9" hidden="1" customHeight="1">
      <c r="A333" s="100">
        <v>331</v>
      </c>
      <c r="B333" s="100" t="s">
        <v>1479</v>
      </c>
      <c r="C333" s="100" t="s">
        <v>5871</v>
      </c>
      <c r="D333" s="100" t="s">
        <v>1480</v>
      </c>
      <c r="E333" s="103">
        <v>5.2999999999999999E-2</v>
      </c>
      <c r="F333" s="100" t="s">
        <v>1481</v>
      </c>
      <c r="G333" s="103">
        <v>4.2000000000000003E-2</v>
      </c>
      <c r="H333" s="100" t="s">
        <v>1482</v>
      </c>
      <c r="I333" s="102">
        <v>15021</v>
      </c>
      <c r="J333" s="100">
        <v>-30</v>
      </c>
      <c r="K333" s="100">
        <v>31</v>
      </c>
      <c r="L333" s="100">
        <v>40001288</v>
      </c>
      <c r="M333" s="100" t="s">
        <v>1479</v>
      </c>
      <c r="N333" s="100" t="s">
        <v>5872</v>
      </c>
      <c r="O333" s="100" t="s">
        <v>5873</v>
      </c>
      <c r="P333" s="100" t="s">
        <v>3253</v>
      </c>
      <c r="Q333" s="100" t="s">
        <v>3982</v>
      </c>
      <c r="R333" s="100" t="s">
        <v>3136</v>
      </c>
      <c r="S333" s="100" t="s">
        <v>3066</v>
      </c>
      <c r="T333" s="100" t="s">
        <v>1421</v>
      </c>
      <c r="Z333" s="100" t="s">
        <v>1421</v>
      </c>
      <c r="AC333" s="100" t="s">
        <v>2986</v>
      </c>
      <c r="AD333" s="104">
        <v>43678.041666666664</v>
      </c>
      <c r="AF333" s="100" t="s">
        <v>3821</v>
      </c>
      <c r="AG333" s="104">
        <v>43678.041666666664</v>
      </c>
      <c r="AH333" s="100" t="b">
        <f>Table1[[#This Row],[sbti_id]]&lt;&gt;""</f>
        <v>1</v>
      </c>
      <c r="AI333" s="100" t="s">
        <v>5874</v>
      </c>
      <c r="AJ333" s="100" t="s">
        <v>3287</v>
      </c>
      <c r="AK333" s="100" t="s">
        <v>3136</v>
      </c>
      <c r="AL333" s="100" t="s">
        <v>2264</v>
      </c>
      <c r="AM333" s="100" t="s">
        <v>269</v>
      </c>
      <c r="AN333" s="100" t="s">
        <v>417</v>
      </c>
      <c r="AQ333" s="100">
        <v>2050</v>
      </c>
      <c r="AR333" s="100" t="s">
        <v>2992</v>
      </c>
      <c r="AS333" s="100">
        <v>2020</v>
      </c>
      <c r="AT333" s="100" t="s">
        <v>5875</v>
      </c>
      <c r="AU333" s="100" t="s">
        <v>5876</v>
      </c>
      <c r="AV333" s="100" t="s">
        <v>9</v>
      </c>
      <c r="AW333" s="100">
        <v>2030</v>
      </c>
      <c r="AZ333" s="101" t="s">
        <v>5877</v>
      </c>
      <c r="BA333" s="101" t="s">
        <v>5878</v>
      </c>
      <c r="BB333" s="100" t="s">
        <v>2998</v>
      </c>
      <c r="BC333" s="100" t="s">
        <v>266</v>
      </c>
      <c r="BD333" s="100" t="s">
        <v>266</v>
      </c>
      <c r="BE333" s="100" t="s">
        <v>738</v>
      </c>
      <c r="BF333" s="101" t="s">
        <v>5879</v>
      </c>
      <c r="BG333" s="100" t="s">
        <v>266</v>
      </c>
      <c r="BH333" s="100" t="s">
        <v>3016</v>
      </c>
      <c r="BI333" s="100" t="s">
        <v>3001</v>
      </c>
      <c r="BJ333" s="100" t="s">
        <v>266</v>
      </c>
      <c r="BK333" s="100" t="s">
        <v>266</v>
      </c>
      <c r="BL333" s="101" t="s">
        <v>5880</v>
      </c>
      <c r="BM333" s="100" t="s">
        <v>267</v>
      </c>
      <c r="BQ333" s="100" t="s">
        <v>269</v>
      </c>
      <c r="BR333" s="100" t="s">
        <v>3271</v>
      </c>
      <c r="BS333" s="101" t="s">
        <v>5881</v>
      </c>
      <c r="BX333" s="100" t="s">
        <v>269</v>
      </c>
      <c r="BY333" s="100" t="s">
        <v>266</v>
      </c>
      <c r="CD333" s="100">
        <v>50147000000</v>
      </c>
      <c r="CE333" s="100" t="s">
        <v>3080</v>
      </c>
      <c r="CF333" s="100">
        <v>15021</v>
      </c>
      <c r="CS333" s="100" t="s">
        <v>5882</v>
      </c>
      <c r="CT333" s="100" t="b">
        <f>Table1[[#This Row],[company_name_netzero]]&lt;&gt;""</f>
        <v>1</v>
      </c>
      <c r="CU333" s="100" t="s">
        <v>1479</v>
      </c>
      <c r="CV333" s="100">
        <v>2014</v>
      </c>
      <c r="CW333" s="100">
        <v>2020</v>
      </c>
      <c r="CX333" s="100" t="s">
        <v>3080</v>
      </c>
      <c r="CY333" s="100" t="s">
        <v>3982</v>
      </c>
      <c r="CZ333" s="100" t="b">
        <f>Table1[[#This Row],[company_name_re100]]&lt;&gt;""</f>
        <v>1</v>
      </c>
    </row>
    <row r="334" spans="1:104" ht="21.9" hidden="1" customHeight="1">
      <c r="A334" s="100">
        <v>332</v>
      </c>
      <c r="B334" s="100" t="s">
        <v>1495</v>
      </c>
      <c r="C334" s="100" t="s">
        <v>5883</v>
      </c>
      <c r="D334" s="100" t="s">
        <v>1496</v>
      </c>
      <c r="E334" s="103">
        <v>1.4999999999999999E-2</v>
      </c>
      <c r="F334" s="100" t="s">
        <v>1497</v>
      </c>
      <c r="G334" s="103">
        <v>-0.252</v>
      </c>
      <c r="H334" s="100" t="s">
        <v>1498</v>
      </c>
      <c r="I334" s="102">
        <v>158371</v>
      </c>
      <c r="J334" s="100">
        <v>11</v>
      </c>
      <c r="K334" s="100">
        <v>16</v>
      </c>
      <c r="AH334" s="100" t="b">
        <f>Table1[[#This Row],[sbti_id]]&lt;&gt;""</f>
        <v>0</v>
      </c>
      <c r="CT334" s="100" t="b">
        <f>Table1[[#This Row],[company_name_netzero]]&lt;&gt;""</f>
        <v>0</v>
      </c>
      <c r="CZ334" s="100" t="b">
        <f>Table1[[#This Row],[company_name_re100]]&lt;&gt;""</f>
        <v>0</v>
      </c>
    </row>
    <row r="335" spans="1:104" ht="21.9" hidden="1" customHeight="1">
      <c r="A335" s="100">
        <v>333</v>
      </c>
      <c r="B335" s="100" t="s">
        <v>1504</v>
      </c>
      <c r="C335" s="100" t="s">
        <v>5884</v>
      </c>
      <c r="D335" s="100" t="s">
        <v>1505</v>
      </c>
      <c r="E335" s="103">
        <v>1.7000000000000001E-2</v>
      </c>
      <c r="F335" s="100" t="s">
        <v>1506</v>
      </c>
      <c r="G335" s="103">
        <v>-8.1829999999999998</v>
      </c>
      <c r="H335" s="100" t="s">
        <v>1507</v>
      </c>
      <c r="I335" s="102">
        <v>46000</v>
      </c>
      <c r="J335" s="100">
        <v>12</v>
      </c>
      <c r="K335" s="100">
        <v>4</v>
      </c>
      <c r="AH335" s="100" t="b">
        <f>Table1[[#This Row],[sbti_id]]&lt;&gt;""</f>
        <v>0</v>
      </c>
      <c r="CT335" s="100" t="b">
        <f>Table1[[#This Row],[company_name_netzero]]&lt;&gt;""</f>
        <v>0</v>
      </c>
      <c r="CZ335" s="100" t="b">
        <f>Table1[[#This Row],[company_name_re100]]&lt;&gt;""</f>
        <v>0</v>
      </c>
    </row>
    <row r="336" spans="1:104" ht="21.9" hidden="1" customHeight="1">
      <c r="A336" s="100">
        <v>334</v>
      </c>
      <c r="B336" s="100" t="s">
        <v>1513</v>
      </c>
      <c r="C336" s="100" t="s">
        <v>5885</v>
      </c>
      <c r="D336" s="100" t="s">
        <v>1514</v>
      </c>
      <c r="E336" s="103">
        <v>0.153</v>
      </c>
      <c r="F336" s="100" t="s">
        <v>1515</v>
      </c>
      <c r="G336" s="103">
        <v>0.185</v>
      </c>
      <c r="H336" s="100" t="s">
        <v>1516</v>
      </c>
      <c r="I336" s="102">
        <v>54060</v>
      </c>
      <c r="J336" s="100">
        <v>47</v>
      </c>
      <c r="K336" s="100">
        <v>8</v>
      </c>
      <c r="AH336" s="100" t="b">
        <f>Table1[[#This Row],[sbti_id]]&lt;&gt;""</f>
        <v>0</v>
      </c>
      <c r="AI336" s="100" t="s">
        <v>1513</v>
      </c>
      <c r="AJ336" s="100" t="s">
        <v>3039</v>
      </c>
      <c r="AK336" s="100" t="s">
        <v>3040</v>
      </c>
      <c r="AL336" s="100" t="s">
        <v>2264</v>
      </c>
      <c r="AM336" s="100" t="s">
        <v>266</v>
      </c>
      <c r="AN336" s="100" t="s">
        <v>3013</v>
      </c>
      <c r="BY336" s="100" t="s">
        <v>269</v>
      </c>
      <c r="CD336" s="100">
        <v>35400000000</v>
      </c>
      <c r="CE336" s="100" t="s">
        <v>3080</v>
      </c>
      <c r="CT336" s="100" t="b">
        <f>Table1[[#This Row],[company_name_netzero]]&lt;&gt;""</f>
        <v>1</v>
      </c>
      <c r="CZ336" s="100" t="b">
        <f>Table1[[#This Row],[company_name_re100]]&lt;&gt;""</f>
        <v>0</v>
      </c>
    </row>
    <row r="337" spans="1:104" ht="21.9" hidden="1" customHeight="1">
      <c r="A337" s="100">
        <v>335</v>
      </c>
      <c r="B337" s="100" t="s">
        <v>96</v>
      </c>
      <c r="C337" s="100" t="s">
        <v>5886</v>
      </c>
      <c r="D337" s="100" t="s">
        <v>97</v>
      </c>
      <c r="E337" s="103">
        <v>-3.6999999999999998E-2</v>
      </c>
      <c r="F337" s="100" t="s">
        <v>98</v>
      </c>
      <c r="G337" s="103">
        <v>-0.45500000000000002</v>
      </c>
      <c r="H337" s="100" t="s">
        <v>99</v>
      </c>
      <c r="I337" s="102">
        <v>162293</v>
      </c>
      <c r="J337" s="100">
        <v>-13</v>
      </c>
      <c r="K337" s="100">
        <v>5</v>
      </c>
      <c r="L337" s="120">
        <v>40001186</v>
      </c>
      <c r="M337" s="128" t="s">
        <v>5887</v>
      </c>
      <c r="N337" s="128" t="s">
        <v>5888</v>
      </c>
      <c r="O337" s="128"/>
      <c r="P337" s="128" t="s">
        <v>2980</v>
      </c>
      <c r="Q337" s="128" t="s">
        <v>2336</v>
      </c>
      <c r="R337" s="128" t="s">
        <v>3136</v>
      </c>
      <c r="S337" s="128" t="s">
        <v>3010</v>
      </c>
      <c r="T337" s="128" t="s">
        <v>673</v>
      </c>
      <c r="U337" s="128" t="s">
        <v>3329</v>
      </c>
      <c r="V337" s="128" t="s">
        <v>3086</v>
      </c>
      <c r="W337" s="128" t="s">
        <v>673</v>
      </c>
      <c r="X337" s="128" t="s">
        <v>3329</v>
      </c>
      <c r="Y337" s="128" t="s">
        <v>4274</v>
      </c>
      <c r="Z337" s="128" t="s">
        <v>673</v>
      </c>
      <c r="AA337" s="128" t="s">
        <v>4274</v>
      </c>
      <c r="AB337" s="129" t="s">
        <v>5889</v>
      </c>
      <c r="AC337" s="128" t="s">
        <v>2986</v>
      </c>
      <c r="AD337" s="135">
        <v>43474.041666666664</v>
      </c>
      <c r="AE337" s="128" t="s">
        <v>3332</v>
      </c>
      <c r="AG337" s="133" t="s">
        <v>5890</v>
      </c>
      <c r="AH337" s="100" t="b">
        <f>Table1[[#This Row],[sbti_id]]&lt;&gt;""</f>
        <v>1</v>
      </c>
      <c r="AI337" s="128" t="s">
        <v>5891</v>
      </c>
      <c r="AJ337" s="128" t="s">
        <v>5695</v>
      </c>
      <c r="AK337" s="128" t="s">
        <v>3136</v>
      </c>
      <c r="AL337" s="128" t="s">
        <v>2264</v>
      </c>
      <c r="AM337" s="128" t="s">
        <v>266</v>
      </c>
      <c r="AN337" s="128" t="s">
        <v>417</v>
      </c>
      <c r="AO337" s="128"/>
      <c r="AP337" s="128"/>
      <c r="AQ337" s="128">
        <v>2050</v>
      </c>
      <c r="AR337" s="128" t="s">
        <v>2992</v>
      </c>
      <c r="AS337" s="128">
        <v>2023</v>
      </c>
      <c r="AT337" s="128" t="s">
        <v>5892</v>
      </c>
      <c r="AU337" s="128" t="s">
        <v>5893</v>
      </c>
      <c r="AV337" s="128" t="s">
        <v>3547</v>
      </c>
      <c r="AW337" s="128">
        <v>2030</v>
      </c>
      <c r="AX337" s="128"/>
      <c r="AY337" s="128">
        <v>2016</v>
      </c>
      <c r="AZ337" s="129" t="s">
        <v>5894</v>
      </c>
      <c r="BA337" s="129" t="s">
        <v>5895</v>
      </c>
      <c r="BB337" s="128" t="s">
        <v>2998</v>
      </c>
      <c r="BC337" s="128" t="s">
        <v>266</v>
      </c>
      <c r="BD337" s="128" t="s">
        <v>266</v>
      </c>
      <c r="BE337" s="128" t="s">
        <v>266</v>
      </c>
      <c r="BF337" s="128" t="s">
        <v>5896</v>
      </c>
      <c r="BG337" s="128" t="s">
        <v>266</v>
      </c>
      <c r="BH337" s="128" t="s">
        <v>3469</v>
      </c>
      <c r="BI337" s="128" t="s">
        <v>3001</v>
      </c>
      <c r="BJ337" s="128" t="s">
        <v>269</v>
      </c>
      <c r="BK337" s="128" t="s">
        <v>266</v>
      </c>
      <c r="BL337" s="129" t="s">
        <v>5897</v>
      </c>
      <c r="BM337" s="128" t="s">
        <v>269</v>
      </c>
      <c r="BN337" s="128"/>
      <c r="BO337" s="128"/>
      <c r="BP337" s="128"/>
      <c r="BQ337" s="128" t="s">
        <v>269</v>
      </c>
      <c r="BR337" s="128" t="s">
        <v>3019</v>
      </c>
      <c r="BS337" s="128" t="s">
        <v>5898</v>
      </c>
      <c r="BT337" s="128"/>
      <c r="BU337" s="128"/>
      <c r="BV337" s="128"/>
      <c r="BW337" s="128"/>
      <c r="BX337" s="128" t="s">
        <v>269</v>
      </c>
      <c r="BY337" s="128" t="s">
        <v>269</v>
      </c>
      <c r="BZ337" s="128"/>
      <c r="CA337" s="128"/>
      <c r="CB337" s="128"/>
      <c r="CC337" s="128"/>
      <c r="CD337" s="128">
        <v>45400000000</v>
      </c>
      <c r="CE337" s="128" t="s">
        <v>3005</v>
      </c>
      <c r="CF337" s="128">
        <v>219000</v>
      </c>
      <c r="CG337" s="128"/>
      <c r="CH337" s="128"/>
      <c r="CI337" s="128"/>
      <c r="CJ337" s="128"/>
      <c r="CK337" s="128"/>
      <c r="CL337" s="128"/>
      <c r="CM337" s="128"/>
      <c r="CN337" s="128"/>
      <c r="CO337" s="128"/>
      <c r="CP337" s="128">
        <v>29.7</v>
      </c>
      <c r="CQ337" s="128">
        <v>14.8</v>
      </c>
      <c r="CR337" s="128"/>
      <c r="CS337" s="128"/>
      <c r="CT337" s="100" t="b">
        <f>Table1[[#This Row],[company_name_netzero]]&lt;&gt;""</f>
        <v>1</v>
      </c>
      <c r="CU337" s="100" t="s">
        <v>96</v>
      </c>
      <c r="CV337" s="100">
        <v>2014</v>
      </c>
      <c r="CW337" s="100">
        <v>2025</v>
      </c>
      <c r="CX337" s="100" t="s">
        <v>3005</v>
      </c>
      <c r="CY337" s="100" t="s">
        <v>2336</v>
      </c>
      <c r="CZ337" s="100" t="b">
        <f>Table1[[#This Row],[company_name_re100]]&lt;&gt;""</f>
        <v>1</v>
      </c>
    </row>
    <row r="338" spans="1:104" ht="21.9" hidden="1" customHeight="1">
      <c r="A338" s="100">
        <v>336</v>
      </c>
      <c r="B338" s="100" t="s">
        <v>807</v>
      </c>
      <c r="C338" s="100" t="s">
        <v>5899</v>
      </c>
      <c r="D338" s="100" t="s">
        <v>808</v>
      </c>
      <c r="E338" s="106">
        <v>0.32</v>
      </c>
      <c r="F338" s="100" t="s">
        <v>809</v>
      </c>
      <c r="G338" s="103">
        <v>1.0209999999999999</v>
      </c>
      <c r="H338" s="100" t="s">
        <v>810</v>
      </c>
      <c r="I338" s="102">
        <v>47000</v>
      </c>
      <c r="J338" s="100">
        <v>119</v>
      </c>
      <c r="K338" s="100">
        <v>17</v>
      </c>
      <c r="AH338" s="100" t="b">
        <f>Table1[[#This Row],[sbti_id]]&lt;&gt;""</f>
        <v>0</v>
      </c>
      <c r="AI338" s="100" t="s">
        <v>5900</v>
      </c>
      <c r="AJ338" s="100" t="s">
        <v>2989</v>
      </c>
      <c r="AK338" s="100" t="s">
        <v>2990</v>
      </c>
      <c r="AL338" s="100" t="s">
        <v>2264</v>
      </c>
      <c r="AM338" s="100" t="s">
        <v>269</v>
      </c>
      <c r="AN338" s="100" t="s">
        <v>675</v>
      </c>
      <c r="AP338" s="100">
        <v>2020</v>
      </c>
      <c r="AQ338" s="100">
        <v>2030</v>
      </c>
      <c r="AR338" s="100" t="s">
        <v>2992</v>
      </c>
      <c r="AS338" s="100">
        <v>2024</v>
      </c>
      <c r="AT338" s="100" t="s">
        <v>5901</v>
      </c>
      <c r="AU338" s="100" t="s">
        <v>5902</v>
      </c>
      <c r="AV338" s="100" t="s">
        <v>3013</v>
      </c>
      <c r="AZ338" s="101" t="s">
        <v>5903</v>
      </c>
      <c r="BA338" s="101" t="s">
        <v>5904</v>
      </c>
      <c r="BB338" s="100" t="s">
        <v>3014</v>
      </c>
      <c r="BC338" s="100" t="s">
        <v>266</v>
      </c>
      <c r="BD338" s="100" t="s">
        <v>266</v>
      </c>
      <c r="BE338" s="100" t="s">
        <v>266</v>
      </c>
      <c r="BF338" s="101" t="s">
        <v>5905</v>
      </c>
      <c r="BG338" s="100" t="s">
        <v>266</v>
      </c>
      <c r="BH338" s="100" t="s">
        <v>3076</v>
      </c>
      <c r="BI338" s="100" t="s">
        <v>3001</v>
      </c>
      <c r="BJ338" s="100" t="s">
        <v>269</v>
      </c>
      <c r="BK338" s="100" t="s">
        <v>266</v>
      </c>
      <c r="BL338" s="100" t="s">
        <v>5906</v>
      </c>
      <c r="BM338" s="100" t="s">
        <v>266</v>
      </c>
      <c r="BN338" s="100" t="s">
        <v>3238</v>
      </c>
      <c r="BP338" s="100" t="s">
        <v>5907</v>
      </c>
      <c r="BQ338" s="100" t="s">
        <v>269</v>
      </c>
      <c r="BR338" s="100" t="s">
        <v>267</v>
      </c>
      <c r="BS338" s="100" t="s">
        <v>5908</v>
      </c>
      <c r="BX338" s="100" t="s">
        <v>269</v>
      </c>
      <c r="BY338" s="100" t="s">
        <v>269</v>
      </c>
      <c r="CD338" s="100">
        <v>45043000000</v>
      </c>
      <c r="CE338" s="100" t="s">
        <v>3130</v>
      </c>
      <c r="CF338" s="100">
        <v>47000</v>
      </c>
      <c r="CT338" s="100" t="b">
        <f>Table1[[#This Row],[company_name_netzero]]&lt;&gt;""</f>
        <v>1</v>
      </c>
      <c r="CZ338" s="100" t="b">
        <f>Table1[[#This Row],[company_name_re100]]&lt;&gt;""</f>
        <v>0</v>
      </c>
    </row>
    <row r="339" spans="1:104" ht="21.9" hidden="1" customHeight="1">
      <c r="A339" s="100">
        <v>337</v>
      </c>
      <c r="B339" s="100" t="s">
        <v>132</v>
      </c>
      <c r="C339" s="100" t="s">
        <v>5909</v>
      </c>
      <c r="D339" s="100" t="s">
        <v>133</v>
      </c>
      <c r="E339" s="103">
        <v>0.16500000000000001</v>
      </c>
      <c r="F339" s="100" t="s">
        <v>134</v>
      </c>
      <c r="G339" s="103">
        <v>6.0999999999999999E-2</v>
      </c>
      <c r="H339" s="100" t="s">
        <v>135</v>
      </c>
      <c r="I339" s="102">
        <v>157284</v>
      </c>
      <c r="J339" s="100">
        <v>54</v>
      </c>
      <c r="K339" s="100">
        <v>21</v>
      </c>
      <c r="AH339" s="100" t="b">
        <f>Table1[[#This Row],[sbti_id]]&lt;&gt;""</f>
        <v>0</v>
      </c>
      <c r="AI339" t="s">
        <v>5910</v>
      </c>
      <c r="AJ339" t="s">
        <v>3604</v>
      </c>
      <c r="AK339" t="s">
        <v>3136</v>
      </c>
      <c r="AL339" t="s">
        <v>2264</v>
      </c>
      <c r="AM339" t="s">
        <v>269</v>
      </c>
      <c r="AN339" t="s">
        <v>2995</v>
      </c>
      <c r="AO339">
        <v>35</v>
      </c>
      <c r="AP339">
        <v>2020</v>
      </c>
      <c r="AQ339">
        <v>2030</v>
      </c>
      <c r="AR339" t="s">
        <v>2992</v>
      </c>
      <c r="AS339">
        <v>2021</v>
      </c>
      <c r="AT339" s="1" t="s">
        <v>5911</v>
      </c>
      <c r="AU339" t="s">
        <v>5912</v>
      </c>
      <c r="AV339" t="s">
        <v>2995</v>
      </c>
      <c r="AW339">
        <v>2025</v>
      </c>
      <c r="AX339">
        <v>15</v>
      </c>
      <c r="AY339">
        <v>2021</v>
      </c>
      <c r="AZ339" s="1" t="s">
        <v>5913</v>
      </c>
      <c r="BA339" s="1" t="s">
        <v>5914</v>
      </c>
      <c r="BB339" t="s">
        <v>2998</v>
      </c>
      <c r="BC339" t="s">
        <v>266</v>
      </c>
      <c r="BD339" t="s">
        <v>266</v>
      </c>
      <c r="BE339" t="s">
        <v>269</v>
      </c>
      <c r="BF339"/>
      <c r="BG339" t="s">
        <v>266</v>
      </c>
      <c r="BH339" t="s">
        <v>3304</v>
      </c>
      <c r="BI339" t="s">
        <v>3001</v>
      </c>
      <c r="BJ339" t="s">
        <v>269</v>
      </c>
      <c r="BK339" t="s">
        <v>267</v>
      </c>
      <c r="BL339" s="1" t="s">
        <v>5915</v>
      </c>
      <c r="BM339" t="s">
        <v>266</v>
      </c>
      <c r="BN339" t="s">
        <v>3061</v>
      </c>
      <c r="BO339"/>
      <c r="BP339"/>
      <c r="BQ339" t="s">
        <v>269</v>
      </c>
      <c r="BR339" t="s">
        <v>3019</v>
      </c>
      <c r="BS339" s="1" t="s">
        <v>5916</v>
      </c>
      <c r="BT339"/>
      <c r="BU339"/>
      <c r="BV339"/>
      <c r="BW339"/>
      <c r="BX339" t="s">
        <v>269</v>
      </c>
      <c r="BY339" t="s">
        <v>269</v>
      </c>
      <c r="BZ339"/>
      <c r="CA339"/>
      <c r="CB339"/>
      <c r="CC339"/>
      <c r="CD339">
        <v>45034000000</v>
      </c>
      <c r="CE339" t="s">
        <v>3203</v>
      </c>
      <c r="CF339">
        <v>157284</v>
      </c>
      <c r="CG339"/>
      <c r="CH339"/>
      <c r="CI339"/>
      <c r="CJ339"/>
      <c r="CK339"/>
      <c r="CL339"/>
      <c r="CM339"/>
      <c r="CN339"/>
      <c r="CO339"/>
      <c r="CP339"/>
      <c r="CQ339"/>
      <c r="CR339"/>
      <c r="CS339"/>
      <c r="CT339" s="100" t="b">
        <f>Table1[[#This Row],[company_name_netzero]]&lt;&gt;""</f>
        <v>1</v>
      </c>
      <c r="CZ339" s="100" t="b">
        <f>Table1[[#This Row],[company_name_re100]]&lt;&gt;""</f>
        <v>0</v>
      </c>
    </row>
    <row r="340" spans="1:104" ht="21.9" hidden="1" customHeight="1">
      <c r="A340" s="100">
        <v>338</v>
      </c>
      <c r="B340" s="100" t="s">
        <v>1522</v>
      </c>
      <c r="C340" s="100" t="s">
        <v>5917</v>
      </c>
      <c r="D340" s="100" t="s">
        <v>1523</v>
      </c>
      <c r="E340" s="103">
        <v>-6.0000000000000001E-3</v>
      </c>
      <c r="F340" s="100" t="s">
        <v>1524</v>
      </c>
      <c r="G340" s="103">
        <v>-0.191</v>
      </c>
      <c r="H340" s="100" t="s">
        <v>1525</v>
      </c>
      <c r="I340" s="102">
        <v>122635</v>
      </c>
      <c r="J340" s="100">
        <v>2</v>
      </c>
      <c r="K340" s="100">
        <v>4</v>
      </c>
      <c r="AH340" s="100" t="b">
        <f>Table1[[#This Row],[sbti_id]]&lt;&gt;""</f>
        <v>0</v>
      </c>
      <c r="CT340" s="100" t="b">
        <f>Table1[[#This Row],[company_name_netzero]]&lt;&gt;""</f>
        <v>0</v>
      </c>
      <c r="CZ340" s="100" t="b">
        <f>Table1[[#This Row],[company_name_re100]]&lt;&gt;""</f>
        <v>0</v>
      </c>
    </row>
    <row r="341" spans="1:104" ht="21.9" hidden="1" customHeight="1">
      <c r="A341" s="100">
        <v>339</v>
      </c>
      <c r="B341" s="100" t="s">
        <v>1526</v>
      </c>
      <c r="C341" s="100" t="s">
        <v>5918</v>
      </c>
      <c r="D341" s="100" t="s">
        <v>1527</v>
      </c>
      <c r="E341" s="103">
        <v>-1.2E-2</v>
      </c>
      <c r="F341" s="100" t="s">
        <v>1528</v>
      </c>
      <c r="G341" s="103">
        <v>0.24199999999999999</v>
      </c>
      <c r="H341" s="100" t="s">
        <v>1529</v>
      </c>
      <c r="I341" s="102">
        <v>97694</v>
      </c>
      <c r="J341" s="100">
        <v>-3</v>
      </c>
      <c r="K341" s="100">
        <v>14</v>
      </c>
      <c r="AH341" s="100" t="b">
        <f>Table1[[#This Row],[sbti_id]]&lt;&gt;""</f>
        <v>0</v>
      </c>
      <c r="CT341" s="100" t="b">
        <f>Table1[[#This Row],[company_name_netzero]]&lt;&gt;""</f>
        <v>0</v>
      </c>
      <c r="CZ341" s="100" t="b">
        <f>Table1[[#This Row],[company_name_re100]]&lt;&gt;""</f>
        <v>0</v>
      </c>
    </row>
    <row r="342" spans="1:104" ht="21.9" hidden="1" customHeight="1">
      <c r="A342" s="100">
        <v>340</v>
      </c>
      <c r="B342" s="100" t="s">
        <v>1539</v>
      </c>
      <c r="C342" s="100" t="s">
        <v>5919</v>
      </c>
      <c r="D342" s="100" t="s">
        <v>1540</v>
      </c>
      <c r="E342" s="103">
        <v>8.9999999999999993E-3</v>
      </c>
      <c r="F342" s="100" t="s">
        <v>1541</v>
      </c>
      <c r="G342" s="103">
        <v>-0.13100000000000001</v>
      </c>
      <c r="H342" s="100" t="s">
        <v>1542</v>
      </c>
      <c r="I342" s="102">
        <v>200250</v>
      </c>
      <c r="J342" s="100">
        <v>7</v>
      </c>
      <c r="K342" s="100">
        <v>31</v>
      </c>
      <c r="AH342" s="100" t="b">
        <f>Table1[[#This Row],[sbti_id]]&lt;&gt;""</f>
        <v>0</v>
      </c>
      <c r="AI342" s="100" t="s">
        <v>1539</v>
      </c>
      <c r="AJ342" s="100" t="s">
        <v>4009</v>
      </c>
      <c r="AK342" s="100" t="s">
        <v>2990</v>
      </c>
      <c r="AL342" s="100" t="s">
        <v>2264</v>
      </c>
      <c r="AM342" s="100" t="s">
        <v>269</v>
      </c>
      <c r="AN342" s="100" t="s">
        <v>3013</v>
      </c>
      <c r="AV342" s="100" t="s">
        <v>3013</v>
      </c>
      <c r="BC342" s="100" t="s">
        <v>269</v>
      </c>
      <c r="BD342" s="100" t="s">
        <v>269</v>
      </c>
      <c r="BE342" s="100" t="s">
        <v>269</v>
      </c>
      <c r="BG342" s="100" t="s">
        <v>266</v>
      </c>
      <c r="BI342" s="100" t="s">
        <v>3001</v>
      </c>
      <c r="BJ342" s="100" t="s">
        <v>269</v>
      </c>
      <c r="BK342" s="100" t="s">
        <v>269</v>
      </c>
      <c r="BM342" s="100" t="s">
        <v>267</v>
      </c>
      <c r="BQ342" s="100" t="s">
        <v>269</v>
      </c>
      <c r="BR342" s="100" t="s">
        <v>269</v>
      </c>
      <c r="BX342" s="100" t="s">
        <v>269</v>
      </c>
      <c r="BY342" s="100" t="s">
        <v>269</v>
      </c>
      <c r="CD342" s="100">
        <v>44971000000</v>
      </c>
      <c r="CE342" s="100" t="s">
        <v>3587</v>
      </c>
      <c r="CF342" s="100">
        <v>220000</v>
      </c>
      <c r="CT342" s="100" t="b">
        <f>Table1[[#This Row],[company_name_netzero]]&lt;&gt;""</f>
        <v>1</v>
      </c>
      <c r="CZ342" s="100" t="b">
        <f>Table1[[#This Row],[company_name_re100]]&lt;&gt;""</f>
        <v>0</v>
      </c>
    </row>
    <row r="343" spans="1:104" ht="21.9" hidden="1" customHeight="1">
      <c r="A343" s="100">
        <v>341</v>
      </c>
      <c r="B343" s="100" t="s">
        <v>1518</v>
      </c>
      <c r="C343" s="100" t="s">
        <v>5920</v>
      </c>
      <c r="D343" s="100" t="s">
        <v>1519</v>
      </c>
      <c r="E343" s="103">
        <v>-6.0999999999999999E-2</v>
      </c>
      <c r="F343" s="100" t="s">
        <v>1520</v>
      </c>
      <c r="G343" s="103">
        <v>-3.6999999999999998E-2</v>
      </c>
      <c r="H343" s="100" t="s">
        <v>1521</v>
      </c>
      <c r="I343" s="102">
        <v>119270</v>
      </c>
      <c r="J343" s="100">
        <v>-21</v>
      </c>
      <c r="K343" s="100">
        <v>31</v>
      </c>
      <c r="L343" s="100">
        <v>40015102</v>
      </c>
      <c r="M343" s="100" t="s">
        <v>1518</v>
      </c>
      <c r="N343" s="100" t="s">
        <v>5921</v>
      </c>
      <c r="O343" s="100" t="s">
        <v>5922</v>
      </c>
      <c r="P343" s="100" t="s">
        <v>2980</v>
      </c>
      <c r="Q343" s="100" t="s">
        <v>2374</v>
      </c>
      <c r="R343" s="100" t="s">
        <v>3136</v>
      </c>
      <c r="S343" s="100" t="s">
        <v>3789</v>
      </c>
      <c r="T343" s="100" t="s">
        <v>673</v>
      </c>
      <c r="U343" s="100" t="s">
        <v>2984</v>
      </c>
      <c r="V343" s="100">
        <v>2030</v>
      </c>
      <c r="W343" s="100" t="s">
        <v>673</v>
      </c>
      <c r="X343" s="100" t="s">
        <v>2984</v>
      </c>
      <c r="Y343" s="100">
        <v>2040</v>
      </c>
      <c r="Z343" s="100" t="s">
        <v>673</v>
      </c>
      <c r="AA343" s="100">
        <v>2040</v>
      </c>
      <c r="AB343" s="101" t="s">
        <v>5923</v>
      </c>
      <c r="AC343" s="100" t="s">
        <v>2986</v>
      </c>
      <c r="AD343" s="104">
        <v>43647.041666666664</v>
      </c>
      <c r="AE343" s="100" t="s">
        <v>2987</v>
      </c>
      <c r="AG343" s="104">
        <v>45456.041666666664</v>
      </c>
      <c r="AH343" s="100" t="b">
        <f>Table1[[#This Row],[sbti_id]]&lt;&gt;""</f>
        <v>1</v>
      </c>
      <c r="AI343" s="100" t="s">
        <v>1518</v>
      </c>
      <c r="AJ343" s="100" t="s">
        <v>3370</v>
      </c>
      <c r="AK343" s="100" t="s">
        <v>3136</v>
      </c>
      <c r="AL343" s="100" t="s">
        <v>2264</v>
      </c>
      <c r="AM343" s="100" t="s">
        <v>269</v>
      </c>
      <c r="AN343" s="100" t="s">
        <v>417</v>
      </c>
      <c r="AP343" s="100">
        <v>2015</v>
      </c>
      <c r="AQ343" s="100">
        <v>2040</v>
      </c>
      <c r="AR343" s="100" t="s">
        <v>2992</v>
      </c>
      <c r="AS343" s="100">
        <v>2021</v>
      </c>
      <c r="AT343" s="100" t="s">
        <v>5924</v>
      </c>
      <c r="AU343" s="100" t="s">
        <v>5925</v>
      </c>
      <c r="AV343" s="100" t="s">
        <v>2995</v>
      </c>
      <c r="AW343" s="100">
        <v>2025</v>
      </c>
      <c r="AX343" s="100">
        <v>30</v>
      </c>
      <c r="AY343" s="100">
        <v>2015</v>
      </c>
      <c r="AZ343" s="101" t="s">
        <v>5926</v>
      </c>
      <c r="BA343" s="100" t="s">
        <v>5927</v>
      </c>
      <c r="BB343" s="100" t="s">
        <v>2998</v>
      </c>
      <c r="BC343" s="100" t="s">
        <v>266</v>
      </c>
      <c r="BD343" s="100" t="s">
        <v>266</v>
      </c>
      <c r="BE343" s="100" t="s">
        <v>266</v>
      </c>
      <c r="BF343" s="100" t="s">
        <v>5928</v>
      </c>
      <c r="BG343" s="100" t="s">
        <v>266</v>
      </c>
      <c r="BH343" s="100" t="s">
        <v>4522</v>
      </c>
      <c r="BI343" s="100" t="s">
        <v>3001</v>
      </c>
      <c r="BJ343" s="100" t="s">
        <v>269</v>
      </c>
      <c r="BK343" s="100" t="s">
        <v>266</v>
      </c>
      <c r="BL343" s="100" t="s">
        <v>5929</v>
      </c>
      <c r="BM343" s="100" t="s">
        <v>266</v>
      </c>
      <c r="BN343" s="100" t="s">
        <v>5930</v>
      </c>
      <c r="BO343" s="100">
        <v>10</v>
      </c>
      <c r="BQ343" s="100" t="s">
        <v>266</v>
      </c>
      <c r="BR343" s="100" t="s">
        <v>3019</v>
      </c>
      <c r="BS343" s="101" t="s">
        <v>5931</v>
      </c>
      <c r="BX343" s="100" t="s">
        <v>269</v>
      </c>
      <c r="BY343" s="100" t="s">
        <v>266</v>
      </c>
      <c r="CD343" s="100">
        <v>43549000000</v>
      </c>
      <c r="CE343" s="100" t="s">
        <v>3080</v>
      </c>
      <c r="CF343" s="100">
        <v>126909</v>
      </c>
      <c r="CH343" s="100">
        <v>2015</v>
      </c>
      <c r="CT343" s="100" t="b">
        <f>Table1[[#This Row],[company_name_netzero]]&lt;&gt;""</f>
        <v>1</v>
      </c>
      <c r="CZ343" s="100" t="b">
        <f>Table1[[#This Row],[company_name_re100]]&lt;&gt;""</f>
        <v>0</v>
      </c>
    </row>
    <row r="344" spans="1:104" ht="21.9" hidden="1" customHeight="1">
      <c r="A344" s="100">
        <v>342</v>
      </c>
      <c r="B344" s="100" t="s">
        <v>1543</v>
      </c>
      <c r="C344" s="100" t="s">
        <v>5932</v>
      </c>
      <c r="D344" s="100" t="s">
        <v>1544</v>
      </c>
      <c r="E344" s="103">
        <v>-0.112</v>
      </c>
      <c r="F344" s="100" t="s">
        <v>1545</v>
      </c>
      <c r="H344" s="100" t="s">
        <v>1546</v>
      </c>
      <c r="I344" s="102">
        <v>155962</v>
      </c>
      <c r="J344" s="100">
        <v>-47</v>
      </c>
      <c r="K344" s="100">
        <v>12</v>
      </c>
      <c r="L344" s="120">
        <v>40003062</v>
      </c>
      <c r="M344" s="128" t="s">
        <v>5933</v>
      </c>
      <c r="N344" s="128" t="s">
        <v>5934</v>
      </c>
      <c r="O344" s="128" t="s">
        <v>5935</v>
      </c>
      <c r="P344" s="128" t="s">
        <v>2980</v>
      </c>
      <c r="Q344" s="128" t="s">
        <v>2428</v>
      </c>
      <c r="R344" s="128" t="s">
        <v>3136</v>
      </c>
      <c r="S344" s="128" t="s">
        <v>3137</v>
      </c>
      <c r="T344" s="128" t="s">
        <v>673</v>
      </c>
      <c r="U344" s="128" t="s">
        <v>3329</v>
      </c>
      <c r="V344" s="128">
        <v>2030</v>
      </c>
      <c r="W344" s="128"/>
      <c r="X344" s="128"/>
      <c r="Y344" s="128"/>
      <c r="Z344" s="128" t="s">
        <v>1421</v>
      </c>
      <c r="AA344" s="128"/>
      <c r="AB344" s="128" t="s">
        <v>5936</v>
      </c>
      <c r="AC344" s="128" t="s">
        <v>2986</v>
      </c>
      <c r="AD344" s="135">
        <v>44203.041666666664</v>
      </c>
      <c r="AE344" s="128" t="s">
        <v>3332</v>
      </c>
      <c r="AF344" s="128" t="s">
        <v>2988</v>
      </c>
      <c r="AG344" s="133" t="s">
        <v>5937</v>
      </c>
      <c r="AH344" s="100" t="b">
        <f>Table1[[#This Row],[sbti_id]]&lt;&gt;""</f>
        <v>1</v>
      </c>
      <c r="AI344" s="100" t="s">
        <v>1543</v>
      </c>
      <c r="AJ344" s="100" t="s">
        <v>3142</v>
      </c>
      <c r="AK344" s="100" t="s">
        <v>3136</v>
      </c>
      <c r="AL344" s="100" t="s">
        <v>2264</v>
      </c>
      <c r="AM344" s="100" t="s">
        <v>266</v>
      </c>
      <c r="AN344" s="100" t="s">
        <v>4047</v>
      </c>
      <c r="AQ344" s="100">
        <v>2040</v>
      </c>
      <c r="AR344" s="100" t="s">
        <v>2992</v>
      </c>
      <c r="AT344" s="100" t="s">
        <v>5938</v>
      </c>
      <c r="AU344" s="100" t="s">
        <v>5939</v>
      </c>
      <c r="AV344" s="100" t="s">
        <v>2995</v>
      </c>
      <c r="AW344" s="100">
        <v>2030</v>
      </c>
      <c r="AX344" s="100">
        <v>80</v>
      </c>
      <c r="AY344" s="100">
        <v>2019</v>
      </c>
      <c r="AZ344" s="100" t="s">
        <v>5940</v>
      </c>
      <c r="BA344" s="100" t="s">
        <v>5941</v>
      </c>
      <c r="BB344" s="100" t="s">
        <v>2998</v>
      </c>
      <c r="BC344" s="100" t="s">
        <v>266</v>
      </c>
      <c r="BD344" s="100" t="s">
        <v>266</v>
      </c>
      <c r="BE344" s="100" t="s">
        <v>266</v>
      </c>
      <c r="BF344" s="100" t="s">
        <v>5942</v>
      </c>
      <c r="BG344" s="100" t="s">
        <v>266</v>
      </c>
      <c r="BH344" s="100" t="s">
        <v>3448</v>
      </c>
      <c r="BI344" s="100" t="s">
        <v>3001</v>
      </c>
      <c r="BK344" s="100" t="s">
        <v>267</v>
      </c>
      <c r="BL344" s="101" t="s">
        <v>5943</v>
      </c>
      <c r="BM344" s="100" t="s">
        <v>267</v>
      </c>
      <c r="BQ344" s="100" t="s">
        <v>269</v>
      </c>
      <c r="BR344" s="100" t="s">
        <v>267</v>
      </c>
      <c r="BX344" s="100" t="s">
        <v>269</v>
      </c>
      <c r="BY344" s="100" t="s">
        <v>269</v>
      </c>
      <c r="CD344" s="100">
        <v>45860000000</v>
      </c>
      <c r="CE344" s="100" t="s">
        <v>3095</v>
      </c>
      <c r="CT344" s="100" t="b">
        <f>Table1[[#This Row],[company_name_netzero]]&lt;&gt;""</f>
        <v>1</v>
      </c>
      <c r="CZ344" s="100" t="b">
        <f>Table1[[#This Row],[company_name_re100]]&lt;&gt;""</f>
        <v>0</v>
      </c>
    </row>
    <row r="345" spans="1:104" ht="21.9" hidden="1" customHeight="1">
      <c r="A345" s="100">
        <v>343</v>
      </c>
      <c r="B345" s="105" t="s">
        <v>1975</v>
      </c>
      <c r="C345" s="100" t="s">
        <v>5944</v>
      </c>
      <c r="D345" s="100" t="s">
        <v>1976</v>
      </c>
      <c r="E345" s="103">
        <v>1.7000000000000001E-2</v>
      </c>
      <c r="F345" s="100" t="s">
        <v>1977</v>
      </c>
      <c r="H345" s="100" t="s">
        <v>1978</v>
      </c>
      <c r="I345" s="102">
        <v>100870</v>
      </c>
      <c r="J345" s="100">
        <v>7</v>
      </c>
      <c r="K345" s="100">
        <v>31</v>
      </c>
      <c r="L345" s="100">
        <v>40002286</v>
      </c>
      <c r="M345" s="100" t="s">
        <v>5945</v>
      </c>
      <c r="N345" s="100" t="s">
        <v>5946</v>
      </c>
      <c r="O345" s="100" t="s">
        <v>5947</v>
      </c>
      <c r="P345" s="100" t="s">
        <v>2980</v>
      </c>
      <c r="Q345" s="100" t="s">
        <v>2439</v>
      </c>
      <c r="R345" s="100" t="s">
        <v>3136</v>
      </c>
      <c r="S345" s="100" t="s">
        <v>3789</v>
      </c>
      <c r="T345" s="100" t="s">
        <v>673</v>
      </c>
      <c r="U345" s="100" t="s">
        <v>2984</v>
      </c>
      <c r="V345" s="100">
        <v>2030</v>
      </c>
      <c r="W345" s="100" t="s">
        <v>673</v>
      </c>
      <c r="X345" s="100" t="s">
        <v>2984</v>
      </c>
      <c r="Y345" s="100">
        <v>2040</v>
      </c>
      <c r="Z345" s="100" t="s">
        <v>673</v>
      </c>
      <c r="AA345" s="100">
        <v>2040</v>
      </c>
      <c r="AB345" s="100" t="s">
        <v>5948</v>
      </c>
      <c r="AC345" s="100" t="s">
        <v>2986</v>
      </c>
      <c r="AD345" s="104">
        <v>43647.041666666664</v>
      </c>
      <c r="AE345" s="100" t="s">
        <v>2987</v>
      </c>
      <c r="AG345" s="104">
        <v>44777.041666666664</v>
      </c>
      <c r="AH345" s="100" t="b">
        <f>Table1[[#This Row],[sbti_id]]&lt;&gt;""</f>
        <v>1</v>
      </c>
      <c r="AI345" s="128" t="s">
        <v>5944</v>
      </c>
      <c r="AJ345" s="128" t="s">
        <v>3604</v>
      </c>
      <c r="AK345" s="128" t="s">
        <v>3136</v>
      </c>
      <c r="AL345" s="128" t="s">
        <v>2264</v>
      </c>
      <c r="AM345" s="128" t="s">
        <v>269</v>
      </c>
      <c r="AN345" s="128" t="s">
        <v>417</v>
      </c>
      <c r="AO345" s="128"/>
      <c r="AP345" s="128">
        <v>2015</v>
      </c>
      <c r="AQ345" s="128">
        <v>2040</v>
      </c>
      <c r="AR345" s="128" t="s">
        <v>2992</v>
      </c>
      <c r="AS345" s="128">
        <v>2020</v>
      </c>
      <c r="AT345" s="129" t="s">
        <v>5949</v>
      </c>
      <c r="AU345" s="128" t="s">
        <v>5950</v>
      </c>
      <c r="AV345" s="128" t="s">
        <v>2995</v>
      </c>
      <c r="AW345" s="128">
        <v>2030</v>
      </c>
      <c r="AX345" s="128">
        <v>90</v>
      </c>
      <c r="AY345" s="128">
        <v>2015</v>
      </c>
      <c r="AZ345" s="129" t="s">
        <v>5951</v>
      </c>
      <c r="BA345" s="129" t="s">
        <v>5952</v>
      </c>
      <c r="BB345" s="128" t="s">
        <v>2998</v>
      </c>
      <c r="BC345" s="128" t="s">
        <v>266</v>
      </c>
      <c r="BD345" s="128" t="s">
        <v>266</v>
      </c>
      <c r="BE345" s="128" t="s">
        <v>266</v>
      </c>
      <c r="BF345" s="129" t="s">
        <v>5953</v>
      </c>
      <c r="BG345" s="128" t="s">
        <v>266</v>
      </c>
      <c r="BH345" s="128" t="s">
        <v>3469</v>
      </c>
      <c r="BI345" s="128" t="s">
        <v>3001</v>
      </c>
      <c r="BJ345" s="128" t="s">
        <v>269</v>
      </c>
      <c r="BK345" s="128" t="s">
        <v>266</v>
      </c>
      <c r="BL345" s="129" t="s">
        <v>5954</v>
      </c>
      <c r="BM345" s="128" t="s">
        <v>266</v>
      </c>
      <c r="BN345" s="128" t="s">
        <v>5955</v>
      </c>
      <c r="BO345" s="128">
        <v>90</v>
      </c>
      <c r="BP345" s="128" t="s">
        <v>5956</v>
      </c>
      <c r="BQ345" s="128" t="s">
        <v>266</v>
      </c>
      <c r="BR345" s="128" t="s">
        <v>3019</v>
      </c>
      <c r="BS345" s="129" t="s">
        <v>5957</v>
      </c>
      <c r="BT345" s="128"/>
      <c r="BU345" s="128"/>
      <c r="BV345" s="128"/>
      <c r="BW345" s="128"/>
      <c r="BX345" s="128" t="s">
        <v>269</v>
      </c>
      <c r="BY345" s="128" t="s">
        <v>266</v>
      </c>
      <c r="BZ345" s="128"/>
      <c r="CA345" s="128"/>
      <c r="CB345" s="128"/>
      <c r="CC345" s="128"/>
      <c r="CD345" s="128">
        <v>44478000000</v>
      </c>
      <c r="CE345" s="128" t="s">
        <v>3080</v>
      </c>
      <c r="CF345" s="128">
        <v>100870</v>
      </c>
      <c r="CG345" s="128"/>
      <c r="CH345" s="128">
        <v>2015</v>
      </c>
      <c r="CI345" s="128"/>
      <c r="CJ345" s="128"/>
      <c r="CK345" s="128"/>
      <c r="CL345" s="128"/>
      <c r="CM345" s="128"/>
      <c r="CN345" s="128"/>
      <c r="CO345" s="128"/>
      <c r="CP345" s="128"/>
      <c r="CQ345" s="128"/>
      <c r="CR345" s="128"/>
      <c r="CS345" s="128"/>
      <c r="CT345" s="100" t="b">
        <f>Table1[[#This Row],[company_name_netzero]]&lt;&gt;""</f>
        <v>1</v>
      </c>
      <c r="CU345" s="128" t="s">
        <v>5958</v>
      </c>
      <c r="CV345" s="128">
        <v>2017</v>
      </c>
      <c r="CW345" s="128">
        <v>2030</v>
      </c>
      <c r="CX345" s="128" t="s">
        <v>3080</v>
      </c>
      <c r="CY345" s="133" t="s">
        <v>2439</v>
      </c>
      <c r="CZ345" s="100" t="b">
        <f>Table1[[#This Row],[company_name_re100]]&lt;&gt;""</f>
        <v>1</v>
      </c>
    </row>
    <row r="346" spans="1:104" ht="21.9" hidden="1" customHeight="1">
      <c r="A346" s="100">
        <v>344</v>
      </c>
      <c r="B346" s="100" t="s">
        <v>1551</v>
      </c>
      <c r="C346" s="100" t="s">
        <v>5959</v>
      </c>
      <c r="D346" s="100" t="s">
        <v>1552</v>
      </c>
      <c r="E346" s="103">
        <v>-6.7000000000000004E-2</v>
      </c>
      <c r="F346" s="100" t="s">
        <v>1553</v>
      </c>
      <c r="G346" s="103">
        <v>-0.42899999999999999</v>
      </c>
      <c r="H346" s="100" t="s">
        <v>1554</v>
      </c>
      <c r="I346" s="102">
        <v>38074</v>
      </c>
      <c r="J346" s="100">
        <v>-27</v>
      </c>
      <c r="K346" s="100">
        <v>31</v>
      </c>
      <c r="AH346" s="100" t="b">
        <f>Table1[[#This Row],[sbti_id]]&lt;&gt;""</f>
        <v>0</v>
      </c>
      <c r="AI346" s="100" t="s">
        <v>1551</v>
      </c>
      <c r="AJ346" s="100" t="s">
        <v>3185</v>
      </c>
      <c r="AK346" s="100" t="s">
        <v>3040</v>
      </c>
      <c r="AL346" s="100" t="s">
        <v>2264</v>
      </c>
      <c r="AM346" s="100" t="s">
        <v>269</v>
      </c>
      <c r="AN346" s="100" t="s">
        <v>675</v>
      </c>
      <c r="AQ346" s="100">
        <v>2050</v>
      </c>
      <c r="AR346" s="100" t="s">
        <v>2992</v>
      </c>
      <c r="AS346" s="100">
        <v>2021</v>
      </c>
      <c r="AT346" s="101" t="s">
        <v>5960</v>
      </c>
      <c r="AU346" s="100" t="s">
        <v>5961</v>
      </c>
      <c r="AV346" s="100" t="s">
        <v>2995</v>
      </c>
      <c r="AW346" s="100">
        <v>2030</v>
      </c>
      <c r="AX346" s="100">
        <v>50</v>
      </c>
      <c r="AY346" s="100">
        <v>2013</v>
      </c>
      <c r="AZ346" s="101" t="s">
        <v>5962</v>
      </c>
      <c r="BA346" s="101" t="s">
        <v>5963</v>
      </c>
      <c r="BB346" s="100" t="s">
        <v>2998</v>
      </c>
      <c r="BC346" s="100" t="s">
        <v>266</v>
      </c>
      <c r="BD346" s="100" t="s">
        <v>266</v>
      </c>
      <c r="BE346" s="100" t="s">
        <v>266</v>
      </c>
      <c r="BF346" s="100" t="s">
        <v>5964</v>
      </c>
      <c r="BG346" s="100" t="s">
        <v>266</v>
      </c>
      <c r="BH346" s="100" t="s">
        <v>3425</v>
      </c>
      <c r="BI346" s="100" t="s">
        <v>3001</v>
      </c>
      <c r="BJ346" s="100" t="s">
        <v>266</v>
      </c>
      <c r="BK346" s="100" t="s">
        <v>267</v>
      </c>
      <c r="BL346" s="101" t="s">
        <v>5965</v>
      </c>
      <c r="BM346" s="100" t="s">
        <v>267</v>
      </c>
      <c r="BQ346" s="100" t="s">
        <v>269</v>
      </c>
      <c r="BR346" s="100" t="s">
        <v>267</v>
      </c>
      <c r="BX346" s="100" t="s">
        <v>269</v>
      </c>
      <c r="BY346" s="100" t="s">
        <v>269</v>
      </c>
      <c r="CD346" s="100">
        <v>44732000000</v>
      </c>
      <c r="CE346" s="100" t="s">
        <v>3764</v>
      </c>
      <c r="CF346" s="100">
        <v>38183</v>
      </c>
      <c r="CT346" s="100" t="b">
        <f>Table1[[#This Row],[company_name_netzero]]&lt;&gt;""</f>
        <v>1</v>
      </c>
      <c r="CZ346" s="100" t="b">
        <f>Table1[[#This Row],[company_name_re100]]&lt;&gt;""</f>
        <v>0</v>
      </c>
    </row>
    <row r="347" spans="1:104" ht="21.9" hidden="1" customHeight="1">
      <c r="A347" s="100">
        <v>345</v>
      </c>
      <c r="B347" s="100" t="s">
        <v>2197</v>
      </c>
      <c r="C347" s="100" t="s">
        <v>5966</v>
      </c>
      <c r="D347" s="100" t="s">
        <v>2198</v>
      </c>
      <c r="E347" s="103">
        <v>2.9000000000000001E-2</v>
      </c>
      <c r="F347" s="100" t="s">
        <v>2199</v>
      </c>
      <c r="G347" s="103">
        <v>-0.93500000000000005</v>
      </c>
      <c r="H347" s="100" t="s">
        <v>2200</v>
      </c>
      <c r="I347" s="102">
        <v>201413</v>
      </c>
      <c r="J347" s="100">
        <v>8</v>
      </c>
      <c r="K347" s="100">
        <v>29</v>
      </c>
      <c r="L347" s="100">
        <v>40006369</v>
      </c>
      <c r="M347" s="100" t="s">
        <v>5967</v>
      </c>
      <c r="N347" s="100" t="s">
        <v>5968</v>
      </c>
      <c r="O347" s="100" t="s">
        <v>5969</v>
      </c>
      <c r="P347" s="100" t="s">
        <v>2980</v>
      </c>
      <c r="Q347" s="100" t="s">
        <v>2418</v>
      </c>
      <c r="R347" s="100" t="s">
        <v>5308</v>
      </c>
      <c r="S347" s="100" t="s">
        <v>2983</v>
      </c>
      <c r="T347" s="100" t="s">
        <v>673</v>
      </c>
      <c r="U347" s="100" t="s">
        <v>2984</v>
      </c>
      <c r="V347" s="100" t="s">
        <v>5970</v>
      </c>
      <c r="W347" s="100" t="s">
        <v>673</v>
      </c>
      <c r="X347" s="100" t="s">
        <v>2984</v>
      </c>
      <c r="Y347" s="100" t="s">
        <v>4274</v>
      </c>
      <c r="Z347" s="100" t="s">
        <v>673</v>
      </c>
      <c r="AA347" s="100" t="s">
        <v>4274</v>
      </c>
      <c r="AB347" s="101" t="s">
        <v>5971</v>
      </c>
      <c r="AE347" s="100" t="s">
        <v>2987</v>
      </c>
      <c r="AG347" s="104">
        <v>45533.041666666664</v>
      </c>
      <c r="AH347" s="100" t="b">
        <f>Table1[[#This Row],[sbti_id]]&lt;&gt;""</f>
        <v>1</v>
      </c>
      <c r="AI347" s="100" t="s">
        <v>5972</v>
      </c>
      <c r="AJ347" s="100" t="s">
        <v>5307</v>
      </c>
      <c r="AK347" s="100" t="s">
        <v>5308</v>
      </c>
      <c r="AL347" s="100" t="s">
        <v>2264</v>
      </c>
      <c r="AM347" s="100" t="s">
        <v>269</v>
      </c>
      <c r="AN347" s="100" t="s">
        <v>5973</v>
      </c>
      <c r="AQ347" s="100">
        <v>2050</v>
      </c>
      <c r="AR347" s="100" t="s">
        <v>2992</v>
      </c>
      <c r="AS347" s="100">
        <v>2023</v>
      </c>
      <c r="AT347" s="100" t="s">
        <v>5974</v>
      </c>
      <c r="AU347" s="100" t="s">
        <v>5975</v>
      </c>
      <c r="AV347" s="100" t="s">
        <v>2995</v>
      </c>
      <c r="AW347" s="100">
        <v>2030</v>
      </c>
      <c r="AX347" s="100">
        <v>63</v>
      </c>
      <c r="AY347" s="100">
        <v>2015</v>
      </c>
      <c r="AZ347" s="100" t="s">
        <v>5976</v>
      </c>
      <c r="BA347" s="101" t="s">
        <v>5977</v>
      </c>
      <c r="BB347" s="100" t="s">
        <v>2998</v>
      </c>
      <c r="BC347" s="100" t="s">
        <v>266</v>
      </c>
      <c r="BD347" s="100" t="s">
        <v>266</v>
      </c>
      <c r="BE347" s="100" t="s">
        <v>266</v>
      </c>
      <c r="BF347" s="100" t="s">
        <v>5978</v>
      </c>
      <c r="BG347" s="100" t="s">
        <v>266</v>
      </c>
      <c r="BH347" s="100" t="s">
        <v>3148</v>
      </c>
      <c r="BI347" s="100" t="s">
        <v>3001</v>
      </c>
      <c r="BJ347" s="100" t="s">
        <v>266</v>
      </c>
      <c r="BK347" s="100" t="s">
        <v>266</v>
      </c>
      <c r="BL347" s="100" t="s">
        <v>5979</v>
      </c>
      <c r="BM347" s="100" t="s">
        <v>266</v>
      </c>
      <c r="BN347" s="100" t="s">
        <v>3061</v>
      </c>
      <c r="BQ347" s="100" t="s">
        <v>269</v>
      </c>
      <c r="BR347" s="100" t="s">
        <v>267</v>
      </c>
      <c r="BS347" s="101" t="s">
        <v>5980</v>
      </c>
      <c r="BX347" s="100" t="s">
        <v>269</v>
      </c>
      <c r="BY347" s="100" t="s">
        <v>269</v>
      </c>
      <c r="CD347" s="100">
        <v>45655000000</v>
      </c>
      <c r="CE347" s="100" t="s">
        <v>3587</v>
      </c>
      <c r="CF347" s="100">
        <v>201000</v>
      </c>
      <c r="CT347" s="100" t="b">
        <f>Table1[[#This Row],[company_name_netzero]]&lt;&gt;""</f>
        <v>1</v>
      </c>
      <c r="CU347" s="100" t="s">
        <v>2197</v>
      </c>
      <c r="CV347" s="100">
        <v>2020</v>
      </c>
      <c r="CW347" s="100">
        <v>2025</v>
      </c>
      <c r="CX347" s="100" t="s">
        <v>3005</v>
      </c>
      <c r="CY347" s="100" t="s">
        <v>2418</v>
      </c>
      <c r="CZ347" s="100" t="b">
        <f>Table1[[#This Row],[company_name_re100]]&lt;&gt;""</f>
        <v>1</v>
      </c>
    </row>
    <row r="348" spans="1:104" ht="21.9" hidden="1" customHeight="1">
      <c r="A348" s="100">
        <v>346</v>
      </c>
      <c r="B348" s="100" t="s">
        <v>2144</v>
      </c>
      <c r="C348" s="100" t="s">
        <v>5981</v>
      </c>
      <c r="D348" s="100" t="s">
        <v>2145</v>
      </c>
      <c r="E348" s="103">
        <v>-9.0999999999999998E-2</v>
      </c>
      <c r="F348" s="100" t="s">
        <v>2146</v>
      </c>
      <c r="G348" s="103">
        <v>-4.6180000000000003</v>
      </c>
      <c r="H348" s="100" t="s">
        <v>2147</v>
      </c>
      <c r="I348" s="102">
        <v>92834</v>
      </c>
      <c r="J348" s="100">
        <v>-36</v>
      </c>
      <c r="K348" s="100">
        <v>26</v>
      </c>
      <c r="L348" s="100">
        <v>40009983</v>
      </c>
      <c r="M348" s="100" t="s">
        <v>5982</v>
      </c>
      <c r="N348" s="100" t="s">
        <v>5983</v>
      </c>
      <c r="O348" s="100" t="s">
        <v>5984</v>
      </c>
      <c r="P348" s="100" t="s">
        <v>2980</v>
      </c>
      <c r="Q348" s="100" t="s">
        <v>2406</v>
      </c>
      <c r="R348" s="100" t="s">
        <v>3136</v>
      </c>
      <c r="S348" s="100" t="s">
        <v>3789</v>
      </c>
      <c r="T348" s="100" t="s">
        <v>673</v>
      </c>
      <c r="U348" s="100" t="s">
        <v>2984</v>
      </c>
      <c r="V348" s="100" t="s">
        <v>3086</v>
      </c>
      <c r="W348" s="100" t="s">
        <v>673</v>
      </c>
      <c r="X348" s="100" t="s">
        <v>2984</v>
      </c>
      <c r="Y348" s="100" t="s">
        <v>4262</v>
      </c>
      <c r="Z348" s="100" t="s">
        <v>673</v>
      </c>
      <c r="AA348" s="100" t="s">
        <v>4262</v>
      </c>
      <c r="AB348" s="101" t="s">
        <v>5985</v>
      </c>
      <c r="AC348" s="100" t="s">
        <v>2986</v>
      </c>
      <c r="AD348" s="104">
        <v>43658.041666666664</v>
      </c>
      <c r="AE348" s="100" t="s">
        <v>2987</v>
      </c>
      <c r="AG348" s="104">
        <v>45211.041666666664</v>
      </c>
      <c r="AH348" s="100" t="b">
        <f>Table1[[#This Row],[sbti_id]]&lt;&gt;""</f>
        <v>1</v>
      </c>
      <c r="AI348" s="100" t="s">
        <v>5986</v>
      </c>
      <c r="AJ348" s="100" t="s">
        <v>3219</v>
      </c>
      <c r="AK348" s="100" t="s">
        <v>3136</v>
      </c>
      <c r="AL348" s="100" t="s">
        <v>2264</v>
      </c>
      <c r="AM348" s="100" t="s">
        <v>269</v>
      </c>
      <c r="AN348" s="100" t="s">
        <v>417</v>
      </c>
      <c r="AQ348" s="100">
        <v>2040</v>
      </c>
      <c r="AR348" s="100" t="s">
        <v>2992</v>
      </c>
      <c r="AS348" s="100">
        <v>2022</v>
      </c>
      <c r="AT348" s="100" t="s">
        <v>5987</v>
      </c>
      <c r="AU348" s="100" t="s">
        <v>5988</v>
      </c>
      <c r="AV348" s="100" t="s">
        <v>2995</v>
      </c>
      <c r="AW348" s="100">
        <v>2030</v>
      </c>
      <c r="AX348" s="100">
        <v>90</v>
      </c>
      <c r="AY348" s="100">
        <v>2020</v>
      </c>
      <c r="AZ348" s="101" t="s">
        <v>5989</v>
      </c>
      <c r="BA348" s="100" t="s">
        <v>5990</v>
      </c>
      <c r="BB348" s="100" t="s">
        <v>2998</v>
      </c>
      <c r="BC348" s="100" t="s">
        <v>266</v>
      </c>
      <c r="BD348" s="100" t="s">
        <v>266</v>
      </c>
      <c r="BE348" s="100" t="s">
        <v>266</v>
      </c>
      <c r="BF348" s="100" t="s">
        <v>5991</v>
      </c>
      <c r="BG348" s="100" t="s">
        <v>266</v>
      </c>
      <c r="BH348" s="100" t="s">
        <v>3696</v>
      </c>
      <c r="BI348" s="100" t="s">
        <v>3001</v>
      </c>
      <c r="BJ348" s="100" t="s">
        <v>269</v>
      </c>
      <c r="BK348" s="100" t="s">
        <v>266</v>
      </c>
      <c r="BL348" s="101" t="s">
        <v>5992</v>
      </c>
      <c r="BM348" s="100" t="s">
        <v>267</v>
      </c>
      <c r="BQ348" s="100" t="s">
        <v>269</v>
      </c>
      <c r="BR348" s="100" t="s">
        <v>267</v>
      </c>
      <c r="BX348" s="100" t="s">
        <v>269</v>
      </c>
      <c r="BY348" s="100" t="s">
        <v>266</v>
      </c>
      <c r="CD348" s="100">
        <v>35807000000</v>
      </c>
      <c r="CE348" s="100" t="s">
        <v>3080</v>
      </c>
      <c r="CF348" s="100">
        <v>93000</v>
      </c>
      <c r="CH348" s="100">
        <v>2015</v>
      </c>
      <c r="CT348" s="100" t="b">
        <f>Table1[[#This Row],[company_name_netzero]]&lt;&gt;""</f>
        <v>1</v>
      </c>
      <c r="CU348" s="100" t="s">
        <v>2144</v>
      </c>
      <c r="CV348" s="100">
        <v>2018</v>
      </c>
      <c r="CW348" s="100">
        <v>2025</v>
      </c>
      <c r="CX348" s="100" t="s">
        <v>3080</v>
      </c>
      <c r="CY348" s="100" t="s">
        <v>2406</v>
      </c>
      <c r="CZ348" s="100" t="b">
        <f>Table1[[#This Row],[company_name_re100]]&lt;&gt;""</f>
        <v>1</v>
      </c>
    </row>
    <row r="349" spans="1:104" ht="21.9" hidden="1" customHeight="1">
      <c r="A349" s="100">
        <v>347</v>
      </c>
      <c r="B349" s="100" t="s">
        <v>2072</v>
      </c>
      <c r="C349" s="100" t="s">
        <v>5993</v>
      </c>
      <c r="D349" s="100" t="s">
        <v>2073</v>
      </c>
      <c r="E349" s="106">
        <v>0.18</v>
      </c>
      <c r="F349" s="100" t="s">
        <v>2074</v>
      </c>
      <c r="G349" s="103">
        <v>4.2229999999999999</v>
      </c>
      <c r="H349" s="100" t="s">
        <v>2075</v>
      </c>
      <c r="I349" s="102">
        <v>31100</v>
      </c>
      <c r="J349" s="100">
        <v>56</v>
      </c>
      <c r="K349" s="100">
        <v>3</v>
      </c>
      <c r="L349" s="100">
        <v>40000011</v>
      </c>
      <c r="M349" s="100" t="s">
        <v>5994</v>
      </c>
      <c r="N349" s="100" t="s">
        <v>5995</v>
      </c>
      <c r="O349" s="100" t="s">
        <v>5996</v>
      </c>
      <c r="P349" s="100" t="s">
        <v>2980</v>
      </c>
      <c r="Q349" s="100" t="s">
        <v>2981</v>
      </c>
      <c r="R349" s="100" t="s">
        <v>2982</v>
      </c>
      <c r="S349" s="100" t="s">
        <v>3157</v>
      </c>
      <c r="T349" s="100" t="s">
        <v>673</v>
      </c>
      <c r="U349" s="100" t="s">
        <v>2984</v>
      </c>
      <c r="V349" s="100">
        <v>2030</v>
      </c>
      <c r="W349" s="100" t="s">
        <v>673</v>
      </c>
      <c r="X349" s="100" t="s">
        <v>2984</v>
      </c>
      <c r="Y349" s="100">
        <v>2040</v>
      </c>
      <c r="Z349" s="100" t="s">
        <v>673</v>
      </c>
      <c r="AA349" s="100">
        <v>2040</v>
      </c>
      <c r="AB349" s="100" t="s">
        <v>5997</v>
      </c>
      <c r="AE349" s="100" t="s">
        <v>2987</v>
      </c>
      <c r="AG349" s="104">
        <v>45029.041666666664</v>
      </c>
      <c r="AH349" s="100" t="b">
        <f>Table1[[#This Row],[sbti_id]]&lt;&gt;""</f>
        <v>1</v>
      </c>
      <c r="AI349" s="100" t="s">
        <v>2072</v>
      </c>
      <c r="AJ349" s="100" t="s">
        <v>2989</v>
      </c>
      <c r="AK349" s="100" t="s">
        <v>2990</v>
      </c>
      <c r="AL349" s="100" t="s">
        <v>2264</v>
      </c>
      <c r="AM349" s="100" t="s">
        <v>269</v>
      </c>
      <c r="AN349" s="100" t="s">
        <v>417</v>
      </c>
      <c r="AQ349" s="100">
        <v>2040</v>
      </c>
      <c r="AR349" s="100" t="s">
        <v>2992</v>
      </c>
      <c r="AS349" s="100">
        <v>2020</v>
      </c>
      <c r="AT349" s="101" t="s">
        <v>5998</v>
      </c>
      <c r="AU349" s="100" t="s">
        <v>5999</v>
      </c>
      <c r="AV349" s="100" t="s">
        <v>2995</v>
      </c>
      <c r="AW349" s="100">
        <v>2030</v>
      </c>
      <c r="AX349" s="100">
        <v>42</v>
      </c>
      <c r="AY349" s="100">
        <v>2021</v>
      </c>
      <c r="AZ349" s="101" t="s">
        <v>6000</v>
      </c>
      <c r="BA349" s="101" t="s">
        <v>6001</v>
      </c>
      <c r="BB349" s="100" t="s">
        <v>2998</v>
      </c>
      <c r="BC349" s="100" t="s">
        <v>266</v>
      </c>
      <c r="BD349" s="100" t="s">
        <v>266</v>
      </c>
      <c r="BE349" s="100" t="s">
        <v>738</v>
      </c>
      <c r="BG349" s="100" t="s">
        <v>266</v>
      </c>
      <c r="BH349" s="100" t="s">
        <v>3000</v>
      </c>
      <c r="BI349" s="100" t="s">
        <v>3001</v>
      </c>
      <c r="BJ349" s="100" t="s">
        <v>266</v>
      </c>
      <c r="BK349" s="100" t="s">
        <v>266</v>
      </c>
      <c r="BL349" s="101" t="s">
        <v>6002</v>
      </c>
      <c r="BM349" s="100" t="s">
        <v>266</v>
      </c>
      <c r="BN349" s="100" t="s">
        <v>3352</v>
      </c>
      <c r="BQ349" s="100" t="s">
        <v>269</v>
      </c>
      <c r="BR349" s="100" t="s">
        <v>269</v>
      </c>
      <c r="BS349" s="100" t="s">
        <v>6003</v>
      </c>
      <c r="BX349" s="100" t="s">
        <v>269</v>
      </c>
      <c r="BY349" s="100" t="s">
        <v>266</v>
      </c>
      <c r="CD349" s="100">
        <v>43978000000</v>
      </c>
      <c r="CE349" s="100" t="s">
        <v>3080</v>
      </c>
      <c r="CF349" s="100">
        <v>31100</v>
      </c>
      <c r="CT349" s="100" t="b">
        <f>Table1[[#This Row],[company_name_netzero]]&lt;&gt;""</f>
        <v>1</v>
      </c>
      <c r="CZ349" s="100" t="b">
        <f>Table1[[#This Row],[company_name_re100]]&lt;&gt;""</f>
        <v>0</v>
      </c>
    </row>
    <row r="350" spans="1:104" ht="21.9" hidden="1" customHeight="1">
      <c r="A350" s="100">
        <v>348</v>
      </c>
      <c r="B350" s="100" t="s">
        <v>1651</v>
      </c>
      <c r="C350" s="100" t="s">
        <v>6004</v>
      </c>
      <c r="D350" s="100" t="s">
        <v>1652</v>
      </c>
      <c r="E350" s="103">
        <v>0.26100000000000001</v>
      </c>
      <c r="F350" s="100" t="s">
        <v>1653</v>
      </c>
      <c r="G350" s="106">
        <v>0.46</v>
      </c>
      <c r="H350" s="100" t="s">
        <v>1654</v>
      </c>
      <c r="I350" s="102">
        <v>65926</v>
      </c>
      <c r="J350" s="100">
        <v>96</v>
      </c>
      <c r="K350" s="100">
        <v>20</v>
      </c>
      <c r="L350" s="100">
        <v>40002472</v>
      </c>
      <c r="M350" s="100" t="s">
        <v>6005</v>
      </c>
      <c r="N350" s="100" t="s">
        <v>6006</v>
      </c>
      <c r="O350" s="100" t="s">
        <v>6007</v>
      </c>
      <c r="P350" s="100" t="s">
        <v>2980</v>
      </c>
      <c r="Q350" s="100" t="s">
        <v>3328</v>
      </c>
      <c r="R350" s="100" t="s">
        <v>3181</v>
      </c>
      <c r="S350" s="100" t="s">
        <v>3085</v>
      </c>
      <c r="T350" s="100" t="s">
        <v>673</v>
      </c>
      <c r="U350" s="100" t="s">
        <v>2984</v>
      </c>
      <c r="V350" s="100">
        <v>2030</v>
      </c>
      <c r="W350" s="100" t="s">
        <v>673</v>
      </c>
      <c r="X350" s="100" t="s">
        <v>2984</v>
      </c>
      <c r="Y350" s="100">
        <v>2050</v>
      </c>
      <c r="Z350" s="100" t="s">
        <v>673</v>
      </c>
      <c r="AA350" s="100">
        <v>2050</v>
      </c>
      <c r="AB350" s="100" t="s">
        <v>6008</v>
      </c>
      <c r="AC350" s="100" t="s">
        <v>2986</v>
      </c>
      <c r="AD350" s="104">
        <v>44621.041666666664</v>
      </c>
      <c r="AE350" s="100" t="s">
        <v>2987</v>
      </c>
      <c r="AG350" s="104">
        <v>45582.041666666664</v>
      </c>
      <c r="AH350" s="100" t="b">
        <f>Table1[[#This Row],[sbti_id]]&lt;&gt;""</f>
        <v>1</v>
      </c>
      <c r="AI350" s="100" t="s">
        <v>1651</v>
      </c>
      <c r="AJ350" s="100" t="s">
        <v>3334</v>
      </c>
      <c r="AK350" s="100" t="s">
        <v>3040</v>
      </c>
      <c r="AL350" s="100" t="s">
        <v>2264</v>
      </c>
      <c r="AM350" s="100" t="s">
        <v>269</v>
      </c>
      <c r="AN350" s="100" t="s">
        <v>675</v>
      </c>
      <c r="AQ350" s="100">
        <v>2050</v>
      </c>
      <c r="AR350" s="100" t="s">
        <v>3041</v>
      </c>
      <c r="AS350" s="100">
        <v>2022</v>
      </c>
      <c r="AT350" s="100" t="s">
        <v>6009</v>
      </c>
      <c r="AU350" s="100" t="s">
        <v>6010</v>
      </c>
      <c r="AV350" s="100" t="s">
        <v>2995</v>
      </c>
      <c r="AX350" s="100">
        <v>42</v>
      </c>
      <c r="AY350" s="100">
        <v>2022</v>
      </c>
      <c r="AZ350" s="100" t="s">
        <v>6011</v>
      </c>
      <c r="BA350" s="100" t="s">
        <v>6012</v>
      </c>
      <c r="BB350" s="100" t="s">
        <v>2998</v>
      </c>
      <c r="BC350" s="100" t="s">
        <v>266</v>
      </c>
      <c r="BD350" s="100" t="s">
        <v>266</v>
      </c>
      <c r="BE350" s="100" t="s">
        <v>266</v>
      </c>
      <c r="BF350" s="100" t="s">
        <v>6013</v>
      </c>
      <c r="BG350" s="100" t="s">
        <v>266</v>
      </c>
      <c r="BH350" s="100" t="s">
        <v>3126</v>
      </c>
      <c r="BI350" s="100" t="s">
        <v>3001</v>
      </c>
      <c r="BJ350" s="100" t="s">
        <v>269</v>
      </c>
      <c r="BK350" s="100" t="s">
        <v>267</v>
      </c>
      <c r="BL350" s="100" t="s">
        <v>6014</v>
      </c>
      <c r="BM350" s="100" t="s">
        <v>267</v>
      </c>
      <c r="BQ350" s="100" t="s">
        <v>269</v>
      </c>
      <c r="BR350" s="100" t="s">
        <v>267</v>
      </c>
      <c r="BS350" s="100" t="s">
        <v>6015</v>
      </c>
      <c r="BX350" s="100" t="s">
        <v>269</v>
      </c>
      <c r="BY350" s="100" t="s">
        <v>269</v>
      </c>
      <c r="CD350" s="100">
        <v>43925000000</v>
      </c>
      <c r="CE350" s="100" t="s">
        <v>3005</v>
      </c>
      <c r="CT350" s="100" t="b">
        <f>Table1[[#This Row],[company_name_netzero]]&lt;&gt;""</f>
        <v>1</v>
      </c>
      <c r="CZ350" s="100" t="b">
        <f>Table1[[#This Row],[company_name_re100]]&lt;&gt;""</f>
        <v>0</v>
      </c>
    </row>
    <row r="351" spans="1:104" ht="21.9" hidden="1" customHeight="1">
      <c r="A351" s="100">
        <v>349</v>
      </c>
      <c r="B351" s="105" t="s">
        <v>1559</v>
      </c>
      <c r="C351" s="100" t="s">
        <v>6016</v>
      </c>
      <c r="D351" s="100" t="s">
        <v>1560</v>
      </c>
      <c r="E351" s="103">
        <v>-8.0000000000000002E-3</v>
      </c>
      <c r="F351" s="100" t="s">
        <v>1561</v>
      </c>
      <c r="G351" s="103">
        <v>-0.60599999999999998</v>
      </c>
      <c r="H351" s="100" t="s">
        <v>1562</v>
      </c>
      <c r="I351" s="102">
        <v>388999</v>
      </c>
      <c r="J351" s="100" t="s">
        <v>2976</v>
      </c>
      <c r="K351" s="100">
        <v>6</v>
      </c>
      <c r="AH351" s="100" t="b">
        <f>Table1[[#This Row],[sbti_id]]&lt;&gt;""</f>
        <v>0</v>
      </c>
      <c r="CT351" s="100" t="b">
        <f>Table1[[#This Row],[company_name_netzero]]&lt;&gt;""</f>
        <v>0</v>
      </c>
      <c r="CZ351" s="100" t="b">
        <f>Table1[[#This Row],[company_name_re100]]&lt;&gt;""</f>
        <v>0</v>
      </c>
    </row>
    <row r="352" spans="1:104" ht="21.9" hidden="1" customHeight="1">
      <c r="A352" s="100">
        <v>350</v>
      </c>
      <c r="B352" s="100" t="s">
        <v>1565</v>
      </c>
      <c r="C352" s="100" t="s">
        <v>6017</v>
      </c>
      <c r="D352" s="100" t="s">
        <v>1566</v>
      </c>
      <c r="E352" s="103">
        <v>-3.9E-2</v>
      </c>
      <c r="F352" s="100" t="s">
        <v>1567</v>
      </c>
      <c r="G352" s="103">
        <v>0.77600000000000002</v>
      </c>
      <c r="H352" s="100" t="s">
        <v>1568</v>
      </c>
      <c r="I352" s="102">
        <v>38247</v>
      </c>
      <c r="J352" s="100">
        <v>-12</v>
      </c>
      <c r="K352" s="100">
        <v>27</v>
      </c>
      <c r="L352" s="100">
        <v>40000515</v>
      </c>
      <c r="M352" s="100" t="s">
        <v>6018</v>
      </c>
      <c r="N352" s="100" t="s">
        <v>6019</v>
      </c>
      <c r="O352" s="100" t="s">
        <v>6020</v>
      </c>
      <c r="P352" s="100" t="s">
        <v>3253</v>
      </c>
      <c r="Q352" s="100" t="s">
        <v>2540</v>
      </c>
      <c r="R352" s="100" t="s">
        <v>3181</v>
      </c>
      <c r="S352" s="100" t="s">
        <v>3066</v>
      </c>
      <c r="T352" s="100" t="s">
        <v>1421</v>
      </c>
      <c r="AF352" s="100" t="s">
        <v>2988</v>
      </c>
      <c r="AG352" s="104">
        <v>42480.041666666664</v>
      </c>
      <c r="AH352" s="100" t="b">
        <f>Table1[[#This Row],[sbti_id]]&lt;&gt;""</f>
        <v>1</v>
      </c>
      <c r="AI352" s="100" t="s">
        <v>6021</v>
      </c>
      <c r="AJ352" s="100" t="s">
        <v>3185</v>
      </c>
      <c r="AK352" s="100" t="s">
        <v>3040</v>
      </c>
      <c r="AL352" s="100" t="s">
        <v>2264</v>
      </c>
      <c r="AM352" s="100" t="s">
        <v>269</v>
      </c>
      <c r="AN352" s="100" t="s">
        <v>417</v>
      </c>
      <c r="AQ352" s="100">
        <v>2050</v>
      </c>
      <c r="AR352" s="100" t="s">
        <v>2992</v>
      </c>
      <c r="AS352" s="100">
        <v>2021</v>
      </c>
      <c r="AT352" s="101" t="s">
        <v>6022</v>
      </c>
      <c r="AU352" s="100" t="s">
        <v>6023</v>
      </c>
      <c r="AV352" s="100" t="s">
        <v>2995</v>
      </c>
      <c r="AW352" s="100">
        <v>2030</v>
      </c>
      <c r="AX352" s="100">
        <v>50</v>
      </c>
      <c r="AY352" s="100">
        <v>2019</v>
      </c>
      <c r="AZ352" s="101" t="s">
        <v>6024</v>
      </c>
      <c r="BA352" s="100" t="s">
        <v>6025</v>
      </c>
      <c r="BB352" s="100" t="s">
        <v>2998</v>
      </c>
      <c r="BC352" s="100" t="s">
        <v>266</v>
      </c>
      <c r="BD352" s="100" t="s">
        <v>266</v>
      </c>
      <c r="BE352" s="100" t="s">
        <v>266</v>
      </c>
      <c r="BF352" s="100" t="s">
        <v>6026</v>
      </c>
      <c r="BG352" s="100" t="s">
        <v>269</v>
      </c>
      <c r="BI352" s="100" t="s">
        <v>3001</v>
      </c>
      <c r="BJ352" s="100" t="s">
        <v>269</v>
      </c>
      <c r="BK352" s="100" t="s">
        <v>267</v>
      </c>
      <c r="BM352" s="100" t="s">
        <v>267</v>
      </c>
      <c r="BQ352" s="100" t="s">
        <v>269</v>
      </c>
      <c r="BR352" s="100" t="s">
        <v>267</v>
      </c>
      <c r="BX352" s="100" t="s">
        <v>269</v>
      </c>
      <c r="BY352" s="100" t="s">
        <v>269</v>
      </c>
      <c r="CD352" s="100">
        <v>43138000000</v>
      </c>
      <c r="CE352" s="100" t="s">
        <v>3080</v>
      </c>
      <c r="CF352" s="100">
        <v>38391</v>
      </c>
      <c r="CT352" s="100" t="b">
        <f>Table1[[#This Row],[company_name_netzero]]&lt;&gt;""</f>
        <v>1</v>
      </c>
      <c r="CZ352" s="100" t="b">
        <f>Table1[[#This Row],[company_name_re100]]&lt;&gt;""</f>
        <v>0</v>
      </c>
    </row>
    <row r="353" spans="1:104" ht="21.9" hidden="1" customHeight="1">
      <c r="A353" s="100">
        <v>351</v>
      </c>
      <c r="B353" s="100" t="s">
        <v>1569</v>
      </c>
      <c r="C353" s="100" t="s">
        <v>6027</v>
      </c>
      <c r="D353" s="100" t="s">
        <v>1570</v>
      </c>
      <c r="E353" s="103">
        <v>-0.114</v>
      </c>
      <c r="F353" s="100" t="s">
        <v>1571</v>
      </c>
      <c r="G353" s="103">
        <v>-0.58199999999999996</v>
      </c>
      <c r="H353" s="100" t="s">
        <v>1572</v>
      </c>
      <c r="I353" s="102">
        <v>184226</v>
      </c>
      <c r="J353" s="100">
        <v>-44</v>
      </c>
      <c r="K353" s="100">
        <v>15</v>
      </c>
      <c r="AH353" s="100" t="b">
        <f>Table1[[#This Row],[sbti_id]]&lt;&gt;""</f>
        <v>0</v>
      </c>
      <c r="AI353" s="100" t="s">
        <v>6028</v>
      </c>
      <c r="AJ353" s="100" t="s">
        <v>3039</v>
      </c>
      <c r="AK353" s="100" t="s">
        <v>3040</v>
      </c>
      <c r="AL353" s="100" t="s">
        <v>2264</v>
      </c>
      <c r="AM353" s="100" t="s">
        <v>269</v>
      </c>
      <c r="AN353" s="100" t="s">
        <v>3013</v>
      </c>
      <c r="AS353" s="100">
        <v>2021</v>
      </c>
      <c r="AU353" s="100" t="s">
        <v>6029</v>
      </c>
      <c r="AV353" s="100" t="s">
        <v>3013</v>
      </c>
      <c r="BA353" s="100" t="s">
        <v>6030</v>
      </c>
      <c r="BB353" s="100" t="s">
        <v>267</v>
      </c>
      <c r="BC353" s="100" t="s">
        <v>267</v>
      </c>
      <c r="BD353" s="100" t="s">
        <v>267</v>
      </c>
      <c r="BE353" s="100" t="s">
        <v>267</v>
      </c>
      <c r="BG353" s="100" t="s">
        <v>269</v>
      </c>
      <c r="BI353" s="100" t="s">
        <v>3001</v>
      </c>
      <c r="BJ353" s="100" t="s">
        <v>269</v>
      </c>
      <c r="BK353" s="100" t="s">
        <v>267</v>
      </c>
      <c r="BL353" s="100" t="s">
        <v>6031</v>
      </c>
      <c r="BM353" s="100" t="s">
        <v>267</v>
      </c>
      <c r="BQ353" s="100" t="s">
        <v>269</v>
      </c>
      <c r="BR353" s="100" t="s">
        <v>267</v>
      </c>
      <c r="BX353" s="100" t="s">
        <v>269</v>
      </c>
      <c r="BY353" s="100" t="s">
        <v>269</v>
      </c>
      <c r="CD353" s="100">
        <v>25270000000</v>
      </c>
      <c r="CE353" s="100" t="s">
        <v>3203</v>
      </c>
      <c r="CF353" s="100">
        <v>139519</v>
      </c>
      <c r="CT353" s="100" t="b">
        <f>Table1[[#This Row],[company_name_netzero]]&lt;&gt;""</f>
        <v>1</v>
      </c>
      <c r="CZ353" s="100" t="b">
        <f>Table1[[#This Row],[company_name_re100]]&lt;&gt;""</f>
        <v>0</v>
      </c>
    </row>
    <row r="354" spans="1:104" ht="21.9" hidden="1" customHeight="1">
      <c r="A354" s="100">
        <v>352</v>
      </c>
      <c r="B354" s="100" t="s">
        <v>1578</v>
      </c>
      <c r="C354" s="100" t="s">
        <v>6032</v>
      </c>
      <c r="D354" s="100" t="s">
        <v>1579</v>
      </c>
      <c r="E354" s="103">
        <v>-6.9000000000000006E-2</v>
      </c>
      <c r="F354" s="100" t="s">
        <v>1580</v>
      </c>
      <c r="G354" s="103">
        <v>0.41699999999999998</v>
      </c>
      <c r="H354" s="100" t="s">
        <v>1581</v>
      </c>
      <c r="I354" s="102">
        <v>114740</v>
      </c>
      <c r="J354" s="100">
        <v>-26</v>
      </c>
      <c r="K354" s="100">
        <v>15</v>
      </c>
      <c r="AH354" s="100" t="b">
        <f>Table1[[#This Row],[sbti_id]]&lt;&gt;""</f>
        <v>0</v>
      </c>
      <c r="CT354" s="100" t="b">
        <f>Table1[[#This Row],[company_name_netzero]]&lt;&gt;""</f>
        <v>0</v>
      </c>
      <c r="CZ354" s="100" t="b">
        <f>Table1[[#This Row],[company_name_re100]]&lt;&gt;""</f>
        <v>0</v>
      </c>
    </row>
    <row r="355" spans="1:104" ht="21.9" hidden="1" customHeight="1">
      <c r="A355" s="100">
        <v>353</v>
      </c>
      <c r="B355" s="100" t="s">
        <v>1584</v>
      </c>
      <c r="C355" s="100" t="s">
        <v>6033</v>
      </c>
      <c r="D355" s="100" t="s">
        <v>1585</v>
      </c>
      <c r="E355" s="103">
        <v>0.16200000000000001</v>
      </c>
      <c r="F355" s="100" t="s">
        <v>1586</v>
      </c>
      <c r="G355" s="103">
        <v>4.2999999999999997E-2</v>
      </c>
      <c r="H355" s="100" t="s">
        <v>1587</v>
      </c>
      <c r="I355" s="102">
        <v>30014</v>
      </c>
      <c r="J355" s="100">
        <v>51</v>
      </c>
      <c r="K355" s="100">
        <v>30</v>
      </c>
      <c r="AH355" s="100" t="b">
        <f>Table1[[#This Row],[sbti_id]]&lt;&gt;""</f>
        <v>0</v>
      </c>
      <c r="AI355" s="100" t="s">
        <v>1584</v>
      </c>
      <c r="AJ355" s="100" t="s">
        <v>3142</v>
      </c>
      <c r="AK355" s="100" t="s">
        <v>3136</v>
      </c>
      <c r="AL355" s="100" t="s">
        <v>2264</v>
      </c>
      <c r="AM355" s="100" t="s">
        <v>266</v>
      </c>
      <c r="AN355" s="100" t="s">
        <v>417</v>
      </c>
      <c r="AQ355" s="100">
        <v>2050</v>
      </c>
      <c r="AR355" s="100" t="s">
        <v>2992</v>
      </c>
      <c r="AT355" s="101" t="s">
        <v>6034</v>
      </c>
      <c r="AU355" s="100" t="s">
        <v>6035</v>
      </c>
      <c r="AV355" s="100" t="s">
        <v>2995</v>
      </c>
      <c r="AW355" s="100">
        <v>2030</v>
      </c>
      <c r="AX355" s="100">
        <v>50</v>
      </c>
      <c r="AY355" s="100">
        <v>2019</v>
      </c>
      <c r="AZ355" s="100" t="s">
        <v>6036</v>
      </c>
      <c r="BB355" s="100" t="s">
        <v>2998</v>
      </c>
      <c r="BC355" s="100" t="s">
        <v>266</v>
      </c>
      <c r="BD355" s="100" t="s">
        <v>266</v>
      </c>
      <c r="BE355" s="100" t="s">
        <v>266</v>
      </c>
      <c r="BG355" s="100" t="s">
        <v>269</v>
      </c>
      <c r="BI355" s="100" t="s">
        <v>3001</v>
      </c>
      <c r="BJ355" s="100" t="s">
        <v>269</v>
      </c>
      <c r="BK355" s="100" t="s">
        <v>267</v>
      </c>
      <c r="BM355" s="100" t="s">
        <v>269</v>
      </c>
      <c r="BQ355" s="100" t="s">
        <v>269</v>
      </c>
      <c r="BR355" s="100" t="s">
        <v>267</v>
      </c>
      <c r="BS355" s="101" t="s">
        <v>6037</v>
      </c>
      <c r="BX355" s="100" t="s">
        <v>269</v>
      </c>
      <c r="BY355" s="100" t="s">
        <v>269</v>
      </c>
      <c r="CD355" s="100">
        <v>39100000000</v>
      </c>
      <c r="CE355" s="100" t="s">
        <v>3080</v>
      </c>
      <c r="CT355" s="100" t="b">
        <f>Table1[[#This Row],[company_name_netzero]]&lt;&gt;""</f>
        <v>1</v>
      </c>
      <c r="CZ355" s="100" t="b">
        <f>Table1[[#This Row],[company_name_re100]]&lt;&gt;""</f>
        <v>0</v>
      </c>
    </row>
    <row r="356" spans="1:104" ht="21.9" hidden="1" customHeight="1">
      <c r="A356" s="100">
        <v>354</v>
      </c>
      <c r="B356" s="100" t="s">
        <v>1315</v>
      </c>
      <c r="C356" s="100" t="s">
        <v>6038</v>
      </c>
      <c r="D356" s="100" t="s">
        <v>1316</v>
      </c>
      <c r="E356" s="106">
        <v>0.01</v>
      </c>
      <c r="F356" s="100" t="s">
        <v>1317</v>
      </c>
      <c r="H356" s="100" t="s">
        <v>1318</v>
      </c>
      <c r="I356" s="102">
        <v>11192</v>
      </c>
      <c r="J356" s="100">
        <v>5</v>
      </c>
      <c r="K356" s="100">
        <v>28</v>
      </c>
      <c r="AH356" s="100" t="b">
        <f>Table1[[#This Row],[sbti_id]]&lt;&gt;""</f>
        <v>0</v>
      </c>
      <c r="AI356" s="100" t="s">
        <v>1315</v>
      </c>
      <c r="AJ356" s="100" t="s">
        <v>2989</v>
      </c>
      <c r="AK356" s="100" t="s">
        <v>2990</v>
      </c>
      <c r="AL356" s="100" t="s">
        <v>2264</v>
      </c>
      <c r="AM356" s="100" t="s">
        <v>266</v>
      </c>
      <c r="AN356" s="100" t="s">
        <v>417</v>
      </c>
      <c r="AQ356" s="100">
        <v>2050</v>
      </c>
      <c r="AR356" s="100" t="s">
        <v>2992</v>
      </c>
      <c r="AT356" s="100" t="s">
        <v>6039</v>
      </c>
      <c r="AU356" s="100" t="s">
        <v>6040</v>
      </c>
      <c r="AV356" s="100" t="s">
        <v>3444</v>
      </c>
      <c r="AW356" s="100">
        <v>2027</v>
      </c>
      <c r="AZ356" s="100" t="s">
        <v>6041</v>
      </c>
      <c r="BA356" s="100" t="s">
        <v>6042</v>
      </c>
      <c r="BB356" s="100" t="s">
        <v>2998</v>
      </c>
      <c r="BC356" s="100" t="s">
        <v>266</v>
      </c>
      <c r="BD356" s="100" t="s">
        <v>266</v>
      </c>
      <c r="BE356" s="100" t="s">
        <v>738</v>
      </c>
      <c r="BF356" s="100" t="s">
        <v>6043</v>
      </c>
      <c r="BG356" s="100" t="s">
        <v>269</v>
      </c>
      <c r="BI356" s="100" t="s">
        <v>3001</v>
      </c>
      <c r="BJ356" s="100" t="s">
        <v>266</v>
      </c>
      <c r="BK356" s="100" t="s">
        <v>267</v>
      </c>
      <c r="BL356" s="100" t="s">
        <v>6044</v>
      </c>
      <c r="BM356" s="100" t="s">
        <v>266</v>
      </c>
      <c r="BN356" s="100" t="s">
        <v>3061</v>
      </c>
      <c r="BQ356" s="100" t="s">
        <v>269</v>
      </c>
      <c r="BR356" s="100" t="s">
        <v>3271</v>
      </c>
      <c r="BS356" s="101" t="s">
        <v>6045</v>
      </c>
      <c r="BX356" s="100" t="s">
        <v>269</v>
      </c>
      <c r="BY356" s="100" t="s">
        <v>269</v>
      </c>
      <c r="CD356" s="100">
        <v>23660000000</v>
      </c>
      <c r="CE356" s="100" t="s">
        <v>3080</v>
      </c>
      <c r="CT356" s="100" t="b">
        <f>Table1[[#This Row],[company_name_netzero]]&lt;&gt;""</f>
        <v>1</v>
      </c>
      <c r="CZ356" s="100" t="b">
        <f>Table1[[#This Row],[company_name_re100]]&lt;&gt;""</f>
        <v>0</v>
      </c>
    </row>
    <row r="357" spans="1:104" ht="21.9" hidden="1" customHeight="1">
      <c r="A357" s="100">
        <v>355</v>
      </c>
      <c r="B357" s="100" t="s">
        <v>1592</v>
      </c>
      <c r="C357" s="100" t="s">
        <v>6046</v>
      </c>
      <c r="D357" s="100" t="s">
        <v>1593</v>
      </c>
      <c r="E357" s="103">
        <v>-3.6999999999999998E-2</v>
      </c>
      <c r="F357" s="100" t="s">
        <v>1594</v>
      </c>
      <c r="G357" s="103">
        <v>0.89500000000000002</v>
      </c>
      <c r="H357" s="100" t="s">
        <v>1595</v>
      </c>
      <c r="I357" s="102">
        <v>36000</v>
      </c>
      <c r="J357" s="100">
        <v>-9</v>
      </c>
      <c r="K357" s="100">
        <v>6</v>
      </c>
      <c r="AH357" s="100" t="b">
        <f>Table1[[#This Row],[sbti_id]]&lt;&gt;""</f>
        <v>0</v>
      </c>
      <c r="AI357" s="100" t="s">
        <v>1592</v>
      </c>
      <c r="AJ357" s="100" t="s">
        <v>2989</v>
      </c>
      <c r="AK357" s="100" t="s">
        <v>2990</v>
      </c>
      <c r="AL357" s="100" t="s">
        <v>2264</v>
      </c>
      <c r="AM357" s="100" t="s">
        <v>269</v>
      </c>
      <c r="AN357" s="100" t="s">
        <v>675</v>
      </c>
      <c r="AP357" s="100">
        <v>2020</v>
      </c>
      <c r="AQ357" s="100">
        <v>2050</v>
      </c>
      <c r="AR357" s="100" t="s">
        <v>2992</v>
      </c>
      <c r="AS357" s="100">
        <v>2023</v>
      </c>
      <c r="AT357" s="100" t="s">
        <v>6047</v>
      </c>
      <c r="AU357" s="100" t="s">
        <v>6048</v>
      </c>
      <c r="AV357" s="100" t="s">
        <v>2995</v>
      </c>
      <c r="AW357" s="100">
        <v>2030</v>
      </c>
      <c r="AX357" s="100">
        <v>15</v>
      </c>
      <c r="AY357" s="100">
        <v>2020</v>
      </c>
      <c r="AZ357" s="100" t="s">
        <v>6049</v>
      </c>
      <c r="BA357" s="101" t="s">
        <v>6050</v>
      </c>
      <c r="BB357" s="100" t="s">
        <v>2998</v>
      </c>
      <c r="BC357" s="100" t="s">
        <v>266</v>
      </c>
      <c r="BD357" s="100" t="s">
        <v>266</v>
      </c>
      <c r="BE357" s="100" t="s">
        <v>266</v>
      </c>
      <c r="BF357" s="101" t="s">
        <v>6051</v>
      </c>
      <c r="BG357" s="100" t="s">
        <v>266</v>
      </c>
      <c r="BH357" s="100" t="s">
        <v>3031</v>
      </c>
      <c r="BI357" s="100" t="s">
        <v>3001</v>
      </c>
      <c r="BJ357" s="100" t="s">
        <v>269</v>
      </c>
      <c r="BK357" s="100" t="s">
        <v>266</v>
      </c>
      <c r="BL357" s="101" t="s">
        <v>6052</v>
      </c>
      <c r="BM357" s="100" t="s">
        <v>267</v>
      </c>
      <c r="BQ357" s="100" t="s">
        <v>269</v>
      </c>
      <c r="BR357" s="100" t="s">
        <v>3271</v>
      </c>
      <c r="BS357" s="101" t="s">
        <v>6053</v>
      </c>
      <c r="BX357" s="100" t="s">
        <v>269</v>
      </c>
      <c r="BY357" s="100" t="s">
        <v>269</v>
      </c>
      <c r="CD357" s="100">
        <v>42630000000</v>
      </c>
      <c r="CE357" s="100" t="s">
        <v>3284</v>
      </c>
      <c r="CF357" s="100">
        <v>36000</v>
      </c>
      <c r="CT357" s="100" t="b">
        <f>Table1[[#This Row],[company_name_netzero]]&lt;&gt;""</f>
        <v>1</v>
      </c>
      <c r="CZ357" s="100" t="b">
        <f>Table1[[#This Row],[company_name_re100]]&lt;&gt;""</f>
        <v>0</v>
      </c>
    </row>
    <row r="358" spans="1:104" ht="21.9" hidden="1" customHeight="1">
      <c r="A358" s="100">
        <v>356</v>
      </c>
      <c r="B358" s="100" t="s">
        <v>224</v>
      </c>
      <c r="C358" s="100" t="s">
        <v>6054</v>
      </c>
      <c r="D358" s="100" t="s">
        <v>225</v>
      </c>
      <c r="E358" s="103">
        <v>0.19900000000000001</v>
      </c>
      <c r="F358" s="100" t="s">
        <v>226</v>
      </c>
      <c r="G358" s="106">
        <v>-0.08</v>
      </c>
      <c r="H358" s="100" t="s">
        <v>227</v>
      </c>
      <c r="I358" s="102">
        <v>42370</v>
      </c>
      <c r="J358" s="100">
        <v>-33</v>
      </c>
      <c r="K358" s="100">
        <v>18</v>
      </c>
      <c r="AH358" s="100" t="b">
        <f>Table1[[#This Row],[sbti_id]]&lt;&gt;""</f>
        <v>0</v>
      </c>
      <c r="AI358" s="100" t="s">
        <v>6055</v>
      </c>
      <c r="AJ358" s="100" t="s">
        <v>5307</v>
      </c>
      <c r="AK358" s="100" t="s">
        <v>5308</v>
      </c>
      <c r="AL358" s="100" t="s">
        <v>2264</v>
      </c>
      <c r="AM358" s="100" t="s">
        <v>269</v>
      </c>
      <c r="AN358" s="100" t="s">
        <v>2995</v>
      </c>
      <c r="AO358" s="100">
        <v>90</v>
      </c>
      <c r="AP358" s="100">
        <v>2015</v>
      </c>
      <c r="AQ358" s="100">
        <v>2030</v>
      </c>
      <c r="AR358" s="100" t="s">
        <v>2992</v>
      </c>
      <c r="AS358" s="100">
        <v>2023</v>
      </c>
      <c r="AT358" s="100" t="s">
        <v>6056</v>
      </c>
      <c r="AU358" s="100" t="s">
        <v>6057</v>
      </c>
      <c r="AV358" s="100" t="s">
        <v>2995</v>
      </c>
      <c r="AW358" s="100">
        <v>2025</v>
      </c>
      <c r="AX358" s="100">
        <v>85</v>
      </c>
      <c r="AY358" s="100">
        <v>2015</v>
      </c>
      <c r="AZ358" s="100" t="s">
        <v>6056</v>
      </c>
      <c r="BA358" s="101" t="s">
        <v>6058</v>
      </c>
      <c r="BB358" s="100" t="s">
        <v>2998</v>
      </c>
      <c r="BC358" s="100" t="s">
        <v>266</v>
      </c>
      <c r="BD358" s="100" t="s">
        <v>266</v>
      </c>
      <c r="BE358" s="100" t="s">
        <v>266</v>
      </c>
      <c r="BF358" s="101" t="s">
        <v>6059</v>
      </c>
      <c r="BG358" s="100" t="s">
        <v>269</v>
      </c>
      <c r="BI358" s="100" t="s">
        <v>3001</v>
      </c>
      <c r="BJ358" s="100" t="s">
        <v>266</v>
      </c>
      <c r="BK358" s="100" t="s">
        <v>266</v>
      </c>
      <c r="BL358" s="101" t="s">
        <v>6060</v>
      </c>
      <c r="BM358" s="100" t="s">
        <v>266</v>
      </c>
      <c r="BN358" s="100" t="s">
        <v>3238</v>
      </c>
      <c r="BP358" s="101" t="s">
        <v>6061</v>
      </c>
      <c r="BQ358" s="100" t="s">
        <v>269</v>
      </c>
      <c r="BR358" s="100" t="s">
        <v>267</v>
      </c>
      <c r="BS358" s="101" t="s">
        <v>6062</v>
      </c>
      <c r="BX358" s="100" t="s">
        <v>269</v>
      </c>
      <c r="BY358" s="100" t="s">
        <v>269</v>
      </c>
      <c r="CD358" s="100">
        <v>43567000000</v>
      </c>
      <c r="CE358" s="100" t="s">
        <v>3080</v>
      </c>
      <c r="CF358" s="100">
        <v>42370</v>
      </c>
      <c r="CT358" s="100" t="b">
        <f>Table1[[#This Row],[company_name_netzero]]&lt;&gt;""</f>
        <v>1</v>
      </c>
      <c r="CU358" s="100" t="s">
        <v>6055</v>
      </c>
      <c r="CV358" s="100">
        <v>2019</v>
      </c>
      <c r="CW358" s="100">
        <v>2025</v>
      </c>
      <c r="CX358" s="100" t="s">
        <v>3080</v>
      </c>
      <c r="CY358" s="100" t="s">
        <v>2418</v>
      </c>
      <c r="CZ358" s="100" t="b">
        <f>Table1[[#This Row],[company_name_re100]]&lt;&gt;""</f>
        <v>1</v>
      </c>
    </row>
    <row r="359" spans="1:104" ht="21.9" hidden="1" customHeight="1">
      <c r="A359" s="100">
        <v>357</v>
      </c>
      <c r="B359" s="100" t="s">
        <v>1600</v>
      </c>
      <c r="C359" s="100" t="s">
        <v>6063</v>
      </c>
      <c r="D359" s="100" t="s">
        <v>1601</v>
      </c>
      <c r="E359" s="103">
        <v>-4.1000000000000002E-2</v>
      </c>
      <c r="F359" s="100" t="s">
        <v>1602</v>
      </c>
      <c r="G359" s="106">
        <v>0.01</v>
      </c>
      <c r="H359" s="100" t="s">
        <v>1603</v>
      </c>
      <c r="I359" s="102">
        <v>190159</v>
      </c>
      <c r="J359" s="100">
        <v>-13</v>
      </c>
      <c r="K359" s="100">
        <v>23</v>
      </c>
      <c r="L359" s="100">
        <v>40011737</v>
      </c>
      <c r="M359" s="100" t="s">
        <v>1600</v>
      </c>
      <c r="N359" s="100" t="s">
        <v>6064</v>
      </c>
      <c r="O359" s="100" t="s">
        <v>6065</v>
      </c>
      <c r="P359" s="100" t="s">
        <v>2980</v>
      </c>
      <c r="Q359" s="100" t="s">
        <v>2428</v>
      </c>
      <c r="R359" s="100" t="s">
        <v>3136</v>
      </c>
      <c r="S359" s="100" t="s">
        <v>3137</v>
      </c>
      <c r="T359" s="100" t="s">
        <v>673</v>
      </c>
      <c r="U359" s="100" t="s">
        <v>2984</v>
      </c>
      <c r="V359" s="100">
        <v>2030</v>
      </c>
      <c r="AB359" s="100" t="s">
        <v>6066</v>
      </c>
      <c r="AE359" s="100" t="s">
        <v>2987</v>
      </c>
      <c r="AG359" s="104">
        <v>44168.041666666664</v>
      </c>
      <c r="AH359" s="100" t="b">
        <f>Table1[[#This Row],[sbti_id]]&lt;&gt;""</f>
        <v>1</v>
      </c>
      <c r="AI359" s="128" t="s">
        <v>6067</v>
      </c>
      <c r="AJ359" s="128" t="s">
        <v>3142</v>
      </c>
      <c r="AK359" s="128" t="s">
        <v>3136</v>
      </c>
      <c r="AL359" s="128" t="s">
        <v>2264</v>
      </c>
      <c r="AM359" s="128" t="s">
        <v>269</v>
      </c>
      <c r="AN359" s="128" t="s">
        <v>675</v>
      </c>
      <c r="AO359" s="128"/>
      <c r="AP359" s="128"/>
      <c r="AQ359" s="128">
        <v>2050</v>
      </c>
      <c r="AR359" s="128" t="s">
        <v>2992</v>
      </c>
      <c r="AS359" s="128">
        <v>2022</v>
      </c>
      <c r="AT359" s="128" t="s">
        <v>6068</v>
      </c>
      <c r="AU359" s="128" t="s">
        <v>6069</v>
      </c>
      <c r="AV359" s="128" t="s">
        <v>3013</v>
      </c>
      <c r="AW359" s="128"/>
      <c r="AX359" s="128"/>
      <c r="AY359" s="128"/>
      <c r="AZ359" s="129" t="s">
        <v>6070</v>
      </c>
      <c r="BA359" s="128" t="s">
        <v>6071</v>
      </c>
      <c r="BB359" s="128" t="s">
        <v>2998</v>
      </c>
      <c r="BC359" s="128" t="s">
        <v>266</v>
      </c>
      <c r="BD359" s="128" t="s">
        <v>266</v>
      </c>
      <c r="BE359" s="128" t="s">
        <v>266</v>
      </c>
      <c r="BF359" s="128" t="s">
        <v>6072</v>
      </c>
      <c r="BG359" s="128" t="s">
        <v>266</v>
      </c>
      <c r="BH359" s="128" t="s">
        <v>3031</v>
      </c>
      <c r="BI359" s="128" t="s">
        <v>3001</v>
      </c>
      <c r="BJ359" s="128" t="s">
        <v>269</v>
      </c>
      <c r="BK359" s="128" t="s">
        <v>267</v>
      </c>
      <c r="BL359" s="128"/>
      <c r="BM359" s="128" t="s">
        <v>267</v>
      </c>
      <c r="BN359" s="128"/>
      <c r="BO359" s="128"/>
      <c r="BP359" s="128"/>
      <c r="BQ359" s="128" t="s">
        <v>269</v>
      </c>
      <c r="BR359" s="128" t="s">
        <v>267</v>
      </c>
      <c r="BS359" s="128"/>
      <c r="BT359" s="128"/>
      <c r="BU359" s="128"/>
      <c r="BV359" s="128"/>
      <c r="BW359" s="128"/>
      <c r="BX359" s="128" t="s">
        <v>269</v>
      </c>
      <c r="BY359" s="128" t="s">
        <v>269</v>
      </c>
      <c r="BZ359" s="128"/>
      <c r="CA359" s="128"/>
      <c r="CB359" s="128"/>
      <c r="CC359" s="128"/>
      <c r="CD359" s="128">
        <v>41418000000</v>
      </c>
      <c r="CE359" s="128" t="s">
        <v>3095</v>
      </c>
      <c r="CF359" s="128">
        <v>199038</v>
      </c>
      <c r="CG359" s="128"/>
      <c r="CH359" s="128"/>
      <c r="CI359" s="128"/>
      <c r="CJ359" s="128"/>
      <c r="CK359" s="128"/>
      <c r="CL359" s="128"/>
      <c r="CM359" s="128"/>
      <c r="CN359" s="128"/>
      <c r="CO359" s="128"/>
      <c r="CP359" s="128"/>
      <c r="CQ359" s="128"/>
      <c r="CR359" s="128"/>
      <c r="CS359" s="128"/>
      <c r="CT359" s="100" t="b">
        <f>Table1[[#This Row],[company_name_netzero]]&lt;&gt;""</f>
        <v>1</v>
      </c>
      <c r="CU359" s="100" t="s">
        <v>1600</v>
      </c>
      <c r="CV359" s="100">
        <v>2020</v>
      </c>
      <c r="CW359" s="100">
        <v>2040</v>
      </c>
      <c r="CX359" s="100" t="s">
        <v>3095</v>
      </c>
      <c r="CY359" s="100" t="s">
        <v>2428</v>
      </c>
      <c r="CZ359" s="100" t="b">
        <f>Table1[[#This Row],[company_name_re100]]&lt;&gt;""</f>
        <v>1</v>
      </c>
    </row>
    <row r="360" spans="1:104" ht="21.9" hidden="1" customHeight="1">
      <c r="A360" s="100">
        <v>358</v>
      </c>
      <c r="B360" s="100" t="s">
        <v>645</v>
      </c>
      <c r="C360" s="100" t="s">
        <v>6073</v>
      </c>
      <c r="D360" s="100" t="s">
        <v>646</v>
      </c>
      <c r="E360" s="103">
        <v>0.30199999999999999</v>
      </c>
      <c r="F360" s="100" t="s">
        <v>647</v>
      </c>
      <c r="G360" s="103">
        <v>-9.2999999999999999E-2</v>
      </c>
      <c r="H360" s="100" t="s">
        <v>648</v>
      </c>
      <c r="I360" s="102">
        <v>48887</v>
      </c>
      <c r="J360" s="100">
        <v>126</v>
      </c>
      <c r="K360" s="100">
        <v>19</v>
      </c>
      <c r="AH360" s="100" t="b">
        <f>Table1[[#This Row],[sbti_id]]&lt;&gt;""</f>
        <v>0</v>
      </c>
      <c r="AI360" s="100" t="s">
        <v>645</v>
      </c>
      <c r="AJ360" s="100" t="s">
        <v>5307</v>
      </c>
      <c r="AK360" s="100" t="s">
        <v>5308</v>
      </c>
      <c r="AL360" s="100" t="s">
        <v>2264</v>
      </c>
      <c r="AM360" s="100" t="s">
        <v>269</v>
      </c>
      <c r="AN360" s="100" t="s">
        <v>417</v>
      </c>
      <c r="AQ360" s="100">
        <v>2050</v>
      </c>
      <c r="AR360" s="100" t="s">
        <v>2992</v>
      </c>
      <c r="AS360" s="100">
        <v>2021</v>
      </c>
      <c r="AT360" s="100" t="s">
        <v>6074</v>
      </c>
      <c r="AU360" s="100" t="s">
        <v>6075</v>
      </c>
      <c r="AV360" s="100" t="s">
        <v>2995</v>
      </c>
      <c r="AW360" s="100">
        <v>2030</v>
      </c>
      <c r="AX360" s="100">
        <v>42</v>
      </c>
      <c r="AY360" s="100">
        <v>2020</v>
      </c>
      <c r="AZ360" s="100" t="s">
        <v>6076</v>
      </c>
      <c r="BA360" s="100" t="s">
        <v>6077</v>
      </c>
      <c r="BB360" s="100" t="s">
        <v>2998</v>
      </c>
      <c r="BC360" s="100" t="s">
        <v>266</v>
      </c>
      <c r="BD360" s="100" t="s">
        <v>266</v>
      </c>
      <c r="BE360" s="100" t="s">
        <v>738</v>
      </c>
      <c r="BF360" s="100" t="s">
        <v>6078</v>
      </c>
      <c r="BG360" s="100" t="s">
        <v>266</v>
      </c>
      <c r="BH360" s="100" t="s">
        <v>3191</v>
      </c>
      <c r="BI360" s="100" t="s">
        <v>3001</v>
      </c>
      <c r="BJ360" s="100" t="s">
        <v>269</v>
      </c>
      <c r="BK360" s="100" t="s">
        <v>266</v>
      </c>
      <c r="BL360" s="100" t="s">
        <v>6079</v>
      </c>
      <c r="BM360" s="100" t="s">
        <v>266</v>
      </c>
      <c r="BN360" s="100" t="s">
        <v>3061</v>
      </c>
      <c r="BQ360" s="100" t="s">
        <v>269</v>
      </c>
      <c r="BR360" s="100" t="s">
        <v>267</v>
      </c>
      <c r="BS360" s="100" t="s">
        <v>6080</v>
      </c>
      <c r="BX360" s="100" t="s">
        <v>269</v>
      </c>
      <c r="BY360" s="100" t="s">
        <v>266</v>
      </c>
      <c r="CD360" s="100">
        <v>45535000000</v>
      </c>
      <c r="CE360" s="100" t="s">
        <v>3080</v>
      </c>
      <c r="CF360" s="100">
        <v>48887</v>
      </c>
      <c r="CT360" s="100" t="b">
        <f>Table1[[#This Row],[company_name_netzero]]&lt;&gt;""</f>
        <v>1</v>
      </c>
      <c r="CU360" s="100" t="s">
        <v>645</v>
      </c>
      <c r="CV360" s="100">
        <v>2018</v>
      </c>
      <c r="CW360" s="100">
        <v>2030</v>
      </c>
      <c r="CX360" s="100" t="s">
        <v>3080</v>
      </c>
      <c r="CY360" s="100" t="s">
        <v>2418</v>
      </c>
      <c r="CZ360" s="100" t="b">
        <f>Table1[[#This Row],[company_name_re100]]&lt;&gt;""</f>
        <v>1</v>
      </c>
    </row>
    <row r="361" spans="1:104" ht="21.9" hidden="1" customHeight="1">
      <c r="A361" s="100">
        <v>359</v>
      </c>
      <c r="B361" s="100" t="s">
        <v>1991</v>
      </c>
      <c r="C361" s="100" t="s">
        <v>6081</v>
      </c>
      <c r="D361" s="100" t="s">
        <v>1992</v>
      </c>
      <c r="E361" s="103">
        <v>1E-3</v>
      </c>
      <c r="F361" s="100" t="s">
        <v>1993</v>
      </c>
      <c r="G361" s="103">
        <v>5.7000000000000002E-2</v>
      </c>
      <c r="H361" s="100" t="s">
        <v>1994</v>
      </c>
      <c r="I361" s="102">
        <v>125000</v>
      </c>
      <c r="J361" s="100">
        <v>-3</v>
      </c>
      <c r="K361" s="100">
        <v>6</v>
      </c>
      <c r="L361" s="100">
        <v>40002694</v>
      </c>
      <c r="M361" s="100" t="s">
        <v>6082</v>
      </c>
      <c r="N361" s="100" t="s">
        <v>6083</v>
      </c>
      <c r="O361" s="100" t="s">
        <v>6084</v>
      </c>
      <c r="P361" s="100" t="s">
        <v>2980</v>
      </c>
      <c r="Q361" s="100" t="s">
        <v>2981</v>
      </c>
      <c r="R361" s="100" t="s">
        <v>2982</v>
      </c>
      <c r="S361" s="100" t="s">
        <v>3118</v>
      </c>
      <c r="T361" s="100" t="s">
        <v>673</v>
      </c>
      <c r="U361" s="100" t="s">
        <v>2984</v>
      </c>
      <c r="V361" s="100">
        <v>2030</v>
      </c>
      <c r="W361" s="100" t="s">
        <v>673</v>
      </c>
      <c r="X361" s="100" t="s">
        <v>2984</v>
      </c>
      <c r="Y361" s="100">
        <v>2050</v>
      </c>
      <c r="Z361" s="100" t="s">
        <v>673</v>
      </c>
      <c r="AA361" s="100">
        <v>2050</v>
      </c>
      <c r="AB361" s="100" t="s">
        <v>6085</v>
      </c>
      <c r="AC361" s="100" t="s">
        <v>2986</v>
      </c>
      <c r="AD361" s="104">
        <v>44399.041666666664</v>
      </c>
      <c r="AE361" s="100" t="s">
        <v>2987</v>
      </c>
      <c r="AG361" s="104">
        <v>45029.041666666664</v>
      </c>
      <c r="AH361" s="100" t="b">
        <f>Table1[[#This Row],[sbti_id]]&lt;&gt;""</f>
        <v>1</v>
      </c>
      <c r="AI361" s="100" t="s">
        <v>1991</v>
      </c>
      <c r="AJ361" s="100" t="s">
        <v>2989</v>
      </c>
      <c r="AK361" s="100" t="s">
        <v>2990</v>
      </c>
      <c r="AL361" s="100" t="s">
        <v>2264</v>
      </c>
      <c r="AM361" s="100" t="s">
        <v>269</v>
      </c>
      <c r="AN361" s="100" t="s">
        <v>417</v>
      </c>
      <c r="AQ361" s="100">
        <v>2050</v>
      </c>
      <c r="AR361" s="100" t="s">
        <v>2992</v>
      </c>
      <c r="AS361" s="100">
        <v>2023</v>
      </c>
      <c r="AT361" s="100" t="s">
        <v>6086</v>
      </c>
      <c r="AU361" s="100" t="s">
        <v>6087</v>
      </c>
      <c r="AV361" s="100" t="s">
        <v>2995</v>
      </c>
      <c r="AW361" s="100">
        <v>2030</v>
      </c>
      <c r="AX361" s="100">
        <v>50</v>
      </c>
      <c r="AY361" s="100">
        <v>2018</v>
      </c>
      <c r="AZ361" s="100" t="s">
        <v>6088</v>
      </c>
      <c r="BA361" s="101" t="s">
        <v>6089</v>
      </c>
      <c r="BB361" s="100" t="s">
        <v>2998</v>
      </c>
      <c r="BC361" s="100" t="s">
        <v>266</v>
      </c>
      <c r="BD361" s="100" t="s">
        <v>266</v>
      </c>
      <c r="BE361" s="100" t="s">
        <v>266</v>
      </c>
      <c r="BF361" s="100" t="s">
        <v>6090</v>
      </c>
      <c r="BG361" s="100" t="s">
        <v>269</v>
      </c>
      <c r="BI361" s="100" t="s">
        <v>3001</v>
      </c>
      <c r="BJ361" s="100" t="s">
        <v>269</v>
      </c>
      <c r="BK361" s="100" t="s">
        <v>267</v>
      </c>
      <c r="BL361" s="100" t="s">
        <v>6090</v>
      </c>
      <c r="BM361" s="100" t="s">
        <v>269</v>
      </c>
      <c r="BQ361" s="100" t="s">
        <v>269</v>
      </c>
      <c r="BR361" s="100" t="s">
        <v>269</v>
      </c>
      <c r="BS361" s="100" t="s">
        <v>6091</v>
      </c>
      <c r="BX361" s="100" t="s">
        <v>269</v>
      </c>
      <c r="BY361" s="100" t="s">
        <v>266</v>
      </c>
      <c r="CD361" s="100">
        <v>42898000000</v>
      </c>
      <c r="CE361" s="100" t="s">
        <v>3130</v>
      </c>
      <c r="CF361" s="100">
        <v>125000</v>
      </c>
      <c r="CT361" s="100" t="b">
        <f>Table1[[#This Row],[company_name_netzero]]&lt;&gt;""</f>
        <v>1</v>
      </c>
      <c r="CZ361" s="100" t="b">
        <f>Table1[[#This Row],[company_name_re100]]&lt;&gt;""</f>
        <v>0</v>
      </c>
    </row>
    <row r="362" spans="1:104" ht="21.9" hidden="1" customHeight="1">
      <c r="A362" s="100">
        <v>360</v>
      </c>
      <c r="B362" s="100" t="s">
        <v>1292</v>
      </c>
      <c r="C362" s="100" t="s">
        <v>6092</v>
      </c>
      <c r="D362" s="100" t="s">
        <v>1293</v>
      </c>
      <c r="E362" s="103">
        <v>1E-3</v>
      </c>
      <c r="F362" s="100" t="s">
        <v>1294</v>
      </c>
      <c r="G362" s="103">
        <v>-0.16800000000000001</v>
      </c>
      <c r="H362" s="100" t="s">
        <v>1295</v>
      </c>
      <c r="I362" s="102">
        <v>170000</v>
      </c>
      <c r="J362" s="100">
        <v>-3</v>
      </c>
      <c r="K362" s="100">
        <v>25</v>
      </c>
      <c r="L362" s="100">
        <v>40000128</v>
      </c>
      <c r="M362" s="100" t="s">
        <v>6093</v>
      </c>
      <c r="N362" s="100" t="s">
        <v>6094</v>
      </c>
      <c r="O362" s="100" t="s">
        <v>6095</v>
      </c>
      <c r="P362" s="100" t="s">
        <v>2980</v>
      </c>
      <c r="Q362" s="100" t="s">
        <v>2602</v>
      </c>
      <c r="R362" s="100" t="s">
        <v>2982</v>
      </c>
      <c r="S362" s="100" t="s">
        <v>3137</v>
      </c>
      <c r="T362" s="100" t="s">
        <v>673</v>
      </c>
      <c r="U362" s="100" t="s">
        <v>2984</v>
      </c>
      <c r="V362" s="100">
        <v>2030</v>
      </c>
      <c r="W362" s="100" t="s">
        <v>673</v>
      </c>
      <c r="X362" s="100" t="s">
        <v>2984</v>
      </c>
      <c r="Y362" s="100">
        <v>2050</v>
      </c>
      <c r="Z362" s="100" t="s">
        <v>673</v>
      </c>
      <c r="AA362" s="100">
        <v>2050</v>
      </c>
      <c r="AB362" s="100" t="s">
        <v>6096</v>
      </c>
      <c r="AE362" s="100" t="s">
        <v>2987</v>
      </c>
      <c r="AG362" s="104">
        <v>45393.041666666664</v>
      </c>
      <c r="AH362" s="100" t="b">
        <f>Table1[[#This Row],[sbti_id]]&lt;&gt;""</f>
        <v>1</v>
      </c>
      <c r="AI362" s="100" t="s">
        <v>1292</v>
      </c>
      <c r="AJ362" s="100" t="s">
        <v>4009</v>
      </c>
      <c r="AK362" s="100" t="s">
        <v>2990</v>
      </c>
      <c r="AL362" s="100" t="s">
        <v>2264</v>
      </c>
      <c r="AM362" s="100" t="s">
        <v>269</v>
      </c>
      <c r="AN362" s="100" t="s">
        <v>417</v>
      </c>
      <c r="AP362" s="100">
        <v>2021</v>
      </c>
      <c r="AQ362" s="100">
        <v>2050</v>
      </c>
      <c r="AR362" s="100" t="s">
        <v>2992</v>
      </c>
      <c r="AS362" s="100">
        <v>2023</v>
      </c>
      <c r="AT362" s="100" t="s">
        <v>6097</v>
      </c>
      <c r="AU362" s="100" t="s">
        <v>6098</v>
      </c>
      <c r="AV362" s="100" t="s">
        <v>2995</v>
      </c>
      <c r="AW362" s="100">
        <v>2030</v>
      </c>
      <c r="AX362" s="100">
        <v>42</v>
      </c>
      <c r="AY362" s="100">
        <v>2021</v>
      </c>
      <c r="AZ362" s="101" t="s">
        <v>6099</v>
      </c>
      <c r="BA362" s="100" t="s">
        <v>6100</v>
      </c>
      <c r="BB362" s="100" t="s">
        <v>2998</v>
      </c>
      <c r="BC362" s="100" t="s">
        <v>266</v>
      </c>
      <c r="BD362" s="100" t="s">
        <v>266</v>
      </c>
      <c r="BE362" s="100" t="s">
        <v>266</v>
      </c>
      <c r="BF362" s="100" t="s">
        <v>6101</v>
      </c>
      <c r="BG362" s="100" t="s">
        <v>266</v>
      </c>
      <c r="BH362" s="100" t="s">
        <v>3469</v>
      </c>
      <c r="BI362" s="100" t="s">
        <v>3001</v>
      </c>
      <c r="BJ362" s="100" t="s">
        <v>269</v>
      </c>
      <c r="BK362" s="100" t="s">
        <v>266</v>
      </c>
      <c r="BL362" s="100" t="s">
        <v>6102</v>
      </c>
      <c r="BM362" s="100" t="s">
        <v>266</v>
      </c>
      <c r="BN362" s="100" t="s">
        <v>3061</v>
      </c>
      <c r="BQ362" s="100" t="s">
        <v>269</v>
      </c>
      <c r="BR362" s="100" t="s">
        <v>267</v>
      </c>
      <c r="BS362" s="101" t="s">
        <v>6103</v>
      </c>
      <c r="BX362" s="100" t="s">
        <v>269</v>
      </c>
      <c r="BY362" s="100" t="s">
        <v>269</v>
      </c>
      <c r="CD362" s="100">
        <v>42827000000</v>
      </c>
      <c r="CE362" s="100" t="s">
        <v>3095</v>
      </c>
      <c r="CF362" s="100">
        <v>170000</v>
      </c>
      <c r="CT362" s="100" t="b">
        <f>Table1[[#This Row],[company_name_netzero]]&lt;&gt;""</f>
        <v>1</v>
      </c>
      <c r="CZ362" s="100" t="b">
        <f>Table1[[#This Row],[company_name_re100]]&lt;&gt;""</f>
        <v>0</v>
      </c>
    </row>
    <row r="363" spans="1:104" ht="21.9" hidden="1" customHeight="1">
      <c r="A363" s="100">
        <v>361</v>
      </c>
      <c r="B363" s="100" t="s">
        <v>1604</v>
      </c>
      <c r="C363" s="100" t="s">
        <v>6104</v>
      </c>
      <c r="D363" s="100" t="s">
        <v>1605</v>
      </c>
      <c r="E363" s="103">
        <v>5.0999999999999997E-2</v>
      </c>
      <c r="F363" s="100" t="s">
        <v>1606</v>
      </c>
      <c r="G363" s="106">
        <v>0.16</v>
      </c>
      <c r="H363" s="100" t="s">
        <v>1607</v>
      </c>
      <c r="I363" s="102">
        <v>70263</v>
      </c>
      <c r="J363" s="100">
        <v>12</v>
      </c>
      <c r="K363" s="100">
        <v>18</v>
      </c>
      <c r="AH363" s="100" t="b">
        <f>Table1[[#This Row],[sbti_id]]&lt;&gt;""</f>
        <v>0</v>
      </c>
      <c r="AI363" s="100" t="s">
        <v>1604</v>
      </c>
      <c r="AJ363" s="100" t="s">
        <v>2989</v>
      </c>
      <c r="AK363" s="100" t="s">
        <v>2990</v>
      </c>
      <c r="AL363" s="100" t="s">
        <v>2264</v>
      </c>
      <c r="AM363" s="100" t="s">
        <v>269</v>
      </c>
      <c r="AN363" s="100" t="s">
        <v>417</v>
      </c>
      <c r="AQ363" s="100">
        <v>2050</v>
      </c>
      <c r="AR363" s="100" t="s">
        <v>2992</v>
      </c>
      <c r="AS363" s="100">
        <v>2021</v>
      </c>
      <c r="AT363" s="100" t="s">
        <v>6105</v>
      </c>
      <c r="AU363" s="100" t="s">
        <v>6106</v>
      </c>
      <c r="AV363" s="100" t="s">
        <v>3013</v>
      </c>
      <c r="AW363" s="100">
        <v>2029</v>
      </c>
      <c r="AZ363" s="101" t="s">
        <v>6107</v>
      </c>
      <c r="BA363" s="101" t="s">
        <v>6108</v>
      </c>
      <c r="BB363" s="100" t="s">
        <v>2998</v>
      </c>
      <c r="BC363" s="100" t="s">
        <v>266</v>
      </c>
      <c r="BD363" s="100" t="s">
        <v>266</v>
      </c>
      <c r="BE363" s="100" t="s">
        <v>266</v>
      </c>
      <c r="BF363" s="101" t="s">
        <v>6109</v>
      </c>
      <c r="BG363" s="100" t="s">
        <v>269</v>
      </c>
      <c r="BI363" s="100" t="s">
        <v>3001</v>
      </c>
      <c r="BJ363" s="100" t="s">
        <v>269</v>
      </c>
      <c r="BK363" s="100" t="s">
        <v>266</v>
      </c>
      <c r="BL363" s="100" t="s">
        <v>6110</v>
      </c>
      <c r="BM363" s="100" t="s">
        <v>267</v>
      </c>
      <c r="BQ363" s="100" t="s">
        <v>269</v>
      </c>
      <c r="BR363" s="100" t="s">
        <v>267</v>
      </c>
      <c r="BS363" s="100" t="s">
        <v>6111</v>
      </c>
      <c r="BX363" s="100" t="s">
        <v>269</v>
      </c>
      <c r="BY363" s="100" t="s">
        <v>269</v>
      </c>
      <c r="CD363" s="100">
        <v>42248000000</v>
      </c>
      <c r="CE363" s="100" t="s">
        <v>3080</v>
      </c>
      <c r="CF363" s="100">
        <v>70263</v>
      </c>
      <c r="CT363" s="100" t="b">
        <f>Table1[[#This Row],[company_name_netzero]]&lt;&gt;""</f>
        <v>1</v>
      </c>
      <c r="CZ363" s="100" t="b">
        <f>Table1[[#This Row],[company_name_re100]]&lt;&gt;""</f>
        <v>0</v>
      </c>
    </row>
    <row r="364" spans="1:104" ht="21.9" hidden="1" customHeight="1">
      <c r="A364" s="100">
        <v>362</v>
      </c>
      <c r="B364" s="105" t="s">
        <v>384</v>
      </c>
      <c r="C364" s="100" t="s">
        <v>6112</v>
      </c>
      <c r="D364" s="100" t="s">
        <v>385</v>
      </c>
      <c r="E364" s="103">
        <v>-7.1999999999999995E-2</v>
      </c>
      <c r="F364" s="100" t="s">
        <v>386</v>
      </c>
      <c r="G364" s="103">
        <v>6.8000000000000005E-2</v>
      </c>
      <c r="H364" s="100" t="s">
        <v>387</v>
      </c>
      <c r="I364" s="102">
        <v>83307</v>
      </c>
      <c r="J364" s="100">
        <v>-28</v>
      </c>
      <c r="K364" s="100">
        <v>5</v>
      </c>
      <c r="AH364" s="100" t="b">
        <f>Table1[[#This Row],[sbti_id]]&lt;&gt;""</f>
        <v>0</v>
      </c>
      <c r="CT364" s="100" t="b">
        <f>Table1[[#This Row],[company_name_netzero]]&lt;&gt;""</f>
        <v>0</v>
      </c>
      <c r="CZ364" s="100" t="b">
        <f>Table1[[#This Row],[company_name_re100]]&lt;&gt;""</f>
        <v>0</v>
      </c>
    </row>
    <row r="365" spans="1:104" ht="21.9" hidden="1" customHeight="1">
      <c r="A365" s="100">
        <v>363</v>
      </c>
      <c r="B365" s="100" t="s">
        <v>1608</v>
      </c>
      <c r="C365" s="100" t="s">
        <v>6113</v>
      </c>
      <c r="D365" s="100" t="s">
        <v>1609</v>
      </c>
      <c r="E365" s="103">
        <v>0.10100000000000001</v>
      </c>
      <c r="F365" s="100" t="s">
        <v>1610</v>
      </c>
      <c r="G365" s="103">
        <v>-0.11600000000000001</v>
      </c>
      <c r="H365" s="100" t="s">
        <v>1611</v>
      </c>
      <c r="I365" s="102">
        <v>57050</v>
      </c>
      <c r="J365" s="100">
        <v>30</v>
      </c>
      <c r="K365" s="100">
        <v>2</v>
      </c>
      <c r="AH365" s="100" t="b">
        <f>Table1[[#This Row],[sbti_id]]&lt;&gt;""</f>
        <v>0</v>
      </c>
      <c r="AI365" s="100" t="s">
        <v>1608</v>
      </c>
      <c r="AJ365" s="100" t="s">
        <v>4009</v>
      </c>
      <c r="AK365" s="100" t="s">
        <v>2990</v>
      </c>
      <c r="AL365" s="100" t="s">
        <v>2264</v>
      </c>
      <c r="AM365" s="100" t="s">
        <v>269</v>
      </c>
      <c r="AN365" s="100" t="s">
        <v>3013</v>
      </c>
      <c r="AT365" s="100" t="s">
        <v>6114</v>
      </c>
      <c r="AU365" s="100" t="s">
        <v>6115</v>
      </c>
      <c r="AV365" s="100" t="s">
        <v>3013</v>
      </c>
      <c r="BA365" s="101" t="s">
        <v>6116</v>
      </c>
      <c r="BB365" s="100" t="s">
        <v>267</v>
      </c>
      <c r="BC365" s="100" t="s">
        <v>267</v>
      </c>
      <c r="BD365" s="100" t="s">
        <v>267</v>
      </c>
      <c r="BE365" s="100" t="s">
        <v>267</v>
      </c>
      <c r="BF365" s="100" t="s">
        <v>6117</v>
      </c>
      <c r="BG365" s="100" t="s">
        <v>269</v>
      </c>
      <c r="BI365" s="100" t="s">
        <v>3001</v>
      </c>
      <c r="BJ365" s="100" t="s">
        <v>269</v>
      </c>
      <c r="BK365" s="100" t="s">
        <v>267</v>
      </c>
      <c r="BL365" s="100" t="s">
        <v>6118</v>
      </c>
      <c r="BM365" s="100" t="s">
        <v>267</v>
      </c>
      <c r="BQ365" s="100" t="s">
        <v>269</v>
      </c>
      <c r="BR365" s="100" t="s">
        <v>267</v>
      </c>
      <c r="BS365" s="100" t="s">
        <v>6119</v>
      </c>
      <c r="BX365" s="100" t="s">
        <v>269</v>
      </c>
      <c r="BY365" s="100" t="s">
        <v>269</v>
      </c>
      <c r="CD365" s="100">
        <v>41586000000</v>
      </c>
      <c r="CE365" s="100" t="s">
        <v>3080</v>
      </c>
      <c r="CF365" s="100">
        <v>57000</v>
      </c>
      <c r="CT365" s="100" t="b">
        <f>Table1[[#This Row],[company_name_netzero]]&lt;&gt;""</f>
        <v>1</v>
      </c>
      <c r="CZ365" s="100" t="b">
        <f>Table1[[#This Row],[company_name_re100]]&lt;&gt;""</f>
        <v>0</v>
      </c>
    </row>
    <row r="366" spans="1:104" ht="21.9" hidden="1" customHeight="1">
      <c r="A366" s="100">
        <v>364</v>
      </c>
      <c r="B366" s="100" t="s">
        <v>1128</v>
      </c>
      <c r="C366" s="100" t="s">
        <v>6120</v>
      </c>
      <c r="D366" s="100" t="s">
        <v>1129</v>
      </c>
      <c r="E366" s="103">
        <v>2.9000000000000001E-2</v>
      </c>
      <c r="F366" s="100" t="s">
        <v>1130</v>
      </c>
      <c r="G366" s="103">
        <v>0.79300000000000004</v>
      </c>
      <c r="H366" s="100" t="s">
        <v>1131</v>
      </c>
      <c r="I366" s="102">
        <v>95000</v>
      </c>
      <c r="J366" s="100">
        <v>5</v>
      </c>
      <c r="K366" s="100">
        <v>31</v>
      </c>
      <c r="L366" s="100">
        <v>40014163</v>
      </c>
      <c r="M366" s="100" t="s">
        <v>6121</v>
      </c>
      <c r="N366" s="100" t="s">
        <v>6122</v>
      </c>
      <c r="O366" s="100" t="s">
        <v>6123</v>
      </c>
      <c r="P366" s="100" t="s">
        <v>2980</v>
      </c>
      <c r="Q366" s="100" t="s">
        <v>2406</v>
      </c>
      <c r="R366" s="100" t="s">
        <v>3136</v>
      </c>
      <c r="S366" s="100" t="s">
        <v>2983</v>
      </c>
      <c r="T366" s="100" t="s">
        <v>673</v>
      </c>
      <c r="U366" s="100" t="s">
        <v>2984</v>
      </c>
      <c r="V366" s="100" t="s">
        <v>3086</v>
      </c>
      <c r="W366" s="100" t="s">
        <v>673</v>
      </c>
      <c r="X366" s="100" t="s">
        <v>2984</v>
      </c>
      <c r="Y366" s="100" t="s">
        <v>4274</v>
      </c>
      <c r="Z366" s="100" t="s">
        <v>673</v>
      </c>
      <c r="AA366" s="100" t="s">
        <v>4274</v>
      </c>
      <c r="AB366" s="100" t="s">
        <v>6124</v>
      </c>
      <c r="AC366" s="100" t="s">
        <v>2986</v>
      </c>
      <c r="AD366" s="104">
        <v>44259.041666666664</v>
      </c>
      <c r="AE366" s="100" t="s">
        <v>2987</v>
      </c>
      <c r="AG366" s="104">
        <v>45351.041666666664</v>
      </c>
      <c r="AH366" s="100" t="b">
        <f>Table1[[#This Row],[sbti_id]]&lt;&gt;""</f>
        <v>1</v>
      </c>
      <c r="AI366" s="128" t="s">
        <v>6125</v>
      </c>
      <c r="AJ366" s="128" t="s">
        <v>3219</v>
      </c>
      <c r="AK366" s="128" t="s">
        <v>3136</v>
      </c>
      <c r="AL366" s="128" t="s">
        <v>2264</v>
      </c>
      <c r="AM366" s="128" t="s">
        <v>269</v>
      </c>
      <c r="AN366" s="128" t="s">
        <v>417</v>
      </c>
      <c r="AO366" s="128"/>
      <c r="AP366" s="128"/>
      <c r="AQ366" s="128">
        <v>2050</v>
      </c>
      <c r="AR366" s="128" t="s">
        <v>2992</v>
      </c>
      <c r="AS366" s="128">
        <v>2024</v>
      </c>
      <c r="AT366" s="128" t="s">
        <v>6126</v>
      </c>
      <c r="AU366" s="128" t="s">
        <v>6127</v>
      </c>
      <c r="AV366" s="128" t="s">
        <v>2995</v>
      </c>
      <c r="AW366" s="128">
        <v>2030</v>
      </c>
      <c r="AX366" s="128">
        <v>68</v>
      </c>
      <c r="AY366" s="128">
        <v>2019</v>
      </c>
      <c r="AZ366" s="129" t="s">
        <v>6128</v>
      </c>
      <c r="BA366" s="129" t="s">
        <v>6129</v>
      </c>
      <c r="BB366" s="128" t="s">
        <v>267</v>
      </c>
      <c r="BC366" s="128" t="s">
        <v>266</v>
      </c>
      <c r="BD366" s="128" t="s">
        <v>266</v>
      </c>
      <c r="BE366" s="128" t="s">
        <v>266</v>
      </c>
      <c r="BF366" s="129" t="s">
        <v>6130</v>
      </c>
      <c r="BG366" s="128" t="s">
        <v>266</v>
      </c>
      <c r="BH366" s="128" t="s">
        <v>6131</v>
      </c>
      <c r="BI366" s="128" t="s">
        <v>3001</v>
      </c>
      <c r="BJ366" s="128" t="s">
        <v>269</v>
      </c>
      <c r="BK366" s="128" t="s">
        <v>266</v>
      </c>
      <c r="BL366" s="129" t="s">
        <v>6132</v>
      </c>
      <c r="BM366" s="128" t="s">
        <v>267</v>
      </c>
      <c r="BN366" s="128"/>
      <c r="BO366" s="128"/>
      <c r="BP366" s="128"/>
      <c r="BQ366" s="128" t="s">
        <v>269</v>
      </c>
      <c r="BR366" s="128" t="s">
        <v>3019</v>
      </c>
      <c r="BS366" s="129" t="s">
        <v>6133</v>
      </c>
      <c r="BT366" s="128"/>
      <c r="BU366" s="128"/>
      <c r="BV366" s="128"/>
      <c r="BW366" s="128"/>
      <c r="BX366" s="128" t="s">
        <v>266</v>
      </c>
      <c r="BY366" s="128" t="s">
        <v>266</v>
      </c>
      <c r="BZ366" s="128"/>
      <c r="CA366" s="128"/>
      <c r="CB366" s="128"/>
      <c r="CC366" s="128"/>
      <c r="CD366" s="128">
        <v>41806000000</v>
      </c>
      <c r="CE366" s="128" t="s">
        <v>3587</v>
      </c>
      <c r="CF366" s="128">
        <v>160500</v>
      </c>
      <c r="CG366" s="128"/>
      <c r="CH366" s="128"/>
      <c r="CI366" s="128"/>
      <c r="CJ366" s="128"/>
      <c r="CK366" s="128"/>
      <c r="CL366" s="128"/>
      <c r="CM366" s="128"/>
      <c r="CN366" s="128"/>
      <c r="CO366" s="128"/>
      <c r="CP366" s="128"/>
      <c r="CQ366" s="128"/>
      <c r="CR366" s="128"/>
      <c r="CS366" s="128"/>
      <c r="CT366" s="100" t="b">
        <f>Table1[[#This Row],[company_name_netzero]]&lt;&gt;""</f>
        <v>1</v>
      </c>
      <c r="CZ366" s="100" t="b">
        <f>Table1[[#This Row],[company_name_re100]]&lt;&gt;""</f>
        <v>0</v>
      </c>
    </row>
    <row r="367" spans="1:104" ht="21.9" hidden="1" customHeight="1">
      <c r="A367" s="100">
        <v>365</v>
      </c>
      <c r="B367" s="100" t="s">
        <v>2256</v>
      </c>
      <c r="C367" s="100" t="s">
        <v>6134</v>
      </c>
      <c r="D367" s="100" t="s">
        <v>2257</v>
      </c>
      <c r="E367" s="103">
        <v>1.7999999999999999E-2</v>
      </c>
      <c r="F367" s="100" t="s">
        <v>2258</v>
      </c>
      <c r="G367" s="103">
        <v>0.49299999999999999</v>
      </c>
      <c r="H367" s="100" t="s">
        <v>2259</v>
      </c>
      <c r="I367" s="102">
        <v>55690</v>
      </c>
      <c r="J367" s="100">
        <v>-1</v>
      </c>
      <c r="K367" s="100">
        <v>5</v>
      </c>
      <c r="AH367" s="100" t="b">
        <f>Table1[[#This Row],[sbti_id]]&lt;&gt;""</f>
        <v>0</v>
      </c>
      <c r="AI367" s="100" t="s">
        <v>6135</v>
      </c>
      <c r="AJ367" s="100" t="s">
        <v>3039</v>
      </c>
      <c r="AK367" s="100" t="s">
        <v>3040</v>
      </c>
      <c r="AL367" s="100" t="s">
        <v>2264</v>
      </c>
      <c r="AM367" s="100" t="s">
        <v>269</v>
      </c>
      <c r="AN367" s="100" t="s">
        <v>675</v>
      </c>
      <c r="AQ367" s="100">
        <v>2050</v>
      </c>
      <c r="AR367" s="100" t="s">
        <v>2992</v>
      </c>
      <c r="AS367" s="100">
        <v>2023</v>
      </c>
      <c r="AT367" s="100" t="s">
        <v>6136</v>
      </c>
      <c r="AU367" s="100" t="s">
        <v>6137</v>
      </c>
      <c r="AV367" s="100" t="s">
        <v>9</v>
      </c>
      <c r="AW367" s="100">
        <v>2029</v>
      </c>
      <c r="AZ367" s="100" t="s">
        <v>6136</v>
      </c>
      <c r="BA367" s="101" t="s">
        <v>6138</v>
      </c>
      <c r="BB367" s="100" t="s">
        <v>267</v>
      </c>
      <c r="BC367" s="100" t="s">
        <v>266</v>
      </c>
      <c r="BD367" s="100" t="s">
        <v>266</v>
      </c>
      <c r="BE367" s="100" t="s">
        <v>269</v>
      </c>
      <c r="BF367" s="100" t="s">
        <v>6139</v>
      </c>
      <c r="BG367" s="100" t="s">
        <v>266</v>
      </c>
      <c r="BH367" s="100" t="s">
        <v>3387</v>
      </c>
      <c r="BI367" s="100" t="s">
        <v>3001</v>
      </c>
      <c r="BJ367" s="100" t="s">
        <v>269</v>
      </c>
      <c r="BK367" s="100" t="s">
        <v>266</v>
      </c>
      <c r="BL367" s="100" t="s">
        <v>6140</v>
      </c>
      <c r="BM367" s="100" t="s">
        <v>266</v>
      </c>
      <c r="BN367" s="100" t="s">
        <v>3399</v>
      </c>
      <c r="BO367" s="100">
        <v>6.5</v>
      </c>
      <c r="BP367" s="100" t="s">
        <v>6141</v>
      </c>
      <c r="BQ367" s="100" t="s">
        <v>266</v>
      </c>
      <c r="BR367" s="100" t="s">
        <v>418</v>
      </c>
      <c r="BS367" s="101" t="s">
        <v>6142</v>
      </c>
      <c r="BX367" s="100" t="s">
        <v>269</v>
      </c>
      <c r="BY367" s="100" t="s">
        <v>269</v>
      </c>
      <c r="CD367" s="100">
        <v>41756000000</v>
      </c>
      <c r="CE367" s="100" t="s">
        <v>3284</v>
      </c>
      <c r="CF367" s="100">
        <v>55690</v>
      </c>
      <c r="CS367" s="100" t="s">
        <v>6143</v>
      </c>
      <c r="CT367" s="100" t="b">
        <f>Table1[[#This Row],[company_name_netzero]]&lt;&gt;""</f>
        <v>1</v>
      </c>
      <c r="CZ367" s="100" t="b">
        <f>Table1[[#This Row],[company_name_re100]]&lt;&gt;""</f>
        <v>0</v>
      </c>
    </row>
    <row r="368" spans="1:104" ht="21.9" hidden="1" customHeight="1">
      <c r="A368" s="100">
        <v>366</v>
      </c>
      <c r="B368" s="100" t="s">
        <v>2201</v>
      </c>
      <c r="C368" s="100" t="s">
        <v>6144</v>
      </c>
      <c r="D368" s="100" t="s">
        <v>2202</v>
      </c>
      <c r="E368" s="103">
        <v>-0.11600000000000001</v>
      </c>
      <c r="F368" s="100" t="s">
        <v>2203</v>
      </c>
      <c r="G368" s="103">
        <v>0.27400000000000002</v>
      </c>
      <c r="H368" s="100" t="s">
        <v>2204</v>
      </c>
      <c r="I368" s="102">
        <v>4745</v>
      </c>
      <c r="J368" s="100">
        <v>-47</v>
      </c>
      <c r="K368" s="100">
        <v>13</v>
      </c>
      <c r="AH368" s="100" t="b">
        <f>Table1[[#This Row],[sbti_id]]&lt;&gt;""</f>
        <v>0</v>
      </c>
      <c r="AJ368" s="100" t="s">
        <v>2989</v>
      </c>
      <c r="AK368" s="100" t="s">
        <v>2990</v>
      </c>
      <c r="AL368" s="100" t="s">
        <v>2264</v>
      </c>
      <c r="AM368" s="100" t="s">
        <v>269</v>
      </c>
      <c r="AN368" s="100" t="s">
        <v>417</v>
      </c>
      <c r="AQ368" s="100">
        <v>2050</v>
      </c>
      <c r="AR368" s="100" t="s">
        <v>3041</v>
      </c>
      <c r="AS368" s="100">
        <v>2020</v>
      </c>
      <c r="AT368" s="100" t="s">
        <v>6145</v>
      </c>
      <c r="AU368" s="100" t="s">
        <v>6146</v>
      </c>
      <c r="AV368" s="100" t="s">
        <v>9</v>
      </c>
      <c r="AW368" s="100">
        <v>2030</v>
      </c>
      <c r="AZ368" s="100" t="s">
        <v>6147</v>
      </c>
      <c r="BA368" s="101" t="s">
        <v>6148</v>
      </c>
      <c r="BB368" s="100" t="s">
        <v>2998</v>
      </c>
      <c r="BC368" s="100" t="s">
        <v>266</v>
      </c>
      <c r="BD368" s="100" t="s">
        <v>266</v>
      </c>
      <c r="BE368" s="100" t="s">
        <v>738</v>
      </c>
      <c r="BF368" s="101" t="s">
        <v>6149</v>
      </c>
      <c r="BG368" s="100" t="s">
        <v>266</v>
      </c>
      <c r="BH368" s="100" t="s">
        <v>3016</v>
      </c>
      <c r="BI368" s="100" t="s">
        <v>3001</v>
      </c>
      <c r="BJ368" s="100" t="s">
        <v>266</v>
      </c>
      <c r="BK368" s="100" t="s">
        <v>266</v>
      </c>
      <c r="BL368" s="100" t="s">
        <v>6150</v>
      </c>
      <c r="BM368" s="100" t="s">
        <v>266</v>
      </c>
      <c r="BN368" s="100" t="s">
        <v>3450</v>
      </c>
      <c r="BQ368" s="100" t="s">
        <v>269</v>
      </c>
      <c r="BR368" s="100" t="s">
        <v>267</v>
      </c>
      <c r="BS368" s="100" t="s">
        <v>6151</v>
      </c>
      <c r="BX368" s="100" t="s">
        <v>269</v>
      </c>
      <c r="BY368" s="100" t="s">
        <v>269</v>
      </c>
      <c r="CD368" s="100">
        <v>40705000000</v>
      </c>
      <c r="CE368" s="100" t="s">
        <v>3080</v>
      </c>
      <c r="CS368" s="100" t="s">
        <v>6152</v>
      </c>
      <c r="CT368" s="100" t="b">
        <f>Table1[[#This Row],[company_name_netzero]]&lt;&gt;""</f>
        <v>0</v>
      </c>
      <c r="CZ368" s="100" t="b">
        <f>Table1[[#This Row],[company_name_re100]]&lt;&gt;""</f>
        <v>0</v>
      </c>
    </row>
    <row r="369" spans="1:104" ht="21.9" hidden="1" customHeight="1">
      <c r="A369" s="100">
        <v>367</v>
      </c>
      <c r="B369" s="100" t="s">
        <v>1613</v>
      </c>
      <c r="C369" s="100" t="s">
        <v>6153</v>
      </c>
      <c r="D369" s="100" t="s">
        <v>1614</v>
      </c>
      <c r="E369" s="103">
        <v>0.14099999999999999</v>
      </c>
      <c r="F369" s="100" t="s">
        <v>1615</v>
      </c>
      <c r="G369" s="103">
        <v>0.21199999999999999</v>
      </c>
      <c r="H369" s="100" t="s">
        <v>1616</v>
      </c>
      <c r="I369" s="102">
        <v>417058</v>
      </c>
      <c r="J369" s="100">
        <v>41</v>
      </c>
      <c r="K369" s="100">
        <v>6</v>
      </c>
      <c r="L369" s="100">
        <v>40006675</v>
      </c>
      <c r="M369" s="100" t="s">
        <v>1613</v>
      </c>
      <c r="N369" s="100" t="s">
        <v>6154</v>
      </c>
      <c r="O369" s="100" t="s">
        <v>6155</v>
      </c>
      <c r="P369" s="100" t="s">
        <v>2980</v>
      </c>
      <c r="Q369" s="100" t="s">
        <v>6156</v>
      </c>
      <c r="R369" s="100" t="s">
        <v>3136</v>
      </c>
      <c r="S369" s="100" t="s">
        <v>2983</v>
      </c>
      <c r="T369" s="100" t="s">
        <v>3067</v>
      </c>
      <c r="AG369" s="104">
        <v>44154.041666666664</v>
      </c>
      <c r="AH369" s="100" t="b">
        <f>Table1[[#This Row],[sbti_id]]&lt;&gt;""</f>
        <v>1</v>
      </c>
      <c r="AI369" s="100" t="s">
        <v>1613</v>
      </c>
      <c r="AJ369" s="100" t="s">
        <v>3887</v>
      </c>
      <c r="AK369" s="100" t="s">
        <v>3136</v>
      </c>
      <c r="AL369" s="100" t="s">
        <v>2264</v>
      </c>
      <c r="AM369" s="100" t="s">
        <v>269</v>
      </c>
      <c r="AN369" s="100" t="s">
        <v>675</v>
      </c>
      <c r="AQ369" s="100">
        <v>2050</v>
      </c>
      <c r="AR369" s="100" t="s">
        <v>2992</v>
      </c>
      <c r="AS369" s="100">
        <v>2020</v>
      </c>
      <c r="AT369" s="100" t="s">
        <v>6157</v>
      </c>
      <c r="AU369" s="100" t="s">
        <v>6158</v>
      </c>
      <c r="AV369" s="100" t="s">
        <v>2995</v>
      </c>
      <c r="AW369" s="100">
        <v>2025</v>
      </c>
      <c r="AX369" s="100">
        <v>30</v>
      </c>
      <c r="AY369" s="100">
        <v>2019</v>
      </c>
      <c r="AZ369" s="101" t="s">
        <v>6159</v>
      </c>
      <c r="BA369" s="101" t="s">
        <v>6160</v>
      </c>
      <c r="BB369" s="100" t="s">
        <v>267</v>
      </c>
      <c r="BC369" s="100" t="s">
        <v>267</v>
      </c>
      <c r="BD369" s="100" t="s">
        <v>267</v>
      </c>
      <c r="BE369" s="100" t="s">
        <v>267</v>
      </c>
      <c r="BF369" s="101" t="s">
        <v>6161</v>
      </c>
      <c r="BG369" s="100" t="s">
        <v>266</v>
      </c>
      <c r="BH369" s="100" t="s">
        <v>3596</v>
      </c>
      <c r="BI369" s="100" t="s">
        <v>3001</v>
      </c>
      <c r="BJ369" s="100" t="s">
        <v>269</v>
      </c>
      <c r="BK369" s="100" t="s">
        <v>266</v>
      </c>
      <c r="BL369" s="101" t="s">
        <v>6162</v>
      </c>
      <c r="BM369" s="100" t="s">
        <v>267</v>
      </c>
      <c r="BQ369" s="100" t="s">
        <v>269</v>
      </c>
      <c r="BR369" s="100" t="s">
        <v>267</v>
      </c>
      <c r="BS369" s="100" t="s">
        <v>6163</v>
      </c>
      <c r="BX369" s="100" t="s">
        <v>269</v>
      </c>
      <c r="BY369" s="100" t="s">
        <v>269</v>
      </c>
      <c r="CD369" s="100">
        <v>29931000000</v>
      </c>
      <c r="CE369" s="100" t="s">
        <v>3587</v>
      </c>
      <c r="CF369" s="100">
        <v>339716</v>
      </c>
      <c r="CT369" s="100" t="b">
        <f>Table1[[#This Row],[company_name_netzero]]&lt;&gt;""</f>
        <v>1</v>
      </c>
      <c r="CZ369" s="100" t="b">
        <f>Table1[[#This Row],[company_name_re100]]&lt;&gt;""</f>
        <v>0</v>
      </c>
    </row>
    <row r="370" spans="1:104" ht="21.9" hidden="1" customHeight="1">
      <c r="A370" s="100">
        <v>368</v>
      </c>
      <c r="B370" s="100" t="s">
        <v>1487</v>
      </c>
      <c r="C370" s="100" t="s">
        <v>6164</v>
      </c>
      <c r="D370" s="100" t="s">
        <v>1488</v>
      </c>
      <c r="E370" s="103">
        <v>0.249</v>
      </c>
      <c r="F370" s="100" t="s">
        <v>1489</v>
      </c>
      <c r="G370" s="103">
        <v>0.20599999999999999</v>
      </c>
      <c r="H370" s="100" t="s">
        <v>1490</v>
      </c>
      <c r="I370" s="102">
        <v>77349</v>
      </c>
      <c r="J370" s="100">
        <v>101</v>
      </c>
      <c r="K370" s="100">
        <v>2</v>
      </c>
      <c r="AH370" s="100" t="b">
        <f>Table1[[#This Row],[sbti_id]]&lt;&gt;""</f>
        <v>0</v>
      </c>
      <c r="AI370" s="100" t="s">
        <v>1487</v>
      </c>
      <c r="AJ370" s="100" t="s">
        <v>5348</v>
      </c>
      <c r="AK370" s="100" t="s">
        <v>3136</v>
      </c>
      <c r="AL370" s="100" t="s">
        <v>2264</v>
      </c>
      <c r="AM370" s="100" t="s">
        <v>269</v>
      </c>
      <c r="AN370" s="100" t="s">
        <v>417</v>
      </c>
      <c r="AQ370" s="100">
        <v>2045</v>
      </c>
      <c r="AR370" s="100" t="s">
        <v>2992</v>
      </c>
      <c r="AT370" s="100" t="s">
        <v>6165</v>
      </c>
      <c r="AU370" s="100" t="s">
        <v>6166</v>
      </c>
      <c r="AV370" s="100" t="s">
        <v>9</v>
      </c>
      <c r="AW370" s="100">
        <v>2030</v>
      </c>
      <c r="AZ370" s="100" t="s">
        <v>6167</v>
      </c>
      <c r="BA370" s="100" t="s">
        <v>6168</v>
      </c>
      <c r="BB370" s="100" t="s">
        <v>2998</v>
      </c>
      <c r="BC370" s="100" t="s">
        <v>266</v>
      </c>
      <c r="BD370" s="100" t="s">
        <v>266</v>
      </c>
      <c r="BE370" s="100" t="s">
        <v>266</v>
      </c>
      <c r="BF370" s="100" t="s">
        <v>6169</v>
      </c>
      <c r="BG370" s="100" t="s">
        <v>266</v>
      </c>
      <c r="BH370" s="100" t="s">
        <v>3191</v>
      </c>
      <c r="BI370" s="100" t="s">
        <v>3001</v>
      </c>
      <c r="BJ370" s="100" t="s">
        <v>269</v>
      </c>
      <c r="BK370" s="100" t="s">
        <v>266</v>
      </c>
      <c r="BL370" s="101" t="s">
        <v>6170</v>
      </c>
      <c r="BM370" s="100" t="s">
        <v>266</v>
      </c>
      <c r="BN370" s="100" t="s">
        <v>5930</v>
      </c>
      <c r="BO370" s="100">
        <v>10</v>
      </c>
      <c r="BQ370" s="100" t="s">
        <v>269</v>
      </c>
      <c r="BR370" s="100" t="s">
        <v>418</v>
      </c>
      <c r="BS370" s="101" t="s">
        <v>6171</v>
      </c>
      <c r="BX370" s="100" t="s">
        <v>269</v>
      </c>
      <c r="BY370" s="100" t="s">
        <v>266</v>
      </c>
      <c r="CD370" s="100">
        <v>42115000000</v>
      </c>
      <c r="CE370" s="100" t="s">
        <v>3130</v>
      </c>
      <c r="CF370" s="100">
        <v>76302</v>
      </c>
      <c r="CS370" s="100" t="s">
        <v>6172</v>
      </c>
      <c r="CT370" s="100" t="b">
        <f>Table1[[#This Row],[company_name_netzero]]&lt;&gt;""</f>
        <v>1</v>
      </c>
      <c r="CU370" s="100" t="s">
        <v>1487</v>
      </c>
      <c r="CV370" s="100">
        <v>2015</v>
      </c>
      <c r="CW370" s="100">
        <v>2020</v>
      </c>
      <c r="CX370" s="100" t="s">
        <v>4302</v>
      </c>
      <c r="CY370" s="100" t="s">
        <v>5345</v>
      </c>
      <c r="CZ370" s="100" t="b">
        <f>Table1[[#This Row],[company_name_re100]]&lt;&gt;""</f>
        <v>1</v>
      </c>
    </row>
    <row r="371" spans="1:104" ht="21.9" hidden="1" customHeight="1">
      <c r="A371" s="100">
        <v>369</v>
      </c>
      <c r="B371" s="100" t="s">
        <v>1617</v>
      </c>
      <c r="C371" s="100" t="s">
        <v>6173</v>
      </c>
      <c r="D371" s="100" t="s">
        <v>1618</v>
      </c>
      <c r="E371" s="103">
        <v>0.16900000000000001</v>
      </c>
      <c r="F371" s="100" t="s">
        <v>1619</v>
      </c>
      <c r="G371" s="103">
        <v>-0.68799999999999994</v>
      </c>
      <c r="H371" s="100" t="s">
        <v>1620</v>
      </c>
      <c r="I371" s="102">
        <v>65144</v>
      </c>
      <c r="J371" s="100">
        <v>56</v>
      </c>
      <c r="K371" s="100">
        <v>5</v>
      </c>
      <c r="L371" s="100">
        <v>40003440</v>
      </c>
      <c r="M371" s="100" t="s">
        <v>6174</v>
      </c>
      <c r="N371" s="100" t="s">
        <v>6175</v>
      </c>
      <c r="O371" s="100" t="s">
        <v>6176</v>
      </c>
      <c r="P371" s="100" t="s">
        <v>2980</v>
      </c>
      <c r="Q371" s="100" t="s">
        <v>4845</v>
      </c>
      <c r="R371" s="100" t="s">
        <v>3181</v>
      </c>
      <c r="S371" s="100" t="s">
        <v>4314</v>
      </c>
      <c r="T371" s="100" t="s">
        <v>673</v>
      </c>
      <c r="U371" s="100" t="s">
        <v>4121</v>
      </c>
      <c r="V371" s="100">
        <v>2030</v>
      </c>
      <c r="AB371" s="100" t="s">
        <v>6177</v>
      </c>
      <c r="AE371" s="100" t="s">
        <v>4123</v>
      </c>
      <c r="AG371" s="104">
        <v>43712.041666666664</v>
      </c>
      <c r="AH371" s="100" t="b">
        <f>Table1[[#This Row],[sbti_id]]&lt;&gt;""</f>
        <v>1</v>
      </c>
      <c r="AI371" s="100" t="s">
        <v>6178</v>
      </c>
      <c r="AJ371" s="100" t="s">
        <v>3275</v>
      </c>
      <c r="AK371" s="100" t="s">
        <v>3040</v>
      </c>
      <c r="AL371" s="100" t="s">
        <v>2264</v>
      </c>
      <c r="AM371" s="100" t="s">
        <v>269</v>
      </c>
      <c r="AN371" s="100" t="s">
        <v>417</v>
      </c>
      <c r="AQ371" s="100">
        <v>2050</v>
      </c>
      <c r="AR371" s="100" t="s">
        <v>2992</v>
      </c>
      <c r="AS371" s="100">
        <v>2019</v>
      </c>
      <c r="AT371" s="100" t="s">
        <v>6179</v>
      </c>
      <c r="AU371" s="100" t="s">
        <v>6180</v>
      </c>
      <c r="AV371" s="100" t="s">
        <v>2995</v>
      </c>
      <c r="AW371" s="100">
        <v>2030</v>
      </c>
      <c r="AX371" s="100">
        <v>50</v>
      </c>
      <c r="AY371" s="100">
        <v>2020</v>
      </c>
      <c r="AZ371" s="101" t="s">
        <v>6181</v>
      </c>
      <c r="BA371" s="100" t="s">
        <v>6182</v>
      </c>
      <c r="BB371" s="100" t="s">
        <v>2998</v>
      </c>
      <c r="BC371" s="100" t="s">
        <v>266</v>
      </c>
      <c r="BD371" s="100" t="s">
        <v>266</v>
      </c>
      <c r="BE371" s="100" t="s">
        <v>266</v>
      </c>
      <c r="BF371" s="101" t="s">
        <v>6183</v>
      </c>
      <c r="BG371" s="100" t="s">
        <v>266</v>
      </c>
      <c r="BH371" s="100" t="s">
        <v>3448</v>
      </c>
      <c r="BI371" s="100" t="s">
        <v>3001</v>
      </c>
      <c r="BJ371" s="100" t="s">
        <v>269</v>
      </c>
      <c r="BK371" s="100" t="s">
        <v>267</v>
      </c>
      <c r="BL371" s="100" t="s">
        <v>6184</v>
      </c>
      <c r="BM371" s="100" t="s">
        <v>267</v>
      </c>
      <c r="BQ371" s="100" t="s">
        <v>269</v>
      </c>
      <c r="BR371" s="100" t="s">
        <v>3019</v>
      </c>
      <c r="BS371" s="101" t="s">
        <v>6185</v>
      </c>
      <c r="BX371" s="100" t="s">
        <v>269</v>
      </c>
      <c r="BY371" s="100" t="s">
        <v>266</v>
      </c>
      <c r="CD371" s="100">
        <v>42022000000</v>
      </c>
      <c r="CE371" s="100" t="s">
        <v>3587</v>
      </c>
      <c r="CF371" s="100">
        <v>42500</v>
      </c>
      <c r="CT371" s="100" t="b">
        <f>Table1[[#This Row],[company_name_netzero]]&lt;&gt;""</f>
        <v>1</v>
      </c>
      <c r="CZ371" s="100" t="b">
        <f>Table1[[#This Row],[company_name_re100]]&lt;&gt;""</f>
        <v>0</v>
      </c>
    </row>
    <row r="372" spans="1:104" ht="21.9" hidden="1" customHeight="1">
      <c r="A372" s="100">
        <v>370</v>
      </c>
      <c r="B372" s="100" t="s">
        <v>649</v>
      </c>
      <c r="C372" s="100" t="s">
        <v>6186</v>
      </c>
      <c r="D372" s="100" t="s">
        <v>650</v>
      </c>
      <c r="E372" s="103">
        <v>0.105</v>
      </c>
      <c r="F372" s="100" t="s">
        <v>651</v>
      </c>
      <c r="G372" s="103">
        <v>-0.128</v>
      </c>
      <c r="H372" s="100" t="s">
        <v>652</v>
      </c>
      <c r="I372" s="102">
        <v>579126</v>
      </c>
      <c r="J372" s="100">
        <v>28</v>
      </c>
      <c r="K372" s="100">
        <v>23</v>
      </c>
      <c r="L372" s="100">
        <v>40011990</v>
      </c>
      <c r="M372" s="100" t="s">
        <v>6187</v>
      </c>
      <c r="N372" s="100" t="s">
        <v>6188</v>
      </c>
      <c r="O372" s="100" t="s">
        <v>6189</v>
      </c>
      <c r="P372" s="100" t="s">
        <v>2980</v>
      </c>
      <c r="Q372" s="100" t="s">
        <v>2406</v>
      </c>
      <c r="R372" s="100" t="s">
        <v>3136</v>
      </c>
      <c r="S372" s="100" t="s">
        <v>6190</v>
      </c>
      <c r="T372" s="100" t="s">
        <v>673</v>
      </c>
      <c r="U372" s="100" t="s">
        <v>2984</v>
      </c>
      <c r="V372" s="100" t="s">
        <v>3086</v>
      </c>
      <c r="W372" s="100" t="s">
        <v>673</v>
      </c>
      <c r="X372" s="100" t="s">
        <v>2984</v>
      </c>
      <c r="Y372" s="100" t="s">
        <v>4274</v>
      </c>
      <c r="Z372" s="100" t="s">
        <v>673</v>
      </c>
      <c r="AA372" s="100" t="s">
        <v>4274</v>
      </c>
      <c r="AB372" s="101" t="s">
        <v>6191</v>
      </c>
      <c r="AE372" s="100" t="s">
        <v>2987</v>
      </c>
      <c r="AG372" s="104">
        <v>45729.041666666664</v>
      </c>
      <c r="AH372" s="100" t="b">
        <f>Table1[[#This Row],[sbti_id]]&lt;&gt;""</f>
        <v>1</v>
      </c>
      <c r="AI372" s="100" t="s">
        <v>6192</v>
      </c>
      <c r="AJ372" s="100" t="s">
        <v>3219</v>
      </c>
      <c r="AK372" s="100" t="s">
        <v>3136</v>
      </c>
      <c r="AL372" s="100" t="s">
        <v>2264</v>
      </c>
      <c r="AM372" s="100" t="s">
        <v>269</v>
      </c>
      <c r="AN372" s="100" t="s">
        <v>417</v>
      </c>
      <c r="AQ372" s="100">
        <v>2050</v>
      </c>
      <c r="AR372" s="100" t="s">
        <v>2992</v>
      </c>
      <c r="AS372" s="100">
        <v>2021</v>
      </c>
      <c r="AT372" s="100" t="s">
        <v>6193</v>
      </c>
      <c r="AU372" s="100" t="s">
        <v>6194</v>
      </c>
      <c r="AV372" s="100" t="s">
        <v>2995</v>
      </c>
      <c r="AW372" s="100">
        <v>2030</v>
      </c>
      <c r="AX372" s="100">
        <v>46</v>
      </c>
      <c r="AY372" s="100">
        <v>2019</v>
      </c>
      <c r="AZ372" s="101" t="s">
        <v>6195</v>
      </c>
      <c r="BA372" s="100" t="s">
        <v>6196</v>
      </c>
      <c r="BB372" s="100" t="s">
        <v>2998</v>
      </c>
      <c r="BC372" s="100" t="s">
        <v>266</v>
      </c>
      <c r="BD372" s="100" t="s">
        <v>266</v>
      </c>
      <c r="BE372" s="100" t="s">
        <v>266</v>
      </c>
      <c r="BF372" s="101" t="s">
        <v>6197</v>
      </c>
      <c r="BG372" s="100" t="s">
        <v>266</v>
      </c>
      <c r="BH372" s="100" t="s">
        <v>6198</v>
      </c>
      <c r="BI372" s="100" t="s">
        <v>3001</v>
      </c>
      <c r="BJ372" s="100" t="s">
        <v>269</v>
      </c>
      <c r="BK372" s="100" t="s">
        <v>267</v>
      </c>
      <c r="BL372" s="100" t="s">
        <v>6199</v>
      </c>
      <c r="BM372" s="100" t="s">
        <v>267</v>
      </c>
      <c r="BP372" s="101" t="s">
        <v>6200</v>
      </c>
      <c r="BQ372" s="100" t="s">
        <v>269</v>
      </c>
      <c r="BR372" s="100" t="s">
        <v>3019</v>
      </c>
      <c r="BS372" s="100" t="s">
        <v>6201</v>
      </c>
      <c r="BX372" s="100" t="s">
        <v>269</v>
      </c>
      <c r="BY372" s="100" t="s">
        <v>266</v>
      </c>
      <c r="CD372" s="100">
        <v>42003000000</v>
      </c>
      <c r="CE372" s="100" t="s">
        <v>6202</v>
      </c>
      <c r="CF372" s="100">
        <v>250000</v>
      </c>
      <c r="CT372" s="100" t="b">
        <f>Table1[[#This Row],[company_name_netzero]]&lt;&gt;""</f>
        <v>1</v>
      </c>
      <c r="CZ372" s="100" t="b">
        <f>Table1[[#This Row],[company_name_re100]]&lt;&gt;""</f>
        <v>0</v>
      </c>
    </row>
    <row r="373" spans="1:104" ht="21.9" hidden="1" customHeight="1">
      <c r="A373" s="100">
        <v>371</v>
      </c>
      <c r="B373" s="100" t="s">
        <v>1057</v>
      </c>
      <c r="C373" s="100" t="s">
        <v>6203</v>
      </c>
      <c r="D373" s="100" t="s">
        <v>1058</v>
      </c>
      <c r="E373" s="103">
        <v>-7.4999999999999997E-2</v>
      </c>
      <c r="F373" s="100" t="s">
        <v>1059</v>
      </c>
      <c r="G373" s="103">
        <v>0.13500000000000001</v>
      </c>
      <c r="H373" s="100" t="s">
        <v>1060</v>
      </c>
      <c r="I373" s="102">
        <v>46947</v>
      </c>
      <c r="J373" s="100">
        <v>-32</v>
      </c>
      <c r="K373" s="100">
        <v>14</v>
      </c>
      <c r="L373" s="100">
        <v>40014793</v>
      </c>
      <c r="M373" s="100" t="s">
        <v>6204</v>
      </c>
      <c r="N373" s="100" t="s">
        <v>6205</v>
      </c>
      <c r="O373" s="100" t="s">
        <v>6206</v>
      </c>
      <c r="P373" s="100" t="s">
        <v>2980</v>
      </c>
      <c r="Q373" s="100" t="s">
        <v>3736</v>
      </c>
      <c r="R373" s="100" t="s">
        <v>3181</v>
      </c>
      <c r="S373" s="100" t="s">
        <v>3137</v>
      </c>
      <c r="T373" s="100" t="s">
        <v>673</v>
      </c>
      <c r="U373" s="100" t="s">
        <v>2984</v>
      </c>
      <c r="V373" s="100" t="s">
        <v>3086</v>
      </c>
      <c r="Z373" s="100" t="s">
        <v>3067</v>
      </c>
      <c r="AB373" s="100" t="s">
        <v>6207</v>
      </c>
      <c r="AC373" s="100" t="s">
        <v>2986</v>
      </c>
      <c r="AD373" s="104">
        <v>44490.041666666664</v>
      </c>
      <c r="AE373" s="100" t="s">
        <v>2987</v>
      </c>
      <c r="AF373" s="100" t="s">
        <v>5693</v>
      </c>
      <c r="AG373" s="104">
        <v>45841.041666666664</v>
      </c>
      <c r="AH373" s="100" t="b">
        <f>Table1[[#This Row],[sbti_id]]&lt;&gt;""</f>
        <v>1</v>
      </c>
      <c r="AI373" s="100" t="s">
        <v>6208</v>
      </c>
      <c r="AJ373" s="100" t="s">
        <v>3313</v>
      </c>
      <c r="AK373" s="100" t="s">
        <v>3040</v>
      </c>
      <c r="AL373" s="100" t="s">
        <v>2264</v>
      </c>
      <c r="AM373" s="100" t="s">
        <v>269</v>
      </c>
      <c r="AN373" s="100" t="s">
        <v>417</v>
      </c>
      <c r="AQ373" s="100">
        <v>2045</v>
      </c>
      <c r="AR373" s="100" t="s">
        <v>2992</v>
      </c>
      <c r="AS373" s="100">
        <v>2021</v>
      </c>
      <c r="AT373" s="100" t="s">
        <v>6209</v>
      </c>
      <c r="AU373" s="100" t="s">
        <v>6210</v>
      </c>
      <c r="AV373" s="100" t="s">
        <v>2995</v>
      </c>
      <c r="AW373" s="100">
        <v>2030</v>
      </c>
      <c r="AX373" s="100">
        <v>30</v>
      </c>
      <c r="AY373" s="100">
        <v>2019</v>
      </c>
      <c r="AZ373" s="100" t="s">
        <v>6209</v>
      </c>
      <c r="BA373" s="100" t="s">
        <v>6211</v>
      </c>
      <c r="BB373" s="100" t="s">
        <v>267</v>
      </c>
      <c r="BC373" s="100" t="s">
        <v>266</v>
      </c>
      <c r="BD373" s="100" t="s">
        <v>266</v>
      </c>
      <c r="BE373" s="100" t="s">
        <v>266</v>
      </c>
      <c r="BF373" s="101" t="s">
        <v>6212</v>
      </c>
      <c r="BG373" s="100" t="s">
        <v>266</v>
      </c>
      <c r="BH373" s="100" t="s">
        <v>3387</v>
      </c>
      <c r="BI373" s="100" t="s">
        <v>3001</v>
      </c>
      <c r="BJ373" s="100" t="s">
        <v>269</v>
      </c>
      <c r="BK373" s="100" t="s">
        <v>266</v>
      </c>
      <c r="BL373" s="101" t="s">
        <v>6213</v>
      </c>
      <c r="BM373" s="100" t="s">
        <v>267</v>
      </c>
      <c r="BQ373" s="100" t="s">
        <v>269</v>
      </c>
      <c r="BR373" s="100" t="s">
        <v>3019</v>
      </c>
      <c r="BS373" s="101" t="s">
        <v>6214</v>
      </c>
      <c r="BX373" s="100" t="s">
        <v>269</v>
      </c>
      <c r="BY373" s="100" t="s">
        <v>266</v>
      </c>
      <c r="CD373" s="100">
        <v>41708000000</v>
      </c>
      <c r="CE373" s="100" t="s">
        <v>3095</v>
      </c>
      <c r="CF373" s="100">
        <v>12310</v>
      </c>
      <c r="CT373" s="100" t="b">
        <f>Table1[[#This Row],[company_name_netzero]]&lt;&gt;""</f>
        <v>1</v>
      </c>
      <c r="CU373" s="100" t="s">
        <v>1057</v>
      </c>
      <c r="CV373" s="100">
        <v>2022</v>
      </c>
      <c r="CW373" s="100">
        <v>2040</v>
      </c>
      <c r="CX373" s="100" t="s">
        <v>3095</v>
      </c>
      <c r="CY373" s="100" t="s">
        <v>3323</v>
      </c>
      <c r="CZ373" s="100" t="b">
        <f>Table1[[#This Row],[company_name_re100]]&lt;&gt;""</f>
        <v>1</v>
      </c>
    </row>
    <row r="374" spans="1:104" ht="21.9" hidden="1" customHeight="1">
      <c r="A374" s="100">
        <v>372</v>
      </c>
      <c r="B374" s="100" t="s">
        <v>1625</v>
      </c>
      <c r="C374" s="100" t="s">
        <v>6215</v>
      </c>
      <c r="D374" s="100" t="s">
        <v>1626</v>
      </c>
      <c r="E374" s="103">
        <v>4.5999999999999999E-2</v>
      </c>
      <c r="F374" s="100" t="s">
        <v>1627</v>
      </c>
      <c r="G374" s="103">
        <v>1.3420000000000001</v>
      </c>
      <c r="H374" s="100" t="s">
        <v>1628</v>
      </c>
      <c r="I374" s="102">
        <v>114000</v>
      </c>
      <c r="J374" s="100">
        <v>4</v>
      </c>
      <c r="K374" s="100">
        <v>27</v>
      </c>
      <c r="AH374" s="100" t="b">
        <f>Table1[[#This Row],[sbti_id]]&lt;&gt;""</f>
        <v>0</v>
      </c>
      <c r="AI374" s="100" t="s">
        <v>1625</v>
      </c>
      <c r="AJ374" s="100" t="s">
        <v>2989</v>
      </c>
      <c r="AK374" s="100" t="s">
        <v>2990</v>
      </c>
      <c r="AL374" s="100" t="s">
        <v>2264</v>
      </c>
      <c r="AM374" s="100" t="s">
        <v>269</v>
      </c>
      <c r="AN374" s="100" t="s">
        <v>2995</v>
      </c>
      <c r="AO374" s="100">
        <v>30</v>
      </c>
      <c r="AP374" s="100">
        <v>2018</v>
      </c>
      <c r="AQ374" s="100">
        <v>2030</v>
      </c>
      <c r="AR374" s="100" t="s">
        <v>2992</v>
      </c>
      <c r="AS374" s="100">
        <v>2023</v>
      </c>
      <c r="AT374" s="101" t="s">
        <v>6216</v>
      </c>
      <c r="AU374" s="100" t="s">
        <v>6217</v>
      </c>
      <c r="AV374" s="100" t="s">
        <v>3013</v>
      </c>
      <c r="BA374" s="100" t="s">
        <v>6218</v>
      </c>
      <c r="BB374" s="100" t="s">
        <v>3014</v>
      </c>
      <c r="BC374" s="100" t="s">
        <v>266</v>
      </c>
      <c r="BD374" s="100" t="s">
        <v>266</v>
      </c>
      <c r="BE374" s="100" t="s">
        <v>269</v>
      </c>
      <c r="BF374" s="101" t="s">
        <v>6219</v>
      </c>
      <c r="BG374" s="100" t="s">
        <v>266</v>
      </c>
      <c r="BI374" s="100" t="s">
        <v>3001</v>
      </c>
      <c r="BJ374" s="100" t="s">
        <v>269</v>
      </c>
      <c r="BK374" s="100" t="s">
        <v>266</v>
      </c>
      <c r="BL374" s="101" t="s">
        <v>6220</v>
      </c>
      <c r="BM374" s="100" t="s">
        <v>267</v>
      </c>
      <c r="BQ374" s="100" t="s">
        <v>269</v>
      </c>
      <c r="BR374" s="100" t="s">
        <v>269</v>
      </c>
      <c r="BS374" s="100" t="s">
        <v>6221</v>
      </c>
      <c r="BX374" s="100" t="s">
        <v>269</v>
      </c>
      <c r="BY374" s="100" t="s">
        <v>269</v>
      </c>
      <c r="CD374" s="100">
        <v>42344000000</v>
      </c>
      <c r="CE374" s="100" t="s">
        <v>3130</v>
      </c>
      <c r="CF374" s="100">
        <v>114000</v>
      </c>
      <c r="CT374" s="100" t="b">
        <f>Table1[[#This Row],[company_name_netzero]]&lt;&gt;""</f>
        <v>1</v>
      </c>
      <c r="CZ374" s="100" t="b">
        <f>Table1[[#This Row],[company_name_re100]]&lt;&gt;""</f>
        <v>0</v>
      </c>
    </row>
    <row r="375" spans="1:104" ht="21.9" hidden="1" customHeight="1">
      <c r="A375" s="100">
        <v>373</v>
      </c>
      <c r="B375" s="100" t="s">
        <v>1881</v>
      </c>
      <c r="C375" s="100" t="s">
        <v>6222</v>
      </c>
      <c r="D375" s="100" t="s">
        <v>1882</v>
      </c>
      <c r="E375" s="103">
        <v>9.5000000000000001E-2</v>
      </c>
      <c r="F375" s="100" t="s">
        <v>1883</v>
      </c>
      <c r="G375" s="103">
        <v>0.16800000000000001</v>
      </c>
      <c r="H375" s="100" t="s">
        <v>1884</v>
      </c>
      <c r="I375" s="102">
        <v>81097</v>
      </c>
      <c r="J375" s="100">
        <v>23</v>
      </c>
      <c r="K375" s="100">
        <v>11</v>
      </c>
      <c r="AH375" s="100" t="b">
        <f>Table1[[#This Row],[sbti_id]]&lt;&gt;""</f>
        <v>0</v>
      </c>
      <c r="AI375" s="100" t="s">
        <v>1881</v>
      </c>
      <c r="AJ375" s="100" t="s">
        <v>3219</v>
      </c>
      <c r="AK375" s="100" t="s">
        <v>3136</v>
      </c>
      <c r="AL375" s="100" t="s">
        <v>2264</v>
      </c>
      <c r="AM375" s="100" t="s">
        <v>269</v>
      </c>
      <c r="AN375" s="100" t="s">
        <v>417</v>
      </c>
      <c r="AQ375" s="100">
        <v>2050</v>
      </c>
      <c r="AR375" s="100" t="s">
        <v>2992</v>
      </c>
      <c r="AS375" s="100">
        <v>2021</v>
      </c>
      <c r="AT375" s="101" t="s">
        <v>6223</v>
      </c>
      <c r="AU375" s="100" t="s">
        <v>6224</v>
      </c>
      <c r="AV375" s="100" t="s">
        <v>3444</v>
      </c>
      <c r="AW375" s="100">
        <v>2025</v>
      </c>
      <c r="AZ375" s="100" t="s">
        <v>6225</v>
      </c>
      <c r="BA375" s="101" t="s">
        <v>6226</v>
      </c>
      <c r="BB375" s="100" t="s">
        <v>2998</v>
      </c>
      <c r="BC375" s="100" t="s">
        <v>266</v>
      </c>
      <c r="BD375" s="100" t="s">
        <v>266</v>
      </c>
      <c r="BE375" s="100" t="s">
        <v>266</v>
      </c>
      <c r="BF375" s="100" t="s">
        <v>6227</v>
      </c>
      <c r="BG375" s="100" t="s">
        <v>269</v>
      </c>
      <c r="BI375" s="100" t="s">
        <v>3001</v>
      </c>
      <c r="BJ375" s="100" t="s">
        <v>269</v>
      </c>
      <c r="BK375" s="100" t="s">
        <v>266</v>
      </c>
      <c r="BL375" s="100" t="s">
        <v>6228</v>
      </c>
      <c r="BM375" s="100" t="s">
        <v>266</v>
      </c>
      <c r="BN375" s="100" t="s">
        <v>3061</v>
      </c>
      <c r="BQ375" s="100" t="s">
        <v>269</v>
      </c>
      <c r="BR375" s="100" t="s">
        <v>418</v>
      </c>
      <c r="BS375" s="100" t="s">
        <v>6229</v>
      </c>
      <c r="BX375" s="100" t="s">
        <v>269</v>
      </c>
      <c r="BY375" s="100" t="s">
        <v>266</v>
      </c>
      <c r="CD375" s="100">
        <v>42211000000</v>
      </c>
      <c r="CE375" s="100" t="s">
        <v>3080</v>
      </c>
      <c r="CF375" s="100">
        <v>84958</v>
      </c>
      <c r="CT375" s="100" t="b">
        <f>Table1[[#This Row],[company_name_netzero]]&lt;&gt;""</f>
        <v>1</v>
      </c>
      <c r="CU375" s="100" t="s">
        <v>1881</v>
      </c>
      <c r="CV375" s="100">
        <v>2022</v>
      </c>
      <c r="CW375" s="100">
        <v>2025</v>
      </c>
      <c r="CX375" s="100" t="s">
        <v>3080</v>
      </c>
      <c r="CY375" s="100" t="s">
        <v>2406</v>
      </c>
      <c r="CZ375" s="100" t="b">
        <f>Table1[[#This Row],[company_name_re100]]&lt;&gt;""</f>
        <v>1</v>
      </c>
    </row>
    <row r="376" spans="1:104" ht="21.9" hidden="1" customHeight="1">
      <c r="A376" s="100">
        <v>374</v>
      </c>
      <c r="B376" s="100" t="s">
        <v>1629</v>
      </c>
      <c r="C376" s="100" t="s">
        <v>6230</v>
      </c>
      <c r="D376" s="100" t="s">
        <v>1630</v>
      </c>
      <c r="E376" s="106">
        <v>-0.03</v>
      </c>
      <c r="F376" s="100" t="s">
        <v>1631</v>
      </c>
      <c r="G376" s="103">
        <v>0.36899999999999999</v>
      </c>
      <c r="H376" s="100" t="s">
        <v>1632</v>
      </c>
      <c r="I376" s="102">
        <v>48821</v>
      </c>
      <c r="J376" s="100">
        <v>-20</v>
      </c>
      <c r="K376" s="100">
        <v>6</v>
      </c>
      <c r="AH376" s="100" t="b">
        <f>Table1[[#This Row],[sbti_id]]&lt;&gt;""</f>
        <v>0</v>
      </c>
      <c r="AI376" s="100" t="s">
        <v>6231</v>
      </c>
      <c r="AJ376" s="100" t="s">
        <v>3039</v>
      </c>
      <c r="AK376" s="100" t="s">
        <v>3040</v>
      </c>
      <c r="AL376" s="100" t="s">
        <v>2264</v>
      </c>
      <c r="AM376" s="100" t="s">
        <v>269</v>
      </c>
      <c r="AN376" s="100" t="s">
        <v>3013</v>
      </c>
      <c r="AU376" s="100" t="s">
        <v>6232</v>
      </c>
      <c r="AV376" s="100" t="s">
        <v>3013</v>
      </c>
      <c r="BA376" s="101" t="s">
        <v>6233</v>
      </c>
      <c r="BY376" s="100" t="s">
        <v>269</v>
      </c>
      <c r="CD376" s="100">
        <v>41563000000</v>
      </c>
      <c r="CE376" s="100" t="s">
        <v>3203</v>
      </c>
      <c r="CF376" s="100">
        <v>48821</v>
      </c>
      <c r="CT376" s="100" t="b">
        <f>Table1[[#This Row],[company_name_netzero]]&lt;&gt;""</f>
        <v>1</v>
      </c>
      <c r="CZ376" s="100" t="b">
        <f>Table1[[#This Row],[company_name_re100]]&lt;&gt;""</f>
        <v>0</v>
      </c>
    </row>
    <row r="377" spans="1:104" ht="21.9" hidden="1" customHeight="1">
      <c r="A377" s="100">
        <v>375</v>
      </c>
      <c r="B377" s="100" t="s">
        <v>1087</v>
      </c>
      <c r="C377" s="100" t="s">
        <v>6234</v>
      </c>
      <c r="D377" s="100" t="s">
        <v>1088</v>
      </c>
      <c r="E377" s="103">
        <v>6.9000000000000006E-2</v>
      </c>
      <c r="F377" s="100" t="s">
        <v>1089</v>
      </c>
      <c r="G377" s="103">
        <v>8.5000000000000006E-2</v>
      </c>
      <c r="H377" s="100" t="s">
        <v>1090</v>
      </c>
      <c r="I377" s="102">
        <v>114640</v>
      </c>
      <c r="J377" s="100">
        <v>11</v>
      </c>
      <c r="K377" s="100">
        <v>9</v>
      </c>
      <c r="L377" s="100">
        <v>40007044</v>
      </c>
      <c r="M377" s="100" t="s">
        <v>1087</v>
      </c>
      <c r="N377" s="100" t="s">
        <v>6235</v>
      </c>
      <c r="O377" s="100" t="s">
        <v>6236</v>
      </c>
      <c r="P377" s="100" t="s">
        <v>2980</v>
      </c>
      <c r="Q377" s="100" t="s">
        <v>2439</v>
      </c>
      <c r="R377" s="100" t="s">
        <v>3136</v>
      </c>
      <c r="S377" s="100" t="s">
        <v>3010</v>
      </c>
      <c r="T377" s="100" t="s">
        <v>673</v>
      </c>
      <c r="U377" s="100" t="s">
        <v>2984</v>
      </c>
      <c r="V377" s="100" t="s">
        <v>3086</v>
      </c>
      <c r="W377" s="100" t="s">
        <v>673</v>
      </c>
      <c r="X377" s="100" t="s">
        <v>2984</v>
      </c>
      <c r="Y377" s="100" t="s">
        <v>4262</v>
      </c>
      <c r="Z377" s="100" t="s">
        <v>673</v>
      </c>
      <c r="AA377" s="100" t="s">
        <v>4262</v>
      </c>
      <c r="AB377" s="101" t="s">
        <v>6237</v>
      </c>
      <c r="AC377" s="100" t="s">
        <v>2986</v>
      </c>
      <c r="AD377" s="104">
        <v>43952.041666666664</v>
      </c>
      <c r="AE377" s="100" t="s">
        <v>2987</v>
      </c>
      <c r="AG377" s="104">
        <v>45589.041666666664</v>
      </c>
      <c r="AH377" s="100" t="b">
        <f>Table1[[#This Row],[sbti_id]]&lt;&gt;""</f>
        <v>1</v>
      </c>
      <c r="AI377" s="100" t="s">
        <v>1087</v>
      </c>
      <c r="AJ377" s="100" t="s">
        <v>3604</v>
      </c>
      <c r="AK377" s="100" t="s">
        <v>3136</v>
      </c>
      <c r="AL377" s="100" t="s">
        <v>2264</v>
      </c>
      <c r="AM377" s="100" t="s">
        <v>269</v>
      </c>
      <c r="AN377" s="100" t="s">
        <v>417</v>
      </c>
      <c r="AQ377" s="100">
        <v>2040</v>
      </c>
      <c r="AR377" s="100" t="s">
        <v>2992</v>
      </c>
      <c r="AS377" s="100">
        <v>2021</v>
      </c>
      <c r="AT377" s="101" t="s">
        <v>6238</v>
      </c>
      <c r="AU377" s="100" t="s">
        <v>6239</v>
      </c>
      <c r="AV377" s="100" t="s">
        <v>2995</v>
      </c>
      <c r="AW377" s="100">
        <v>2030</v>
      </c>
      <c r="AX377" s="100">
        <v>51</v>
      </c>
      <c r="AY377" s="100">
        <v>2018</v>
      </c>
      <c r="AZ377" s="101" t="s">
        <v>6240</v>
      </c>
      <c r="BA377" s="101" t="s">
        <v>6241</v>
      </c>
      <c r="BB377" s="100" t="s">
        <v>267</v>
      </c>
      <c r="BC377" s="100" t="s">
        <v>266</v>
      </c>
      <c r="BD377" s="100" t="s">
        <v>266</v>
      </c>
      <c r="BE377" s="100" t="s">
        <v>266</v>
      </c>
      <c r="BF377" s="100" t="s">
        <v>6242</v>
      </c>
      <c r="BG377" s="100" t="s">
        <v>266</v>
      </c>
      <c r="BH377" s="100" t="s">
        <v>3564</v>
      </c>
      <c r="BI377" s="100" t="s">
        <v>3001</v>
      </c>
      <c r="BJ377" s="100" t="s">
        <v>269</v>
      </c>
      <c r="BK377" s="100" t="s">
        <v>267</v>
      </c>
      <c r="BL377" s="101" t="s">
        <v>6243</v>
      </c>
      <c r="BM377" s="100" t="s">
        <v>267</v>
      </c>
      <c r="BQ377" s="100" t="s">
        <v>266</v>
      </c>
      <c r="BR377" s="100" t="s">
        <v>3271</v>
      </c>
      <c r="BS377" s="100" t="s">
        <v>6244</v>
      </c>
      <c r="BX377" s="100" t="s">
        <v>269</v>
      </c>
      <c r="BY377" s="100" t="s">
        <v>266</v>
      </c>
      <c r="CD377" s="100">
        <v>41605000000</v>
      </c>
      <c r="CE377" s="100" t="s">
        <v>5602</v>
      </c>
      <c r="CF377" s="100">
        <v>162083</v>
      </c>
      <c r="CT377" s="100" t="b">
        <f>Table1[[#This Row],[company_name_netzero]]&lt;&gt;""</f>
        <v>1</v>
      </c>
      <c r="CZ377" s="100" t="b">
        <f>Table1[[#This Row],[company_name_re100]]&lt;&gt;""</f>
        <v>0</v>
      </c>
    </row>
    <row r="378" spans="1:104" ht="21.9" hidden="1" customHeight="1">
      <c r="A378" s="100">
        <v>376</v>
      </c>
      <c r="B378" s="100" t="s">
        <v>1638</v>
      </c>
      <c r="C378" s="100" t="s">
        <v>6245</v>
      </c>
      <c r="D378" s="100" t="s">
        <v>1639</v>
      </c>
      <c r="E378" s="103">
        <v>-4.3999999999999997E-2</v>
      </c>
      <c r="F378" s="100" t="s">
        <v>1640</v>
      </c>
      <c r="G378" s="103">
        <v>-0.253</v>
      </c>
      <c r="H378" s="100" t="s">
        <v>1641</v>
      </c>
      <c r="I378" s="102">
        <v>85000</v>
      </c>
      <c r="J378" s="100">
        <v>-24</v>
      </c>
      <c r="K378" s="100">
        <v>27</v>
      </c>
      <c r="L378" s="100">
        <v>40002585</v>
      </c>
      <c r="M378" s="100" t="s">
        <v>6246</v>
      </c>
      <c r="N378" s="100" t="s">
        <v>6247</v>
      </c>
      <c r="O378" s="100" t="s">
        <v>6248</v>
      </c>
      <c r="P378" s="100" t="s">
        <v>2980</v>
      </c>
      <c r="Q378" s="100" t="s">
        <v>2981</v>
      </c>
      <c r="R378" s="100" t="s">
        <v>2982</v>
      </c>
      <c r="S378" s="100" t="s">
        <v>3010</v>
      </c>
      <c r="T378" s="100" t="s">
        <v>673</v>
      </c>
      <c r="U378" s="100" t="s">
        <v>2984</v>
      </c>
      <c r="V378" s="100">
        <v>2030</v>
      </c>
      <c r="AB378" s="100" t="s">
        <v>6249</v>
      </c>
      <c r="AE378" s="100" t="s">
        <v>2987</v>
      </c>
      <c r="AG378" s="104">
        <v>43647.041666666664</v>
      </c>
      <c r="AH378" s="100" t="b">
        <f>Table1[[#This Row],[sbti_id]]&lt;&gt;""</f>
        <v>1</v>
      </c>
      <c r="AI378" s="100" t="s">
        <v>6250</v>
      </c>
      <c r="AJ378" s="100" t="s">
        <v>2989</v>
      </c>
      <c r="AK378" s="100" t="s">
        <v>2990</v>
      </c>
      <c r="AL378" s="100" t="s">
        <v>2264</v>
      </c>
      <c r="AM378" s="100" t="s">
        <v>269</v>
      </c>
      <c r="AN378" s="100" t="s">
        <v>417</v>
      </c>
      <c r="AQ378" s="100">
        <v>2040</v>
      </c>
      <c r="AR378" s="100" t="s">
        <v>2992</v>
      </c>
      <c r="AS378" s="100">
        <v>2019</v>
      </c>
      <c r="AT378" s="101" t="s">
        <v>6251</v>
      </c>
      <c r="AU378" s="100" t="s">
        <v>6252</v>
      </c>
      <c r="AV378" s="100" t="s">
        <v>2995</v>
      </c>
      <c r="AW378" s="100">
        <v>2030</v>
      </c>
      <c r="AX378" s="100">
        <v>75</v>
      </c>
      <c r="AY378" s="100">
        <v>2009</v>
      </c>
      <c r="AZ378" s="101" t="s">
        <v>6253</v>
      </c>
      <c r="BA378" s="101" t="s">
        <v>6254</v>
      </c>
      <c r="BB378" s="100" t="s">
        <v>2998</v>
      </c>
      <c r="BC378" s="100" t="s">
        <v>266</v>
      </c>
      <c r="BD378" s="100" t="s">
        <v>266</v>
      </c>
      <c r="BE378" s="100" t="s">
        <v>738</v>
      </c>
      <c r="BF378" s="101" t="s">
        <v>6255</v>
      </c>
      <c r="BG378" s="100" t="s">
        <v>266</v>
      </c>
      <c r="BH378" s="100" t="s">
        <v>3469</v>
      </c>
      <c r="BI378" s="100" t="s">
        <v>3001</v>
      </c>
      <c r="BJ378" s="100" t="s">
        <v>269</v>
      </c>
      <c r="BK378" s="100" t="s">
        <v>266</v>
      </c>
      <c r="BL378" s="101" t="s">
        <v>6256</v>
      </c>
      <c r="BM378" s="100" t="s">
        <v>269</v>
      </c>
      <c r="BQ378" s="100" t="s">
        <v>269</v>
      </c>
      <c r="BR378" s="100" t="s">
        <v>267</v>
      </c>
      <c r="BS378" s="101" t="s">
        <v>6257</v>
      </c>
      <c r="BX378" s="100" t="s">
        <v>269</v>
      </c>
      <c r="BY378" s="100" t="s">
        <v>266</v>
      </c>
      <c r="CD378" s="100">
        <v>41528000000</v>
      </c>
      <c r="CE378" s="100" t="s">
        <v>3005</v>
      </c>
      <c r="CF378" s="100">
        <v>85000</v>
      </c>
      <c r="CT378" s="100" t="b">
        <f>Table1[[#This Row],[company_name_netzero]]&lt;&gt;""</f>
        <v>1</v>
      </c>
      <c r="CZ378" s="100" t="b">
        <f>Table1[[#This Row],[company_name_re100]]&lt;&gt;""</f>
        <v>0</v>
      </c>
    </row>
    <row r="379" spans="1:104" ht="21.9" hidden="1" customHeight="1">
      <c r="A379" s="100">
        <v>377</v>
      </c>
      <c r="B379" s="100" t="s">
        <v>1642</v>
      </c>
      <c r="C379" s="100" t="s">
        <v>6258</v>
      </c>
      <c r="D379" s="100" t="s">
        <v>1643</v>
      </c>
      <c r="E379" s="103">
        <v>6.9000000000000006E-2</v>
      </c>
      <c r="F379" s="100" t="s">
        <v>1644</v>
      </c>
      <c r="G379" s="103">
        <v>-0.21199999999999999</v>
      </c>
      <c r="H379" s="100" t="s">
        <v>1645</v>
      </c>
      <c r="I379" s="102">
        <v>8249</v>
      </c>
      <c r="J379" s="100">
        <v>11</v>
      </c>
      <c r="K379" s="100">
        <v>31</v>
      </c>
      <c r="AH379" s="100" t="b">
        <f>Table1[[#This Row],[sbti_id]]&lt;&gt;""</f>
        <v>0</v>
      </c>
      <c r="AI379" s="100" t="s">
        <v>1642</v>
      </c>
      <c r="AJ379" s="100" t="s">
        <v>2989</v>
      </c>
      <c r="AK379" s="100" t="s">
        <v>2990</v>
      </c>
      <c r="AL379" s="100" t="s">
        <v>2264</v>
      </c>
      <c r="AM379" s="100" t="s">
        <v>266</v>
      </c>
      <c r="AN379" s="100" t="s">
        <v>3013</v>
      </c>
      <c r="AU379" s="100" t="s">
        <v>6259</v>
      </c>
      <c r="BA379" s="101" t="s">
        <v>6260</v>
      </c>
      <c r="BC379" s="100" t="s">
        <v>266</v>
      </c>
      <c r="BD379" s="100" t="s">
        <v>266</v>
      </c>
      <c r="BE379" s="100" t="s">
        <v>267</v>
      </c>
      <c r="BF379" s="101" t="s">
        <v>6261</v>
      </c>
      <c r="BG379" s="100" t="s">
        <v>269</v>
      </c>
      <c r="BI379" s="100" t="s">
        <v>3001</v>
      </c>
      <c r="BJ379" s="100" t="s">
        <v>269</v>
      </c>
      <c r="BK379" s="100" t="s">
        <v>267</v>
      </c>
      <c r="BL379" s="100" t="s">
        <v>6262</v>
      </c>
      <c r="BY379" s="100" t="s">
        <v>269</v>
      </c>
      <c r="CD379" s="100">
        <v>33800000000</v>
      </c>
      <c r="CE379" s="100" t="s">
        <v>3080</v>
      </c>
      <c r="CT379" s="100" t="b">
        <f>Table1[[#This Row],[company_name_netzero]]&lt;&gt;""</f>
        <v>1</v>
      </c>
      <c r="CZ379" s="100" t="b">
        <f>Table1[[#This Row],[company_name_re100]]&lt;&gt;""</f>
        <v>0</v>
      </c>
    </row>
    <row r="380" spans="1:104" ht="21.9" hidden="1" customHeight="1">
      <c r="A380" s="100">
        <v>378</v>
      </c>
      <c r="B380" s="100" t="s">
        <v>1746</v>
      </c>
      <c r="C380" s="100" t="s">
        <v>6263</v>
      </c>
      <c r="D380" s="100" t="s">
        <v>1747</v>
      </c>
      <c r="E380" s="103">
        <v>6.3E-2</v>
      </c>
      <c r="F380" s="100" t="s">
        <v>1748</v>
      </c>
      <c r="G380" s="103">
        <v>6.7000000000000004E-2</v>
      </c>
      <c r="H380" s="100" t="s">
        <v>1749</v>
      </c>
      <c r="I380" s="102">
        <v>176962</v>
      </c>
      <c r="J380" s="100">
        <v>9</v>
      </c>
      <c r="K380" s="100">
        <v>24</v>
      </c>
      <c r="L380" s="100">
        <v>40012397</v>
      </c>
      <c r="M380" s="100" t="s">
        <v>1746</v>
      </c>
      <c r="N380" s="100" t="s">
        <v>6264</v>
      </c>
      <c r="O380" s="100" t="s">
        <v>6265</v>
      </c>
      <c r="P380" s="100" t="s">
        <v>2980</v>
      </c>
      <c r="Q380" s="100" t="s">
        <v>2374</v>
      </c>
      <c r="R380" s="100" t="s">
        <v>3136</v>
      </c>
      <c r="S380" s="100" t="s">
        <v>4407</v>
      </c>
      <c r="T380" s="100" t="s">
        <v>673</v>
      </c>
      <c r="U380" s="100" t="s">
        <v>2984</v>
      </c>
      <c r="V380" s="100">
        <v>2030</v>
      </c>
      <c r="W380" s="100" t="s">
        <v>673</v>
      </c>
      <c r="X380" s="100" t="s">
        <v>2984</v>
      </c>
      <c r="Y380" s="100">
        <v>2050</v>
      </c>
      <c r="Z380" s="100" t="s">
        <v>673</v>
      </c>
      <c r="AA380" s="100">
        <v>2050</v>
      </c>
      <c r="AB380" s="100" t="s">
        <v>6266</v>
      </c>
      <c r="AC380" s="100" t="s">
        <v>2986</v>
      </c>
      <c r="AD380" s="104">
        <v>43647.041666666664</v>
      </c>
      <c r="AE380" s="100" t="s">
        <v>2987</v>
      </c>
      <c r="AG380" s="104">
        <v>44798.041666666664</v>
      </c>
      <c r="AH380" s="100" t="b">
        <f>Table1[[#This Row],[sbti_id]]&lt;&gt;""</f>
        <v>1</v>
      </c>
      <c r="AI380" s="100" t="s">
        <v>1746</v>
      </c>
      <c r="AJ380" s="100" t="s">
        <v>3370</v>
      </c>
      <c r="AK380" s="100" t="s">
        <v>3136</v>
      </c>
      <c r="AL380" s="100" t="s">
        <v>2264</v>
      </c>
      <c r="AM380" s="100" t="s">
        <v>269</v>
      </c>
      <c r="AN380" s="100" t="s">
        <v>417</v>
      </c>
      <c r="AP380" s="100">
        <v>2021</v>
      </c>
      <c r="AQ380" s="100">
        <v>2050</v>
      </c>
      <c r="AR380" s="100" t="s">
        <v>2992</v>
      </c>
      <c r="AS380" s="100">
        <v>2021</v>
      </c>
      <c r="AT380" s="100" t="s">
        <v>6267</v>
      </c>
      <c r="AU380" s="100" t="s">
        <v>6268</v>
      </c>
      <c r="AV380" s="100" t="s">
        <v>3444</v>
      </c>
      <c r="AW380" s="100">
        <v>2030</v>
      </c>
      <c r="AZ380" s="100" t="s">
        <v>6269</v>
      </c>
      <c r="BA380" s="100" t="s">
        <v>6270</v>
      </c>
      <c r="BB380" s="100" t="s">
        <v>2998</v>
      </c>
      <c r="BC380" s="100" t="s">
        <v>266</v>
      </c>
      <c r="BD380" s="100" t="s">
        <v>266</v>
      </c>
      <c r="BE380" s="100" t="s">
        <v>266</v>
      </c>
      <c r="BF380" s="100" t="s">
        <v>6271</v>
      </c>
      <c r="BG380" s="100" t="s">
        <v>266</v>
      </c>
      <c r="BH380" s="100" t="s">
        <v>3148</v>
      </c>
      <c r="BI380" s="100" t="s">
        <v>3001</v>
      </c>
      <c r="BJ380" s="100" t="s">
        <v>266</v>
      </c>
      <c r="BK380" s="100" t="s">
        <v>266</v>
      </c>
      <c r="BL380" s="100" t="s">
        <v>6272</v>
      </c>
      <c r="BM380" s="100" t="s">
        <v>266</v>
      </c>
      <c r="BN380" s="100" t="s">
        <v>6273</v>
      </c>
      <c r="BP380" s="101" t="s">
        <v>6274</v>
      </c>
      <c r="BQ380" s="100" t="s">
        <v>266</v>
      </c>
      <c r="BR380" s="100" t="s">
        <v>3271</v>
      </c>
      <c r="BS380" s="100" t="s">
        <v>6275</v>
      </c>
      <c r="BX380" s="100" t="s">
        <v>269</v>
      </c>
      <c r="BY380" s="100" t="s">
        <v>266</v>
      </c>
      <c r="CD380" s="100">
        <v>41270000000</v>
      </c>
      <c r="CE380" s="100" t="s">
        <v>3095</v>
      </c>
      <c r="CF380" s="100">
        <v>167495</v>
      </c>
      <c r="CT380" s="100" t="b">
        <f>Table1[[#This Row],[company_name_netzero]]&lt;&gt;""</f>
        <v>1</v>
      </c>
      <c r="CU380" s="100" t="s">
        <v>1746</v>
      </c>
      <c r="CV380" s="100">
        <v>2017</v>
      </c>
      <c r="CW380" s="100">
        <v>2030</v>
      </c>
      <c r="CX380" s="100" t="s">
        <v>3095</v>
      </c>
      <c r="CY380" s="100" t="s">
        <v>2374</v>
      </c>
      <c r="CZ380" s="100" t="b">
        <f>Table1[[#This Row],[company_name_re100]]&lt;&gt;""</f>
        <v>1</v>
      </c>
    </row>
    <row r="381" spans="1:104" ht="21.9" hidden="1" customHeight="1">
      <c r="A381" s="100">
        <v>379</v>
      </c>
      <c r="B381" s="100" t="s">
        <v>1655</v>
      </c>
      <c r="C381" s="100" t="s">
        <v>6276</v>
      </c>
      <c r="D381" s="100" t="s">
        <v>1656</v>
      </c>
      <c r="E381" s="106">
        <v>-0.03</v>
      </c>
      <c r="F381" s="100" t="s">
        <v>1657</v>
      </c>
      <c r="G381" s="106">
        <v>0.05</v>
      </c>
      <c r="H381" s="100" t="s">
        <v>1658</v>
      </c>
      <c r="I381" s="102">
        <v>25839</v>
      </c>
      <c r="J381" s="100">
        <v>-83</v>
      </c>
      <c r="K381" s="100">
        <v>13</v>
      </c>
      <c r="L381" s="100">
        <v>40010598</v>
      </c>
      <c r="M381" s="100" t="s">
        <v>1655</v>
      </c>
      <c r="N381" s="100" t="s">
        <v>6277</v>
      </c>
      <c r="O381" s="100" t="s">
        <v>6278</v>
      </c>
      <c r="P381" s="100" t="s">
        <v>3253</v>
      </c>
      <c r="Q381" s="100" t="s">
        <v>3736</v>
      </c>
      <c r="R381" s="100" t="s">
        <v>3181</v>
      </c>
      <c r="S381" s="100" t="s">
        <v>3066</v>
      </c>
      <c r="T381" s="100" t="s">
        <v>673</v>
      </c>
      <c r="U381" s="100" t="s">
        <v>2984</v>
      </c>
      <c r="V381" s="100">
        <v>2025</v>
      </c>
      <c r="AB381" s="100" t="s">
        <v>6279</v>
      </c>
      <c r="AE381" s="100" t="s">
        <v>2987</v>
      </c>
      <c r="AG381" s="104">
        <v>44490.041666666664</v>
      </c>
      <c r="AH381" s="100" t="b">
        <f>Table1[[#This Row],[sbti_id]]&lt;&gt;""</f>
        <v>1</v>
      </c>
      <c r="AI381" s="100" t="s">
        <v>1655</v>
      </c>
      <c r="AJ381" s="100" t="s">
        <v>3313</v>
      </c>
      <c r="AK381" s="100" t="s">
        <v>3040</v>
      </c>
      <c r="AL381" s="100" t="s">
        <v>2264</v>
      </c>
      <c r="AM381" s="100" t="s">
        <v>269</v>
      </c>
      <c r="AN381" s="100" t="s">
        <v>417</v>
      </c>
      <c r="AP381" s="100">
        <v>2020</v>
      </c>
      <c r="AQ381" s="100">
        <v>2050</v>
      </c>
      <c r="AR381" s="100" t="s">
        <v>2992</v>
      </c>
      <c r="AS381" s="100">
        <v>2019</v>
      </c>
      <c r="AT381" s="101" t="s">
        <v>6280</v>
      </c>
      <c r="AU381" s="100" t="s">
        <v>6281</v>
      </c>
      <c r="AV381" s="100" t="s">
        <v>2995</v>
      </c>
      <c r="AW381" s="100">
        <v>2030</v>
      </c>
      <c r="AX381" s="100">
        <v>42</v>
      </c>
      <c r="AY381" s="100">
        <v>2020</v>
      </c>
      <c r="AZ381" s="100" t="s">
        <v>6282</v>
      </c>
      <c r="BA381" s="101" t="s">
        <v>6283</v>
      </c>
      <c r="BB381" s="100" t="s">
        <v>3014</v>
      </c>
      <c r="BC381" s="100" t="s">
        <v>266</v>
      </c>
      <c r="BD381" s="100" t="s">
        <v>266</v>
      </c>
      <c r="BE381" s="100" t="s">
        <v>266</v>
      </c>
      <c r="BG381" s="100" t="s">
        <v>269</v>
      </c>
      <c r="BI381" s="100" t="s">
        <v>3001</v>
      </c>
      <c r="BJ381" s="100" t="s">
        <v>269</v>
      </c>
      <c r="BK381" s="100" t="s">
        <v>267</v>
      </c>
      <c r="BM381" s="100" t="s">
        <v>267</v>
      </c>
      <c r="BQ381" s="100" t="s">
        <v>269</v>
      </c>
      <c r="BR381" s="100" t="s">
        <v>267</v>
      </c>
      <c r="BS381" s="100" t="s">
        <v>6284</v>
      </c>
      <c r="BX381" s="100" t="s">
        <v>269</v>
      </c>
      <c r="BY381" s="100" t="s">
        <v>266</v>
      </c>
      <c r="CD381" s="100">
        <v>40718000000</v>
      </c>
      <c r="CE381" s="100" t="s">
        <v>3080</v>
      </c>
      <c r="CF381" s="100">
        <v>140</v>
      </c>
      <c r="CT381" s="100" t="b">
        <f>Table1[[#This Row],[company_name_netzero]]&lt;&gt;""</f>
        <v>1</v>
      </c>
      <c r="CU381" s="100" t="s">
        <v>1655</v>
      </c>
      <c r="CV381" s="100">
        <v>2021</v>
      </c>
      <c r="CW381" s="100">
        <v>2040</v>
      </c>
      <c r="CX381" s="100" t="s">
        <v>3080</v>
      </c>
      <c r="CY381" s="100" t="s">
        <v>3323</v>
      </c>
      <c r="CZ381" s="100" t="b">
        <f>Table1[[#This Row],[company_name_re100]]&lt;&gt;""</f>
        <v>1</v>
      </c>
    </row>
    <row r="382" spans="1:104" ht="21.9" hidden="1" customHeight="1">
      <c r="A382" s="100">
        <v>380</v>
      </c>
      <c r="B382" s="100" t="s">
        <v>1475</v>
      </c>
      <c r="C382" s="100" t="s">
        <v>6285</v>
      </c>
      <c r="D382" s="100" t="s">
        <v>1476</v>
      </c>
      <c r="E382" s="103">
        <v>4.3999999999999997E-2</v>
      </c>
      <c r="F382" s="100" t="s">
        <v>1477</v>
      </c>
      <c r="G382" s="106">
        <v>1.03</v>
      </c>
      <c r="H382" s="100" t="s">
        <v>1478</v>
      </c>
      <c r="I382" s="102">
        <v>97000</v>
      </c>
      <c r="J382" s="100">
        <v>2</v>
      </c>
      <c r="K382" s="100">
        <v>26</v>
      </c>
      <c r="AH382" s="100" t="b">
        <f>Table1[[#This Row],[sbti_id]]&lt;&gt;""</f>
        <v>0</v>
      </c>
      <c r="AI382" s="100" t="s">
        <v>1475</v>
      </c>
      <c r="AJ382" s="100" t="s">
        <v>2989</v>
      </c>
      <c r="AK382" s="100" t="s">
        <v>2990</v>
      </c>
      <c r="AL382" s="100" t="s">
        <v>2264</v>
      </c>
      <c r="AM382" s="100" t="s">
        <v>269</v>
      </c>
      <c r="AN382" s="100" t="s">
        <v>417</v>
      </c>
      <c r="AQ382" s="100">
        <v>2035</v>
      </c>
      <c r="AR382" s="100" t="s">
        <v>2992</v>
      </c>
      <c r="AS382" s="100">
        <v>2021</v>
      </c>
      <c r="AT382" s="100" t="s">
        <v>6286</v>
      </c>
      <c r="AU382" s="100" t="s">
        <v>6287</v>
      </c>
      <c r="AV382" s="100" t="s">
        <v>2995</v>
      </c>
      <c r="AW382" s="100">
        <v>2030</v>
      </c>
      <c r="AX382" s="100">
        <v>30</v>
      </c>
      <c r="AY382" s="100">
        <v>2010</v>
      </c>
      <c r="AZ382" s="101" t="s">
        <v>6288</v>
      </c>
      <c r="BA382" s="101" t="s">
        <v>6289</v>
      </c>
      <c r="BB382" s="100" t="s">
        <v>2998</v>
      </c>
      <c r="BC382" s="100" t="s">
        <v>266</v>
      </c>
      <c r="BD382" s="100" t="s">
        <v>266</v>
      </c>
      <c r="BE382" s="100" t="s">
        <v>269</v>
      </c>
      <c r="BF382" s="100" t="s">
        <v>6290</v>
      </c>
      <c r="BG382" s="100" t="s">
        <v>269</v>
      </c>
      <c r="BI382" s="100" t="s">
        <v>3001</v>
      </c>
      <c r="BJ382" s="100" t="s">
        <v>266</v>
      </c>
      <c r="BK382" s="100" t="s">
        <v>267</v>
      </c>
      <c r="BL382" s="100" t="s">
        <v>6291</v>
      </c>
      <c r="BM382" s="100" t="s">
        <v>266</v>
      </c>
      <c r="BN382" s="100" t="s">
        <v>3061</v>
      </c>
      <c r="BQ382" s="100" t="s">
        <v>269</v>
      </c>
      <c r="BR382" s="100" t="s">
        <v>267</v>
      </c>
      <c r="BS382" s="100" t="s">
        <v>6292</v>
      </c>
      <c r="BX382" s="100" t="s">
        <v>269</v>
      </c>
      <c r="BY382" s="100" t="s">
        <v>269</v>
      </c>
      <c r="CD382" s="100">
        <v>40368000000</v>
      </c>
      <c r="CE382" s="100" t="s">
        <v>3095</v>
      </c>
      <c r="CF382" s="100">
        <v>97000</v>
      </c>
      <c r="CT382" s="100" t="b">
        <f>Table1[[#This Row],[company_name_netzero]]&lt;&gt;""</f>
        <v>1</v>
      </c>
      <c r="CZ382" s="100" t="b">
        <f>Table1[[#This Row],[company_name_re100]]&lt;&gt;""</f>
        <v>0</v>
      </c>
    </row>
    <row r="383" spans="1:104" ht="21.9" hidden="1" customHeight="1">
      <c r="A383" s="100">
        <v>381</v>
      </c>
      <c r="B383" s="100" t="s">
        <v>1428</v>
      </c>
      <c r="C383" s="100" t="s">
        <v>6293</v>
      </c>
      <c r="D383" s="100" t="s">
        <v>1429</v>
      </c>
      <c r="E383" s="103">
        <v>0.187</v>
      </c>
      <c r="F383" s="100" t="s">
        <v>1430</v>
      </c>
      <c r="G383" s="106">
        <v>-7.0000000000000007E-2</v>
      </c>
      <c r="H383" s="100" t="s">
        <v>1431</v>
      </c>
      <c r="I383" s="102">
        <v>39240</v>
      </c>
      <c r="J383" s="100">
        <v>68</v>
      </c>
      <c r="K383" s="100">
        <v>26</v>
      </c>
      <c r="AH383" s="100" t="b">
        <f>Table1[[#This Row],[sbti_id]]&lt;&gt;""</f>
        <v>0</v>
      </c>
      <c r="AI383" s="128" t="s">
        <v>6294</v>
      </c>
      <c r="AJ383" s="128" t="s">
        <v>5307</v>
      </c>
      <c r="AK383" s="128" t="s">
        <v>5308</v>
      </c>
      <c r="AL383" s="128" t="s">
        <v>2264</v>
      </c>
      <c r="AM383" s="128" t="s">
        <v>269</v>
      </c>
      <c r="AN383" s="128" t="s">
        <v>417</v>
      </c>
      <c r="AO383" s="128"/>
      <c r="AP383" s="128"/>
      <c r="AQ383" s="128">
        <v>2050</v>
      </c>
      <c r="AR383" s="128" t="s">
        <v>2992</v>
      </c>
      <c r="AS383" s="128">
        <v>2024</v>
      </c>
      <c r="AT383" s="128" t="s">
        <v>6295</v>
      </c>
      <c r="AU383" s="128" t="s">
        <v>6296</v>
      </c>
      <c r="AV383" s="128" t="s">
        <v>2995</v>
      </c>
      <c r="AW383" s="128">
        <v>2030</v>
      </c>
      <c r="AX383" s="128">
        <v>51</v>
      </c>
      <c r="AY383" s="128">
        <v>2019</v>
      </c>
      <c r="AZ383" s="129" t="s">
        <v>6297</v>
      </c>
      <c r="BA383" s="129" t="s">
        <v>6298</v>
      </c>
      <c r="BB383" s="128" t="s">
        <v>267</v>
      </c>
      <c r="BC383" s="128" t="s">
        <v>266</v>
      </c>
      <c r="BD383" s="128" t="s">
        <v>266</v>
      </c>
      <c r="BE383" s="128" t="s">
        <v>738</v>
      </c>
      <c r="BF383" s="128" t="s">
        <v>6299</v>
      </c>
      <c r="BG383" s="128" t="s">
        <v>266</v>
      </c>
      <c r="BH383" s="128" t="s">
        <v>3076</v>
      </c>
      <c r="BI383" s="128" t="s">
        <v>3001</v>
      </c>
      <c r="BJ383" s="128" t="s">
        <v>269</v>
      </c>
      <c r="BK383" s="128" t="s">
        <v>269</v>
      </c>
      <c r="BL383" s="129" t="s">
        <v>6300</v>
      </c>
      <c r="BM383" s="128" t="s">
        <v>266</v>
      </c>
      <c r="BN383" s="128" t="s">
        <v>3399</v>
      </c>
      <c r="BO383" s="128"/>
      <c r="BP383" s="129" t="s">
        <v>6301</v>
      </c>
      <c r="BQ383" s="128" t="s">
        <v>269</v>
      </c>
      <c r="BR383" s="128" t="s">
        <v>269</v>
      </c>
      <c r="BS383" s="128" t="s">
        <v>6302</v>
      </c>
      <c r="BT383" s="128"/>
      <c r="BU383" s="128"/>
      <c r="BV383" s="128"/>
      <c r="BW383" s="128"/>
      <c r="BX383" s="128" t="s">
        <v>269</v>
      </c>
      <c r="BY383" s="128" t="s">
        <v>266</v>
      </c>
      <c r="BZ383" s="128"/>
      <c r="CA383" s="128"/>
      <c r="CB383" s="128"/>
      <c r="CC383" s="128"/>
      <c r="CD383" s="128">
        <v>41648000000</v>
      </c>
      <c r="CE383" s="128" t="s">
        <v>3080</v>
      </c>
      <c r="CF383" s="128">
        <v>39240</v>
      </c>
      <c r="CG383" s="128"/>
      <c r="CH383" s="128"/>
      <c r="CI383" s="128"/>
      <c r="CJ383" s="128"/>
      <c r="CK383" s="128"/>
      <c r="CL383" s="128"/>
      <c r="CM383" s="128"/>
      <c r="CN383" s="128"/>
      <c r="CO383" s="128"/>
      <c r="CP383" s="128"/>
      <c r="CQ383" s="128"/>
      <c r="CR383" s="128"/>
      <c r="CS383" s="128"/>
      <c r="CT383" s="100" t="b">
        <f>Table1[[#This Row],[company_name_netzero]]&lt;&gt;""</f>
        <v>1</v>
      </c>
      <c r="CU383" s="100" t="s">
        <v>1428</v>
      </c>
      <c r="CV383" s="100">
        <v>2018</v>
      </c>
      <c r="CW383" s="100">
        <v>2025</v>
      </c>
      <c r="CX383" s="100" t="s">
        <v>3080</v>
      </c>
      <c r="CY383" s="100" t="s">
        <v>2418</v>
      </c>
      <c r="CZ383" s="100" t="b">
        <f>Table1[[#This Row],[company_name_re100]]&lt;&gt;""</f>
        <v>1</v>
      </c>
    </row>
    <row r="384" spans="1:104" ht="21.9" hidden="1" customHeight="1">
      <c r="A384" s="100">
        <v>382</v>
      </c>
      <c r="B384" s="100" t="s">
        <v>987</v>
      </c>
      <c r="C384" s="100" t="s">
        <v>6303</v>
      </c>
      <c r="D384" s="100" t="s">
        <v>988</v>
      </c>
      <c r="E384" s="103">
        <v>3.0000000000000001E-3</v>
      </c>
      <c r="F384" s="100" t="s">
        <v>989</v>
      </c>
      <c r="G384" s="103">
        <v>0.94599999999999995</v>
      </c>
      <c r="H384" s="100" t="s">
        <v>990</v>
      </c>
      <c r="I384" s="102">
        <v>73237</v>
      </c>
      <c r="J384" s="100">
        <v>-10</v>
      </c>
      <c r="K384" s="100">
        <v>20</v>
      </c>
      <c r="AH384" s="100" t="b">
        <f>Table1[[#This Row],[sbti_id]]&lt;&gt;""</f>
        <v>0</v>
      </c>
      <c r="AI384" s="100" t="s">
        <v>987</v>
      </c>
      <c r="AJ384" s="100" t="s">
        <v>3313</v>
      </c>
      <c r="AK384" s="100" t="s">
        <v>3040</v>
      </c>
      <c r="AL384" s="100" t="s">
        <v>2264</v>
      </c>
      <c r="AM384" s="100" t="s">
        <v>269</v>
      </c>
      <c r="AN384" s="100" t="s">
        <v>417</v>
      </c>
      <c r="AP384" s="100">
        <v>2019</v>
      </c>
      <c r="AQ384" s="100">
        <v>2040</v>
      </c>
      <c r="AR384" s="100" t="s">
        <v>3041</v>
      </c>
      <c r="AS384" s="100">
        <v>2025</v>
      </c>
      <c r="AT384" s="100" t="s">
        <v>6304</v>
      </c>
      <c r="AU384" s="100" t="s">
        <v>6305</v>
      </c>
      <c r="AV384" s="100" t="s">
        <v>2995</v>
      </c>
      <c r="AW384" s="100">
        <v>2030</v>
      </c>
      <c r="AX384" s="100">
        <v>65.599999999999994</v>
      </c>
      <c r="AY384" s="100">
        <v>2019</v>
      </c>
      <c r="AZ384" s="100" t="s">
        <v>6306</v>
      </c>
      <c r="BA384" s="100" t="s">
        <v>6307</v>
      </c>
      <c r="BB384" s="100" t="s">
        <v>2998</v>
      </c>
      <c r="BC384" s="100" t="s">
        <v>266</v>
      </c>
      <c r="BD384" s="100" t="s">
        <v>266</v>
      </c>
      <c r="BE384" s="100" t="s">
        <v>269</v>
      </c>
      <c r="BF384" s="101" t="s">
        <v>6308</v>
      </c>
      <c r="BG384" s="100" t="s">
        <v>266</v>
      </c>
      <c r="BH384" s="100" t="s">
        <v>3000</v>
      </c>
      <c r="BI384" s="100" t="s">
        <v>3001</v>
      </c>
      <c r="BJ384" s="100" t="s">
        <v>269</v>
      </c>
      <c r="BK384" s="100" t="s">
        <v>267</v>
      </c>
      <c r="BL384" s="100" t="s">
        <v>6309</v>
      </c>
      <c r="BM384" s="100" t="s">
        <v>266</v>
      </c>
      <c r="BN384" s="100" t="s">
        <v>3061</v>
      </c>
      <c r="BQ384" s="100" t="s">
        <v>269</v>
      </c>
      <c r="BR384" s="100" t="s">
        <v>3271</v>
      </c>
      <c r="BS384" s="100" t="s">
        <v>6310</v>
      </c>
      <c r="BX384" s="100" t="s">
        <v>266</v>
      </c>
      <c r="BY384" s="100" t="s">
        <v>269</v>
      </c>
      <c r="CD384" s="100">
        <v>40806000000</v>
      </c>
      <c r="CE384" s="100" t="s">
        <v>3080</v>
      </c>
      <c r="CF384" s="100">
        <v>3492</v>
      </c>
      <c r="CT384" s="100" t="b">
        <f>Table1[[#This Row],[company_name_netzero]]&lt;&gt;""</f>
        <v>1</v>
      </c>
      <c r="CZ384" s="100" t="b">
        <f>Table1[[#This Row],[company_name_re100]]&lt;&gt;""</f>
        <v>0</v>
      </c>
    </row>
    <row r="385" spans="1:104" ht="21.9" hidden="1" customHeight="1">
      <c r="A385" s="100">
        <v>383</v>
      </c>
      <c r="B385" s="100" t="s">
        <v>1659</v>
      </c>
      <c r="C385" s="100" t="s">
        <v>6311</v>
      </c>
      <c r="D385" s="100" t="s">
        <v>1660</v>
      </c>
      <c r="E385" s="103">
        <v>0.193</v>
      </c>
      <c r="F385" s="100" t="s">
        <v>1661</v>
      </c>
      <c r="G385" s="103">
        <v>8.1000000000000003E-2</v>
      </c>
      <c r="H385" s="100" t="s">
        <v>1662</v>
      </c>
      <c r="I385" s="102">
        <v>18000</v>
      </c>
      <c r="J385" s="100">
        <v>74</v>
      </c>
      <c r="K385" s="100">
        <v>3</v>
      </c>
      <c r="AH385" s="100" t="b">
        <f>Table1[[#This Row],[sbti_id]]&lt;&gt;""</f>
        <v>0</v>
      </c>
      <c r="AI385" s="100" t="s">
        <v>1659</v>
      </c>
      <c r="AJ385" s="100" t="s">
        <v>2989</v>
      </c>
      <c r="AK385" s="100" t="s">
        <v>2990</v>
      </c>
      <c r="AL385" s="100" t="s">
        <v>2264</v>
      </c>
      <c r="AM385" s="100" t="s">
        <v>269</v>
      </c>
      <c r="AN385" s="100" t="s">
        <v>3013</v>
      </c>
      <c r="AU385" s="100" t="s">
        <v>6312</v>
      </c>
      <c r="AV385" s="100" t="s">
        <v>3013</v>
      </c>
      <c r="BA385" s="100" t="s">
        <v>6313</v>
      </c>
      <c r="BB385" s="100" t="s">
        <v>267</v>
      </c>
      <c r="BC385" s="100" t="s">
        <v>267</v>
      </c>
      <c r="BD385" s="100" t="s">
        <v>267</v>
      </c>
      <c r="BE385" s="100" t="s">
        <v>267</v>
      </c>
      <c r="BF385" s="100" t="s">
        <v>6313</v>
      </c>
      <c r="BG385" s="100" t="s">
        <v>269</v>
      </c>
      <c r="BI385" s="100" t="s">
        <v>3001</v>
      </c>
      <c r="BJ385" s="100" t="s">
        <v>269</v>
      </c>
      <c r="BK385" s="100" t="s">
        <v>267</v>
      </c>
      <c r="BL385" s="100" t="s">
        <v>6314</v>
      </c>
      <c r="BM385" s="100" t="s">
        <v>267</v>
      </c>
      <c r="BQ385" s="100" t="s">
        <v>269</v>
      </c>
      <c r="BR385" s="100" t="s">
        <v>267</v>
      </c>
      <c r="BS385" s="100" t="s">
        <v>6313</v>
      </c>
      <c r="BX385" s="100" t="s">
        <v>269</v>
      </c>
      <c r="BY385" s="100" t="s">
        <v>269</v>
      </c>
      <c r="CD385" s="100">
        <v>38627000000</v>
      </c>
      <c r="CE385" s="100" t="s">
        <v>3130</v>
      </c>
      <c r="CF385" s="100">
        <v>18136</v>
      </c>
      <c r="CT385" s="100" t="b">
        <f>Table1[[#This Row],[company_name_netzero]]&lt;&gt;""</f>
        <v>1</v>
      </c>
      <c r="CZ385" s="100" t="b">
        <f>Table1[[#This Row],[company_name_re100]]&lt;&gt;""</f>
        <v>0</v>
      </c>
    </row>
    <row r="386" spans="1:104" ht="21.9" hidden="1" customHeight="1">
      <c r="A386" s="100">
        <v>384</v>
      </c>
      <c r="B386" s="100" t="s">
        <v>1270</v>
      </c>
      <c r="C386" s="100" t="s">
        <v>6315</v>
      </c>
      <c r="D386" s="100" t="s">
        <v>1271</v>
      </c>
      <c r="E386" s="103">
        <v>5.0000000000000001E-3</v>
      </c>
      <c r="F386" s="100" t="s">
        <v>1272</v>
      </c>
      <c r="G386" s="103">
        <v>-0.17499999999999999</v>
      </c>
      <c r="H386" s="100" t="s">
        <v>1273</v>
      </c>
      <c r="I386" s="102">
        <v>83893</v>
      </c>
      <c r="J386" s="100">
        <v>-10</v>
      </c>
      <c r="K386" s="100">
        <v>29</v>
      </c>
      <c r="L386" s="100">
        <v>40007576</v>
      </c>
      <c r="M386" s="100" t="s">
        <v>1270</v>
      </c>
      <c r="N386" s="100" t="s">
        <v>6316</v>
      </c>
      <c r="O386" s="100" t="s">
        <v>6317</v>
      </c>
      <c r="P386" s="100" t="s">
        <v>2980</v>
      </c>
      <c r="Q386" s="100" t="s">
        <v>2428</v>
      </c>
      <c r="R386" s="100" t="s">
        <v>3136</v>
      </c>
      <c r="S386" s="100" t="s">
        <v>5061</v>
      </c>
      <c r="T386" s="100" t="s">
        <v>673</v>
      </c>
      <c r="U386" s="100" t="s">
        <v>4121</v>
      </c>
      <c r="V386" s="100">
        <v>2030</v>
      </c>
      <c r="Z386" s="100" t="s">
        <v>1421</v>
      </c>
      <c r="AB386" s="100" t="s">
        <v>6318</v>
      </c>
      <c r="AC386" s="100" t="s">
        <v>2986</v>
      </c>
      <c r="AD386" s="104">
        <v>44609.041666666664</v>
      </c>
      <c r="AE386" s="100" t="s">
        <v>4123</v>
      </c>
      <c r="AF386" s="100" t="s">
        <v>2988</v>
      </c>
      <c r="AG386" s="104">
        <v>44777.041666666664</v>
      </c>
      <c r="AH386" s="100" t="b">
        <f>Table1[[#This Row],[sbti_id]]&lt;&gt;""</f>
        <v>1</v>
      </c>
      <c r="AI386" s="100" t="s">
        <v>6319</v>
      </c>
      <c r="AJ386" s="100" t="s">
        <v>3142</v>
      </c>
      <c r="AK386" s="100" t="s">
        <v>3136</v>
      </c>
      <c r="AL386" s="100" t="s">
        <v>2264</v>
      </c>
      <c r="AM386" s="100" t="s">
        <v>269</v>
      </c>
      <c r="AN386" s="100" t="s">
        <v>675</v>
      </c>
      <c r="AQ386" s="100">
        <v>2050</v>
      </c>
      <c r="AR386" s="100" t="s">
        <v>2992</v>
      </c>
      <c r="AT386" s="100" t="s">
        <v>6320</v>
      </c>
      <c r="AU386" s="100" t="s">
        <v>6321</v>
      </c>
      <c r="AV386" s="100" t="s">
        <v>2995</v>
      </c>
      <c r="AW386" s="100">
        <v>2030</v>
      </c>
      <c r="AX386" s="100">
        <v>50</v>
      </c>
      <c r="AY386" s="100">
        <v>2019</v>
      </c>
      <c r="AZ386" s="100" t="s">
        <v>6322</v>
      </c>
      <c r="BA386" s="101" t="s">
        <v>6323</v>
      </c>
      <c r="BB386" s="100" t="s">
        <v>2998</v>
      </c>
      <c r="BC386" s="100" t="s">
        <v>266</v>
      </c>
      <c r="BD386" s="100" t="s">
        <v>266</v>
      </c>
      <c r="BE386" s="100" t="s">
        <v>266</v>
      </c>
      <c r="BF386" s="101" t="s">
        <v>6324</v>
      </c>
      <c r="BG386" s="100" t="s">
        <v>266</v>
      </c>
      <c r="BH386" s="100" t="s">
        <v>3076</v>
      </c>
      <c r="BI386" s="100" t="s">
        <v>3001</v>
      </c>
      <c r="BJ386" s="100" t="s">
        <v>269</v>
      </c>
      <c r="BK386" s="100" t="s">
        <v>266</v>
      </c>
      <c r="BL386" s="101" t="s">
        <v>6325</v>
      </c>
      <c r="BM386" s="100" t="s">
        <v>266</v>
      </c>
      <c r="BN386" s="100" t="s">
        <v>3238</v>
      </c>
      <c r="BP386" s="101" t="s">
        <v>6326</v>
      </c>
      <c r="BQ386" s="100" t="s">
        <v>269</v>
      </c>
      <c r="BR386" s="100" t="s">
        <v>880</v>
      </c>
      <c r="BX386" s="100" t="s">
        <v>269</v>
      </c>
      <c r="BY386" s="100" t="s">
        <v>269</v>
      </c>
      <c r="CD386" s="100">
        <v>40651000000</v>
      </c>
      <c r="CE386" s="100" t="s">
        <v>4213</v>
      </c>
      <c r="CF386" s="100">
        <v>101709</v>
      </c>
      <c r="CT386" s="100" t="b">
        <f>Table1[[#This Row],[company_name_netzero]]&lt;&gt;""</f>
        <v>1</v>
      </c>
      <c r="CZ386" s="100" t="b">
        <f>Table1[[#This Row],[company_name_re100]]&lt;&gt;""</f>
        <v>0</v>
      </c>
    </row>
    <row r="387" spans="1:104" ht="21.9" hidden="1" customHeight="1">
      <c r="A387" s="100">
        <v>385</v>
      </c>
      <c r="B387" s="100" t="s">
        <v>768</v>
      </c>
      <c r="C387" s="100" t="s">
        <v>6327</v>
      </c>
      <c r="D387" s="100" t="s">
        <v>769</v>
      </c>
      <c r="E387" s="106">
        <v>0.05</v>
      </c>
      <c r="F387" s="100" t="s">
        <v>770</v>
      </c>
      <c r="G387" s="103">
        <v>-0.32300000000000001</v>
      </c>
      <c r="H387" s="100" t="s">
        <v>771</v>
      </c>
      <c r="I387" s="102">
        <v>194200</v>
      </c>
      <c r="J387" s="100">
        <v>4</v>
      </c>
      <c r="K387" s="100">
        <v>8</v>
      </c>
      <c r="AH387" s="100" t="b">
        <f>Table1[[#This Row],[sbti_id]]&lt;&gt;""</f>
        <v>0</v>
      </c>
      <c r="AI387" s="100" t="s">
        <v>768</v>
      </c>
      <c r="AJ387" s="100" t="s">
        <v>2989</v>
      </c>
      <c r="AK387" s="100" t="s">
        <v>2990</v>
      </c>
      <c r="AL387" s="100" t="s">
        <v>2264</v>
      </c>
      <c r="AM387" s="100" t="s">
        <v>269</v>
      </c>
      <c r="AN387" s="100" t="s">
        <v>2995</v>
      </c>
      <c r="AO387" s="100">
        <v>30</v>
      </c>
      <c r="AP387" s="100">
        <v>2020</v>
      </c>
      <c r="AQ387" s="100">
        <v>2031</v>
      </c>
      <c r="AR387" s="100" t="s">
        <v>2992</v>
      </c>
      <c r="AS387" s="100">
        <v>2021</v>
      </c>
      <c r="AT387" s="101" t="s">
        <v>6328</v>
      </c>
      <c r="AU387" s="100" t="s">
        <v>6329</v>
      </c>
      <c r="AV387" s="100" t="s">
        <v>2995</v>
      </c>
      <c r="AW387" s="100">
        <v>2026</v>
      </c>
      <c r="AX387" s="100">
        <v>15</v>
      </c>
      <c r="AY387" s="100">
        <v>2020</v>
      </c>
      <c r="AZ387" s="100" t="s">
        <v>6330</v>
      </c>
      <c r="BA387" s="100" t="s">
        <v>6331</v>
      </c>
      <c r="BB387" s="100" t="s">
        <v>267</v>
      </c>
      <c r="BC387" s="100" t="s">
        <v>266</v>
      </c>
      <c r="BD387" s="100" t="s">
        <v>266</v>
      </c>
      <c r="BE387" s="100" t="s">
        <v>269</v>
      </c>
      <c r="BF387" s="101" t="s">
        <v>6332</v>
      </c>
      <c r="BG387" s="100" t="s">
        <v>266</v>
      </c>
      <c r="BH387" s="100" t="s">
        <v>3031</v>
      </c>
      <c r="BI387" s="100" t="s">
        <v>3001</v>
      </c>
      <c r="BJ387" s="100" t="s">
        <v>269</v>
      </c>
      <c r="BK387" s="100" t="s">
        <v>266</v>
      </c>
      <c r="BL387" s="101" t="s">
        <v>6333</v>
      </c>
      <c r="BM387" s="100" t="s">
        <v>266</v>
      </c>
      <c r="BN387" s="100" t="s">
        <v>3061</v>
      </c>
      <c r="BQ387" s="100" t="s">
        <v>269</v>
      </c>
      <c r="BR387" s="100" t="s">
        <v>267</v>
      </c>
      <c r="BS387" s="101" t="s">
        <v>6334</v>
      </c>
      <c r="BX387" s="100" t="s">
        <v>269</v>
      </c>
      <c r="BY387" s="100" t="s">
        <v>269</v>
      </c>
      <c r="CD387" s="100">
        <v>40612000000</v>
      </c>
      <c r="CE387" s="100" t="s">
        <v>3005</v>
      </c>
      <c r="CF387" s="100">
        <v>194200</v>
      </c>
      <c r="CT387" s="100" t="b">
        <f>Table1[[#This Row],[company_name_netzero]]&lt;&gt;""</f>
        <v>1</v>
      </c>
      <c r="CZ387" s="100" t="b">
        <f>Table1[[#This Row],[company_name_re100]]&lt;&gt;""</f>
        <v>0</v>
      </c>
    </row>
    <row r="388" spans="1:104" ht="21.9" hidden="1" customHeight="1">
      <c r="A388" s="100">
        <v>386</v>
      </c>
      <c r="B388" s="100" t="s">
        <v>1668</v>
      </c>
      <c r="C388" s="100" t="s">
        <v>6335</v>
      </c>
      <c r="D388" s="100" t="s">
        <v>1669</v>
      </c>
      <c r="E388" s="106">
        <v>-0.02</v>
      </c>
      <c r="F388" s="100" t="s">
        <v>1670</v>
      </c>
      <c r="G388" s="103">
        <v>-0.35699999999999998</v>
      </c>
      <c r="H388" s="100" t="s">
        <v>1671</v>
      </c>
      <c r="I388" s="102">
        <v>20000</v>
      </c>
      <c r="J388" s="100">
        <v>-18</v>
      </c>
      <c r="K388" s="100">
        <v>18</v>
      </c>
      <c r="AH388" s="100" t="b">
        <f>Table1[[#This Row],[sbti_id]]&lt;&gt;""</f>
        <v>0</v>
      </c>
      <c r="AI388" s="100" t="s">
        <v>1668</v>
      </c>
      <c r="AJ388" s="100" t="s">
        <v>3219</v>
      </c>
      <c r="AK388" s="100" t="s">
        <v>3136</v>
      </c>
      <c r="AL388" s="100" t="s">
        <v>2264</v>
      </c>
      <c r="AM388" s="100" t="s">
        <v>269</v>
      </c>
      <c r="AN388" s="100" t="s">
        <v>417</v>
      </c>
      <c r="AQ388" s="100">
        <v>2050</v>
      </c>
      <c r="AR388" s="100" t="s">
        <v>2992</v>
      </c>
      <c r="AS388" s="100">
        <v>2021</v>
      </c>
      <c r="AT388" s="101" t="s">
        <v>6336</v>
      </c>
      <c r="AU388" s="100" t="s">
        <v>6337</v>
      </c>
      <c r="AV388" s="100" t="s">
        <v>2995</v>
      </c>
      <c r="AW388" s="100">
        <v>2030</v>
      </c>
      <c r="AX388" s="100">
        <v>42</v>
      </c>
      <c r="AY388" s="100">
        <v>2020</v>
      </c>
      <c r="AZ388" s="100" t="s">
        <v>6338</v>
      </c>
      <c r="BA388" s="100" t="s">
        <v>6339</v>
      </c>
      <c r="BB388" s="100" t="s">
        <v>2998</v>
      </c>
      <c r="BC388" s="100" t="s">
        <v>266</v>
      </c>
      <c r="BD388" s="100" t="s">
        <v>266</v>
      </c>
      <c r="BE388" s="100" t="s">
        <v>738</v>
      </c>
      <c r="BF388" s="101" t="s">
        <v>6340</v>
      </c>
      <c r="BG388" s="100" t="s">
        <v>266</v>
      </c>
      <c r="BH388" s="100" t="s">
        <v>3696</v>
      </c>
      <c r="BI388" s="100" t="s">
        <v>3001</v>
      </c>
      <c r="BJ388" s="100" t="s">
        <v>269</v>
      </c>
      <c r="BK388" s="100" t="s">
        <v>266</v>
      </c>
      <c r="BL388" s="101" t="s">
        <v>6341</v>
      </c>
      <c r="BM388" s="100" t="s">
        <v>267</v>
      </c>
      <c r="BQ388" s="100" t="s">
        <v>269</v>
      </c>
      <c r="BR388" s="100" t="s">
        <v>880</v>
      </c>
      <c r="BS388" s="101" t="s">
        <v>6342</v>
      </c>
      <c r="BX388" s="100" t="s">
        <v>269</v>
      </c>
      <c r="BY388" s="100" t="s">
        <v>269</v>
      </c>
      <c r="CD388" s="100">
        <v>37991000000</v>
      </c>
      <c r="CE388" s="100" t="s">
        <v>3284</v>
      </c>
      <c r="CF388" s="100">
        <v>20000</v>
      </c>
      <c r="CT388" s="100" t="b">
        <f>Table1[[#This Row],[company_name_netzero]]&lt;&gt;""</f>
        <v>1</v>
      </c>
      <c r="CZ388" s="100" t="b">
        <f>Table1[[#This Row],[company_name_re100]]&lt;&gt;""</f>
        <v>0</v>
      </c>
    </row>
    <row r="389" spans="1:104" ht="21.9" hidden="1" customHeight="1">
      <c r="A389" s="100">
        <v>387</v>
      </c>
      <c r="B389" s="100" t="s">
        <v>1688</v>
      </c>
      <c r="C389" s="100" t="s">
        <v>6343</v>
      </c>
      <c r="D389" s="100" t="s">
        <v>1689</v>
      </c>
      <c r="E389" s="103">
        <v>-7.6999999999999999E-2</v>
      </c>
      <c r="F389" s="100" t="s">
        <v>1690</v>
      </c>
      <c r="G389" s="103">
        <v>-0.113</v>
      </c>
      <c r="H389" s="100" t="s">
        <v>1691</v>
      </c>
      <c r="I389" s="102">
        <v>63490</v>
      </c>
      <c r="J389" s="100">
        <v>-36</v>
      </c>
      <c r="K389" s="100">
        <v>13</v>
      </c>
      <c r="AH389" s="100" t="b">
        <f>Table1[[#This Row],[sbti_id]]&lt;&gt;""</f>
        <v>0</v>
      </c>
      <c r="AJ389" s="100" t="s">
        <v>3039</v>
      </c>
      <c r="AK389" s="100" t="s">
        <v>3040</v>
      </c>
      <c r="AL389" s="100" t="s">
        <v>2264</v>
      </c>
      <c r="AM389" s="100" t="s">
        <v>269</v>
      </c>
      <c r="AN389" s="100" t="s">
        <v>3013</v>
      </c>
      <c r="AS389" s="100">
        <v>2021</v>
      </c>
      <c r="AU389" s="100" t="s">
        <v>6344</v>
      </c>
      <c r="AV389" s="100" t="s">
        <v>3013</v>
      </c>
      <c r="BA389" s="100" t="s">
        <v>6345</v>
      </c>
      <c r="BB389" s="100" t="s">
        <v>267</v>
      </c>
      <c r="BC389" s="100" t="s">
        <v>267</v>
      </c>
      <c r="BD389" s="100" t="s">
        <v>267</v>
      </c>
      <c r="BE389" s="100" t="s">
        <v>267</v>
      </c>
      <c r="BG389" s="100" t="s">
        <v>269</v>
      </c>
      <c r="BI389" s="100" t="s">
        <v>3001</v>
      </c>
      <c r="BJ389" s="100" t="s">
        <v>269</v>
      </c>
      <c r="BK389" s="100" t="s">
        <v>267</v>
      </c>
      <c r="BL389" s="100" t="s">
        <v>6346</v>
      </c>
      <c r="BM389" s="100" t="s">
        <v>267</v>
      </c>
      <c r="BQ389" s="100" t="s">
        <v>269</v>
      </c>
      <c r="BR389" s="100" t="s">
        <v>267</v>
      </c>
      <c r="BX389" s="100" t="s">
        <v>269</v>
      </c>
      <c r="BY389" s="100" t="s">
        <v>269</v>
      </c>
      <c r="CD389" s="100">
        <v>40521000000</v>
      </c>
      <c r="CE389" s="100" t="s">
        <v>3080</v>
      </c>
      <c r="CF389" s="100">
        <v>63490</v>
      </c>
      <c r="CT389" s="100" t="b">
        <f>Table1[[#This Row],[company_name_netzero]]&lt;&gt;""</f>
        <v>0</v>
      </c>
      <c r="CZ389" s="100" t="b">
        <f>Table1[[#This Row],[company_name_re100]]&lt;&gt;""</f>
        <v>0</v>
      </c>
    </row>
    <row r="390" spans="1:104" ht="21.9" hidden="1" customHeight="1">
      <c r="A390" s="100">
        <v>388</v>
      </c>
      <c r="B390" s="100" t="s">
        <v>936</v>
      </c>
      <c r="C390" s="100" t="s">
        <v>6347</v>
      </c>
      <c r="D390" s="100" t="s">
        <v>937</v>
      </c>
      <c r="E390" s="103">
        <v>6.4000000000000001E-2</v>
      </c>
      <c r="F390" s="100" t="s">
        <v>938</v>
      </c>
      <c r="G390" s="103">
        <v>-0.46300000000000002</v>
      </c>
      <c r="H390" s="100" t="s">
        <v>939</v>
      </c>
      <c r="I390" s="102">
        <v>68629</v>
      </c>
      <c r="J390" s="100">
        <v>12</v>
      </c>
      <c r="K390" s="100">
        <v>31</v>
      </c>
      <c r="L390" s="100">
        <v>40003153</v>
      </c>
      <c r="M390" s="100" t="s">
        <v>936</v>
      </c>
      <c r="N390" s="100" t="s">
        <v>6348</v>
      </c>
      <c r="O390" s="100" t="s">
        <v>6349</v>
      </c>
      <c r="P390" s="100" t="s">
        <v>2980</v>
      </c>
      <c r="Q390" s="100" t="s">
        <v>2406</v>
      </c>
      <c r="R390" s="100" t="s">
        <v>3136</v>
      </c>
      <c r="S390" s="100" t="s">
        <v>3118</v>
      </c>
      <c r="T390" s="100" t="s">
        <v>673</v>
      </c>
      <c r="U390" s="100" t="s">
        <v>2984</v>
      </c>
      <c r="V390" s="100">
        <v>2030</v>
      </c>
      <c r="W390" s="100" t="s">
        <v>673</v>
      </c>
      <c r="X390" s="100" t="s">
        <v>2984</v>
      </c>
      <c r="Y390" s="100">
        <v>2045</v>
      </c>
      <c r="Z390" s="100" t="s">
        <v>673</v>
      </c>
      <c r="AA390" s="100">
        <v>2045</v>
      </c>
      <c r="AB390" s="101" t="s">
        <v>6350</v>
      </c>
      <c r="AC390" s="100" t="s">
        <v>2986</v>
      </c>
      <c r="AD390" s="104">
        <v>44140.041666666664</v>
      </c>
      <c r="AE390" s="100" t="s">
        <v>2987</v>
      </c>
      <c r="AG390" s="104">
        <v>45246.041666666664</v>
      </c>
      <c r="AH390" s="100" t="b">
        <f>Table1[[#This Row],[sbti_id]]&lt;&gt;""</f>
        <v>1</v>
      </c>
      <c r="AI390" s="128" t="s">
        <v>6351</v>
      </c>
      <c r="AJ390" s="128" t="s">
        <v>3219</v>
      </c>
      <c r="AK390" s="128" t="s">
        <v>3136</v>
      </c>
      <c r="AL390" s="128" t="s">
        <v>2264</v>
      </c>
      <c r="AM390" s="128" t="s">
        <v>269</v>
      </c>
      <c r="AN390" s="128" t="s">
        <v>417</v>
      </c>
      <c r="AO390" s="128"/>
      <c r="AP390" s="128"/>
      <c r="AQ390" s="128">
        <v>2045</v>
      </c>
      <c r="AR390" s="128" t="s">
        <v>2992</v>
      </c>
      <c r="AS390" s="128">
        <v>2025</v>
      </c>
      <c r="AT390" s="129" t="s">
        <v>6352</v>
      </c>
      <c r="AU390" s="128" t="s">
        <v>6353</v>
      </c>
      <c r="AV390" s="128" t="s">
        <v>2995</v>
      </c>
      <c r="AW390" s="128">
        <v>2030</v>
      </c>
      <c r="AX390" s="128">
        <v>80</v>
      </c>
      <c r="AY390" s="128">
        <v>2020</v>
      </c>
      <c r="AZ390" s="129" t="s">
        <v>6354</v>
      </c>
      <c r="BA390" s="129" t="s">
        <v>6355</v>
      </c>
      <c r="BB390" s="128" t="s">
        <v>2998</v>
      </c>
      <c r="BC390" s="128" t="s">
        <v>266</v>
      </c>
      <c r="BD390" s="128" t="s">
        <v>266</v>
      </c>
      <c r="BE390" s="128" t="s">
        <v>266</v>
      </c>
      <c r="BF390" s="129" t="s">
        <v>6356</v>
      </c>
      <c r="BG390" s="128" t="s">
        <v>266</v>
      </c>
      <c r="BH390" s="128" t="s">
        <v>4308</v>
      </c>
      <c r="BI390" s="128" t="s">
        <v>3001</v>
      </c>
      <c r="BJ390" s="128" t="s">
        <v>269</v>
      </c>
      <c r="BK390" s="128" t="s">
        <v>266</v>
      </c>
      <c r="BL390" s="129" t="s">
        <v>6357</v>
      </c>
      <c r="BM390" s="128" t="s">
        <v>266</v>
      </c>
      <c r="BN390" s="128" t="s">
        <v>3352</v>
      </c>
      <c r="BO390" s="128"/>
      <c r="BP390" s="128"/>
      <c r="BQ390" s="128" t="s">
        <v>269</v>
      </c>
      <c r="BR390" s="128" t="s">
        <v>3019</v>
      </c>
      <c r="BS390" s="129" t="s">
        <v>6358</v>
      </c>
      <c r="BT390" s="128"/>
      <c r="BU390" s="128"/>
      <c r="BV390" s="128"/>
      <c r="BW390" s="128"/>
      <c r="BX390" s="128" t="s">
        <v>269</v>
      </c>
      <c r="BY390" s="128" t="s">
        <v>266</v>
      </c>
      <c r="BZ390" s="128"/>
      <c r="CA390" s="128"/>
      <c r="CB390" s="128"/>
      <c r="CC390" s="128"/>
      <c r="CD390" s="128">
        <v>40093000000</v>
      </c>
      <c r="CE390" s="128" t="s">
        <v>3130</v>
      </c>
      <c r="CF390" s="128">
        <v>68629</v>
      </c>
      <c r="CG390" s="128"/>
      <c r="CH390" s="128"/>
      <c r="CI390" s="128"/>
      <c r="CJ390" s="128"/>
      <c r="CK390" s="128"/>
      <c r="CL390" s="128"/>
      <c r="CM390" s="128"/>
      <c r="CN390" s="128"/>
      <c r="CO390" s="128"/>
      <c r="CP390" s="128"/>
      <c r="CQ390" s="128"/>
      <c r="CR390" s="128"/>
      <c r="CS390" s="128"/>
      <c r="CT390" s="100" t="b">
        <f>Table1[[#This Row],[company_name_netzero]]&lt;&gt;""</f>
        <v>1</v>
      </c>
      <c r="CU390" s="128" t="s">
        <v>6351</v>
      </c>
      <c r="CV390" s="128">
        <v>2020</v>
      </c>
      <c r="CW390" s="128">
        <v>2030</v>
      </c>
      <c r="CX390" s="128" t="s">
        <v>4302</v>
      </c>
      <c r="CY390" s="133" t="s">
        <v>2406</v>
      </c>
      <c r="CZ390" s="100" t="b">
        <f>Table1[[#This Row],[company_name_re100]]&lt;&gt;""</f>
        <v>1</v>
      </c>
    </row>
    <row r="391" spans="1:104" ht="21.9" hidden="1" customHeight="1">
      <c r="A391" s="100">
        <v>389</v>
      </c>
      <c r="B391" s="100" t="s">
        <v>294</v>
      </c>
      <c r="C391" s="100" t="s">
        <v>6359</v>
      </c>
      <c r="D391" s="100" t="s">
        <v>295</v>
      </c>
      <c r="E391" s="103">
        <v>0.18099999999999999</v>
      </c>
      <c r="F391" s="100" t="s">
        <v>296</v>
      </c>
      <c r="G391" s="103">
        <v>0.379</v>
      </c>
      <c r="H391" s="100" t="s">
        <v>297</v>
      </c>
      <c r="I391" s="102">
        <v>51800</v>
      </c>
      <c r="J391" s="100">
        <v>77</v>
      </c>
      <c r="K391" s="100">
        <v>2</v>
      </c>
      <c r="AH391" s="100" t="b">
        <f>Table1[[#This Row],[sbti_id]]&lt;&gt;""</f>
        <v>0</v>
      </c>
      <c r="AJ391" s="100" t="s">
        <v>2989</v>
      </c>
      <c r="AK391" s="100" t="s">
        <v>2990</v>
      </c>
      <c r="AL391" s="100" t="s">
        <v>2264</v>
      </c>
      <c r="AM391" s="100" t="s">
        <v>269</v>
      </c>
      <c r="AN391" s="100" t="s">
        <v>6360</v>
      </c>
      <c r="AQ391" s="100">
        <v>2030</v>
      </c>
      <c r="AR391" s="100" t="s">
        <v>2992</v>
      </c>
      <c r="AS391" s="100">
        <v>2023</v>
      </c>
      <c r="AT391" s="100" t="s">
        <v>6361</v>
      </c>
      <c r="AU391" s="100" t="s">
        <v>6362</v>
      </c>
      <c r="AV391" s="100" t="s">
        <v>2995</v>
      </c>
      <c r="AW391" s="100">
        <v>2025</v>
      </c>
      <c r="AX391" s="100">
        <v>20</v>
      </c>
      <c r="AY391" s="100">
        <v>2018</v>
      </c>
      <c r="AZ391" s="101" t="s">
        <v>6363</v>
      </c>
      <c r="BA391" s="101" t="s">
        <v>6364</v>
      </c>
      <c r="BB391" s="100" t="s">
        <v>2998</v>
      </c>
      <c r="BC391" s="100" t="s">
        <v>266</v>
      </c>
      <c r="BD391" s="100" t="s">
        <v>266</v>
      </c>
      <c r="BE391" s="100" t="s">
        <v>738</v>
      </c>
      <c r="BF391" s="101" t="s">
        <v>6365</v>
      </c>
      <c r="BG391" s="100" t="s">
        <v>266</v>
      </c>
      <c r="BH391" s="100" t="s">
        <v>3448</v>
      </c>
      <c r="BI391" s="100" t="s">
        <v>3001</v>
      </c>
      <c r="BJ391" s="100" t="s">
        <v>266</v>
      </c>
      <c r="BK391" s="100" t="s">
        <v>266</v>
      </c>
      <c r="BL391" s="100" t="s">
        <v>6366</v>
      </c>
      <c r="BM391" s="100" t="s">
        <v>266</v>
      </c>
      <c r="BN391" s="100" t="s">
        <v>3061</v>
      </c>
      <c r="BQ391" s="100" t="s">
        <v>269</v>
      </c>
      <c r="BR391" s="100" t="s">
        <v>267</v>
      </c>
      <c r="BS391" s="101" t="s">
        <v>6367</v>
      </c>
      <c r="BX391" s="100" t="s">
        <v>269</v>
      </c>
      <c r="BY391" s="100" t="s">
        <v>269</v>
      </c>
      <c r="CD391" s="100">
        <v>39926000000</v>
      </c>
      <c r="CE391" s="100" t="s">
        <v>3080</v>
      </c>
      <c r="CF391" s="100">
        <v>51800</v>
      </c>
      <c r="CT391" s="100" t="b">
        <f>Table1[[#This Row],[company_name_netzero]]&lt;&gt;""</f>
        <v>0</v>
      </c>
      <c r="CZ391" s="100" t="b">
        <f>Table1[[#This Row],[company_name_re100]]&lt;&gt;""</f>
        <v>0</v>
      </c>
    </row>
    <row r="392" spans="1:104" ht="21.9" hidden="1" customHeight="1">
      <c r="A392" s="100">
        <v>390</v>
      </c>
      <c r="B392" s="100" t="s">
        <v>1701</v>
      </c>
      <c r="C392" s="100" t="s">
        <v>6368</v>
      </c>
      <c r="D392" s="100" t="s">
        <v>1702</v>
      </c>
      <c r="E392" s="103">
        <v>7.5999999999999998E-2</v>
      </c>
      <c r="F392" s="100" t="s">
        <v>1703</v>
      </c>
      <c r="G392" s="103">
        <v>0.111</v>
      </c>
      <c r="H392" s="100" t="s">
        <v>1704</v>
      </c>
      <c r="I392" s="102">
        <v>122733</v>
      </c>
      <c r="J392" s="100">
        <v>17</v>
      </c>
      <c r="K392" s="100">
        <v>8</v>
      </c>
      <c r="AH392" s="100" t="b">
        <f>Table1[[#This Row],[sbti_id]]&lt;&gt;""</f>
        <v>0</v>
      </c>
      <c r="AI392" s="100" t="s">
        <v>1701</v>
      </c>
      <c r="AJ392" s="100" t="s">
        <v>3039</v>
      </c>
      <c r="AK392" s="100" t="s">
        <v>3040</v>
      </c>
      <c r="AL392" s="100" t="s">
        <v>2264</v>
      </c>
      <c r="AM392" s="100" t="s">
        <v>269</v>
      </c>
      <c r="AN392" s="100" t="s">
        <v>417</v>
      </c>
      <c r="AO392" s="100">
        <v>3</v>
      </c>
      <c r="AP392" s="100">
        <v>2022</v>
      </c>
      <c r="AQ392" s="100">
        <v>2050</v>
      </c>
      <c r="AR392" s="100" t="s">
        <v>2992</v>
      </c>
      <c r="AS392" s="100">
        <v>2022</v>
      </c>
      <c r="AT392" s="100" t="s">
        <v>6369</v>
      </c>
      <c r="AU392" s="100" t="s">
        <v>6370</v>
      </c>
      <c r="AV392" s="100" t="s">
        <v>9</v>
      </c>
      <c r="AW392" s="100">
        <v>2023</v>
      </c>
      <c r="AZ392" s="100" t="s">
        <v>6371</v>
      </c>
      <c r="BA392" s="101" t="s">
        <v>6372</v>
      </c>
      <c r="BB392" s="100" t="s">
        <v>267</v>
      </c>
      <c r="BC392" s="100" t="s">
        <v>266</v>
      </c>
      <c r="BD392" s="100" t="s">
        <v>266</v>
      </c>
      <c r="BE392" s="100" t="s">
        <v>267</v>
      </c>
      <c r="BF392" s="100" t="s">
        <v>6373</v>
      </c>
      <c r="BG392" s="100" t="s">
        <v>269</v>
      </c>
      <c r="BI392" s="100" t="s">
        <v>3001</v>
      </c>
      <c r="BJ392" s="100" t="s">
        <v>269</v>
      </c>
      <c r="BK392" s="100" t="s">
        <v>267</v>
      </c>
      <c r="BL392" s="100" t="s">
        <v>6374</v>
      </c>
      <c r="BM392" s="100" t="s">
        <v>267</v>
      </c>
      <c r="BQ392" s="100" t="s">
        <v>269</v>
      </c>
      <c r="BR392" s="100" t="s">
        <v>267</v>
      </c>
      <c r="BX392" s="100" t="s">
        <v>269</v>
      </c>
      <c r="BY392" s="100" t="s">
        <v>269</v>
      </c>
      <c r="CD392" s="100">
        <v>39556000000</v>
      </c>
      <c r="CE392" s="100" t="s">
        <v>3095</v>
      </c>
      <c r="CF392" s="100">
        <v>122733</v>
      </c>
      <c r="CS392" s="100" t="s">
        <v>6375</v>
      </c>
      <c r="CT392" s="100" t="b">
        <f>Table1[[#This Row],[company_name_netzero]]&lt;&gt;""</f>
        <v>1</v>
      </c>
      <c r="CZ392" s="100" t="b">
        <f>Table1[[#This Row],[company_name_re100]]&lt;&gt;""</f>
        <v>0</v>
      </c>
    </row>
    <row r="393" spans="1:104" ht="21.9" hidden="1" customHeight="1">
      <c r="A393" s="100">
        <v>391</v>
      </c>
      <c r="B393" s="100" t="s">
        <v>420</v>
      </c>
      <c r="C393" s="100" t="s">
        <v>6376</v>
      </c>
      <c r="D393" s="100" t="s">
        <v>421</v>
      </c>
      <c r="E393" s="103">
        <v>2.4E-2</v>
      </c>
      <c r="F393" s="100" t="s">
        <v>422</v>
      </c>
      <c r="G393" s="103">
        <v>-0.247</v>
      </c>
      <c r="H393" s="100" t="s">
        <v>423</v>
      </c>
      <c r="I393" s="102">
        <v>7150</v>
      </c>
      <c r="J393" s="100">
        <v>-1</v>
      </c>
      <c r="K393" s="100">
        <v>4</v>
      </c>
      <c r="AH393" s="100" t="b">
        <f>Table1[[#This Row],[sbti_id]]&lt;&gt;""</f>
        <v>0</v>
      </c>
      <c r="AI393" s="100" t="s">
        <v>420</v>
      </c>
      <c r="AJ393" s="100" t="s">
        <v>4009</v>
      </c>
      <c r="AK393" s="100" t="s">
        <v>2990</v>
      </c>
      <c r="AL393" s="100" t="s">
        <v>2264</v>
      </c>
      <c r="AM393" s="100" t="s">
        <v>269</v>
      </c>
      <c r="AN393" s="100" t="s">
        <v>417</v>
      </c>
      <c r="AQ393" s="100">
        <v>2050</v>
      </c>
      <c r="AR393" s="100" t="s">
        <v>2992</v>
      </c>
      <c r="AS393" s="100">
        <v>2021</v>
      </c>
      <c r="AT393" s="101" t="s">
        <v>6377</v>
      </c>
      <c r="AU393" s="100" t="s">
        <v>6378</v>
      </c>
      <c r="AV393" s="100" t="s">
        <v>2995</v>
      </c>
      <c r="AW393" s="100">
        <v>2035</v>
      </c>
      <c r="AX393" s="100">
        <v>35</v>
      </c>
      <c r="AY393" s="100">
        <v>2019</v>
      </c>
      <c r="AZ393" s="101" t="s">
        <v>6379</v>
      </c>
      <c r="BA393" s="101" t="s">
        <v>6380</v>
      </c>
      <c r="BB393" s="100" t="s">
        <v>2998</v>
      </c>
      <c r="BC393" s="100" t="s">
        <v>266</v>
      </c>
      <c r="BD393" s="100" t="s">
        <v>266</v>
      </c>
      <c r="BE393" s="100" t="s">
        <v>269</v>
      </c>
      <c r="BF393" s="100" t="s">
        <v>6381</v>
      </c>
      <c r="BG393" s="100" t="s">
        <v>266</v>
      </c>
      <c r="BH393" s="100" t="s">
        <v>3448</v>
      </c>
      <c r="BI393" s="100" t="s">
        <v>3001</v>
      </c>
      <c r="BJ393" s="100" t="s">
        <v>266</v>
      </c>
      <c r="BK393" s="100" t="s">
        <v>266</v>
      </c>
      <c r="BL393" s="101" t="s">
        <v>6382</v>
      </c>
      <c r="BM393" s="100" t="s">
        <v>266</v>
      </c>
      <c r="BN393" s="100" t="s">
        <v>3352</v>
      </c>
      <c r="BQ393" s="100" t="s">
        <v>269</v>
      </c>
      <c r="BR393" s="100" t="s">
        <v>880</v>
      </c>
      <c r="BS393" s="101" t="s">
        <v>6383</v>
      </c>
      <c r="BX393" s="100" t="s">
        <v>269</v>
      </c>
      <c r="BY393" s="100" t="s">
        <v>269</v>
      </c>
      <c r="CD393" s="100">
        <v>39619000000</v>
      </c>
      <c r="CE393" s="100" t="s">
        <v>3036</v>
      </c>
      <c r="CF393" s="100">
        <v>7150</v>
      </c>
      <c r="CT393" s="100" t="b">
        <f>Table1[[#This Row],[company_name_netzero]]&lt;&gt;""</f>
        <v>1</v>
      </c>
      <c r="CZ393" s="100" t="b">
        <f>Table1[[#This Row],[company_name_re100]]&lt;&gt;""</f>
        <v>0</v>
      </c>
    </row>
    <row r="394" spans="1:104" ht="21.9" hidden="1" customHeight="1">
      <c r="A394" s="100">
        <v>392</v>
      </c>
      <c r="B394" s="100" t="s">
        <v>1709</v>
      </c>
      <c r="C394" s="100" t="s">
        <v>6384</v>
      </c>
      <c r="D394" s="100" t="s">
        <v>1710</v>
      </c>
      <c r="E394" s="103">
        <v>2.5999999999999999E-2</v>
      </c>
      <c r="F394" s="100" t="s">
        <v>1711</v>
      </c>
      <c r="G394" s="103">
        <v>3.7999999999999999E-2</v>
      </c>
      <c r="H394" s="100" t="s">
        <v>1712</v>
      </c>
      <c r="I394" s="102">
        <v>83959</v>
      </c>
      <c r="J394" s="100" t="s">
        <v>2976</v>
      </c>
      <c r="K394" s="100">
        <v>16</v>
      </c>
      <c r="AH394" s="100" t="b">
        <f>Table1[[#This Row],[sbti_id]]&lt;&gt;""</f>
        <v>0</v>
      </c>
      <c r="AI394" s="100" t="s">
        <v>1709</v>
      </c>
      <c r="AJ394" s="100" t="s">
        <v>3287</v>
      </c>
      <c r="AK394" s="100" t="s">
        <v>3136</v>
      </c>
      <c r="AL394" s="100" t="s">
        <v>2264</v>
      </c>
      <c r="AM394" s="100" t="s">
        <v>266</v>
      </c>
      <c r="AN394" s="100" t="s">
        <v>417</v>
      </c>
      <c r="AQ394" s="100">
        <v>2040</v>
      </c>
      <c r="AR394" s="100" t="s">
        <v>2992</v>
      </c>
      <c r="AS394" s="100">
        <v>2023</v>
      </c>
      <c r="AT394" s="100" t="s">
        <v>6385</v>
      </c>
      <c r="AU394" s="100" t="s">
        <v>6386</v>
      </c>
      <c r="AV394" s="100" t="s">
        <v>2995</v>
      </c>
      <c r="AW394" s="100">
        <v>2030</v>
      </c>
      <c r="AX394" s="100">
        <v>66</v>
      </c>
      <c r="AY394" s="100">
        <v>2016</v>
      </c>
      <c r="AZ394" s="101" t="s">
        <v>6387</v>
      </c>
      <c r="BA394" s="101" t="s">
        <v>6388</v>
      </c>
      <c r="BB394" s="100" t="s">
        <v>267</v>
      </c>
      <c r="BC394" s="100" t="s">
        <v>266</v>
      </c>
      <c r="BD394" s="100" t="s">
        <v>266</v>
      </c>
      <c r="BE394" s="100" t="s">
        <v>266</v>
      </c>
      <c r="BG394" s="100" t="s">
        <v>266</v>
      </c>
      <c r="BH394" s="100" t="s">
        <v>3448</v>
      </c>
      <c r="BI394" s="100" t="s">
        <v>3001</v>
      </c>
      <c r="BJ394" s="100" t="s">
        <v>266</v>
      </c>
      <c r="BK394" s="100" t="s">
        <v>267</v>
      </c>
      <c r="BL394" s="101" t="s">
        <v>6389</v>
      </c>
      <c r="BM394" s="100" t="s">
        <v>267</v>
      </c>
      <c r="BQ394" s="100" t="s">
        <v>269</v>
      </c>
      <c r="BR394" s="100" t="s">
        <v>3019</v>
      </c>
      <c r="BS394" s="100" t="s">
        <v>6390</v>
      </c>
      <c r="BX394" s="100" t="s">
        <v>269</v>
      </c>
      <c r="BY394" s="100" t="s">
        <v>269</v>
      </c>
      <c r="CD394" s="100">
        <v>31050000000</v>
      </c>
      <c r="CE394" s="100" t="s">
        <v>3587</v>
      </c>
      <c r="CT394" s="100" t="b">
        <f>Table1[[#This Row],[company_name_netzero]]&lt;&gt;""</f>
        <v>1</v>
      </c>
      <c r="CZ394" s="100" t="b">
        <f>Table1[[#This Row],[company_name_re100]]&lt;&gt;""</f>
        <v>0</v>
      </c>
    </row>
    <row r="395" spans="1:104" ht="21.9" hidden="1" customHeight="1">
      <c r="A395" s="100">
        <v>393</v>
      </c>
      <c r="B395" s="100" t="s">
        <v>1705</v>
      </c>
      <c r="C395" s="100" t="s">
        <v>6391</v>
      </c>
      <c r="D395" s="100" t="s">
        <v>1706</v>
      </c>
      <c r="E395" s="103">
        <v>8.3000000000000004E-2</v>
      </c>
      <c r="F395" s="100" t="s">
        <v>1707</v>
      </c>
      <c r="G395" s="103">
        <v>0.215</v>
      </c>
      <c r="H395" s="100" t="s">
        <v>1708</v>
      </c>
      <c r="I395" s="102">
        <v>147189</v>
      </c>
      <c r="J395" s="100">
        <v>22</v>
      </c>
      <c r="K395" s="100">
        <v>4</v>
      </c>
      <c r="L395" s="100">
        <v>40002972</v>
      </c>
      <c r="M395" s="100" t="s">
        <v>6392</v>
      </c>
      <c r="N395" s="100" t="s">
        <v>6393</v>
      </c>
      <c r="P395" s="100" t="s">
        <v>2980</v>
      </c>
      <c r="Q395" s="100" t="s">
        <v>2277</v>
      </c>
      <c r="R395" s="100" t="s">
        <v>3181</v>
      </c>
      <c r="S395" s="100" t="s">
        <v>4218</v>
      </c>
      <c r="T395" s="100" t="s">
        <v>673</v>
      </c>
      <c r="U395" s="100" t="s">
        <v>2984</v>
      </c>
      <c r="V395" s="100">
        <v>2030</v>
      </c>
      <c r="W395" s="100" t="s">
        <v>673</v>
      </c>
      <c r="X395" s="100" t="s">
        <v>2984</v>
      </c>
      <c r="Y395" s="100">
        <v>2050</v>
      </c>
      <c r="Z395" s="100" t="s">
        <v>673</v>
      </c>
      <c r="AA395" s="100">
        <v>2050</v>
      </c>
      <c r="AB395" s="101" t="s">
        <v>6394</v>
      </c>
      <c r="AE395" s="100" t="s">
        <v>2987</v>
      </c>
      <c r="AG395" s="104">
        <v>45750.041666666664</v>
      </c>
      <c r="AH395" s="100" t="b">
        <f>Table1[[#This Row],[sbti_id]]&lt;&gt;""</f>
        <v>1</v>
      </c>
      <c r="AI395" s="100" t="s">
        <v>1705</v>
      </c>
      <c r="AJ395" s="100" t="s">
        <v>3039</v>
      </c>
      <c r="AK395" s="100" t="s">
        <v>3040</v>
      </c>
      <c r="AL395" s="100" t="s">
        <v>2264</v>
      </c>
      <c r="AM395" s="100" t="s">
        <v>269</v>
      </c>
      <c r="AN395" s="100" t="s">
        <v>417</v>
      </c>
      <c r="AQ395" s="100">
        <v>2050</v>
      </c>
      <c r="AR395" s="100" t="s">
        <v>2992</v>
      </c>
      <c r="AS395" s="100">
        <v>2023</v>
      </c>
      <c r="AT395" s="109" t="s">
        <v>6395</v>
      </c>
      <c r="AU395" s="100" t="s">
        <v>6396</v>
      </c>
      <c r="AV395" s="100" t="s">
        <v>2995</v>
      </c>
      <c r="AW395" s="100">
        <v>2030</v>
      </c>
      <c r="AX395" s="100">
        <v>42</v>
      </c>
      <c r="AY395" s="100">
        <v>2023</v>
      </c>
      <c r="AZ395" s="100" t="s">
        <v>6397</v>
      </c>
      <c r="BA395" s="100" t="s">
        <v>6398</v>
      </c>
      <c r="BB395" s="100" t="s">
        <v>2998</v>
      </c>
      <c r="BC395" s="100" t="s">
        <v>266</v>
      </c>
      <c r="BD395" s="100" t="s">
        <v>266</v>
      </c>
      <c r="BE395" s="100" t="s">
        <v>266</v>
      </c>
      <c r="BF395" s="101" t="s">
        <v>6399</v>
      </c>
      <c r="BG395" s="100" t="s">
        <v>269</v>
      </c>
      <c r="BI395" s="100" t="s">
        <v>3001</v>
      </c>
      <c r="BJ395" s="100" t="s">
        <v>269</v>
      </c>
      <c r="BK395" s="100" t="s">
        <v>266</v>
      </c>
      <c r="BL395" s="101" t="s">
        <v>6400</v>
      </c>
      <c r="BM395" s="100" t="s">
        <v>266</v>
      </c>
      <c r="BN395" s="100" t="s">
        <v>3061</v>
      </c>
      <c r="BQ395" s="100" t="s">
        <v>269</v>
      </c>
      <c r="BR395" s="100" t="s">
        <v>3019</v>
      </c>
      <c r="BS395" s="101" t="s">
        <v>6401</v>
      </c>
      <c r="BX395" s="100" t="s">
        <v>269</v>
      </c>
      <c r="BY395" s="100" t="s">
        <v>269</v>
      </c>
      <c r="CD395" s="100">
        <v>39421000000</v>
      </c>
      <c r="CE395" s="100" t="s">
        <v>3080</v>
      </c>
      <c r="CF395" s="100">
        <v>147189</v>
      </c>
      <c r="CT395" s="100" t="b">
        <f>Table1[[#This Row],[company_name_netzero]]&lt;&gt;""</f>
        <v>1</v>
      </c>
      <c r="CZ395" s="100" t="b">
        <f>Table1[[#This Row],[company_name_re100]]&lt;&gt;""</f>
        <v>0</v>
      </c>
    </row>
    <row r="396" spans="1:104" ht="21.9" hidden="1" customHeight="1">
      <c r="A396" s="100">
        <v>394</v>
      </c>
      <c r="B396" s="100" t="s">
        <v>1741</v>
      </c>
      <c r="C396" s="100" t="s">
        <v>6402</v>
      </c>
      <c r="D396" s="100" t="s">
        <v>1742</v>
      </c>
      <c r="E396" s="103">
        <v>5.6000000000000001E-2</v>
      </c>
      <c r="F396" s="100" t="s">
        <v>1743</v>
      </c>
      <c r="G396" s="106">
        <v>0.02</v>
      </c>
      <c r="H396" s="100" t="s">
        <v>1744</v>
      </c>
      <c r="I396" s="102">
        <v>4010</v>
      </c>
      <c r="J396" s="100">
        <v>8</v>
      </c>
      <c r="K396" s="100">
        <v>2</v>
      </c>
      <c r="AH396" s="100" t="b">
        <f>Table1[[#This Row],[sbti_id]]&lt;&gt;""</f>
        <v>0</v>
      </c>
      <c r="CT396" s="100" t="b">
        <f>Table1[[#This Row],[company_name_netzero]]&lt;&gt;""</f>
        <v>0</v>
      </c>
      <c r="CZ396" s="100" t="b">
        <f>Table1[[#This Row],[company_name_re100]]&lt;&gt;""</f>
        <v>0</v>
      </c>
    </row>
    <row r="397" spans="1:104" ht="21.9" hidden="1" customHeight="1">
      <c r="A397" s="100">
        <v>395</v>
      </c>
      <c r="B397" s="100" t="s">
        <v>2177</v>
      </c>
      <c r="C397" s="100" t="s">
        <v>6403</v>
      </c>
      <c r="D397" s="100" t="s">
        <v>2178</v>
      </c>
      <c r="E397" s="103">
        <v>-4.8000000000000001E-2</v>
      </c>
      <c r="F397" s="100" t="s">
        <v>2179</v>
      </c>
      <c r="H397" s="100" t="s">
        <v>2180</v>
      </c>
      <c r="I397" s="102">
        <v>35000</v>
      </c>
      <c r="J397" s="100">
        <v>-29</v>
      </c>
      <c r="K397" s="100">
        <v>3</v>
      </c>
      <c r="AH397" s="100" t="b">
        <f>Table1[[#This Row],[sbti_id]]&lt;&gt;""</f>
        <v>0</v>
      </c>
      <c r="AI397" s="100" t="s">
        <v>2177</v>
      </c>
      <c r="AJ397" s="100" t="s">
        <v>2989</v>
      </c>
      <c r="AK397" s="100" t="s">
        <v>2990</v>
      </c>
      <c r="AL397" s="100" t="s">
        <v>2264</v>
      </c>
      <c r="AM397" s="100" t="s">
        <v>269</v>
      </c>
      <c r="AN397" s="100" t="s">
        <v>417</v>
      </c>
      <c r="AQ397" s="100">
        <v>2030</v>
      </c>
      <c r="AR397" s="100" t="s">
        <v>3041</v>
      </c>
      <c r="AS397" s="100">
        <v>2021</v>
      </c>
      <c r="AT397" s="101" t="s">
        <v>6404</v>
      </c>
      <c r="AU397" s="100" t="s">
        <v>6405</v>
      </c>
      <c r="AV397" s="100" t="s">
        <v>3013</v>
      </c>
      <c r="BB397" s="100" t="s">
        <v>267</v>
      </c>
      <c r="BC397" s="100" t="s">
        <v>266</v>
      </c>
      <c r="BD397" s="100" t="s">
        <v>266</v>
      </c>
      <c r="BE397" s="100" t="s">
        <v>738</v>
      </c>
      <c r="BF397" s="101" t="s">
        <v>6406</v>
      </c>
      <c r="BG397" s="100" t="s">
        <v>269</v>
      </c>
      <c r="BI397" s="100" t="s">
        <v>3360</v>
      </c>
      <c r="BJ397" s="100" t="s">
        <v>269</v>
      </c>
      <c r="BK397" s="100" t="s">
        <v>269</v>
      </c>
      <c r="BM397" s="100" t="s">
        <v>266</v>
      </c>
      <c r="BN397" s="100" t="s">
        <v>3061</v>
      </c>
      <c r="BQ397" s="100" t="s">
        <v>269</v>
      </c>
      <c r="BR397" s="100" t="s">
        <v>267</v>
      </c>
      <c r="BS397" s="100" t="s">
        <v>6407</v>
      </c>
      <c r="BX397" s="100" t="s">
        <v>269</v>
      </c>
      <c r="BY397" s="100" t="s">
        <v>269</v>
      </c>
      <c r="CD397" s="100">
        <v>39297000000</v>
      </c>
      <c r="CE397" s="100" t="s">
        <v>3080</v>
      </c>
      <c r="CF397" s="100">
        <v>35000</v>
      </c>
      <c r="CT397" s="100" t="b">
        <f>Table1[[#This Row],[company_name_netzero]]&lt;&gt;""</f>
        <v>1</v>
      </c>
      <c r="CZ397" s="100" t="b">
        <f>Table1[[#This Row],[company_name_re100]]&lt;&gt;""</f>
        <v>0</v>
      </c>
    </row>
    <row r="398" spans="1:104" ht="21.9" hidden="1" customHeight="1">
      <c r="A398" s="100">
        <v>396</v>
      </c>
      <c r="B398" s="100" t="s">
        <v>1750</v>
      </c>
      <c r="C398" s="100" t="s">
        <v>6408</v>
      </c>
      <c r="D398" s="100" t="s">
        <v>1751</v>
      </c>
      <c r="E398" s="103">
        <v>-0.13900000000000001</v>
      </c>
      <c r="F398" s="100" t="s">
        <v>1752</v>
      </c>
      <c r="G398" s="106">
        <v>-0.42</v>
      </c>
      <c r="H398" s="100" t="s">
        <v>1753</v>
      </c>
      <c r="I398" s="102">
        <v>10730</v>
      </c>
      <c r="J398" s="100">
        <v>-61</v>
      </c>
      <c r="K398" s="100">
        <v>18</v>
      </c>
      <c r="AH398" s="100" t="b">
        <f>Table1[[#This Row],[sbti_id]]&lt;&gt;""</f>
        <v>0</v>
      </c>
      <c r="AI398" s="100" t="s">
        <v>6409</v>
      </c>
      <c r="AJ398" s="100" t="s">
        <v>2989</v>
      </c>
      <c r="AK398" s="100" t="s">
        <v>2990</v>
      </c>
      <c r="AL398" s="100" t="s">
        <v>2264</v>
      </c>
      <c r="AM398" s="100" t="s">
        <v>266</v>
      </c>
      <c r="AN398" s="100" t="s">
        <v>3013</v>
      </c>
      <c r="AU398" s="100" t="s">
        <v>6410</v>
      </c>
      <c r="BA398" s="101" t="s">
        <v>6411</v>
      </c>
      <c r="BC398" s="100" t="s">
        <v>266</v>
      </c>
      <c r="BD398" s="100" t="s">
        <v>266</v>
      </c>
      <c r="BE398" s="100" t="s">
        <v>267</v>
      </c>
      <c r="BF398" s="100" t="s">
        <v>6412</v>
      </c>
      <c r="BG398" s="100" t="s">
        <v>269</v>
      </c>
      <c r="BI398" s="100" t="s">
        <v>3001</v>
      </c>
      <c r="BJ398" s="100" t="s">
        <v>266</v>
      </c>
      <c r="BK398" s="100" t="s">
        <v>269</v>
      </c>
      <c r="BL398" s="101" t="s">
        <v>6413</v>
      </c>
      <c r="BM398" s="100" t="s">
        <v>267</v>
      </c>
      <c r="BQ398" s="100" t="s">
        <v>269</v>
      </c>
      <c r="BR398" s="100" t="s">
        <v>269</v>
      </c>
      <c r="BS398" s="101" t="s">
        <v>6414</v>
      </c>
      <c r="BX398" s="100" t="s">
        <v>269</v>
      </c>
      <c r="BY398" s="100" t="s">
        <v>269</v>
      </c>
      <c r="CD398" s="100">
        <v>28400000000</v>
      </c>
      <c r="CE398" s="100" t="s">
        <v>3587</v>
      </c>
      <c r="CT398" s="100" t="b">
        <f>Table1[[#This Row],[company_name_netzero]]&lt;&gt;""</f>
        <v>1</v>
      </c>
      <c r="CZ398" s="100" t="b">
        <f>Table1[[#This Row],[company_name_re100]]&lt;&gt;""</f>
        <v>0</v>
      </c>
    </row>
    <row r="399" spans="1:104" ht="21.9" hidden="1" customHeight="1">
      <c r="A399" s="100">
        <v>397</v>
      </c>
      <c r="B399" s="100" t="s">
        <v>819</v>
      </c>
      <c r="C399" s="100" t="s">
        <v>6415</v>
      </c>
      <c r="D399" s="100" t="s">
        <v>820</v>
      </c>
      <c r="E399" s="103">
        <v>0.20699999999999999</v>
      </c>
      <c r="F399" s="100" t="s">
        <v>821</v>
      </c>
      <c r="G399" s="103">
        <v>-0.13400000000000001</v>
      </c>
      <c r="H399" s="100" t="s">
        <v>822</v>
      </c>
      <c r="I399" s="102">
        <v>15250</v>
      </c>
      <c r="J399" s="100">
        <v>100</v>
      </c>
      <c r="K399" s="100">
        <v>12</v>
      </c>
      <c r="AH399" s="100" t="b">
        <f>Table1[[#This Row],[sbti_id]]&lt;&gt;""</f>
        <v>0</v>
      </c>
      <c r="AI399" s="100" t="s">
        <v>819</v>
      </c>
      <c r="AJ399" s="100" t="s">
        <v>4009</v>
      </c>
      <c r="AK399" s="100" t="s">
        <v>2990</v>
      </c>
      <c r="AL399" s="100" t="s">
        <v>2264</v>
      </c>
      <c r="AM399" s="100" t="s">
        <v>269</v>
      </c>
      <c r="AN399" s="100" t="s">
        <v>417</v>
      </c>
      <c r="AQ399" s="100">
        <v>2050</v>
      </c>
      <c r="AR399" s="100" t="s">
        <v>2992</v>
      </c>
      <c r="AS399" s="100">
        <v>2020</v>
      </c>
      <c r="AT399" s="100" t="s">
        <v>6416</v>
      </c>
      <c r="AU399" s="100" t="s">
        <v>6417</v>
      </c>
      <c r="AV399" s="100" t="s">
        <v>3027</v>
      </c>
      <c r="AW399" s="100">
        <v>2030</v>
      </c>
      <c r="AX399" s="100">
        <v>35</v>
      </c>
      <c r="AY399" s="100">
        <v>2018</v>
      </c>
      <c r="AZ399" s="101" t="s">
        <v>6418</v>
      </c>
      <c r="BA399" s="101" t="s">
        <v>6419</v>
      </c>
      <c r="BB399" s="100" t="s">
        <v>2998</v>
      </c>
      <c r="BC399" s="100" t="s">
        <v>266</v>
      </c>
      <c r="BD399" s="100" t="s">
        <v>266</v>
      </c>
      <c r="BE399" s="100" t="s">
        <v>269</v>
      </c>
      <c r="BG399" s="100" t="s">
        <v>266</v>
      </c>
      <c r="BH399" s="100" t="s">
        <v>3921</v>
      </c>
      <c r="BI399" s="100" t="s">
        <v>3001</v>
      </c>
      <c r="BJ399" s="100" t="s">
        <v>269</v>
      </c>
      <c r="BK399" s="100" t="s">
        <v>266</v>
      </c>
      <c r="BL399" s="101" t="s">
        <v>6420</v>
      </c>
      <c r="BM399" s="100" t="s">
        <v>266</v>
      </c>
      <c r="BN399" s="100" t="s">
        <v>4442</v>
      </c>
      <c r="BO399" s="100">
        <v>20</v>
      </c>
      <c r="BQ399" s="100" t="s">
        <v>266</v>
      </c>
      <c r="BR399" s="100" t="s">
        <v>418</v>
      </c>
      <c r="BS399" s="101" t="s">
        <v>6421</v>
      </c>
      <c r="BX399" s="100" t="s">
        <v>269</v>
      </c>
      <c r="BY399" s="100" t="s">
        <v>269</v>
      </c>
      <c r="CD399" s="100">
        <v>39116000000</v>
      </c>
      <c r="CE399" s="100" t="s">
        <v>3036</v>
      </c>
      <c r="CF399" s="100">
        <v>14500</v>
      </c>
      <c r="CO399" s="100" t="s">
        <v>6422</v>
      </c>
      <c r="CT399" s="100" t="b">
        <f>Table1[[#This Row],[company_name_netzero]]&lt;&gt;""</f>
        <v>1</v>
      </c>
      <c r="CZ399" s="100" t="b">
        <f>Table1[[#This Row],[company_name_re100]]&lt;&gt;""</f>
        <v>0</v>
      </c>
    </row>
    <row r="400" spans="1:104" ht="21.9" hidden="1" customHeight="1">
      <c r="A400" s="100">
        <v>398</v>
      </c>
      <c r="B400" s="100" t="s">
        <v>1444</v>
      </c>
      <c r="C400" s="100" t="s">
        <v>6423</v>
      </c>
      <c r="D400" s="100" t="s">
        <v>1445</v>
      </c>
      <c r="E400" s="103">
        <v>0.157</v>
      </c>
      <c r="F400" s="100" t="s">
        <v>1446</v>
      </c>
      <c r="G400" s="103">
        <v>0.61099999999999999</v>
      </c>
      <c r="H400" s="100" t="s">
        <v>1447</v>
      </c>
      <c r="I400" s="102">
        <v>14000</v>
      </c>
      <c r="J400" s="100">
        <v>70</v>
      </c>
      <c r="K400" s="100">
        <v>5</v>
      </c>
      <c r="L400" s="100">
        <v>40010747</v>
      </c>
      <c r="M400" s="100" t="s">
        <v>1444</v>
      </c>
      <c r="N400" s="100" t="s">
        <v>6424</v>
      </c>
      <c r="O400" s="100" t="s">
        <v>6425</v>
      </c>
      <c r="P400" s="100" t="s">
        <v>2980</v>
      </c>
      <c r="Q400" s="100" t="s">
        <v>2981</v>
      </c>
      <c r="R400" s="100" t="s">
        <v>2982</v>
      </c>
      <c r="S400" s="100" t="s">
        <v>3479</v>
      </c>
      <c r="T400" s="100" t="s">
        <v>673</v>
      </c>
      <c r="U400" s="100" t="s">
        <v>2984</v>
      </c>
      <c r="V400" s="100">
        <v>2030</v>
      </c>
      <c r="Z400" s="100" t="s">
        <v>1421</v>
      </c>
      <c r="AB400" s="100" t="s">
        <v>6426</v>
      </c>
      <c r="AC400" s="100" t="s">
        <v>2986</v>
      </c>
      <c r="AD400" s="104">
        <v>44286.041666666664</v>
      </c>
      <c r="AE400" s="100" t="s">
        <v>2987</v>
      </c>
      <c r="AF400" s="100" t="s">
        <v>2988</v>
      </c>
      <c r="AG400" s="104">
        <v>45015.041666666664</v>
      </c>
      <c r="AH400" s="100" t="b">
        <f>Table1[[#This Row],[sbti_id]]&lt;&gt;""</f>
        <v>1</v>
      </c>
      <c r="AI400" s="100" t="s">
        <v>1444</v>
      </c>
      <c r="AJ400" s="100" t="s">
        <v>2989</v>
      </c>
      <c r="AK400" s="100" t="s">
        <v>2990</v>
      </c>
      <c r="AL400" s="100" t="s">
        <v>2264</v>
      </c>
      <c r="AM400" s="100" t="s">
        <v>269</v>
      </c>
      <c r="AN400" s="100" t="s">
        <v>417</v>
      </c>
      <c r="AQ400" s="100">
        <v>2050</v>
      </c>
      <c r="AS400" s="100">
        <v>2021</v>
      </c>
      <c r="AT400" s="101" t="s">
        <v>6427</v>
      </c>
      <c r="AU400" s="100" t="s">
        <v>6428</v>
      </c>
      <c r="AZ400" s="101" t="s">
        <v>6429</v>
      </c>
      <c r="BA400" s="101" t="s">
        <v>6430</v>
      </c>
      <c r="BB400" s="100" t="s">
        <v>2998</v>
      </c>
      <c r="BC400" s="100" t="s">
        <v>266</v>
      </c>
      <c r="BD400" s="100" t="s">
        <v>266</v>
      </c>
      <c r="BE400" s="100" t="s">
        <v>266</v>
      </c>
      <c r="BF400" s="101" t="s">
        <v>6431</v>
      </c>
      <c r="BG400" s="100" t="s">
        <v>266</v>
      </c>
      <c r="BH400" s="100" t="s">
        <v>3201</v>
      </c>
      <c r="BI400" s="100" t="s">
        <v>3001</v>
      </c>
      <c r="BJ400" s="100" t="s">
        <v>266</v>
      </c>
      <c r="BK400" s="100" t="s">
        <v>266</v>
      </c>
      <c r="BL400" s="101" t="s">
        <v>6432</v>
      </c>
      <c r="BM400" s="100" t="s">
        <v>266</v>
      </c>
      <c r="BN400" s="100" t="s">
        <v>6433</v>
      </c>
      <c r="BP400" s="101" t="s">
        <v>6434</v>
      </c>
      <c r="BQ400" s="100" t="s">
        <v>266</v>
      </c>
      <c r="BR400" s="100" t="s">
        <v>418</v>
      </c>
      <c r="BS400" s="100" t="s">
        <v>6435</v>
      </c>
      <c r="BX400" s="100" t="s">
        <v>269</v>
      </c>
      <c r="BY400" s="100" t="s">
        <v>266</v>
      </c>
      <c r="CD400" s="100">
        <v>39873000000</v>
      </c>
      <c r="CE400" s="100" t="s">
        <v>3080</v>
      </c>
      <c r="CF400" s="100">
        <v>14000</v>
      </c>
      <c r="CT400" s="100" t="b">
        <f>Table1[[#This Row],[company_name_netzero]]&lt;&gt;""</f>
        <v>1</v>
      </c>
      <c r="CZ400" s="100" t="b">
        <f>Table1[[#This Row],[company_name_re100]]&lt;&gt;""</f>
        <v>0</v>
      </c>
    </row>
    <row r="401" spans="1:104" ht="21.9" hidden="1" customHeight="1">
      <c r="A401" s="100">
        <v>399</v>
      </c>
      <c r="B401" s="100" t="s">
        <v>1647</v>
      </c>
      <c r="C401" s="100" t="s">
        <v>6436</v>
      </c>
      <c r="D401" s="100" t="s">
        <v>1648</v>
      </c>
      <c r="E401" s="103">
        <v>8.7999999999999995E-2</v>
      </c>
      <c r="F401" s="100" t="s">
        <v>1649</v>
      </c>
      <c r="G401" s="103">
        <v>0.40200000000000002</v>
      </c>
      <c r="H401" s="100" t="s">
        <v>1650</v>
      </c>
      <c r="I401" s="102">
        <v>49000</v>
      </c>
      <c r="J401" s="100">
        <v>27</v>
      </c>
      <c r="K401" s="100">
        <v>8</v>
      </c>
      <c r="L401" s="120">
        <v>40005716</v>
      </c>
      <c r="M401" s="128" t="s">
        <v>6437</v>
      </c>
      <c r="N401" s="128" t="s">
        <v>6438</v>
      </c>
      <c r="O401" s="128" t="s">
        <v>6439</v>
      </c>
      <c r="P401" s="128" t="s">
        <v>2980</v>
      </c>
      <c r="Q401" s="128" t="s">
        <v>2981</v>
      </c>
      <c r="R401" s="128" t="s">
        <v>2982</v>
      </c>
      <c r="S401" s="128" t="s">
        <v>3714</v>
      </c>
      <c r="T401" s="128" t="s">
        <v>673</v>
      </c>
      <c r="U401" s="128" t="s">
        <v>3329</v>
      </c>
      <c r="V401" s="128" t="s">
        <v>3086</v>
      </c>
      <c r="W401" s="128" t="s">
        <v>673</v>
      </c>
      <c r="X401" s="128" t="s">
        <v>3329</v>
      </c>
      <c r="Y401" s="128" t="s">
        <v>4262</v>
      </c>
      <c r="Z401" s="128" t="s">
        <v>673</v>
      </c>
      <c r="AA401" s="128" t="s">
        <v>4262</v>
      </c>
      <c r="AB401" s="129" t="s">
        <v>6440</v>
      </c>
      <c r="AC401" s="128" t="s">
        <v>2986</v>
      </c>
      <c r="AD401" s="135">
        <v>44206.041666666664</v>
      </c>
      <c r="AE401" s="128" t="s">
        <v>3332</v>
      </c>
      <c r="AF401" s="128"/>
      <c r="AG401" s="136">
        <v>45056.041666666664</v>
      </c>
      <c r="AH401" s="100" t="b">
        <f>Table1[[#This Row],[sbti_id]]&lt;&gt;""</f>
        <v>1</v>
      </c>
      <c r="AI401" s="100" t="s">
        <v>6441</v>
      </c>
      <c r="AJ401" s="100" t="s">
        <v>2989</v>
      </c>
      <c r="AK401" s="100" t="s">
        <v>2990</v>
      </c>
      <c r="AL401" s="100" t="s">
        <v>2264</v>
      </c>
      <c r="AM401" s="100" t="s">
        <v>269</v>
      </c>
      <c r="AN401" s="100" t="s">
        <v>417</v>
      </c>
      <c r="AQ401" s="100">
        <v>2040</v>
      </c>
      <c r="AR401" s="100" t="s">
        <v>2992</v>
      </c>
      <c r="AS401" s="100">
        <v>2021</v>
      </c>
      <c r="AT401" s="100" t="s">
        <v>6442</v>
      </c>
      <c r="AU401" s="100" t="s">
        <v>6443</v>
      </c>
      <c r="AV401" s="100" t="s">
        <v>2995</v>
      </c>
      <c r="AW401" s="100">
        <v>2030</v>
      </c>
      <c r="AX401" s="100">
        <v>50</v>
      </c>
      <c r="AY401" s="100">
        <v>2020</v>
      </c>
      <c r="AZ401" s="100" t="s">
        <v>6330</v>
      </c>
      <c r="BA401" s="100" t="s">
        <v>6444</v>
      </c>
      <c r="BB401" s="100" t="s">
        <v>267</v>
      </c>
      <c r="BC401" s="100" t="s">
        <v>266</v>
      </c>
      <c r="BD401" s="100" t="s">
        <v>266</v>
      </c>
      <c r="BE401" s="100" t="s">
        <v>266</v>
      </c>
      <c r="BF401" s="100" t="s">
        <v>6445</v>
      </c>
      <c r="BG401" s="100" t="s">
        <v>266</v>
      </c>
      <c r="BH401" s="100" t="s">
        <v>3076</v>
      </c>
      <c r="BI401" s="100" t="s">
        <v>3001</v>
      </c>
      <c r="BJ401" s="100" t="s">
        <v>269</v>
      </c>
      <c r="BK401" s="100" t="s">
        <v>266</v>
      </c>
      <c r="BL401" s="101" t="s">
        <v>6446</v>
      </c>
      <c r="BM401" s="100" t="s">
        <v>266</v>
      </c>
      <c r="BN401" s="100" t="s">
        <v>3061</v>
      </c>
      <c r="BQ401" s="100" t="s">
        <v>269</v>
      </c>
      <c r="BR401" s="100" t="s">
        <v>267</v>
      </c>
      <c r="BS401" s="100" t="s">
        <v>6447</v>
      </c>
      <c r="BX401" s="100" t="s">
        <v>269</v>
      </c>
      <c r="BY401" s="100" t="s">
        <v>269</v>
      </c>
      <c r="CD401" s="100">
        <v>40695000000</v>
      </c>
      <c r="CE401" s="100" t="s">
        <v>3095</v>
      </c>
      <c r="CF401" s="100">
        <v>49000</v>
      </c>
      <c r="CT401" s="100" t="b">
        <f>Table1[[#This Row],[company_name_netzero]]&lt;&gt;""</f>
        <v>1</v>
      </c>
      <c r="CZ401" s="100" t="b">
        <f>Table1[[#This Row],[company_name_re100]]&lt;&gt;""</f>
        <v>0</v>
      </c>
    </row>
    <row r="402" spans="1:104" ht="21.9" hidden="1" customHeight="1">
      <c r="A402" s="100">
        <v>400</v>
      </c>
      <c r="B402" s="100" t="s">
        <v>1185</v>
      </c>
      <c r="C402" s="100" t="s">
        <v>6448</v>
      </c>
      <c r="D402" s="100" t="s">
        <v>1186</v>
      </c>
      <c r="E402" s="103">
        <v>-2.5000000000000001E-2</v>
      </c>
      <c r="F402" s="100" t="s">
        <v>1187</v>
      </c>
      <c r="G402" s="103">
        <v>1.9E-2</v>
      </c>
      <c r="H402" s="100" t="s">
        <v>1188</v>
      </c>
      <c r="I402" s="102">
        <v>64636</v>
      </c>
      <c r="J402" s="100">
        <v>-21</v>
      </c>
      <c r="K402" s="100">
        <v>28</v>
      </c>
      <c r="L402" s="100">
        <v>40002166</v>
      </c>
      <c r="M402" s="100" t="s">
        <v>6449</v>
      </c>
      <c r="N402" s="100" t="s">
        <v>6450</v>
      </c>
      <c r="O402" s="100" t="s">
        <v>6451</v>
      </c>
      <c r="P402" s="100" t="s">
        <v>2980</v>
      </c>
      <c r="Q402" s="100" t="s">
        <v>2540</v>
      </c>
      <c r="R402" s="100" t="s">
        <v>3181</v>
      </c>
      <c r="S402" s="100" t="s">
        <v>3789</v>
      </c>
      <c r="T402" s="100" t="s">
        <v>673</v>
      </c>
      <c r="U402" s="100" t="s">
        <v>2984</v>
      </c>
      <c r="V402" s="100" t="s">
        <v>3086</v>
      </c>
      <c r="W402" s="100" t="s">
        <v>673</v>
      </c>
      <c r="X402" s="100" t="s">
        <v>2984</v>
      </c>
      <c r="Y402" s="100" t="s">
        <v>4262</v>
      </c>
      <c r="Z402" s="100" t="s">
        <v>673</v>
      </c>
      <c r="AA402" s="100" t="s">
        <v>4262</v>
      </c>
      <c r="AB402" s="101" t="s">
        <v>6452</v>
      </c>
      <c r="AC402" s="100" t="s">
        <v>2986</v>
      </c>
      <c r="AD402" s="104">
        <v>45015.041666666664</v>
      </c>
      <c r="AE402" s="100" t="s">
        <v>2987</v>
      </c>
      <c r="AG402" s="104">
        <v>45708.041666666664</v>
      </c>
      <c r="AH402" s="100" t="b">
        <f>Table1[[#This Row],[sbti_id]]&lt;&gt;""</f>
        <v>1</v>
      </c>
      <c r="AI402" s="100" t="s">
        <v>1185</v>
      </c>
      <c r="AJ402" s="100" t="s">
        <v>3185</v>
      </c>
      <c r="AK402" s="100" t="s">
        <v>3040</v>
      </c>
      <c r="AL402" s="100" t="s">
        <v>2264</v>
      </c>
      <c r="AM402" s="100" t="s">
        <v>269</v>
      </c>
      <c r="AN402" s="100" t="s">
        <v>417</v>
      </c>
      <c r="AQ402" s="100">
        <v>2050</v>
      </c>
      <c r="AR402" s="100" t="s">
        <v>2992</v>
      </c>
      <c r="AS402" s="100">
        <v>2021</v>
      </c>
      <c r="AT402" s="101" t="s">
        <v>6453</v>
      </c>
      <c r="AU402" s="100" t="s">
        <v>6454</v>
      </c>
      <c r="AV402" s="100" t="s">
        <v>2995</v>
      </c>
      <c r="AW402" s="100">
        <v>2030</v>
      </c>
      <c r="AX402" s="100">
        <v>50</v>
      </c>
      <c r="AY402" s="100">
        <v>2019</v>
      </c>
      <c r="AZ402" s="101" t="s">
        <v>6455</v>
      </c>
      <c r="BA402" s="100" t="s">
        <v>6456</v>
      </c>
      <c r="BB402" s="100" t="s">
        <v>3014</v>
      </c>
      <c r="BC402" s="100" t="s">
        <v>266</v>
      </c>
      <c r="BD402" s="100" t="s">
        <v>266</v>
      </c>
      <c r="BE402" s="100" t="s">
        <v>266</v>
      </c>
      <c r="BF402" s="101" t="s">
        <v>6457</v>
      </c>
      <c r="BG402" s="100" t="s">
        <v>269</v>
      </c>
      <c r="BI402" s="100" t="s">
        <v>3001</v>
      </c>
      <c r="BJ402" s="100" t="s">
        <v>269</v>
      </c>
      <c r="BK402" s="100" t="s">
        <v>266</v>
      </c>
      <c r="BL402" s="101" t="s">
        <v>6458</v>
      </c>
      <c r="BM402" s="100" t="s">
        <v>266</v>
      </c>
      <c r="BN402" s="100" t="s">
        <v>3061</v>
      </c>
      <c r="BQ402" s="100" t="s">
        <v>269</v>
      </c>
      <c r="BR402" s="100" t="s">
        <v>267</v>
      </c>
      <c r="BS402" s="101" t="s">
        <v>6459</v>
      </c>
      <c r="BX402" s="100" t="s">
        <v>269</v>
      </c>
      <c r="BY402" s="100" t="s">
        <v>269</v>
      </c>
      <c r="CD402" s="100">
        <v>49300000000</v>
      </c>
      <c r="CE402" s="100" t="s">
        <v>3080</v>
      </c>
      <c r="CF402" s="100">
        <v>41996</v>
      </c>
      <c r="CT402" s="100" t="b">
        <f>Table1[[#This Row],[company_name_netzero]]&lt;&gt;""</f>
        <v>1</v>
      </c>
      <c r="CU402" s="100" t="s">
        <v>1185</v>
      </c>
      <c r="CV402" s="100">
        <v>2023</v>
      </c>
      <c r="CW402" s="100">
        <v>2050</v>
      </c>
      <c r="CX402" s="100" t="s">
        <v>3080</v>
      </c>
      <c r="CY402" s="100" t="s">
        <v>2540</v>
      </c>
      <c r="CZ402" s="100" t="b">
        <f>Table1[[#This Row],[company_name_re100]]&lt;&gt;""</f>
        <v>1</v>
      </c>
    </row>
    <row r="403" spans="1:104" ht="21.9" hidden="1" customHeight="1">
      <c r="A403" s="100">
        <v>401</v>
      </c>
      <c r="B403" s="100" t="s">
        <v>1777</v>
      </c>
      <c r="C403" s="100" t="s">
        <v>6460</v>
      </c>
      <c r="D403" s="100" t="s">
        <v>1778</v>
      </c>
      <c r="E403" s="103">
        <v>5.7000000000000002E-2</v>
      </c>
      <c r="F403" s="100" t="s">
        <v>1779</v>
      </c>
      <c r="G403" s="103">
        <v>0.17899999999999999</v>
      </c>
      <c r="H403" s="100" t="s">
        <v>1780</v>
      </c>
      <c r="I403" s="102">
        <v>52858</v>
      </c>
      <c r="J403" s="100">
        <v>11</v>
      </c>
      <c r="K403" s="100">
        <v>4</v>
      </c>
      <c r="AH403" s="100" t="b">
        <f>Table1[[#This Row],[sbti_id]]&lt;&gt;""</f>
        <v>0</v>
      </c>
      <c r="CT403" s="100" t="b">
        <f>Table1[[#This Row],[company_name_netzero]]&lt;&gt;""</f>
        <v>0</v>
      </c>
      <c r="CZ403" s="100" t="b">
        <f>Table1[[#This Row],[company_name_re100]]&lt;&gt;""</f>
        <v>0</v>
      </c>
    </row>
    <row r="404" spans="1:104" ht="21.9" hidden="1" customHeight="1">
      <c r="A404" s="100">
        <v>402</v>
      </c>
      <c r="B404" s="100" t="s">
        <v>903</v>
      </c>
      <c r="C404" s="100" t="s">
        <v>6461</v>
      </c>
      <c r="D404" s="100" t="s">
        <v>904</v>
      </c>
      <c r="E404" s="103">
        <v>-0.43099999999999999</v>
      </c>
      <c r="F404" s="100" t="s">
        <v>905</v>
      </c>
      <c r="G404" s="103">
        <v>-0.309</v>
      </c>
      <c r="H404" s="100" t="s">
        <v>906</v>
      </c>
      <c r="I404" s="102">
        <v>53000</v>
      </c>
      <c r="J404" s="100">
        <v>-211</v>
      </c>
      <c r="K404" s="100">
        <v>31</v>
      </c>
      <c r="AH404" s="100" t="b">
        <f>Table1[[#This Row],[sbti_id]]&lt;&gt;""</f>
        <v>0</v>
      </c>
      <c r="AI404" t="s">
        <v>2392</v>
      </c>
      <c r="AJ404" t="s">
        <v>2989</v>
      </c>
      <c r="AK404" t="s">
        <v>2990</v>
      </c>
      <c r="AL404" t="s">
        <v>2264</v>
      </c>
      <c r="AM404" t="s">
        <v>269</v>
      </c>
      <c r="AN404" t="s">
        <v>417</v>
      </c>
      <c r="AO404"/>
      <c r="AP404"/>
      <c r="AQ404">
        <v>2050</v>
      </c>
      <c r="AR404" t="s">
        <v>2992</v>
      </c>
      <c r="AS404">
        <v>2021</v>
      </c>
      <c r="AT404" s="1" t="s">
        <v>6462</v>
      </c>
      <c r="AU404" t="s">
        <v>6463</v>
      </c>
      <c r="AV404" t="s">
        <v>2995</v>
      </c>
      <c r="AW404">
        <v>2030</v>
      </c>
      <c r="AX404">
        <v>20</v>
      </c>
      <c r="AY404">
        <v>2019</v>
      </c>
      <c r="AZ404"/>
      <c r="BA404" s="1" t="s">
        <v>6464</v>
      </c>
      <c r="BB404" t="s">
        <v>2998</v>
      </c>
      <c r="BC404" t="s">
        <v>266</v>
      </c>
      <c r="BD404" t="s">
        <v>266</v>
      </c>
      <c r="BE404" t="s">
        <v>738</v>
      </c>
      <c r="BF404"/>
      <c r="BG404" t="s">
        <v>266</v>
      </c>
      <c r="BH404" t="s">
        <v>3059</v>
      </c>
      <c r="BI404" t="s">
        <v>3001</v>
      </c>
      <c r="BJ404" t="s">
        <v>269</v>
      </c>
      <c r="BK404" t="s">
        <v>266</v>
      </c>
      <c r="BL404" s="1" t="s">
        <v>6465</v>
      </c>
      <c r="BM404" t="s">
        <v>266</v>
      </c>
      <c r="BN404" t="s">
        <v>3226</v>
      </c>
      <c r="BO404"/>
      <c r="BP404" s="1" t="s">
        <v>6466</v>
      </c>
      <c r="BQ404" t="s">
        <v>269</v>
      </c>
      <c r="BR404" t="s">
        <v>880</v>
      </c>
      <c r="BS404" s="1" t="s">
        <v>6467</v>
      </c>
      <c r="BT404"/>
      <c r="BU404"/>
      <c r="BV404"/>
      <c r="BW404"/>
      <c r="BX404" t="s">
        <v>269</v>
      </c>
      <c r="BY404" t="s">
        <v>269</v>
      </c>
      <c r="BZ404"/>
      <c r="CA404"/>
      <c r="CB404"/>
      <c r="CC404"/>
      <c r="CD404">
        <v>39683000000</v>
      </c>
      <c r="CE404" t="s">
        <v>3095</v>
      </c>
      <c r="CF404">
        <v>53000</v>
      </c>
      <c r="CG404"/>
      <c r="CH404"/>
      <c r="CI404"/>
      <c r="CJ404"/>
      <c r="CK404"/>
      <c r="CL404"/>
      <c r="CM404"/>
      <c r="CN404"/>
      <c r="CO404"/>
      <c r="CP404"/>
      <c r="CQ404"/>
      <c r="CR404"/>
      <c r="CS404"/>
      <c r="CT404" s="100" t="b">
        <f>Table1[[#This Row],[company_name_netzero]]&lt;&gt;""</f>
        <v>1</v>
      </c>
      <c r="CZ404" s="100" t="b">
        <f>Table1[[#This Row],[company_name_re100]]&lt;&gt;""</f>
        <v>0</v>
      </c>
    </row>
    <row r="405" spans="1:104" ht="21.9" hidden="1" customHeight="1">
      <c r="A405" s="100">
        <v>403</v>
      </c>
      <c r="B405" s="100" t="s">
        <v>1755</v>
      </c>
      <c r="C405" s="100" t="s">
        <v>6468</v>
      </c>
      <c r="D405" s="100" t="s">
        <v>1756</v>
      </c>
      <c r="E405" s="103">
        <v>8.4000000000000005E-2</v>
      </c>
      <c r="F405" s="100" t="s">
        <v>1757</v>
      </c>
      <c r="G405" s="103">
        <v>0.372</v>
      </c>
      <c r="H405" s="100" t="s">
        <v>1758</v>
      </c>
      <c r="I405" s="102">
        <v>110000</v>
      </c>
      <c r="J405" s="100">
        <v>30</v>
      </c>
      <c r="K405" s="100">
        <v>3</v>
      </c>
      <c r="L405" s="100">
        <v>40001389</v>
      </c>
      <c r="M405" s="100" t="s">
        <v>1755</v>
      </c>
      <c r="O405" s="100" t="s">
        <v>6469</v>
      </c>
      <c r="P405" s="100" t="s">
        <v>2980</v>
      </c>
      <c r="Q405" s="100" t="s">
        <v>2439</v>
      </c>
      <c r="R405" s="100" t="s">
        <v>3136</v>
      </c>
      <c r="S405" s="100" t="s">
        <v>2983</v>
      </c>
      <c r="T405" s="100" t="s">
        <v>1421</v>
      </c>
      <c r="Z405" s="100" t="s">
        <v>1421</v>
      </c>
      <c r="AC405" s="100" t="s">
        <v>2986</v>
      </c>
      <c r="AD405" s="104">
        <v>44952.041666666664</v>
      </c>
      <c r="AF405" s="100" t="s">
        <v>2988</v>
      </c>
      <c r="AG405" s="104">
        <v>44952.041666666664</v>
      </c>
      <c r="AH405" s="100" t="b">
        <f>Table1[[#This Row],[sbti_id]]&lt;&gt;""</f>
        <v>1</v>
      </c>
      <c r="AI405" s="100" t="s">
        <v>1755</v>
      </c>
      <c r="AJ405" s="100" t="s">
        <v>3604</v>
      </c>
      <c r="AK405" s="100" t="s">
        <v>3136</v>
      </c>
      <c r="AL405" s="100" t="s">
        <v>2264</v>
      </c>
      <c r="AM405" s="100" t="s">
        <v>266</v>
      </c>
      <c r="AN405" s="100" t="s">
        <v>3013</v>
      </c>
      <c r="AQ405" s="100">
        <v>2050</v>
      </c>
      <c r="AT405" s="101" t="s">
        <v>6470</v>
      </c>
      <c r="AU405" s="100" t="s">
        <v>6471</v>
      </c>
      <c r="AZ405" s="101" t="s">
        <v>6472</v>
      </c>
      <c r="BC405" s="100" t="s">
        <v>267</v>
      </c>
      <c r="BD405" s="100" t="s">
        <v>267</v>
      </c>
      <c r="BE405" s="100" t="s">
        <v>267</v>
      </c>
      <c r="BL405" s="100" t="s">
        <v>6473</v>
      </c>
      <c r="BY405" s="100" t="s">
        <v>269</v>
      </c>
      <c r="CD405" s="100">
        <v>28000000000</v>
      </c>
      <c r="CE405" s="100" t="s">
        <v>3005</v>
      </c>
      <c r="CT405" s="100" t="b">
        <f>Table1[[#This Row],[company_name_netzero]]&lt;&gt;""</f>
        <v>1</v>
      </c>
      <c r="CZ405" s="100" t="b">
        <f>Table1[[#This Row],[company_name_re100]]&lt;&gt;""</f>
        <v>0</v>
      </c>
    </row>
    <row r="406" spans="1:104" ht="21.9" hidden="1" customHeight="1">
      <c r="A406" s="100">
        <v>404</v>
      </c>
      <c r="B406" s="100" t="s">
        <v>1032</v>
      </c>
      <c r="C406" s="100" t="s">
        <v>6474</v>
      </c>
      <c r="D406" s="100" t="s">
        <v>1033</v>
      </c>
      <c r="E406" s="106">
        <v>0.05</v>
      </c>
      <c r="F406" s="100" t="s">
        <v>1034</v>
      </c>
      <c r="G406" s="103">
        <v>8.0000000000000002E-3</v>
      </c>
      <c r="H406" s="100" t="s">
        <v>1035</v>
      </c>
      <c r="I406" s="102">
        <v>102000</v>
      </c>
      <c r="J406" s="100">
        <v>9</v>
      </c>
      <c r="K406" s="100">
        <v>31</v>
      </c>
      <c r="L406" s="100">
        <v>40013585</v>
      </c>
      <c r="M406" s="100" t="s">
        <v>6475</v>
      </c>
      <c r="N406" s="100" t="s">
        <v>6476</v>
      </c>
      <c r="O406" s="100" t="s">
        <v>6477</v>
      </c>
      <c r="P406" s="100" t="s">
        <v>2980</v>
      </c>
      <c r="Q406" s="100" t="s">
        <v>2981</v>
      </c>
      <c r="R406" s="100" t="s">
        <v>2982</v>
      </c>
      <c r="S406" s="100" t="s">
        <v>4407</v>
      </c>
      <c r="T406" s="100" t="s">
        <v>673</v>
      </c>
      <c r="U406" s="100" t="s">
        <v>4121</v>
      </c>
      <c r="V406" s="100">
        <v>2037</v>
      </c>
      <c r="AB406" s="101" t="s">
        <v>6478</v>
      </c>
      <c r="AE406" s="100" t="s">
        <v>4123</v>
      </c>
      <c r="AG406" s="104">
        <v>45057.041666666664</v>
      </c>
      <c r="AH406" s="100" t="b">
        <f>Table1[[#This Row],[sbti_id]]&lt;&gt;""</f>
        <v>1</v>
      </c>
      <c r="AI406" s="100" t="s">
        <v>1032</v>
      </c>
      <c r="AJ406" s="100" t="s">
        <v>2989</v>
      </c>
      <c r="AK406" s="100" t="s">
        <v>2990</v>
      </c>
      <c r="AL406" s="100" t="s">
        <v>2264</v>
      </c>
      <c r="AM406" s="100" t="s">
        <v>269</v>
      </c>
      <c r="AN406" s="100" t="s">
        <v>675</v>
      </c>
      <c r="AP406" s="100">
        <v>2018</v>
      </c>
      <c r="AQ406" s="100">
        <v>2035</v>
      </c>
      <c r="AR406" s="100" t="s">
        <v>2992</v>
      </c>
      <c r="AS406" s="100">
        <v>2021</v>
      </c>
      <c r="AT406" s="100" t="s">
        <v>6479</v>
      </c>
      <c r="AU406" s="100" t="s">
        <v>6480</v>
      </c>
      <c r="AV406" s="100" t="s">
        <v>3027</v>
      </c>
      <c r="AW406" s="100">
        <v>2024</v>
      </c>
      <c r="AX406" s="100">
        <v>10</v>
      </c>
      <c r="AY406" s="100">
        <v>2018</v>
      </c>
      <c r="AZ406" s="101" t="s">
        <v>6481</v>
      </c>
      <c r="BA406" s="100" t="s">
        <v>6482</v>
      </c>
      <c r="BB406" s="100" t="s">
        <v>2998</v>
      </c>
      <c r="BC406" s="100" t="s">
        <v>266</v>
      </c>
      <c r="BD406" s="100" t="s">
        <v>266</v>
      </c>
      <c r="BE406" s="100" t="s">
        <v>738</v>
      </c>
      <c r="BG406" s="100" t="s">
        <v>266</v>
      </c>
      <c r="BH406" s="100" t="s">
        <v>3469</v>
      </c>
      <c r="BI406" s="100" t="s">
        <v>3001</v>
      </c>
      <c r="BJ406" s="100" t="s">
        <v>266</v>
      </c>
      <c r="BK406" s="100" t="s">
        <v>266</v>
      </c>
      <c r="BL406" s="100" t="s">
        <v>6483</v>
      </c>
      <c r="BM406" s="100" t="s">
        <v>266</v>
      </c>
      <c r="BN406" s="100" t="s">
        <v>3061</v>
      </c>
      <c r="BQ406" s="100" t="s">
        <v>266</v>
      </c>
      <c r="BR406" s="100" t="s">
        <v>3019</v>
      </c>
      <c r="BX406" s="100" t="s">
        <v>266</v>
      </c>
      <c r="BY406" s="100" t="s">
        <v>269</v>
      </c>
      <c r="CD406" s="100">
        <v>38496000000</v>
      </c>
      <c r="CE406" s="100" t="s">
        <v>3095</v>
      </c>
      <c r="CF406" s="100">
        <v>113000</v>
      </c>
      <c r="CO406" s="100" t="s">
        <v>6484</v>
      </c>
      <c r="CT406" s="100" t="b">
        <f>Table1[[#This Row],[company_name_netzero]]&lt;&gt;""</f>
        <v>1</v>
      </c>
      <c r="CZ406" s="100" t="b">
        <f>Table1[[#This Row],[company_name_re100]]&lt;&gt;""</f>
        <v>0</v>
      </c>
    </row>
    <row r="407" spans="1:104" ht="21.9" hidden="1" customHeight="1">
      <c r="A407" s="100">
        <v>405</v>
      </c>
      <c r="B407" s="100" t="s">
        <v>1760</v>
      </c>
      <c r="C407" s="100" t="s">
        <v>6485</v>
      </c>
      <c r="D407" s="100" t="s">
        <v>1761</v>
      </c>
      <c r="E407" s="103">
        <v>4.4999999999999998E-2</v>
      </c>
      <c r="F407" s="100" t="s">
        <v>1762</v>
      </c>
      <c r="G407" s="103">
        <v>-0.19600000000000001</v>
      </c>
      <c r="H407" s="100" t="s">
        <v>1763</v>
      </c>
      <c r="I407" s="102">
        <v>11492</v>
      </c>
      <c r="J407" s="100">
        <v>5</v>
      </c>
      <c r="K407" s="100">
        <v>4</v>
      </c>
      <c r="AH407" s="100" t="b">
        <f>Table1[[#This Row],[sbti_id]]&lt;&gt;""</f>
        <v>0</v>
      </c>
      <c r="CT407" s="100" t="b">
        <f>Table1[[#This Row],[company_name_netzero]]&lt;&gt;""</f>
        <v>0</v>
      </c>
      <c r="CZ407" s="100" t="b">
        <f>Table1[[#This Row],[company_name_re100]]&lt;&gt;""</f>
        <v>0</v>
      </c>
    </row>
    <row r="408" spans="1:104" ht="21.9" hidden="1" customHeight="1">
      <c r="A408" s="100">
        <v>406</v>
      </c>
      <c r="B408" s="100" t="s">
        <v>1765</v>
      </c>
      <c r="C408" s="100" t="s">
        <v>6486</v>
      </c>
      <c r="D408" s="100" t="s">
        <v>1766</v>
      </c>
      <c r="F408" s="100" t="s">
        <v>1767</v>
      </c>
      <c r="G408" s="103">
        <v>-0.436</v>
      </c>
      <c r="H408" s="100" t="s">
        <v>1768</v>
      </c>
      <c r="I408" s="102">
        <v>83115</v>
      </c>
      <c r="J408" s="100">
        <v>-12</v>
      </c>
      <c r="K408" s="100">
        <v>3</v>
      </c>
      <c r="AH408" s="100" t="b">
        <f>Table1[[#This Row],[sbti_id]]&lt;&gt;""</f>
        <v>0</v>
      </c>
      <c r="CT408" s="100" t="b">
        <f>Table1[[#This Row],[company_name_netzero]]&lt;&gt;""</f>
        <v>0</v>
      </c>
      <c r="CZ408" s="100" t="b">
        <f>Table1[[#This Row],[company_name_re100]]&lt;&gt;""</f>
        <v>0</v>
      </c>
    </row>
    <row r="409" spans="1:104" ht="21.9" hidden="1" customHeight="1">
      <c r="A409" s="100">
        <v>407</v>
      </c>
      <c r="B409" s="100" t="s">
        <v>1771</v>
      </c>
      <c r="C409" s="100" t="s">
        <v>6487</v>
      </c>
      <c r="D409" s="100" t="s">
        <v>1772</v>
      </c>
      <c r="E409" s="106">
        <v>0.04</v>
      </c>
      <c r="F409" s="100" t="s">
        <v>1773</v>
      </c>
      <c r="G409" s="103">
        <v>0.189</v>
      </c>
      <c r="H409" s="100" t="s">
        <v>1774</v>
      </c>
      <c r="I409" s="102">
        <v>49402</v>
      </c>
      <c r="J409" s="100">
        <v>4</v>
      </c>
      <c r="K409" s="100">
        <v>6</v>
      </c>
      <c r="AH409" s="100" t="b">
        <f>Table1[[#This Row],[sbti_id]]&lt;&gt;""</f>
        <v>0</v>
      </c>
      <c r="AI409" s="120" t="s">
        <v>6488</v>
      </c>
      <c r="AJ409" s="100" t="s">
        <v>3039</v>
      </c>
      <c r="AK409" s="100" t="s">
        <v>3040</v>
      </c>
      <c r="AL409" s="100" t="s">
        <v>2264</v>
      </c>
      <c r="AM409" s="100" t="s">
        <v>269</v>
      </c>
      <c r="AN409" s="100" t="s">
        <v>3013</v>
      </c>
      <c r="AS409" s="100">
        <v>2022</v>
      </c>
      <c r="AU409" s="100" t="s">
        <v>6489</v>
      </c>
      <c r="AV409" s="100" t="s">
        <v>3013</v>
      </c>
      <c r="BA409" s="100" t="s">
        <v>6490</v>
      </c>
      <c r="BB409" s="100" t="s">
        <v>267</v>
      </c>
      <c r="BC409" s="100" t="s">
        <v>269</v>
      </c>
      <c r="BD409" s="100" t="s">
        <v>269</v>
      </c>
      <c r="BE409" s="100" t="s">
        <v>269</v>
      </c>
      <c r="BG409" s="100" t="s">
        <v>269</v>
      </c>
      <c r="BI409" s="100" t="s">
        <v>3001</v>
      </c>
      <c r="BJ409" s="100" t="s">
        <v>269</v>
      </c>
      <c r="BK409" s="100" t="s">
        <v>267</v>
      </c>
      <c r="BM409" s="100" t="s">
        <v>267</v>
      </c>
      <c r="BQ409" s="100" t="s">
        <v>269</v>
      </c>
      <c r="BR409" s="100" t="s">
        <v>267</v>
      </c>
      <c r="BX409" s="100" t="s">
        <v>269</v>
      </c>
      <c r="BY409" s="100" t="s">
        <v>269</v>
      </c>
      <c r="CD409" s="100">
        <v>19865217900</v>
      </c>
      <c r="CE409" s="100" t="s">
        <v>3130</v>
      </c>
      <c r="CF409" s="100">
        <v>50120</v>
      </c>
      <c r="CT409" s="100" t="b">
        <f>Table1[[#This Row],[company_name_netzero]]&lt;&gt;""</f>
        <v>1</v>
      </c>
      <c r="CZ409" s="100" t="b">
        <f>Table1[[#This Row],[company_name_re100]]&lt;&gt;""</f>
        <v>0</v>
      </c>
    </row>
    <row r="410" spans="1:104" ht="21.9" hidden="1" customHeight="1">
      <c r="A410" s="100">
        <v>408</v>
      </c>
      <c r="B410" s="100" t="s">
        <v>1938</v>
      </c>
      <c r="C410" s="100" t="s">
        <v>6491</v>
      </c>
      <c r="D410" s="100" t="s">
        <v>1939</v>
      </c>
      <c r="E410" s="103">
        <v>3.1E-2</v>
      </c>
      <c r="F410" s="100" t="s">
        <v>1940</v>
      </c>
      <c r="G410" s="103">
        <v>0.24399999999999999</v>
      </c>
      <c r="H410" s="100" t="s">
        <v>1941</v>
      </c>
      <c r="I410" s="102">
        <v>74077</v>
      </c>
      <c r="J410" s="100">
        <v>-2</v>
      </c>
      <c r="K410" s="100">
        <v>31</v>
      </c>
      <c r="AH410" s="100" t="b">
        <f>Table1[[#This Row],[sbti_id]]&lt;&gt;""</f>
        <v>0</v>
      </c>
      <c r="AI410" s="100" t="s">
        <v>1938</v>
      </c>
      <c r="AJ410" s="100" t="s">
        <v>3185</v>
      </c>
      <c r="AK410" s="100" t="s">
        <v>3040</v>
      </c>
      <c r="AL410" s="100" t="s">
        <v>2264</v>
      </c>
      <c r="AM410" s="100" t="s">
        <v>269</v>
      </c>
      <c r="AN410" s="100" t="s">
        <v>675</v>
      </c>
      <c r="AP410" s="100">
        <v>2010</v>
      </c>
      <c r="AQ410" s="100">
        <v>2070</v>
      </c>
      <c r="AR410" s="100" t="s">
        <v>3041</v>
      </c>
      <c r="AS410" s="100">
        <v>2021</v>
      </c>
      <c r="AT410" s="100" t="s">
        <v>6492</v>
      </c>
      <c r="AU410" s="100" t="s">
        <v>6493</v>
      </c>
      <c r="AV410" s="100" t="s">
        <v>2995</v>
      </c>
      <c r="AW410" s="100">
        <v>2030</v>
      </c>
      <c r="AX410" s="100">
        <v>45</v>
      </c>
      <c r="AY410" s="100">
        <v>2016</v>
      </c>
      <c r="AZ410" s="101" t="s">
        <v>6494</v>
      </c>
      <c r="BA410" s="101" t="s">
        <v>6495</v>
      </c>
      <c r="BB410" s="100" t="s">
        <v>2998</v>
      </c>
      <c r="BC410" s="100" t="s">
        <v>266</v>
      </c>
      <c r="BD410" s="100" t="s">
        <v>266</v>
      </c>
      <c r="BE410" s="100" t="s">
        <v>266</v>
      </c>
      <c r="BF410" s="100" t="s">
        <v>6496</v>
      </c>
      <c r="BG410" s="100" t="s">
        <v>266</v>
      </c>
      <c r="BH410" s="100" t="s">
        <v>3387</v>
      </c>
      <c r="BI410" s="100" t="s">
        <v>3001</v>
      </c>
      <c r="BJ410" s="100" t="s">
        <v>269</v>
      </c>
      <c r="BK410" s="100" t="s">
        <v>267</v>
      </c>
      <c r="BL410" s="100" t="s">
        <v>6497</v>
      </c>
      <c r="BM410" s="100" t="s">
        <v>266</v>
      </c>
      <c r="BN410" s="100" t="s">
        <v>3061</v>
      </c>
      <c r="BQ410" s="100" t="s">
        <v>269</v>
      </c>
      <c r="BR410" s="100" t="s">
        <v>267</v>
      </c>
      <c r="BS410" s="100" t="s">
        <v>6498</v>
      </c>
      <c r="BX410" s="100" t="s">
        <v>266</v>
      </c>
      <c r="BY410" s="100" t="s">
        <v>269</v>
      </c>
      <c r="CD410" s="100">
        <v>38354000000</v>
      </c>
      <c r="CE410" s="100" t="s">
        <v>3095</v>
      </c>
      <c r="CF410" s="100">
        <v>72372</v>
      </c>
      <c r="CT410" s="100" t="b">
        <f>Table1[[#This Row],[company_name_netzero]]&lt;&gt;""</f>
        <v>1</v>
      </c>
      <c r="CZ410" s="100" t="b">
        <f>Table1[[#This Row],[company_name_re100]]&lt;&gt;""</f>
        <v>0</v>
      </c>
    </row>
    <row r="411" spans="1:104" ht="21.9" hidden="1" customHeight="1">
      <c r="A411" s="100">
        <v>409</v>
      </c>
      <c r="B411" s="100" t="s">
        <v>2120</v>
      </c>
      <c r="C411" s="100" t="s">
        <v>6499</v>
      </c>
      <c r="D411" s="100" t="s">
        <v>2121</v>
      </c>
      <c r="E411" s="103">
        <v>-8.8999999999999996E-2</v>
      </c>
      <c r="F411" s="100" t="s">
        <v>2122</v>
      </c>
      <c r="G411" s="103">
        <v>-0.22800000000000001</v>
      </c>
      <c r="H411" s="100" t="s">
        <v>2123</v>
      </c>
      <c r="I411" s="102">
        <v>64610</v>
      </c>
      <c r="J411" s="100">
        <v>-46</v>
      </c>
      <c r="K411" s="100">
        <v>19</v>
      </c>
      <c r="L411" s="120">
        <v>40002818</v>
      </c>
      <c r="M411" s="128" t="s">
        <v>6500</v>
      </c>
      <c r="N411" s="128" t="s">
        <v>6501</v>
      </c>
      <c r="O411" s="128" t="s">
        <v>6502</v>
      </c>
      <c r="P411" s="128" t="s">
        <v>2980</v>
      </c>
      <c r="Q411" s="128" t="s">
        <v>2800</v>
      </c>
      <c r="R411" s="128" t="s">
        <v>4177</v>
      </c>
      <c r="S411" s="128" t="s">
        <v>5039</v>
      </c>
      <c r="T411" s="128" t="s">
        <v>1421</v>
      </c>
      <c r="U411" s="128"/>
      <c r="V411" s="128"/>
      <c r="W411" s="128"/>
      <c r="X411" s="128"/>
      <c r="Y411" s="128"/>
      <c r="Z411" s="128"/>
      <c r="AA411" s="128"/>
      <c r="AB411" s="128"/>
      <c r="AC411" s="128"/>
      <c r="AD411" s="128"/>
      <c r="AE411" s="128"/>
      <c r="AF411" s="128" t="s">
        <v>2988</v>
      </c>
      <c r="AG411" s="133" t="s">
        <v>6503</v>
      </c>
      <c r="AH411" s="100" t="b">
        <f>Table1[[#This Row],[sbti_id]]&lt;&gt;""</f>
        <v>1</v>
      </c>
      <c r="AI411" s="100" t="s">
        <v>2120</v>
      </c>
      <c r="AJ411" s="100" t="s">
        <v>4176</v>
      </c>
      <c r="AK411" s="100" t="s">
        <v>4177</v>
      </c>
      <c r="AL411" s="100" t="s">
        <v>2264</v>
      </c>
      <c r="AM411" s="100" t="s">
        <v>269</v>
      </c>
      <c r="AN411" s="100" t="s">
        <v>417</v>
      </c>
      <c r="AQ411" s="100">
        <v>2050</v>
      </c>
      <c r="AR411" s="100" t="s">
        <v>2992</v>
      </c>
      <c r="AS411" s="100">
        <v>2023</v>
      </c>
      <c r="AT411" s="101" t="s">
        <v>6504</v>
      </c>
      <c r="AU411" s="100" t="s">
        <v>6505</v>
      </c>
      <c r="AV411" s="100" t="s">
        <v>2995</v>
      </c>
      <c r="AW411" s="100">
        <v>2030</v>
      </c>
      <c r="AX411" s="100">
        <v>33</v>
      </c>
      <c r="AY411" s="100">
        <v>2017</v>
      </c>
      <c r="AZ411" s="100" t="s">
        <v>6506</v>
      </c>
      <c r="BA411" s="100" t="s">
        <v>6505</v>
      </c>
      <c r="BB411" s="100" t="s">
        <v>2998</v>
      </c>
      <c r="BC411" s="100" t="s">
        <v>266</v>
      </c>
      <c r="BD411" s="100" t="s">
        <v>266</v>
      </c>
      <c r="BE411" s="100" t="s">
        <v>269</v>
      </c>
      <c r="BF411" s="100" t="s">
        <v>6507</v>
      </c>
      <c r="BG411" s="100" t="s">
        <v>266</v>
      </c>
      <c r="BH411" s="100" t="s">
        <v>3126</v>
      </c>
      <c r="BI411" s="100" t="s">
        <v>3001</v>
      </c>
      <c r="BJ411" s="100" t="s">
        <v>269</v>
      </c>
      <c r="BK411" s="100" t="s">
        <v>267</v>
      </c>
      <c r="BL411" s="101" t="s">
        <v>6508</v>
      </c>
      <c r="BM411" s="100" t="s">
        <v>266</v>
      </c>
      <c r="BN411" s="100" t="s">
        <v>6509</v>
      </c>
      <c r="BP411" s="100" t="s">
        <v>6510</v>
      </c>
      <c r="BQ411" s="100" t="s">
        <v>269</v>
      </c>
      <c r="BR411" s="100" t="s">
        <v>3019</v>
      </c>
      <c r="BS411" s="101" t="s">
        <v>6511</v>
      </c>
      <c r="BX411" s="100" t="s">
        <v>269</v>
      </c>
      <c r="BY411" s="100" t="s">
        <v>269</v>
      </c>
      <c r="CD411" s="100">
        <v>37712000000</v>
      </c>
      <c r="CE411" s="100" t="s">
        <v>3284</v>
      </c>
      <c r="CF411" s="100">
        <v>64616</v>
      </c>
      <c r="CT411" s="100" t="b">
        <f>Table1[[#This Row],[company_name_netzero]]&lt;&gt;""</f>
        <v>1</v>
      </c>
      <c r="CZ411" s="100" t="b">
        <f>Table1[[#This Row],[company_name_re100]]&lt;&gt;""</f>
        <v>0</v>
      </c>
    </row>
    <row r="412" spans="1:104" ht="21.9" hidden="1" customHeight="1">
      <c r="A412" s="100">
        <v>410</v>
      </c>
      <c r="B412" s="100" t="s">
        <v>1995</v>
      </c>
      <c r="C412" s="100" t="s">
        <v>6512</v>
      </c>
      <c r="D412" s="100" t="s">
        <v>1996</v>
      </c>
      <c r="E412" s="103">
        <v>-5.0999999999999997E-2</v>
      </c>
      <c r="F412" s="100" t="s">
        <v>1997</v>
      </c>
      <c r="H412" s="100" t="s">
        <v>1998</v>
      </c>
      <c r="I412" s="102">
        <v>98120</v>
      </c>
      <c r="J412" s="100">
        <v>-33</v>
      </c>
      <c r="K412" s="100">
        <v>31</v>
      </c>
      <c r="L412" s="120">
        <v>40007550</v>
      </c>
      <c r="M412" s="128" t="s">
        <v>6513</v>
      </c>
      <c r="N412" s="128" t="s">
        <v>6514</v>
      </c>
      <c r="O412" s="128" t="s">
        <v>6515</v>
      </c>
      <c r="P412" s="128" t="s">
        <v>2980</v>
      </c>
      <c r="Q412" s="128" t="s">
        <v>2428</v>
      </c>
      <c r="R412" s="128" t="s">
        <v>3136</v>
      </c>
      <c r="S412" s="128" t="s">
        <v>4552</v>
      </c>
      <c r="T412" s="128" t="s">
        <v>673</v>
      </c>
      <c r="U412" s="128" t="s">
        <v>3329</v>
      </c>
      <c r="V412" s="128" t="s">
        <v>3086</v>
      </c>
      <c r="W412" s="128" t="s">
        <v>673</v>
      </c>
      <c r="X412" s="128" t="s">
        <v>3329</v>
      </c>
      <c r="Y412" s="128" t="s">
        <v>4274</v>
      </c>
      <c r="Z412" s="128" t="s">
        <v>673</v>
      </c>
      <c r="AA412" s="128" t="s">
        <v>4274</v>
      </c>
      <c r="AB412" s="128" t="s">
        <v>6516</v>
      </c>
      <c r="AC412" s="128"/>
      <c r="AD412" s="128"/>
      <c r="AE412" s="128" t="s">
        <v>3332</v>
      </c>
      <c r="AF412" s="128"/>
      <c r="AG412" s="136">
        <v>45723.041666666664</v>
      </c>
      <c r="AH412" s="100" t="b">
        <f>Table1[[#This Row],[sbti_id]]&lt;&gt;""</f>
        <v>1</v>
      </c>
      <c r="AI412" s="100" t="s">
        <v>1995</v>
      </c>
      <c r="AJ412" s="100" t="s">
        <v>3142</v>
      </c>
      <c r="AK412" s="100" t="s">
        <v>3136</v>
      </c>
      <c r="AL412" s="100" t="s">
        <v>2264</v>
      </c>
      <c r="AM412" s="100" t="s">
        <v>269</v>
      </c>
      <c r="AN412" s="100" t="s">
        <v>4047</v>
      </c>
      <c r="AQ412" s="100">
        <v>2045</v>
      </c>
      <c r="AR412" s="100" t="s">
        <v>2992</v>
      </c>
      <c r="AS412" s="100">
        <v>2020</v>
      </c>
      <c r="AT412" s="101" t="s">
        <v>6517</v>
      </c>
      <c r="AU412" s="100" t="s">
        <v>6518</v>
      </c>
      <c r="AV412" s="100" t="s">
        <v>2995</v>
      </c>
      <c r="AW412" s="100">
        <v>2030</v>
      </c>
      <c r="AX412" s="100">
        <v>30</v>
      </c>
      <c r="AY412" s="100">
        <v>2018</v>
      </c>
      <c r="AZ412" s="100" t="s">
        <v>6519</v>
      </c>
      <c r="BA412" s="101" t="s">
        <v>6520</v>
      </c>
      <c r="BB412" s="100" t="s">
        <v>2998</v>
      </c>
      <c r="BC412" s="100" t="s">
        <v>266</v>
      </c>
      <c r="BD412" s="100" t="s">
        <v>266</v>
      </c>
      <c r="BE412" s="100" t="s">
        <v>738</v>
      </c>
      <c r="BF412" s="100" t="s">
        <v>6521</v>
      </c>
      <c r="BG412" s="100" t="s">
        <v>269</v>
      </c>
      <c r="BI412" s="100" t="s">
        <v>3001</v>
      </c>
      <c r="BJ412" s="100" t="s">
        <v>269</v>
      </c>
      <c r="BK412" s="100" t="s">
        <v>269</v>
      </c>
      <c r="BL412" s="101" t="s">
        <v>6522</v>
      </c>
      <c r="BM412" s="100" t="s">
        <v>267</v>
      </c>
      <c r="BQ412" s="100" t="s">
        <v>269</v>
      </c>
      <c r="BR412" s="100" t="s">
        <v>880</v>
      </c>
      <c r="BS412" s="101" t="s">
        <v>6523</v>
      </c>
      <c r="BX412" s="100" t="s">
        <v>269</v>
      </c>
      <c r="BY412" s="100" t="s">
        <v>266</v>
      </c>
      <c r="CD412" s="100">
        <v>37525000000</v>
      </c>
      <c r="CE412" s="100" t="s">
        <v>3284</v>
      </c>
      <c r="CF412" s="100">
        <v>98120</v>
      </c>
      <c r="CT412" s="100" t="b">
        <f>Table1[[#This Row],[company_name_netzero]]&lt;&gt;""</f>
        <v>1</v>
      </c>
      <c r="CZ412" s="100" t="b">
        <f>Table1[[#This Row],[company_name_re100]]&lt;&gt;""</f>
        <v>0</v>
      </c>
    </row>
    <row r="413" spans="1:104" ht="21.9" hidden="1" customHeight="1">
      <c r="A413" s="100">
        <v>411</v>
      </c>
      <c r="B413" s="100" t="s">
        <v>1717</v>
      </c>
      <c r="C413" s="100" t="s">
        <v>6524</v>
      </c>
      <c r="D413" s="100" t="s">
        <v>1718</v>
      </c>
      <c r="E413" s="103">
        <v>8.6999999999999994E-2</v>
      </c>
      <c r="F413" s="100" t="s">
        <v>1719</v>
      </c>
      <c r="G413" s="103">
        <v>0.498</v>
      </c>
      <c r="H413" s="100" t="s">
        <v>1720</v>
      </c>
      <c r="I413" s="102">
        <v>76453</v>
      </c>
      <c r="J413" s="100">
        <v>34</v>
      </c>
      <c r="K413" s="100">
        <v>3</v>
      </c>
      <c r="L413" s="100">
        <v>40006395</v>
      </c>
      <c r="N413" s="100" t="s">
        <v>6525</v>
      </c>
      <c r="O413" s="100" t="s">
        <v>6526</v>
      </c>
      <c r="P413" s="100" t="s">
        <v>2980</v>
      </c>
      <c r="Q413" s="100" t="s">
        <v>2981</v>
      </c>
      <c r="R413" s="100" t="s">
        <v>2982</v>
      </c>
      <c r="S413" s="100" t="s">
        <v>3157</v>
      </c>
      <c r="T413" s="100" t="s">
        <v>673</v>
      </c>
      <c r="U413" s="100" t="s">
        <v>2984</v>
      </c>
      <c r="V413" s="100" t="s">
        <v>4099</v>
      </c>
      <c r="W413" s="100" t="s">
        <v>673</v>
      </c>
      <c r="X413" s="100" t="s">
        <v>2984</v>
      </c>
      <c r="Y413" s="100" t="s">
        <v>6527</v>
      </c>
      <c r="Z413" s="100" t="s">
        <v>673</v>
      </c>
      <c r="AA413" s="100" t="s">
        <v>6527</v>
      </c>
      <c r="AB413" s="100" t="s">
        <v>6528</v>
      </c>
      <c r="AC413" s="100" t="s">
        <v>2986</v>
      </c>
      <c r="AD413" s="104">
        <v>43709.041666666664</v>
      </c>
      <c r="AE413" s="100" t="s">
        <v>2987</v>
      </c>
      <c r="AG413" s="104">
        <v>45764.041666666664</v>
      </c>
      <c r="AH413" s="100" t="b">
        <f>Table1[[#This Row],[sbti_id]]&lt;&gt;""</f>
        <v>1</v>
      </c>
      <c r="AJ413" s="100" t="s">
        <v>2989</v>
      </c>
      <c r="AK413" s="100" t="s">
        <v>2990</v>
      </c>
      <c r="AL413" s="100" t="s">
        <v>2264</v>
      </c>
      <c r="AM413" s="100" t="s">
        <v>269</v>
      </c>
      <c r="AN413" s="100" t="s">
        <v>417</v>
      </c>
      <c r="AQ413" s="100">
        <v>2050</v>
      </c>
      <c r="AR413" s="100" t="s">
        <v>2992</v>
      </c>
      <c r="AS413" s="100">
        <v>2025</v>
      </c>
      <c r="AT413" s="101" t="s">
        <v>6529</v>
      </c>
      <c r="AU413" s="100" t="s">
        <v>6530</v>
      </c>
      <c r="AV413" s="100" t="s">
        <v>2995</v>
      </c>
      <c r="AW413" s="100">
        <v>2031</v>
      </c>
      <c r="AX413" s="100">
        <v>50</v>
      </c>
      <c r="AY413" s="100">
        <v>2019</v>
      </c>
      <c r="AZ413" s="101" t="s">
        <v>6531</v>
      </c>
      <c r="BA413" s="101" t="s">
        <v>6532</v>
      </c>
      <c r="BB413" s="100" t="s">
        <v>2998</v>
      </c>
      <c r="BC413" s="100" t="s">
        <v>266</v>
      </c>
      <c r="BD413" s="100" t="s">
        <v>266</v>
      </c>
      <c r="BE413" s="100" t="s">
        <v>266</v>
      </c>
      <c r="BF413" s="101" t="s">
        <v>6533</v>
      </c>
      <c r="BG413" s="100" t="s">
        <v>266</v>
      </c>
      <c r="BH413" s="100" t="s">
        <v>3448</v>
      </c>
      <c r="BI413" s="100" t="s">
        <v>3001</v>
      </c>
      <c r="BJ413" s="100" t="s">
        <v>269</v>
      </c>
      <c r="BK413" s="100" t="s">
        <v>267</v>
      </c>
      <c r="BL413" s="101" t="s">
        <v>6534</v>
      </c>
      <c r="BM413" s="100" t="s">
        <v>266</v>
      </c>
      <c r="BN413" s="100" t="s">
        <v>3352</v>
      </c>
      <c r="BQ413" s="100" t="s">
        <v>266</v>
      </c>
      <c r="BR413" s="100" t="s">
        <v>267</v>
      </c>
      <c r="BS413" s="101" t="s">
        <v>6535</v>
      </c>
      <c r="BX413" s="100" t="s">
        <v>269</v>
      </c>
      <c r="BY413" s="100" t="s">
        <v>266</v>
      </c>
      <c r="CD413" s="100">
        <v>37895000000</v>
      </c>
      <c r="CE413" s="100" t="s">
        <v>3080</v>
      </c>
      <c r="CF413" s="100">
        <v>76453</v>
      </c>
      <c r="CT413" s="100" t="b">
        <f>Table1[[#This Row],[company_name_netzero]]&lt;&gt;""</f>
        <v>0</v>
      </c>
      <c r="CZ413" s="100" t="b">
        <f>Table1[[#This Row],[company_name_re100]]&lt;&gt;""</f>
        <v>0</v>
      </c>
    </row>
    <row r="414" spans="1:104" ht="21.9" hidden="1" customHeight="1">
      <c r="A414" s="100">
        <v>412</v>
      </c>
      <c r="B414" s="100" t="s">
        <v>1588</v>
      </c>
      <c r="C414" s="100" t="s">
        <v>6536</v>
      </c>
      <c r="D414" s="100" t="s">
        <v>1589</v>
      </c>
      <c r="E414" s="103">
        <v>7.6999999999999999E-2</v>
      </c>
      <c r="F414" s="100" t="s">
        <v>1590</v>
      </c>
      <c r="G414" s="103">
        <v>-9.7000000000000003E-2</v>
      </c>
      <c r="H414" s="100" t="s">
        <v>1591</v>
      </c>
      <c r="I414" s="102">
        <v>83100</v>
      </c>
      <c r="J414" s="100">
        <v>28</v>
      </c>
      <c r="K414" s="100">
        <v>17</v>
      </c>
      <c r="L414" s="100">
        <v>40002667</v>
      </c>
      <c r="M414" s="100" t="s">
        <v>1588</v>
      </c>
      <c r="N414" s="100" t="s">
        <v>6537</v>
      </c>
      <c r="O414" s="100" t="s">
        <v>6538</v>
      </c>
      <c r="P414" s="100" t="s">
        <v>2980</v>
      </c>
      <c r="Q414" s="100" t="s">
        <v>2981</v>
      </c>
      <c r="R414" s="100" t="s">
        <v>2982</v>
      </c>
      <c r="S414" s="100" t="s">
        <v>6539</v>
      </c>
      <c r="T414" s="100" t="s">
        <v>673</v>
      </c>
      <c r="U414" s="100" t="s">
        <v>2984</v>
      </c>
      <c r="V414" s="100">
        <v>2030</v>
      </c>
      <c r="W414" s="100" t="s">
        <v>673</v>
      </c>
      <c r="X414" s="100" t="s">
        <v>2984</v>
      </c>
      <c r="Y414" s="100">
        <v>2040</v>
      </c>
      <c r="Z414" s="100" t="s">
        <v>673</v>
      </c>
      <c r="AA414" s="100">
        <v>2040</v>
      </c>
      <c r="AB414" s="101" t="s">
        <v>6540</v>
      </c>
      <c r="AC414" s="100" t="s">
        <v>2986</v>
      </c>
      <c r="AD414" s="104">
        <v>44259.041666666664</v>
      </c>
      <c r="AE414" s="100" t="s">
        <v>2987</v>
      </c>
      <c r="AG414" s="104">
        <v>45666.041666666664</v>
      </c>
      <c r="AH414" s="100" t="b">
        <f>Table1[[#This Row],[sbti_id]]&lt;&gt;""</f>
        <v>1</v>
      </c>
      <c r="AI414" s="100" t="s">
        <v>1588</v>
      </c>
      <c r="AJ414" s="100" t="s">
        <v>2989</v>
      </c>
      <c r="AK414" s="100" t="s">
        <v>2990</v>
      </c>
      <c r="AL414" s="100" t="s">
        <v>2264</v>
      </c>
      <c r="AM414" s="100" t="s">
        <v>269</v>
      </c>
      <c r="AN414" s="100" t="s">
        <v>417</v>
      </c>
      <c r="AQ414" s="100">
        <v>2040</v>
      </c>
      <c r="AR414" s="100" t="s">
        <v>2992</v>
      </c>
      <c r="AS414" s="100">
        <v>2024</v>
      </c>
      <c r="AT414" s="100" t="s">
        <v>6541</v>
      </c>
      <c r="AU414" s="100" t="s">
        <v>6542</v>
      </c>
      <c r="AV414" s="100" t="s">
        <v>9</v>
      </c>
      <c r="AW414" s="100">
        <v>2025</v>
      </c>
      <c r="AZ414" s="101" t="s">
        <v>6543</v>
      </c>
      <c r="BA414" s="101" t="s">
        <v>6544</v>
      </c>
      <c r="BB414" s="100" t="s">
        <v>2998</v>
      </c>
      <c r="BC414" s="100" t="s">
        <v>266</v>
      </c>
      <c r="BD414" s="100" t="s">
        <v>266</v>
      </c>
      <c r="BE414" s="100" t="s">
        <v>266</v>
      </c>
      <c r="BF414" s="101" t="s">
        <v>6545</v>
      </c>
      <c r="BG414" s="100" t="s">
        <v>266</v>
      </c>
      <c r="BH414" s="100" t="s">
        <v>3047</v>
      </c>
      <c r="BI414" s="100" t="s">
        <v>3001</v>
      </c>
      <c r="BJ414" s="100" t="s">
        <v>269</v>
      </c>
      <c r="BK414" s="100" t="s">
        <v>266</v>
      </c>
      <c r="BL414" s="101" t="s">
        <v>6546</v>
      </c>
      <c r="BM414" s="100" t="s">
        <v>266</v>
      </c>
      <c r="BN414" s="100" t="s">
        <v>6547</v>
      </c>
      <c r="BQ414" s="100" t="s">
        <v>269</v>
      </c>
      <c r="BR414" s="100" t="s">
        <v>3019</v>
      </c>
      <c r="BS414" s="101" t="s">
        <v>6548</v>
      </c>
      <c r="BX414" s="100" t="s">
        <v>269</v>
      </c>
      <c r="BY414" s="100" t="s">
        <v>266</v>
      </c>
      <c r="CD414" s="100">
        <v>38177000000</v>
      </c>
      <c r="CE414" s="100" t="s">
        <v>3587</v>
      </c>
      <c r="CF414" s="100">
        <v>83100</v>
      </c>
      <c r="CS414" s="101" t="s">
        <v>6549</v>
      </c>
      <c r="CT414" s="100" t="b">
        <f>Table1[[#This Row],[company_name_netzero]]&lt;&gt;""</f>
        <v>1</v>
      </c>
      <c r="CZ414" s="100" t="b">
        <f>Table1[[#This Row],[company_name_re100]]&lt;&gt;""</f>
        <v>0</v>
      </c>
    </row>
    <row r="415" spans="1:104" ht="21.9" hidden="1" customHeight="1">
      <c r="A415" s="100">
        <v>413</v>
      </c>
      <c r="B415" s="100" t="s">
        <v>1783</v>
      </c>
      <c r="C415" s="100" t="s">
        <v>6550</v>
      </c>
      <c r="D415" s="100" t="s">
        <v>1784</v>
      </c>
      <c r="E415" s="103">
        <v>6.4000000000000001E-2</v>
      </c>
      <c r="F415" s="100" t="s">
        <v>1785</v>
      </c>
      <c r="G415" s="103">
        <v>-2.4E-2</v>
      </c>
      <c r="H415" s="100" t="s">
        <v>1786</v>
      </c>
      <c r="I415" s="102">
        <v>30000</v>
      </c>
      <c r="J415" s="100">
        <v>17</v>
      </c>
      <c r="K415" s="100">
        <v>8</v>
      </c>
      <c r="L415" s="100">
        <v>40015525</v>
      </c>
      <c r="M415" s="100" t="s">
        <v>6551</v>
      </c>
      <c r="N415" s="100" t="s">
        <v>6552</v>
      </c>
      <c r="O415" s="100" t="s">
        <v>6553</v>
      </c>
      <c r="P415" s="100" t="s">
        <v>2980</v>
      </c>
      <c r="Q415" s="100" t="s">
        <v>2981</v>
      </c>
      <c r="R415" s="100" t="s">
        <v>2982</v>
      </c>
      <c r="S415" s="100" t="s">
        <v>2983</v>
      </c>
      <c r="T415" s="100" t="s">
        <v>673</v>
      </c>
      <c r="U415" s="100" t="s">
        <v>4121</v>
      </c>
      <c r="V415" s="100">
        <v>2032</v>
      </c>
      <c r="AB415" s="100" t="s">
        <v>6554</v>
      </c>
      <c r="AE415" s="100" t="s">
        <v>4123</v>
      </c>
      <c r="AG415" s="104">
        <v>44952.041666666664</v>
      </c>
      <c r="AH415" s="100" t="b">
        <f>Table1[[#This Row],[sbti_id]]&lt;&gt;""</f>
        <v>1</v>
      </c>
      <c r="AI415" s="100" t="s">
        <v>1783</v>
      </c>
      <c r="AJ415" s="100" t="s">
        <v>2989</v>
      </c>
      <c r="AK415" s="100" t="s">
        <v>2990</v>
      </c>
      <c r="AL415" s="100" t="s">
        <v>2264</v>
      </c>
      <c r="AM415" s="100" t="s">
        <v>269</v>
      </c>
      <c r="AN415" s="100" t="s">
        <v>2995</v>
      </c>
      <c r="AO415" s="100">
        <v>32.5</v>
      </c>
      <c r="AP415" s="100">
        <v>2019</v>
      </c>
      <c r="AQ415" s="100">
        <v>2032</v>
      </c>
      <c r="AR415" s="100" t="s">
        <v>2992</v>
      </c>
      <c r="AS415" s="100">
        <v>2022</v>
      </c>
      <c r="AT415" s="101" t="s">
        <v>6555</v>
      </c>
      <c r="AU415" s="100" t="s">
        <v>6556</v>
      </c>
      <c r="AV415" s="100" t="s">
        <v>3013</v>
      </c>
      <c r="BB415" s="100" t="s">
        <v>2998</v>
      </c>
      <c r="BC415" s="100" t="s">
        <v>266</v>
      </c>
      <c r="BD415" s="100" t="s">
        <v>266</v>
      </c>
      <c r="BE415" s="100" t="s">
        <v>269</v>
      </c>
      <c r="BG415" s="100" t="s">
        <v>266</v>
      </c>
      <c r="BH415" s="100" t="s">
        <v>3448</v>
      </c>
      <c r="BI415" s="100" t="s">
        <v>3001</v>
      </c>
      <c r="BJ415" s="100" t="s">
        <v>269</v>
      </c>
      <c r="BK415" s="100" t="s">
        <v>267</v>
      </c>
      <c r="BM415" s="100" t="s">
        <v>267</v>
      </c>
      <c r="BQ415" s="100" t="s">
        <v>269</v>
      </c>
      <c r="BR415" s="100" t="s">
        <v>267</v>
      </c>
      <c r="BX415" s="100" t="s">
        <v>269</v>
      </c>
      <c r="BY415" s="100" t="s">
        <v>269</v>
      </c>
      <c r="CD415" s="100">
        <v>37877000000</v>
      </c>
      <c r="CE415" s="100" t="s">
        <v>3587</v>
      </c>
      <c r="CF415" s="100">
        <v>30000</v>
      </c>
      <c r="CT415" s="100" t="b">
        <f>Table1[[#This Row],[company_name_netzero]]&lt;&gt;""</f>
        <v>1</v>
      </c>
      <c r="CZ415" s="100" t="b">
        <f>Table1[[#This Row],[company_name_re100]]&lt;&gt;""</f>
        <v>0</v>
      </c>
    </row>
    <row r="416" spans="1:104" ht="21.9" hidden="1" customHeight="1">
      <c r="A416" s="100">
        <v>414</v>
      </c>
      <c r="B416" s="100" t="s">
        <v>1787</v>
      </c>
      <c r="C416" s="100" t="s">
        <v>6557</v>
      </c>
      <c r="D416" s="100" t="s">
        <v>1788</v>
      </c>
      <c r="E416" s="103">
        <v>-8.1000000000000003E-2</v>
      </c>
      <c r="F416" s="100" t="s">
        <v>1789</v>
      </c>
      <c r="G416" s="103">
        <v>-0.42099999999999999</v>
      </c>
      <c r="H416" s="100" t="s">
        <v>1790</v>
      </c>
      <c r="I416" s="102">
        <v>100057</v>
      </c>
      <c r="J416" s="100">
        <v>-44</v>
      </c>
      <c r="K416" s="100">
        <v>6</v>
      </c>
      <c r="AH416" s="100" t="b">
        <f>Table1[[#This Row],[sbti_id]]&lt;&gt;""</f>
        <v>0</v>
      </c>
      <c r="CT416" s="100" t="b">
        <f>Table1[[#This Row],[company_name_netzero]]&lt;&gt;""</f>
        <v>0</v>
      </c>
      <c r="CZ416" s="100" t="b">
        <f>Table1[[#This Row],[company_name_re100]]&lt;&gt;""</f>
        <v>0</v>
      </c>
    </row>
    <row r="417" spans="1:104" ht="21.9" hidden="1" customHeight="1">
      <c r="A417" s="100">
        <v>415</v>
      </c>
      <c r="B417" s="100" t="s">
        <v>2185</v>
      </c>
      <c r="C417" s="100" t="s">
        <v>6558</v>
      </c>
      <c r="D417" s="100" t="s">
        <v>2186</v>
      </c>
      <c r="E417" s="103">
        <v>0.20300000000000001</v>
      </c>
      <c r="F417" s="100" t="s">
        <v>2187</v>
      </c>
      <c r="G417" s="103">
        <v>-3.7999999999999999E-2</v>
      </c>
      <c r="H417" s="100" t="s">
        <v>2188</v>
      </c>
      <c r="I417" s="102">
        <v>35240</v>
      </c>
      <c r="J417" s="100" t="s">
        <v>2976</v>
      </c>
      <c r="K417" s="100">
        <v>17</v>
      </c>
      <c r="AH417" s="100" t="b">
        <f>Table1[[#This Row],[sbti_id]]&lt;&gt;""</f>
        <v>0</v>
      </c>
      <c r="AI417" s="100" t="s">
        <v>6559</v>
      </c>
      <c r="AJ417" s="100" t="s">
        <v>5307</v>
      </c>
      <c r="AK417" s="100" t="s">
        <v>5308</v>
      </c>
      <c r="AL417" s="100" t="s">
        <v>2264</v>
      </c>
      <c r="AM417" s="100" t="s">
        <v>269</v>
      </c>
      <c r="AN417" s="100" t="s">
        <v>417</v>
      </c>
      <c r="AQ417" s="100">
        <v>2050</v>
      </c>
      <c r="AR417" s="100" t="s">
        <v>2992</v>
      </c>
      <c r="AS417" s="100">
        <v>2022</v>
      </c>
      <c r="AT417" s="100" t="s">
        <v>6560</v>
      </c>
      <c r="AU417" s="100" t="s">
        <v>6561</v>
      </c>
      <c r="AV417" s="100" t="s">
        <v>2995</v>
      </c>
      <c r="AW417" s="100">
        <v>2025</v>
      </c>
      <c r="AX417" s="100">
        <v>64</v>
      </c>
      <c r="AY417" s="100">
        <v>2021</v>
      </c>
      <c r="AZ417" s="100" t="s">
        <v>6562</v>
      </c>
      <c r="BA417" s="101" t="s">
        <v>6563</v>
      </c>
      <c r="BB417" s="100" t="s">
        <v>2998</v>
      </c>
      <c r="BC417" s="100" t="s">
        <v>266</v>
      </c>
      <c r="BD417" s="100" t="s">
        <v>266</v>
      </c>
      <c r="BE417" s="100" t="s">
        <v>738</v>
      </c>
      <c r="BF417" s="100" t="s">
        <v>6564</v>
      </c>
      <c r="BG417" s="100" t="s">
        <v>266</v>
      </c>
      <c r="BH417" s="100" t="s">
        <v>6565</v>
      </c>
      <c r="BI417" s="100" t="s">
        <v>3001</v>
      </c>
      <c r="BJ417" s="100" t="s">
        <v>266</v>
      </c>
      <c r="BK417" s="100" t="s">
        <v>266</v>
      </c>
      <c r="BL417" s="101" t="s">
        <v>6566</v>
      </c>
      <c r="BM417" s="100" t="s">
        <v>266</v>
      </c>
      <c r="BN417" s="100" t="s">
        <v>3061</v>
      </c>
      <c r="BQ417" s="100" t="s">
        <v>269</v>
      </c>
      <c r="BR417" s="100" t="s">
        <v>418</v>
      </c>
      <c r="BS417" s="100" t="s">
        <v>6567</v>
      </c>
      <c r="BX417" s="100" t="s">
        <v>269</v>
      </c>
      <c r="BY417" s="100" t="s">
        <v>266</v>
      </c>
      <c r="CD417" s="100">
        <v>37910000000</v>
      </c>
      <c r="CE417" s="100" t="s">
        <v>3080</v>
      </c>
      <c r="CF417" s="100">
        <v>35240</v>
      </c>
      <c r="CT417" s="100" t="b">
        <f>Table1[[#This Row],[company_name_netzero]]&lt;&gt;""</f>
        <v>1</v>
      </c>
      <c r="CZ417" s="100" t="b">
        <f>Table1[[#This Row],[company_name_re100]]&lt;&gt;""</f>
        <v>0</v>
      </c>
    </row>
    <row r="418" spans="1:104" ht="21.9" hidden="1" customHeight="1">
      <c r="A418" s="100">
        <v>416</v>
      </c>
      <c r="B418" s="100" t="s">
        <v>1793</v>
      </c>
      <c r="C418" s="100" t="s">
        <v>6568</v>
      </c>
      <c r="D418" s="100" t="s">
        <v>1794</v>
      </c>
      <c r="E418" s="103">
        <v>-4.1000000000000002E-2</v>
      </c>
      <c r="F418" s="100" t="s">
        <v>1795</v>
      </c>
      <c r="G418" s="103">
        <v>-0.13600000000000001</v>
      </c>
      <c r="H418" s="100" t="s">
        <v>1796</v>
      </c>
      <c r="I418" s="102">
        <v>45661</v>
      </c>
      <c r="J418" s="100">
        <v>-33</v>
      </c>
      <c r="K418" s="100">
        <v>17</v>
      </c>
      <c r="AH418" s="100" t="b">
        <f>Table1[[#This Row],[sbti_id]]&lt;&gt;""</f>
        <v>0</v>
      </c>
      <c r="AI418" s="100" t="s">
        <v>1793</v>
      </c>
      <c r="AJ418" s="100" t="s">
        <v>3039</v>
      </c>
      <c r="AK418" s="100" t="s">
        <v>3040</v>
      </c>
      <c r="AL418" s="100" t="s">
        <v>2264</v>
      </c>
      <c r="AM418" s="100" t="s">
        <v>266</v>
      </c>
      <c r="AN418" s="100" t="s">
        <v>3013</v>
      </c>
      <c r="AU418" s="100" t="s">
        <v>6569</v>
      </c>
      <c r="BA418" s="101" t="s">
        <v>6570</v>
      </c>
      <c r="BF418" s="100" t="s">
        <v>6571</v>
      </c>
      <c r="BL418" s="100" t="s">
        <v>6571</v>
      </c>
      <c r="BS418" s="100" t="s">
        <v>6571</v>
      </c>
      <c r="BY418" s="100" t="s">
        <v>269</v>
      </c>
      <c r="CD418" s="100">
        <v>38640000000</v>
      </c>
      <c r="CE418" s="100" t="s">
        <v>3284</v>
      </c>
      <c r="CT418" s="100" t="b">
        <f>Table1[[#This Row],[company_name_netzero]]&lt;&gt;""</f>
        <v>1</v>
      </c>
      <c r="CZ418" s="100" t="b">
        <f>Table1[[#This Row],[company_name_re100]]&lt;&gt;""</f>
        <v>0</v>
      </c>
    </row>
    <row r="419" spans="1:104" ht="21.9" hidden="1" customHeight="1">
      <c r="A419" s="100">
        <v>417</v>
      </c>
      <c r="B419" s="100" t="s">
        <v>1798</v>
      </c>
      <c r="C419" s="100" t="s">
        <v>6572</v>
      </c>
      <c r="D419" s="100" t="s">
        <v>1799</v>
      </c>
      <c r="E419" s="103">
        <v>7.9000000000000001E-2</v>
      </c>
      <c r="F419" s="100" t="s">
        <v>1800</v>
      </c>
      <c r="G419" s="103">
        <v>0.81599999999999995</v>
      </c>
      <c r="H419" s="100" t="s">
        <v>1801</v>
      </c>
      <c r="I419" s="102">
        <v>27421</v>
      </c>
      <c r="J419" s="100">
        <v>29</v>
      </c>
      <c r="K419" s="100">
        <v>10</v>
      </c>
      <c r="L419" s="100">
        <v>40015343</v>
      </c>
      <c r="M419" s="100" t="s">
        <v>6573</v>
      </c>
      <c r="N419" s="100" t="s">
        <v>6574</v>
      </c>
      <c r="O419" s="100" t="s">
        <v>6575</v>
      </c>
      <c r="P419" s="100" t="s">
        <v>3253</v>
      </c>
      <c r="Q419" s="100" t="s">
        <v>6576</v>
      </c>
      <c r="R419" s="100" t="s">
        <v>3181</v>
      </c>
      <c r="S419" s="100" t="s">
        <v>3066</v>
      </c>
      <c r="T419" s="100" t="s">
        <v>673</v>
      </c>
      <c r="U419" s="100" t="s">
        <v>2984</v>
      </c>
      <c r="V419" s="100">
        <v>2025</v>
      </c>
      <c r="AB419" s="101" t="s">
        <v>6577</v>
      </c>
      <c r="AE419" s="100" t="s">
        <v>2987</v>
      </c>
      <c r="AG419" s="104">
        <v>45253.041666666664</v>
      </c>
      <c r="AH419" s="100" t="b">
        <f>Table1[[#This Row],[sbti_id]]&lt;&gt;""</f>
        <v>1</v>
      </c>
      <c r="AI419" s="100" t="s">
        <v>6578</v>
      </c>
      <c r="AJ419" s="100" t="s">
        <v>3634</v>
      </c>
      <c r="AK419" s="100" t="s">
        <v>3040</v>
      </c>
      <c r="AL419" s="100" t="s">
        <v>2264</v>
      </c>
      <c r="AM419" s="100" t="s">
        <v>269</v>
      </c>
      <c r="AN419" s="100" t="s">
        <v>417</v>
      </c>
      <c r="AQ419" s="100">
        <v>2050</v>
      </c>
      <c r="AR419" s="100" t="s">
        <v>2992</v>
      </c>
      <c r="AS419" s="100">
        <v>2021</v>
      </c>
      <c r="AT419" s="100" t="s">
        <v>6579</v>
      </c>
      <c r="AU419" s="100" t="s">
        <v>6580</v>
      </c>
      <c r="AV419" s="100" t="s">
        <v>2995</v>
      </c>
      <c r="AW419" s="100">
        <v>2030</v>
      </c>
      <c r="AX419" s="100">
        <v>46.2</v>
      </c>
      <c r="AY419" s="100">
        <v>2019</v>
      </c>
      <c r="BA419" s="100" t="s">
        <v>3520</v>
      </c>
      <c r="BB419" s="100" t="s">
        <v>267</v>
      </c>
      <c r="BC419" s="100" t="s">
        <v>266</v>
      </c>
      <c r="BD419" s="100" t="s">
        <v>266</v>
      </c>
      <c r="BE419" s="100" t="s">
        <v>269</v>
      </c>
      <c r="BG419" s="100" t="s">
        <v>269</v>
      </c>
      <c r="BI419" s="100" t="s">
        <v>3001</v>
      </c>
      <c r="BJ419" s="100" t="s">
        <v>269</v>
      </c>
      <c r="BK419" s="100" t="s">
        <v>266</v>
      </c>
      <c r="BL419" s="100" t="s">
        <v>6581</v>
      </c>
      <c r="BM419" s="100" t="s">
        <v>267</v>
      </c>
      <c r="BQ419" s="100" t="s">
        <v>269</v>
      </c>
      <c r="BR419" s="100" t="s">
        <v>267</v>
      </c>
      <c r="BX419" s="100" t="s">
        <v>269</v>
      </c>
      <c r="BY419" s="100" t="s">
        <v>269</v>
      </c>
      <c r="CD419" s="100">
        <v>29555000000</v>
      </c>
      <c r="CE419" s="100" t="s">
        <v>3080</v>
      </c>
      <c r="CF419" s="100">
        <v>25938</v>
      </c>
      <c r="CT419" s="100" t="b">
        <f>Table1[[#This Row],[company_name_netzero]]&lt;&gt;""</f>
        <v>1</v>
      </c>
      <c r="CZ419" s="100" t="b">
        <f>Table1[[#This Row],[company_name_re100]]&lt;&gt;""</f>
        <v>0</v>
      </c>
    </row>
    <row r="420" spans="1:104" ht="21.9" hidden="1" customHeight="1">
      <c r="A420" s="100">
        <v>418</v>
      </c>
      <c r="B420" s="100" t="s">
        <v>1802</v>
      </c>
      <c r="C420" s="100" t="s">
        <v>6582</v>
      </c>
      <c r="D420" s="100" t="s">
        <v>1803</v>
      </c>
      <c r="E420" s="103">
        <v>2.5999999999999999E-2</v>
      </c>
      <c r="F420" s="100" t="s">
        <v>1804</v>
      </c>
      <c r="G420" s="103">
        <v>0.68300000000000005</v>
      </c>
      <c r="H420" s="100" t="s">
        <v>1805</v>
      </c>
      <c r="I420" s="102">
        <v>44102</v>
      </c>
      <c r="J420" s="100">
        <v>-4</v>
      </c>
      <c r="K420" s="100">
        <v>3</v>
      </c>
      <c r="AH420" s="100" t="b">
        <f>Table1[[#This Row],[sbti_id]]&lt;&gt;""</f>
        <v>0</v>
      </c>
      <c r="CT420" s="100" t="b">
        <f>Table1[[#This Row],[company_name_netzero]]&lt;&gt;""</f>
        <v>0</v>
      </c>
      <c r="CZ420" s="100" t="b">
        <f>Table1[[#This Row],[company_name_re100]]&lt;&gt;""</f>
        <v>0</v>
      </c>
    </row>
    <row r="421" spans="1:104" ht="21.9" hidden="1" customHeight="1">
      <c r="A421" s="100">
        <v>419</v>
      </c>
      <c r="B421" s="100" t="s">
        <v>1811</v>
      </c>
      <c r="C421" s="100" t="s">
        <v>6583</v>
      </c>
      <c r="D421" s="100" t="s">
        <v>1812</v>
      </c>
      <c r="E421" s="106">
        <v>0.27</v>
      </c>
      <c r="F421" s="100" t="s">
        <v>1813</v>
      </c>
      <c r="G421" s="103">
        <v>7.9000000000000001E-2</v>
      </c>
      <c r="H421" s="100" t="s">
        <v>1814</v>
      </c>
      <c r="I421" s="102">
        <v>31000</v>
      </c>
      <c r="J421" s="100" t="s">
        <v>2976</v>
      </c>
      <c r="K421" s="100">
        <v>1</v>
      </c>
      <c r="AH421" s="100" t="b">
        <f>Table1[[#This Row],[sbti_id]]&lt;&gt;""</f>
        <v>0</v>
      </c>
      <c r="AJ421" s="100" t="s">
        <v>6584</v>
      </c>
      <c r="AK421" s="100" t="s">
        <v>3024</v>
      </c>
      <c r="AL421" s="100" t="s">
        <v>2264</v>
      </c>
      <c r="AM421" s="100" t="s">
        <v>269</v>
      </c>
      <c r="AN421" s="100" t="s">
        <v>2995</v>
      </c>
      <c r="AO421" s="100">
        <v>20</v>
      </c>
      <c r="AP421" s="100">
        <v>2017</v>
      </c>
      <c r="AQ421" s="100">
        <v>2022</v>
      </c>
      <c r="AR421" s="100" t="s">
        <v>2992</v>
      </c>
      <c r="AS421" s="100">
        <v>2022</v>
      </c>
      <c r="AT421" s="100" t="s">
        <v>6585</v>
      </c>
      <c r="AU421" s="100" t="s">
        <v>6586</v>
      </c>
      <c r="AV421" s="100" t="s">
        <v>9</v>
      </c>
      <c r="AZ421" s="100" t="s">
        <v>6587</v>
      </c>
      <c r="BA421" s="100" t="s">
        <v>6587</v>
      </c>
      <c r="BB421" s="100" t="s">
        <v>2998</v>
      </c>
      <c r="BC421" s="100" t="s">
        <v>266</v>
      </c>
      <c r="BD421" s="100" t="s">
        <v>266</v>
      </c>
      <c r="BE421" s="100" t="s">
        <v>738</v>
      </c>
      <c r="BF421" s="100" t="s">
        <v>6588</v>
      </c>
      <c r="BG421" s="100" t="s">
        <v>266</v>
      </c>
      <c r="BH421" s="100" t="s">
        <v>3448</v>
      </c>
      <c r="BI421" s="100" t="s">
        <v>3001</v>
      </c>
      <c r="BJ421" s="100" t="s">
        <v>269</v>
      </c>
      <c r="BK421" s="100" t="s">
        <v>267</v>
      </c>
      <c r="BL421" s="101" t="s">
        <v>6589</v>
      </c>
      <c r="BM421" s="100" t="s">
        <v>267</v>
      </c>
      <c r="BQ421" s="100" t="s">
        <v>269</v>
      </c>
      <c r="BR421" s="100" t="s">
        <v>267</v>
      </c>
      <c r="BX421" s="100" t="s">
        <v>266</v>
      </c>
      <c r="BY421" s="100" t="s">
        <v>269</v>
      </c>
      <c r="CD421" s="100">
        <v>37963000000</v>
      </c>
      <c r="CE421" s="100" t="s">
        <v>3080</v>
      </c>
      <c r="CS421" s="100" t="s">
        <v>6590</v>
      </c>
      <c r="CT421" s="100" t="b">
        <f>Table1[[#This Row],[company_name_netzero]]&lt;&gt;""</f>
        <v>0</v>
      </c>
      <c r="CZ421" s="100" t="b">
        <f>Table1[[#This Row],[company_name_re100]]&lt;&gt;""</f>
        <v>0</v>
      </c>
    </row>
    <row r="422" spans="1:104" ht="21.9" hidden="1" customHeight="1">
      <c r="A422" s="100">
        <v>420</v>
      </c>
      <c r="B422" s="100" t="s">
        <v>1436</v>
      </c>
      <c r="C422" s="100" t="s">
        <v>6591</v>
      </c>
      <c r="D422" s="100" t="s">
        <v>1437</v>
      </c>
      <c r="E422" s="103">
        <v>0.187</v>
      </c>
      <c r="F422" s="100" t="s">
        <v>1438</v>
      </c>
      <c r="G422" s="103">
        <v>6.5000000000000002E-2</v>
      </c>
      <c r="H422" s="100" t="s">
        <v>1439</v>
      </c>
      <c r="I422" s="102">
        <v>61400</v>
      </c>
      <c r="J422" s="100" t="s">
        <v>2976</v>
      </c>
      <c r="K422" s="100">
        <v>19</v>
      </c>
      <c r="L422" s="100">
        <v>40007372</v>
      </c>
      <c r="M422" s="100" t="s">
        <v>6592</v>
      </c>
      <c r="N422" s="100" t="s">
        <v>6593</v>
      </c>
      <c r="O422" s="100" t="s">
        <v>6594</v>
      </c>
      <c r="P422" s="100" t="s">
        <v>3253</v>
      </c>
      <c r="Q422" s="100" t="s">
        <v>2406</v>
      </c>
      <c r="R422" s="100" t="s">
        <v>3136</v>
      </c>
      <c r="S422" s="100" t="s">
        <v>3066</v>
      </c>
      <c r="T422" s="100" t="s">
        <v>673</v>
      </c>
      <c r="U422" s="100" t="s">
        <v>2984</v>
      </c>
      <c r="V422" s="100">
        <v>2025</v>
      </c>
      <c r="Z422" s="100" t="s">
        <v>3067</v>
      </c>
      <c r="AB422" s="100" t="s">
        <v>6595</v>
      </c>
      <c r="AC422" s="100" t="s">
        <v>2986</v>
      </c>
      <c r="AD422" s="104">
        <v>44287.041666666664</v>
      </c>
      <c r="AE422" s="100" t="s">
        <v>2987</v>
      </c>
      <c r="AF422" s="100" t="s">
        <v>3069</v>
      </c>
      <c r="AG422" s="104">
        <v>44911.041666666664</v>
      </c>
      <c r="AH422" s="100" t="b">
        <f>Table1[[#This Row],[sbti_id]]&lt;&gt;""</f>
        <v>1</v>
      </c>
      <c r="AI422" s="100" t="s">
        <v>1436</v>
      </c>
      <c r="AJ422" s="100" t="s">
        <v>3219</v>
      </c>
      <c r="AK422" s="100" t="s">
        <v>3136</v>
      </c>
      <c r="AL422" s="100" t="s">
        <v>2264</v>
      </c>
      <c r="AM422" s="100" t="s">
        <v>269</v>
      </c>
      <c r="AN422" s="100" t="s">
        <v>417</v>
      </c>
      <c r="AP422" s="100">
        <v>2019</v>
      </c>
      <c r="AQ422" s="100">
        <v>2050</v>
      </c>
      <c r="AR422" s="100" t="s">
        <v>2992</v>
      </c>
      <c r="AS422" s="100">
        <v>2021</v>
      </c>
      <c r="AT422" s="101" t="s">
        <v>6596</v>
      </c>
      <c r="AU422" s="100" t="s">
        <v>6597</v>
      </c>
      <c r="AV422" s="100" t="s">
        <v>2995</v>
      </c>
      <c r="AW422" s="100">
        <v>2030</v>
      </c>
      <c r="AX422" s="100">
        <v>70</v>
      </c>
      <c r="AY422" s="100">
        <v>2019</v>
      </c>
      <c r="AZ422" s="101" t="s">
        <v>6598</v>
      </c>
      <c r="BB422" s="100" t="s">
        <v>267</v>
      </c>
      <c r="BC422" s="100" t="s">
        <v>266</v>
      </c>
      <c r="BD422" s="100" t="s">
        <v>266</v>
      </c>
      <c r="BE422" s="100" t="s">
        <v>738</v>
      </c>
      <c r="BF422" s="101" t="s">
        <v>6599</v>
      </c>
      <c r="BG422" s="100" t="s">
        <v>269</v>
      </c>
      <c r="BI422" s="100" t="s">
        <v>3001</v>
      </c>
      <c r="BJ422" s="100" t="s">
        <v>269</v>
      </c>
      <c r="BK422" s="100" t="s">
        <v>267</v>
      </c>
      <c r="BL422" s="101" t="s">
        <v>6600</v>
      </c>
      <c r="BM422" s="100" t="s">
        <v>266</v>
      </c>
      <c r="BN422" s="100" t="s">
        <v>3061</v>
      </c>
      <c r="BQ422" s="100" t="s">
        <v>269</v>
      </c>
      <c r="BR422" s="100" t="s">
        <v>269</v>
      </c>
      <c r="BS422" s="101" t="s">
        <v>6601</v>
      </c>
      <c r="BX422" s="100" t="s">
        <v>269</v>
      </c>
      <c r="BY422" s="100" t="s">
        <v>269</v>
      </c>
      <c r="CD422" s="100">
        <v>37523</v>
      </c>
      <c r="CE422" s="100" t="s">
        <v>3080</v>
      </c>
      <c r="CF422" s="100">
        <v>59700</v>
      </c>
      <c r="CT422" s="100" t="b">
        <f>Table1[[#This Row],[company_name_netzero]]&lt;&gt;""</f>
        <v>1</v>
      </c>
      <c r="CU422" s="100" t="s">
        <v>6602</v>
      </c>
      <c r="CV422" s="100">
        <v>2018</v>
      </c>
      <c r="CW422" s="100">
        <v>2025</v>
      </c>
      <c r="CX422" s="100" t="s">
        <v>3080</v>
      </c>
      <c r="CY422" s="100" t="s">
        <v>2406</v>
      </c>
      <c r="CZ422" s="100" t="b">
        <f>Table1[[#This Row],[company_name_re100]]&lt;&gt;""</f>
        <v>1</v>
      </c>
    </row>
    <row r="423" spans="1:104" ht="21.9" hidden="1" customHeight="1">
      <c r="A423" s="100">
        <v>421</v>
      </c>
      <c r="B423" s="100" t="s">
        <v>1205</v>
      </c>
      <c r="C423" s="100" t="s">
        <v>6603</v>
      </c>
      <c r="D423" s="100" t="s">
        <v>1206</v>
      </c>
      <c r="E423" s="103">
        <v>1.4999999999999999E-2</v>
      </c>
      <c r="F423" s="100" t="s">
        <v>1207</v>
      </c>
      <c r="G423" s="103">
        <v>1.744</v>
      </c>
      <c r="H423" s="100" t="s">
        <v>1208</v>
      </c>
      <c r="I423" s="102">
        <v>226831</v>
      </c>
      <c r="J423" s="100">
        <v>-12</v>
      </c>
      <c r="K423" s="100">
        <v>30</v>
      </c>
      <c r="L423" s="100">
        <v>40008961</v>
      </c>
      <c r="O423" s="100" t="s">
        <v>6604</v>
      </c>
      <c r="P423" s="100" t="s">
        <v>2980</v>
      </c>
      <c r="Q423" s="100" t="s">
        <v>2374</v>
      </c>
      <c r="R423" s="100" t="s">
        <v>3136</v>
      </c>
      <c r="S423" s="100" t="s">
        <v>4218</v>
      </c>
      <c r="T423" s="100" t="s">
        <v>673</v>
      </c>
      <c r="U423" s="100" t="s">
        <v>2984</v>
      </c>
      <c r="V423" s="100">
        <v>2030</v>
      </c>
      <c r="W423" s="100" t="s">
        <v>673</v>
      </c>
      <c r="X423" s="100" t="s">
        <v>2984</v>
      </c>
      <c r="Y423" s="100">
        <v>2040</v>
      </c>
      <c r="Z423" s="100" t="s">
        <v>673</v>
      </c>
      <c r="AA423" s="100">
        <v>2040</v>
      </c>
      <c r="AB423" s="101" t="s">
        <v>6605</v>
      </c>
      <c r="AC423" s="100" t="s">
        <v>2986</v>
      </c>
      <c r="AD423" s="104">
        <v>44470.041666666664</v>
      </c>
      <c r="AE423" s="100" t="s">
        <v>2987</v>
      </c>
      <c r="AG423" s="104">
        <v>45386.041666666664</v>
      </c>
      <c r="AH423" s="100" t="b">
        <f>Table1[[#This Row],[sbti_id]]&lt;&gt;""</f>
        <v>1</v>
      </c>
      <c r="CT423" s="100" t="b">
        <f>Table1[[#This Row],[company_name_netzero]]&lt;&gt;""</f>
        <v>0</v>
      </c>
      <c r="CU423" s="128" t="s">
        <v>6606</v>
      </c>
      <c r="CV423" s="128">
        <v>2015</v>
      </c>
      <c r="CW423" s="128">
        <v>2020</v>
      </c>
      <c r="CX423" s="128" t="s">
        <v>4213</v>
      </c>
      <c r="CY423" s="133" t="s">
        <v>2374</v>
      </c>
      <c r="CZ423" s="100" t="b">
        <f>Table1[[#This Row],[company_name_re100]]&lt;&gt;""</f>
        <v>1</v>
      </c>
    </row>
    <row r="424" spans="1:104" ht="21.9" hidden="1" customHeight="1">
      <c r="A424" s="100">
        <v>422</v>
      </c>
      <c r="B424" s="100" t="s">
        <v>1815</v>
      </c>
      <c r="C424" s="100" t="s">
        <v>6607</v>
      </c>
      <c r="D424" s="100" t="s">
        <v>1816</v>
      </c>
      <c r="E424" s="103">
        <v>0.126</v>
      </c>
      <c r="F424" s="100" t="s">
        <v>1817</v>
      </c>
      <c r="H424" s="100" t="s">
        <v>1818</v>
      </c>
      <c r="I424" s="102">
        <v>98000</v>
      </c>
      <c r="J424" s="100">
        <v>56</v>
      </c>
      <c r="K424" s="100">
        <v>5</v>
      </c>
      <c r="L424" s="100">
        <v>40005863</v>
      </c>
      <c r="M424" s="100" t="s">
        <v>1815</v>
      </c>
      <c r="N424" s="100" t="s">
        <v>6608</v>
      </c>
      <c r="O424" s="100" t="s">
        <v>6609</v>
      </c>
      <c r="P424" s="100" t="s">
        <v>2980</v>
      </c>
      <c r="Q424" s="100" t="s">
        <v>2428</v>
      </c>
      <c r="R424" s="100" t="s">
        <v>3136</v>
      </c>
      <c r="S424" s="100" t="s">
        <v>4407</v>
      </c>
      <c r="T424" s="100" t="s">
        <v>673</v>
      </c>
      <c r="U424" s="100" t="s">
        <v>2984</v>
      </c>
      <c r="V424" s="100">
        <v>2030</v>
      </c>
      <c r="AB424" s="100" t="s">
        <v>6610</v>
      </c>
      <c r="AE424" s="100" t="s">
        <v>2987</v>
      </c>
      <c r="AG424" s="104">
        <v>44308.041666666664</v>
      </c>
      <c r="AH424" s="100" t="b">
        <f>Table1[[#This Row],[sbti_id]]&lt;&gt;""</f>
        <v>1</v>
      </c>
      <c r="CT424" s="100" t="b">
        <f>Table1[[#This Row],[company_name_netzero]]&lt;&gt;""</f>
        <v>0</v>
      </c>
      <c r="CZ424" s="100" t="b">
        <f>Table1[[#This Row],[company_name_re100]]&lt;&gt;""</f>
        <v>0</v>
      </c>
    </row>
    <row r="425" spans="1:104" ht="21.9" hidden="1" customHeight="1">
      <c r="A425" s="100">
        <v>423</v>
      </c>
      <c r="B425" s="100" t="s">
        <v>1820</v>
      </c>
      <c r="C425" s="100" t="s">
        <v>6611</v>
      </c>
      <c r="D425" s="100" t="s">
        <v>1821</v>
      </c>
      <c r="E425" s="106">
        <v>0.14000000000000001</v>
      </c>
      <c r="F425" s="100" t="s">
        <v>1822</v>
      </c>
      <c r="G425" s="103">
        <v>0.20100000000000001</v>
      </c>
      <c r="H425" s="100" t="s">
        <v>1823</v>
      </c>
      <c r="I425" s="102">
        <v>278103</v>
      </c>
      <c r="J425" s="100">
        <v>65</v>
      </c>
      <c r="K425" s="100">
        <v>3</v>
      </c>
      <c r="L425" s="100">
        <v>40014186</v>
      </c>
      <c r="M425" s="100" t="s">
        <v>6612</v>
      </c>
      <c r="O425" s="100" t="s">
        <v>6613</v>
      </c>
      <c r="P425" s="100" t="s">
        <v>2980</v>
      </c>
      <c r="Q425" s="100" t="s">
        <v>2277</v>
      </c>
      <c r="R425" s="100" t="s">
        <v>3181</v>
      </c>
      <c r="S425" s="100" t="s">
        <v>4407</v>
      </c>
      <c r="T425" s="100" t="s">
        <v>673</v>
      </c>
      <c r="U425" s="100" t="s">
        <v>2984</v>
      </c>
      <c r="V425" s="100">
        <v>2032</v>
      </c>
      <c r="Z425" s="100" t="s">
        <v>1421</v>
      </c>
      <c r="AB425" s="100" t="s">
        <v>6614</v>
      </c>
      <c r="AC425" s="100" t="s">
        <v>2986</v>
      </c>
      <c r="AD425" s="104">
        <v>44574.041666666664</v>
      </c>
      <c r="AE425" s="100" t="s">
        <v>2987</v>
      </c>
      <c r="AF425" s="100" t="s">
        <v>2988</v>
      </c>
      <c r="AG425" s="104">
        <v>45351.041666666664</v>
      </c>
      <c r="AH425" s="100" t="b">
        <f>Table1[[#This Row],[sbti_id]]&lt;&gt;""</f>
        <v>1</v>
      </c>
      <c r="AI425" s="100" t="s">
        <v>1820</v>
      </c>
      <c r="AJ425" s="100" t="s">
        <v>3039</v>
      </c>
      <c r="AK425" s="100" t="s">
        <v>3040</v>
      </c>
      <c r="AL425" s="100" t="s">
        <v>2264</v>
      </c>
      <c r="AM425" s="100" t="s">
        <v>269</v>
      </c>
      <c r="AN425" s="100" t="s">
        <v>675</v>
      </c>
      <c r="AQ425" s="100">
        <v>2050</v>
      </c>
      <c r="AR425" s="100" t="s">
        <v>2992</v>
      </c>
      <c r="AS425" s="100">
        <v>2022</v>
      </c>
      <c r="AT425" s="100" t="s">
        <v>6615</v>
      </c>
      <c r="AU425" s="100" t="s">
        <v>6616</v>
      </c>
      <c r="AV425" s="100" t="s">
        <v>2995</v>
      </c>
      <c r="AW425" s="100">
        <v>2032</v>
      </c>
      <c r="AX425" s="100">
        <v>50.4</v>
      </c>
      <c r="AY425" s="100">
        <v>2022</v>
      </c>
      <c r="AZ425" s="100" t="s">
        <v>6617</v>
      </c>
      <c r="BA425" s="101" t="s">
        <v>6618</v>
      </c>
      <c r="BB425" s="100" t="s">
        <v>3014</v>
      </c>
      <c r="BC425" s="100" t="s">
        <v>266</v>
      </c>
      <c r="BD425" s="100" t="s">
        <v>266</v>
      </c>
      <c r="BE425" s="100" t="s">
        <v>266</v>
      </c>
      <c r="BF425" s="100" t="s">
        <v>6619</v>
      </c>
      <c r="BG425" s="100" t="s">
        <v>266</v>
      </c>
      <c r="BH425" s="100" t="s">
        <v>3448</v>
      </c>
      <c r="BI425" s="100" t="s">
        <v>3001</v>
      </c>
      <c r="BJ425" s="100" t="s">
        <v>269</v>
      </c>
      <c r="BK425" s="100" t="s">
        <v>267</v>
      </c>
      <c r="BL425" s="101" t="s">
        <v>6620</v>
      </c>
      <c r="BM425" s="100" t="s">
        <v>267</v>
      </c>
      <c r="BQ425" s="100" t="s">
        <v>269</v>
      </c>
      <c r="BR425" s="100" t="s">
        <v>267</v>
      </c>
      <c r="BX425" s="100" t="s">
        <v>269</v>
      </c>
      <c r="BY425" s="100" t="s">
        <v>266</v>
      </c>
      <c r="CD425" s="100">
        <v>38451000000</v>
      </c>
      <c r="CE425" s="100" t="s">
        <v>3005</v>
      </c>
      <c r="CF425" s="100">
        <v>278103</v>
      </c>
      <c r="CT425" s="100" t="b">
        <f>Table1[[#This Row],[company_name_netzero]]&lt;&gt;""</f>
        <v>1</v>
      </c>
      <c r="CZ425" s="100" t="b">
        <f>Table1[[#This Row],[company_name_re100]]&lt;&gt;""</f>
        <v>0</v>
      </c>
    </row>
    <row r="426" spans="1:104" ht="21.9" hidden="1" customHeight="1">
      <c r="A426" s="100">
        <v>424</v>
      </c>
      <c r="B426" s="105" t="s">
        <v>831</v>
      </c>
      <c r="C426" s="100" t="s">
        <v>6621</v>
      </c>
      <c r="D426" s="100" t="s">
        <v>832</v>
      </c>
      <c r="E426" s="103">
        <v>-0.223</v>
      </c>
      <c r="F426" s="100" t="s">
        <v>833</v>
      </c>
      <c r="G426" s="103">
        <v>-0.191</v>
      </c>
      <c r="H426" s="100" t="s">
        <v>834</v>
      </c>
      <c r="I426" s="102">
        <v>28597</v>
      </c>
      <c r="J426" s="100">
        <v>-108</v>
      </c>
      <c r="K426" s="100">
        <v>15</v>
      </c>
      <c r="L426" s="100">
        <v>40011391</v>
      </c>
      <c r="N426" s="100" t="s">
        <v>6622</v>
      </c>
      <c r="O426" s="100" t="s">
        <v>6623</v>
      </c>
      <c r="P426" s="100" t="s">
        <v>2980</v>
      </c>
      <c r="Q426" s="100" t="s">
        <v>2428</v>
      </c>
      <c r="R426" s="100" t="s">
        <v>3136</v>
      </c>
      <c r="S426" s="100" t="s">
        <v>3751</v>
      </c>
      <c r="T426" s="100" t="s">
        <v>673</v>
      </c>
      <c r="U426" s="100" t="s">
        <v>2984</v>
      </c>
      <c r="V426" s="100">
        <v>2035</v>
      </c>
      <c r="AB426" s="100" t="s">
        <v>6624</v>
      </c>
      <c r="AE426" s="100" t="s">
        <v>2987</v>
      </c>
      <c r="AG426" s="104">
        <v>45015.041666666664</v>
      </c>
      <c r="AH426" s="100" t="b">
        <f>Table1[[#This Row],[sbti_id]]&lt;&gt;""</f>
        <v>1</v>
      </c>
      <c r="AI426" s="128" t="s">
        <v>6625</v>
      </c>
      <c r="AJ426" s="128" t="s">
        <v>3142</v>
      </c>
      <c r="AK426" s="128" t="s">
        <v>3136</v>
      </c>
      <c r="AL426" s="128" t="s">
        <v>2264</v>
      </c>
      <c r="AM426" s="128" t="s">
        <v>269</v>
      </c>
      <c r="AN426" s="128" t="s">
        <v>4047</v>
      </c>
      <c r="AO426" s="128"/>
      <c r="AP426" s="128">
        <v>2018</v>
      </c>
      <c r="AQ426" s="128">
        <v>2035</v>
      </c>
      <c r="AR426" s="128" t="s">
        <v>2992</v>
      </c>
      <c r="AS426" s="128">
        <v>2021</v>
      </c>
      <c r="AT426" s="129" t="s">
        <v>6626</v>
      </c>
      <c r="AU426" s="128" t="s">
        <v>6627</v>
      </c>
      <c r="AV426" s="128" t="s">
        <v>2995</v>
      </c>
      <c r="AW426" s="128">
        <v>2027</v>
      </c>
      <c r="AX426" s="128">
        <v>50</v>
      </c>
      <c r="AY426" s="128">
        <v>2018</v>
      </c>
      <c r="AZ426" s="128" t="s">
        <v>6628</v>
      </c>
      <c r="BA426" s="128"/>
      <c r="BB426" s="128" t="s">
        <v>2998</v>
      </c>
      <c r="BC426" s="128" t="s">
        <v>266</v>
      </c>
      <c r="BD426" s="128" t="s">
        <v>266</v>
      </c>
      <c r="BE426" s="128" t="s">
        <v>266</v>
      </c>
      <c r="BF426" s="129" t="s">
        <v>6629</v>
      </c>
      <c r="BG426" s="128" t="s">
        <v>266</v>
      </c>
      <c r="BH426" s="128" t="s">
        <v>3350</v>
      </c>
      <c r="BI426" s="128" t="s">
        <v>3001</v>
      </c>
      <c r="BJ426" s="128" t="s">
        <v>269</v>
      </c>
      <c r="BK426" s="128" t="s">
        <v>267</v>
      </c>
      <c r="BL426" s="128" t="s">
        <v>6630</v>
      </c>
      <c r="BM426" s="128" t="s">
        <v>266</v>
      </c>
      <c r="BN426" s="128" t="s">
        <v>3061</v>
      </c>
      <c r="BO426" s="128"/>
      <c r="BP426" s="128"/>
      <c r="BQ426" s="128" t="s">
        <v>269</v>
      </c>
      <c r="BR426" s="128" t="s">
        <v>267</v>
      </c>
      <c r="BS426" s="129" t="s">
        <v>6631</v>
      </c>
      <c r="BT426" s="128"/>
      <c r="BU426" s="128"/>
      <c r="BV426" s="128"/>
      <c r="BW426" s="128"/>
      <c r="BX426" s="128" t="s">
        <v>269</v>
      </c>
      <c r="BY426" s="128" t="s">
        <v>269</v>
      </c>
      <c r="BZ426" s="128"/>
      <c r="CA426" s="128"/>
      <c r="CB426" s="128"/>
      <c r="CC426" s="128"/>
      <c r="CD426" s="128">
        <v>37345000000</v>
      </c>
      <c r="CE426" s="128" t="s">
        <v>3764</v>
      </c>
      <c r="CF426" s="128">
        <v>30391</v>
      </c>
      <c r="CG426" s="128"/>
      <c r="CH426" s="128"/>
      <c r="CI426" s="128"/>
      <c r="CJ426" s="128"/>
      <c r="CK426" s="128"/>
      <c r="CL426" s="128"/>
      <c r="CM426" s="128"/>
      <c r="CN426" s="128"/>
      <c r="CO426" s="128"/>
      <c r="CP426" s="128"/>
      <c r="CQ426" s="128"/>
      <c r="CR426" s="128"/>
      <c r="CS426" s="128"/>
      <c r="CT426" s="100" t="b">
        <f>Table1[[#This Row],[company_name_netzero]]&lt;&gt;""</f>
        <v>1</v>
      </c>
      <c r="CZ426" s="100" t="b">
        <f>Table1[[#This Row],[company_name_re100]]&lt;&gt;""</f>
        <v>0</v>
      </c>
    </row>
    <row r="427" spans="1:104" ht="21.9" hidden="1" customHeight="1">
      <c r="A427" s="100">
        <v>425</v>
      </c>
      <c r="B427" s="100" t="s">
        <v>1828</v>
      </c>
      <c r="C427" s="100" t="s">
        <v>6632</v>
      </c>
      <c r="D427" s="100" t="s">
        <v>1829</v>
      </c>
      <c r="E427" s="103">
        <v>-7.0000000000000001E-3</v>
      </c>
      <c r="F427" s="100" t="s">
        <v>1830</v>
      </c>
      <c r="G427" s="103">
        <v>-0.28599999999999998</v>
      </c>
      <c r="H427" s="100" t="s">
        <v>1831</v>
      </c>
      <c r="I427" s="102">
        <v>15010</v>
      </c>
      <c r="J427" s="100">
        <v>-24</v>
      </c>
      <c r="K427" s="100">
        <v>15</v>
      </c>
      <c r="AH427" s="100" t="b">
        <f>Table1[[#This Row],[sbti_id]]&lt;&gt;""</f>
        <v>0</v>
      </c>
      <c r="AI427" s="100" t="s">
        <v>1828</v>
      </c>
      <c r="AJ427" s="100" t="s">
        <v>4009</v>
      </c>
      <c r="AK427" s="100" t="s">
        <v>2990</v>
      </c>
      <c r="AL427" s="100" t="s">
        <v>2264</v>
      </c>
      <c r="AM427" s="100" t="s">
        <v>269</v>
      </c>
      <c r="AN427" s="100" t="s">
        <v>417</v>
      </c>
      <c r="AQ427" s="100">
        <v>2050</v>
      </c>
      <c r="AR427" s="100" t="s">
        <v>2992</v>
      </c>
      <c r="AS427" s="100">
        <v>2021</v>
      </c>
      <c r="AT427" s="100" t="s">
        <v>6633</v>
      </c>
      <c r="AU427" s="100" t="s">
        <v>6634</v>
      </c>
      <c r="AV427" s="100" t="s">
        <v>9</v>
      </c>
      <c r="AZ427" s="100" t="s">
        <v>3290</v>
      </c>
      <c r="BA427" s="100" t="s">
        <v>3520</v>
      </c>
      <c r="BB427" s="100" t="s">
        <v>267</v>
      </c>
      <c r="BC427" s="100" t="s">
        <v>266</v>
      </c>
      <c r="BD427" s="100" t="s">
        <v>266</v>
      </c>
      <c r="BE427" s="100" t="s">
        <v>269</v>
      </c>
      <c r="BF427" s="100" t="s">
        <v>6635</v>
      </c>
      <c r="BG427" s="100" t="s">
        <v>269</v>
      </c>
      <c r="BI427" s="100" t="s">
        <v>3001</v>
      </c>
      <c r="BJ427" s="100" t="s">
        <v>269</v>
      </c>
      <c r="BK427" s="100" t="s">
        <v>266</v>
      </c>
      <c r="BL427" s="100" t="s">
        <v>6636</v>
      </c>
      <c r="BM427" s="100" t="s">
        <v>269</v>
      </c>
      <c r="BQ427" s="100" t="s">
        <v>269</v>
      </c>
      <c r="BR427" s="100" t="s">
        <v>880</v>
      </c>
      <c r="BS427" s="100" t="s">
        <v>6637</v>
      </c>
      <c r="BX427" s="100" t="s">
        <v>269</v>
      </c>
      <c r="BY427" s="100" t="s">
        <v>269</v>
      </c>
      <c r="CD427" s="100">
        <v>37000000000</v>
      </c>
      <c r="CE427" s="100" t="s">
        <v>3036</v>
      </c>
      <c r="CF427" s="100">
        <v>15010</v>
      </c>
      <c r="CS427" s="100" t="s">
        <v>6638</v>
      </c>
      <c r="CT427" s="100" t="b">
        <f>Table1[[#This Row],[company_name_netzero]]&lt;&gt;""</f>
        <v>1</v>
      </c>
      <c r="CZ427" s="100" t="b">
        <f>Table1[[#This Row],[company_name_re100]]&lt;&gt;""</f>
        <v>0</v>
      </c>
    </row>
    <row r="428" spans="1:104" ht="21.9" hidden="1" customHeight="1">
      <c r="A428" s="100">
        <v>426</v>
      </c>
      <c r="B428" s="100" t="s">
        <v>1832</v>
      </c>
      <c r="C428" s="100" t="s">
        <v>6639</v>
      </c>
      <c r="D428" s="100" t="s">
        <v>1833</v>
      </c>
      <c r="E428" s="103">
        <v>-6.8000000000000005E-2</v>
      </c>
      <c r="F428" s="100" t="s">
        <v>1834</v>
      </c>
      <c r="H428" s="100" t="s">
        <v>1835</v>
      </c>
      <c r="I428" s="102">
        <v>81693</v>
      </c>
      <c r="J428" s="100">
        <v>-48</v>
      </c>
      <c r="K428" s="100">
        <v>5</v>
      </c>
      <c r="AH428" s="100" t="b">
        <f>Table1[[#This Row],[sbti_id]]&lt;&gt;""</f>
        <v>0</v>
      </c>
      <c r="CT428" s="100" t="b">
        <f>Table1[[#This Row],[company_name_netzero]]&lt;&gt;""</f>
        <v>0</v>
      </c>
      <c r="CZ428" s="100" t="b">
        <f>Table1[[#This Row],[company_name_re100]]&lt;&gt;""</f>
        <v>0</v>
      </c>
    </row>
    <row r="429" spans="1:104" ht="21.9" hidden="1" customHeight="1">
      <c r="A429" s="100">
        <v>427</v>
      </c>
      <c r="B429" s="100" t="s">
        <v>1841</v>
      </c>
      <c r="C429" s="100" t="s">
        <v>6640</v>
      </c>
      <c r="D429" s="100" t="s">
        <v>1842</v>
      </c>
      <c r="E429" s="103">
        <v>4.5999999999999999E-2</v>
      </c>
      <c r="F429" s="100" t="s">
        <v>1843</v>
      </c>
      <c r="G429" s="103">
        <v>73.325999999999993</v>
      </c>
      <c r="H429" s="100" t="s">
        <v>1844</v>
      </c>
      <c r="I429" s="102">
        <v>179733</v>
      </c>
      <c r="J429" s="100">
        <v>8</v>
      </c>
      <c r="K429" s="100">
        <v>15</v>
      </c>
      <c r="AH429" s="100" t="b">
        <f>Table1[[#This Row],[sbti_id]]&lt;&gt;""</f>
        <v>0</v>
      </c>
      <c r="CT429" s="100" t="b">
        <f>Table1[[#This Row],[company_name_netzero]]&lt;&gt;""</f>
        <v>0</v>
      </c>
      <c r="CZ429" s="100" t="b">
        <f>Table1[[#This Row],[company_name_re100]]&lt;&gt;""</f>
        <v>0</v>
      </c>
    </row>
    <row r="430" spans="1:104" ht="21.9" hidden="1" customHeight="1">
      <c r="A430" s="100">
        <v>428</v>
      </c>
      <c r="B430" s="100" t="s">
        <v>1849</v>
      </c>
      <c r="C430" s="100" t="s">
        <v>6641</v>
      </c>
      <c r="D430" s="100" t="s">
        <v>1850</v>
      </c>
      <c r="E430" s="103">
        <v>-0.13800000000000001</v>
      </c>
      <c r="F430" s="100" t="s">
        <v>1851</v>
      </c>
      <c r="G430" s="103">
        <v>-1.4950000000000001</v>
      </c>
      <c r="H430" s="100" t="s">
        <v>1852</v>
      </c>
      <c r="I430" s="102">
        <v>18750</v>
      </c>
      <c r="J430" s="100">
        <v>-73</v>
      </c>
      <c r="K430" s="100">
        <v>6</v>
      </c>
      <c r="L430" s="100">
        <v>40008394</v>
      </c>
      <c r="M430" s="100" t="s">
        <v>1849</v>
      </c>
      <c r="O430" s="100" t="s">
        <v>6642</v>
      </c>
      <c r="P430" s="100" t="s">
        <v>2980</v>
      </c>
      <c r="Q430" s="100" t="s">
        <v>3736</v>
      </c>
      <c r="R430" s="100" t="s">
        <v>3181</v>
      </c>
      <c r="S430" s="100" t="s">
        <v>6643</v>
      </c>
      <c r="T430" s="100" t="s">
        <v>1421</v>
      </c>
      <c r="Z430" s="100" t="s">
        <v>1421</v>
      </c>
      <c r="AC430" s="100" t="s">
        <v>2986</v>
      </c>
      <c r="AD430" s="104">
        <v>44713.041666666664</v>
      </c>
      <c r="AF430" s="100" t="s">
        <v>2988</v>
      </c>
      <c r="AG430" s="104">
        <v>44713.041666666664</v>
      </c>
      <c r="AH430" s="100" t="b">
        <f>Table1[[#This Row],[sbti_id]]&lt;&gt;""</f>
        <v>1</v>
      </c>
      <c r="AI430" s="100" t="s">
        <v>1849</v>
      </c>
      <c r="AJ430" s="100" t="s">
        <v>3313</v>
      </c>
      <c r="AK430" s="100" t="s">
        <v>3040</v>
      </c>
      <c r="AL430" s="100" t="s">
        <v>2264</v>
      </c>
      <c r="AM430" s="100" t="s">
        <v>269</v>
      </c>
      <c r="AN430" s="100" t="s">
        <v>417</v>
      </c>
      <c r="AQ430" s="100">
        <v>2050</v>
      </c>
      <c r="AR430" s="100" t="s">
        <v>2992</v>
      </c>
      <c r="AS430" s="100">
        <v>2021</v>
      </c>
      <c r="AT430" s="100" t="s">
        <v>6644</v>
      </c>
      <c r="AU430" s="100" t="s">
        <v>6645</v>
      </c>
      <c r="AV430" s="100" t="s">
        <v>2995</v>
      </c>
      <c r="AW430" s="100">
        <v>2030</v>
      </c>
      <c r="AX430" s="100">
        <v>34</v>
      </c>
      <c r="AY430" s="100">
        <v>2018</v>
      </c>
      <c r="AZ430" s="101" t="s">
        <v>6646</v>
      </c>
      <c r="BA430" s="101" t="s">
        <v>6647</v>
      </c>
      <c r="BB430" s="100" t="s">
        <v>267</v>
      </c>
      <c r="BC430" s="100" t="s">
        <v>266</v>
      </c>
      <c r="BD430" s="100" t="s">
        <v>266</v>
      </c>
      <c r="BE430" s="100" t="s">
        <v>269</v>
      </c>
      <c r="BF430" s="100" t="s">
        <v>6648</v>
      </c>
      <c r="BG430" s="100" t="s">
        <v>266</v>
      </c>
      <c r="BH430" s="100" t="s">
        <v>3000</v>
      </c>
      <c r="BI430" s="100" t="s">
        <v>3360</v>
      </c>
      <c r="BJ430" s="100" t="s">
        <v>269</v>
      </c>
      <c r="BK430" s="100" t="s">
        <v>266</v>
      </c>
      <c r="BL430" s="101" t="s">
        <v>6649</v>
      </c>
      <c r="BM430" s="100" t="s">
        <v>267</v>
      </c>
      <c r="BQ430" s="100" t="s">
        <v>269</v>
      </c>
      <c r="BR430" s="100" t="s">
        <v>3271</v>
      </c>
      <c r="BS430" s="101" t="s">
        <v>6650</v>
      </c>
      <c r="BX430" s="100" t="s">
        <v>269</v>
      </c>
      <c r="BY430" s="100" t="s">
        <v>266</v>
      </c>
      <c r="CD430" s="100">
        <v>35871000000</v>
      </c>
      <c r="CE430" s="100" t="s">
        <v>3284</v>
      </c>
      <c r="CF430" s="100">
        <v>13857</v>
      </c>
      <c r="CT430" s="100" t="b">
        <f>Table1[[#This Row],[company_name_netzero]]&lt;&gt;""</f>
        <v>1</v>
      </c>
      <c r="CZ430" s="100" t="b">
        <f>Table1[[#This Row],[company_name_re100]]&lt;&gt;""</f>
        <v>0</v>
      </c>
    </row>
    <row r="431" spans="1:104" ht="21.9" hidden="1" customHeight="1">
      <c r="A431" s="100">
        <v>429</v>
      </c>
      <c r="B431" s="100" t="s">
        <v>1729</v>
      </c>
      <c r="C431" s="100" t="s">
        <v>6651</v>
      </c>
      <c r="D431" s="100" t="s">
        <v>1730</v>
      </c>
      <c r="E431" s="106">
        <v>7.0000000000000007E-2</v>
      </c>
      <c r="F431" s="100" t="s">
        <v>1731</v>
      </c>
      <c r="G431" s="103">
        <v>-0.49099999999999999</v>
      </c>
      <c r="H431" s="100" t="s">
        <v>1732</v>
      </c>
      <c r="I431" s="102">
        <v>109121</v>
      </c>
      <c r="J431" s="100">
        <v>21</v>
      </c>
      <c r="K431" s="100">
        <v>10</v>
      </c>
      <c r="L431" s="120">
        <v>40012761</v>
      </c>
      <c r="M431" s="128" t="s">
        <v>6652</v>
      </c>
      <c r="N431" s="128" t="s">
        <v>6653</v>
      </c>
      <c r="O431" s="128" t="s">
        <v>6654</v>
      </c>
      <c r="P431" s="128" t="s">
        <v>2980</v>
      </c>
      <c r="Q431" s="128" t="s">
        <v>2428</v>
      </c>
      <c r="R431" s="128" t="s">
        <v>3136</v>
      </c>
      <c r="S431" s="128" t="s">
        <v>3157</v>
      </c>
      <c r="T431" s="128" t="s">
        <v>673</v>
      </c>
      <c r="U431" s="128" t="s">
        <v>3329</v>
      </c>
      <c r="V431" s="128">
        <v>2030</v>
      </c>
      <c r="W431" s="128" t="s">
        <v>673</v>
      </c>
      <c r="X431" s="128" t="s">
        <v>3329</v>
      </c>
      <c r="Y431" s="128">
        <v>2030</v>
      </c>
      <c r="Z431" s="128" t="s">
        <v>673</v>
      </c>
      <c r="AA431" s="128">
        <v>2030</v>
      </c>
      <c r="AB431" s="129" t="s">
        <v>6655</v>
      </c>
      <c r="AC431" s="128" t="s">
        <v>2986</v>
      </c>
      <c r="AD431" s="135">
        <v>43472.041666666664</v>
      </c>
      <c r="AE431" s="128" t="s">
        <v>3332</v>
      </c>
      <c r="AF431" s="128"/>
      <c r="AG431" s="133" t="s">
        <v>6656</v>
      </c>
      <c r="AH431" s="100" t="b">
        <f>Table1[[#This Row],[sbti_id]]&lt;&gt;""</f>
        <v>1</v>
      </c>
      <c r="AI431" s="100" t="s">
        <v>1729</v>
      </c>
      <c r="AJ431" s="100" t="s">
        <v>3142</v>
      </c>
      <c r="AK431" s="100" t="s">
        <v>3136</v>
      </c>
      <c r="AL431" s="100" t="s">
        <v>2264</v>
      </c>
      <c r="AM431" s="100" t="s">
        <v>269</v>
      </c>
      <c r="AN431" s="100" t="s">
        <v>417</v>
      </c>
      <c r="AQ431" s="100">
        <v>2030</v>
      </c>
      <c r="AR431" s="100" t="s">
        <v>3041</v>
      </c>
      <c r="AS431" s="100">
        <v>2022</v>
      </c>
      <c r="AT431" s="100" t="s">
        <v>6657</v>
      </c>
      <c r="AU431" s="100" t="s">
        <v>6658</v>
      </c>
      <c r="AV431" s="100" t="s">
        <v>9</v>
      </c>
      <c r="AW431" s="100">
        <v>2023</v>
      </c>
      <c r="AZ431" s="100" t="s">
        <v>6659</v>
      </c>
      <c r="BB431" s="100" t="s">
        <v>3014</v>
      </c>
      <c r="BC431" s="100" t="s">
        <v>266</v>
      </c>
      <c r="BD431" s="100" t="s">
        <v>266</v>
      </c>
      <c r="BE431" s="100" t="s">
        <v>266</v>
      </c>
      <c r="BF431" s="100" t="s">
        <v>6660</v>
      </c>
      <c r="BG431" s="100" t="s">
        <v>269</v>
      </c>
      <c r="BI431" s="100" t="s">
        <v>3001</v>
      </c>
      <c r="BJ431" s="100" t="s">
        <v>269</v>
      </c>
      <c r="BK431" s="100" t="s">
        <v>267</v>
      </c>
      <c r="BM431" s="100" t="s">
        <v>266</v>
      </c>
      <c r="BN431" s="100" t="s">
        <v>3061</v>
      </c>
      <c r="BQ431" s="100" t="s">
        <v>269</v>
      </c>
      <c r="BR431" s="100" t="s">
        <v>267</v>
      </c>
      <c r="BX431" s="100" t="s">
        <v>269</v>
      </c>
      <c r="BY431" s="100" t="s">
        <v>266</v>
      </c>
      <c r="CD431" s="100">
        <v>37734000000</v>
      </c>
      <c r="CE431" s="100" t="s">
        <v>3080</v>
      </c>
      <c r="CF431" s="100">
        <v>109121</v>
      </c>
      <c r="CS431" s="100" t="s">
        <v>6661</v>
      </c>
      <c r="CT431" s="100" t="b">
        <f>Table1[[#This Row],[company_name_netzero]]&lt;&gt;""</f>
        <v>1</v>
      </c>
      <c r="CU431" s="100" t="s">
        <v>1729</v>
      </c>
      <c r="CV431" s="100">
        <v>2015</v>
      </c>
      <c r="CW431" s="100">
        <v>2014</v>
      </c>
      <c r="CX431" s="100" t="s">
        <v>3080</v>
      </c>
      <c r="CY431" s="100" t="s">
        <v>2428</v>
      </c>
      <c r="CZ431" s="100" t="b">
        <f>Table1[[#This Row],[company_name_re100]]&lt;&gt;""</f>
        <v>1</v>
      </c>
    </row>
    <row r="432" spans="1:104" ht="21.9" hidden="1" customHeight="1">
      <c r="A432" s="100">
        <v>430</v>
      </c>
      <c r="B432" s="100" t="s">
        <v>1375</v>
      </c>
      <c r="C432" s="100" t="s">
        <v>6662</v>
      </c>
      <c r="D432" s="100" t="s">
        <v>1376</v>
      </c>
      <c r="E432" s="103">
        <v>3.9E-2</v>
      </c>
      <c r="F432" s="100" t="s">
        <v>1377</v>
      </c>
      <c r="G432" s="103">
        <v>1.3109999999999999</v>
      </c>
      <c r="H432" s="100" t="s">
        <v>1378</v>
      </c>
      <c r="I432" s="102">
        <v>72249</v>
      </c>
      <c r="J432" s="100">
        <v>2</v>
      </c>
      <c r="K432" s="100">
        <v>31</v>
      </c>
      <c r="L432" s="100">
        <v>40005874</v>
      </c>
      <c r="M432" s="100" t="s">
        <v>1375</v>
      </c>
      <c r="P432" s="100" t="s">
        <v>2980</v>
      </c>
      <c r="Q432" s="100" t="s">
        <v>3982</v>
      </c>
      <c r="R432" s="100" t="s">
        <v>3136</v>
      </c>
      <c r="S432" s="100" t="s">
        <v>3010</v>
      </c>
      <c r="T432" s="100" t="s">
        <v>673</v>
      </c>
      <c r="U432" s="100" t="s">
        <v>2984</v>
      </c>
      <c r="V432" s="100">
        <v>2030</v>
      </c>
      <c r="W432" s="100" t="s">
        <v>673</v>
      </c>
      <c r="X432" s="100" t="s">
        <v>2984</v>
      </c>
      <c r="Y432" s="100">
        <v>2050</v>
      </c>
      <c r="Z432" s="100" t="s">
        <v>673</v>
      </c>
      <c r="AA432" s="100">
        <v>2050</v>
      </c>
      <c r="AB432" s="101" t="s">
        <v>6663</v>
      </c>
      <c r="AC432" s="100" t="s">
        <v>2986</v>
      </c>
      <c r="AD432" s="104">
        <v>44562.041666666664</v>
      </c>
      <c r="AE432" s="100" t="s">
        <v>2987</v>
      </c>
      <c r="AG432" s="104">
        <v>45568.041666666664</v>
      </c>
      <c r="AH432" s="100" t="b">
        <f>Table1[[#This Row],[sbti_id]]&lt;&gt;""</f>
        <v>1</v>
      </c>
      <c r="AI432" s="100" t="s">
        <v>1375</v>
      </c>
      <c r="AJ432" s="100" t="s">
        <v>3287</v>
      </c>
      <c r="AK432" s="100" t="s">
        <v>3136</v>
      </c>
      <c r="AL432" s="100" t="s">
        <v>2264</v>
      </c>
      <c r="AM432" s="100" t="s">
        <v>266</v>
      </c>
      <c r="AN432" s="100" t="s">
        <v>417</v>
      </c>
      <c r="AQ432" s="100">
        <v>2050</v>
      </c>
      <c r="AR432" s="100" t="s">
        <v>2992</v>
      </c>
      <c r="AS432" s="100">
        <v>2021</v>
      </c>
      <c r="AT432" s="101" t="s">
        <v>6664</v>
      </c>
      <c r="AU432" s="100" t="s">
        <v>6665</v>
      </c>
      <c r="AV432" s="100" t="s">
        <v>2995</v>
      </c>
      <c r="AW432" s="100">
        <v>2030</v>
      </c>
      <c r="AX432" s="100">
        <v>70</v>
      </c>
      <c r="AY432" s="100">
        <v>2019</v>
      </c>
      <c r="AZ432" s="100" t="s">
        <v>6666</v>
      </c>
      <c r="BA432" s="101" t="s">
        <v>6667</v>
      </c>
      <c r="BB432" s="100" t="s">
        <v>2998</v>
      </c>
      <c r="BC432" s="100" t="s">
        <v>266</v>
      </c>
      <c r="BD432" s="100" t="s">
        <v>266</v>
      </c>
      <c r="BE432" s="100" t="s">
        <v>266</v>
      </c>
      <c r="BF432" s="101" t="s">
        <v>6668</v>
      </c>
      <c r="BG432" s="100" t="s">
        <v>269</v>
      </c>
      <c r="BI432" s="100" t="s">
        <v>3360</v>
      </c>
      <c r="BJ432" s="100" t="s">
        <v>269</v>
      </c>
      <c r="BK432" s="100" t="s">
        <v>267</v>
      </c>
      <c r="BL432" s="101" t="s">
        <v>6669</v>
      </c>
      <c r="BM432" s="100" t="s">
        <v>267</v>
      </c>
      <c r="BQ432" s="100" t="s">
        <v>269</v>
      </c>
      <c r="BR432" s="100" t="s">
        <v>880</v>
      </c>
      <c r="BS432" s="100" t="s">
        <v>6670</v>
      </c>
      <c r="BX432" s="100" t="s">
        <v>269</v>
      </c>
      <c r="BY432" s="100" t="s">
        <v>269</v>
      </c>
      <c r="CD432" s="100">
        <v>31903000000</v>
      </c>
      <c r="CE432" s="100" t="s">
        <v>3005</v>
      </c>
      <c r="CT432" s="100" t="b">
        <f>Table1[[#This Row],[company_name_netzero]]&lt;&gt;""</f>
        <v>1</v>
      </c>
      <c r="CZ432" s="100" t="b">
        <f>Table1[[#This Row],[company_name_re100]]&lt;&gt;""</f>
        <v>0</v>
      </c>
    </row>
    <row r="433" spans="1:104" ht="21.9" hidden="1" customHeight="1">
      <c r="A433" s="100">
        <v>431</v>
      </c>
      <c r="B433" s="100" t="s">
        <v>1853</v>
      </c>
      <c r="C433" s="100" t="s">
        <v>6671</v>
      </c>
      <c r="D433" s="100" t="s">
        <v>1854</v>
      </c>
      <c r="E433" s="103">
        <v>-2.7E-2</v>
      </c>
      <c r="F433" s="100" t="s">
        <v>1855</v>
      </c>
      <c r="G433" s="103">
        <v>-5.1999999999999998E-2</v>
      </c>
      <c r="H433" s="100" t="s">
        <v>1856</v>
      </c>
      <c r="I433" s="102">
        <v>47787</v>
      </c>
      <c r="J433" s="100">
        <v>-32</v>
      </c>
      <c r="K433" s="100">
        <v>31</v>
      </c>
      <c r="AH433" s="100" t="b">
        <f>Table1[[#This Row],[sbti_id]]&lt;&gt;""</f>
        <v>0</v>
      </c>
      <c r="AI433" s="100" t="s">
        <v>1853</v>
      </c>
      <c r="AJ433" s="100" t="s">
        <v>3185</v>
      </c>
      <c r="AK433" s="100" t="s">
        <v>3040</v>
      </c>
      <c r="AL433" s="100" t="s">
        <v>2264</v>
      </c>
      <c r="AM433" s="100" t="s">
        <v>266</v>
      </c>
      <c r="AN433" s="100" t="s">
        <v>417</v>
      </c>
      <c r="AQ433" s="100">
        <v>2050</v>
      </c>
      <c r="AR433" s="100" t="s">
        <v>2992</v>
      </c>
      <c r="AS433" s="100">
        <v>2024</v>
      </c>
      <c r="AT433" s="101" t="s">
        <v>6672</v>
      </c>
      <c r="AU433" s="100" t="s">
        <v>6673</v>
      </c>
      <c r="AV433" s="100" t="s">
        <v>2995</v>
      </c>
      <c r="AW433" s="100">
        <v>2030</v>
      </c>
      <c r="AX433" s="100">
        <v>50</v>
      </c>
      <c r="AY433" s="100">
        <v>2014</v>
      </c>
      <c r="BA433" s="101" t="s">
        <v>6674</v>
      </c>
      <c r="BB433" s="100" t="s">
        <v>3014</v>
      </c>
      <c r="BC433" s="100" t="s">
        <v>266</v>
      </c>
      <c r="BD433" s="100" t="s">
        <v>266</v>
      </c>
      <c r="BE433" s="100" t="s">
        <v>266</v>
      </c>
      <c r="BF433" s="101" t="s">
        <v>6675</v>
      </c>
      <c r="BG433" s="100" t="s">
        <v>269</v>
      </c>
      <c r="BI433" s="100" t="s">
        <v>3001</v>
      </c>
      <c r="BJ433" s="100" t="s">
        <v>269</v>
      </c>
      <c r="BK433" s="100" t="s">
        <v>267</v>
      </c>
      <c r="BL433" s="100" t="s">
        <v>6676</v>
      </c>
      <c r="BM433" s="100" t="s">
        <v>267</v>
      </c>
      <c r="BQ433" s="100" t="s">
        <v>269</v>
      </c>
      <c r="BR433" s="100" t="s">
        <v>3019</v>
      </c>
      <c r="BS433" s="101" t="s">
        <v>6677</v>
      </c>
      <c r="BX433" s="100" t="s">
        <v>269</v>
      </c>
      <c r="BY433" s="100" t="s">
        <v>269</v>
      </c>
      <c r="CD433" s="100">
        <v>40820000000</v>
      </c>
      <c r="CE433" s="100" t="s">
        <v>3080</v>
      </c>
      <c r="CT433" s="100" t="b">
        <f>Table1[[#This Row],[company_name_netzero]]&lt;&gt;""</f>
        <v>1</v>
      </c>
      <c r="CZ433" s="100" t="b">
        <f>Table1[[#This Row],[company_name_re100]]&lt;&gt;""</f>
        <v>0</v>
      </c>
    </row>
    <row r="434" spans="1:104" ht="21.9" hidden="1" customHeight="1">
      <c r="A434" s="100">
        <v>432</v>
      </c>
      <c r="B434" s="100" t="s">
        <v>1857</v>
      </c>
      <c r="C434" s="100" t="s">
        <v>6678</v>
      </c>
      <c r="D434" s="100" t="s">
        <v>1858</v>
      </c>
      <c r="E434" s="103">
        <v>3.7999999999999999E-2</v>
      </c>
      <c r="F434" s="100" t="s">
        <v>1859</v>
      </c>
      <c r="G434" s="103">
        <v>2E-3</v>
      </c>
      <c r="H434" s="100" t="s">
        <v>1860</v>
      </c>
      <c r="I434" s="102">
        <v>14766</v>
      </c>
      <c r="J434" s="100">
        <v>2</v>
      </c>
      <c r="K434" s="100">
        <v>5</v>
      </c>
      <c r="AH434" s="100" t="b">
        <f>Table1[[#This Row],[sbti_id]]&lt;&gt;""</f>
        <v>0</v>
      </c>
      <c r="AI434" s="100" t="s">
        <v>1857</v>
      </c>
      <c r="AJ434" s="100" t="s">
        <v>2989</v>
      </c>
      <c r="AK434" s="100" t="s">
        <v>2990</v>
      </c>
      <c r="AL434" s="100" t="s">
        <v>2264</v>
      </c>
      <c r="AM434" s="100" t="s">
        <v>269</v>
      </c>
      <c r="AN434" s="100" t="s">
        <v>3013</v>
      </c>
      <c r="AS434" s="100">
        <v>2023</v>
      </c>
      <c r="AU434" s="100" t="s">
        <v>6679</v>
      </c>
      <c r="AV434" s="100" t="s">
        <v>3013</v>
      </c>
      <c r="BA434" s="100" t="s">
        <v>6680</v>
      </c>
      <c r="BB434" s="100" t="s">
        <v>267</v>
      </c>
      <c r="BC434" s="100" t="s">
        <v>269</v>
      </c>
      <c r="BD434" s="100" t="s">
        <v>269</v>
      </c>
      <c r="BE434" s="100" t="s">
        <v>269</v>
      </c>
      <c r="BG434" s="100" t="s">
        <v>269</v>
      </c>
      <c r="BI434" s="100" t="s">
        <v>3001</v>
      </c>
      <c r="BJ434" s="100" t="s">
        <v>269</v>
      </c>
      <c r="BK434" s="100" t="s">
        <v>267</v>
      </c>
      <c r="BL434" s="100" t="s">
        <v>6681</v>
      </c>
      <c r="BM434" s="100" t="s">
        <v>267</v>
      </c>
      <c r="BQ434" s="100" t="s">
        <v>269</v>
      </c>
      <c r="BR434" s="100" t="s">
        <v>267</v>
      </c>
      <c r="BX434" s="100" t="s">
        <v>269</v>
      </c>
      <c r="BY434" s="100" t="s">
        <v>269</v>
      </c>
      <c r="CD434" s="100">
        <v>35315000000</v>
      </c>
      <c r="CE434" s="100" t="s">
        <v>3203</v>
      </c>
      <c r="CF434" s="100">
        <v>14766</v>
      </c>
      <c r="CT434" s="100" t="b">
        <f>Table1[[#This Row],[company_name_netzero]]&lt;&gt;""</f>
        <v>1</v>
      </c>
      <c r="CZ434" s="100" t="b">
        <f>Table1[[#This Row],[company_name_re100]]&lt;&gt;""</f>
        <v>0</v>
      </c>
    </row>
    <row r="435" spans="1:104" ht="21.9" hidden="1" customHeight="1">
      <c r="A435" s="100">
        <v>433</v>
      </c>
      <c r="B435" s="100" t="s">
        <v>1509</v>
      </c>
      <c r="C435" s="100" t="s">
        <v>6682</v>
      </c>
      <c r="D435" s="100" t="s">
        <v>1510</v>
      </c>
      <c r="E435" s="103">
        <v>-0.13900000000000001</v>
      </c>
      <c r="F435" s="100" t="s">
        <v>1511</v>
      </c>
      <c r="G435" s="103">
        <v>-6.4000000000000001E-2</v>
      </c>
      <c r="H435" s="100" t="s">
        <v>1512</v>
      </c>
      <c r="I435" s="102">
        <v>23557</v>
      </c>
      <c r="J435" s="100">
        <v>-75</v>
      </c>
      <c r="K435" s="100">
        <v>17</v>
      </c>
      <c r="AH435" s="100" t="b">
        <f>Table1[[#This Row],[sbti_id]]&lt;&gt;""</f>
        <v>0</v>
      </c>
      <c r="AJ435" s="100" t="s">
        <v>6683</v>
      </c>
      <c r="AK435" s="100" t="s">
        <v>3136</v>
      </c>
      <c r="AL435" s="100" t="s">
        <v>2264</v>
      </c>
      <c r="AM435" s="100" t="s">
        <v>269</v>
      </c>
      <c r="AN435" s="100" t="s">
        <v>417</v>
      </c>
      <c r="AQ435" s="100">
        <v>2050</v>
      </c>
      <c r="AR435" s="100" t="s">
        <v>2992</v>
      </c>
      <c r="AS435" s="100">
        <v>2021</v>
      </c>
      <c r="AT435" s="100" t="s">
        <v>6684</v>
      </c>
      <c r="AU435" s="100" t="s">
        <v>6685</v>
      </c>
      <c r="AV435" s="100" t="s">
        <v>3027</v>
      </c>
      <c r="AW435" s="100">
        <v>2025</v>
      </c>
      <c r="AX435" s="100">
        <v>30</v>
      </c>
      <c r="AY435" s="100">
        <v>2010</v>
      </c>
      <c r="AZ435" s="101" t="s">
        <v>6686</v>
      </c>
      <c r="BA435" s="100" t="s">
        <v>6687</v>
      </c>
      <c r="BB435" s="100" t="s">
        <v>2998</v>
      </c>
      <c r="BC435" s="100" t="s">
        <v>266</v>
      </c>
      <c r="BD435" s="100" t="s">
        <v>266</v>
      </c>
      <c r="BE435" s="100" t="s">
        <v>266</v>
      </c>
      <c r="BF435" s="101" t="s">
        <v>6688</v>
      </c>
      <c r="BG435" s="100" t="s">
        <v>266</v>
      </c>
      <c r="BH435" s="100" t="s">
        <v>3076</v>
      </c>
      <c r="BI435" s="100" t="s">
        <v>3001</v>
      </c>
      <c r="BJ435" s="100" t="s">
        <v>269</v>
      </c>
      <c r="BK435" s="100" t="s">
        <v>266</v>
      </c>
      <c r="BL435" s="101" t="s">
        <v>6689</v>
      </c>
      <c r="BM435" s="100" t="s">
        <v>266</v>
      </c>
      <c r="BN435" s="100" t="s">
        <v>3061</v>
      </c>
      <c r="BQ435" s="100" t="s">
        <v>269</v>
      </c>
      <c r="BR435" s="100" t="s">
        <v>880</v>
      </c>
      <c r="BS435" s="101" t="s">
        <v>6690</v>
      </c>
      <c r="BX435" s="100" t="s">
        <v>269</v>
      </c>
      <c r="BY435" s="100" t="s">
        <v>269</v>
      </c>
      <c r="CD435" s="100">
        <v>36757000000</v>
      </c>
      <c r="CE435" s="100" t="s">
        <v>3036</v>
      </c>
      <c r="CF435" s="100">
        <v>23557</v>
      </c>
      <c r="CO435" s="100" t="s">
        <v>6691</v>
      </c>
      <c r="CT435" s="100" t="b">
        <f>Table1[[#This Row],[company_name_netzero]]&lt;&gt;""</f>
        <v>0</v>
      </c>
      <c r="CZ435" s="100" t="b">
        <f>Table1[[#This Row],[company_name_re100]]&lt;&gt;""</f>
        <v>0</v>
      </c>
    </row>
    <row r="436" spans="1:104" ht="21.9" hidden="1" customHeight="1">
      <c r="A436" s="100">
        <v>434</v>
      </c>
      <c r="B436" s="100" t="s">
        <v>1241</v>
      </c>
      <c r="C436" s="100" t="s">
        <v>6692</v>
      </c>
      <c r="D436" s="100" t="s">
        <v>1242</v>
      </c>
      <c r="E436" s="103">
        <v>0.16900000000000001</v>
      </c>
      <c r="F436" s="100" t="s">
        <v>1243</v>
      </c>
      <c r="G436" s="103">
        <v>-0.19900000000000001</v>
      </c>
      <c r="H436" s="100" t="s">
        <v>1244</v>
      </c>
      <c r="I436" s="102">
        <v>30164</v>
      </c>
      <c r="J436" s="100" t="s">
        <v>2976</v>
      </c>
      <c r="K436" s="100">
        <v>1</v>
      </c>
      <c r="AH436" s="100" t="b">
        <f>Table1[[#This Row],[sbti_id]]&lt;&gt;""</f>
        <v>0</v>
      </c>
      <c r="CT436" s="100" t="b">
        <f>Table1[[#This Row],[company_name_netzero]]&lt;&gt;""</f>
        <v>0</v>
      </c>
      <c r="CZ436" s="100" t="b">
        <f>Table1[[#This Row],[company_name_re100]]&lt;&gt;""</f>
        <v>0</v>
      </c>
    </row>
    <row r="437" spans="1:104" ht="21.9" hidden="1" customHeight="1">
      <c r="A437" s="100">
        <v>435</v>
      </c>
      <c r="B437" s="100" t="s">
        <v>1866</v>
      </c>
      <c r="C437" s="100" t="s">
        <v>6693</v>
      </c>
      <c r="D437" s="100" t="s">
        <v>1867</v>
      </c>
      <c r="E437" s="106">
        <v>0.01</v>
      </c>
      <c r="F437" s="100" t="s">
        <v>1868</v>
      </c>
      <c r="G437" s="103">
        <v>-3.7509999999999999</v>
      </c>
      <c r="H437" s="100" t="s">
        <v>1869</v>
      </c>
      <c r="I437" s="102">
        <v>92137</v>
      </c>
      <c r="J437" s="100">
        <v>-15</v>
      </c>
      <c r="K437" s="100">
        <v>15</v>
      </c>
      <c r="AH437" s="100" t="b">
        <f>Table1[[#This Row],[sbti_id]]&lt;&gt;""</f>
        <v>0</v>
      </c>
      <c r="CT437" s="100" t="b">
        <f>Table1[[#This Row],[company_name_netzero]]&lt;&gt;""</f>
        <v>0</v>
      </c>
      <c r="CZ437" s="100" t="b">
        <f>Table1[[#This Row],[company_name_re100]]&lt;&gt;""</f>
        <v>0</v>
      </c>
    </row>
    <row r="438" spans="1:104" ht="21.9" hidden="1" customHeight="1">
      <c r="A438" s="100">
        <v>436</v>
      </c>
      <c r="B438" s="100" t="s">
        <v>1409</v>
      </c>
      <c r="C438" s="100" t="s">
        <v>6694</v>
      </c>
      <c r="D438" s="100" t="s">
        <v>1410</v>
      </c>
      <c r="E438" s="103">
        <v>1.2E-2</v>
      </c>
      <c r="F438" s="100" t="s">
        <v>1411</v>
      </c>
      <c r="G438" s="106">
        <v>-7.0000000000000007E-2</v>
      </c>
      <c r="H438" s="100" t="s">
        <v>1412</v>
      </c>
      <c r="I438" s="102">
        <v>90000</v>
      </c>
      <c r="J438" s="100">
        <v>-14</v>
      </c>
      <c r="K438" s="100">
        <v>18</v>
      </c>
      <c r="L438" s="100">
        <v>40006911</v>
      </c>
      <c r="M438" s="100" t="s">
        <v>6695</v>
      </c>
      <c r="N438" s="100" t="s">
        <v>6696</v>
      </c>
      <c r="O438" s="100" t="s">
        <v>6697</v>
      </c>
      <c r="P438" s="100" t="s">
        <v>2980</v>
      </c>
      <c r="Q438" s="100" t="s">
        <v>2981</v>
      </c>
      <c r="R438" s="100" t="s">
        <v>2982</v>
      </c>
      <c r="S438" s="100" t="s">
        <v>3983</v>
      </c>
      <c r="T438" s="100" t="s">
        <v>673</v>
      </c>
      <c r="U438" s="100" t="s">
        <v>2984</v>
      </c>
      <c r="V438" s="100">
        <v>2030</v>
      </c>
      <c r="W438" s="100" t="s">
        <v>673</v>
      </c>
      <c r="X438" s="100" t="s">
        <v>2984</v>
      </c>
      <c r="Y438" s="100">
        <v>2050</v>
      </c>
      <c r="Z438" s="100" t="s">
        <v>673</v>
      </c>
      <c r="AA438" s="100">
        <v>2050</v>
      </c>
      <c r="AB438" s="101" t="s">
        <v>6698</v>
      </c>
      <c r="AC438" s="100" t="s">
        <v>2986</v>
      </c>
      <c r="AD438" s="104">
        <v>44770.041666666664</v>
      </c>
      <c r="AE438" s="100" t="s">
        <v>2987</v>
      </c>
      <c r="AG438" s="104">
        <v>45393.041666666664</v>
      </c>
      <c r="AH438" s="100" t="b">
        <f>Table1[[#This Row],[sbti_id]]&lt;&gt;""</f>
        <v>1</v>
      </c>
      <c r="AI438" s="100" t="s">
        <v>1409</v>
      </c>
      <c r="AJ438" s="100" t="s">
        <v>2989</v>
      </c>
      <c r="AK438" s="100" t="s">
        <v>2990</v>
      </c>
      <c r="AL438" s="100" t="s">
        <v>2264</v>
      </c>
      <c r="AM438" s="100" t="s">
        <v>269</v>
      </c>
      <c r="AN438" s="100" t="s">
        <v>417</v>
      </c>
      <c r="AQ438" s="100">
        <v>2050</v>
      </c>
      <c r="AR438" s="100" t="s">
        <v>2992</v>
      </c>
      <c r="AS438" s="100">
        <v>2024</v>
      </c>
      <c r="AT438" s="100" t="s">
        <v>6699</v>
      </c>
      <c r="AU438" s="100" t="s">
        <v>6700</v>
      </c>
      <c r="AV438" s="100" t="s">
        <v>2995</v>
      </c>
      <c r="AW438" s="100">
        <v>2030</v>
      </c>
      <c r="AX438" s="100">
        <v>35</v>
      </c>
      <c r="AY438" s="100">
        <v>2018</v>
      </c>
      <c r="AZ438" s="100" t="s">
        <v>6699</v>
      </c>
      <c r="BA438" s="100" t="s">
        <v>6701</v>
      </c>
      <c r="BB438" s="100" t="s">
        <v>267</v>
      </c>
      <c r="BC438" s="100" t="s">
        <v>266</v>
      </c>
      <c r="BD438" s="100" t="s">
        <v>266</v>
      </c>
      <c r="BE438" s="100" t="s">
        <v>266</v>
      </c>
      <c r="BG438" s="100" t="s">
        <v>266</v>
      </c>
      <c r="BH438" s="100" t="s">
        <v>3076</v>
      </c>
      <c r="BI438" s="100" t="s">
        <v>3001</v>
      </c>
      <c r="BJ438" s="100" t="s">
        <v>269</v>
      </c>
      <c r="BK438" s="100" t="s">
        <v>266</v>
      </c>
      <c r="BL438" s="101" t="s">
        <v>6702</v>
      </c>
      <c r="BM438" s="100" t="s">
        <v>267</v>
      </c>
      <c r="BQ438" s="100" t="s">
        <v>269</v>
      </c>
      <c r="BR438" s="100" t="s">
        <v>3019</v>
      </c>
      <c r="BS438" s="100" t="s">
        <v>6703</v>
      </c>
      <c r="BX438" s="100" t="s">
        <v>269</v>
      </c>
      <c r="BY438" s="100" t="s">
        <v>266</v>
      </c>
      <c r="CD438" s="100">
        <v>36441000000</v>
      </c>
      <c r="CE438" s="100" t="s">
        <v>3587</v>
      </c>
      <c r="CF438" s="100">
        <v>90000</v>
      </c>
      <c r="CT438" s="100" t="b">
        <f>Table1[[#This Row],[company_name_netzero]]&lt;&gt;""</f>
        <v>1</v>
      </c>
      <c r="CZ438" s="100" t="b">
        <f>Table1[[#This Row],[company_name_re100]]&lt;&gt;""</f>
        <v>0</v>
      </c>
    </row>
    <row r="439" spans="1:104" ht="21.9" hidden="1" customHeight="1">
      <c r="A439" s="100">
        <v>437</v>
      </c>
      <c r="B439" s="100" t="s">
        <v>1885</v>
      </c>
      <c r="C439" s="100" t="s">
        <v>6704</v>
      </c>
      <c r="D439" s="100" t="s">
        <v>1886</v>
      </c>
      <c r="E439" s="103">
        <v>9.5000000000000001E-2</v>
      </c>
      <c r="F439" s="100" t="s">
        <v>1887</v>
      </c>
      <c r="G439" s="103">
        <v>6.0999999999999999E-2</v>
      </c>
      <c r="H439" s="100" t="s">
        <v>1888</v>
      </c>
      <c r="I439" s="102">
        <v>110000</v>
      </c>
      <c r="J439" s="100">
        <v>42</v>
      </c>
      <c r="K439" s="100">
        <v>22</v>
      </c>
      <c r="AH439" s="100" t="b">
        <f>Table1[[#This Row],[sbti_id]]&lt;&gt;""</f>
        <v>0</v>
      </c>
      <c r="AI439" s="100" t="s">
        <v>1885</v>
      </c>
      <c r="AJ439" s="100" t="s">
        <v>2989</v>
      </c>
      <c r="AK439" s="100" t="s">
        <v>2990</v>
      </c>
      <c r="AL439" s="100" t="s">
        <v>2264</v>
      </c>
      <c r="AM439" s="100" t="s">
        <v>269</v>
      </c>
      <c r="AN439" s="100" t="s">
        <v>417</v>
      </c>
      <c r="AQ439" s="100">
        <v>2050</v>
      </c>
      <c r="AR439" s="100" t="s">
        <v>2992</v>
      </c>
      <c r="AS439" s="100">
        <v>2021</v>
      </c>
      <c r="AT439" s="101" t="s">
        <v>6705</v>
      </c>
      <c r="AU439" s="100" t="s">
        <v>6706</v>
      </c>
      <c r="AV439" s="100" t="s">
        <v>3027</v>
      </c>
      <c r="AW439" s="100">
        <v>2025</v>
      </c>
      <c r="AX439" s="100">
        <v>30</v>
      </c>
      <c r="AY439" s="100">
        <v>2019</v>
      </c>
      <c r="AZ439" s="101" t="s">
        <v>6707</v>
      </c>
      <c r="BB439" s="100" t="s">
        <v>2998</v>
      </c>
      <c r="BC439" s="100" t="s">
        <v>266</v>
      </c>
      <c r="BD439" s="100" t="s">
        <v>266</v>
      </c>
      <c r="BE439" s="100" t="s">
        <v>266</v>
      </c>
      <c r="BG439" s="100" t="s">
        <v>266</v>
      </c>
      <c r="BH439" s="100" t="s">
        <v>3016</v>
      </c>
      <c r="BI439" s="100" t="s">
        <v>3001</v>
      </c>
      <c r="BJ439" s="100" t="s">
        <v>269</v>
      </c>
      <c r="BK439" s="100" t="s">
        <v>266</v>
      </c>
      <c r="BL439" s="100" t="s">
        <v>6708</v>
      </c>
      <c r="BM439" s="100" t="s">
        <v>267</v>
      </c>
      <c r="BQ439" s="100" t="s">
        <v>269</v>
      </c>
      <c r="BR439" s="100" t="s">
        <v>880</v>
      </c>
      <c r="BS439" s="100" t="s">
        <v>6709</v>
      </c>
      <c r="BX439" s="100" t="s">
        <v>269</v>
      </c>
      <c r="BY439" s="100" t="s">
        <v>269</v>
      </c>
      <c r="CD439" s="100">
        <v>36095000000</v>
      </c>
      <c r="CE439" s="100" t="s">
        <v>3036</v>
      </c>
      <c r="CF439" s="100">
        <v>110000</v>
      </c>
      <c r="CO439" s="100" t="s">
        <v>6710</v>
      </c>
      <c r="CT439" s="100" t="b">
        <f>Table1[[#This Row],[company_name_netzero]]&lt;&gt;""</f>
        <v>1</v>
      </c>
      <c r="CZ439" s="100" t="b">
        <f>Table1[[#This Row],[company_name_re100]]&lt;&gt;""</f>
        <v>0</v>
      </c>
    </row>
    <row r="440" spans="1:104" ht="21.9" hidden="1" customHeight="1">
      <c r="A440" s="100">
        <v>438</v>
      </c>
      <c r="B440" s="100" t="s">
        <v>1889</v>
      </c>
      <c r="C440" s="100" t="s">
        <v>6711</v>
      </c>
      <c r="D440" s="100" t="s">
        <v>1890</v>
      </c>
      <c r="E440" s="103">
        <v>-0.109</v>
      </c>
      <c r="F440" s="100" t="s">
        <v>1891</v>
      </c>
      <c r="H440" s="100" t="s">
        <v>1892</v>
      </c>
      <c r="I440" s="102">
        <v>128584</v>
      </c>
      <c r="J440" s="100">
        <v>-67</v>
      </c>
      <c r="K440" s="100">
        <v>12</v>
      </c>
      <c r="AH440" s="100" t="b">
        <f>Table1[[#This Row],[sbti_id]]&lt;&gt;""</f>
        <v>0</v>
      </c>
      <c r="CT440" s="100" t="b">
        <f>Table1[[#This Row],[company_name_netzero]]&lt;&gt;""</f>
        <v>0</v>
      </c>
      <c r="CZ440" s="100" t="b">
        <f>Table1[[#This Row],[company_name_re100]]&lt;&gt;""</f>
        <v>0</v>
      </c>
    </row>
    <row r="441" spans="1:104" ht="21.9" hidden="1" customHeight="1">
      <c r="A441" s="100">
        <v>439</v>
      </c>
      <c r="B441" s="100" t="s">
        <v>1896</v>
      </c>
      <c r="C441" s="100" t="s">
        <v>6712</v>
      </c>
      <c r="D441" s="100" t="s">
        <v>1897</v>
      </c>
      <c r="E441" s="103">
        <v>-4.0000000000000001E-3</v>
      </c>
      <c r="F441" s="100" t="s">
        <v>1898</v>
      </c>
      <c r="G441" s="103">
        <v>7.8E-2</v>
      </c>
      <c r="H441" s="100" t="s">
        <v>1899</v>
      </c>
      <c r="I441" s="102">
        <v>149914</v>
      </c>
      <c r="J441" s="100">
        <v>-23</v>
      </c>
      <c r="K441" s="100">
        <v>31</v>
      </c>
      <c r="L441" s="100">
        <v>40016043</v>
      </c>
      <c r="M441" s="100" t="s">
        <v>6713</v>
      </c>
      <c r="N441" s="100" t="s">
        <v>6714</v>
      </c>
      <c r="O441" s="100" t="s">
        <v>6715</v>
      </c>
      <c r="P441" s="100" t="s">
        <v>2980</v>
      </c>
      <c r="Q441" s="100" t="s">
        <v>2540</v>
      </c>
      <c r="R441" s="100" t="s">
        <v>3181</v>
      </c>
      <c r="S441" s="100" t="s">
        <v>4407</v>
      </c>
      <c r="T441" s="100" t="s">
        <v>673</v>
      </c>
      <c r="U441" s="100" t="s">
        <v>2984</v>
      </c>
      <c r="V441" s="100" t="s">
        <v>4099</v>
      </c>
      <c r="AB441" s="100" t="s">
        <v>6716</v>
      </c>
      <c r="AE441" s="100" t="s">
        <v>2987</v>
      </c>
      <c r="AG441" s="104">
        <v>45337.041666666664</v>
      </c>
      <c r="AH441" s="100" t="b">
        <f>Table1[[#This Row],[sbti_id]]&lt;&gt;""</f>
        <v>1</v>
      </c>
      <c r="AI441" s="100" t="s">
        <v>1896</v>
      </c>
      <c r="AJ441" s="100" t="s">
        <v>3185</v>
      </c>
      <c r="AK441" s="100" t="s">
        <v>3040</v>
      </c>
      <c r="AL441" s="100" t="s">
        <v>2264</v>
      </c>
      <c r="AM441" s="100" t="s">
        <v>269</v>
      </c>
      <c r="AN441" s="100" t="s">
        <v>417</v>
      </c>
      <c r="AQ441" s="100">
        <v>2050</v>
      </c>
      <c r="AR441" s="100" t="s">
        <v>2992</v>
      </c>
      <c r="AS441" s="100">
        <v>2021</v>
      </c>
      <c r="AT441" s="100" t="s">
        <v>6717</v>
      </c>
      <c r="AU441" s="100" t="s">
        <v>6718</v>
      </c>
      <c r="AV441" s="100" t="s">
        <v>2995</v>
      </c>
      <c r="AW441" s="100">
        <v>2030</v>
      </c>
      <c r="AX441" s="100">
        <v>18</v>
      </c>
      <c r="AY441" s="100">
        <v>2017</v>
      </c>
      <c r="AZ441" s="100" t="s">
        <v>6719</v>
      </c>
      <c r="BA441" s="100" t="s">
        <v>6720</v>
      </c>
      <c r="BB441" s="100" t="s">
        <v>2998</v>
      </c>
      <c r="BC441" s="100" t="s">
        <v>266</v>
      </c>
      <c r="BD441" s="100" t="s">
        <v>266</v>
      </c>
      <c r="BE441" s="100" t="s">
        <v>266</v>
      </c>
      <c r="BF441" s="100" t="s">
        <v>6721</v>
      </c>
      <c r="BG441" s="100" t="s">
        <v>266</v>
      </c>
      <c r="BI441" s="100" t="s">
        <v>3001</v>
      </c>
      <c r="BJ441" s="100" t="s">
        <v>269</v>
      </c>
      <c r="BK441" s="100" t="s">
        <v>267</v>
      </c>
      <c r="BL441" s="101" t="s">
        <v>6722</v>
      </c>
      <c r="BM441" s="100" t="s">
        <v>267</v>
      </c>
      <c r="BQ441" s="100" t="s">
        <v>269</v>
      </c>
      <c r="BR441" s="100" t="s">
        <v>267</v>
      </c>
      <c r="BX441" s="100" t="s">
        <v>269</v>
      </c>
      <c r="BY441" s="100" t="s">
        <v>269</v>
      </c>
      <c r="CD441" s="100">
        <v>36146000000</v>
      </c>
      <c r="CE441" s="100" t="s">
        <v>3095</v>
      </c>
      <c r="CF441" s="100">
        <v>149134</v>
      </c>
      <c r="CT441" s="100" t="b">
        <f>Table1[[#This Row],[company_name_netzero]]&lt;&gt;""</f>
        <v>1</v>
      </c>
      <c r="CZ441" s="100" t="b">
        <f>Table1[[#This Row],[company_name_re100]]&lt;&gt;""</f>
        <v>0</v>
      </c>
    </row>
    <row r="442" spans="1:104" ht="15.9" hidden="1" customHeight="1">
      <c r="A442" s="113">
        <v>440</v>
      </c>
      <c r="B442" s="113" t="s">
        <v>1146</v>
      </c>
      <c r="C442" s="113" t="s">
        <v>6723</v>
      </c>
      <c r="D442" s="108">
        <v>36189</v>
      </c>
      <c r="E442" s="103">
        <v>9.4E-2</v>
      </c>
      <c r="F442" s="107">
        <v>647.79999999999995</v>
      </c>
      <c r="G442" s="103">
        <v>-0.20699999999999999</v>
      </c>
      <c r="H442" s="107">
        <v>15838.7</v>
      </c>
      <c r="I442" s="102">
        <v>139907</v>
      </c>
      <c r="J442" s="100">
        <v>42</v>
      </c>
      <c r="K442" s="100">
        <v>2</v>
      </c>
      <c r="L442" s="113"/>
      <c r="M442" s="113" t="s">
        <v>6723</v>
      </c>
      <c r="N442" s="114" t="s">
        <v>6724</v>
      </c>
      <c r="O442" s="114" t="s">
        <v>6725</v>
      </c>
      <c r="P442" s="114" t="s">
        <v>2980</v>
      </c>
      <c r="Q442" s="114" t="s">
        <v>2349</v>
      </c>
      <c r="R442" s="114" t="s">
        <v>3136</v>
      </c>
      <c r="S442" s="114" t="s">
        <v>2983</v>
      </c>
      <c r="T442" s="114" t="s">
        <v>673</v>
      </c>
      <c r="U442" s="114" t="s">
        <v>674</v>
      </c>
      <c r="V442" s="114">
        <v>2033</v>
      </c>
      <c r="W442" s="114" t="s">
        <v>673</v>
      </c>
      <c r="X442" s="114" t="s">
        <v>3329</v>
      </c>
      <c r="Y442" s="114">
        <v>2050</v>
      </c>
      <c r="Z442" s="114" t="s">
        <v>673</v>
      </c>
      <c r="AA442" s="114">
        <v>2050</v>
      </c>
      <c r="AB442" s="115" t="s">
        <v>6726</v>
      </c>
      <c r="AC442" s="114"/>
      <c r="AD442" s="114"/>
      <c r="AE442" s="114" t="s">
        <v>3332</v>
      </c>
      <c r="AF442" s="114"/>
      <c r="AG442" s="114" t="s">
        <v>6727</v>
      </c>
      <c r="AH442" s="100" t="b">
        <f>Table1[[#This Row],[sbti_id]]&lt;&gt;""</f>
        <v>0</v>
      </c>
      <c r="AI442" s="128" t="s">
        <v>6723</v>
      </c>
      <c r="AJ442" s="128" t="s">
        <v>6728</v>
      </c>
      <c r="AK442" s="128" t="s">
        <v>3136</v>
      </c>
      <c r="AL442" s="128" t="s">
        <v>2264</v>
      </c>
      <c r="AM442" s="128" t="s">
        <v>269</v>
      </c>
      <c r="AN442" s="128" t="s">
        <v>675</v>
      </c>
      <c r="AO442" s="128"/>
      <c r="AP442" s="128"/>
      <c r="AQ442" s="128">
        <v>2050</v>
      </c>
      <c r="AR442" s="128" t="s">
        <v>2992</v>
      </c>
      <c r="AS442" s="128">
        <v>2023</v>
      </c>
      <c r="AT442" s="129" t="s">
        <v>6729</v>
      </c>
      <c r="AU442" s="128" t="s">
        <v>6730</v>
      </c>
      <c r="AV442" s="128" t="s">
        <v>2995</v>
      </c>
      <c r="AW442" s="128">
        <v>2033</v>
      </c>
      <c r="AX442" s="128">
        <v>55</v>
      </c>
      <c r="AY442" s="128">
        <v>2021</v>
      </c>
      <c r="AZ442" s="129" t="s">
        <v>6731</v>
      </c>
      <c r="BA442" s="128" t="s">
        <v>6732</v>
      </c>
      <c r="BB442" s="128" t="s">
        <v>2998</v>
      </c>
      <c r="BC442" s="128" t="s">
        <v>266</v>
      </c>
      <c r="BD442" s="128" t="s">
        <v>266</v>
      </c>
      <c r="BE442" s="128" t="s">
        <v>266</v>
      </c>
      <c r="BF442" s="129" t="s">
        <v>6733</v>
      </c>
      <c r="BG442" s="128" t="s">
        <v>266</v>
      </c>
      <c r="BH442" s="128" t="s">
        <v>3076</v>
      </c>
      <c r="BI442" s="128" t="s">
        <v>3001</v>
      </c>
      <c r="BJ442" s="128" t="s">
        <v>269</v>
      </c>
      <c r="BK442" s="128" t="s">
        <v>267</v>
      </c>
      <c r="BL442" s="129" t="s">
        <v>6734</v>
      </c>
      <c r="BM442" s="128" t="s">
        <v>266</v>
      </c>
      <c r="BN442" s="128" t="s">
        <v>3238</v>
      </c>
      <c r="BO442" s="128"/>
      <c r="BP442" s="129" t="s">
        <v>6735</v>
      </c>
      <c r="BQ442" s="128" t="s">
        <v>269</v>
      </c>
      <c r="BR442" s="128" t="s">
        <v>3019</v>
      </c>
      <c r="BS442" s="128" t="s">
        <v>6736</v>
      </c>
      <c r="BT442" s="128"/>
      <c r="BU442" s="128"/>
      <c r="BV442" s="128"/>
      <c r="BW442" s="128"/>
      <c r="BX442" s="128" t="s">
        <v>269</v>
      </c>
      <c r="BY442" s="128" t="s">
        <v>269</v>
      </c>
      <c r="BZ442" s="128"/>
      <c r="CA442" s="128"/>
      <c r="CB442" s="128"/>
      <c r="CC442" s="128"/>
      <c r="CD442" s="128">
        <v>36199000000</v>
      </c>
      <c r="CE442" s="128" t="s">
        <v>3587</v>
      </c>
      <c r="CF442" s="128">
        <v>139907</v>
      </c>
      <c r="CG442" s="128"/>
      <c r="CH442" s="128"/>
      <c r="CI442" s="128"/>
      <c r="CJ442" s="128"/>
      <c r="CK442" s="128"/>
      <c r="CL442" s="128"/>
      <c r="CM442" s="128"/>
      <c r="CN442" s="128"/>
      <c r="CO442" s="128"/>
      <c r="CP442" s="128"/>
      <c r="CQ442" s="128"/>
      <c r="CR442" s="128"/>
      <c r="CS442" s="128"/>
      <c r="CT442" s="100" t="b">
        <f>Table1[[#This Row],[company_name_netzero]]&lt;&gt;""</f>
        <v>1</v>
      </c>
      <c r="CZ442" s="100" t="b">
        <f>Table1[[#This Row],[company_name_re100]]&lt;&gt;""</f>
        <v>0</v>
      </c>
    </row>
    <row r="443" spans="1:104" ht="21.9" hidden="1" customHeight="1">
      <c r="A443" s="100">
        <v>441</v>
      </c>
      <c r="B443" s="100" t="s">
        <v>1900</v>
      </c>
      <c r="C443" s="100" t="s">
        <v>6737</v>
      </c>
      <c r="D443" s="100" t="s">
        <v>1147</v>
      </c>
      <c r="E443" s="103">
        <v>6.0000000000000001E-3</v>
      </c>
      <c r="F443" s="100" t="s">
        <v>1148</v>
      </c>
      <c r="G443" s="103">
        <v>-8.7999999999999995E-2</v>
      </c>
      <c r="H443" s="100" t="s">
        <v>1149</v>
      </c>
      <c r="I443" s="102">
        <v>361000</v>
      </c>
      <c r="J443" s="100">
        <v>-17</v>
      </c>
      <c r="K443" s="100">
        <v>5</v>
      </c>
      <c r="L443" s="100">
        <v>40000857</v>
      </c>
      <c r="M443" s="100" t="s">
        <v>1900</v>
      </c>
      <c r="N443" s="100" t="s">
        <v>6738</v>
      </c>
      <c r="O443" s="100" t="s">
        <v>6739</v>
      </c>
      <c r="P443" s="100" t="s">
        <v>2980</v>
      </c>
      <c r="Q443" s="100" t="s">
        <v>2981</v>
      </c>
      <c r="R443" s="100" t="s">
        <v>2982</v>
      </c>
      <c r="S443" s="100" t="s">
        <v>3983</v>
      </c>
      <c r="T443" s="100" t="s">
        <v>673</v>
      </c>
      <c r="U443" s="100" t="s">
        <v>2984</v>
      </c>
      <c r="V443" s="100" t="s">
        <v>3086</v>
      </c>
      <c r="AB443" s="100" t="s">
        <v>6740</v>
      </c>
      <c r="AC443" s="100" t="s">
        <v>2986</v>
      </c>
      <c r="AD443" s="104">
        <v>44462.041666666664</v>
      </c>
      <c r="AE443" s="100" t="s">
        <v>2987</v>
      </c>
      <c r="AG443" s="104">
        <v>44462.041666666664</v>
      </c>
      <c r="AH443" s="100" t="b">
        <f>Table1[[#This Row],[sbti_id]]&lt;&gt;""</f>
        <v>1</v>
      </c>
      <c r="AI443" s="100" t="s">
        <v>1900</v>
      </c>
      <c r="AJ443" s="100" t="s">
        <v>2989</v>
      </c>
      <c r="AK443" s="100" t="s">
        <v>2990</v>
      </c>
      <c r="AL443" s="100" t="s">
        <v>2264</v>
      </c>
      <c r="AM443" s="100" t="s">
        <v>269</v>
      </c>
      <c r="AN443" s="100" t="s">
        <v>417</v>
      </c>
      <c r="AQ443" s="100">
        <v>2050</v>
      </c>
      <c r="AR443" s="100" t="s">
        <v>2992</v>
      </c>
      <c r="AS443" s="100">
        <v>2020</v>
      </c>
      <c r="AT443" s="100" t="s">
        <v>6741</v>
      </c>
      <c r="AU443" s="100" t="s">
        <v>6742</v>
      </c>
      <c r="AV443" s="100" t="s">
        <v>2995</v>
      </c>
      <c r="AW443" s="100">
        <v>2030</v>
      </c>
      <c r="AX443" s="100">
        <v>50</v>
      </c>
      <c r="AY443" s="100">
        <v>2019</v>
      </c>
      <c r="AZ443" s="101" t="s">
        <v>6743</v>
      </c>
      <c r="BA443" s="100" t="s">
        <v>6744</v>
      </c>
      <c r="BB443" s="100" t="s">
        <v>267</v>
      </c>
      <c r="BC443" s="100" t="s">
        <v>266</v>
      </c>
      <c r="BD443" s="100" t="s">
        <v>266</v>
      </c>
      <c r="BE443" s="100" t="s">
        <v>738</v>
      </c>
      <c r="BF443" s="100" t="s">
        <v>6745</v>
      </c>
      <c r="BG443" s="100" t="s">
        <v>266</v>
      </c>
      <c r="BH443" s="100" t="s">
        <v>3564</v>
      </c>
      <c r="BI443" s="100" t="s">
        <v>3001</v>
      </c>
      <c r="BJ443" s="100" t="s">
        <v>266</v>
      </c>
      <c r="BK443" s="100" t="s">
        <v>266</v>
      </c>
      <c r="BL443" s="101" t="s">
        <v>6746</v>
      </c>
      <c r="BM443" s="100" t="s">
        <v>269</v>
      </c>
      <c r="BQ443" s="100" t="s">
        <v>269</v>
      </c>
      <c r="BR443" s="100" t="s">
        <v>3019</v>
      </c>
      <c r="BS443" s="101" t="s">
        <v>6747</v>
      </c>
      <c r="BX443" s="100" t="s">
        <v>269</v>
      </c>
      <c r="BY443" s="100" t="s">
        <v>266</v>
      </c>
      <c r="CD443" s="100">
        <v>36120</v>
      </c>
      <c r="CE443" s="100" t="s">
        <v>6202</v>
      </c>
      <c r="CF443" s="100">
        <v>361000</v>
      </c>
      <c r="CH443" s="100">
        <v>2015</v>
      </c>
      <c r="CT443" s="100" t="b">
        <f>Table1[[#This Row],[company_name_netzero]]&lt;&gt;""</f>
        <v>1</v>
      </c>
      <c r="CU443" s="100" t="s">
        <v>1900</v>
      </c>
      <c r="CV443" s="100">
        <v>2015</v>
      </c>
      <c r="CW443" s="100">
        <v>2022</v>
      </c>
      <c r="CX443" s="100" t="s">
        <v>6202</v>
      </c>
      <c r="CY443" s="100" t="s">
        <v>2981</v>
      </c>
      <c r="CZ443" s="100" t="b">
        <f>Table1[[#This Row],[company_name_re100]]&lt;&gt;""</f>
        <v>1</v>
      </c>
    </row>
    <row r="444" spans="1:104" ht="21.9" hidden="1" customHeight="1">
      <c r="A444" s="100">
        <v>442</v>
      </c>
      <c r="B444" s="100" t="s">
        <v>1904</v>
      </c>
      <c r="C444" s="100" t="s">
        <v>6748</v>
      </c>
      <c r="D444" s="100" t="s">
        <v>1901</v>
      </c>
      <c r="E444" s="103">
        <v>1.2999999999999999E-2</v>
      </c>
      <c r="F444" s="100" t="s">
        <v>1902</v>
      </c>
      <c r="G444" s="103">
        <v>-1.034</v>
      </c>
      <c r="H444" s="100" t="s">
        <v>1903</v>
      </c>
      <c r="I444" s="102">
        <v>26727</v>
      </c>
      <c r="J444" s="100">
        <v>-13</v>
      </c>
      <c r="K444" s="100">
        <v>6</v>
      </c>
      <c r="AH444" s="100" t="b">
        <f>Table1[[#This Row],[sbti_id]]&lt;&gt;""</f>
        <v>0</v>
      </c>
      <c r="AI444" s="100" t="s">
        <v>1904</v>
      </c>
      <c r="AJ444" s="100" t="s">
        <v>3039</v>
      </c>
      <c r="AK444" s="100" t="s">
        <v>3040</v>
      </c>
      <c r="AL444" s="100" t="s">
        <v>2264</v>
      </c>
      <c r="AM444" s="100" t="s">
        <v>266</v>
      </c>
      <c r="AN444" s="100" t="s">
        <v>417</v>
      </c>
      <c r="AQ444" s="100">
        <v>2035</v>
      </c>
      <c r="AR444" s="100" t="s">
        <v>2992</v>
      </c>
      <c r="AS444" s="100">
        <v>2022</v>
      </c>
      <c r="AT444" s="100" t="s">
        <v>6749</v>
      </c>
      <c r="AU444" s="100" t="s">
        <v>6750</v>
      </c>
      <c r="AV444" s="100" t="s">
        <v>2995</v>
      </c>
      <c r="AW444" s="100">
        <v>2028</v>
      </c>
      <c r="AX444" s="100">
        <v>30</v>
      </c>
      <c r="AY444" s="100">
        <v>2021</v>
      </c>
      <c r="BA444" s="101" t="s">
        <v>6751</v>
      </c>
      <c r="BB444" s="100" t="s">
        <v>2998</v>
      </c>
      <c r="BC444" s="100" t="s">
        <v>266</v>
      </c>
      <c r="BD444" s="100" t="s">
        <v>266</v>
      </c>
      <c r="BE444" s="100" t="s">
        <v>738</v>
      </c>
      <c r="BF444" s="100" t="s">
        <v>6752</v>
      </c>
      <c r="BG444" s="100" t="s">
        <v>266</v>
      </c>
      <c r="BH444" s="100" t="s">
        <v>4308</v>
      </c>
      <c r="BI444" s="100" t="s">
        <v>3001</v>
      </c>
      <c r="BJ444" s="100" t="s">
        <v>269</v>
      </c>
      <c r="BK444" s="100" t="s">
        <v>266</v>
      </c>
      <c r="BL444" s="100" t="s">
        <v>6753</v>
      </c>
      <c r="BM444" s="100" t="s">
        <v>269</v>
      </c>
      <c r="BQ444" s="100" t="s">
        <v>269</v>
      </c>
      <c r="BR444" s="100" t="s">
        <v>3019</v>
      </c>
      <c r="BS444" s="100" t="s">
        <v>6754</v>
      </c>
      <c r="BX444" s="100" t="s">
        <v>269</v>
      </c>
      <c r="BY444" s="100" t="s">
        <v>269</v>
      </c>
      <c r="CD444" s="100">
        <v>28460000000</v>
      </c>
      <c r="CE444" s="100" t="s">
        <v>3080</v>
      </c>
      <c r="CT444" s="100" t="b">
        <f>Table1[[#This Row],[company_name_netzero]]&lt;&gt;""</f>
        <v>1</v>
      </c>
      <c r="CZ444" s="100" t="b">
        <f>Table1[[#This Row],[company_name_re100]]&lt;&gt;""</f>
        <v>0</v>
      </c>
    </row>
    <row r="445" spans="1:104" ht="21.9" hidden="1" customHeight="1">
      <c r="A445" s="100">
        <v>443</v>
      </c>
      <c r="B445" s="100" t="s">
        <v>1300</v>
      </c>
      <c r="C445" s="100" t="s">
        <v>6755</v>
      </c>
      <c r="D445" s="100" t="s">
        <v>1905</v>
      </c>
      <c r="F445" s="100" t="s">
        <v>1906</v>
      </c>
      <c r="G445" s="103">
        <v>0.42899999999999999</v>
      </c>
      <c r="H445" s="100" t="s">
        <v>1907</v>
      </c>
      <c r="I445" s="102">
        <v>30585</v>
      </c>
      <c r="J445" s="100">
        <v>-24</v>
      </c>
      <c r="K445" s="100">
        <v>16</v>
      </c>
      <c r="AH445" s="100" t="b">
        <f>Table1[[#This Row],[sbti_id]]&lt;&gt;""</f>
        <v>0</v>
      </c>
      <c r="AI445" s="100" t="s">
        <v>6756</v>
      </c>
      <c r="AJ445" s="100" t="s">
        <v>3604</v>
      </c>
      <c r="AK445" s="100" t="s">
        <v>3136</v>
      </c>
      <c r="AL445" s="100" t="s">
        <v>2264</v>
      </c>
      <c r="AM445" s="100" t="s">
        <v>269</v>
      </c>
      <c r="AN445" s="100" t="s">
        <v>675</v>
      </c>
      <c r="AQ445" s="100">
        <v>2030</v>
      </c>
      <c r="AR445" s="100" t="s">
        <v>2992</v>
      </c>
      <c r="AS445" s="100">
        <v>2021</v>
      </c>
      <c r="AT445" s="100" t="s">
        <v>6757</v>
      </c>
      <c r="AU445" s="100" t="s">
        <v>6758</v>
      </c>
      <c r="AV445" s="100" t="s">
        <v>2995</v>
      </c>
      <c r="AW445" s="100">
        <v>2024</v>
      </c>
      <c r="AX445" s="100">
        <v>19</v>
      </c>
      <c r="AY445" s="100">
        <v>2019</v>
      </c>
      <c r="AZ445" s="100" t="s">
        <v>6759</v>
      </c>
      <c r="BA445" s="101" t="s">
        <v>6760</v>
      </c>
      <c r="BB445" s="100" t="s">
        <v>267</v>
      </c>
      <c r="BC445" s="100" t="s">
        <v>266</v>
      </c>
      <c r="BD445" s="100" t="s">
        <v>266</v>
      </c>
      <c r="BE445" s="100" t="s">
        <v>269</v>
      </c>
      <c r="BG445" s="100" t="s">
        <v>269</v>
      </c>
      <c r="BI445" s="100" t="s">
        <v>3340</v>
      </c>
      <c r="BJ445" s="100" t="s">
        <v>269</v>
      </c>
      <c r="BK445" s="100" t="s">
        <v>267</v>
      </c>
      <c r="BM445" s="100" t="s">
        <v>266</v>
      </c>
      <c r="BN445" s="100" t="s">
        <v>3061</v>
      </c>
      <c r="BQ445" s="100" t="s">
        <v>266</v>
      </c>
      <c r="BR445" s="100" t="s">
        <v>267</v>
      </c>
      <c r="BX445" s="100" t="s">
        <v>269</v>
      </c>
      <c r="BY445" s="100" t="s">
        <v>266</v>
      </c>
      <c r="CD445" s="100">
        <v>30641000000</v>
      </c>
      <c r="CE445" s="100" t="s">
        <v>3080</v>
      </c>
      <c r="CF445" s="100">
        <v>30585</v>
      </c>
      <c r="CT445" s="100" t="b">
        <f>Table1[[#This Row],[company_name_netzero]]&lt;&gt;""</f>
        <v>1</v>
      </c>
      <c r="CZ445" s="100" t="b">
        <f>Table1[[#This Row],[company_name_re100]]&lt;&gt;""</f>
        <v>0</v>
      </c>
    </row>
    <row r="446" spans="1:104" ht="21.9" hidden="1" customHeight="1">
      <c r="A446" s="100">
        <v>444</v>
      </c>
      <c r="B446" s="100" t="s">
        <v>1928</v>
      </c>
      <c r="C446" s="100" t="s">
        <v>6761</v>
      </c>
      <c r="D446" s="100" t="s">
        <v>1301</v>
      </c>
      <c r="E446" s="103">
        <v>2.4E-2</v>
      </c>
      <c r="F446" s="100" t="s">
        <v>1302</v>
      </c>
      <c r="G446" s="106">
        <v>-0.27</v>
      </c>
      <c r="H446" s="100" t="s">
        <v>1303</v>
      </c>
      <c r="I446" s="102">
        <v>300000</v>
      </c>
      <c r="J446" s="100">
        <v>-5</v>
      </c>
      <c r="K446" s="100">
        <v>10</v>
      </c>
      <c r="AH446" s="100" t="b">
        <f>Table1[[#This Row],[sbti_id]]&lt;&gt;""</f>
        <v>0</v>
      </c>
      <c r="AI446" s="100" t="s">
        <v>6762</v>
      </c>
      <c r="AJ446" s="100" t="s">
        <v>3634</v>
      </c>
      <c r="AK446" s="100" t="s">
        <v>3040</v>
      </c>
      <c r="AL446" s="100" t="s">
        <v>2264</v>
      </c>
      <c r="AM446" s="100" t="s">
        <v>269</v>
      </c>
      <c r="AN446" s="100" t="s">
        <v>417</v>
      </c>
      <c r="AQ446" s="100">
        <v>2050</v>
      </c>
      <c r="AR446" s="100" t="s">
        <v>2992</v>
      </c>
      <c r="AS446" s="100">
        <v>2020</v>
      </c>
      <c r="AT446" s="101" t="s">
        <v>6763</v>
      </c>
      <c r="AU446" s="100" t="s">
        <v>6764</v>
      </c>
      <c r="AV446" s="100" t="s">
        <v>2995</v>
      </c>
      <c r="AW446" s="100">
        <v>2035</v>
      </c>
      <c r="AX446" s="100">
        <v>40</v>
      </c>
      <c r="AY446" s="100">
        <v>2015</v>
      </c>
      <c r="AZ446" s="101" t="s">
        <v>6765</v>
      </c>
      <c r="BB446" s="100" t="s">
        <v>2998</v>
      </c>
      <c r="BC446" s="100" t="s">
        <v>266</v>
      </c>
      <c r="BD446" s="100" t="s">
        <v>266</v>
      </c>
      <c r="BE446" s="100" t="s">
        <v>266</v>
      </c>
      <c r="BF446" s="100" t="s">
        <v>6766</v>
      </c>
      <c r="BG446" s="100" t="s">
        <v>266</v>
      </c>
      <c r="BH446" s="100" t="s">
        <v>3076</v>
      </c>
      <c r="BI446" s="100" t="s">
        <v>3001</v>
      </c>
      <c r="BJ446" s="100" t="s">
        <v>269</v>
      </c>
      <c r="BK446" s="100" t="s">
        <v>266</v>
      </c>
      <c r="BL446" s="101" t="s">
        <v>6767</v>
      </c>
      <c r="BM446" s="100" t="s">
        <v>267</v>
      </c>
      <c r="BQ446" s="100" t="s">
        <v>269</v>
      </c>
      <c r="BR446" s="100" t="s">
        <v>267</v>
      </c>
      <c r="BS446" s="100" t="s">
        <v>6768</v>
      </c>
      <c r="BX446" s="100" t="s">
        <v>269</v>
      </c>
      <c r="BY446" s="100" t="s">
        <v>269</v>
      </c>
      <c r="CD446" s="100">
        <v>36057000000</v>
      </c>
      <c r="CE446" s="100" t="s">
        <v>3080</v>
      </c>
      <c r="CF446" s="100">
        <v>309000</v>
      </c>
      <c r="CT446" s="100" t="b">
        <f>Table1[[#This Row],[company_name_netzero]]&lt;&gt;""</f>
        <v>1</v>
      </c>
      <c r="CZ446" s="100" t="b">
        <f>Table1[[#This Row],[company_name_re100]]&lt;&gt;""</f>
        <v>0</v>
      </c>
    </row>
    <row r="447" spans="1:104" ht="21.9" hidden="1" customHeight="1">
      <c r="A447" s="100">
        <v>445</v>
      </c>
      <c r="B447" s="100" t="s">
        <v>1932</v>
      </c>
      <c r="C447" s="100" t="s">
        <v>6769</v>
      </c>
      <c r="D447" s="100" t="s">
        <v>1929</v>
      </c>
      <c r="E447" s="103">
        <v>1.0999999999999999E-2</v>
      </c>
      <c r="F447" s="100" t="s">
        <v>1930</v>
      </c>
      <c r="H447" s="100" t="s">
        <v>1931</v>
      </c>
      <c r="I447" s="102">
        <v>138444</v>
      </c>
      <c r="J447" s="100">
        <v>-14</v>
      </c>
      <c r="K447" s="100">
        <v>29</v>
      </c>
      <c r="AH447" s="100" t="b">
        <f>Table1[[#This Row],[sbti_id]]&lt;&gt;""</f>
        <v>0</v>
      </c>
      <c r="CT447" s="100" t="b">
        <f>Table1[[#This Row],[company_name_netzero]]&lt;&gt;""</f>
        <v>0</v>
      </c>
      <c r="CZ447" s="100" t="b">
        <f>Table1[[#This Row],[company_name_re100]]&lt;&gt;""</f>
        <v>0</v>
      </c>
    </row>
    <row r="448" spans="1:104" ht="21.9" hidden="1" customHeight="1">
      <c r="A448" s="100">
        <v>446</v>
      </c>
      <c r="B448" s="100" t="s">
        <v>2140</v>
      </c>
      <c r="C448" s="100" t="s">
        <v>6770</v>
      </c>
      <c r="D448" s="100" t="s">
        <v>1933</v>
      </c>
      <c r="E448" s="106">
        <v>0.1</v>
      </c>
      <c r="F448" s="100" t="s">
        <v>1934</v>
      </c>
      <c r="G448" s="103">
        <v>0.14299999999999999</v>
      </c>
      <c r="H448" s="100" t="s">
        <v>1935</v>
      </c>
      <c r="I448" s="102">
        <v>31600</v>
      </c>
      <c r="J448" s="100">
        <v>44</v>
      </c>
      <c r="K448" s="100">
        <v>2</v>
      </c>
      <c r="L448" s="100">
        <v>40007796</v>
      </c>
      <c r="M448" s="100" t="s">
        <v>6771</v>
      </c>
      <c r="N448" s="100" t="s">
        <v>6772</v>
      </c>
      <c r="O448" s="100" t="s">
        <v>6773</v>
      </c>
      <c r="P448" s="100" t="s">
        <v>2980</v>
      </c>
      <c r="Q448" s="100" t="s">
        <v>2981</v>
      </c>
      <c r="R448" s="100" t="s">
        <v>2982</v>
      </c>
      <c r="S448" s="100" t="s">
        <v>3157</v>
      </c>
      <c r="T448" s="100" t="s">
        <v>673</v>
      </c>
      <c r="U448" s="100" t="s">
        <v>2984</v>
      </c>
      <c r="V448" s="100" t="s">
        <v>3086</v>
      </c>
      <c r="W448" s="100" t="s">
        <v>673</v>
      </c>
      <c r="X448" s="100" t="s">
        <v>2984</v>
      </c>
      <c r="Y448" s="100" t="s">
        <v>4262</v>
      </c>
      <c r="Z448" s="100" t="s">
        <v>673</v>
      </c>
      <c r="AA448" s="100" t="s">
        <v>4262</v>
      </c>
      <c r="AB448" s="101" t="s">
        <v>6774</v>
      </c>
      <c r="AC448" s="100" t="s">
        <v>2986</v>
      </c>
      <c r="AD448" s="104">
        <v>44308.041666666664</v>
      </c>
      <c r="AE448" s="100" t="s">
        <v>2987</v>
      </c>
      <c r="AG448" s="104">
        <v>45666.041666666664</v>
      </c>
      <c r="AH448" s="100" t="b">
        <f>Table1[[#This Row],[sbti_id]]&lt;&gt;""</f>
        <v>1</v>
      </c>
      <c r="AI448" s="100" t="s">
        <v>2140</v>
      </c>
      <c r="AJ448" s="100" t="s">
        <v>2989</v>
      </c>
      <c r="AK448" s="100" t="s">
        <v>2990</v>
      </c>
      <c r="AL448" s="100" t="s">
        <v>2264</v>
      </c>
      <c r="AM448" s="100" t="s">
        <v>269</v>
      </c>
      <c r="AN448" s="100" t="s">
        <v>417</v>
      </c>
      <c r="AP448" s="100">
        <v>2020</v>
      </c>
      <c r="AQ448" s="100">
        <v>2040</v>
      </c>
      <c r="AR448" s="100" t="s">
        <v>3041</v>
      </c>
      <c r="AS448" s="100">
        <v>2024</v>
      </c>
      <c r="AT448" s="100" t="s">
        <v>6775</v>
      </c>
      <c r="AU448" s="100" t="s">
        <v>6776</v>
      </c>
      <c r="AV448" s="100" t="s">
        <v>3013</v>
      </c>
      <c r="BA448" s="101" t="s">
        <v>6777</v>
      </c>
      <c r="BB448" s="100" t="s">
        <v>2998</v>
      </c>
      <c r="BC448" s="100" t="s">
        <v>266</v>
      </c>
      <c r="BD448" s="100" t="s">
        <v>266</v>
      </c>
      <c r="BE448" s="100" t="s">
        <v>266</v>
      </c>
      <c r="BF448" s="101" t="s">
        <v>6778</v>
      </c>
      <c r="BG448" s="100" t="s">
        <v>266</v>
      </c>
      <c r="BH448" s="100" t="s">
        <v>3912</v>
      </c>
      <c r="BI448" s="100" t="s">
        <v>3001</v>
      </c>
      <c r="BJ448" s="100" t="s">
        <v>269</v>
      </c>
      <c r="BK448" s="100" t="s">
        <v>266</v>
      </c>
      <c r="BL448" s="101" t="s">
        <v>6779</v>
      </c>
      <c r="BM448" s="100" t="s">
        <v>266</v>
      </c>
      <c r="BN448" s="100" t="s">
        <v>6780</v>
      </c>
      <c r="BQ448" s="100" t="s">
        <v>269</v>
      </c>
      <c r="BR448" s="100" t="s">
        <v>267</v>
      </c>
      <c r="BS448" s="101" t="s">
        <v>6781</v>
      </c>
      <c r="BX448" s="100" t="s">
        <v>269</v>
      </c>
      <c r="BY448" s="100" t="s">
        <v>266</v>
      </c>
      <c r="CD448" s="100">
        <v>36802000000</v>
      </c>
      <c r="CE448" s="100" t="s">
        <v>3080</v>
      </c>
      <c r="CF448" s="100">
        <v>31600</v>
      </c>
      <c r="CT448" s="100" t="b">
        <f>Table1[[#This Row],[company_name_netzero]]&lt;&gt;""</f>
        <v>1</v>
      </c>
      <c r="CU448" s="100" t="s">
        <v>2140</v>
      </c>
      <c r="CV448" s="100">
        <v>2018</v>
      </c>
      <c r="CW448" s="100">
        <v>2019</v>
      </c>
      <c r="CX448" s="100" t="s">
        <v>3080</v>
      </c>
      <c r="CY448" s="100" t="s">
        <v>2981</v>
      </c>
      <c r="CZ448" s="100" t="b">
        <f>Table1[[#This Row],[company_name_re100]]&lt;&gt;""</f>
        <v>1</v>
      </c>
    </row>
    <row r="449" spans="1:104" ht="21.9" hidden="1" customHeight="1">
      <c r="A449" s="100">
        <v>447</v>
      </c>
      <c r="B449" s="100" t="s">
        <v>1942</v>
      </c>
      <c r="C449" s="100" t="s">
        <v>6782</v>
      </c>
      <c r="D449" s="100" t="s">
        <v>2141</v>
      </c>
      <c r="E449" s="106">
        <v>-0.01</v>
      </c>
      <c r="F449" s="100" t="s">
        <v>2142</v>
      </c>
      <c r="G449" s="103">
        <v>1.677</v>
      </c>
      <c r="H449" s="100" t="s">
        <v>2143</v>
      </c>
      <c r="I449" s="102">
        <v>88040</v>
      </c>
      <c r="J449" s="100">
        <v>-29</v>
      </c>
      <c r="K449" s="100">
        <v>16</v>
      </c>
      <c r="AH449" s="100" t="b">
        <f>Table1[[#This Row],[sbti_id]]&lt;&gt;""</f>
        <v>0</v>
      </c>
      <c r="CT449" s="100" t="b">
        <f>Table1[[#This Row],[company_name_netzero]]&lt;&gt;""</f>
        <v>0</v>
      </c>
      <c r="CZ449" s="100" t="b">
        <f>Table1[[#This Row],[company_name_re100]]&lt;&gt;""</f>
        <v>0</v>
      </c>
    </row>
    <row r="450" spans="1:104" ht="21.9" hidden="1" customHeight="1">
      <c r="A450" s="100">
        <v>448</v>
      </c>
      <c r="B450" s="100" t="s">
        <v>1947</v>
      </c>
      <c r="C450" s="100" t="s">
        <v>6783</v>
      </c>
      <c r="D450" s="100" t="s">
        <v>1943</v>
      </c>
      <c r="E450" s="103">
        <v>3.9E-2</v>
      </c>
      <c r="F450" s="100" t="s">
        <v>1944</v>
      </c>
      <c r="G450" s="103">
        <v>-8.5000000000000006E-2</v>
      </c>
      <c r="H450" s="100" t="s">
        <v>1945</v>
      </c>
      <c r="I450" s="102">
        <v>161110</v>
      </c>
      <c r="J450" s="100">
        <v>3</v>
      </c>
      <c r="K450" s="100">
        <v>7</v>
      </c>
      <c r="AH450" s="100" t="b">
        <f>Table1[[#This Row],[sbti_id]]&lt;&gt;""</f>
        <v>0</v>
      </c>
      <c r="AI450" s="100" t="s">
        <v>6784</v>
      </c>
      <c r="AJ450" s="100" t="s">
        <v>3039</v>
      </c>
      <c r="AK450" s="100" t="s">
        <v>3040</v>
      </c>
      <c r="AL450" s="100" t="s">
        <v>2264</v>
      </c>
      <c r="AM450" s="100" t="s">
        <v>269</v>
      </c>
      <c r="AN450" s="100" t="s">
        <v>3013</v>
      </c>
      <c r="AU450" s="100" t="s">
        <v>6785</v>
      </c>
      <c r="AV450" s="100" t="s">
        <v>3013</v>
      </c>
      <c r="BA450" s="100" t="s">
        <v>6786</v>
      </c>
      <c r="BB450" s="100" t="s">
        <v>267</v>
      </c>
      <c r="BC450" s="100" t="s">
        <v>267</v>
      </c>
      <c r="BD450" s="100" t="s">
        <v>267</v>
      </c>
      <c r="BE450" s="100" t="s">
        <v>267</v>
      </c>
      <c r="BG450" s="100" t="s">
        <v>269</v>
      </c>
      <c r="BI450" s="100" t="s">
        <v>3001</v>
      </c>
      <c r="BJ450" s="100" t="s">
        <v>269</v>
      </c>
      <c r="BK450" s="100" t="s">
        <v>267</v>
      </c>
      <c r="BL450" s="100" t="s">
        <v>6787</v>
      </c>
      <c r="BM450" s="100" t="s">
        <v>267</v>
      </c>
      <c r="BQ450" s="100" t="s">
        <v>269</v>
      </c>
      <c r="BR450" s="100" t="s">
        <v>267</v>
      </c>
      <c r="BX450" s="100" t="s">
        <v>269</v>
      </c>
      <c r="BY450" s="100" t="s">
        <v>269</v>
      </c>
      <c r="CD450" s="100">
        <v>33962000000</v>
      </c>
      <c r="CE450" s="100" t="s">
        <v>3095</v>
      </c>
      <c r="CF450" s="100">
        <v>152082</v>
      </c>
      <c r="CT450" s="100" t="b">
        <f>Table1[[#This Row],[company_name_netzero]]&lt;&gt;""</f>
        <v>1</v>
      </c>
      <c r="CZ450" s="100" t="b">
        <f>Table1[[#This Row],[company_name_re100]]&lt;&gt;""</f>
        <v>0</v>
      </c>
    </row>
    <row r="451" spans="1:104" ht="21.9" hidden="1" customHeight="1">
      <c r="A451" s="100">
        <v>449</v>
      </c>
      <c r="B451" s="100" t="s">
        <v>1951</v>
      </c>
      <c r="C451" s="100" t="s">
        <v>6788</v>
      </c>
      <c r="D451" s="100" t="s">
        <v>1948</v>
      </c>
      <c r="E451" s="103">
        <v>-8.0000000000000002E-3</v>
      </c>
      <c r="F451" s="100" t="s">
        <v>1949</v>
      </c>
      <c r="G451" s="103">
        <v>-1.6819999999999999</v>
      </c>
      <c r="H451" s="100" t="s">
        <v>1950</v>
      </c>
      <c r="I451" s="102">
        <v>433000</v>
      </c>
      <c r="J451" s="100">
        <v>-28</v>
      </c>
      <c r="K451" s="100">
        <v>26</v>
      </c>
      <c r="AH451" s="100" t="b">
        <f>Table1[[#This Row],[sbti_id]]&lt;&gt;""</f>
        <v>0</v>
      </c>
      <c r="AI451" s="100" t="s">
        <v>1951</v>
      </c>
      <c r="AJ451" s="100" t="s">
        <v>6789</v>
      </c>
      <c r="AK451" s="100" t="s">
        <v>4177</v>
      </c>
      <c r="AL451" s="100" t="s">
        <v>2264</v>
      </c>
      <c r="AM451" s="100" t="s">
        <v>269</v>
      </c>
      <c r="AN451" s="100" t="s">
        <v>417</v>
      </c>
      <c r="AQ451" s="100">
        <v>2050</v>
      </c>
      <c r="AR451" s="100" t="s">
        <v>2992</v>
      </c>
      <c r="AS451" s="100">
        <v>2021</v>
      </c>
      <c r="AT451" s="100" t="s">
        <v>6790</v>
      </c>
      <c r="AU451" s="100" t="s">
        <v>6791</v>
      </c>
      <c r="AV451" s="100" t="s">
        <v>9</v>
      </c>
      <c r="AW451" s="100">
        <v>2030</v>
      </c>
      <c r="AZ451" s="101" t="s">
        <v>6792</v>
      </c>
      <c r="BA451" s="101" t="s">
        <v>6793</v>
      </c>
      <c r="BB451" s="100" t="s">
        <v>2998</v>
      </c>
      <c r="BC451" s="100" t="s">
        <v>266</v>
      </c>
      <c r="BD451" s="100" t="s">
        <v>266</v>
      </c>
      <c r="BE451" s="100" t="s">
        <v>269</v>
      </c>
      <c r="BF451" s="101" t="s">
        <v>6794</v>
      </c>
      <c r="BG451" s="100" t="s">
        <v>266</v>
      </c>
      <c r="BH451" s="100" t="s">
        <v>3059</v>
      </c>
      <c r="BI451" s="100" t="s">
        <v>3001</v>
      </c>
      <c r="BJ451" s="100" t="s">
        <v>266</v>
      </c>
      <c r="BK451" s="100" t="s">
        <v>267</v>
      </c>
      <c r="BL451" s="101" t="s">
        <v>6795</v>
      </c>
      <c r="BM451" s="100" t="s">
        <v>267</v>
      </c>
      <c r="BQ451" s="100" t="s">
        <v>269</v>
      </c>
      <c r="BR451" s="100" t="s">
        <v>267</v>
      </c>
      <c r="BS451" s="100" t="s">
        <v>6796</v>
      </c>
      <c r="BX451" s="100" t="s">
        <v>269</v>
      </c>
      <c r="BY451" s="100" t="s">
        <v>269</v>
      </c>
      <c r="CD451" s="100">
        <v>35779000000</v>
      </c>
      <c r="CE451" s="100" t="s">
        <v>3095</v>
      </c>
      <c r="CF451" s="100">
        <v>443000</v>
      </c>
      <c r="CS451" s="100" t="s">
        <v>6797</v>
      </c>
      <c r="CT451" s="100" t="b">
        <f>Table1[[#This Row],[company_name_netzero]]&lt;&gt;""</f>
        <v>1</v>
      </c>
      <c r="CZ451" s="100" t="b">
        <f>Table1[[#This Row],[company_name_re100]]&lt;&gt;""</f>
        <v>0</v>
      </c>
    </row>
    <row r="452" spans="1:104" ht="21.9" hidden="1" customHeight="1">
      <c r="A452" s="100">
        <v>450</v>
      </c>
      <c r="B452" s="100" t="s">
        <v>1967</v>
      </c>
      <c r="C452" s="100" t="s">
        <v>6798</v>
      </c>
      <c r="D452" s="100" t="s">
        <v>1952</v>
      </c>
      <c r="E452" s="103">
        <v>4.8000000000000001E-2</v>
      </c>
      <c r="F452" s="100" t="s">
        <v>1953</v>
      </c>
      <c r="G452" s="103">
        <v>-3.5999999999999997E-2</v>
      </c>
      <c r="H452" s="100" t="s">
        <v>1954</v>
      </c>
      <c r="I452" s="102">
        <v>48793</v>
      </c>
      <c r="J452" s="100">
        <v>4</v>
      </c>
      <c r="K452" s="100">
        <v>29</v>
      </c>
      <c r="L452" s="100">
        <v>40002208</v>
      </c>
      <c r="M452" s="100" t="s">
        <v>6799</v>
      </c>
      <c r="N452" s="100" t="s">
        <v>6800</v>
      </c>
      <c r="O452" s="100" t="s">
        <v>6801</v>
      </c>
      <c r="P452" s="100" t="s">
        <v>3253</v>
      </c>
      <c r="Q452" s="100" t="s">
        <v>2540</v>
      </c>
      <c r="R452" s="100" t="s">
        <v>3181</v>
      </c>
      <c r="S452" s="100" t="s">
        <v>3066</v>
      </c>
      <c r="T452" s="100" t="s">
        <v>1421</v>
      </c>
      <c r="AF452" s="100" t="s">
        <v>3821</v>
      </c>
      <c r="AG452" s="104">
        <v>43125.041666666664</v>
      </c>
      <c r="AH452" s="100" t="b">
        <f>Table1[[#This Row],[sbti_id]]&lt;&gt;""</f>
        <v>1</v>
      </c>
      <c r="AI452" s="100" t="s">
        <v>6802</v>
      </c>
      <c r="AJ452" s="100" t="s">
        <v>3185</v>
      </c>
      <c r="AK452" s="100" t="s">
        <v>3040</v>
      </c>
      <c r="AL452" s="100" t="s">
        <v>2264</v>
      </c>
      <c r="AM452" s="100" t="s">
        <v>269</v>
      </c>
      <c r="AN452" s="100" t="s">
        <v>417</v>
      </c>
      <c r="AQ452" s="100">
        <v>2050</v>
      </c>
      <c r="AR452" s="100" t="s">
        <v>2992</v>
      </c>
      <c r="AS452" s="100">
        <v>2021</v>
      </c>
      <c r="AT452" s="100" t="s">
        <v>6803</v>
      </c>
      <c r="AU452" s="100" t="s">
        <v>6804</v>
      </c>
      <c r="AV452" s="100" t="s">
        <v>2995</v>
      </c>
      <c r="AW452" s="100">
        <v>2025</v>
      </c>
      <c r="AX452" s="100">
        <v>60</v>
      </c>
      <c r="AY452" s="100">
        <v>2017</v>
      </c>
      <c r="AZ452" s="101" t="s">
        <v>6805</v>
      </c>
      <c r="BA452" s="101" t="s">
        <v>6806</v>
      </c>
      <c r="BB452" s="100" t="s">
        <v>2998</v>
      </c>
      <c r="BC452" s="100" t="s">
        <v>266</v>
      </c>
      <c r="BD452" s="100" t="s">
        <v>266</v>
      </c>
      <c r="BE452" s="100" t="s">
        <v>266</v>
      </c>
      <c r="BF452" s="100" t="s">
        <v>6807</v>
      </c>
      <c r="BG452" s="100" t="s">
        <v>269</v>
      </c>
      <c r="BI452" s="100" t="s">
        <v>3001</v>
      </c>
      <c r="BJ452" s="100" t="s">
        <v>269</v>
      </c>
      <c r="BK452" s="100" t="s">
        <v>267</v>
      </c>
      <c r="BM452" s="100" t="s">
        <v>267</v>
      </c>
      <c r="BQ452" s="100" t="s">
        <v>269</v>
      </c>
      <c r="BR452" s="100" t="s">
        <v>267</v>
      </c>
      <c r="BX452" s="100" t="s">
        <v>269</v>
      </c>
      <c r="BY452" s="100" t="s">
        <v>266</v>
      </c>
      <c r="CD452" s="100">
        <v>32719000000</v>
      </c>
      <c r="CE452" s="100" t="s">
        <v>3080</v>
      </c>
      <c r="CF452" s="100">
        <v>48421</v>
      </c>
      <c r="CT452" s="100" t="b">
        <f>Table1[[#This Row],[company_name_netzero]]&lt;&gt;""</f>
        <v>1</v>
      </c>
      <c r="CZ452" s="100" t="b">
        <f>Table1[[#This Row],[company_name_re100]]&lt;&gt;""</f>
        <v>0</v>
      </c>
    </row>
    <row r="453" spans="1:104" ht="21.9" hidden="1" customHeight="1">
      <c r="A453" s="100">
        <v>451</v>
      </c>
      <c r="B453" s="100" t="s">
        <v>1987</v>
      </c>
      <c r="C453" s="100" t="s">
        <v>6808</v>
      </c>
      <c r="D453" s="100" t="s">
        <v>1968</v>
      </c>
      <c r="E453" s="103">
        <v>1.4999999999999999E-2</v>
      </c>
      <c r="F453" s="100" t="s">
        <v>1969</v>
      </c>
      <c r="G453" s="103">
        <v>1.9359999999999999</v>
      </c>
      <c r="H453" s="100" t="s">
        <v>1970</v>
      </c>
      <c r="I453" s="102">
        <v>21224</v>
      </c>
      <c r="J453" s="100">
        <v>-13</v>
      </c>
      <c r="K453" s="100">
        <v>7</v>
      </c>
      <c r="AH453" s="100" t="b">
        <f>Table1[[#This Row],[sbti_id]]&lt;&gt;""</f>
        <v>0</v>
      </c>
      <c r="AI453" s="100" t="s">
        <v>6809</v>
      </c>
      <c r="AJ453" s="100" t="s">
        <v>3039</v>
      </c>
      <c r="AK453" s="100" t="s">
        <v>3040</v>
      </c>
      <c r="AL453" s="100" t="s">
        <v>2264</v>
      </c>
      <c r="AM453" s="100" t="s">
        <v>269</v>
      </c>
      <c r="AN453" s="100" t="s">
        <v>675</v>
      </c>
      <c r="AQ453" s="100">
        <v>2060</v>
      </c>
      <c r="AR453" s="100" t="s">
        <v>2992</v>
      </c>
      <c r="AS453" s="100">
        <v>2023</v>
      </c>
      <c r="AT453" s="100" t="s">
        <v>6810</v>
      </c>
      <c r="AU453" s="100" t="s">
        <v>6811</v>
      </c>
      <c r="AV453" s="100" t="s">
        <v>9</v>
      </c>
      <c r="AW453" s="100">
        <v>2030</v>
      </c>
      <c r="AZ453" s="100" t="s">
        <v>6812</v>
      </c>
      <c r="BA453" s="101" t="s">
        <v>6813</v>
      </c>
      <c r="BB453" s="100" t="s">
        <v>3014</v>
      </c>
      <c r="BC453" s="100" t="s">
        <v>267</v>
      </c>
      <c r="BD453" s="100" t="s">
        <v>267</v>
      </c>
      <c r="BE453" s="100" t="s">
        <v>267</v>
      </c>
      <c r="BG453" s="100" t="s">
        <v>269</v>
      </c>
      <c r="BI453" s="100" t="s">
        <v>3001</v>
      </c>
      <c r="BJ453" s="100" t="s">
        <v>269</v>
      </c>
      <c r="BK453" s="100" t="s">
        <v>267</v>
      </c>
      <c r="BM453" s="100" t="s">
        <v>267</v>
      </c>
      <c r="BQ453" s="100" t="s">
        <v>269</v>
      </c>
      <c r="BR453" s="100" t="s">
        <v>267</v>
      </c>
      <c r="BX453" s="100" t="s">
        <v>269</v>
      </c>
      <c r="BY453" s="100" t="s">
        <v>269</v>
      </c>
      <c r="CD453" s="100">
        <v>20049000000</v>
      </c>
      <c r="CE453" s="100" t="s">
        <v>3284</v>
      </c>
      <c r="CF453" s="100">
        <v>11669</v>
      </c>
      <c r="CS453" s="100" t="s">
        <v>6814</v>
      </c>
      <c r="CT453" s="100" t="b">
        <f>Table1[[#This Row],[company_name_netzero]]&lt;&gt;""</f>
        <v>1</v>
      </c>
      <c r="CZ453" s="100" t="b">
        <f>Table1[[#This Row],[company_name_re100]]&lt;&gt;""</f>
        <v>0</v>
      </c>
    </row>
    <row r="454" spans="1:104" ht="21.9" hidden="1" customHeight="1">
      <c r="A454" s="100">
        <v>452</v>
      </c>
      <c r="B454" s="100" t="s">
        <v>409</v>
      </c>
      <c r="C454" s="100" t="s">
        <v>6815</v>
      </c>
      <c r="D454" s="100" t="s">
        <v>1988</v>
      </c>
      <c r="E454" s="106">
        <v>0.12</v>
      </c>
      <c r="F454" s="100" t="s">
        <v>1989</v>
      </c>
      <c r="G454" s="103">
        <v>-1.7999999999999999E-2</v>
      </c>
      <c r="H454" s="100" t="s">
        <v>1990</v>
      </c>
      <c r="I454" s="102">
        <v>140000</v>
      </c>
      <c r="J454" s="100" t="s">
        <v>2976</v>
      </c>
      <c r="K454" s="100">
        <v>1</v>
      </c>
      <c r="L454" s="100">
        <v>40005539</v>
      </c>
      <c r="M454" s="100" t="s">
        <v>6816</v>
      </c>
      <c r="N454" s="100" t="s">
        <v>6817</v>
      </c>
      <c r="O454" s="100" t="s">
        <v>6818</v>
      </c>
      <c r="P454" s="100" t="s">
        <v>2980</v>
      </c>
      <c r="Q454" s="100" t="s">
        <v>2981</v>
      </c>
      <c r="R454" s="100" t="s">
        <v>2982</v>
      </c>
      <c r="S454" s="100" t="s">
        <v>6819</v>
      </c>
      <c r="T454" s="100" t="s">
        <v>673</v>
      </c>
      <c r="U454" s="100" t="s">
        <v>2984</v>
      </c>
      <c r="V454" s="100" t="s">
        <v>3086</v>
      </c>
      <c r="W454" s="100" t="s">
        <v>673</v>
      </c>
      <c r="X454" s="100" t="s">
        <v>2984</v>
      </c>
      <c r="Y454" s="100" t="s">
        <v>4262</v>
      </c>
      <c r="Z454" s="100" t="s">
        <v>673</v>
      </c>
      <c r="AA454" s="100" t="s">
        <v>4262</v>
      </c>
      <c r="AB454" s="100" t="s">
        <v>6820</v>
      </c>
      <c r="AC454" s="100" t="s">
        <v>2986</v>
      </c>
      <c r="AD454" s="104">
        <v>44378.041666666664</v>
      </c>
      <c r="AE454" s="100" t="s">
        <v>2987</v>
      </c>
      <c r="AG454" s="104">
        <v>45631.041666666664</v>
      </c>
      <c r="AH454" s="100" t="b">
        <f>Table1[[#This Row],[sbti_id]]&lt;&gt;""</f>
        <v>1</v>
      </c>
      <c r="AI454" s="100" t="s">
        <v>6816</v>
      </c>
      <c r="AJ454" s="100" t="s">
        <v>2989</v>
      </c>
      <c r="AK454" s="100" t="s">
        <v>2990</v>
      </c>
      <c r="AL454" s="100" t="s">
        <v>2264</v>
      </c>
      <c r="AM454" s="100" t="s">
        <v>269</v>
      </c>
      <c r="AN454" s="100" t="s">
        <v>417</v>
      </c>
      <c r="AQ454" s="100">
        <v>2040</v>
      </c>
      <c r="AR454" s="100" t="s">
        <v>3041</v>
      </c>
      <c r="AS454" s="100">
        <v>2020</v>
      </c>
      <c r="AT454" s="101" t="s">
        <v>6821</v>
      </c>
      <c r="AU454" s="100" t="s">
        <v>6822</v>
      </c>
      <c r="AV454" s="100" t="s">
        <v>2995</v>
      </c>
      <c r="AW454" s="100">
        <v>2035</v>
      </c>
      <c r="AX454" s="100">
        <v>68</v>
      </c>
      <c r="AY454" s="100">
        <v>2019</v>
      </c>
      <c r="AZ454" s="100" t="s">
        <v>6823</v>
      </c>
      <c r="BB454" s="100" t="s">
        <v>267</v>
      </c>
      <c r="BC454" s="100" t="s">
        <v>266</v>
      </c>
      <c r="BD454" s="100" t="s">
        <v>266</v>
      </c>
      <c r="BE454" s="100" t="s">
        <v>266</v>
      </c>
      <c r="BG454" s="100" t="s">
        <v>266</v>
      </c>
      <c r="BH454" s="100" t="s">
        <v>3596</v>
      </c>
      <c r="BI454" s="100" t="s">
        <v>3001</v>
      </c>
      <c r="BJ454" s="100" t="s">
        <v>269</v>
      </c>
      <c r="BK454" s="100" t="s">
        <v>269</v>
      </c>
      <c r="BM454" s="100" t="s">
        <v>266</v>
      </c>
      <c r="BN454" s="100" t="s">
        <v>3061</v>
      </c>
      <c r="BQ454" s="100" t="s">
        <v>269</v>
      </c>
      <c r="BR454" s="100" t="s">
        <v>269</v>
      </c>
      <c r="BX454" s="100" t="s">
        <v>269</v>
      </c>
      <c r="BY454" s="100" t="s">
        <v>266</v>
      </c>
      <c r="CD454" s="100">
        <v>36741000000</v>
      </c>
      <c r="CE454" s="100" t="s">
        <v>3203</v>
      </c>
      <c r="CF454" s="100">
        <v>140000</v>
      </c>
      <c r="CT454" s="100" t="b">
        <f>Table1[[#This Row],[company_name_netzero]]&lt;&gt;""</f>
        <v>1</v>
      </c>
      <c r="CZ454" s="100" t="b">
        <f>Table1[[#This Row],[company_name_re100]]&lt;&gt;""</f>
        <v>0</v>
      </c>
    </row>
    <row r="455" spans="1:104" ht="21.9" hidden="1" customHeight="1">
      <c r="A455" s="100">
        <v>453</v>
      </c>
      <c r="B455" s="100" t="s">
        <v>2011</v>
      </c>
      <c r="C455" s="100" t="s">
        <v>6824</v>
      </c>
      <c r="D455" s="100" t="s">
        <v>410</v>
      </c>
      <c r="E455" s="103">
        <v>5.0999999999999997E-2</v>
      </c>
      <c r="F455" s="100" t="s">
        <v>411</v>
      </c>
      <c r="G455" s="106">
        <v>0.19</v>
      </c>
      <c r="H455" s="100" t="s">
        <v>412</v>
      </c>
      <c r="I455" s="102">
        <v>49272</v>
      </c>
      <c r="J455" s="100">
        <v>8</v>
      </c>
      <c r="K455" s="100">
        <v>27</v>
      </c>
      <c r="AH455" s="100" t="b">
        <f>Table1[[#This Row],[sbti_id]]&lt;&gt;""</f>
        <v>0</v>
      </c>
      <c r="CT455" s="100" t="b">
        <f>Table1[[#This Row],[company_name_netzero]]&lt;&gt;""</f>
        <v>0</v>
      </c>
      <c r="CZ455" s="100" t="b">
        <f>Table1[[#This Row],[company_name_re100]]&lt;&gt;""</f>
        <v>0</v>
      </c>
    </row>
    <row r="456" spans="1:104" ht="21.9" hidden="1" customHeight="1">
      <c r="A456" s="100">
        <v>454</v>
      </c>
      <c r="B456" s="100" t="s">
        <v>2019</v>
      </c>
      <c r="C456" s="100" t="s">
        <v>6825</v>
      </c>
      <c r="D456" s="100" t="s">
        <v>2012</v>
      </c>
      <c r="E456" s="106">
        <v>0.01</v>
      </c>
      <c r="F456" s="100" t="s">
        <v>2013</v>
      </c>
      <c r="G456" s="103">
        <v>-0.222</v>
      </c>
      <c r="H456" s="100" t="s">
        <v>2014</v>
      </c>
      <c r="I456" s="102">
        <v>58166</v>
      </c>
      <c r="J456" s="100">
        <v>-18</v>
      </c>
      <c r="K456" s="100">
        <v>4</v>
      </c>
      <c r="AH456" s="100" t="b">
        <f>Table1[[#This Row],[sbti_id]]&lt;&gt;""</f>
        <v>0</v>
      </c>
      <c r="CT456" s="100" t="b">
        <f>Table1[[#This Row],[company_name_netzero]]&lt;&gt;""</f>
        <v>0</v>
      </c>
      <c r="CZ456" s="100" t="b">
        <f>Table1[[#This Row],[company_name_re100]]&lt;&gt;""</f>
        <v>0</v>
      </c>
    </row>
    <row r="457" spans="1:104" ht="21.9" hidden="1" customHeight="1">
      <c r="A457" s="100">
        <v>455</v>
      </c>
      <c r="B457" s="100" t="s">
        <v>2025</v>
      </c>
      <c r="C457" s="100" t="s">
        <v>6826</v>
      </c>
      <c r="D457" s="100" t="s">
        <v>2020</v>
      </c>
      <c r="E457" s="103">
        <v>-0.159</v>
      </c>
      <c r="F457" s="100" t="s">
        <v>2021</v>
      </c>
      <c r="G457" s="103">
        <v>-0.28299999999999997</v>
      </c>
      <c r="H457" s="100" t="s">
        <v>2022</v>
      </c>
      <c r="I457" s="102">
        <v>43287</v>
      </c>
      <c r="J457" s="100">
        <v>-94</v>
      </c>
      <c r="K457" s="100">
        <v>5</v>
      </c>
      <c r="AH457" s="100" t="b">
        <f>Table1[[#This Row],[sbti_id]]&lt;&gt;""</f>
        <v>0</v>
      </c>
      <c r="CT457" s="100" t="b">
        <f>Table1[[#This Row],[company_name_netzero]]&lt;&gt;""</f>
        <v>0</v>
      </c>
      <c r="CZ457" s="100" t="b">
        <f>Table1[[#This Row],[company_name_re100]]&lt;&gt;""</f>
        <v>0</v>
      </c>
    </row>
    <row r="458" spans="1:104" ht="21.9" hidden="1" customHeight="1">
      <c r="A458" s="100">
        <v>456</v>
      </c>
      <c r="B458" s="100" t="s">
        <v>730</v>
      </c>
      <c r="C458" s="100" t="s">
        <v>6827</v>
      </c>
      <c r="D458" s="100" t="s">
        <v>2026</v>
      </c>
      <c r="E458" s="106">
        <v>-0.01</v>
      </c>
      <c r="F458" s="100" t="s">
        <v>2027</v>
      </c>
      <c r="G458" s="103">
        <v>3.2000000000000001E-2</v>
      </c>
      <c r="H458" s="100" t="s">
        <v>2028</v>
      </c>
      <c r="I458" s="102">
        <v>50390</v>
      </c>
      <c r="J458" s="100">
        <v>-33</v>
      </c>
      <c r="K458" s="100">
        <v>21</v>
      </c>
      <c r="L458" s="100">
        <v>40014908</v>
      </c>
      <c r="M458" s="100" t="s">
        <v>6828</v>
      </c>
      <c r="N458" s="100" t="s">
        <v>6829</v>
      </c>
      <c r="P458" s="100" t="s">
        <v>2980</v>
      </c>
      <c r="Q458" s="100" t="s">
        <v>2540</v>
      </c>
      <c r="R458" s="100" t="s">
        <v>3181</v>
      </c>
      <c r="S458" s="100" t="s">
        <v>6819</v>
      </c>
      <c r="T458" s="100" t="s">
        <v>673</v>
      </c>
      <c r="U458" s="100" t="s">
        <v>2984</v>
      </c>
      <c r="V458" s="100" t="s">
        <v>4099</v>
      </c>
      <c r="W458" s="100" t="s">
        <v>673</v>
      </c>
      <c r="X458" s="100" t="s">
        <v>2984</v>
      </c>
      <c r="Y458" s="100" t="s">
        <v>4274</v>
      </c>
      <c r="Z458" s="100" t="s">
        <v>673</v>
      </c>
      <c r="AA458" s="100" t="s">
        <v>4274</v>
      </c>
      <c r="AB458" s="101" t="s">
        <v>6830</v>
      </c>
      <c r="AC458" s="100" t="s">
        <v>2986</v>
      </c>
      <c r="AD458" s="104">
        <v>44399.041666666664</v>
      </c>
      <c r="AE458" s="100" t="s">
        <v>2987</v>
      </c>
      <c r="AG458" s="104">
        <v>45127.041666666664</v>
      </c>
      <c r="AH458" s="100" t="b">
        <f>Table1[[#This Row],[sbti_id]]&lt;&gt;""</f>
        <v>1</v>
      </c>
      <c r="AI458" s="100" t="s">
        <v>6831</v>
      </c>
      <c r="AJ458" s="100" t="s">
        <v>3185</v>
      </c>
      <c r="AK458" s="100" t="s">
        <v>3040</v>
      </c>
      <c r="AL458" s="100" t="s">
        <v>2264</v>
      </c>
      <c r="AM458" s="100" t="s">
        <v>269</v>
      </c>
      <c r="AN458" s="100" t="s">
        <v>675</v>
      </c>
      <c r="AQ458" s="100">
        <v>2050</v>
      </c>
      <c r="AR458" s="100" t="s">
        <v>2992</v>
      </c>
      <c r="AS458" s="100">
        <v>2023</v>
      </c>
      <c r="AT458" s="100" t="s">
        <v>6832</v>
      </c>
      <c r="AU458" s="100" t="s">
        <v>6833</v>
      </c>
      <c r="AV458" s="100" t="s">
        <v>2995</v>
      </c>
      <c r="AW458" s="100">
        <v>2030</v>
      </c>
      <c r="AX458" s="100">
        <v>40</v>
      </c>
      <c r="AY458" s="100">
        <v>2015</v>
      </c>
      <c r="AZ458" s="101" t="s">
        <v>6834</v>
      </c>
      <c r="BA458" s="101" t="s">
        <v>6835</v>
      </c>
      <c r="BB458" s="100" t="s">
        <v>267</v>
      </c>
      <c r="BC458" s="100" t="s">
        <v>266</v>
      </c>
      <c r="BD458" s="100" t="s">
        <v>266</v>
      </c>
      <c r="BE458" s="100" t="s">
        <v>266</v>
      </c>
      <c r="BF458" s="100" t="s">
        <v>6836</v>
      </c>
      <c r="BG458" s="100" t="s">
        <v>266</v>
      </c>
      <c r="BH458" s="100" t="s">
        <v>3000</v>
      </c>
      <c r="BI458" s="100" t="s">
        <v>3001</v>
      </c>
      <c r="BJ458" s="100" t="s">
        <v>266</v>
      </c>
      <c r="BK458" s="100" t="s">
        <v>266</v>
      </c>
      <c r="BL458" s="101" t="s">
        <v>6837</v>
      </c>
      <c r="BM458" s="100" t="s">
        <v>266</v>
      </c>
      <c r="BN458" s="100" t="s">
        <v>6838</v>
      </c>
      <c r="BQ458" s="100" t="s">
        <v>269</v>
      </c>
      <c r="BR458" s="100" t="s">
        <v>3019</v>
      </c>
      <c r="BS458" s="101" t="s">
        <v>6839</v>
      </c>
      <c r="BX458" s="100" t="s">
        <v>269</v>
      </c>
      <c r="BY458" s="100" t="s">
        <v>266</v>
      </c>
      <c r="CD458" s="100">
        <v>35623000000</v>
      </c>
      <c r="CE458" s="100" t="s">
        <v>3203</v>
      </c>
      <c r="CF458" s="100">
        <v>48483</v>
      </c>
      <c r="CT458" s="100" t="b">
        <f>Table1[[#This Row],[company_name_netzero]]&lt;&gt;""</f>
        <v>1</v>
      </c>
      <c r="CZ458" s="100" t="b">
        <f>Table1[[#This Row],[company_name_re100]]&lt;&gt;""</f>
        <v>0</v>
      </c>
    </row>
    <row r="459" spans="1:104" ht="21.9" hidden="1" customHeight="1">
      <c r="A459" s="100">
        <v>457</v>
      </c>
      <c r="B459" s="100" t="s">
        <v>2030</v>
      </c>
      <c r="C459" s="100" t="s">
        <v>6840</v>
      </c>
      <c r="D459" s="100" t="s">
        <v>731</v>
      </c>
      <c r="E459" s="103">
        <v>1.7999999999999999E-2</v>
      </c>
      <c r="F459" s="100" t="s">
        <v>732</v>
      </c>
      <c r="G459" s="103">
        <v>9.9000000000000005E-2</v>
      </c>
      <c r="H459" s="100" t="s">
        <v>733</v>
      </c>
      <c r="I459" s="102">
        <v>79800</v>
      </c>
      <c r="J459" s="100">
        <v>-14</v>
      </c>
      <c r="K459" s="100">
        <v>22</v>
      </c>
      <c r="L459" s="100">
        <v>40003836</v>
      </c>
      <c r="M459" s="100" t="s">
        <v>6841</v>
      </c>
      <c r="N459" s="100" t="s">
        <v>6842</v>
      </c>
      <c r="O459" s="100" t="s">
        <v>6843</v>
      </c>
      <c r="P459" s="100" t="s">
        <v>2980</v>
      </c>
      <c r="Q459" s="100" t="s">
        <v>4934</v>
      </c>
      <c r="R459" s="100" t="s">
        <v>3136</v>
      </c>
      <c r="S459" s="100" t="s">
        <v>6844</v>
      </c>
      <c r="T459" s="100" t="s">
        <v>673</v>
      </c>
      <c r="U459" s="100" t="s">
        <v>2984</v>
      </c>
      <c r="V459" s="100">
        <v>2030</v>
      </c>
      <c r="AB459" s="100" t="s">
        <v>6845</v>
      </c>
      <c r="AE459" s="100" t="s">
        <v>2987</v>
      </c>
      <c r="AG459" s="104">
        <v>44987.041666666664</v>
      </c>
      <c r="AH459" s="100" t="b">
        <f>Table1[[#This Row],[sbti_id]]&lt;&gt;""</f>
        <v>1</v>
      </c>
      <c r="AI459" s="100" t="s">
        <v>6846</v>
      </c>
      <c r="AJ459" s="100" t="s">
        <v>4937</v>
      </c>
      <c r="AK459" s="100" t="s">
        <v>3136</v>
      </c>
      <c r="AL459" s="100" t="s">
        <v>2264</v>
      </c>
      <c r="AM459" s="100" t="s">
        <v>269</v>
      </c>
      <c r="AN459" s="100" t="s">
        <v>417</v>
      </c>
      <c r="AQ459" s="100">
        <v>2050</v>
      </c>
      <c r="AR459" s="100" t="s">
        <v>2992</v>
      </c>
      <c r="AS459" s="100">
        <v>2021</v>
      </c>
      <c r="AT459" s="101" t="s">
        <v>6847</v>
      </c>
      <c r="AU459" s="100" t="s">
        <v>6848</v>
      </c>
      <c r="AV459" s="100" t="s">
        <v>2995</v>
      </c>
      <c r="AW459" s="100">
        <v>2030</v>
      </c>
      <c r="AX459" s="100">
        <v>25</v>
      </c>
      <c r="AY459" s="100">
        <v>2020</v>
      </c>
      <c r="AZ459" s="101" t="s">
        <v>6849</v>
      </c>
      <c r="BA459" s="101" t="s">
        <v>6850</v>
      </c>
      <c r="BB459" s="100" t="s">
        <v>2998</v>
      </c>
      <c r="BC459" s="100" t="s">
        <v>266</v>
      </c>
      <c r="BD459" s="100" t="s">
        <v>266</v>
      </c>
      <c r="BE459" s="100" t="s">
        <v>266</v>
      </c>
      <c r="BG459" s="100" t="s">
        <v>266</v>
      </c>
      <c r="BH459" s="100" t="s">
        <v>3387</v>
      </c>
      <c r="BI459" s="100" t="s">
        <v>3001</v>
      </c>
      <c r="BJ459" s="100" t="s">
        <v>266</v>
      </c>
      <c r="BK459" s="100" t="s">
        <v>267</v>
      </c>
      <c r="BL459" s="100" t="s">
        <v>6851</v>
      </c>
      <c r="BM459" s="100" t="s">
        <v>267</v>
      </c>
      <c r="BQ459" s="100" t="s">
        <v>269</v>
      </c>
      <c r="BR459" s="100" t="s">
        <v>880</v>
      </c>
      <c r="BS459" s="101" t="s">
        <v>6852</v>
      </c>
      <c r="BX459" s="100" t="s">
        <v>269</v>
      </c>
      <c r="BY459" s="100" t="s">
        <v>269</v>
      </c>
      <c r="CD459" s="100">
        <v>27500000000</v>
      </c>
      <c r="CE459" s="100" t="s">
        <v>3203</v>
      </c>
      <c r="CF459" s="100">
        <v>80300</v>
      </c>
      <c r="CT459" s="100" t="b">
        <f>Table1[[#This Row],[company_name_netzero]]&lt;&gt;""</f>
        <v>1</v>
      </c>
      <c r="CZ459" s="100" t="b">
        <f>Table1[[#This Row],[company_name_re100]]&lt;&gt;""</f>
        <v>0</v>
      </c>
    </row>
    <row r="460" spans="1:104" ht="21.9" hidden="1" customHeight="1">
      <c r="A460" s="100">
        <v>458</v>
      </c>
      <c r="B460" s="100" t="s">
        <v>2038</v>
      </c>
      <c r="C460" s="100" t="s">
        <v>6853</v>
      </c>
      <c r="D460" s="100" t="s">
        <v>2031</v>
      </c>
      <c r="E460" s="103">
        <v>3.5000000000000003E-2</v>
      </c>
      <c r="F460" s="100" t="s">
        <v>2032</v>
      </c>
      <c r="G460" s="103">
        <v>-2E-3</v>
      </c>
      <c r="H460" s="100" t="s">
        <v>2033</v>
      </c>
      <c r="I460" s="102">
        <v>13265</v>
      </c>
      <c r="J460" s="100">
        <v>-5</v>
      </c>
      <c r="K460" s="100">
        <v>5</v>
      </c>
      <c r="AH460" s="100" t="b">
        <f>Table1[[#This Row],[sbti_id]]&lt;&gt;""</f>
        <v>0</v>
      </c>
      <c r="AI460" s="100" t="s">
        <v>2038</v>
      </c>
      <c r="AJ460" s="100" t="s">
        <v>2989</v>
      </c>
      <c r="AK460" s="100" t="s">
        <v>2990</v>
      </c>
      <c r="AL460" s="100" t="s">
        <v>2264</v>
      </c>
      <c r="AM460" s="100" t="s">
        <v>269</v>
      </c>
      <c r="AN460" s="100" t="s">
        <v>3013</v>
      </c>
      <c r="AU460" s="100" t="s">
        <v>6854</v>
      </c>
      <c r="AV460" s="100" t="s">
        <v>3013</v>
      </c>
      <c r="BC460" s="100" t="s">
        <v>267</v>
      </c>
      <c r="BD460" s="100" t="s">
        <v>267</v>
      </c>
      <c r="BE460" s="100" t="s">
        <v>267</v>
      </c>
      <c r="BG460" s="100" t="s">
        <v>269</v>
      </c>
      <c r="BI460" s="100" t="s">
        <v>3001</v>
      </c>
      <c r="BJ460" s="100" t="s">
        <v>269</v>
      </c>
      <c r="BK460" s="100" t="s">
        <v>267</v>
      </c>
      <c r="BM460" s="100" t="s">
        <v>267</v>
      </c>
      <c r="BQ460" s="100" t="s">
        <v>269</v>
      </c>
      <c r="BR460" s="100" t="s">
        <v>267</v>
      </c>
      <c r="BX460" s="100" t="s">
        <v>269</v>
      </c>
      <c r="BY460" s="100" t="s">
        <v>269</v>
      </c>
      <c r="CD460" s="100">
        <v>35807000000</v>
      </c>
      <c r="CE460" s="100" t="s">
        <v>3203</v>
      </c>
      <c r="CF460" s="100">
        <v>13265</v>
      </c>
      <c r="CT460" s="100" t="b">
        <f>Table1[[#This Row],[company_name_netzero]]&lt;&gt;""</f>
        <v>1</v>
      </c>
      <c r="CZ460" s="100" t="b">
        <f>Table1[[#This Row],[company_name_re100]]&lt;&gt;""</f>
        <v>0</v>
      </c>
    </row>
    <row r="461" spans="1:104" ht="21.9" hidden="1" customHeight="1">
      <c r="A461" s="100">
        <v>459</v>
      </c>
      <c r="B461" s="100" t="s">
        <v>2046</v>
      </c>
      <c r="C461" s="100" t="s">
        <v>6855</v>
      </c>
      <c r="D461" s="100" t="s">
        <v>2039</v>
      </c>
      <c r="E461" s="103">
        <v>-3.2000000000000001E-2</v>
      </c>
      <c r="F461" s="100" t="s">
        <v>2040</v>
      </c>
      <c r="G461" s="103">
        <v>-2.3E-2</v>
      </c>
      <c r="H461" s="100" t="s">
        <v>2041</v>
      </c>
      <c r="I461" s="102">
        <v>35505</v>
      </c>
      <c r="J461" s="100">
        <v>-42</v>
      </c>
      <c r="K461" s="100">
        <v>5</v>
      </c>
      <c r="AH461" s="100" t="b">
        <f>Table1[[#This Row],[sbti_id]]&lt;&gt;""</f>
        <v>0</v>
      </c>
      <c r="AJ461" s="100" t="s">
        <v>3039</v>
      </c>
      <c r="AK461" s="100" t="s">
        <v>3040</v>
      </c>
      <c r="AL461" s="100" t="s">
        <v>2264</v>
      </c>
      <c r="AM461" s="100" t="s">
        <v>269</v>
      </c>
      <c r="AN461" s="100" t="s">
        <v>2995</v>
      </c>
      <c r="AO461" s="100">
        <v>20</v>
      </c>
      <c r="AP461" s="100">
        <v>2023</v>
      </c>
      <c r="AQ461" s="100">
        <v>2030</v>
      </c>
      <c r="AS461" s="100">
        <v>2024</v>
      </c>
      <c r="AT461" s="101" t="s">
        <v>6856</v>
      </c>
      <c r="AU461" s="100" t="s">
        <v>6857</v>
      </c>
      <c r="AV461" s="100" t="s">
        <v>3013</v>
      </c>
      <c r="BA461" s="101" t="s">
        <v>6858</v>
      </c>
      <c r="BB461" s="100" t="s">
        <v>2998</v>
      </c>
      <c r="BC461" s="100" t="s">
        <v>266</v>
      </c>
      <c r="BD461" s="100" t="s">
        <v>266</v>
      </c>
      <c r="BE461" s="100" t="s">
        <v>738</v>
      </c>
      <c r="BF461" s="100" t="s">
        <v>6859</v>
      </c>
      <c r="BG461" s="100" t="s">
        <v>266</v>
      </c>
      <c r="BH461" s="100" t="s">
        <v>3720</v>
      </c>
      <c r="BI461" s="100" t="s">
        <v>3001</v>
      </c>
      <c r="BJ461" s="100" t="s">
        <v>269</v>
      </c>
      <c r="BK461" s="100" t="s">
        <v>267</v>
      </c>
      <c r="BL461" s="100" t="s">
        <v>6860</v>
      </c>
      <c r="BQ461" s="100" t="s">
        <v>269</v>
      </c>
      <c r="BR461" s="100" t="s">
        <v>267</v>
      </c>
      <c r="BX461" s="100" t="s">
        <v>269</v>
      </c>
      <c r="BY461" s="100" t="s">
        <v>269</v>
      </c>
      <c r="CD461" s="100">
        <v>10668000000</v>
      </c>
      <c r="CE461" s="100" t="s">
        <v>3130</v>
      </c>
      <c r="CF461" s="100">
        <v>28048</v>
      </c>
      <c r="CT461" s="100" t="b">
        <f>Table1[[#This Row],[company_name_netzero]]&lt;&gt;""</f>
        <v>0</v>
      </c>
      <c r="CZ461" s="100" t="b">
        <f>Table1[[#This Row],[company_name_re100]]&lt;&gt;""</f>
        <v>0</v>
      </c>
    </row>
    <row r="462" spans="1:104" ht="21.9" hidden="1" customHeight="1">
      <c r="A462" s="100">
        <v>460</v>
      </c>
      <c r="B462" s="100" t="s">
        <v>2050</v>
      </c>
      <c r="C462" s="100" t="s">
        <v>6861</v>
      </c>
      <c r="D462" s="100" t="s">
        <v>2047</v>
      </c>
      <c r="E462" s="106">
        <v>-0.38</v>
      </c>
      <c r="F462" s="100" t="s">
        <v>2048</v>
      </c>
      <c r="H462" s="100" t="s">
        <v>2049</v>
      </c>
      <c r="I462" s="102">
        <v>22794</v>
      </c>
      <c r="J462" s="100" t="s">
        <v>2976</v>
      </c>
      <c r="K462" s="100">
        <v>8</v>
      </c>
      <c r="AH462" s="100" t="b">
        <f>Table1[[#This Row],[sbti_id]]&lt;&gt;""</f>
        <v>0</v>
      </c>
      <c r="AI462" s="100" t="s">
        <v>2050</v>
      </c>
      <c r="AJ462" s="100" t="s">
        <v>3039</v>
      </c>
      <c r="AK462" s="100" t="s">
        <v>3040</v>
      </c>
      <c r="AL462" s="100" t="s">
        <v>2264</v>
      </c>
      <c r="AM462" s="100" t="s">
        <v>269</v>
      </c>
      <c r="AN462" s="100" t="s">
        <v>3013</v>
      </c>
      <c r="AS462" s="100">
        <v>2021</v>
      </c>
      <c r="AU462" s="100" t="s">
        <v>6862</v>
      </c>
      <c r="AV462" s="100" t="s">
        <v>3013</v>
      </c>
      <c r="BA462" s="101" t="s">
        <v>6863</v>
      </c>
      <c r="BB462" s="100" t="s">
        <v>2998</v>
      </c>
      <c r="BC462" s="100" t="s">
        <v>266</v>
      </c>
      <c r="BD462" s="100" t="s">
        <v>266</v>
      </c>
      <c r="BE462" s="100" t="s">
        <v>267</v>
      </c>
      <c r="BF462" s="100" t="s">
        <v>6864</v>
      </c>
      <c r="BG462" s="100" t="s">
        <v>269</v>
      </c>
      <c r="BI462" s="100" t="s">
        <v>3001</v>
      </c>
      <c r="BJ462" s="100" t="s">
        <v>269</v>
      </c>
      <c r="BK462" s="100" t="s">
        <v>267</v>
      </c>
      <c r="BM462" s="100" t="s">
        <v>267</v>
      </c>
      <c r="BQ462" s="100" t="s">
        <v>269</v>
      </c>
      <c r="BR462" s="100" t="s">
        <v>267</v>
      </c>
      <c r="BX462" s="100" t="s">
        <v>269</v>
      </c>
      <c r="BY462" s="100" t="s">
        <v>269</v>
      </c>
      <c r="CD462" s="100">
        <v>35124000000</v>
      </c>
      <c r="CE462" s="100" t="s">
        <v>3203</v>
      </c>
      <c r="CF462" s="100">
        <v>22794</v>
      </c>
      <c r="CT462" s="100" t="b">
        <f>Table1[[#This Row],[company_name_netzero]]&lt;&gt;""</f>
        <v>1</v>
      </c>
      <c r="CZ462" s="100" t="b">
        <f>Table1[[#This Row],[company_name_re100]]&lt;&gt;""</f>
        <v>0</v>
      </c>
    </row>
    <row r="463" spans="1:104" ht="21.9" hidden="1" customHeight="1">
      <c r="A463" s="100">
        <v>461</v>
      </c>
      <c r="B463" s="100" t="s">
        <v>1547</v>
      </c>
      <c r="C463" s="100" t="s">
        <v>6865</v>
      </c>
      <c r="D463" s="100" t="s">
        <v>2051</v>
      </c>
      <c r="E463" s="103">
        <v>-0.13100000000000001</v>
      </c>
      <c r="F463" s="100" t="s">
        <v>2052</v>
      </c>
      <c r="G463" s="103">
        <v>4.2000000000000003E-2</v>
      </c>
      <c r="H463" s="100" t="s">
        <v>2053</v>
      </c>
      <c r="I463" s="102">
        <v>98202</v>
      </c>
      <c r="J463" s="100">
        <v>-86</v>
      </c>
      <c r="K463" s="100">
        <v>13</v>
      </c>
      <c r="L463" s="100">
        <v>40010991</v>
      </c>
      <c r="M463" s="100" t="s">
        <v>6866</v>
      </c>
      <c r="N463" s="100" t="s">
        <v>6867</v>
      </c>
      <c r="O463" s="100" t="s">
        <v>6868</v>
      </c>
      <c r="P463" s="100" t="s">
        <v>2980</v>
      </c>
      <c r="Q463" s="100" t="s">
        <v>3328</v>
      </c>
      <c r="R463" s="100" t="s">
        <v>3181</v>
      </c>
      <c r="S463" s="100" t="s">
        <v>3085</v>
      </c>
      <c r="T463" s="100" t="s">
        <v>673</v>
      </c>
      <c r="U463" s="100" t="s">
        <v>2984</v>
      </c>
      <c r="V463" s="100">
        <v>2030</v>
      </c>
      <c r="W463" s="100" t="s">
        <v>673</v>
      </c>
      <c r="X463" s="100" t="s">
        <v>2984</v>
      </c>
      <c r="Y463" s="100">
        <v>2050</v>
      </c>
      <c r="Z463" s="100" t="s">
        <v>673</v>
      </c>
      <c r="AA463" s="100">
        <v>2050</v>
      </c>
      <c r="AB463" s="101" t="s">
        <v>6869</v>
      </c>
      <c r="AE463" s="100" t="s">
        <v>2987</v>
      </c>
      <c r="AG463" s="104">
        <v>45638.041666666664</v>
      </c>
      <c r="AH463" s="100" t="b">
        <f>Table1[[#This Row],[sbti_id]]&lt;&gt;""</f>
        <v>1</v>
      </c>
      <c r="AI463" s="100" t="s">
        <v>1547</v>
      </c>
      <c r="AJ463" s="100" t="s">
        <v>3334</v>
      </c>
      <c r="AK463" s="100" t="s">
        <v>3040</v>
      </c>
      <c r="AL463" s="100" t="s">
        <v>2264</v>
      </c>
      <c r="AM463" s="100" t="s">
        <v>269</v>
      </c>
      <c r="AN463" s="100" t="s">
        <v>417</v>
      </c>
      <c r="AQ463" s="100">
        <v>2050</v>
      </c>
      <c r="AR463" s="100" t="s">
        <v>3041</v>
      </c>
      <c r="AS463" s="100">
        <v>2023</v>
      </c>
      <c r="AT463" s="101" t="s">
        <v>6870</v>
      </c>
      <c r="AU463" s="100" t="s">
        <v>6871</v>
      </c>
      <c r="AV463" s="100" t="s">
        <v>2995</v>
      </c>
      <c r="AW463" s="100">
        <v>2030</v>
      </c>
      <c r="AX463" s="100">
        <v>42</v>
      </c>
      <c r="AY463" s="100">
        <v>2009</v>
      </c>
      <c r="BA463" s="100" t="s">
        <v>6872</v>
      </c>
      <c r="BB463" s="100" t="s">
        <v>2998</v>
      </c>
      <c r="BC463" s="100" t="s">
        <v>266</v>
      </c>
      <c r="BD463" s="100" t="s">
        <v>266</v>
      </c>
      <c r="BE463" s="100" t="s">
        <v>266</v>
      </c>
      <c r="BF463" s="101" t="s">
        <v>6873</v>
      </c>
      <c r="BG463" s="100" t="s">
        <v>269</v>
      </c>
      <c r="BI463" s="100" t="s">
        <v>3001</v>
      </c>
      <c r="BJ463" s="100" t="s">
        <v>269</v>
      </c>
      <c r="BK463" s="100" t="s">
        <v>266</v>
      </c>
      <c r="BM463" s="100" t="s">
        <v>267</v>
      </c>
      <c r="BQ463" s="100" t="s">
        <v>269</v>
      </c>
      <c r="BR463" s="100" t="s">
        <v>267</v>
      </c>
      <c r="BX463" s="100" t="s">
        <v>269</v>
      </c>
      <c r="BY463" s="100" t="s">
        <v>269</v>
      </c>
      <c r="CD463" s="100">
        <v>35038000000</v>
      </c>
      <c r="CE463" s="100" t="s">
        <v>3005</v>
      </c>
      <c r="CT463" s="100" t="b">
        <f>Table1[[#This Row],[company_name_netzero]]&lt;&gt;""</f>
        <v>1</v>
      </c>
      <c r="CZ463" s="100" t="b">
        <f>Table1[[#This Row],[company_name_re100]]&lt;&gt;""</f>
        <v>0</v>
      </c>
    </row>
    <row r="464" spans="1:104" ht="21.9" hidden="1" customHeight="1">
      <c r="A464" s="100">
        <v>462</v>
      </c>
      <c r="B464" s="100" t="s">
        <v>893</v>
      </c>
      <c r="C464" s="100" t="s">
        <v>6874</v>
      </c>
      <c r="D464" s="100" t="s">
        <v>1548</v>
      </c>
      <c r="F464" s="100" t="s">
        <v>1549</v>
      </c>
      <c r="H464" s="100" t="s">
        <v>1550</v>
      </c>
      <c r="I464" s="102">
        <v>76800</v>
      </c>
      <c r="J464" s="100" t="s">
        <v>2976</v>
      </c>
      <c r="K464" s="100">
        <v>1</v>
      </c>
      <c r="AH464" s="100" t="b">
        <f>Table1[[#This Row],[sbti_id]]&lt;&gt;""</f>
        <v>0</v>
      </c>
      <c r="AI464" s="100" t="s">
        <v>893</v>
      </c>
      <c r="AJ464" s="100" t="s">
        <v>2989</v>
      </c>
      <c r="AK464" s="100" t="s">
        <v>2990</v>
      </c>
      <c r="AL464" s="100" t="s">
        <v>2264</v>
      </c>
      <c r="AM464" s="100" t="s">
        <v>269</v>
      </c>
      <c r="AN464" s="100" t="s">
        <v>417</v>
      </c>
      <c r="AQ464" s="100">
        <v>2050</v>
      </c>
      <c r="AR464" s="100" t="s">
        <v>2992</v>
      </c>
      <c r="AS464" s="100">
        <v>2024</v>
      </c>
      <c r="AT464" s="100" t="s">
        <v>6875</v>
      </c>
      <c r="AU464" s="100" t="s">
        <v>6876</v>
      </c>
      <c r="AV464" s="100" t="s">
        <v>3444</v>
      </c>
      <c r="AW464" s="100">
        <v>2030</v>
      </c>
      <c r="AZ464" s="101" t="s">
        <v>6877</v>
      </c>
      <c r="BA464" s="100" t="s">
        <v>6878</v>
      </c>
      <c r="BB464" s="100" t="s">
        <v>3014</v>
      </c>
      <c r="BC464" s="100" t="s">
        <v>266</v>
      </c>
      <c r="BD464" s="100" t="s">
        <v>266</v>
      </c>
      <c r="BE464" s="100" t="s">
        <v>266</v>
      </c>
      <c r="BG464" s="100" t="s">
        <v>269</v>
      </c>
      <c r="BI464" s="100" t="s">
        <v>3001</v>
      </c>
      <c r="BJ464" s="100" t="s">
        <v>269</v>
      </c>
      <c r="BK464" s="100" t="s">
        <v>266</v>
      </c>
      <c r="BL464" s="101" t="s">
        <v>6879</v>
      </c>
      <c r="BM464" s="100" t="s">
        <v>266</v>
      </c>
      <c r="BN464" s="100" t="s">
        <v>3352</v>
      </c>
      <c r="BQ464" s="100" t="s">
        <v>269</v>
      </c>
      <c r="BR464" s="100" t="s">
        <v>880</v>
      </c>
      <c r="BS464" s="101" t="s">
        <v>6880</v>
      </c>
      <c r="BX464" s="100" t="s">
        <v>269</v>
      </c>
      <c r="BY464" s="100" t="s">
        <v>269</v>
      </c>
      <c r="CD464" s="100">
        <v>35722000000</v>
      </c>
      <c r="CE464" s="100" t="s">
        <v>3764</v>
      </c>
      <c r="CF464" s="100">
        <v>76800</v>
      </c>
      <c r="CT464" s="100" t="b">
        <f>Table1[[#This Row],[company_name_netzero]]&lt;&gt;""</f>
        <v>1</v>
      </c>
      <c r="CZ464" s="100" t="b">
        <f>Table1[[#This Row],[company_name_re100]]&lt;&gt;""</f>
        <v>0</v>
      </c>
    </row>
    <row r="465" spans="1:104" ht="21.9" hidden="1" customHeight="1">
      <c r="A465" s="100">
        <v>463</v>
      </c>
      <c r="B465" s="100" t="s">
        <v>2055</v>
      </c>
      <c r="C465" s="100" t="s">
        <v>6881</v>
      </c>
      <c r="D465" s="100" t="s">
        <v>894</v>
      </c>
      <c r="E465" s="103">
        <v>-6.2E-2</v>
      </c>
      <c r="F465" s="100" t="s">
        <v>895</v>
      </c>
      <c r="G465" s="103">
        <v>-0.90900000000000003</v>
      </c>
      <c r="H465" s="100" t="s">
        <v>896</v>
      </c>
      <c r="I465" s="102">
        <v>3201</v>
      </c>
      <c r="J465" s="100">
        <v>-58</v>
      </c>
      <c r="K465" s="100">
        <v>13</v>
      </c>
      <c r="AH465" s="100" t="b">
        <f>Table1[[#This Row],[sbti_id]]&lt;&gt;""</f>
        <v>0</v>
      </c>
      <c r="AI465" s="100" t="s">
        <v>2055</v>
      </c>
      <c r="AJ465" s="100" t="s">
        <v>3313</v>
      </c>
      <c r="AK465" s="100" t="s">
        <v>3040</v>
      </c>
      <c r="AL465" s="100" t="s">
        <v>2264</v>
      </c>
      <c r="AM465" s="100" t="s">
        <v>266</v>
      </c>
      <c r="AN465" s="100" t="s">
        <v>675</v>
      </c>
      <c r="AQ465" s="100">
        <v>2050</v>
      </c>
      <c r="AR465" s="100" t="s">
        <v>2992</v>
      </c>
      <c r="AS465" s="100">
        <v>2024</v>
      </c>
      <c r="AT465" s="100" t="s">
        <v>6882</v>
      </c>
      <c r="AU465" s="100" t="s">
        <v>6883</v>
      </c>
      <c r="AV465" s="100" t="s">
        <v>3013</v>
      </c>
      <c r="BA465" s="100" t="s">
        <v>6884</v>
      </c>
      <c r="BB465" s="100" t="s">
        <v>2998</v>
      </c>
      <c r="BC465" s="100" t="s">
        <v>266</v>
      </c>
      <c r="BD465" s="100" t="s">
        <v>266</v>
      </c>
      <c r="BE465" s="100" t="s">
        <v>267</v>
      </c>
      <c r="BF465" s="100" t="s">
        <v>6885</v>
      </c>
      <c r="BG465" s="100" t="s">
        <v>266</v>
      </c>
      <c r="BH465" s="100" t="s">
        <v>5583</v>
      </c>
      <c r="BI465" s="100" t="s">
        <v>3001</v>
      </c>
      <c r="BJ465" s="100" t="s">
        <v>269</v>
      </c>
      <c r="BK465" s="100" t="s">
        <v>266</v>
      </c>
      <c r="BL465" s="100" t="s">
        <v>6886</v>
      </c>
      <c r="BM465" s="100" t="s">
        <v>267</v>
      </c>
      <c r="BQ465" s="100" t="s">
        <v>269</v>
      </c>
      <c r="BR465" s="100" t="s">
        <v>880</v>
      </c>
      <c r="BS465" s="100" t="s">
        <v>6887</v>
      </c>
      <c r="BX465" s="100" t="s">
        <v>269</v>
      </c>
      <c r="BY465" s="100" t="s">
        <v>269</v>
      </c>
      <c r="CD465" s="100">
        <v>28500000000</v>
      </c>
      <c r="CE465" s="100" t="s">
        <v>3036</v>
      </c>
      <c r="CT465" s="100" t="b">
        <f>Table1[[#This Row],[company_name_netzero]]&lt;&gt;""</f>
        <v>1</v>
      </c>
      <c r="CZ465" s="100" t="b">
        <f>Table1[[#This Row],[company_name_re100]]&lt;&gt;""</f>
        <v>0</v>
      </c>
    </row>
    <row r="466" spans="1:104" ht="21.9" hidden="1" customHeight="1">
      <c r="A466" s="100">
        <v>464</v>
      </c>
      <c r="B466" s="100" t="s">
        <v>2063</v>
      </c>
      <c r="C466" s="100" t="s">
        <v>6888</v>
      </c>
      <c r="D466" s="100" t="s">
        <v>2056</v>
      </c>
      <c r="E466" s="103">
        <v>0.222</v>
      </c>
      <c r="F466" s="100" t="s">
        <v>2057</v>
      </c>
      <c r="G466" s="103">
        <v>0.129</v>
      </c>
      <c r="H466" s="100" t="s">
        <v>2058</v>
      </c>
      <c r="I466" s="102">
        <v>129177</v>
      </c>
      <c r="J466" s="100" t="s">
        <v>2976</v>
      </c>
      <c r="K466" s="100">
        <v>1</v>
      </c>
      <c r="AH466" s="100" t="b">
        <f>Table1[[#This Row],[sbti_id]]&lt;&gt;""</f>
        <v>0</v>
      </c>
      <c r="AI466" s="100" t="s">
        <v>2063</v>
      </c>
      <c r="AJ466" s="100" t="s">
        <v>3898</v>
      </c>
      <c r="AK466" s="100" t="s">
        <v>3899</v>
      </c>
      <c r="AL466" s="100" t="s">
        <v>2264</v>
      </c>
      <c r="AM466" s="100" t="s">
        <v>269</v>
      </c>
      <c r="AN466" s="100" t="s">
        <v>675</v>
      </c>
      <c r="AQ466" s="100">
        <v>2032</v>
      </c>
      <c r="AR466" s="100" t="s">
        <v>2992</v>
      </c>
      <c r="AT466" s="101" t="s">
        <v>6889</v>
      </c>
      <c r="AU466" s="100" t="s">
        <v>6890</v>
      </c>
      <c r="AV466" s="100" t="s">
        <v>3013</v>
      </c>
      <c r="BA466" s="100" t="s">
        <v>6891</v>
      </c>
      <c r="BB466" s="100" t="s">
        <v>267</v>
      </c>
      <c r="BC466" s="100" t="s">
        <v>266</v>
      </c>
      <c r="BD466" s="100" t="s">
        <v>266</v>
      </c>
      <c r="BE466" s="100" t="s">
        <v>738</v>
      </c>
      <c r="BF466" s="100" t="s">
        <v>6892</v>
      </c>
      <c r="BG466" s="100" t="s">
        <v>266</v>
      </c>
      <c r="BH466" s="100" t="s">
        <v>3126</v>
      </c>
      <c r="BI466" s="100" t="s">
        <v>3001</v>
      </c>
      <c r="BJ466" s="100" t="s">
        <v>269</v>
      </c>
      <c r="BK466" s="100" t="s">
        <v>267</v>
      </c>
      <c r="BL466" s="101" t="s">
        <v>6893</v>
      </c>
      <c r="BM466" s="100" t="s">
        <v>267</v>
      </c>
      <c r="BQ466" s="100" t="s">
        <v>269</v>
      </c>
      <c r="BR466" s="100" t="s">
        <v>267</v>
      </c>
      <c r="BS466" s="101" t="s">
        <v>6894</v>
      </c>
      <c r="BX466" s="100" t="s">
        <v>269</v>
      </c>
      <c r="BY466" s="100" t="s">
        <v>269</v>
      </c>
      <c r="CD466" s="100">
        <v>34843000000</v>
      </c>
      <c r="CE466" s="100" t="s">
        <v>3080</v>
      </c>
      <c r="CF466" s="100">
        <v>98750</v>
      </c>
      <c r="CT466" s="100" t="b">
        <f>Table1[[#This Row],[company_name_netzero]]&lt;&gt;""</f>
        <v>1</v>
      </c>
      <c r="CZ466" s="100" t="b">
        <f>Table1[[#This Row],[company_name_re100]]&lt;&gt;""</f>
        <v>0</v>
      </c>
    </row>
    <row r="467" spans="1:104" ht="21.9" hidden="1" customHeight="1">
      <c r="A467" s="100">
        <v>465</v>
      </c>
      <c r="B467" s="100" t="s">
        <v>2067</v>
      </c>
      <c r="C467" s="100" t="s">
        <v>6895</v>
      </c>
      <c r="D467" s="100" t="s">
        <v>2064</v>
      </c>
      <c r="E467" s="103">
        <v>0.318</v>
      </c>
      <c r="F467" s="100" t="s">
        <v>2065</v>
      </c>
      <c r="G467" s="103">
        <v>1.242</v>
      </c>
      <c r="H467" s="100" t="s">
        <v>2066</v>
      </c>
      <c r="I467" s="102">
        <v>26149</v>
      </c>
      <c r="J467" s="100" t="s">
        <v>2976</v>
      </c>
      <c r="K467" s="100">
        <v>1</v>
      </c>
      <c r="AH467" s="100" t="b">
        <f>Table1[[#This Row],[sbti_id]]&lt;&gt;""</f>
        <v>0</v>
      </c>
      <c r="AJ467" s="100" t="s">
        <v>3039</v>
      </c>
      <c r="AK467" s="100" t="s">
        <v>3040</v>
      </c>
      <c r="AL467" s="100" t="s">
        <v>2264</v>
      </c>
      <c r="AM467" s="100" t="s">
        <v>269</v>
      </c>
      <c r="AN467" s="100" t="s">
        <v>3013</v>
      </c>
      <c r="AU467" s="100" t="s">
        <v>6896</v>
      </c>
      <c r="AV467" s="100" t="s">
        <v>3013</v>
      </c>
      <c r="BA467" s="101" t="s">
        <v>6897</v>
      </c>
      <c r="BC467" s="100" t="s">
        <v>267</v>
      </c>
      <c r="BD467" s="100" t="s">
        <v>267</v>
      </c>
      <c r="BE467" s="100" t="s">
        <v>267</v>
      </c>
      <c r="BG467" s="100" t="s">
        <v>269</v>
      </c>
      <c r="BI467" s="100" t="s">
        <v>3001</v>
      </c>
      <c r="BJ467" s="100" t="s">
        <v>269</v>
      </c>
      <c r="BK467" s="100" t="s">
        <v>267</v>
      </c>
      <c r="BL467" s="101" t="s">
        <v>6898</v>
      </c>
      <c r="BM467" s="100" t="s">
        <v>267</v>
      </c>
      <c r="BQ467" s="100" t="s">
        <v>269</v>
      </c>
      <c r="BR467" s="100" t="s">
        <v>267</v>
      </c>
      <c r="BX467" s="100" t="s">
        <v>269</v>
      </c>
      <c r="BY467" s="100" t="s">
        <v>269</v>
      </c>
      <c r="CD467" s="100">
        <v>11465000000</v>
      </c>
      <c r="CE467" s="100" t="s">
        <v>3284</v>
      </c>
      <c r="CF467" s="100">
        <v>17602</v>
      </c>
      <c r="CT467" s="100" t="b">
        <f>Table1[[#This Row],[company_name_netzero]]&lt;&gt;""</f>
        <v>0</v>
      </c>
      <c r="CZ467" s="100" t="b">
        <f>Table1[[#This Row],[company_name_re100]]&lt;&gt;""</f>
        <v>0</v>
      </c>
    </row>
    <row r="468" spans="1:104" ht="21.9" hidden="1" customHeight="1">
      <c r="A468" s="100">
        <v>466</v>
      </c>
      <c r="B468" s="100" t="s">
        <v>1112</v>
      </c>
      <c r="C468" s="100" t="s">
        <v>6899</v>
      </c>
      <c r="D468" s="100" t="s">
        <v>2068</v>
      </c>
      <c r="E468" s="106">
        <v>0.09</v>
      </c>
      <c r="F468" s="100" t="s">
        <v>2069</v>
      </c>
      <c r="G468" s="103">
        <v>2.9000000000000001E-2</v>
      </c>
      <c r="H468" s="100" t="s">
        <v>2070</v>
      </c>
      <c r="I468" s="102">
        <v>74378</v>
      </c>
      <c r="J468" s="100" t="s">
        <v>2976</v>
      </c>
      <c r="K468" s="100">
        <v>24</v>
      </c>
      <c r="AH468" s="100" t="b">
        <f>Table1[[#This Row],[sbti_id]]&lt;&gt;""</f>
        <v>0</v>
      </c>
      <c r="AI468" s="100" t="s">
        <v>6900</v>
      </c>
      <c r="AJ468" s="100" t="s">
        <v>3219</v>
      </c>
      <c r="AK468" s="100" t="s">
        <v>3136</v>
      </c>
      <c r="AL468" s="100" t="s">
        <v>2264</v>
      </c>
      <c r="AM468" s="100" t="s">
        <v>269</v>
      </c>
      <c r="AN468" s="100" t="s">
        <v>417</v>
      </c>
      <c r="AQ468" s="100">
        <v>2050</v>
      </c>
      <c r="AR468" s="100" t="s">
        <v>2992</v>
      </c>
      <c r="AS468" s="100">
        <v>2019</v>
      </c>
      <c r="AT468" s="101" t="s">
        <v>6901</v>
      </c>
      <c r="AU468" s="100" t="s">
        <v>6902</v>
      </c>
      <c r="AV468" s="100" t="s">
        <v>3027</v>
      </c>
      <c r="AW468" s="100">
        <v>2025</v>
      </c>
      <c r="AX468" s="100">
        <v>12</v>
      </c>
      <c r="AY468" s="100">
        <v>2019</v>
      </c>
      <c r="AZ468" s="101" t="s">
        <v>6903</v>
      </c>
      <c r="BA468" s="101" t="s">
        <v>6904</v>
      </c>
      <c r="BB468" s="100" t="s">
        <v>2998</v>
      </c>
      <c r="BC468" s="100" t="s">
        <v>266</v>
      </c>
      <c r="BD468" s="100" t="s">
        <v>266</v>
      </c>
      <c r="BE468" s="100" t="s">
        <v>266</v>
      </c>
      <c r="BF468" s="101" t="s">
        <v>6905</v>
      </c>
      <c r="BG468" s="100" t="s">
        <v>266</v>
      </c>
      <c r="BH468" s="100" t="s">
        <v>4086</v>
      </c>
      <c r="BI468" s="100" t="s">
        <v>3001</v>
      </c>
      <c r="BJ468" s="100" t="s">
        <v>269</v>
      </c>
      <c r="BK468" s="100" t="s">
        <v>266</v>
      </c>
      <c r="BL468" s="101" t="s">
        <v>6906</v>
      </c>
      <c r="BM468" s="100" t="s">
        <v>266</v>
      </c>
      <c r="BN468" s="100" t="s">
        <v>3061</v>
      </c>
      <c r="BQ468" s="100" t="s">
        <v>266</v>
      </c>
      <c r="BR468" s="100" t="s">
        <v>418</v>
      </c>
      <c r="BS468" s="101" t="s">
        <v>6907</v>
      </c>
      <c r="BX468" s="100" t="s">
        <v>269</v>
      </c>
      <c r="BY468" s="100" t="s">
        <v>266</v>
      </c>
      <c r="CD468" s="100">
        <v>34699000000</v>
      </c>
      <c r="CE468" s="100" t="s">
        <v>4213</v>
      </c>
      <c r="CF468" s="100">
        <v>74378</v>
      </c>
      <c r="CO468" s="100" t="s">
        <v>6908</v>
      </c>
      <c r="CT468" s="100" t="b">
        <f>Table1[[#This Row],[company_name_netzero]]&lt;&gt;""</f>
        <v>1</v>
      </c>
      <c r="CZ468" s="100" t="b">
        <f>Table1[[#This Row],[company_name_re100]]&lt;&gt;""</f>
        <v>0</v>
      </c>
    </row>
    <row r="469" spans="1:104" ht="21.9" hidden="1" customHeight="1">
      <c r="A469" s="100">
        <v>467</v>
      </c>
      <c r="B469" s="100" t="s">
        <v>2080</v>
      </c>
      <c r="C469" s="100" t="s">
        <v>6909</v>
      </c>
      <c r="D469" s="100" t="s">
        <v>1113</v>
      </c>
      <c r="E469" s="103">
        <v>3.0000000000000001E-3</v>
      </c>
      <c r="F469" s="100" t="s">
        <v>1114</v>
      </c>
      <c r="G469" s="103">
        <v>-7.1999999999999995E-2</v>
      </c>
      <c r="H469" s="100" t="s">
        <v>1115</v>
      </c>
      <c r="I469" s="102">
        <v>38358</v>
      </c>
      <c r="J469" s="100">
        <v>-15</v>
      </c>
      <c r="K469" s="100">
        <v>4</v>
      </c>
      <c r="AH469" s="100" t="b">
        <f>Table1[[#This Row],[sbti_id]]&lt;&gt;""</f>
        <v>0</v>
      </c>
      <c r="CT469" s="100" t="b">
        <f>Table1[[#This Row],[company_name_netzero]]&lt;&gt;""</f>
        <v>0</v>
      </c>
      <c r="CZ469" s="100" t="b">
        <f>Table1[[#This Row],[company_name_re100]]&lt;&gt;""</f>
        <v>0</v>
      </c>
    </row>
    <row r="470" spans="1:104" ht="21.9" hidden="1" customHeight="1">
      <c r="A470" s="100">
        <v>468</v>
      </c>
      <c r="B470" s="100" t="s">
        <v>2085</v>
      </c>
      <c r="C470" s="100" t="s">
        <v>6910</v>
      </c>
      <c r="D470" s="100" t="s">
        <v>2081</v>
      </c>
      <c r="E470" s="106">
        <v>0.08</v>
      </c>
      <c r="F470" s="100" t="s">
        <v>2082</v>
      </c>
      <c r="G470" s="103">
        <v>5.6000000000000001E-2</v>
      </c>
      <c r="H470" s="100" t="s">
        <v>2083</v>
      </c>
      <c r="I470" s="102">
        <v>54435</v>
      </c>
      <c r="J470" s="100" t="s">
        <v>2976</v>
      </c>
      <c r="K470" s="100">
        <v>2</v>
      </c>
      <c r="AH470" s="100" t="b">
        <f>Table1[[#This Row],[sbti_id]]&lt;&gt;""</f>
        <v>0</v>
      </c>
      <c r="AI470" s="100" t="s">
        <v>6911</v>
      </c>
      <c r="AJ470" s="100" t="s">
        <v>2989</v>
      </c>
      <c r="AK470" s="100" t="s">
        <v>2990</v>
      </c>
      <c r="AL470" s="100" t="s">
        <v>2264</v>
      </c>
      <c r="AM470" s="100" t="s">
        <v>269</v>
      </c>
      <c r="AN470" s="100" t="s">
        <v>2995</v>
      </c>
      <c r="AO470" s="100">
        <v>80</v>
      </c>
      <c r="AP470" s="100">
        <v>2022</v>
      </c>
      <c r="AQ470" s="100">
        <v>2030</v>
      </c>
      <c r="AR470" s="100" t="s">
        <v>2992</v>
      </c>
      <c r="AS470" s="100">
        <v>2019</v>
      </c>
      <c r="AT470" s="101" t="s">
        <v>6912</v>
      </c>
      <c r="AU470" s="100" t="s">
        <v>2571</v>
      </c>
      <c r="AV470" s="100" t="s">
        <v>3013</v>
      </c>
      <c r="AW470" s="100">
        <v>2025</v>
      </c>
      <c r="AZ470" s="101" t="s">
        <v>6913</v>
      </c>
      <c r="BB470" s="100" t="s">
        <v>2998</v>
      </c>
      <c r="BC470" s="100" t="s">
        <v>266</v>
      </c>
      <c r="BD470" s="100" t="s">
        <v>266</v>
      </c>
      <c r="BE470" s="100" t="s">
        <v>269</v>
      </c>
      <c r="BG470" s="100" t="s">
        <v>266</v>
      </c>
      <c r="BH470" s="100" t="s">
        <v>3318</v>
      </c>
      <c r="BI470" s="100" t="s">
        <v>3001</v>
      </c>
      <c r="BJ470" s="100" t="s">
        <v>269</v>
      </c>
      <c r="BK470" s="100" t="s">
        <v>267</v>
      </c>
      <c r="BM470" s="100" t="s">
        <v>269</v>
      </c>
      <c r="BQ470" s="100" t="s">
        <v>269</v>
      </c>
      <c r="BR470" s="100" t="s">
        <v>267</v>
      </c>
      <c r="BS470" s="100" t="s">
        <v>6914</v>
      </c>
      <c r="BX470" s="100" t="s">
        <v>269</v>
      </c>
      <c r="BY470" s="100" t="s">
        <v>269</v>
      </c>
      <c r="CD470" s="100">
        <v>33552</v>
      </c>
      <c r="CE470" s="100" t="s">
        <v>3080</v>
      </c>
      <c r="CF470" s="100">
        <v>53686</v>
      </c>
      <c r="CT470" s="100" t="b">
        <f>Table1[[#This Row],[company_name_netzero]]&lt;&gt;""</f>
        <v>1</v>
      </c>
      <c r="CZ470" s="100" t="b">
        <f>Table1[[#This Row],[company_name_re100]]&lt;&gt;""</f>
        <v>0</v>
      </c>
    </row>
    <row r="471" spans="1:104" ht="21.9" hidden="1" customHeight="1">
      <c r="A471" s="100">
        <v>469</v>
      </c>
      <c r="B471" s="100" t="s">
        <v>2089</v>
      </c>
      <c r="C471" s="100" t="s">
        <v>6915</v>
      </c>
      <c r="D471" s="100" t="s">
        <v>2086</v>
      </c>
      <c r="E471" s="103">
        <v>7.5999999999999998E-2</v>
      </c>
      <c r="F471" s="100" t="s">
        <v>2087</v>
      </c>
      <c r="G471" s="103">
        <v>-0.22700000000000001</v>
      </c>
      <c r="H471" s="100" t="s">
        <v>2088</v>
      </c>
      <c r="I471" s="102">
        <v>51435</v>
      </c>
      <c r="J471" s="100" t="s">
        <v>2976</v>
      </c>
      <c r="K471" s="100">
        <v>3</v>
      </c>
      <c r="AH471" s="100" t="b">
        <f>Table1[[#This Row],[sbti_id]]&lt;&gt;""</f>
        <v>0</v>
      </c>
      <c r="CT471" s="100" t="b">
        <f>Table1[[#This Row],[company_name_netzero]]&lt;&gt;""</f>
        <v>0</v>
      </c>
      <c r="CZ471" s="100" t="b">
        <f>Table1[[#This Row],[company_name_re100]]&lt;&gt;""</f>
        <v>0</v>
      </c>
    </row>
    <row r="472" spans="1:104" ht="21.9" hidden="1" customHeight="1">
      <c r="A472" s="100">
        <v>470</v>
      </c>
      <c r="B472" s="100" t="s">
        <v>2095</v>
      </c>
      <c r="C472" s="100" t="s">
        <v>6916</v>
      </c>
      <c r="D472" s="100" t="s">
        <v>2090</v>
      </c>
      <c r="E472" s="106">
        <v>0.05</v>
      </c>
      <c r="F472" s="100" t="s">
        <v>2091</v>
      </c>
      <c r="G472" s="103">
        <v>0.106</v>
      </c>
      <c r="H472" s="100" t="s">
        <v>2092</v>
      </c>
      <c r="I472" s="102">
        <v>121223</v>
      </c>
      <c r="J472" s="100">
        <v>22</v>
      </c>
      <c r="K472" s="100">
        <v>6</v>
      </c>
      <c r="AH472" s="100" t="b">
        <f>Table1[[#This Row],[sbti_id]]&lt;&gt;""</f>
        <v>0</v>
      </c>
      <c r="CT472" s="100" t="b">
        <f>Table1[[#This Row],[company_name_netzero]]&lt;&gt;""</f>
        <v>0</v>
      </c>
      <c r="CZ472" s="100" t="b">
        <f>Table1[[#This Row],[company_name_re100]]&lt;&gt;""</f>
        <v>0</v>
      </c>
    </row>
    <row r="473" spans="1:104" ht="21.9" hidden="1" customHeight="1">
      <c r="A473" s="100">
        <v>471</v>
      </c>
      <c r="B473" s="100" t="s">
        <v>2101</v>
      </c>
      <c r="C473" s="100" t="s">
        <v>6917</v>
      </c>
      <c r="D473" s="100" t="s">
        <v>2096</v>
      </c>
      <c r="E473" s="103">
        <v>5.0000000000000001E-3</v>
      </c>
      <c r="F473" s="100" t="s">
        <v>2097</v>
      </c>
      <c r="G473" s="103">
        <v>0.35799999999999998</v>
      </c>
      <c r="H473" s="100" t="s">
        <v>2098</v>
      </c>
      <c r="I473" s="102">
        <v>59157</v>
      </c>
      <c r="J473" s="100">
        <v>-13</v>
      </c>
      <c r="K473" s="100">
        <v>5</v>
      </c>
      <c r="AH473" s="100" t="b">
        <f>Table1[[#This Row],[sbti_id]]&lt;&gt;""</f>
        <v>0</v>
      </c>
      <c r="CT473" s="100" t="b">
        <f>Table1[[#This Row],[company_name_netzero]]&lt;&gt;""</f>
        <v>0</v>
      </c>
      <c r="CZ473" s="100" t="b">
        <f>Table1[[#This Row],[company_name_re100]]&lt;&gt;""</f>
        <v>0</v>
      </c>
    </row>
    <row r="474" spans="1:104" ht="21.9" hidden="1" customHeight="1">
      <c r="A474" s="100">
        <v>472</v>
      </c>
      <c r="B474" s="100" t="s">
        <v>2110</v>
      </c>
      <c r="C474" s="100" t="s">
        <v>6918</v>
      </c>
      <c r="D474" s="100" t="s">
        <v>2102</v>
      </c>
      <c r="E474" s="103">
        <v>1E-3</v>
      </c>
      <c r="F474" s="100" t="s">
        <v>2103</v>
      </c>
      <c r="G474" s="103">
        <v>4.3689999999999998</v>
      </c>
      <c r="H474" s="100" t="s">
        <v>2104</v>
      </c>
      <c r="I474" s="102">
        <v>69600</v>
      </c>
      <c r="J474" s="100">
        <v>-13</v>
      </c>
      <c r="K474" s="100">
        <v>2</v>
      </c>
      <c r="L474" s="100">
        <v>40010401</v>
      </c>
      <c r="M474" s="100" t="s">
        <v>2110</v>
      </c>
      <c r="N474" s="100" t="s">
        <v>6919</v>
      </c>
      <c r="O474" s="100" t="s">
        <v>6920</v>
      </c>
      <c r="P474" s="100" t="s">
        <v>2980</v>
      </c>
      <c r="Q474" s="100" t="s">
        <v>2981</v>
      </c>
      <c r="R474" s="100" t="s">
        <v>2982</v>
      </c>
      <c r="S474" s="100" t="s">
        <v>4407</v>
      </c>
      <c r="T474" s="100" t="s">
        <v>673</v>
      </c>
      <c r="U474" s="100" t="s">
        <v>2984</v>
      </c>
      <c r="V474" s="100">
        <v>2030</v>
      </c>
      <c r="AB474" s="100" t="s">
        <v>6921</v>
      </c>
      <c r="AC474" s="100" t="s">
        <v>2986</v>
      </c>
      <c r="AD474" s="104">
        <v>44483.041666666664</v>
      </c>
      <c r="AE474" s="100" t="s">
        <v>2987</v>
      </c>
      <c r="AG474" s="104">
        <v>44483.041666666664</v>
      </c>
      <c r="AH474" s="100" t="b">
        <f>Table1[[#This Row],[sbti_id]]&lt;&gt;""</f>
        <v>1</v>
      </c>
      <c r="AI474" s="100" t="s">
        <v>2110</v>
      </c>
      <c r="AJ474" s="100" t="s">
        <v>2989</v>
      </c>
      <c r="AK474" s="100" t="s">
        <v>2990</v>
      </c>
      <c r="AL474" s="100" t="s">
        <v>2264</v>
      </c>
      <c r="AM474" s="100" t="s">
        <v>269</v>
      </c>
      <c r="AN474" s="100" t="s">
        <v>417</v>
      </c>
      <c r="AQ474" s="100">
        <v>2050</v>
      </c>
      <c r="AR474" s="100" t="s">
        <v>2992</v>
      </c>
      <c r="AS474" s="100">
        <v>2023</v>
      </c>
      <c r="AT474" s="100" t="s">
        <v>6922</v>
      </c>
      <c r="AU474" s="100" t="s">
        <v>6923</v>
      </c>
      <c r="AV474" s="100" t="s">
        <v>2995</v>
      </c>
      <c r="AW474" s="100">
        <v>2030</v>
      </c>
      <c r="AX474" s="100">
        <v>50</v>
      </c>
      <c r="AY474" s="100">
        <v>2023</v>
      </c>
      <c r="AZ474" s="101" t="s">
        <v>6924</v>
      </c>
      <c r="BA474" s="100" t="s">
        <v>6925</v>
      </c>
      <c r="BB474" s="100" t="s">
        <v>3014</v>
      </c>
      <c r="BC474" s="100" t="s">
        <v>266</v>
      </c>
      <c r="BD474" s="100" t="s">
        <v>266</v>
      </c>
      <c r="BE474" s="100" t="s">
        <v>269</v>
      </c>
      <c r="BF474" s="100" t="s">
        <v>6926</v>
      </c>
      <c r="BG474" s="100" t="s">
        <v>266</v>
      </c>
      <c r="BH474" s="100" t="s">
        <v>3304</v>
      </c>
      <c r="BI474" s="100" t="s">
        <v>3001</v>
      </c>
      <c r="BJ474" s="100" t="s">
        <v>266</v>
      </c>
      <c r="BK474" s="100" t="s">
        <v>267</v>
      </c>
      <c r="BL474" s="101" t="s">
        <v>6927</v>
      </c>
      <c r="BM474" s="100" t="s">
        <v>267</v>
      </c>
      <c r="BQ474" s="100" t="s">
        <v>269</v>
      </c>
      <c r="BR474" s="100" t="s">
        <v>269</v>
      </c>
      <c r="BX474" s="100" t="s">
        <v>269</v>
      </c>
      <c r="BY474" s="100" t="s">
        <v>266</v>
      </c>
      <c r="CD474" s="100">
        <v>34102000000</v>
      </c>
      <c r="CE474" s="100" t="s">
        <v>3095</v>
      </c>
      <c r="CF474" s="100">
        <v>69600</v>
      </c>
      <c r="CT474" s="100" t="b">
        <f>Table1[[#This Row],[company_name_netzero]]&lt;&gt;""</f>
        <v>1</v>
      </c>
      <c r="CZ474" s="100" t="b">
        <f>Table1[[#This Row],[company_name_re100]]&lt;&gt;""</f>
        <v>0</v>
      </c>
    </row>
    <row r="475" spans="1:104" ht="21.9" hidden="1" customHeight="1">
      <c r="A475" s="100">
        <v>473</v>
      </c>
      <c r="B475" s="100" t="s">
        <v>2114</v>
      </c>
      <c r="C475" s="100" t="s">
        <v>6928</v>
      </c>
      <c r="D475" s="100" t="s">
        <v>2111</v>
      </c>
      <c r="E475" s="103">
        <v>-3.6999999999999998E-2</v>
      </c>
      <c r="F475" s="100" t="s">
        <v>2112</v>
      </c>
      <c r="G475" s="103">
        <v>2.4E-2</v>
      </c>
      <c r="H475" s="100" t="s">
        <v>2113</v>
      </c>
      <c r="I475" s="102">
        <v>139163</v>
      </c>
      <c r="J475" s="100">
        <v>-36</v>
      </c>
      <c r="K475" s="100">
        <v>6</v>
      </c>
      <c r="AH475" s="100" t="b">
        <f>Table1[[#This Row],[sbti_id]]&lt;&gt;""</f>
        <v>0</v>
      </c>
      <c r="CT475" s="100" t="b">
        <f>Table1[[#This Row],[company_name_netzero]]&lt;&gt;""</f>
        <v>0</v>
      </c>
      <c r="CZ475" s="100" t="b">
        <f>Table1[[#This Row],[company_name_re100]]&lt;&gt;""</f>
        <v>0</v>
      </c>
    </row>
    <row r="476" spans="1:104" ht="21.9" hidden="1" customHeight="1">
      <c r="A476" s="100">
        <v>474</v>
      </c>
      <c r="B476" s="100" t="s">
        <v>149</v>
      </c>
      <c r="C476" s="100" t="s">
        <v>6929</v>
      </c>
      <c r="D476" s="100" t="s">
        <v>2115</v>
      </c>
      <c r="E476" s="103">
        <v>4.8000000000000001E-2</v>
      </c>
      <c r="F476" s="100" t="s">
        <v>1598</v>
      </c>
      <c r="G476" s="103">
        <v>-0.66100000000000003</v>
      </c>
      <c r="H476" s="100" t="s">
        <v>2116</v>
      </c>
      <c r="I476" s="102">
        <v>80730</v>
      </c>
      <c r="J476" s="100">
        <v>22</v>
      </c>
      <c r="K476" s="100">
        <v>26</v>
      </c>
      <c r="L476" s="100">
        <v>40005632</v>
      </c>
      <c r="M476" s="100" t="s">
        <v>6930</v>
      </c>
      <c r="N476" s="100" t="s">
        <v>6931</v>
      </c>
      <c r="O476" s="100" t="s">
        <v>6932</v>
      </c>
      <c r="P476" s="100" t="s">
        <v>2980</v>
      </c>
      <c r="Q476" s="100" t="s">
        <v>2374</v>
      </c>
      <c r="R476" s="100" t="s">
        <v>3136</v>
      </c>
      <c r="S476" s="100" t="s">
        <v>5061</v>
      </c>
      <c r="T476" s="100" t="s">
        <v>673</v>
      </c>
      <c r="U476" s="100" t="s">
        <v>4121</v>
      </c>
      <c r="V476" s="100" t="s">
        <v>3086</v>
      </c>
      <c r="AB476" s="100" t="s">
        <v>6933</v>
      </c>
      <c r="AE476" s="100" t="s">
        <v>4123</v>
      </c>
      <c r="AG476" s="104">
        <v>44927.041666666664</v>
      </c>
      <c r="AH476" s="100" t="b">
        <f>Table1[[#This Row],[sbti_id]]&lt;&gt;""</f>
        <v>1</v>
      </c>
      <c r="AI476" s="100" t="s">
        <v>6934</v>
      </c>
      <c r="AJ476" s="100" t="s">
        <v>3370</v>
      </c>
      <c r="AK476" s="100" t="s">
        <v>3136</v>
      </c>
      <c r="AL476" s="100" t="s">
        <v>2264</v>
      </c>
      <c r="AM476" s="100" t="s">
        <v>269</v>
      </c>
      <c r="AN476" s="100" t="s">
        <v>417</v>
      </c>
      <c r="AQ476" s="100">
        <v>2050</v>
      </c>
      <c r="AR476" s="100" t="s">
        <v>2992</v>
      </c>
      <c r="AS476" s="100">
        <v>2022</v>
      </c>
      <c r="AT476" s="100" t="s">
        <v>6935</v>
      </c>
      <c r="AU476" s="100" t="s">
        <v>6936</v>
      </c>
      <c r="AV476" s="100" t="s">
        <v>3027</v>
      </c>
      <c r="AW476" s="100">
        <v>2030</v>
      </c>
      <c r="AX476" s="100">
        <v>30</v>
      </c>
      <c r="AY476" s="100">
        <v>2019</v>
      </c>
      <c r="AZ476" s="100" t="s">
        <v>6937</v>
      </c>
      <c r="BA476" s="101" t="s">
        <v>6938</v>
      </c>
      <c r="BB476" s="100" t="s">
        <v>3014</v>
      </c>
      <c r="BC476" s="100" t="s">
        <v>266</v>
      </c>
      <c r="BD476" s="100" t="s">
        <v>266</v>
      </c>
      <c r="BE476" s="100" t="s">
        <v>266</v>
      </c>
      <c r="BF476" s="101" t="s">
        <v>6939</v>
      </c>
      <c r="BG476" s="100" t="s">
        <v>266</v>
      </c>
      <c r="BI476" s="100" t="s">
        <v>3340</v>
      </c>
      <c r="BJ476" s="100" t="s">
        <v>269</v>
      </c>
      <c r="BK476" s="100" t="s">
        <v>267</v>
      </c>
      <c r="BL476" s="101" t="s">
        <v>6940</v>
      </c>
      <c r="BM476" s="100" t="s">
        <v>266</v>
      </c>
      <c r="BN476" s="100" t="s">
        <v>3450</v>
      </c>
      <c r="BQ476" s="100" t="s">
        <v>269</v>
      </c>
      <c r="BR476" s="100" t="s">
        <v>3271</v>
      </c>
      <c r="BS476" s="101" t="s">
        <v>6941</v>
      </c>
      <c r="BX476" s="100" t="s">
        <v>269</v>
      </c>
      <c r="BY476" s="100" t="s">
        <v>269</v>
      </c>
      <c r="CD476" s="100">
        <v>34030000000</v>
      </c>
      <c r="CE476" s="100" t="s">
        <v>4213</v>
      </c>
      <c r="CF476" s="100">
        <v>89109</v>
      </c>
      <c r="CO476" s="100" t="s">
        <v>6942</v>
      </c>
      <c r="CT476" s="100" t="b">
        <f>Table1[[#This Row],[company_name_netzero]]&lt;&gt;""</f>
        <v>1</v>
      </c>
      <c r="CZ476" s="100" t="b">
        <f>Table1[[#This Row],[company_name_re100]]&lt;&gt;""</f>
        <v>0</v>
      </c>
    </row>
    <row r="477" spans="1:104" ht="21.9" hidden="1" customHeight="1">
      <c r="A477" s="100">
        <v>475</v>
      </c>
      <c r="B477" s="100" t="s">
        <v>1920</v>
      </c>
      <c r="C477" s="100" t="s">
        <v>6943</v>
      </c>
      <c r="D477" s="100" t="s">
        <v>150</v>
      </c>
      <c r="E477" s="103">
        <v>0.122</v>
      </c>
      <c r="F477" s="100" t="s">
        <v>151</v>
      </c>
      <c r="G477" s="103">
        <v>-0.71599999999999997</v>
      </c>
      <c r="H477" s="100" t="s">
        <v>152</v>
      </c>
      <c r="I477" s="102">
        <v>42511</v>
      </c>
      <c r="J477" s="100" t="s">
        <v>2976</v>
      </c>
      <c r="K477" s="100">
        <v>30</v>
      </c>
      <c r="AH477" s="100" t="b">
        <f>Table1[[#This Row],[sbti_id]]&lt;&gt;""</f>
        <v>0</v>
      </c>
      <c r="AI477" s="100" t="s">
        <v>1920</v>
      </c>
      <c r="AJ477" s="100" t="s">
        <v>3185</v>
      </c>
      <c r="AK477" s="100" t="s">
        <v>3040</v>
      </c>
      <c r="AL477" s="100" t="s">
        <v>2264</v>
      </c>
      <c r="AM477" s="100" t="s">
        <v>266</v>
      </c>
      <c r="AN477" s="100" t="s">
        <v>417</v>
      </c>
      <c r="AQ477" s="100">
        <v>2050</v>
      </c>
      <c r="AR477" s="100" t="s">
        <v>2992</v>
      </c>
      <c r="AS477" s="100">
        <v>2021</v>
      </c>
      <c r="AT477" s="100" t="s">
        <v>6944</v>
      </c>
      <c r="AU477" s="100" t="s">
        <v>6945</v>
      </c>
      <c r="AV477" s="100" t="s">
        <v>2995</v>
      </c>
      <c r="AW477" s="100">
        <v>2030</v>
      </c>
      <c r="AX477" s="100">
        <v>50</v>
      </c>
      <c r="AY477" s="100">
        <v>2019</v>
      </c>
      <c r="AZ477" s="101" t="s">
        <v>6946</v>
      </c>
      <c r="BA477" s="100" t="s">
        <v>6947</v>
      </c>
      <c r="BB477" s="100" t="s">
        <v>3014</v>
      </c>
      <c r="BC477" s="100" t="s">
        <v>266</v>
      </c>
      <c r="BD477" s="100" t="s">
        <v>266</v>
      </c>
      <c r="BE477" s="100" t="s">
        <v>738</v>
      </c>
      <c r="BF477" s="100" t="s">
        <v>6948</v>
      </c>
      <c r="BG477" s="100" t="s">
        <v>266</v>
      </c>
      <c r="BH477" s="100" t="s">
        <v>3657</v>
      </c>
      <c r="BI477" s="100" t="s">
        <v>3001</v>
      </c>
      <c r="BJ477" s="100" t="s">
        <v>266</v>
      </c>
      <c r="BK477" s="100" t="s">
        <v>267</v>
      </c>
      <c r="BL477" s="101" t="s">
        <v>6949</v>
      </c>
      <c r="BM477" s="100" t="s">
        <v>266</v>
      </c>
      <c r="BN477" s="100" t="s">
        <v>3061</v>
      </c>
      <c r="BQ477" s="100" t="s">
        <v>269</v>
      </c>
      <c r="BR477" s="100" t="s">
        <v>267</v>
      </c>
      <c r="BS477" s="100" t="s">
        <v>6950</v>
      </c>
      <c r="BX477" s="100" t="s">
        <v>269</v>
      </c>
      <c r="BY477" s="100" t="s">
        <v>269</v>
      </c>
      <c r="CD477" s="100">
        <v>33180000000</v>
      </c>
      <c r="CE477" s="100" t="s">
        <v>3080</v>
      </c>
      <c r="CT477" s="100" t="b">
        <f>Table1[[#This Row],[company_name_netzero]]&lt;&gt;""</f>
        <v>1</v>
      </c>
      <c r="CZ477" s="100" t="b">
        <f>Table1[[#This Row],[company_name_re100]]&lt;&gt;""</f>
        <v>0</v>
      </c>
    </row>
    <row r="478" spans="1:104" ht="21.9" hidden="1" customHeight="1">
      <c r="A478" s="100">
        <v>476</v>
      </c>
      <c r="B478" s="100" t="s">
        <v>2132</v>
      </c>
      <c r="C478" s="100" t="s">
        <v>6951</v>
      </c>
      <c r="D478" s="100" t="s">
        <v>1921</v>
      </c>
      <c r="E478" s="103">
        <v>-4.2000000000000003E-2</v>
      </c>
      <c r="F478" s="100" t="s">
        <v>1922</v>
      </c>
      <c r="G478" s="103">
        <v>-9.5000000000000001E-2</v>
      </c>
      <c r="H478" s="100" t="s">
        <v>1923</v>
      </c>
      <c r="I478" s="102">
        <v>30100</v>
      </c>
      <c r="J478" s="100">
        <v>-35</v>
      </c>
      <c r="K478" s="100">
        <v>5</v>
      </c>
      <c r="L478" s="100">
        <v>40000021</v>
      </c>
      <c r="M478" s="100" t="s">
        <v>6952</v>
      </c>
      <c r="N478" s="100" t="s">
        <v>6953</v>
      </c>
      <c r="O478" s="100" t="s">
        <v>6954</v>
      </c>
      <c r="P478" s="100" t="s">
        <v>2980</v>
      </c>
      <c r="Q478" s="100" t="s">
        <v>2981</v>
      </c>
      <c r="R478" s="100" t="s">
        <v>2982</v>
      </c>
      <c r="S478" s="100" t="s">
        <v>4407</v>
      </c>
      <c r="T478" s="100" t="s">
        <v>673</v>
      </c>
      <c r="U478" s="100" t="s">
        <v>4121</v>
      </c>
      <c r="V478" s="100">
        <v>2030</v>
      </c>
      <c r="AB478" s="100" t="s">
        <v>6955</v>
      </c>
      <c r="AE478" s="100" t="s">
        <v>4123</v>
      </c>
      <c r="AG478" s="104">
        <v>44322.041666666664</v>
      </c>
      <c r="AH478" s="100" t="b">
        <f>Table1[[#This Row],[sbti_id]]&lt;&gt;""</f>
        <v>1</v>
      </c>
      <c r="AI478" s="100" t="s">
        <v>6956</v>
      </c>
      <c r="AJ478" s="100" t="s">
        <v>2989</v>
      </c>
      <c r="AK478" s="100" t="s">
        <v>2990</v>
      </c>
      <c r="AL478" s="100" t="s">
        <v>2264</v>
      </c>
      <c r="AM478" s="100" t="s">
        <v>269</v>
      </c>
      <c r="AN478" s="100" t="s">
        <v>2995</v>
      </c>
      <c r="AO478" s="100">
        <v>35</v>
      </c>
      <c r="AP478" s="100">
        <v>2018</v>
      </c>
      <c r="AQ478" s="100">
        <v>2030</v>
      </c>
      <c r="AS478" s="100">
        <v>2024</v>
      </c>
      <c r="AT478" s="101" t="s">
        <v>6957</v>
      </c>
      <c r="AU478" s="100" t="s">
        <v>6958</v>
      </c>
      <c r="AV478" s="100" t="s">
        <v>3013</v>
      </c>
      <c r="BA478" s="100" t="s">
        <v>6959</v>
      </c>
      <c r="BB478" s="100" t="s">
        <v>267</v>
      </c>
      <c r="BC478" s="100" t="s">
        <v>266</v>
      </c>
      <c r="BD478" s="100" t="s">
        <v>266</v>
      </c>
      <c r="BE478" s="100" t="s">
        <v>738</v>
      </c>
      <c r="BG478" s="100" t="s">
        <v>269</v>
      </c>
      <c r="BI478" s="100" t="s">
        <v>3001</v>
      </c>
      <c r="BJ478" s="100" t="s">
        <v>269</v>
      </c>
      <c r="BK478" s="100" t="s">
        <v>267</v>
      </c>
      <c r="BM478" s="100" t="s">
        <v>267</v>
      </c>
      <c r="BQ478" s="100" t="s">
        <v>269</v>
      </c>
      <c r="BR478" s="100" t="s">
        <v>267</v>
      </c>
      <c r="BX478" s="100" t="s">
        <v>269</v>
      </c>
      <c r="BY478" s="100" t="s">
        <v>269</v>
      </c>
      <c r="CD478" s="100">
        <v>33652000000</v>
      </c>
      <c r="CE478" s="100" t="s">
        <v>3095</v>
      </c>
      <c r="CF478" s="100">
        <v>30100</v>
      </c>
      <c r="CT478" s="100" t="b">
        <f>Table1[[#This Row],[company_name_netzero]]&lt;&gt;""</f>
        <v>1</v>
      </c>
      <c r="CZ478" s="100" t="b">
        <f>Table1[[#This Row],[company_name_re100]]&lt;&gt;""</f>
        <v>0</v>
      </c>
    </row>
    <row r="479" spans="1:104" ht="21.9" hidden="1" customHeight="1">
      <c r="A479" s="100">
        <v>477</v>
      </c>
      <c r="B479" s="100" t="s">
        <v>2136</v>
      </c>
      <c r="C479" s="100" t="s">
        <v>6960</v>
      </c>
      <c r="D479" s="100" t="s">
        <v>2133</v>
      </c>
      <c r="E479" s="103">
        <v>3.2000000000000001E-2</v>
      </c>
      <c r="F479" s="100" t="s">
        <v>2134</v>
      </c>
      <c r="G479" s="103">
        <v>-1.278</v>
      </c>
      <c r="H479" s="100" t="s">
        <v>2135</v>
      </c>
      <c r="I479" s="102">
        <v>80951</v>
      </c>
      <c r="J479" s="100">
        <v>17</v>
      </c>
      <c r="K479" s="100">
        <v>8</v>
      </c>
      <c r="L479" s="100">
        <v>40015392</v>
      </c>
      <c r="M479" s="100" t="s">
        <v>6961</v>
      </c>
      <c r="N479" s="100" t="s">
        <v>6962</v>
      </c>
      <c r="O479" s="100" t="s">
        <v>6963</v>
      </c>
      <c r="P479" s="100" t="s">
        <v>2980</v>
      </c>
      <c r="Q479" s="100" t="s">
        <v>2602</v>
      </c>
      <c r="R479" s="100" t="s">
        <v>2982</v>
      </c>
      <c r="S479" s="100" t="s">
        <v>2983</v>
      </c>
      <c r="T479" s="100" t="s">
        <v>3067</v>
      </c>
      <c r="AG479" s="104">
        <v>45218.041666666664</v>
      </c>
      <c r="AH479" s="100" t="b">
        <f>Table1[[#This Row],[sbti_id]]&lt;&gt;""</f>
        <v>1</v>
      </c>
      <c r="AI479" s="100" t="s">
        <v>2136</v>
      </c>
      <c r="AJ479" s="100" t="s">
        <v>4009</v>
      </c>
      <c r="AK479" s="100" t="s">
        <v>2990</v>
      </c>
      <c r="AL479" s="100" t="s">
        <v>2264</v>
      </c>
      <c r="AM479" s="100" t="s">
        <v>269</v>
      </c>
      <c r="AN479" s="100" t="s">
        <v>2995</v>
      </c>
      <c r="AO479" s="100">
        <v>42</v>
      </c>
      <c r="AP479" s="100">
        <v>2023</v>
      </c>
      <c r="AQ479" s="100">
        <v>2030</v>
      </c>
      <c r="AR479" s="100" t="s">
        <v>2992</v>
      </c>
      <c r="AS479" s="100">
        <v>2024</v>
      </c>
      <c r="AT479" s="101" t="s">
        <v>6964</v>
      </c>
      <c r="AU479" s="100" t="s">
        <v>6965</v>
      </c>
      <c r="AV479" s="100" t="s">
        <v>3013</v>
      </c>
      <c r="BB479" s="100" t="s">
        <v>2998</v>
      </c>
      <c r="BC479" s="100" t="s">
        <v>266</v>
      </c>
      <c r="BD479" s="100" t="s">
        <v>266</v>
      </c>
      <c r="BE479" s="100" t="s">
        <v>266</v>
      </c>
      <c r="BG479" s="100" t="s">
        <v>266</v>
      </c>
      <c r="BH479" s="100" t="s">
        <v>3059</v>
      </c>
      <c r="BI479" s="100" t="s">
        <v>3001</v>
      </c>
      <c r="BJ479" s="100" t="s">
        <v>269</v>
      </c>
      <c r="BK479" s="100" t="s">
        <v>266</v>
      </c>
      <c r="BL479" s="101" t="s">
        <v>6966</v>
      </c>
      <c r="BM479" s="100" t="s">
        <v>269</v>
      </c>
      <c r="BQ479" s="100" t="s">
        <v>269</v>
      </c>
      <c r="BR479" s="100" t="s">
        <v>269</v>
      </c>
      <c r="BS479" s="101" t="s">
        <v>6967</v>
      </c>
      <c r="BX479" s="100" t="s">
        <v>269</v>
      </c>
      <c r="BY479" s="100" t="s">
        <v>269</v>
      </c>
      <c r="CD479" s="100">
        <v>15541000000</v>
      </c>
      <c r="CE479" s="100" t="s">
        <v>3587</v>
      </c>
      <c r="CF479" s="100">
        <v>97870</v>
      </c>
      <c r="CT479" s="100" t="b">
        <f>Table1[[#This Row],[company_name_netzero]]&lt;&gt;""</f>
        <v>1</v>
      </c>
      <c r="CZ479" s="100" t="b">
        <f>Table1[[#This Row],[company_name_re100]]&lt;&gt;""</f>
        <v>0</v>
      </c>
    </row>
    <row r="480" spans="1:104" ht="21.9" hidden="1" customHeight="1">
      <c r="A480" s="100">
        <v>478</v>
      </c>
      <c r="B480" s="100" t="s">
        <v>257</v>
      </c>
      <c r="C480" s="100" t="s">
        <v>6968</v>
      </c>
      <c r="D480" s="100" t="s">
        <v>2137</v>
      </c>
      <c r="E480" s="103">
        <v>0.17199999999999999</v>
      </c>
      <c r="F480" s="100" t="s">
        <v>2138</v>
      </c>
      <c r="G480" s="103">
        <v>8.3000000000000004E-2</v>
      </c>
      <c r="H480" s="100" t="s">
        <v>2139</v>
      </c>
      <c r="I480" s="102">
        <v>100000</v>
      </c>
      <c r="J480" s="100" t="s">
        <v>2976</v>
      </c>
      <c r="K480" s="100">
        <v>26</v>
      </c>
      <c r="L480" s="100">
        <v>40007055</v>
      </c>
      <c r="M480" s="100" t="s">
        <v>6969</v>
      </c>
      <c r="N480" s="100" t="s">
        <v>6970</v>
      </c>
      <c r="O480" s="100" t="s">
        <v>6971</v>
      </c>
      <c r="P480" s="100" t="s">
        <v>2980</v>
      </c>
      <c r="Q480" s="100" t="s">
        <v>2406</v>
      </c>
      <c r="R480" s="100" t="s">
        <v>3136</v>
      </c>
      <c r="S480" s="100" t="s">
        <v>4633</v>
      </c>
      <c r="T480" s="100" t="s">
        <v>673</v>
      </c>
      <c r="U480" s="100" t="s">
        <v>2984</v>
      </c>
      <c r="V480" s="100">
        <v>2030</v>
      </c>
      <c r="W480" s="100" t="s">
        <v>673</v>
      </c>
      <c r="X480" s="100" t="s">
        <v>2984</v>
      </c>
      <c r="Y480" s="100">
        <v>2050</v>
      </c>
      <c r="Z480" s="100" t="s">
        <v>673</v>
      </c>
      <c r="AA480" s="100">
        <v>2050</v>
      </c>
      <c r="AB480" s="101" t="s">
        <v>6972</v>
      </c>
      <c r="AC480" s="100" t="s">
        <v>2986</v>
      </c>
      <c r="AD480" s="104">
        <v>44336.041666666664</v>
      </c>
      <c r="AE480" s="100" t="s">
        <v>2987</v>
      </c>
      <c r="AG480" s="104">
        <v>45645.041666666664</v>
      </c>
      <c r="AH480" s="100" t="b">
        <f>Table1[[#This Row],[sbti_id]]&lt;&gt;""</f>
        <v>1</v>
      </c>
      <c r="AI480" s="100" t="s">
        <v>257</v>
      </c>
      <c r="AJ480" s="100" t="s">
        <v>3219</v>
      </c>
      <c r="AK480" s="100" t="s">
        <v>3136</v>
      </c>
      <c r="AL480" s="100" t="s">
        <v>2264</v>
      </c>
      <c r="AM480" s="100" t="s">
        <v>269</v>
      </c>
      <c r="AN480" s="100" t="s">
        <v>417</v>
      </c>
      <c r="AQ480" s="100">
        <v>2050</v>
      </c>
      <c r="AR480" s="100" t="s">
        <v>3041</v>
      </c>
      <c r="AS480" s="100">
        <v>2024</v>
      </c>
      <c r="AT480" s="100" t="s">
        <v>6973</v>
      </c>
      <c r="AU480" s="100" t="s">
        <v>6974</v>
      </c>
      <c r="AV480" s="100" t="s">
        <v>2995</v>
      </c>
      <c r="AW480" s="100">
        <v>2030</v>
      </c>
      <c r="AY480" s="100">
        <v>2020</v>
      </c>
      <c r="AZ480" s="101" t="s">
        <v>6975</v>
      </c>
      <c r="BA480" s="101" t="s">
        <v>6976</v>
      </c>
      <c r="BB480" s="100" t="s">
        <v>267</v>
      </c>
      <c r="BC480" s="100" t="s">
        <v>266</v>
      </c>
      <c r="BD480" s="100" t="s">
        <v>266</v>
      </c>
      <c r="BE480" s="100" t="s">
        <v>738</v>
      </c>
      <c r="BF480" s="101" t="s">
        <v>6977</v>
      </c>
      <c r="BG480" s="100" t="s">
        <v>266</v>
      </c>
      <c r="BH480" s="100" t="s">
        <v>4308</v>
      </c>
      <c r="BI480" s="100" t="s">
        <v>3001</v>
      </c>
      <c r="BJ480" s="100" t="s">
        <v>266</v>
      </c>
      <c r="BK480" s="100" t="s">
        <v>266</v>
      </c>
      <c r="BL480" s="101" t="s">
        <v>6978</v>
      </c>
      <c r="BM480" s="100" t="s">
        <v>267</v>
      </c>
      <c r="BQ480" s="100" t="s">
        <v>269</v>
      </c>
      <c r="BR480" s="100" t="s">
        <v>267</v>
      </c>
      <c r="BX480" s="100" t="s">
        <v>269</v>
      </c>
      <c r="BY480" s="100" t="s">
        <v>266</v>
      </c>
      <c r="CD480" s="100">
        <v>33622000000</v>
      </c>
      <c r="CE480" s="100" t="s">
        <v>3095</v>
      </c>
      <c r="CF480" s="100">
        <v>100000</v>
      </c>
      <c r="CT480" s="100" t="b">
        <f>Table1[[#This Row],[company_name_netzero]]&lt;&gt;""</f>
        <v>1</v>
      </c>
      <c r="CZ480" s="100" t="b">
        <f>Table1[[#This Row],[company_name_re100]]&lt;&gt;""</f>
        <v>0</v>
      </c>
    </row>
    <row r="481" spans="1:104" ht="21.9" hidden="1" customHeight="1">
      <c r="A481" s="100">
        <v>479</v>
      </c>
      <c r="B481" s="100" t="s">
        <v>2156</v>
      </c>
      <c r="C481" s="100" t="s">
        <v>6979</v>
      </c>
      <c r="D481" s="100" t="s">
        <v>258</v>
      </c>
      <c r="E481" s="103">
        <v>-5.0000000000000001E-3</v>
      </c>
      <c r="F481" s="100" t="s">
        <v>259</v>
      </c>
      <c r="G481" s="103">
        <v>-0.94799999999999995</v>
      </c>
      <c r="H481" s="100" t="s">
        <v>260</v>
      </c>
      <c r="I481" s="102">
        <v>60038</v>
      </c>
      <c r="J481" s="100">
        <v>-12</v>
      </c>
      <c r="K481" s="100">
        <v>3</v>
      </c>
      <c r="AH481" s="100" t="b">
        <f>Table1[[#This Row],[sbti_id]]&lt;&gt;""</f>
        <v>0</v>
      </c>
      <c r="CT481" s="100" t="b">
        <f>Table1[[#This Row],[company_name_netzero]]&lt;&gt;""</f>
        <v>0</v>
      </c>
      <c r="CU481" s="100" t="s">
        <v>6980</v>
      </c>
      <c r="CV481" s="100">
        <v>2024</v>
      </c>
      <c r="CW481" s="100">
        <v>2030</v>
      </c>
      <c r="CX481" s="100" t="s">
        <v>6981</v>
      </c>
      <c r="CY481" s="100" t="s">
        <v>2277</v>
      </c>
      <c r="CZ481" s="100" t="b">
        <f>Table1[[#This Row],[company_name_re100]]&lt;&gt;""</f>
        <v>1</v>
      </c>
    </row>
    <row r="482" spans="1:104" ht="21.9" hidden="1" customHeight="1">
      <c r="A482" s="100">
        <v>480</v>
      </c>
      <c r="B482" s="100" t="s">
        <v>2162</v>
      </c>
      <c r="C482" s="100" t="s">
        <v>6982</v>
      </c>
      <c r="D482" s="100" t="s">
        <v>2157</v>
      </c>
      <c r="E482" s="103">
        <v>-0.34200000000000003</v>
      </c>
      <c r="F482" s="100" t="s">
        <v>2158</v>
      </c>
      <c r="H482" s="100" t="s">
        <v>2159</v>
      </c>
      <c r="I482" s="102">
        <v>50508</v>
      </c>
      <c r="J482" s="100">
        <v>-189</v>
      </c>
      <c r="K482" s="100">
        <v>14</v>
      </c>
      <c r="AH482" s="100" t="b">
        <f>Table1[[#This Row],[sbti_id]]&lt;&gt;""</f>
        <v>0</v>
      </c>
      <c r="AJ482" s="100" t="s">
        <v>3039</v>
      </c>
      <c r="AK482" s="100" t="s">
        <v>3040</v>
      </c>
      <c r="AL482" s="100" t="s">
        <v>2264</v>
      </c>
      <c r="AM482" s="100" t="s">
        <v>269</v>
      </c>
      <c r="AN482" s="100" t="s">
        <v>3013</v>
      </c>
      <c r="AV482" s="100" t="s">
        <v>3013</v>
      </c>
      <c r="BA482" s="101" t="s">
        <v>6983</v>
      </c>
      <c r="BC482" s="100" t="s">
        <v>269</v>
      </c>
      <c r="BD482" s="100" t="s">
        <v>269</v>
      </c>
      <c r="BE482" s="100" t="s">
        <v>269</v>
      </c>
      <c r="BG482" s="100" t="s">
        <v>269</v>
      </c>
      <c r="BI482" s="100" t="s">
        <v>3360</v>
      </c>
      <c r="BJ482" s="100" t="s">
        <v>269</v>
      </c>
      <c r="BK482" s="100" t="s">
        <v>269</v>
      </c>
      <c r="BM482" s="100" t="s">
        <v>269</v>
      </c>
      <c r="BQ482" s="100" t="s">
        <v>269</v>
      </c>
      <c r="BR482" s="100" t="s">
        <v>269</v>
      </c>
      <c r="BX482" s="100" t="s">
        <v>269</v>
      </c>
      <c r="BY482" s="100" t="s">
        <v>269</v>
      </c>
      <c r="CD482" s="100">
        <v>36206000000</v>
      </c>
      <c r="CE482" s="100" t="s">
        <v>3203</v>
      </c>
      <c r="CT482" s="100" t="b">
        <f>Table1[[#This Row],[company_name_netzero]]&lt;&gt;""</f>
        <v>0</v>
      </c>
      <c r="CZ482" s="100" t="b">
        <f>Table1[[#This Row],[company_name_re100]]&lt;&gt;""</f>
        <v>0</v>
      </c>
    </row>
    <row r="483" spans="1:104" ht="21.9" hidden="1" customHeight="1">
      <c r="A483" s="100">
        <v>481</v>
      </c>
      <c r="B483" s="100" t="s">
        <v>2167</v>
      </c>
      <c r="C483" s="100" t="s">
        <v>6984</v>
      </c>
      <c r="D483" s="100" t="s">
        <v>2163</v>
      </c>
      <c r="E483" s="103">
        <v>1.4E-2</v>
      </c>
      <c r="F483" s="100" t="s">
        <v>2164</v>
      </c>
      <c r="G483" s="103">
        <v>2.8679999999999999</v>
      </c>
      <c r="H483" s="100" t="s">
        <v>2165</v>
      </c>
      <c r="I483" s="102">
        <v>13354</v>
      </c>
      <c r="J483" s="100">
        <v>2</v>
      </c>
      <c r="K483" s="100">
        <v>14</v>
      </c>
      <c r="AH483" s="100" t="b">
        <f>Table1[[#This Row],[sbti_id]]&lt;&gt;""</f>
        <v>0</v>
      </c>
      <c r="CT483" s="100" t="b">
        <f>Table1[[#This Row],[company_name_netzero]]&lt;&gt;""</f>
        <v>0</v>
      </c>
      <c r="CZ483" s="100" t="b">
        <f>Table1[[#This Row],[company_name_re100]]&lt;&gt;""</f>
        <v>0</v>
      </c>
    </row>
    <row r="484" spans="1:104" ht="21.9" hidden="1" customHeight="1">
      <c r="A484" s="100">
        <v>482</v>
      </c>
      <c r="B484" s="100" t="s">
        <v>2205</v>
      </c>
      <c r="C484" s="100" t="s">
        <v>6985</v>
      </c>
      <c r="D484" s="100" t="s">
        <v>2168</v>
      </c>
      <c r="E484" s="103">
        <v>0.186</v>
      </c>
      <c r="F484" s="100" t="s">
        <v>2169</v>
      </c>
      <c r="G484" s="103">
        <v>-0.39100000000000001</v>
      </c>
      <c r="H484" s="100" t="s">
        <v>2170</v>
      </c>
      <c r="I484" s="102">
        <v>28000</v>
      </c>
      <c r="J484" s="100" t="s">
        <v>2976</v>
      </c>
      <c r="K484" s="100">
        <v>4</v>
      </c>
      <c r="L484" s="100">
        <v>40013586</v>
      </c>
      <c r="M484" s="100" t="s">
        <v>6986</v>
      </c>
      <c r="O484" s="100" t="s">
        <v>6987</v>
      </c>
      <c r="P484" s="100" t="s">
        <v>2980</v>
      </c>
      <c r="Q484" s="100" t="s">
        <v>2981</v>
      </c>
      <c r="R484" s="100" t="s">
        <v>2982</v>
      </c>
      <c r="S484" s="100" t="s">
        <v>3118</v>
      </c>
      <c r="T484" s="100" t="s">
        <v>673</v>
      </c>
      <c r="U484" s="100" t="s">
        <v>2984</v>
      </c>
      <c r="V484" s="100">
        <v>2030</v>
      </c>
      <c r="AB484" s="100" t="s">
        <v>6988</v>
      </c>
      <c r="AE484" s="100" t="s">
        <v>2987</v>
      </c>
      <c r="AG484" s="104">
        <v>44826.041666666664</v>
      </c>
      <c r="AH484" s="100" t="b">
        <f>Table1[[#This Row],[sbti_id]]&lt;&gt;""</f>
        <v>1</v>
      </c>
      <c r="AI484" s="100" t="s">
        <v>2205</v>
      </c>
      <c r="AJ484" s="100" t="s">
        <v>2989</v>
      </c>
      <c r="AK484" s="100" t="s">
        <v>2990</v>
      </c>
      <c r="AL484" s="100" t="s">
        <v>2264</v>
      </c>
      <c r="AM484" s="100" t="s">
        <v>269</v>
      </c>
      <c r="AN484" s="100" t="s">
        <v>675</v>
      </c>
      <c r="AQ484" s="100">
        <v>2027</v>
      </c>
      <c r="AR484" s="100" t="s">
        <v>2992</v>
      </c>
      <c r="AS484" s="100">
        <v>2024</v>
      </c>
      <c r="AT484" s="100" t="s">
        <v>6989</v>
      </c>
      <c r="AU484" s="100" t="s">
        <v>6990</v>
      </c>
      <c r="AV484" s="100" t="s">
        <v>3013</v>
      </c>
      <c r="BB484" s="100" t="s">
        <v>2998</v>
      </c>
      <c r="BC484" s="100" t="s">
        <v>266</v>
      </c>
      <c r="BD484" s="100" t="s">
        <v>266</v>
      </c>
      <c r="BE484" s="100" t="s">
        <v>266</v>
      </c>
      <c r="BG484" s="100" t="s">
        <v>266</v>
      </c>
      <c r="BH484" s="100" t="s">
        <v>3059</v>
      </c>
      <c r="BI484" s="100" t="s">
        <v>3001</v>
      </c>
      <c r="BJ484" s="100" t="s">
        <v>266</v>
      </c>
      <c r="BK484" s="100" t="s">
        <v>266</v>
      </c>
      <c r="BL484" s="101" t="s">
        <v>6991</v>
      </c>
      <c r="BM484" s="100" t="s">
        <v>267</v>
      </c>
      <c r="BQ484" s="100" t="s">
        <v>269</v>
      </c>
      <c r="BR484" s="100" t="s">
        <v>3271</v>
      </c>
      <c r="BS484" s="101" t="s">
        <v>6992</v>
      </c>
      <c r="BX484" s="100" t="s">
        <v>269</v>
      </c>
      <c r="BY484" s="100" t="s">
        <v>269</v>
      </c>
      <c r="CD484" s="100">
        <v>33232000000</v>
      </c>
      <c r="CE484" s="100" t="s">
        <v>3130</v>
      </c>
      <c r="CF484" s="100">
        <v>28000</v>
      </c>
      <c r="CT484" s="100" t="b">
        <f>Table1[[#This Row],[company_name_netzero]]&lt;&gt;""</f>
        <v>1</v>
      </c>
      <c r="CZ484" s="100" t="b">
        <f>Table1[[#This Row],[company_name_re100]]&lt;&gt;""</f>
        <v>0</v>
      </c>
    </row>
    <row r="485" spans="1:104" ht="21.9" hidden="1" customHeight="1">
      <c r="A485" s="100">
        <v>483</v>
      </c>
      <c r="B485" s="100" t="s">
        <v>2209</v>
      </c>
      <c r="C485" s="100" t="s">
        <v>6993</v>
      </c>
      <c r="D485" s="100" t="s">
        <v>2210</v>
      </c>
      <c r="E485" s="103">
        <v>1E-3</v>
      </c>
      <c r="F485" s="100" t="s">
        <v>2211</v>
      </c>
      <c r="G485" s="103">
        <v>-0.23400000000000001</v>
      </c>
      <c r="H485" s="100" t="s">
        <v>2212</v>
      </c>
      <c r="I485" s="102">
        <v>35368</v>
      </c>
      <c r="J485" s="100">
        <v>-8</v>
      </c>
      <c r="K485" s="100">
        <v>4</v>
      </c>
      <c r="AH485" s="100" t="b">
        <f>Table1[[#This Row],[sbti_id]]&lt;&gt;""</f>
        <v>0</v>
      </c>
      <c r="AJ485" s="100" t="s">
        <v>3039</v>
      </c>
      <c r="AK485" s="100" t="s">
        <v>3040</v>
      </c>
      <c r="AL485" s="100" t="s">
        <v>2264</v>
      </c>
      <c r="AM485" s="100" t="s">
        <v>269</v>
      </c>
      <c r="AN485" s="100" t="s">
        <v>675</v>
      </c>
      <c r="AQ485" s="100">
        <v>2060</v>
      </c>
      <c r="AS485" s="100">
        <v>2024</v>
      </c>
      <c r="AT485" s="101" t="s">
        <v>6994</v>
      </c>
      <c r="AU485" s="100" t="s">
        <v>6995</v>
      </c>
      <c r="AV485" s="100" t="s">
        <v>9</v>
      </c>
      <c r="AW485" s="100">
        <v>2040</v>
      </c>
      <c r="AZ485" s="101" t="s">
        <v>6996</v>
      </c>
      <c r="BA485" s="100" t="s">
        <v>6997</v>
      </c>
      <c r="BB485" s="100" t="s">
        <v>3014</v>
      </c>
      <c r="BC485" s="100" t="s">
        <v>267</v>
      </c>
      <c r="BD485" s="100" t="s">
        <v>267</v>
      </c>
      <c r="BE485" s="100" t="s">
        <v>267</v>
      </c>
      <c r="BI485" s="100" t="s">
        <v>3001</v>
      </c>
      <c r="BJ485" s="100" t="s">
        <v>269</v>
      </c>
      <c r="BK485" s="100" t="s">
        <v>267</v>
      </c>
      <c r="BM485" s="100" t="s">
        <v>267</v>
      </c>
      <c r="BQ485" s="100" t="s">
        <v>269</v>
      </c>
      <c r="BR485" s="100" t="s">
        <v>267</v>
      </c>
      <c r="BX485" s="100" t="s">
        <v>269</v>
      </c>
      <c r="BY485" s="100" t="s">
        <v>269</v>
      </c>
      <c r="CD485" s="100">
        <v>20005</v>
      </c>
      <c r="CE485" s="100" t="s">
        <v>3284</v>
      </c>
      <c r="CF485" s="100">
        <v>23693</v>
      </c>
      <c r="CS485" s="100" t="s">
        <v>6998</v>
      </c>
      <c r="CT485" s="100" t="b">
        <f>Table1[[#This Row],[company_name_netzero]]&lt;&gt;""</f>
        <v>0</v>
      </c>
      <c r="CZ485" s="100" t="b">
        <f>Table1[[#This Row],[company_name_re100]]&lt;&gt;""</f>
        <v>0</v>
      </c>
    </row>
    <row r="486" spans="1:104" ht="21.9" hidden="1" customHeight="1">
      <c r="A486" s="100">
        <v>484</v>
      </c>
      <c r="B486" s="100" t="s">
        <v>1877</v>
      </c>
      <c r="C486" s="100" t="s">
        <v>6999</v>
      </c>
      <c r="D486" s="100" t="s">
        <v>1878</v>
      </c>
      <c r="E486" s="103">
        <v>0.40500000000000003</v>
      </c>
      <c r="F486" s="100" t="s">
        <v>1879</v>
      </c>
      <c r="H486" s="100" t="s">
        <v>1880</v>
      </c>
      <c r="I486" s="102">
        <v>3334</v>
      </c>
      <c r="J486" s="100" t="s">
        <v>2976</v>
      </c>
      <c r="K486" s="100">
        <v>1</v>
      </c>
      <c r="L486" s="100">
        <v>40013798</v>
      </c>
      <c r="M486" s="100" t="s">
        <v>1877</v>
      </c>
      <c r="N486" s="100" t="s">
        <v>7000</v>
      </c>
      <c r="O486" s="100" t="s">
        <v>7001</v>
      </c>
      <c r="P486" s="100" t="s">
        <v>3253</v>
      </c>
      <c r="Q486" s="100" t="s">
        <v>2406</v>
      </c>
      <c r="R486" s="100" t="s">
        <v>3136</v>
      </c>
      <c r="S486" s="100" t="s">
        <v>3066</v>
      </c>
      <c r="T486" s="100" t="s">
        <v>3067</v>
      </c>
      <c r="Z486" s="100" t="s">
        <v>3067</v>
      </c>
      <c r="AC486" s="100" t="s">
        <v>2986</v>
      </c>
      <c r="AD486" s="104">
        <v>44392.041666666664</v>
      </c>
      <c r="AF486" s="100" t="s">
        <v>3069</v>
      </c>
      <c r="AG486" s="104">
        <v>44392.041666666664</v>
      </c>
      <c r="AH486" s="100" t="b">
        <f>Table1[[#This Row],[sbti_id]]&lt;&gt;""</f>
        <v>1</v>
      </c>
      <c r="AI486" s="100" t="s">
        <v>1877</v>
      </c>
      <c r="AJ486" s="100" t="s">
        <v>3219</v>
      </c>
      <c r="AK486" s="100" t="s">
        <v>3136</v>
      </c>
      <c r="AL486" s="100" t="s">
        <v>2264</v>
      </c>
      <c r="AM486" s="100" t="s">
        <v>269</v>
      </c>
      <c r="AN486" s="100" t="s">
        <v>417</v>
      </c>
      <c r="AQ486" s="100">
        <v>2050</v>
      </c>
      <c r="AR486" s="100" t="s">
        <v>2992</v>
      </c>
      <c r="AS486" s="100">
        <v>2021</v>
      </c>
      <c r="AT486" s="100" t="s">
        <v>7002</v>
      </c>
      <c r="AU486" s="100" t="s">
        <v>7003</v>
      </c>
      <c r="AV486" s="100" t="s">
        <v>2995</v>
      </c>
      <c r="AW486" s="100">
        <v>2025</v>
      </c>
      <c r="AX486" s="100">
        <v>50</v>
      </c>
      <c r="AY486" s="100">
        <v>2018</v>
      </c>
      <c r="AZ486" s="100" t="s">
        <v>7004</v>
      </c>
      <c r="BA486" s="100" t="s">
        <v>7005</v>
      </c>
      <c r="BB486" s="100" t="s">
        <v>2998</v>
      </c>
      <c r="BC486" s="100" t="s">
        <v>266</v>
      </c>
      <c r="BD486" s="100" t="s">
        <v>266</v>
      </c>
      <c r="BE486" s="100" t="s">
        <v>266</v>
      </c>
      <c r="BG486" s="100" t="s">
        <v>266</v>
      </c>
      <c r="BH486" s="100" t="s">
        <v>3016</v>
      </c>
      <c r="BI486" s="100" t="s">
        <v>3001</v>
      </c>
      <c r="BJ486" s="100" t="s">
        <v>269</v>
      </c>
      <c r="BK486" s="100" t="s">
        <v>266</v>
      </c>
      <c r="BL486" s="100" t="s">
        <v>7006</v>
      </c>
      <c r="BM486" s="100" t="s">
        <v>266</v>
      </c>
      <c r="BN486" s="100" t="s">
        <v>3238</v>
      </c>
      <c r="BP486" s="100" t="s">
        <v>7007</v>
      </c>
      <c r="BQ486" s="100" t="s">
        <v>269</v>
      </c>
      <c r="BR486" s="100" t="s">
        <v>267</v>
      </c>
      <c r="BS486" s="100" t="s">
        <v>7008</v>
      </c>
      <c r="BX486" s="100" t="s">
        <v>269</v>
      </c>
      <c r="BY486" s="100" t="s">
        <v>266</v>
      </c>
      <c r="CD486" s="100">
        <v>33067000000</v>
      </c>
      <c r="CE486" s="100" t="s">
        <v>3080</v>
      </c>
      <c r="CF486" s="100">
        <v>2014</v>
      </c>
      <c r="CT486" s="100" t="b">
        <f>Table1[[#This Row],[company_name_netzero]]&lt;&gt;""</f>
        <v>1</v>
      </c>
      <c r="CZ486" s="100" t="b">
        <f>Table1[[#This Row],[company_name_re100]]&lt;&gt;""</f>
        <v>0</v>
      </c>
    </row>
    <row r="487" spans="1:104" ht="21.9" hidden="1" customHeight="1">
      <c r="A487" s="100">
        <v>485</v>
      </c>
      <c r="B487" s="100" t="s">
        <v>2213</v>
      </c>
      <c r="C487" s="100" t="s">
        <v>7009</v>
      </c>
      <c r="D487" s="100" t="s">
        <v>2214</v>
      </c>
      <c r="E487" s="103">
        <v>-0.13600000000000001</v>
      </c>
      <c r="F487" s="100" t="s">
        <v>2215</v>
      </c>
      <c r="G487" s="103">
        <v>-1.2490000000000001</v>
      </c>
      <c r="H487" s="100" t="s">
        <v>2216</v>
      </c>
      <c r="I487" s="102">
        <v>3855</v>
      </c>
      <c r="J487" s="100">
        <v>-90</v>
      </c>
      <c r="K487" s="100">
        <v>4</v>
      </c>
      <c r="AH487" s="100" t="b">
        <f>Table1[[#This Row],[sbti_id]]&lt;&gt;""</f>
        <v>0</v>
      </c>
      <c r="AI487" s="100" t="s">
        <v>2213</v>
      </c>
      <c r="AJ487" s="100" t="s">
        <v>2989</v>
      </c>
      <c r="AK487" s="100" t="s">
        <v>2990</v>
      </c>
      <c r="AL487" s="100" t="s">
        <v>2264</v>
      </c>
      <c r="AM487" s="100" t="s">
        <v>269</v>
      </c>
      <c r="AN487" s="100" t="s">
        <v>3013</v>
      </c>
      <c r="AS487" s="100">
        <v>2023</v>
      </c>
      <c r="AT487" s="101" t="s">
        <v>7010</v>
      </c>
      <c r="AU487" s="100" t="s">
        <v>7011</v>
      </c>
      <c r="AV487" s="100" t="s">
        <v>3013</v>
      </c>
      <c r="AZ487" s="100" t="s">
        <v>3013</v>
      </c>
      <c r="BA487" s="101" t="s">
        <v>7012</v>
      </c>
      <c r="BB487" s="100" t="s">
        <v>267</v>
      </c>
      <c r="BC487" s="100" t="s">
        <v>266</v>
      </c>
      <c r="BD487" s="100" t="s">
        <v>266</v>
      </c>
      <c r="BE487" s="100" t="s">
        <v>267</v>
      </c>
      <c r="BF487" s="101" t="s">
        <v>7013</v>
      </c>
      <c r="BG487" s="100" t="s">
        <v>269</v>
      </c>
      <c r="BI487" s="100" t="s">
        <v>3001</v>
      </c>
      <c r="BJ487" s="100" t="s">
        <v>269</v>
      </c>
      <c r="BK487" s="100" t="s">
        <v>267</v>
      </c>
      <c r="BL487" s="101" t="s">
        <v>7014</v>
      </c>
      <c r="BM487" s="100" t="s">
        <v>267</v>
      </c>
      <c r="BQ487" s="100" t="s">
        <v>269</v>
      </c>
      <c r="BR487" s="100" t="s">
        <v>880</v>
      </c>
      <c r="BS487" s="100" t="s">
        <v>7015</v>
      </c>
      <c r="BX487" s="100" t="s">
        <v>269</v>
      </c>
      <c r="BY487" s="100" t="s">
        <v>269</v>
      </c>
      <c r="CD487" s="100">
        <v>33115000000</v>
      </c>
      <c r="CE487" s="100" t="s">
        <v>3036</v>
      </c>
      <c r="CF487" s="100">
        <v>3855</v>
      </c>
      <c r="CT487" s="100" t="b">
        <f>Table1[[#This Row],[company_name_netzero]]&lt;&gt;""</f>
        <v>1</v>
      </c>
      <c r="CZ487" s="100" t="b">
        <f>Table1[[#This Row],[company_name_re100]]&lt;&gt;""</f>
        <v>0</v>
      </c>
    </row>
    <row r="488" spans="1:104" ht="21.9" hidden="1" customHeight="1">
      <c r="A488" s="100">
        <v>486</v>
      </c>
      <c r="B488" s="100" t="s">
        <v>362</v>
      </c>
      <c r="C488" s="100" t="s">
        <v>7016</v>
      </c>
      <c r="D488" s="100" t="s">
        <v>363</v>
      </c>
      <c r="E488" s="103">
        <v>-2.5000000000000001E-2</v>
      </c>
      <c r="F488" s="100" t="s">
        <v>364</v>
      </c>
      <c r="H488" s="100" t="s">
        <v>365</v>
      </c>
      <c r="I488" s="102">
        <v>48209</v>
      </c>
      <c r="J488" s="100">
        <v>-22</v>
      </c>
      <c r="K488" s="100">
        <v>28</v>
      </c>
      <c r="L488" s="120">
        <v>40010370</v>
      </c>
      <c r="M488" s="128" t="s">
        <v>7017</v>
      </c>
      <c r="N488" s="128" t="s">
        <v>7018</v>
      </c>
      <c r="O488" s="128" t="s">
        <v>7019</v>
      </c>
      <c r="P488" s="128" t="s">
        <v>2980</v>
      </c>
      <c r="Q488" s="128" t="s">
        <v>2406</v>
      </c>
      <c r="R488" s="128" t="s">
        <v>3136</v>
      </c>
      <c r="S488" s="128" t="s">
        <v>6539</v>
      </c>
      <c r="T488" s="128" t="s">
        <v>673</v>
      </c>
      <c r="U488" s="128" t="s">
        <v>3329</v>
      </c>
      <c r="V488" s="128" t="s">
        <v>3086</v>
      </c>
      <c r="W488" s="128" t="s">
        <v>673</v>
      </c>
      <c r="X488" s="128" t="s">
        <v>3329</v>
      </c>
      <c r="Y488" s="128" t="s">
        <v>4274</v>
      </c>
      <c r="Z488" s="128" t="s">
        <v>673</v>
      </c>
      <c r="AA488" s="128" t="s">
        <v>4274</v>
      </c>
      <c r="AB488" s="129" t="s">
        <v>7020</v>
      </c>
      <c r="AC488" s="128" t="s">
        <v>2986</v>
      </c>
      <c r="AD488" s="135">
        <v>44205.041666666664</v>
      </c>
      <c r="AE488" s="128" t="s">
        <v>3332</v>
      </c>
      <c r="AF488" s="128" t="s">
        <v>2988</v>
      </c>
      <c r="AG488" s="136">
        <v>45811.041666666664</v>
      </c>
      <c r="AH488" s="100" t="b">
        <f>Table1[[#This Row],[sbti_id]]&lt;&gt;""</f>
        <v>1</v>
      </c>
      <c r="AI488" s="100" t="s">
        <v>362</v>
      </c>
      <c r="AJ488" s="100" t="s">
        <v>3219</v>
      </c>
      <c r="AK488" s="100" t="s">
        <v>3136</v>
      </c>
      <c r="AL488" s="100" t="s">
        <v>2264</v>
      </c>
      <c r="AM488" s="100" t="s">
        <v>269</v>
      </c>
      <c r="AN488" s="100" t="s">
        <v>417</v>
      </c>
      <c r="AP488" s="100">
        <v>2020</v>
      </c>
      <c r="AQ488" s="100">
        <v>2050</v>
      </c>
      <c r="AR488" s="100" t="s">
        <v>2992</v>
      </c>
      <c r="AS488" s="100">
        <v>2021</v>
      </c>
      <c r="AT488" s="101" t="s">
        <v>7021</v>
      </c>
      <c r="AU488" s="100" t="s">
        <v>7022</v>
      </c>
      <c r="AV488" s="100" t="s">
        <v>2995</v>
      </c>
      <c r="AW488" s="100">
        <v>2030</v>
      </c>
      <c r="AX488" s="100">
        <v>50</v>
      </c>
      <c r="AY488" s="100">
        <v>2020</v>
      </c>
      <c r="AZ488" s="101" t="s">
        <v>7023</v>
      </c>
      <c r="BA488" s="101" t="s">
        <v>7024</v>
      </c>
      <c r="BB488" s="100" t="s">
        <v>2998</v>
      </c>
      <c r="BC488" s="100" t="s">
        <v>266</v>
      </c>
      <c r="BD488" s="100" t="s">
        <v>266</v>
      </c>
      <c r="BE488" s="100" t="s">
        <v>266</v>
      </c>
      <c r="BF488" s="101" t="s">
        <v>7025</v>
      </c>
      <c r="BG488" s="100" t="s">
        <v>266</v>
      </c>
      <c r="BH488" s="100" t="s">
        <v>4377</v>
      </c>
      <c r="BI488" s="100" t="s">
        <v>3001</v>
      </c>
      <c r="BJ488" s="100" t="s">
        <v>269</v>
      </c>
      <c r="BK488" s="100" t="s">
        <v>266</v>
      </c>
      <c r="BL488" s="101" t="s">
        <v>7026</v>
      </c>
      <c r="BM488" s="100" t="s">
        <v>267</v>
      </c>
      <c r="BQ488" s="100" t="s">
        <v>269</v>
      </c>
      <c r="BR488" s="100" t="s">
        <v>418</v>
      </c>
      <c r="BS488" s="101" t="s">
        <v>7027</v>
      </c>
      <c r="BX488" s="100" t="s">
        <v>269</v>
      </c>
      <c r="BY488" s="100" t="s">
        <v>269</v>
      </c>
      <c r="CD488" s="100">
        <v>33053000000</v>
      </c>
      <c r="CE488" s="100" t="s">
        <v>3587</v>
      </c>
      <c r="CF488" s="100">
        <v>48989</v>
      </c>
      <c r="CT488" s="100" t="b">
        <f>Table1[[#This Row],[company_name_netzero]]&lt;&gt;""</f>
        <v>1</v>
      </c>
      <c r="CZ488" s="100" t="b">
        <f>Table1[[#This Row],[company_name_re100]]&lt;&gt;""</f>
        <v>0</v>
      </c>
    </row>
    <row r="489" spans="1:104" ht="21.9" hidden="1" customHeight="1">
      <c r="A489" s="100">
        <v>487</v>
      </c>
      <c r="B489" s="100" t="s">
        <v>2218</v>
      </c>
      <c r="C489" s="100" t="s">
        <v>7028</v>
      </c>
      <c r="D489" s="100" t="s">
        <v>2219</v>
      </c>
      <c r="E489" s="103">
        <v>5.0000000000000001E-3</v>
      </c>
      <c r="F489" s="100" t="s">
        <v>2220</v>
      </c>
      <c r="G489" s="103">
        <v>5.8999999999999997E-2</v>
      </c>
      <c r="H489" s="100" t="s">
        <v>2221</v>
      </c>
      <c r="I489" s="102">
        <v>65289</v>
      </c>
      <c r="J489" s="100">
        <v>-1</v>
      </c>
      <c r="K489" s="100">
        <v>6</v>
      </c>
      <c r="L489" s="100">
        <v>40004033</v>
      </c>
      <c r="M489" s="100" t="s">
        <v>7029</v>
      </c>
      <c r="N489" s="100" t="s">
        <v>7030</v>
      </c>
      <c r="O489" s="100" t="s">
        <v>7031</v>
      </c>
      <c r="P489" s="100" t="s">
        <v>2980</v>
      </c>
      <c r="Q489" s="100" t="s">
        <v>2406</v>
      </c>
      <c r="R489" s="100" t="s">
        <v>3136</v>
      </c>
      <c r="S489" s="100" t="s">
        <v>6643</v>
      </c>
      <c r="T489" s="100" t="s">
        <v>673</v>
      </c>
      <c r="U489" s="100" t="s">
        <v>4121</v>
      </c>
      <c r="V489" s="100">
        <v>2035</v>
      </c>
      <c r="AB489" s="100" t="s">
        <v>7032</v>
      </c>
      <c r="AE489" s="100" t="s">
        <v>4123</v>
      </c>
      <c r="AG489" s="104">
        <v>44854.041666666664</v>
      </c>
      <c r="AH489" s="100" t="b">
        <f>Table1[[#This Row],[sbti_id]]&lt;&gt;""</f>
        <v>1</v>
      </c>
      <c r="AI489" s="100" t="s">
        <v>2218</v>
      </c>
      <c r="AJ489" s="100" t="s">
        <v>3219</v>
      </c>
      <c r="AK489" s="100" t="s">
        <v>3136</v>
      </c>
      <c r="AL489" s="100" t="s">
        <v>2264</v>
      </c>
      <c r="AM489" s="100" t="s">
        <v>269</v>
      </c>
      <c r="AN489" s="100" t="s">
        <v>4047</v>
      </c>
      <c r="AP489" s="100">
        <v>2021</v>
      </c>
      <c r="AQ489" s="100">
        <v>2050</v>
      </c>
      <c r="AR489" s="100" t="s">
        <v>2992</v>
      </c>
      <c r="AS489" s="100">
        <v>2020</v>
      </c>
      <c r="AT489" s="101" t="s">
        <v>7033</v>
      </c>
      <c r="AU489" s="100" t="s">
        <v>7034</v>
      </c>
      <c r="AV489" s="100" t="s">
        <v>3027</v>
      </c>
      <c r="AW489" s="100">
        <v>2028</v>
      </c>
      <c r="AX489" s="100">
        <v>35</v>
      </c>
      <c r="AY489" s="100">
        <v>2018</v>
      </c>
      <c r="AZ489" s="100" t="s">
        <v>7035</v>
      </c>
      <c r="BA489" s="100" t="s">
        <v>7036</v>
      </c>
      <c r="BB489" s="100" t="s">
        <v>2998</v>
      </c>
      <c r="BC489" s="100" t="s">
        <v>266</v>
      </c>
      <c r="BD489" s="100" t="s">
        <v>266</v>
      </c>
      <c r="BE489" s="100" t="s">
        <v>267</v>
      </c>
      <c r="BF489" s="101" t="s">
        <v>7037</v>
      </c>
      <c r="BG489" s="100" t="s">
        <v>266</v>
      </c>
      <c r="BH489" s="100" t="s">
        <v>3425</v>
      </c>
      <c r="BI489" s="100" t="s">
        <v>3001</v>
      </c>
      <c r="BJ489" s="100" t="s">
        <v>269</v>
      </c>
      <c r="BK489" s="100" t="s">
        <v>266</v>
      </c>
      <c r="BL489" s="101" t="s">
        <v>7038</v>
      </c>
      <c r="BM489" s="100" t="s">
        <v>269</v>
      </c>
      <c r="BQ489" s="100" t="s">
        <v>269</v>
      </c>
      <c r="BR489" s="100" t="s">
        <v>880</v>
      </c>
      <c r="BS489" s="101" t="s">
        <v>7039</v>
      </c>
      <c r="BX489" s="100" t="s">
        <v>269</v>
      </c>
      <c r="BY489" s="100" t="s">
        <v>269</v>
      </c>
      <c r="CD489" s="100">
        <v>33005000000</v>
      </c>
      <c r="CE489" s="100" t="s">
        <v>3284</v>
      </c>
      <c r="CF489" s="100">
        <v>65289</v>
      </c>
      <c r="CO489" s="100" t="s">
        <v>7040</v>
      </c>
      <c r="CT489" s="100" t="b">
        <f>Table1[[#This Row],[company_name_netzero]]&lt;&gt;""</f>
        <v>1</v>
      </c>
      <c r="CZ489" s="100" t="b">
        <f>Table1[[#This Row],[company_name_re100]]&lt;&gt;""</f>
        <v>0</v>
      </c>
    </row>
    <row r="490" spans="1:104" ht="21.9" hidden="1" customHeight="1">
      <c r="A490" s="100">
        <v>488</v>
      </c>
      <c r="B490" s="100" t="s">
        <v>2222</v>
      </c>
      <c r="C490" s="100" t="s">
        <v>7041</v>
      </c>
      <c r="D490" s="100" t="s">
        <v>2223</v>
      </c>
      <c r="E490" s="103">
        <v>2.3E-2</v>
      </c>
      <c r="F490" s="100" t="s">
        <v>2224</v>
      </c>
      <c r="G490" s="103">
        <v>4.8000000000000001E-2</v>
      </c>
      <c r="H490" s="100" t="s">
        <v>2225</v>
      </c>
      <c r="I490" s="102">
        <v>77274</v>
      </c>
      <c r="J490" s="100">
        <v>11</v>
      </c>
      <c r="K490" s="100">
        <v>31</v>
      </c>
      <c r="AH490" s="100" t="b">
        <f>Table1[[#This Row],[sbti_id]]&lt;&gt;""</f>
        <v>0</v>
      </c>
      <c r="AI490" s="100" t="s">
        <v>2222</v>
      </c>
      <c r="AJ490" s="100" t="s">
        <v>3185</v>
      </c>
      <c r="AK490" s="100" t="s">
        <v>3040</v>
      </c>
      <c r="AL490" s="100" t="s">
        <v>2264</v>
      </c>
      <c r="AM490" s="100" t="s">
        <v>269</v>
      </c>
      <c r="AN490" s="100" t="s">
        <v>417</v>
      </c>
      <c r="AQ490" s="100">
        <v>2040</v>
      </c>
      <c r="AR490" s="100" t="s">
        <v>2992</v>
      </c>
      <c r="AS490" s="100">
        <v>2022</v>
      </c>
      <c r="AT490" s="101" t="s">
        <v>7042</v>
      </c>
      <c r="AU490" s="100" t="s">
        <v>7043</v>
      </c>
      <c r="AV490" s="100" t="s">
        <v>2995</v>
      </c>
      <c r="AW490" s="100">
        <v>2030</v>
      </c>
      <c r="AX490" s="100">
        <v>50</v>
      </c>
      <c r="AY490" s="100">
        <v>2019</v>
      </c>
      <c r="AZ490" s="100" t="s">
        <v>7044</v>
      </c>
      <c r="BA490" s="100" t="s">
        <v>7045</v>
      </c>
      <c r="BB490" s="100" t="s">
        <v>2998</v>
      </c>
      <c r="BC490" s="100" t="s">
        <v>266</v>
      </c>
      <c r="BD490" s="100" t="s">
        <v>266</v>
      </c>
      <c r="BE490" s="100" t="s">
        <v>266</v>
      </c>
      <c r="BG490" s="100" t="s">
        <v>266</v>
      </c>
      <c r="BH490" s="100" t="s">
        <v>3076</v>
      </c>
      <c r="BI490" s="100" t="s">
        <v>3001</v>
      </c>
      <c r="BJ490" s="100" t="s">
        <v>269</v>
      </c>
      <c r="BK490" s="100" t="s">
        <v>266</v>
      </c>
      <c r="BL490" s="101" t="s">
        <v>7046</v>
      </c>
      <c r="BM490" s="100" t="s">
        <v>267</v>
      </c>
      <c r="BQ490" s="100" t="s">
        <v>269</v>
      </c>
      <c r="BR490" s="100" t="s">
        <v>880</v>
      </c>
      <c r="BX490" s="100" t="s">
        <v>269</v>
      </c>
      <c r="BY490" s="100" t="s">
        <v>269</v>
      </c>
      <c r="CD490" s="100">
        <v>32636000000</v>
      </c>
      <c r="CE490" s="100" t="s">
        <v>3095</v>
      </c>
      <c r="CF490" s="100">
        <v>77697</v>
      </c>
      <c r="CT490" s="100" t="b">
        <f>Table1[[#This Row],[company_name_netzero]]&lt;&gt;""</f>
        <v>1</v>
      </c>
      <c r="CZ490" s="100" t="b">
        <f>Table1[[#This Row],[company_name_re100]]&lt;&gt;""</f>
        <v>0</v>
      </c>
    </row>
    <row r="491" spans="1:104" ht="21.9" hidden="1" customHeight="1">
      <c r="A491" s="100">
        <v>489</v>
      </c>
      <c r="B491" s="100" t="s">
        <v>2226</v>
      </c>
      <c r="C491" s="100" t="s">
        <v>7047</v>
      </c>
      <c r="D491" s="100" t="s">
        <v>2227</v>
      </c>
      <c r="E491" s="103">
        <v>-1.4E-2</v>
      </c>
      <c r="F491" s="100" t="s">
        <v>2228</v>
      </c>
      <c r="G491" s="106">
        <v>-0.59</v>
      </c>
      <c r="H491" s="100" t="s">
        <v>2229</v>
      </c>
      <c r="I491" s="102">
        <v>31983</v>
      </c>
      <c r="J491" s="100">
        <v>-17</v>
      </c>
      <c r="K491" s="100">
        <v>6</v>
      </c>
      <c r="AH491" s="100" t="b">
        <f>Table1[[#This Row],[sbti_id]]&lt;&gt;""</f>
        <v>0</v>
      </c>
      <c r="AJ491" s="100" t="s">
        <v>3634</v>
      </c>
      <c r="AK491" s="100" t="s">
        <v>3040</v>
      </c>
      <c r="AL491" s="100" t="s">
        <v>2264</v>
      </c>
      <c r="AM491" s="100" t="s">
        <v>269</v>
      </c>
      <c r="AN491" s="100" t="s">
        <v>3013</v>
      </c>
      <c r="AU491" s="100" t="s">
        <v>7048</v>
      </c>
      <c r="AV491" s="100" t="s">
        <v>3013</v>
      </c>
      <c r="BA491" s="101" t="s">
        <v>7049</v>
      </c>
      <c r="BB491" s="100" t="s">
        <v>267</v>
      </c>
      <c r="BC491" s="100" t="s">
        <v>267</v>
      </c>
      <c r="BD491" s="100" t="s">
        <v>267</v>
      </c>
      <c r="BE491" s="100" t="s">
        <v>267</v>
      </c>
      <c r="BF491" s="100" t="s">
        <v>6571</v>
      </c>
      <c r="BG491" s="100" t="s">
        <v>269</v>
      </c>
      <c r="BI491" s="100" t="s">
        <v>3001</v>
      </c>
      <c r="BJ491" s="100" t="s">
        <v>269</v>
      </c>
      <c r="BK491" s="100" t="s">
        <v>267</v>
      </c>
      <c r="BL491" s="100" t="s">
        <v>7050</v>
      </c>
      <c r="BM491" s="100" t="s">
        <v>267</v>
      </c>
      <c r="BQ491" s="100" t="s">
        <v>269</v>
      </c>
      <c r="BR491" s="100" t="s">
        <v>267</v>
      </c>
      <c r="BS491" s="100" t="s">
        <v>6571</v>
      </c>
      <c r="BX491" s="100" t="s">
        <v>269</v>
      </c>
      <c r="BY491" s="100" t="s">
        <v>269</v>
      </c>
      <c r="CD491" s="100">
        <v>2988000000</v>
      </c>
      <c r="CE491" s="100" t="s">
        <v>3203</v>
      </c>
      <c r="CF491" s="100">
        <v>7805</v>
      </c>
      <c r="CT491" s="100" t="b">
        <f>Table1[[#This Row],[company_name_netzero]]&lt;&gt;""</f>
        <v>0</v>
      </c>
      <c r="CZ491" s="100" t="b">
        <f>Table1[[#This Row],[company_name_re100]]&lt;&gt;""</f>
        <v>0</v>
      </c>
    </row>
    <row r="492" spans="1:104" ht="21.9" hidden="1" customHeight="1">
      <c r="A492" s="100">
        <v>490</v>
      </c>
      <c r="B492" s="100" t="s">
        <v>2231</v>
      </c>
      <c r="C492" s="100" t="s">
        <v>7051</v>
      </c>
      <c r="D492" s="100" t="s">
        <v>2232</v>
      </c>
      <c r="E492" s="103">
        <v>5.8999999999999997E-2</v>
      </c>
      <c r="F492" s="100" t="s">
        <v>2233</v>
      </c>
      <c r="G492" s="103">
        <v>-0.46500000000000002</v>
      </c>
      <c r="H492" s="100" t="s">
        <v>2234</v>
      </c>
      <c r="I492" s="102">
        <v>17936</v>
      </c>
      <c r="J492" s="100" t="s">
        <v>2976</v>
      </c>
      <c r="K492" s="100">
        <v>1</v>
      </c>
      <c r="AH492" s="100" t="b">
        <f>Table1[[#This Row],[sbti_id]]&lt;&gt;""</f>
        <v>0</v>
      </c>
      <c r="CT492" s="100" t="b">
        <f>Table1[[#This Row],[company_name_netzero]]&lt;&gt;""</f>
        <v>0</v>
      </c>
      <c r="CZ492" s="100" t="b">
        <f>Table1[[#This Row],[company_name_re100]]&lt;&gt;""</f>
        <v>0</v>
      </c>
    </row>
    <row r="493" spans="1:104" ht="21.9" hidden="1" customHeight="1">
      <c r="A493" s="100">
        <v>491</v>
      </c>
      <c r="B493" s="100" t="s">
        <v>1319</v>
      </c>
      <c r="C493" s="100" t="s">
        <v>7052</v>
      </c>
      <c r="D493" s="100" t="s">
        <v>1320</v>
      </c>
      <c r="E493" s="103">
        <v>-1.4E-2</v>
      </c>
      <c r="F493" s="100" t="s">
        <v>1321</v>
      </c>
      <c r="G493" s="103">
        <v>-0.47899999999999998</v>
      </c>
      <c r="H493" s="100" t="s">
        <v>1322</v>
      </c>
      <c r="I493" s="102">
        <v>48783</v>
      </c>
      <c r="J493" s="100">
        <v>-17</v>
      </c>
      <c r="K493" s="100">
        <v>29</v>
      </c>
      <c r="AH493" s="100" t="b">
        <f>Table1[[#This Row],[sbti_id]]&lt;&gt;""</f>
        <v>0</v>
      </c>
      <c r="AI493" s="100" t="s">
        <v>1319</v>
      </c>
      <c r="AJ493" s="100" t="s">
        <v>3185</v>
      </c>
      <c r="AK493" s="100" t="s">
        <v>3040</v>
      </c>
      <c r="AL493" s="100" t="s">
        <v>2264</v>
      </c>
      <c r="AM493" s="100" t="s">
        <v>269</v>
      </c>
      <c r="AN493" s="100" t="s">
        <v>675</v>
      </c>
      <c r="AQ493" s="100">
        <v>2050</v>
      </c>
      <c r="AR493" s="100" t="s">
        <v>2992</v>
      </c>
      <c r="AS493" s="100">
        <v>2021</v>
      </c>
      <c r="AT493" s="100" t="s">
        <v>7053</v>
      </c>
      <c r="AU493" s="100" t="s">
        <v>7054</v>
      </c>
      <c r="AV493" s="100" t="s">
        <v>9</v>
      </c>
      <c r="AW493" s="100">
        <v>2035</v>
      </c>
      <c r="AZ493" s="100" t="s">
        <v>7055</v>
      </c>
      <c r="BB493" s="100" t="s">
        <v>3014</v>
      </c>
      <c r="BC493" s="100" t="s">
        <v>266</v>
      </c>
      <c r="BD493" s="100" t="s">
        <v>266</v>
      </c>
      <c r="BE493" s="100" t="s">
        <v>738</v>
      </c>
      <c r="BF493" s="100" t="s">
        <v>7056</v>
      </c>
      <c r="BG493" s="100" t="s">
        <v>266</v>
      </c>
      <c r="BH493" s="100" t="s">
        <v>3720</v>
      </c>
      <c r="BI493" s="100" t="s">
        <v>3001</v>
      </c>
      <c r="BJ493" s="100" t="s">
        <v>269</v>
      </c>
      <c r="BK493" s="100" t="s">
        <v>266</v>
      </c>
      <c r="BL493" s="100" t="s">
        <v>7057</v>
      </c>
      <c r="BM493" s="100" t="s">
        <v>266</v>
      </c>
      <c r="BN493" s="100" t="s">
        <v>3061</v>
      </c>
      <c r="BQ493" s="100" t="s">
        <v>266</v>
      </c>
      <c r="BR493" s="100" t="s">
        <v>269</v>
      </c>
      <c r="BS493" s="100" t="s">
        <v>7058</v>
      </c>
      <c r="BX493" s="100" t="s">
        <v>269</v>
      </c>
      <c r="BY493" s="100" t="s">
        <v>269</v>
      </c>
      <c r="CD493" s="100">
        <v>32678000000</v>
      </c>
      <c r="CE493" s="100" t="s">
        <v>3095</v>
      </c>
      <c r="CF493" s="100">
        <v>48685</v>
      </c>
      <c r="CS493" s="100" t="s">
        <v>7059</v>
      </c>
      <c r="CT493" s="100" t="b">
        <f>Table1[[#This Row],[company_name_netzero]]&lt;&gt;""</f>
        <v>1</v>
      </c>
      <c r="CZ493" s="100" t="b">
        <f>Table1[[#This Row],[company_name_re100]]&lt;&gt;""</f>
        <v>0</v>
      </c>
    </row>
    <row r="494" spans="1:104" ht="21.9" hidden="1" customHeight="1">
      <c r="A494" s="100">
        <v>492</v>
      </c>
      <c r="B494" s="100" t="s">
        <v>116</v>
      </c>
      <c r="C494" s="100" t="s">
        <v>7060</v>
      </c>
      <c r="D494" s="100" t="s">
        <v>117</v>
      </c>
      <c r="E494" s="103">
        <v>1.9E-2</v>
      </c>
      <c r="F494" s="100" t="s">
        <v>118</v>
      </c>
      <c r="G494" s="103">
        <v>5.0999999999999997E-2</v>
      </c>
      <c r="H494" s="100" t="s">
        <v>119</v>
      </c>
      <c r="I494" s="102">
        <v>109900</v>
      </c>
      <c r="J494" s="100">
        <v>6</v>
      </c>
      <c r="K494" s="100">
        <v>30</v>
      </c>
      <c r="L494" s="100">
        <v>40006850</v>
      </c>
      <c r="M494" s="100" t="s">
        <v>116</v>
      </c>
      <c r="N494" s="100" t="s">
        <v>7061</v>
      </c>
      <c r="O494" s="100" t="s">
        <v>7062</v>
      </c>
      <c r="P494" s="100" t="s">
        <v>2980</v>
      </c>
      <c r="Q494" s="100" t="s">
        <v>3982</v>
      </c>
      <c r="R494" s="100" t="s">
        <v>3136</v>
      </c>
      <c r="S494" s="100" t="s">
        <v>4407</v>
      </c>
      <c r="T494" s="100" t="s">
        <v>673</v>
      </c>
      <c r="U494" s="100" t="s">
        <v>2984</v>
      </c>
      <c r="V494" s="100">
        <v>2030</v>
      </c>
      <c r="W494" s="100" t="s">
        <v>673</v>
      </c>
      <c r="X494" s="100" t="s">
        <v>2984</v>
      </c>
      <c r="Y494" s="100">
        <v>2050</v>
      </c>
      <c r="Z494" s="100" t="s">
        <v>673</v>
      </c>
      <c r="AA494" s="100">
        <v>2050</v>
      </c>
      <c r="AB494" s="101" t="s">
        <v>7063</v>
      </c>
      <c r="AC494" s="100" t="s">
        <v>2986</v>
      </c>
      <c r="AD494" s="104">
        <v>44317.041666666664</v>
      </c>
      <c r="AE494" s="100" t="s">
        <v>2987</v>
      </c>
      <c r="AG494" s="104">
        <v>45470.041666666664</v>
      </c>
      <c r="AH494" s="100" t="b">
        <f>Table1[[#This Row],[sbti_id]]&lt;&gt;""</f>
        <v>1</v>
      </c>
      <c r="AI494" s="100" t="s">
        <v>116</v>
      </c>
      <c r="AJ494" s="100" t="s">
        <v>3287</v>
      </c>
      <c r="AK494" s="100" t="s">
        <v>3136</v>
      </c>
      <c r="AL494" s="100" t="s">
        <v>2264</v>
      </c>
      <c r="AM494" s="100" t="s">
        <v>269</v>
      </c>
      <c r="AN494" s="100" t="s">
        <v>417</v>
      </c>
      <c r="AP494" s="100">
        <v>2019</v>
      </c>
      <c r="AQ494" s="100">
        <v>2050</v>
      </c>
      <c r="AR494" s="100" t="s">
        <v>2992</v>
      </c>
      <c r="AS494" s="100">
        <v>2024</v>
      </c>
      <c r="AT494" s="101" t="s">
        <v>7064</v>
      </c>
      <c r="AU494" s="100" t="s">
        <v>7065</v>
      </c>
      <c r="AV494" s="100" t="s">
        <v>2995</v>
      </c>
      <c r="AW494" s="100">
        <v>2030</v>
      </c>
      <c r="AX494" s="100">
        <v>80</v>
      </c>
      <c r="AY494" s="100">
        <v>2019</v>
      </c>
      <c r="AZ494" s="101" t="s">
        <v>7066</v>
      </c>
      <c r="BA494" s="101" t="s">
        <v>7067</v>
      </c>
      <c r="BB494" s="100" t="s">
        <v>2998</v>
      </c>
      <c r="BC494" s="100" t="s">
        <v>266</v>
      </c>
      <c r="BD494" s="100" t="s">
        <v>266</v>
      </c>
      <c r="BE494" s="100" t="s">
        <v>266</v>
      </c>
      <c r="BF494" s="101" t="s">
        <v>7068</v>
      </c>
      <c r="BG494" s="100" t="s">
        <v>266</v>
      </c>
      <c r="BH494" s="100" t="s">
        <v>3191</v>
      </c>
      <c r="BI494" s="100" t="s">
        <v>3001</v>
      </c>
      <c r="BJ494" s="100" t="s">
        <v>269</v>
      </c>
      <c r="BK494" s="100" t="s">
        <v>266</v>
      </c>
      <c r="BL494" s="100" t="s">
        <v>7069</v>
      </c>
      <c r="BM494" s="100" t="s">
        <v>267</v>
      </c>
      <c r="BQ494" s="100" t="s">
        <v>269</v>
      </c>
      <c r="BR494" s="100" t="s">
        <v>267</v>
      </c>
      <c r="BS494" s="100" t="s">
        <v>7070</v>
      </c>
      <c r="BX494" s="100" t="s">
        <v>269</v>
      </c>
      <c r="BY494" s="100" t="s">
        <v>266</v>
      </c>
      <c r="CD494" s="100">
        <v>32922000000</v>
      </c>
      <c r="CE494" s="100" t="s">
        <v>3095</v>
      </c>
      <c r="CF494" s="100">
        <v>109900</v>
      </c>
      <c r="CT494" s="100" t="b">
        <f>Table1[[#This Row],[company_name_netzero]]&lt;&gt;""</f>
        <v>1</v>
      </c>
      <c r="CU494" s="100" t="s">
        <v>116</v>
      </c>
      <c r="CV494" s="100">
        <v>2021</v>
      </c>
      <c r="CW494" s="100">
        <v>2030</v>
      </c>
      <c r="CX494" s="100" t="s">
        <v>3095</v>
      </c>
      <c r="CY494" s="100" t="s">
        <v>3982</v>
      </c>
      <c r="CZ494" s="100" t="b">
        <f>Table1[[#This Row],[company_name_re100]]&lt;&gt;""</f>
        <v>1</v>
      </c>
    </row>
    <row r="495" spans="1:104" ht="21.9" hidden="1" customHeight="1">
      <c r="A495" s="100">
        <v>493</v>
      </c>
      <c r="B495" s="100" t="s">
        <v>2236</v>
      </c>
      <c r="C495" s="100" t="s">
        <v>7071</v>
      </c>
      <c r="D495" s="100" t="s">
        <v>2237</v>
      </c>
      <c r="E495" s="103">
        <v>9.8000000000000004E-2</v>
      </c>
      <c r="F495" s="100" t="s">
        <v>2238</v>
      </c>
      <c r="G495" s="106">
        <v>-0.31</v>
      </c>
      <c r="H495" s="100" t="s">
        <v>2239</v>
      </c>
      <c r="I495" s="102">
        <v>369000</v>
      </c>
      <c r="J495" s="100" t="s">
        <v>2976</v>
      </c>
      <c r="K495" s="100">
        <v>2</v>
      </c>
      <c r="L495" s="120">
        <v>40015729</v>
      </c>
      <c r="M495" s="128" t="s">
        <v>7072</v>
      </c>
      <c r="N495" s="128"/>
      <c r="O495" s="128"/>
      <c r="P495" s="128" t="s">
        <v>2980</v>
      </c>
      <c r="Q495" s="128" t="s">
        <v>2981</v>
      </c>
      <c r="R495" s="128" t="s">
        <v>2982</v>
      </c>
      <c r="S495" s="128" t="s">
        <v>3157</v>
      </c>
      <c r="T495" s="128" t="s">
        <v>673</v>
      </c>
      <c r="U495" s="128" t="s">
        <v>3329</v>
      </c>
      <c r="V495" s="128">
        <v>2030</v>
      </c>
      <c r="W495" s="128"/>
      <c r="X495" s="128"/>
      <c r="Y495" s="128"/>
      <c r="Z495" s="128" t="s">
        <v>1421</v>
      </c>
      <c r="AA495" s="128"/>
      <c r="AB495" s="128" t="s">
        <v>7073</v>
      </c>
      <c r="AC495" s="128" t="s">
        <v>2986</v>
      </c>
      <c r="AD495" s="135">
        <v>44837.041666666664</v>
      </c>
      <c r="AE495" s="128" t="s">
        <v>3332</v>
      </c>
      <c r="AF495" s="128" t="s">
        <v>2988</v>
      </c>
      <c r="AG495" s="133" t="s">
        <v>7074</v>
      </c>
      <c r="AH495" s="100" t="b">
        <f>Table1[[#This Row],[sbti_id]]&lt;&gt;""</f>
        <v>1</v>
      </c>
      <c r="AI495" s="128" t="s">
        <v>7075</v>
      </c>
      <c r="AJ495" s="128" t="s">
        <v>3887</v>
      </c>
      <c r="AK495" s="128" t="s">
        <v>3136</v>
      </c>
      <c r="AL495" s="128" t="s">
        <v>2264</v>
      </c>
      <c r="AM495" s="128" t="s">
        <v>269</v>
      </c>
      <c r="AN495" s="128" t="s">
        <v>3027</v>
      </c>
      <c r="AO495" s="128">
        <v>42</v>
      </c>
      <c r="AP495" s="128">
        <v>2019</v>
      </c>
      <c r="AQ495" s="128">
        <v>2050</v>
      </c>
      <c r="AR495" s="128" t="s">
        <v>5282</v>
      </c>
      <c r="AS495" s="128">
        <v>2024</v>
      </c>
      <c r="AT495" s="128" t="s">
        <v>2781</v>
      </c>
      <c r="AU495" s="128" t="s">
        <v>7076</v>
      </c>
      <c r="AV495" s="128" t="s">
        <v>2995</v>
      </c>
      <c r="AW495" s="128">
        <v>2030</v>
      </c>
      <c r="AX495" s="128">
        <v>42</v>
      </c>
      <c r="AY495" s="128">
        <v>2019</v>
      </c>
      <c r="AZ495" s="129" t="s">
        <v>7077</v>
      </c>
      <c r="BA495" s="128" t="s">
        <v>2976</v>
      </c>
      <c r="BB495" s="128" t="s">
        <v>2998</v>
      </c>
      <c r="BC495" s="128" t="s">
        <v>266</v>
      </c>
      <c r="BD495" s="128" t="s">
        <v>266</v>
      </c>
      <c r="BE495" s="128" t="s">
        <v>266</v>
      </c>
      <c r="BF495" s="129" t="s">
        <v>7078</v>
      </c>
      <c r="BG495" s="128" t="s">
        <v>269</v>
      </c>
      <c r="BH495" s="128"/>
      <c r="BI495" s="128" t="s">
        <v>3001</v>
      </c>
      <c r="BJ495" s="128" t="s">
        <v>269</v>
      </c>
      <c r="BK495" s="128" t="s">
        <v>267</v>
      </c>
      <c r="BL495" s="129" t="s">
        <v>7079</v>
      </c>
      <c r="BM495" s="128" t="s">
        <v>267</v>
      </c>
      <c r="BN495" s="128"/>
      <c r="BO495" s="128"/>
      <c r="BP495" s="128"/>
      <c r="BQ495" s="128" t="s">
        <v>269</v>
      </c>
      <c r="BR495" s="128" t="s">
        <v>3019</v>
      </c>
      <c r="BS495" s="129" t="s">
        <v>7080</v>
      </c>
      <c r="BT495" s="128"/>
      <c r="BU495" s="128"/>
      <c r="BV495" s="128"/>
      <c r="BW495" s="128"/>
      <c r="BX495" s="128" t="s">
        <v>266</v>
      </c>
      <c r="BY495" s="128" t="s">
        <v>269</v>
      </c>
      <c r="BZ495" s="128"/>
      <c r="CA495" s="128"/>
      <c r="CB495" s="128"/>
      <c r="CC495" s="128"/>
      <c r="CD495" s="128">
        <v>21474000000</v>
      </c>
      <c r="CE495" s="128" t="s">
        <v>3587</v>
      </c>
      <c r="CF495" s="128">
        <v>316001</v>
      </c>
      <c r="CG495" s="128"/>
      <c r="CH495" s="128"/>
      <c r="CI495" s="128"/>
      <c r="CJ495" s="128" t="s">
        <v>7081</v>
      </c>
      <c r="CK495" s="128"/>
      <c r="CL495" s="128"/>
      <c r="CM495" s="128"/>
      <c r="CN495" s="128"/>
      <c r="CO495" s="128"/>
      <c r="CT495" s="100" t="b">
        <f>Table1[[#This Row],[company_name_netzero]]&lt;&gt;""</f>
        <v>1</v>
      </c>
      <c r="CZ495" s="100" t="b">
        <f>Table1[[#This Row],[company_name_re100]]&lt;&gt;""</f>
        <v>0</v>
      </c>
    </row>
    <row r="496" spans="1:104" ht="21.9" hidden="1" customHeight="1">
      <c r="A496" s="100">
        <v>494</v>
      </c>
      <c r="B496" s="100" t="s">
        <v>685</v>
      </c>
      <c r="C496" s="100" t="s">
        <v>7082</v>
      </c>
      <c r="D496" s="100" t="s">
        <v>686</v>
      </c>
      <c r="E496" s="103">
        <v>-3.4000000000000002E-2</v>
      </c>
      <c r="F496" s="100" t="s">
        <v>687</v>
      </c>
      <c r="H496" s="100" t="s">
        <v>688</v>
      </c>
      <c r="I496" s="102">
        <v>16637</v>
      </c>
      <c r="J496" s="100">
        <v>-29</v>
      </c>
      <c r="K496" s="100">
        <v>24</v>
      </c>
      <c r="AH496" s="100" t="b">
        <f>Table1[[#This Row],[sbti_id]]&lt;&gt;""</f>
        <v>0</v>
      </c>
      <c r="AQ496" s="100">
        <v>2050</v>
      </c>
      <c r="AS496" s="100">
        <v>2024</v>
      </c>
      <c r="BC496" s="100" t="s">
        <v>266</v>
      </c>
      <c r="BD496" s="100" t="s">
        <v>266</v>
      </c>
      <c r="BM496" s="100" t="s">
        <v>266</v>
      </c>
      <c r="CT496" s="100" t="b">
        <f>Table1[[#This Row],[company_name_netzero]]&lt;&gt;""</f>
        <v>0</v>
      </c>
      <c r="CZ496" s="100" t="b">
        <f>Table1[[#This Row],[company_name_re100]]&lt;&gt;""</f>
        <v>0</v>
      </c>
    </row>
    <row r="497" spans="1:104" ht="21.9" hidden="1" customHeight="1">
      <c r="A497" s="100">
        <v>495</v>
      </c>
      <c r="B497" s="100" t="s">
        <v>791</v>
      </c>
      <c r="C497" s="100" t="s">
        <v>7083</v>
      </c>
      <c r="D497" s="100" t="s">
        <v>792</v>
      </c>
      <c r="E497" s="103">
        <v>-1.2E-2</v>
      </c>
      <c r="F497" s="100" t="s">
        <v>793</v>
      </c>
      <c r="G497" s="103">
        <v>-0.30299999999999999</v>
      </c>
      <c r="H497" s="100" t="s">
        <v>794</v>
      </c>
      <c r="I497" s="102">
        <v>19581</v>
      </c>
      <c r="J497" s="100">
        <v>-15</v>
      </c>
      <c r="K497" s="100">
        <v>8</v>
      </c>
      <c r="AH497" s="100" t="b">
        <f>Table1[[#This Row],[sbti_id]]&lt;&gt;""</f>
        <v>0</v>
      </c>
      <c r="AI497" s="100" t="s">
        <v>791</v>
      </c>
      <c r="AJ497" s="100" t="s">
        <v>7084</v>
      </c>
      <c r="AK497" s="100" t="s">
        <v>4177</v>
      </c>
      <c r="AL497" s="100" t="s">
        <v>2264</v>
      </c>
      <c r="AM497" s="100" t="s">
        <v>269</v>
      </c>
      <c r="AN497" s="100" t="s">
        <v>417</v>
      </c>
      <c r="AQ497" s="100">
        <v>2050</v>
      </c>
      <c r="AR497" s="100" t="s">
        <v>2992</v>
      </c>
      <c r="AS497" s="100">
        <v>2021</v>
      </c>
      <c r="AT497" s="101" t="s">
        <v>7085</v>
      </c>
      <c r="AU497" s="100" t="s">
        <v>7086</v>
      </c>
      <c r="AV497" s="100" t="s">
        <v>2995</v>
      </c>
      <c r="AW497" s="100">
        <v>2030</v>
      </c>
      <c r="AX497" s="100">
        <v>25</v>
      </c>
      <c r="AY497" s="100">
        <v>2019</v>
      </c>
      <c r="AZ497" s="101" t="s">
        <v>7087</v>
      </c>
      <c r="BA497" s="101" t="s">
        <v>7088</v>
      </c>
      <c r="BB497" s="100" t="s">
        <v>2998</v>
      </c>
      <c r="BC497" s="100" t="s">
        <v>266</v>
      </c>
      <c r="BD497" s="100" t="s">
        <v>266</v>
      </c>
      <c r="BE497" s="100" t="s">
        <v>266</v>
      </c>
      <c r="BF497" s="101" t="s">
        <v>7089</v>
      </c>
      <c r="BG497" s="100" t="s">
        <v>266</v>
      </c>
      <c r="BH497" s="100" t="s">
        <v>3596</v>
      </c>
      <c r="BI497" s="100" t="s">
        <v>3001</v>
      </c>
      <c r="BJ497" s="100" t="s">
        <v>269</v>
      </c>
      <c r="BK497" s="100" t="s">
        <v>267</v>
      </c>
      <c r="BL497" s="101" t="s">
        <v>7090</v>
      </c>
      <c r="BM497" s="100" t="s">
        <v>266</v>
      </c>
      <c r="BN497" s="100" t="s">
        <v>3238</v>
      </c>
      <c r="BP497" s="101" t="s">
        <v>7091</v>
      </c>
      <c r="BQ497" s="100" t="s">
        <v>269</v>
      </c>
      <c r="BR497" s="100" t="s">
        <v>418</v>
      </c>
      <c r="BS497" s="101" t="s">
        <v>7092</v>
      </c>
      <c r="BX497" s="100" t="s">
        <v>269</v>
      </c>
      <c r="BY497" s="100" t="s">
        <v>269</v>
      </c>
      <c r="CD497" s="100">
        <v>32020000000</v>
      </c>
      <c r="CE497" s="100" t="s">
        <v>3036</v>
      </c>
      <c r="CF497" s="100">
        <v>18903</v>
      </c>
      <c r="CT497" s="100" t="b">
        <f>Table1[[#This Row],[company_name_netzero]]&lt;&gt;""</f>
        <v>1</v>
      </c>
      <c r="CZ497" s="100" t="b">
        <f>Table1[[#This Row],[company_name_re100]]&lt;&gt;""</f>
        <v>0</v>
      </c>
    </row>
    <row r="498" spans="1:104" ht="21.9" hidden="1" customHeight="1">
      <c r="A498" s="100">
        <v>496</v>
      </c>
      <c r="B498" s="100" t="s">
        <v>2193</v>
      </c>
      <c r="C498" s="100" t="s">
        <v>7093</v>
      </c>
      <c r="D498" s="100" t="s">
        <v>2194</v>
      </c>
      <c r="E498" s="103">
        <v>0.17399999999999999</v>
      </c>
      <c r="F498" s="100" t="s">
        <v>2195</v>
      </c>
      <c r="G498" s="103">
        <v>0.47499999999999998</v>
      </c>
      <c r="H498" s="100" t="s">
        <v>2196</v>
      </c>
      <c r="I498" s="102">
        <v>42091</v>
      </c>
      <c r="J498" s="100" t="s">
        <v>2976</v>
      </c>
      <c r="K498" s="100">
        <v>9</v>
      </c>
      <c r="L498" s="100">
        <v>40015846</v>
      </c>
      <c r="M498" s="100" t="s">
        <v>7094</v>
      </c>
      <c r="N498" s="100" t="s">
        <v>7095</v>
      </c>
      <c r="O498" s="100" t="s">
        <v>7096</v>
      </c>
      <c r="P498" s="100" t="s">
        <v>2980</v>
      </c>
      <c r="Q498" s="100" t="s">
        <v>3328</v>
      </c>
      <c r="R498" s="100" t="s">
        <v>3181</v>
      </c>
      <c r="S498" s="100" t="s">
        <v>3085</v>
      </c>
      <c r="T498" s="100" t="s">
        <v>673</v>
      </c>
      <c r="U498" s="100" t="s">
        <v>2984</v>
      </c>
      <c r="V498" s="100">
        <v>2030</v>
      </c>
      <c r="W498" s="100" t="s">
        <v>673</v>
      </c>
      <c r="X498" s="100" t="s">
        <v>2984</v>
      </c>
      <c r="Y498" s="100">
        <v>2050</v>
      </c>
      <c r="Z498" s="100" t="s">
        <v>673</v>
      </c>
      <c r="AA498" s="100">
        <v>2050</v>
      </c>
      <c r="AB498" s="101" t="s">
        <v>7097</v>
      </c>
      <c r="AE498" s="100" t="s">
        <v>2987</v>
      </c>
      <c r="AG498" s="104">
        <v>45435.041666666664</v>
      </c>
      <c r="AH498" s="100" t="b">
        <f>Table1[[#This Row],[sbti_id]]&lt;&gt;""</f>
        <v>1</v>
      </c>
      <c r="AI498" s="100" t="s">
        <v>2193</v>
      </c>
      <c r="AJ498" s="100" t="s">
        <v>3334</v>
      </c>
      <c r="AK498" s="100" t="s">
        <v>3040</v>
      </c>
      <c r="AL498" s="100" t="s">
        <v>2264</v>
      </c>
      <c r="AM498" s="100" t="s">
        <v>269</v>
      </c>
      <c r="AN498" s="100" t="s">
        <v>417</v>
      </c>
      <c r="AQ498" s="100">
        <v>2050</v>
      </c>
      <c r="AR498" s="100" t="s">
        <v>2992</v>
      </c>
      <c r="AS498" s="100">
        <v>2024</v>
      </c>
      <c r="AT498" s="100" t="s">
        <v>7098</v>
      </c>
      <c r="AU498" s="100" t="s">
        <v>7099</v>
      </c>
      <c r="AV498" s="100" t="s">
        <v>2995</v>
      </c>
      <c r="AW498" s="100">
        <v>2030</v>
      </c>
      <c r="AX498" s="100">
        <v>90</v>
      </c>
      <c r="AY498" s="100">
        <v>2022</v>
      </c>
      <c r="AZ498" s="100" t="s">
        <v>7100</v>
      </c>
      <c r="BA498" s="100" t="s">
        <v>7101</v>
      </c>
      <c r="BB498" s="100" t="s">
        <v>2998</v>
      </c>
      <c r="BC498" s="100" t="s">
        <v>266</v>
      </c>
      <c r="BD498" s="100" t="s">
        <v>266</v>
      </c>
      <c r="BE498" s="100" t="s">
        <v>266</v>
      </c>
      <c r="BF498" s="100" t="s">
        <v>7102</v>
      </c>
      <c r="BG498" s="100" t="s">
        <v>266</v>
      </c>
      <c r="BH498" s="100" t="s">
        <v>3126</v>
      </c>
      <c r="BI498" s="100" t="s">
        <v>3001</v>
      </c>
      <c r="BJ498" s="100" t="s">
        <v>269</v>
      </c>
      <c r="BK498" s="100" t="s">
        <v>267</v>
      </c>
      <c r="BL498" s="100" t="s">
        <v>7103</v>
      </c>
      <c r="BM498" s="100" t="s">
        <v>266</v>
      </c>
      <c r="BN498" s="100" t="s">
        <v>3061</v>
      </c>
      <c r="BQ498" s="100" t="s">
        <v>269</v>
      </c>
      <c r="BR498" s="100" t="s">
        <v>418</v>
      </c>
      <c r="BS498" s="100" t="s">
        <v>7104</v>
      </c>
      <c r="BX498" s="100" t="s">
        <v>269</v>
      </c>
      <c r="BY498" s="100" t="s">
        <v>269</v>
      </c>
      <c r="CD498" s="100">
        <v>32669000000</v>
      </c>
      <c r="CE498" s="100" t="s">
        <v>3005</v>
      </c>
      <c r="CF498" s="100">
        <v>82955</v>
      </c>
      <c r="CT498" s="100" t="b">
        <f>Table1[[#This Row],[company_name_netzero]]&lt;&gt;""</f>
        <v>1</v>
      </c>
      <c r="CZ498" s="100" t="b">
        <f>Table1[[#This Row],[company_name_re100]]&lt;&gt;""</f>
        <v>0</v>
      </c>
    </row>
    <row r="499" spans="1:104" ht="21.9" hidden="1" customHeight="1">
      <c r="A499" s="100">
        <v>497</v>
      </c>
      <c r="B499" s="100" t="s">
        <v>1327</v>
      </c>
      <c r="C499" s="100" t="s">
        <v>7105</v>
      </c>
      <c r="D499" s="100" t="s">
        <v>1328</v>
      </c>
      <c r="E499" s="103">
        <v>3.5999999999999997E-2</v>
      </c>
      <c r="F499" s="100" t="s">
        <v>1329</v>
      </c>
      <c r="G499" s="103">
        <v>-2.1999999999999999E-2</v>
      </c>
      <c r="H499" s="100" t="s">
        <v>1330</v>
      </c>
      <c r="I499" s="102">
        <v>95000</v>
      </c>
      <c r="J499" s="100" t="s">
        <v>2976</v>
      </c>
      <c r="K499" s="100">
        <v>8</v>
      </c>
      <c r="L499" s="100">
        <v>40013615</v>
      </c>
      <c r="M499" s="100" t="s">
        <v>7106</v>
      </c>
      <c r="N499" s="100" t="s">
        <v>7107</v>
      </c>
      <c r="P499" s="100" t="s">
        <v>2980</v>
      </c>
      <c r="Q499" s="100" t="s">
        <v>4934</v>
      </c>
      <c r="R499" s="100" t="s">
        <v>3136</v>
      </c>
      <c r="S499" s="100" t="s">
        <v>7108</v>
      </c>
      <c r="T499" s="100" t="s">
        <v>673</v>
      </c>
      <c r="U499" s="100" t="s">
        <v>2984</v>
      </c>
      <c r="V499" s="100" t="s">
        <v>7109</v>
      </c>
      <c r="Z499" s="100" t="s">
        <v>1421</v>
      </c>
      <c r="AB499" s="100" t="s">
        <v>7110</v>
      </c>
      <c r="AC499" s="100" t="s">
        <v>2986</v>
      </c>
      <c r="AD499" s="104">
        <v>45001.041666666664</v>
      </c>
      <c r="AE499" s="100" t="s">
        <v>2987</v>
      </c>
      <c r="AF499" s="100" t="s">
        <v>2988</v>
      </c>
      <c r="AG499" s="104">
        <v>45862.041666666664</v>
      </c>
      <c r="AH499" s="100" t="b">
        <f>Table1[[#This Row],[sbti_id]]&lt;&gt;""</f>
        <v>1</v>
      </c>
      <c r="AI499" s="100" t="s">
        <v>1327</v>
      </c>
      <c r="AJ499" s="100" t="s">
        <v>4937</v>
      </c>
      <c r="AK499" s="100" t="s">
        <v>3136</v>
      </c>
      <c r="AL499" s="100" t="s">
        <v>2264</v>
      </c>
      <c r="AM499" s="100" t="s">
        <v>269</v>
      </c>
      <c r="AN499" s="100" t="s">
        <v>417</v>
      </c>
      <c r="AQ499" s="100">
        <v>2045</v>
      </c>
      <c r="AR499" s="100" t="s">
        <v>2992</v>
      </c>
      <c r="AS499" s="100">
        <v>2021</v>
      </c>
      <c r="AT499" s="101" t="s">
        <v>7111</v>
      </c>
      <c r="AU499" s="100" t="s">
        <v>7112</v>
      </c>
      <c r="AV499" s="100" t="s">
        <v>3027</v>
      </c>
      <c r="AW499" s="100">
        <v>2025</v>
      </c>
      <c r="AX499" s="100">
        <v>50</v>
      </c>
      <c r="AY499" s="100">
        <v>2020</v>
      </c>
      <c r="AZ499" s="101" t="s">
        <v>7113</v>
      </c>
      <c r="BA499" s="101" t="s">
        <v>7114</v>
      </c>
      <c r="BB499" s="100" t="s">
        <v>2998</v>
      </c>
      <c r="BC499" s="100" t="s">
        <v>266</v>
      </c>
      <c r="BD499" s="100" t="s">
        <v>266</v>
      </c>
      <c r="BE499" s="100" t="s">
        <v>266</v>
      </c>
      <c r="BF499" s="101" t="s">
        <v>7115</v>
      </c>
      <c r="BG499" s="100" t="s">
        <v>266</v>
      </c>
      <c r="BH499" s="100" t="s">
        <v>3469</v>
      </c>
      <c r="BI499" s="100" t="s">
        <v>3001</v>
      </c>
      <c r="BJ499" s="100" t="s">
        <v>269</v>
      </c>
      <c r="BK499" s="100" t="s">
        <v>266</v>
      </c>
      <c r="BL499" s="101" t="s">
        <v>7116</v>
      </c>
      <c r="BM499" s="100" t="s">
        <v>266</v>
      </c>
      <c r="BN499" s="100" t="s">
        <v>3352</v>
      </c>
      <c r="BQ499" s="100" t="s">
        <v>269</v>
      </c>
      <c r="BR499" s="100" t="s">
        <v>267</v>
      </c>
      <c r="BS499" s="101" t="s">
        <v>7117</v>
      </c>
      <c r="BX499" s="100" t="s">
        <v>269</v>
      </c>
      <c r="BY499" s="100" t="s">
        <v>269</v>
      </c>
      <c r="CD499" s="100">
        <v>33199000000</v>
      </c>
      <c r="CE499" s="100" t="s">
        <v>3130</v>
      </c>
      <c r="CF499" s="100">
        <v>95000</v>
      </c>
      <c r="CO499" s="100" t="s">
        <v>7118</v>
      </c>
      <c r="CT499" s="100" t="b">
        <f>Table1[[#This Row],[company_name_netzero]]&lt;&gt;""</f>
        <v>1</v>
      </c>
      <c r="CZ499" s="100" t="b">
        <f>Table1[[#This Row],[company_name_re100]]&lt;&gt;""</f>
        <v>0</v>
      </c>
    </row>
    <row r="500" spans="1:104" ht="21.9" hidden="1" customHeight="1">
      <c r="A500" s="100">
        <v>498</v>
      </c>
      <c r="B500" s="100" t="s">
        <v>2240</v>
      </c>
      <c r="C500" s="100" t="s">
        <v>7119</v>
      </c>
      <c r="D500" s="100" t="s">
        <v>2241</v>
      </c>
      <c r="E500" s="103">
        <v>0.155</v>
      </c>
      <c r="F500" s="100" t="s">
        <v>2242</v>
      </c>
      <c r="H500" s="100" t="s">
        <v>2243</v>
      </c>
      <c r="I500" s="102">
        <v>28675</v>
      </c>
      <c r="J500" s="100" t="s">
        <v>2976</v>
      </c>
      <c r="K500" s="100">
        <v>6</v>
      </c>
      <c r="AH500" s="100" t="b">
        <f>Table1[[#This Row],[sbti_id]]&lt;&gt;""</f>
        <v>0</v>
      </c>
      <c r="AI500" s="100" t="s">
        <v>7120</v>
      </c>
      <c r="AJ500" s="100" t="s">
        <v>3039</v>
      </c>
      <c r="AK500" s="100" t="s">
        <v>3040</v>
      </c>
      <c r="AL500" s="100" t="s">
        <v>2264</v>
      </c>
      <c r="AM500" s="100" t="s">
        <v>269</v>
      </c>
      <c r="AN500" s="100" t="s">
        <v>3013</v>
      </c>
      <c r="AS500" s="100">
        <v>2015</v>
      </c>
      <c r="AU500" s="100" t="s">
        <v>7121</v>
      </c>
      <c r="AV500" s="100" t="s">
        <v>3013</v>
      </c>
      <c r="BA500" s="101" t="s">
        <v>7122</v>
      </c>
      <c r="BB500" s="100" t="s">
        <v>267</v>
      </c>
      <c r="BC500" s="100" t="s">
        <v>267</v>
      </c>
      <c r="BD500" s="100" t="s">
        <v>267</v>
      </c>
      <c r="BE500" s="100" t="s">
        <v>267</v>
      </c>
      <c r="BG500" s="100" t="s">
        <v>269</v>
      </c>
      <c r="BI500" s="100" t="s">
        <v>3001</v>
      </c>
      <c r="BJ500" s="100" t="s">
        <v>269</v>
      </c>
      <c r="BK500" s="100" t="s">
        <v>267</v>
      </c>
      <c r="BM500" s="100" t="s">
        <v>267</v>
      </c>
      <c r="BQ500" s="100" t="s">
        <v>269</v>
      </c>
      <c r="BR500" s="100" t="s">
        <v>267</v>
      </c>
      <c r="BX500" s="100" t="s">
        <v>269</v>
      </c>
      <c r="BY500" s="100" t="s">
        <v>269</v>
      </c>
      <c r="CD500" s="100">
        <v>10648000000</v>
      </c>
      <c r="CE500" s="100" t="s">
        <v>3080</v>
      </c>
      <c r="CF500" s="100">
        <v>28675</v>
      </c>
      <c r="CT500" s="100" t="b">
        <f>Table1[[#This Row],[company_name_netzero]]&lt;&gt;""</f>
        <v>1</v>
      </c>
      <c r="CZ500" s="100" t="b">
        <f>Table1[[#This Row],[company_name_re100]]&lt;&gt;""</f>
        <v>0</v>
      </c>
    </row>
    <row r="501" spans="1:104" ht="21.9" hidden="1" customHeight="1">
      <c r="A501" s="100">
        <v>499</v>
      </c>
      <c r="B501" s="105" t="s">
        <v>2244</v>
      </c>
      <c r="C501" s="100" t="s">
        <v>7123</v>
      </c>
      <c r="D501" s="100" t="s">
        <v>2245</v>
      </c>
      <c r="E501" s="103">
        <v>0.11600000000000001</v>
      </c>
      <c r="F501" s="100" t="s">
        <v>2246</v>
      </c>
      <c r="G501" s="103">
        <v>-1.486</v>
      </c>
      <c r="H501" s="100" t="s">
        <v>2247</v>
      </c>
      <c r="I501" s="102">
        <v>102874</v>
      </c>
      <c r="J501" s="100" t="s">
        <v>2976</v>
      </c>
      <c r="K501" s="100">
        <v>8</v>
      </c>
      <c r="AG501" s="104"/>
      <c r="AH501" s="100" t="b">
        <f>Table1[[#This Row],[sbti_id]]&lt;&gt;""</f>
        <v>0</v>
      </c>
      <c r="CT501" s="100" t="b">
        <f>Table1[[#This Row],[company_name_netzero]]&lt;&gt;""</f>
        <v>0</v>
      </c>
      <c r="CZ501" s="100" t="b">
        <f>Table1[[#This Row],[company_name_re100]]&lt;&gt;""</f>
        <v>0</v>
      </c>
    </row>
    <row r="502" spans="1:104" ht="21.9" hidden="1" customHeight="1">
      <c r="A502" s="100">
        <v>500</v>
      </c>
      <c r="B502" s="100" t="s">
        <v>1008</v>
      </c>
      <c r="C502" s="100" t="s">
        <v>7124</v>
      </c>
      <c r="D502" s="100" t="s">
        <v>1009</v>
      </c>
      <c r="E502" s="103">
        <v>-1.7999999999999999E-2</v>
      </c>
      <c r="F502" s="100" t="s">
        <v>1010</v>
      </c>
      <c r="G502" s="103">
        <v>-0.57599999999999996</v>
      </c>
      <c r="H502" s="100" t="s">
        <v>1011</v>
      </c>
      <c r="I502" s="102">
        <v>88497</v>
      </c>
      <c r="J502" s="100">
        <v>-13</v>
      </c>
      <c r="K502" s="100">
        <v>16</v>
      </c>
      <c r="L502" s="120">
        <v>40003821</v>
      </c>
      <c r="M502" s="128" t="s">
        <v>7125</v>
      </c>
      <c r="N502" s="128" t="s">
        <v>7126</v>
      </c>
      <c r="O502" s="128" t="s">
        <v>7127</v>
      </c>
      <c r="P502" s="128" t="s">
        <v>2980</v>
      </c>
      <c r="Q502" s="128" t="s">
        <v>2336</v>
      </c>
      <c r="R502" s="128" t="s">
        <v>3136</v>
      </c>
      <c r="S502" s="128" t="s">
        <v>3983</v>
      </c>
      <c r="T502" s="128" t="s">
        <v>673</v>
      </c>
      <c r="U502" s="128" t="s">
        <v>3329</v>
      </c>
      <c r="V502" s="128">
        <v>2030</v>
      </c>
      <c r="W502" s="128" t="s">
        <v>673</v>
      </c>
      <c r="X502" s="128" t="s">
        <v>3329</v>
      </c>
      <c r="Y502" s="128">
        <v>2040</v>
      </c>
      <c r="Z502" s="128" t="s">
        <v>673</v>
      </c>
      <c r="AA502" s="128">
        <v>2040</v>
      </c>
      <c r="AB502" s="129" t="s">
        <v>7128</v>
      </c>
      <c r="AC502" s="128" t="s">
        <v>2986</v>
      </c>
      <c r="AD502" s="135">
        <v>44199.041666666664</v>
      </c>
      <c r="AE502" s="128" t="s">
        <v>3332</v>
      </c>
      <c r="AF502" s="128"/>
      <c r="AG502" s="136">
        <v>45116.041666666664</v>
      </c>
      <c r="AH502" s="100" t="b">
        <f>Table1[[#This Row],[sbti_id]]&lt;&gt;""</f>
        <v>1</v>
      </c>
      <c r="AI502" s="100" t="s">
        <v>1008</v>
      </c>
      <c r="AJ502" s="100" t="s">
        <v>4070</v>
      </c>
      <c r="AK502" s="100" t="s">
        <v>3136</v>
      </c>
      <c r="AL502" s="100" t="s">
        <v>2264</v>
      </c>
      <c r="AM502" s="100" t="s">
        <v>269</v>
      </c>
      <c r="AN502" s="100" t="s">
        <v>417</v>
      </c>
      <c r="AQ502" s="100">
        <v>2040</v>
      </c>
      <c r="AR502" s="100" t="s">
        <v>2992</v>
      </c>
      <c r="AS502" s="100">
        <v>2021</v>
      </c>
      <c r="AT502" s="101" t="s">
        <v>7129</v>
      </c>
      <c r="AU502" s="100" t="s">
        <v>7130</v>
      </c>
      <c r="AV502" s="100" t="s">
        <v>3444</v>
      </c>
      <c r="AW502" s="100">
        <v>2030</v>
      </c>
      <c r="AZ502" s="101" t="s">
        <v>7131</v>
      </c>
      <c r="BA502" s="101" t="s">
        <v>7132</v>
      </c>
      <c r="BB502" s="100" t="s">
        <v>3014</v>
      </c>
      <c r="BC502" s="100" t="s">
        <v>266</v>
      </c>
      <c r="BD502" s="100" t="s">
        <v>266</v>
      </c>
      <c r="BE502" s="100" t="s">
        <v>266</v>
      </c>
      <c r="BF502" s="100" t="s">
        <v>7133</v>
      </c>
      <c r="BG502" s="100" t="s">
        <v>266</v>
      </c>
      <c r="BH502" s="100" t="s">
        <v>3016</v>
      </c>
      <c r="BI502" s="100" t="s">
        <v>3001</v>
      </c>
      <c r="BJ502" s="100" t="s">
        <v>269</v>
      </c>
      <c r="BK502" s="100" t="s">
        <v>266</v>
      </c>
      <c r="BL502" s="101" t="s">
        <v>7134</v>
      </c>
      <c r="BM502" s="100" t="s">
        <v>266</v>
      </c>
      <c r="BN502" s="100" t="s">
        <v>4364</v>
      </c>
      <c r="BO502" s="100">
        <v>10</v>
      </c>
      <c r="BQ502" s="100" t="s">
        <v>269</v>
      </c>
      <c r="BR502" s="100" t="s">
        <v>267</v>
      </c>
      <c r="BS502" s="101" t="s">
        <v>7135</v>
      </c>
      <c r="BX502" s="100" t="s">
        <v>269</v>
      </c>
      <c r="BY502" s="100" t="s">
        <v>266</v>
      </c>
      <c r="CD502" s="100">
        <v>32257000000</v>
      </c>
      <c r="CE502" s="100" t="s">
        <v>3587</v>
      </c>
      <c r="CF502" s="100">
        <v>80425</v>
      </c>
      <c r="CT502" s="100" t="b">
        <f>Table1[[#This Row],[company_name_netzero]]&lt;&gt;""</f>
        <v>1</v>
      </c>
      <c r="CU502" s="100" t="s">
        <v>7136</v>
      </c>
      <c r="CV502" s="100">
        <v>2021</v>
      </c>
      <c r="CW502" s="100">
        <v>2030</v>
      </c>
      <c r="CX502" s="100" t="s">
        <v>3993</v>
      </c>
      <c r="CY502" s="100" t="s">
        <v>2336</v>
      </c>
      <c r="CZ502" s="100" t="b">
        <f>Table1[[#This Row],[company_name_re100]]&lt;&gt;""</f>
        <v>1</v>
      </c>
    </row>
    <row r="503" spans="1:104" ht="21.9" hidden="1" customHeight="1">
      <c r="E503" s="103"/>
      <c r="G503" s="103"/>
      <c r="I503" s="102"/>
      <c r="AG503" s="104"/>
      <c r="BA503" s="101"/>
    </row>
    <row r="504" spans="1:104" ht="21.9" hidden="1" customHeight="1">
      <c r="E504" s="103"/>
      <c r="G504" s="103"/>
      <c r="I504" s="102"/>
      <c r="AG504" s="104"/>
      <c r="BA504" s="101"/>
    </row>
    <row r="505" spans="1:104" ht="21.9" hidden="1" customHeight="1">
      <c r="E505" s="103"/>
      <c r="G505" s="103"/>
      <c r="I505" s="102"/>
      <c r="AG505" s="104"/>
      <c r="BA505" s="101"/>
    </row>
    <row r="506" spans="1:104" ht="21.9" hidden="1" customHeight="1">
      <c r="E506" s="103"/>
      <c r="G506" s="103"/>
      <c r="I506" s="102"/>
      <c r="AG506" s="104"/>
      <c r="BA506" s="101"/>
    </row>
    <row r="507" spans="1:104" ht="21.9" hidden="1" customHeight="1">
      <c r="E507" s="103"/>
      <c r="G507" s="103"/>
      <c r="I507" s="102"/>
      <c r="AG507" s="104"/>
      <c r="BA507" s="101"/>
    </row>
    <row r="508" spans="1:104" ht="21.9" hidden="1" customHeight="1">
      <c r="E508" s="103"/>
      <c r="G508" s="103"/>
      <c r="I508" s="102"/>
      <c r="AG508" s="104"/>
      <c r="BA508" s="101"/>
    </row>
    <row r="509" spans="1:104" ht="21.9" hidden="1" customHeight="1">
      <c r="E509" s="103"/>
      <c r="G509" s="103"/>
      <c r="I509" s="102"/>
      <c r="AG509" s="104"/>
      <c r="BA509" s="101"/>
    </row>
    <row r="510" spans="1:104" ht="21.9" hidden="1" customHeight="1">
      <c r="E510" s="103"/>
      <c r="G510" s="103"/>
      <c r="I510" s="102"/>
      <c r="AG510" s="104"/>
      <c r="BA510" s="101"/>
    </row>
    <row r="511" spans="1:104" ht="21.9" hidden="1" customHeight="1">
      <c r="E511" s="103"/>
      <c r="G511" s="103"/>
      <c r="I511" s="102"/>
      <c r="AG511" s="104"/>
      <c r="BA511" s="101"/>
    </row>
    <row r="512" spans="1:104" ht="21.9" hidden="1" customHeight="1">
      <c r="E512" s="103"/>
      <c r="G512" s="103"/>
      <c r="I512" s="102"/>
      <c r="AG512" s="104"/>
      <c r="BA512" s="101"/>
    </row>
    <row r="513" spans="5:53" ht="21.9" hidden="1" customHeight="1">
      <c r="E513" s="103"/>
      <c r="G513" s="103"/>
      <c r="I513" s="102"/>
      <c r="AG513" s="104"/>
      <c r="BA513" s="101"/>
    </row>
    <row r="514" spans="5:53" ht="21.9" hidden="1" customHeight="1">
      <c r="E514" s="103"/>
      <c r="G514" s="103"/>
      <c r="I514" s="102"/>
      <c r="AG514" s="104"/>
      <c r="BA514" s="101"/>
    </row>
    <row r="515" spans="5:53" ht="21.9" hidden="1" customHeight="1">
      <c r="E515" s="103"/>
      <c r="G515" s="103"/>
      <c r="I515" s="102"/>
      <c r="AG515" s="104"/>
      <c r="BA515" s="101"/>
    </row>
    <row r="516" spans="5:53" ht="21.9" hidden="1" customHeight="1">
      <c r="E516" s="103"/>
      <c r="G516" s="103"/>
      <c r="I516" s="102"/>
      <c r="AG516" s="104"/>
      <c r="BA516" s="101"/>
    </row>
    <row r="517" spans="5:53" ht="21.9" hidden="1" customHeight="1">
      <c r="E517" s="103"/>
      <c r="G517" s="103"/>
      <c r="I517" s="102"/>
      <c r="AG517" s="104"/>
      <c r="BA517" s="101"/>
    </row>
    <row r="518" spans="5:53" ht="21.9" hidden="1" customHeight="1">
      <c r="E518" s="103"/>
      <c r="G518" s="103"/>
      <c r="I518" s="102"/>
      <c r="AG518" s="104"/>
      <c r="BA518" s="101"/>
    </row>
    <row r="519" spans="5:53" ht="21.9" hidden="1" customHeight="1">
      <c r="E519" s="103"/>
      <c r="G519" s="103"/>
      <c r="I519" s="102"/>
      <c r="AG519" s="104"/>
      <c r="BA519" s="101"/>
    </row>
    <row r="520" spans="5:53" ht="21.9" hidden="1" customHeight="1">
      <c r="E520" s="103"/>
      <c r="G520" s="103"/>
      <c r="I520" s="102"/>
      <c r="AG520" s="104"/>
      <c r="BA520" s="101"/>
    </row>
    <row r="521" spans="5:53" ht="21.9" hidden="1" customHeight="1">
      <c r="E521" s="103"/>
      <c r="G521" s="103"/>
      <c r="I521" s="102"/>
      <c r="AG521" s="104"/>
      <c r="BA521" s="101"/>
    </row>
    <row r="522" spans="5:53" ht="21.9" hidden="1" customHeight="1">
      <c r="E522" s="103"/>
      <c r="G522" s="103"/>
      <c r="I522" s="102"/>
      <c r="AG522" s="104"/>
      <c r="BA522" s="101"/>
    </row>
  </sheetData>
  <phoneticPr fontId="40" type="noConversion"/>
  <hyperlinks>
    <hyperlink ref="AU7" r:id="rId1" xr:uid="{1635593B-AFD8-4A0F-B306-E313A2332EE7}"/>
  </hyperlinks>
  <pageMargins left="0.75" right="0.75" top="1" bottom="1" header="0.5" footer="0.5"/>
  <legacy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F4DE7-FDC2-4827-A6E0-A8D1E923778D}">
  <sheetPr>
    <tabColor theme="2" tint="-0.249977111117893"/>
  </sheetPr>
  <dimension ref="B3:F64"/>
  <sheetViews>
    <sheetView showGridLines="0" zoomScale="131" workbookViewId="0">
      <selection activeCell="AZ274" sqref="AZ274"/>
    </sheetView>
  </sheetViews>
  <sheetFormatPr defaultRowHeight="14.5"/>
  <cols>
    <col min="1" max="1" width="2.90625" customWidth="1"/>
    <col min="2" max="2" width="24.453125" bestFit="1" customWidth="1"/>
    <col min="3" max="3" width="11.90625" customWidth="1"/>
    <col min="12" max="12" width="25.08984375" bestFit="1" customWidth="1"/>
  </cols>
  <sheetData>
    <row r="3" spans="2:3">
      <c r="B3" s="2" t="s">
        <v>7137</v>
      </c>
      <c r="C3" s="2" t="s">
        <v>7138</v>
      </c>
    </row>
    <row r="4" spans="2:3">
      <c r="B4" t="s">
        <v>2991</v>
      </c>
      <c r="C4" t="s">
        <v>6</v>
      </c>
    </row>
    <row r="5" spans="2:3">
      <c r="B5" t="s">
        <v>417</v>
      </c>
      <c r="C5" t="s">
        <v>6</v>
      </c>
    </row>
    <row r="6" spans="2:3">
      <c r="B6" t="s">
        <v>675</v>
      </c>
      <c r="C6" t="s">
        <v>5</v>
      </c>
    </row>
    <row r="7" spans="2:3">
      <c r="B7" t="s">
        <v>3013</v>
      </c>
      <c r="C7" t="s">
        <v>7139</v>
      </c>
    </row>
    <row r="8" spans="2:3">
      <c r="B8" t="s">
        <v>9</v>
      </c>
      <c r="C8" t="s">
        <v>7140</v>
      </c>
    </row>
    <row r="9" spans="2:3">
      <c r="B9" t="s">
        <v>2995</v>
      </c>
      <c r="C9" t="s">
        <v>7140</v>
      </c>
    </row>
    <row r="10" spans="2:3">
      <c r="B10" t="s">
        <v>3265</v>
      </c>
      <c r="C10" t="s">
        <v>5</v>
      </c>
    </row>
    <row r="11" spans="2:3">
      <c r="B11" t="s">
        <v>3027</v>
      </c>
      <c r="C11" t="s">
        <v>7140</v>
      </c>
    </row>
    <row r="12" spans="2:3">
      <c r="B12" t="s">
        <v>4047</v>
      </c>
      <c r="C12" t="s">
        <v>5</v>
      </c>
    </row>
    <row r="13" spans="2:3">
      <c r="B13" t="s">
        <v>5593</v>
      </c>
      <c r="C13" t="s">
        <v>7140</v>
      </c>
    </row>
    <row r="14" spans="2:3">
      <c r="B14" t="s">
        <v>5973</v>
      </c>
      <c r="C14" t="s">
        <v>5</v>
      </c>
    </row>
    <row r="15" spans="2:3">
      <c r="B15" t="s">
        <v>6360</v>
      </c>
      <c r="C15" t="s">
        <v>7140</v>
      </c>
    </row>
    <row r="35" spans="2:5">
      <c r="B35" t="s">
        <v>7141</v>
      </c>
      <c r="C35" t="s">
        <v>7142</v>
      </c>
      <c r="E35" t="s">
        <v>7143</v>
      </c>
    </row>
    <row r="36" spans="2:5">
      <c r="B36" s="80" t="s">
        <v>7144</v>
      </c>
      <c r="C36" t="str">
        <f t="shared" ref="C36:C48" si="0">IF(
    OR(
        B36="Climate neutral",
        B36="Carbon neutral(ity)",
        B36="Climate positive",
        B36="Carbon negative",
        B36="GHG neutrality"
    ),
    "Y",
    "N"
)</f>
        <v>N</v>
      </c>
    </row>
    <row r="37" spans="2:5">
      <c r="B37" s="80" t="s">
        <v>3265</v>
      </c>
      <c r="C37" t="str">
        <f t="shared" si="0"/>
        <v>Y</v>
      </c>
    </row>
    <row r="38" spans="2:5">
      <c r="B38" s="80" t="s">
        <v>675</v>
      </c>
      <c r="C38" t="str">
        <f t="shared" si="0"/>
        <v>Y</v>
      </c>
    </row>
    <row r="39" spans="2:5">
      <c r="B39" s="80" t="s">
        <v>4047</v>
      </c>
      <c r="C39" t="str">
        <f t="shared" si="0"/>
        <v>Y</v>
      </c>
    </row>
    <row r="40" spans="2:5">
      <c r="B40" s="80" t="s">
        <v>5973</v>
      </c>
      <c r="C40" t="str">
        <f t="shared" si="0"/>
        <v>Y</v>
      </c>
    </row>
    <row r="41" spans="2:5">
      <c r="B41" s="80" t="s">
        <v>3027</v>
      </c>
      <c r="C41" t="str">
        <f t="shared" si="0"/>
        <v>N</v>
      </c>
    </row>
    <row r="42" spans="2:5">
      <c r="B42" s="80" t="s">
        <v>2995</v>
      </c>
      <c r="C42" t="str">
        <f t="shared" si="0"/>
        <v>N</v>
      </c>
    </row>
    <row r="43" spans="2:5">
      <c r="B43" s="80" t="s">
        <v>417</v>
      </c>
      <c r="C43" t="str">
        <f t="shared" si="0"/>
        <v>N</v>
      </c>
    </row>
    <row r="44" spans="2:5">
      <c r="B44" s="80" t="s">
        <v>3013</v>
      </c>
      <c r="C44" t="str">
        <f t="shared" si="0"/>
        <v>N</v>
      </c>
    </row>
    <row r="45" spans="2:5">
      <c r="B45" s="80" t="s">
        <v>9</v>
      </c>
      <c r="C45" t="str">
        <f t="shared" si="0"/>
        <v>N</v>
      </c>
    </row>
    <row r="46" spans="2:5">
      <c r="B46" s="80" t="s">
        <v>5593</v>
      </c>
      <c r="C46" t="str">
        <f t="shared" si="0"/>
        <v>N</v>
      </c>
    </row>
    <row r="47" spans="2:5">
      <c r="B47" s="80" t="s">
        <v>2991</v>
      </c>
      <c r="C47" t="str">
        <f t="shared" si="0"/>
        <v>N</v>
      </c>
    </row>
    <row r="48" spans="2:5">
      <c r="B48" s="80" t="s">
        <v>7145</v>
      </c>
      <c r="C48" t="str">
        <f t="shared" si="0"/>
        <v>N</v>
      </c>
    </row>
    <row r="51" spans="2:6">
      <c r="B51" t="s">
        <v>7141</v>
      </c>
      <c r="F51" s="17" t="s">
        <v>7146</v>
      </c>
    </row>
    <row r="52" spans="2:6">
      <c r="B52" s="80" t="s">
        <v>7144</v>
      </c>
    </row>
    <row r="53" spans="2:6">
      <c r="B53" s="80" t="s">
        <v>3265</v>
      </c>
    </row>
    <row r="54" spans="2:6">
      <c r="B54" s="80" t="s">
        <v>675</v>
      </c>
    </row>
    <row r="55" spans="2:6">
      <c r="B55" s="80" t="s">
        <v>4047</v>
      </c>
    </row>
    <row r="56" spans="2:6">
      <c r="B56" s="80" t="s">
        <v>5973</v>
      </c>
    </row>
    <row r="57" spans="2:6">
      <c r="B57" s="80" t="s">
        <v>3027</v>
      </c>
    </row>
    <row r="58" spans="2:6">
      <c r="B58" s="80" t="s">
        <v>2995</v>
      </c>
    </row>
    <row r="59" spans="2:6">
      <c r="B59" s="80" t="s">
        <v>417</v>
      </c>
    </row>
    <row r="60" spans="2:6">
      <c r="B60" s="80" t="s">
        <v>3013</v>
      </c>
    </row>
    <row r="61" spans="2:6">
      <c r="B61" s="80" t="s">
        <v>9</v>
      </c>
    </row>
    <row r="62" spans="2:6">
      <c r="B62" s="80" t="s">
        <v>5593</v>
      </c>
    </row>
    <row r="63" spans="2:6">
      <c r="B63" s="80" t="s">
        <v>2991</v>
      </c>
    </row>
    <row r="64" spans="2:6">
      <c r="B64" s="80" t="s">
        <v>7145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F7F0B-E5A4-4C62-BD71-06E918DE22CC}">
  <sheetPr>
    <tabColor theme="2" tint="-0.249977111117893"/>
  </sheetPr>
  <dimension ref="A1:BP503"/>
  <sheetViews>
    <sheetView showGridLines="0" zoomScale="74" zoomScaleNormal="90" workbookViewId="0">
      <pane xSplit="3" ySplit="3" topLeftCell="AN4" activePane="bottomRight" state="frozen"/>
      <selection activeCell="AZ274" sqref="AZ274"/>
      <selection pane="topRight" activeCell="AZ274" sqref="AZ274"/>
      <selection pane="bottomLeft" activeCell="AZ274" sqref="AZ274"/>
      <selection pane="bottomRight" activeCell="AZ274" sqref="AZ274"/>
    </sheetView>
  </sheetViews>
  <sheetFormatPr defaultRowHeight="13.4" customHeight="1" outlineLevelCol="1"/>
  <cols>
    <col min="1" max="1" width="9.54296875" bestFit="1" customWidth="1"/>
    <col min="2" max="2" width="11.08984375" customWidth="1"/>
    <col min="3" max="3" width="39.90625" style="11" bestFit="1" customWidth="1"/>
    <col min="4" max="4" width="24.453125" bestFit="1" customWidth="1"/>
    <col min="5" max="5" width="25" bestFit="1" customWidth="1"/>
    <col min="6" max="6" width="11.54296875" bestFit="1" customWidth="1"/>
    <col min="7" max="7" width="11.90625" customWidth="1"/>
    <col min="8" max="8" width="19.54296875" style="8" bestFit="1" customWidth="1"/>
    <col min="9" max="9" width="17.90625" bestFit="1" customWidth="1"/>
    <col min="10" max="10" width="17.08984375" bestFit="1" customWidth="1"/>
    <col min="11" max="11" width="11.90625" bestFit="1" customWidth="1"/>
    <col min="12" max="12" width="10.90625" bestFit="1" customWidth="1"/>
    <col min="13" max="13" width="20.453125" bestFit="1" customWidth="1"/>
    <col min="14" max="14" width="17.90625" style="11" bestFit="1" customWidth="1"/>
    <col min="15" max="15" width="11.08984375" bestFit="1" customWidth="1"/>
    <col min="16" max="16" width="13.90625" bestFit="1" customWidth="1"/>
    <col min="17" max="17" width="13.90625" style="11" bestFit="1" customWidth="1"/>
    <col min="18" max="18" width="25.08984375" style="37" hidden="1" customWidth="1" outlineLevel="1"/>
    <col min="19" max="19" width="17.90625" style="37" hidden="1" customWidth="1" outlineLevel="1"/>
    <col min="20" max="20" width="17.90625" style="38" hidden="1" customWidth="1" outlineLevel="1"/>
    <col min="21" max="21" width="17.90625" bestFit="1" customWidth="1" collapsed="1"/>
    <col min="22" max="22" width="57.90625" bestFit="1" customWidth="1"/>
    <col min="23" max="23" width="35.90625" bestFit="1" customWidth="1"/>
    <col min="24" max="24" width="60" bestFit="1" customWidth="1"/>
    <col min="25" max="25" width="23" bestFit="1" customWidth="1"/>
    <col min="26" max="26" width="29.90625" bestFit="1" customWidth="1"/>
    <col min="27" max="27" width="21.08984375" bestFit="1" customWidth="1"/>
    <col min="28" max="28" width="39" bestFit="1" customWidth="1"/>
    <col min="29" max="29" width="26.08984375" customWidth="1"/>
    <col min="30" max="30" width="18.08984375" bestFit="1" customWidth="1"/>
    <col min="31" max="31" width="17.08984375" style="11" bestFit="1" customWidth="1"/>
    <col min="32" max="32" width="34.54296875" bestFit="1" customWidth="1"/>
    <col min="33" max="33" width="124.90625" bestFit="1" customWidth="1"/>
    <col min="34" max="34" width="71.08984375" bestFit="1" customWidth="1"/>
    <col min="35" max="35" width="33.90625" bestFit="1" customWidth="1"/>
    <col min="36" max="36" width="30.08984375" bestFit="1" customWidth="1"/>
    <col min="37" max="37" width="38.453125" bestFit="1" customWidth="1"/>
    <col min="38" max="38" width="28.90625" bestFit="1" customWidth="1"/>
    <col min="39" max="39" width="37.08984375" bestFit="1" customWidth="1"/>
    <col min="40" max="40" width="56.08984375" bestFit="1" customWidth="1"/>
    <col min="41" max="41" width="56.08984375" customWidth="1"/>
    <col min="42" max="42" width="35" bestFit="1" customWidth="1"/>
    <col min="43" max="43" width="31.08984375" style="11" bestFit="1" customWidth="1"/>
    <col min="44" max="44" width="91.90625" bestFit="1" customWidth="1"/>
    <col min="45" max="45" width="35.453125" bestFit="1" customWidth="1"/>
    <col min="46" max="46" width="34.90625" bestFit="1" customWidth="1"/>
    <col min="47" max="47" width="24.08984375" bestFit="1" customWidth="1"/>
    <col min="48" max="48" width="32.90625" hidden="1" customWidth="1" outlineLevel="1"/>
    <col min="49" max="49" width="23" bestFit="1" customWidth="1" collapsed="1"/>
    <col min="50" max="50" width="31.08984375" bestFit="1" customWidth="1"/>
    <col min="51" max="51" width="58" bestFit="1" customWidth="1"/>
    <col min="52" max="52" width="58" customWidth="1"/>
    <col min="53" max="53" width="146.90625" bestFit="1" customWidth="1"/>
    <col min="54" max="54" width="168.08984375" style="11" bestFit="1" customWidth="1"/>
    <col min="55" max="55" width="20.90625" bestFit="1" customWidth="1"/>
    <col min="56" max="56" width="54.453125" customWidth="1" outlineLevel="1"/>
    <col min="57" max="63" width="42.90625" customWidth="1" outlineLevel="1"/>
    <col min="64" max="64" width="34.90625" style="11" customWidth="1" outlineLevel="1"/>
    <col min="66" max="66" width="11" style="45" bestFit="1" customWidth="1"/>
    <col min="68" max="68" width="8.90625" style="11"/>
  </cols>
  <sheetData>
    <row r="1" spans="1:68" ht="13.4" customHeight="1">
      <c r="A1" s="9" t="s">
        <v>7290</v>
      </c>
      <c r="B1" s="9"/>
      <c r="C1" s="10"/>
      <c r="D1" s="9" t="s">
        <v>7291</v>
      </c>
      <c r="E1" s="9"/>
      <c r="F1" s="9"/>
      <c r="G1" s="9"/>
      <c r="H1" s="13"/>
      <c r="I1" s="9"/>
      <c r="J1" s="9"/>
      <c r="K1" s="9"/>
      <c r="L1" s="9"/>
      <c r="M1" s="9"/>
      <c r="N1" s="10"/>
      <c r="O1" s="12" t="s">
        <v>2</v>
      </c>
      <c r="P1" s="9"/>
      <c r="Q1" s="10"/>
      <c r="R1" s="35"/>
      <c r="S1" s="35"/>
      <c r="T1" s="36"/>
      <c r="U1" s="9" t="s">
        <v>3</v>
      </c>
      <c r="V1" s="9"/>
      <c r="W1" s="9"/>
      <c r="X1" s="9"/>
      <c r="Y1" s="9"/>
      <c r="Z1" s="9"/>
      <c r="AA1" s="9"/>
      <c r="AB1" s="9"/>
      <c r="AC1" s="9"/>
      <c r="AD1" s="9"/>
      <c r="AE1" s="10"/>
      <c r="AF1" s="9"/>
      <c r="AG1" s="12" t="s">
        <v>5</v>
      </c>
      <c r="AH1" s="9"/>
      <c r="AI1" s="9"/>
      <c r="AJ1" s="9"/>
      <c r="AK1" s="9"/>
      <c r="AL1" s="9"/>
      <c r="AM1" s="9"/>
      <c r="AN1" s="9"/>
      <c r="AO1" s="9"/>
      <c r="AP1" s="9"/>
      <c r="AQ1" s="10"/>
      <c r="AR1" s="12" t="s">
        <v>6</v>
      </c>
      <c r="AS1" s="9"/>
      <c r="AT1" s="9"/>
      <c r="AU1" s="9"/>
      <c r="AV1" s="9"/>
      <c r="AW1" s="9"/>
      <c r="AX1" s="9"/>
      <c r="AY1" s="9"/>
      <c r="AZ1" s="9"/>
      <c r="BA1" s="9"/>
      <c r="BB1" s="10"/>
      <c r="BC1" s="9"/>
      <c r="BD1" s="9"/>
      <c r="BE1" s="9"/>
      <c r="BF1" s="9"/>
      <c r="BG1" s="9"/>
      <c r="BH1" s="9"/>
      <c r="BI1" s="9"/>
      <c r="BJ1" s="9"/>
      <c r="BK1" s="9"/>
      <c r="BL1" s="10"/>
      <c r="BM1" s="9" t="s">
        <v>9</v>
      </c>
      <c r="BN1" s="44"/>
      <c r="BO1" s="9"/>
      <c r="BP1" s="10"/>
    </row>
    <row r="2" spans="1:68" ht="13.4" customHeight="1">
      <c r="AR2" s="12"/>
      <c r="AS2" s="9"/>
      <c r="AT2" s="9"/>
      <c r="AU2" s="9"/>
      <c r="AV2" s="9"/>
      <c r="AW2" s="9"/>
      <c r="AX2" s="9"/>
      <c r="AY2" s="9"/>
      <c r="AZ2" s="9"/>
      <c r="BA2" s="9"/>
      <c r="BB2" s="10"/>
      <c r="BD2" t="s">
        <v>8</v>
      </c>
    </row>
    <row r="3" spans="1:68" s="55" customFormat="1" ht="13.4" customHeight="1">
      <c r="A3" s="55" t="s">
        <v>13</v>
      </c>
      <c r="B3" s="55" t="s">
        <v>14</v>
      </c>
      <c r="C3" s="57" t="s">
        <v>15</v>
      </c>
      <c r="D3" s="56" t="s">
        <v>16</v>
      </c>
      <c r="E3" s="55" t="s">
        <v>17</v>
      </c>
      <c r="F3" s="56" t="s">
        <v>18</v>
      </c>
      <c r="G3" s="55" t="s">
        <v>19</v>
      </c>
      <c r="H3" s="58" t="s">
        <v>20</v>
      </c>
      <c r="I3" s="55" t="s">
        <v>21</v>
      </c>
      <c r="J3" s="55" t="s">
        <v>22</v>
      </c>
      <c r="K3" s="55" t="s">
        <v>23</v>
      </c>
      <c r="L3" s="55" t="s">
        <v>24</v>
      </c>
      <c r="M3" s="55" t="s">
        <v>7292</v>
      </c>
      <c r="N3" s="57" t="s">
        <v>25</v>
      </c>
      <c r="O3" s="55" t="s">
        <v>26</v>
      </c>
      <c r="P3" s="55" t="s">
        <v>27</v>
      </c>
      <c r="Q3" s="57" t="s">
        <v>28</v>
      </c>
      <c r="R3" s="55" t="s">
        <v>7293</v>
      </c>
      <c r="S3" s="55" t="s">
        <v>7294</v>
      </c>
      <c r="T3" s="57" t="s">
        <v>7295</v>
      </c>
      <c r="U3" s="55" t="s">
        <v>7296</v>
      </c>
      <c r="V3" s="55" t="s">
        <v>30</v>
      </c>
      <c r="W3" s="55" t="s">
        <v>31</v>
      </c>
      <c r="X3" s="55" t="s">
        <v>32</v>
      </c>
      <c r="Y3" s="55" t="s">
        <v>33</v>
      </c>
      <c r="Z3" s="55" t="s">
        <v>34</v>
      </c>
      <c r="AA3" s="55" t="s">
        <v>35</v>
      </c>
      <c r="AB3" s="55" t="s">
        <v>36</v>
      </c>
      <c r="AC3" s="55" t="s">
        <v>7297</v>
      </c>
      <c r="AD3" s="55" t="s">
        <v>7298</v>
      </c>
      <c r="AE3" s="57" t="s">
        <v>7299</v>
      </c>
      <c r="AF3" s="79" t="s">
        <v>40</v>
      </c>
      <c r="AG3" s="56" t="s">
        <v>7300</v>
      </c>
      <c r="AH3" s="56" t="s">
        <v>7301</v>
      </c>
      <c r="AI3" s="56" t="s">
        <v>48</v>
      </c>
      <c r="AJ3" s="56" t="s">
        <v>7302</v>
      </c>
      <c r="AK3" s="55" t="s">
        <v>7303</v>
      </c>
      <c r="AL3" s="55" t="s">
        <v>7304</v>
      </c>
      <c r="AM3" s="55" t="s">
        <v>7305</v>
      </c>
      <c r="AN3" s="78" t="s">
        <v>7306</v>
      </c>
      <c r="AO3" s="56" t="s">
        <v>7307</v>
      </c>
      <c r="AP3" s="55" t="s">
        <v>49</v>
      </c>
      <c r="AQ3" s="57" t="s">
        <v>50</v>
      </c>
      <c r="AR3" s="56" t="s">
        <v>7308</v>
      </c>
      <c r="AS3" s="56" t="s">
        <v>53</v>
      </c>
      <c r="AT3" s="56" t="s">
        <v>54</v>
      </c>
      <c r="AU3" s="56" t="s">
        <v>7309</v>
      </c>
      <c r="AV3" s="59" t="s">
        <v>7310</v>
      </c>
      <c r="AW3" s="55" t="s">
        <v>7311</v>
      </c>
      <c r="AX3" s="55" t="s">
        <v>7312</v>
      </c>
      <c r="AY3" s="79" t="s">
        <v>7313</v>
      </c>
      <c r="AZ3" s="56" t="s">
        <v>7307</v>
      </c>
      <c r="BA3" s="55" t="s">
        <v>7314</v>
      </c>
      <c r="BB3" s="57" t="s">
        <v>56</v>
      </c>
      <c r="BC3" s="60" t="s">
        <v>7315</v>
      </c>
      <c r="BD3" s="60" t="s">
        <v>60</v>
      </c>
      <c r="BE3" s="61" t="s">
        <v>7316</v>
      </c>
      <c r="BF3" s="60" t="s">
        <v>7317</v>
      </c>
      <c r="BG3" s="60" t="s">
        <v>7318</v>
      </c>
      <c r="BH3" s="61" t="s">
        <v>7319</v>
      </c>
      <c r="BI3" s="61" t="s">
        <v>7320</v>
      </c>
      <c r="BJ3" s="61" t="s">
        <v>7321</v>
      </c>
      <c r="BK3" s="62" t="s">
        <v>7322</v>
      </c>
      <c r="BL3" s="62" t="s">
        <v>7323</v>
      </c>
      <c r="BM3" s="55" t="s">
        <v>63</v>
      </c>
      <c r="BN3" s="63" t="s">
        <v>64</v>
      </c>
      <c r="BP3" s="57"/>
    </row>
    <row r="4" spans="1:68" s="24" customFormat="1" ht="13.4" customHeight="1">
      <c r="A4" s="25">
        <v>1</v>
      </c>
      <c r="C4" s="26" t="s">
        <v>76</v>
      </c>
      <c r="D4" t="s">
        <v>7152</v>
      </c>
      <c r="E4" s="24" t="s">
        <v>3005</v>
      </c>
      <c r="F4" t="s">
        <v>7286</v>
      </c>
      <c r="G4" s="24" t="s">
        <v>2990</v>
      </c>
      <c r="H4" s="27" t="s">
        <v>77</v>
      </c>
      <c r="I4" s="24" t="s">
        <v>78</v>
      </c>
      <c r="J4" s="24">
        <v>0.253</v>
      </c>
      <c r="K4" s="24" t="s">
        <v>79</v>
      </c>
      <c r="L4" s="24">
        <v>2100000</v>
      </c>
      <c r="N4" s="26">
        <v>31</v>
      </c>
      <c r="O4" s="24" t="s">
        <v>86</v>
      </c>
      <c r="P4" s="24">
        <v>2015</v>
      </c>
      <c r="Q4" s="26">
        <v>2035</v>
      </c>
      <c r="R4" s="39"/>
      <c r="S4" s="39"/>
      <c r="T4" s="40"/>
      <c r="U4" s="24" t="s">
        <v>86</v>
      </c>
      <c r="V4" s="24" t="s">
        <v>7324</v>
      </c>
      <c r="W4" s="24" t="s">
        <v>674</v>
      </c>
      <c r="X4" s="24">
        <v>2030</v>
      </c>
      <c r="AB4" s="24" t="s">
        <v>689</v>
      </c>
      <c r="AC4" s="24" t="s">
        <v>689</v>
      </c>
      <c r="AE4" s="26"/>
      <c r="AF4" t="str">
        <f>_xlfn.LET(
    _xlpm.result, _xlfn.XLOOKUP(C4, Table1[company_name], Table1[End_target], "NOT FOUND"),
    IF(_xlpm.result = "NOT FOUND", "NOT FOUND", IF(_xlpm.result = 0, "", _xlpm.result))
)</f>
        <v>Zero emissions</v>
      </c>
      <c r="AG4"/>
      <c r="AH4"/>
      <c r="AI4"/>
      <c r="AJ4">
        <f>_xlfn.LET(
    _xlpm.result, _xlfn.XLOOKUP(C4, Table1[company_name], Table1[End_target_year], "NOT FOUND"),
    IF(_xlpm.result = "NOT FOUND", "NOT FOUND", IF(_xlpm.result = 0, "", _xlpm.result))
)</f>
        <v>2040</v>
      </c>
      <c r="AN4" t="str">
        <f>_xlfn.LET(
    _xlpm.result, _xlfn.XLOOKUP(C4, Table1[company_name], Table1[Carbon_credits], "NOT FOUND"),
    IF(_xlpm.result = "NOT FOUND", "NOT FOUND", IF(_xlpm.result = 0, "", _xlpm.result))
)</f>
        <v>No</v>
      </c>
      <c r="AO4"/>
      <c r="AQ4" s="26"/>
      <c r="AR4"/>
      <c r="AS4" t="s">
        <v>691</v>
      </c>
      <c r="AT4" t="s">
        <v>2993</v>
      </c>
      <c r="AU4">
        <v>2040</v>
      </c>
      <c r="AY4" t="str">
        <f>_xlfn.LET(
    _xlpm.result, _xlfn.XLOOKUP(C4, Table1[company_name], Table1[Carbon_credits], "NOT FOUND"),
    IF(_xlpm.result = "NOT FOUND", "NOT FOUND", IF(_xlpm.result = 0, "", _xlpm.result))
)</f>
        <v>No</v>
      </c>
      <c r="AZ4" t="s">
        <v>269</v>
      </c>
      <c r="BA4" s="28" t="s">
        <v>7325</v>
      </c>
      <c r="BB4" s="22" t="s">
        <v>7326</v>
      </c>
      <c r="BC4" t="str">
        <f>_xlfn.LET(
    _xlpm.result, _xlfn.XLOOKUP(C4, Table1[company_name], Table1[Separate_removal_target], "NOT FOUND"),
    IF(_xlpm.result = "NOT FOUND", "NOT FOUND", IF(_xlpm.result = 0, "", _xlpm.result))
)</f>
        <v>No</v>
      </c>
      <c r="BD4" t="s">
        <v>86</v>
      </c>
      <c r="BF4" t="s">
        <v>2993</v>
      </c>
      <c r="BG4">
        <v>2040</v>
      </c>
      <c r="BL4" s="26"/>
      <c r="BM4" s="24" t="s">
        <v>80</v>
      </c>
      <c r="BN4" s="29">
        <v>45939</v>
      </c>
      <c r="BP4" s="26"/>
    </row>
    <row r="5" spans="1:68" s="24" customFormat="1" ht="13.4" customHeight="1">
      <c r="A5" s="25">
        <v>2</v>
      </c>
      <c r="C5" s="26" t="s">
        <v>195</v>
      </c>
      <c r="D5" t="s">
        <v>7154</v>
      </c>
      <c r="E5" s="24" t="s">
        <v>3005</v>
      </c>
      <c r="F5" t="s">
        <v>7286</v>
      </c>
      <c r="G5" s="24" t="s">
        <v>2990</v>
      </c>
      <c r="H5" s="30" t="s">
        <v>196</v>
      </c>
      <c r="I5" s="24" t="s">
        <v>197</v>
      </c>
      <c r="J5" s="24">
        <v>0.94699999999999995</v>
      </c>
      <c r="K5" s="24" t="s">
        <v>198</v>
      </c>
      <c r="L5" s="24">
        <v>1556000</v>
      </c>
      <c r="N5" s="26">
        <v>17</v>
      </c>
      <c r="O5" s="24" t="s">
        <v>689</v>
      </c>
      <c r="Q5" s="26"/>
      <c r="R5" s="39" t="s">
        <v>86</v>
      </c>
      <c r="S5" s="39">
        <v>2025</v>
      </c>
      <c r="T5" s="41" t="s">
        <v>7327</v>
      </c>
      <c r="U5" s="24" t="s">
        <v>86</v>
      </c>
      <c r="V5" s="24" t="s">
        <v>265</v>
      </c>
      <c r="AB5" s="24" t="s">
        <v>689</v>
      </c>
      <c r="AC5" s="24" t="s">
        <v>689</v>
      </c>
      <c r="AE5" s="26"/>
      <c r="AF5" t="str">
        <f>_xlfn.LET(
    _xlpm.result, _xlfn.XLOOKUP(C5, Table1[company_name], Table1[End_target], "NOT FOUND"),
    IF(_xlpm.result = "NOT FOUND", "NOT FOUND", IF(_xlpm.result = 0, "", _xlpm.result))
)</f>
        <v>Net zero</v>
      </c>
      <c r="AG5"/>
      <c r="AH5"/>
      <c r="AI5"/>
      <c r="AJ5"/>
      <c r="AN5" t="str">
        <f>_xlfn.LET(
    _xlpm.result, _xlfn.XLOOKUP(C5, Table1[company_name], Table1[Carbon_credits], "NOT FOUND"),
    IF(_xlpm.result = "NOT FOUND", "NOT FOUND", IF(_xlpm.result = 0, "", _xlpm.result))
)</f>
        <v>Yes</v>
      </c>
      <c r="AQ5" s="26"/>
      <c r="AR5"/>
      <c r="AS5"/>
      <c r="AT5"/>
      <c r="AU5"/>
      <c r="AY5" t="str">
        <f>_xlfn.LET(
    _xlpm.result, _xlfn.XLOOKUP(C5, Table1[company_name], Table1[Carbon_credits], "NOT FOUND"),
    IF(_xlpm.result = "NOT FOUND", "NOT FOUND", IF(_xlpm.result = 0, "", _xlpm.result))
)</f>
        <v>Yes</v>
      </c>
      <c r="AZ5"/>
      <c r="BA5" s="28" t="s">
        <v>7328</v>
      </c>
      <c r="BB5" s="22" t="s">
        <v>7329</v>
      </c>
      <c r="BC5" t="str">
        <f>_xlfn.LET(
    _xlpm.result, _xlfn.XLOOKUP(C5, Table1[company_name], Table1[Separate_removal_target], "NOT FOUND"),
    IF(_xlpm.result = "NOT FOUND", "NOT FOUND", IF(_xlpm.result = 0, "", _xlpm.result))
)</f>
        <v>No</v>
      </c>
      <c r="BD5"/>
      <c r="BE5" s="31"/>
      <c r="BF5" t="s">
        <v>7330</v>
      </c>
      <c r="BG5">
        <v>2040</v>
      </c>
      <c r="BH5" s="31"/>
      <c r="BI5" s="31"/>
      <c r="BJ5" s="31"/>
      <c r="BK5" s="31"/>
      <c r="BL5" s="22"/>
      <c r="BM5" s="24" t="s">
        <v>80</v>
      </c>
      <c r="BN5" s="29">
        <v>45939</v>
      </c>
      <c r="BP5" s="26"/>
    </row>
    <row r="6" spans="1:68" s="24" customFormat="1" ht="13.4" customHeight="1">
      <c r="A6" s="25">
        <v>3</v>
      </c>
      <c r="C6" s="26" t="s">
        <v>81</v>
      </c>
      <c r="D6" t="s">
        <v>7156</v>
      </c>
      <c r="F6" t="s">
        <v>2277</v>
      </c>
      <c r="H6" s="30" t="s">
        <v>82</v>
      </c>
      <c r="I6" s="24" t="s">
        <v>83</v>
      </c>
      <c r="J6" s="24">
        <v>9.0999999999999998E-2</v>
      </c>
      <c r="K6" s="24" t="s">
        <v>84</v>
      </c>
      <c r="L6" s="24">
        <v>1354310</v>
      </c>
      <c r="N6" s="26">
        <v>25</v>
      </c>
      <c r="O6" s="24" t="s">
        <v>689</v>
      </c>
      <c r="Q6" s="26"/>
      <c r="R6" s="39" t="s">
        <v>689</v>
      </c>
      <c r="S6" s="39"/>
      <c r="T6" s="40"/>
      <c r="U6" s="24" t="s">
        <v>689</v>
      </c>
      <c r="AB6" s="24" t="s">
        <v>689</v>
      </c>
      <c r="AC6" s="24" t="s">
        <v>689</v>
      </c>
      <c r="AE6" s="26"/>
      <c r="AF6" t="str">
        <f>_xlfn.LET(
    _xlpm.result, _xlfn.XLOOKUP(C6, Table1[company_name], Table1[End_target], "NOT FOUND"),
    IF(_xlpm.result = "NOT FOUND", "NOT FOUND", IF(_xlpm.result = 0, "", _xlpm.result))
)</f>
        <v/>
      </c>
      <c r="AG6"/>
      <c r="AH6"/>
      <c r="AI6"/>
      <c r="AJ6" t="str">
        <f>_xlfn.LET(
    _xlpm.result, _xlfn.XLOOKUP(C6, Table1[company_name], Table1[End_target_year], "NOT FOUND"),
    IF(_xlpm.result = "NOT FOUND", "NOT FOUND", IF(_xlpm.result = 0, "", _xlpm.result))
)</f>
        <v/>
      </c>
      <c r="AN6" t="str">
        <f>_xlfn.LET(
    _xlpm.result, _xlfn.XLOOKUP(C6, Table1[company_name], Table1[Carbon_credits], "NOT FOUND"),
    IF(_xlpm.result = "NOT FOUND", "NOT FOUND", IF(_xlpm.result = 0, "", _xlpm.result))
)</f>
        <v/>
      </c>
      <c r="AO6"/>
      <c r="AP6" s="28" t="s">
        <v>7331</v>
      </c>
      <c r="AQ6" s="26" t="s">
        <v>7332</v>
      </c>
      <c r="AR6"/>
      <c r="AS6"/>
      <c r="AT6"/>
      <c r="AU6"/>
      <c r="AY6" t="str">
        <f>_xlfn.LET(
    _xlpm.result, _xlfn.XLOOKUP(C6, Table1[company_name], Table1[Carbon_credits], "NOT FOUND"),
    IF(_xlpm.result = "NOT FOUND", "NOT FOUND", IF(_xlpm.result = 0, "", _xlpm.result))
)</f>
        <v/>
      </c>
      <c r="AZ6"/>
      <c r="BA6" s="28" t="s">
        <v>7331</v>
      </c>
      <c r="BB6" s="22" t="s">
        <v>7333</v>
      </c>
      <c r="BC6" t="str">
        <f>_xlfn.LET(
    _xlpm.result, _xlfn.XLOOKUP(C6, Table1[company_name], Table1[Separate_removal_target], "NOT FOUND"),
    IF(_xlpm.result = "NOT FOUND", "NOT FOUND", IF(_xlpm.result = 0, "", _xlpm.result))
)</f>
        <v/>
      </c>
      <c r="BD6"/>
      <c r="BF6"/>
      <c r="BG6"/>
      <c r="BL6" s="26"/>
      <c r="BM6" s="24" t="s">
        <v>80</v>
      </c>
      <c r="BN6" s="29">
        <v>45940</v>
      </c>
      <c r="BP6" s="26"/>
    </row>
    <row r="7" spans="1:68" s="24" customFormat="1" ht="13.4" customHeight="1">
      <c r="A7" s="25">
        <v>4</v>
      </c>
      <c r="C7" s="26" t="s">
        <v>1733</v>
      </c>
      <c r="D7" t="s">
        <v>7158</v>
      </c>
      <c r="F7" t="s">
        <v>7276</v>
      </c>
      <c r="H7" s="30" t="s">
        <v>1734</v>
      </c>
      <c r="I7" s="24" t="s">
        <v>1735</v>
      </c>
      <c r="J7" s="24">
        <v>-0.13</v>
      </c>
      <c r="K7" s="24" t="s">
        <v>1736</v>
      </c>
      <c r="L7" s="24">
        <v>75118</v>
      </c>
      <c r="N7" s="26">
        <v>7</v>
      </c>
      <c r="O7" s="24" t="s">
        <v>689</v>
      </c>
      <c r="Q7" s="26"/>
      <c r="R7" s="39" t="s">
        <v>689</v>
      </c>
      <c r="S7" s="39"/>
      <c r="T7" s="40"/>
      <c r="U7" s="24" t="s">
        <v>689</v>
      </c>
      <c r="AB7" s="24" t="s">
        <v>689</v>
      </c>
      <c r="AC7" s="24" t="s">
        <v>689</v>
      </c>
      <c r="AE7" s="26"/>
      <c r="AF7" t="str">
        <f>_xlfn.LET(
    _xlpm.result, _xlfn.XLOOKUP(C7, Table1[company_name], Table1[End_target], "NOT FOUND"),
    IF(_xlpm.result = "NOT FOUND", "NOT FOUND", IF(_xlpm.result = 0, "", _xlpm.result))
)</f>
        <v>Net zero</v>
      </c>
      <c r="AG7"/>
      <c r="AH7"/>
      <c r="AI7"/>
      <c r="AJ7"/>
      <c r="AN7" t="str">
        <f>_xlfn.LET(
    _xlpm.result, _xlfn.XLOOKUP(C7, Table1[company_name], Table1[Carbon_credits], "NOT FOUND"),
    IF(_xlpm.result = "NOT FOUND", "NOT FOUND", IF(_xlpm.result = 0, "", _xlpm.result))
)</f>
        <v>Yes</v>
      </c>
      <c r="AO7"/>
      <c r="AQ7" s="26"/>
      <c r="AR7"/>
      <c r="AS7" t="s">
        <v>691</v>
      </c>
      <c r="AT7" t="s">
        <v>3025</v>
      </c>
      <c r="AU7">
        <v>2050</v>
      </c>
      <c r="AY7" t="s">
        <v>266</v>
      </c>
      <c r="AZ7" t="s">
        <v>418</v>
      </c>
      <c r="BA7" s="28" t="s">
        <v>7334</v>
      </c>
      <c r="BB7" s="22" t="s">
        <v>7335</v>
      </c>
      <c r="BC7" t="str">
        <f>_xlfn.LET(
    _xlpm.result, _xlfn.XLOOKUP(C7, Table1[company_name], Table1[Separate_removal_target], "NOT FOUND"),
    IF(_xlpm.result = "NOT FOUND", "NOT FOUND", IF(_xlpm.result = 0, "", _xlpm.result))
)</f>
        <v>No</v>
      </c>
      <c r="BD7" t="s">
        <v>86</v>
      </c>
      <c r="BE7" s="31"/>
      <c r="BF7" t="s">
        <v>3025</v>
      </c>
      <c r="BG7">
        <v>2050</v>
      </c>
      <c r="BH7" s="31">
        <v>2018</v>
      </c>
      <c r="BI7" s="31"/>
      <c r="BJ7" s="31"/>
      <c r="BK7" s="31"/>
      <c r="BL7" s="46" t="s">
        <v>7336</v>
      </c>
      <c r="BM7" s="24" t="s">
        <v>80</v>
      </c>
      <c r="BN7" s="29">
        <v>45943</v>
      </c>
      <c r="BP7" s="26"/>
    </row>
    <row r="8" spans="1:68" s="24" customFormat="1" ht="13.4" customHeight="1">
      <c r="A8" s="25">
        <v>5</v>
      </c>
      <c r="C8" s="26" t="s">
        <v>88</v>
      </c>
      <c r="D8" t="s">
        <v>7161</v>
      </c>
      <c r="E8" s="24" t="s">
        <v>7159</v>
      </c>
      <c r="F8" t="s">
        <v>2277</v>
      </c>
      <c r="H8" s="30" t="s">
        <v>89</v>
      </c>
      <c r="I8" s="24" t="s">
        <v>90</v>
      </c>
      <c r="J8" s="24">
        <v>5.2999999999999999E-2</v>
      </c>
      <c r="K8" s="24" t="s">
        <v>91</v>
      </c>
      <c r="L8" s="24">
        <v>985155</v>
      </c>
      <c r="N8" s="26">
        <v>25</v>
      </c>
      <c r="O8" s="24" t="s">
        <v>689</v>
      </c>
      <c r="Q8" s="26"/>
      <c r="R8" s="39" t="s">
        <v>689</v>
      </c>
      <c r="S8" s="39"/>
      <c r="T8" s="42" t="s">
        <v>7337</v>
      </c>
      <c r="U8" s="24" t="s">
        <v>689</v>
      </c>
      <c r="AB8" s="24" t="s">
        <v>689</v>
      </c>
      <c r="AC8" s="24" t="s">
        <v>689</v>
      </c>
      <c r="AE8" s="26"/>
      <c r="AF8" t="str">
        <f>_xlfn.LET(
    _xlpm.result, _xlfn.XLOOKUP(C8, Table1[company_name], Table1[End_target], "NOT FOUND"),
    IF(_xlpm.result = "NOT FOUND", "NOT FOUND", IF(_xlpm.result = 0, "", _xlpm.result))
)</f>
        <v>Net zero</v>
      </c>
      <c r="AG8"/>
      <c r="AH8"/>
      <c r="AI8"/>
      <c r="AJ8"/>
      <c r="AN8" t="str">
        <f>_xlfn.LET(
    _xlpm.result, _xlfn.XLOOKUP(C8, Table1[company_name], Table1[Carbon_credits], "NOT FOUND"),
    IF(_xlpm.result = "NOT FOUND", "NOT FOUND", IF(_xlpm.result = 0, "", _xlpm.result))
)</f>
        <v>Not Specified</v>
      </c>
      <c r="AO8"/>
      <c r="AP8" s="28" t="s">
        <v>7338</v>
      </c>
      <c r="AQ8" s="26" t="s">
        <v>7339</v>
      </c>
      <c r="AR8"/>
      <c r="AS8"/>
      <c r="AT8"/>
      <c r="AU8"/>
      <c r="AY8"/>
      <c r="AZ8"/>
      <c r="BB8" s="22" t="s">
        <v>7340</v>
      </c>
      <c r="BC8" t="str">
        <f>_xlfn.LET(
    _xlpm.result, _xlfn.XLOOKUP(C8, Table1[company_name], Table1[Separate_removal_target], "NOT FOUND"),
    IF(_xlpm.result = "NOT FOUND", "NOT FOUND", IF(_xlpm.result = 0, "", _xlpm.result))
)</f>
        <v>No</v>
      </c>
      <c r="BD8"/>
      <c r="BE8" s="47"/>
      <c r="BF8"/>
      <c r="BG8"/>
      <c r="BH8" s="47"/>
      <c r="BI8" s="47"/>
      <c r="BJ8" s="47"/>
      <c r="BK8" s="47"/>
      <c r="BL8" s="48"/>
      <c r="BM8" s="24" t="s">
        <v>80</v>
      </c>
      <c r="BN8" s="29">
        <v>45943</v>
      </c>
      <c r="BP8" s="26"/>
    </row>
    <row r="9" spans="1:68" s="24" customFormat="1" ht="13.4" customHeight="1">
      <c r="A9" s="25">
        <v>6</v>
      </c>
      <c r="C9" s="26" t="s">
        <v>1837</v>
      </c>
      <c r="D9" t="s">
        <v>7161</v>
      </c>
      <c r="E9" s="24" t="s">
        <v>7159</v>
      </c>
      <c r="F9" t="s">
        <v>2277</v>
      </c>
      <c r="H9" s="30" t="s">
        <v>1838</v>
      </c>
      <c r="I9" s="24" t="s">
        <v>1839</v>
      </c>
      <c r="J9" s="24">
        <v>-0.14499999999999999</v>
      </c>
      <c r="K9" s="24" t="s">
        <v>1840</v>
      </c>
      <c r="L9" s="24">
        <v>495096</v>
      </c>
      <c r="N9" s="26">
        <v>27</v>
      </c>
      <c r="O9" s="24" t="s">
        <v>689</v>
      </c>
      <c r="Q9" s="26"/>
      <c r="R9" s="39" t="s">
        <v>689</v>
      </c>
      <c r="S9" s="39"/>
      <c r="T9" s="40"/>
      <c r="U9" s="24" t="s">
        <v>689</v>
      </c>
      <c r="AB9" s="24" t="s">
        <v>689</v>
      </c>
      <c r="AC9" s="24" t="s">
        <v>689</v>
      </c>
      <c r="AE9" s="26"/>
      <c r="AF9" t="str">
        <f>_xlfn.LET(
    _xlpm.result, _xlfn.XLOOKUP(C9, Table1[company_name], Table1[End_target], "NOT FOUND"),
    IF(_xlpm.result = "NOT FOUND", "NOT FOUND", IF(_xlpm.result = 0, "", _xlpm.result))
)</f>
        <v>Carbon neutral(ity)</v>
      </c>
      <c r="AG9"/>
      <c r="AH9"/>
      <c r="AI9"/>
      <c r="AJ9"/>
      <c r="AN9" t="str">
        <f>_xlfn.LET(
    _xlpm.result, _xlfn.XLOOKUP(C9, Table1[company_name], Table1[Carbon_credits], "NOT FOUND"),
    IF(_xlpm.result = "NOT FOUND", "NOT FOUND", IF(_xlpm.result = 0, "", _xlpm.result))
)</f>
        <v>Yes</v>
      </c>
      <c r="AO9"/>
      <c r="AP9" s="28" t="s">
        <v>7341</v>
      </c>
      <c r="AQ9" s="26" t="s">
        <v>7342</v>
      </c>
      <c r="AR9"/>
      <c r="AS9"/>
      <c r="AT9"/>
      <c r="AU9"/>
      <c r="AY9"/>
      <c r="AZ9"/>
      <c r="BB9" s="26"/>
      <c r="BC9" t="str">
        <f>_xlfn.LET(
    _xlpm.result, _xlfn.XLOOKUP(C9, Table1[company_name], Table1[Separate_removal_target], "NOT FOUND"),
    IF(_xlpm.result = "NOT FOUND", "NOT FOUND", IF(_xlpm.result = 0, "", _xlpm.result))
)</f>
        <v>No</v>
      </c>
      <c r="BD9"/>
      <c r="BF9"/>
      <c r="BG9"/>
      <c r="BL9" s="26"/>
      <c r="BM9" s="24" t="s">
        <v>80</v>
      </c>
      <c r="BN9" s="29">
        <v>45943</v>
      </c>
      <c r="BP9" s="26"/>
    </row>
    <row r="10" spans="1:68" s="24" customFormat="1" ht="13.4" customHeight="1">
      <c r="A10" s="25">
        <v>7</v>
      </c>
      <c r="C10" s="26" t="s">
        <v>2106</v>
      </c>
      <c r="D10" t="s">
        <v>7164</v>
      </c>
      <c r="F10" t="s">
        <v>7286</v>
      </c>
      <c r="H10" s="30" t="s">
        <v>2107</v>
      </c>
      <c r="I10" s="24" t="s">
        <v>2108</v>
      </c>
      <c r="J10" s="24">
        <v>-0.35599999999999998</v>
      </c>
      <c r="K10" s="24" t="s">
        <v>2109</v>
      </c>
      <c r="L10" s="24">
        <v>400000</v>
      </c>
      <c r="N10" s="26">
        <v>29</v>
      </c>
      <c r="O10" s="24" t="s">
        <v>689</v>
      </c>
      <c r="Q10" s="26"/>
      <c r="R10" s="39" t="s">
        <v>86</v>
      </c>
      <c r="S10" s="39">
        <v>2030</v>
      </c>
      <c r="T10" s="42" t="s">
        <v>7343</v>
      </c>
      <c r="U10" s="24" t="s">
        <v>86</v>
      </c>
      <c r="V10" s="24" t="s">
        <v>7324</v>
      </c>
      <c r="W10" s="24" t="s">
        <v>674</v>
      </c>
      <c r="X10" s="24">
        <v>2030</v>
      </c>
      <c r="AB10" s="24" t="s">
        <v>86</v>
      </c>
      <c r="AC10" s="24" t="s">
        <v>689</v>
      </c>
      <c r="AE10" s="26"/>
      <c r="AF10" t="str">
        <f>_xlfn.LET(
    _xlpm.result, _xlfn.XLOOKUP(C10, Table1[company_name], Table1[End_target], "NOT FOUND"),
    IF(_xlpm.result = "NOT FOUND", "NOT FOUND", IF(_xlpm.result = 0, "", _xlpm.result))
)</f>
        <v>Net zero</v>
      </c>
      <c r="AG10"/>
      <c r="AH10"/>
      <c r="AI10"/>
      <c r="AJ10"/>
      <c r="AN10" t="str">
        <f>_xlfn.LET(
    _xlpm.result, _xlfn.XLOOKUP(C10, Table1[company_name], Table1[Carbon_credits], "NOT FOUND"),
    IF(_xlpm.result = "NOT FOUND", "NOT FOUND", IF(_xlpm.result = 0, "", _xlpm.result))
)</f>
        <v>Not Specified</v>
      </c>
      <c r="AO10"/>
      <c r="AQ10" s="26"/>
      <c r="AR10"/>
      <c r="AS10"/>
      <c r="AT10"/>
      <c r="AU10"/>
      <c r="AY10"/>
      <c r="AZ10"/>
      <c r="BB10" s="26" t="s">
        <v>7344</v>
      </c>
      <c r="BC10" t="str">
        <f>_xlfn.LET(
    _xlpm.result, _xlfn.XLOOKUP(C10, Table1[company_name], Table1[Separate_removal_target], "NOT FOUND"),
    IF(_xlpm.result = "NOT FOUND", "NOT FOUND", IF(_xlpm.result = 0, "", _xlpm.result))
)</f>
        <v>No</v>
      </c>
      <c r="BD10"/>
      <c r="BE10" s="24">
        <v>2035</v>
      </c>
      <c r="BF10"/>
      <c r="BG10"/>
      <c r="BL10" s="46" t="s">
        <v>7345</v>
      </c>
      <c r="BM10" s="24" t="s">
        <v>80</v>
      </c>
      <c r="BN10" s="29">
        <v>45943</v>
      </c>
      <c r="BP10" s="26"/>
    </row>
    <row r="11" spans="1:68" s="24" customFormat="1" ht="13.4" customHeight="1">
      <c r="A11" s="25">
        <v>8</v>
      </c>
      <c r="C11" s="26" t="s">
        <v>228</v>
      </c>
      <c r="D11" t="s">
        <v>7167</v>
      </c>
      <c r="F11" t="s">
        <v>7286</v>
      </c>
      <c r="H11" s="30" t="s">
        <v>229</v>
      </c>
      <c r="I11" s="24" t="s">
        <v>230</v>
      </c>
      <c r="J11" s="24">
        <v>-3.4000000000000002E-2</v>
      </c>
      <c r="K11" s="24" t="s">
        <v>231</v>
      </c>
      <c r="L11" s="24">
        <v>164000</v>
      </c>
      <c r="N11" s="26">
        <v>23</v>
      </c>
      <c r="O11" s="24" t="s">
        <v>86</v>
      </c>
      <c r="P11" s="24">
        <v>2016</v>
      </c>
      <c r="Q11" s="26">
        <v>2021</v>
      </c>
      <c r="R11" s="39"/>
      <c r="S11" s="39"/>
      <c r="T11" s="40"/>
      <c r="U11" s="24" t="s">
        <v>86</v>
      </c>
      <c r="V11" s="24" t="s">
        <v>7324</v>
      </c>
      <c r="W11" s="24" t="s">
        <v>674</v>
      </c>
      <c r="X11" s="24" t="s">
        <v>3086</v>
      </c>
      <c r="AB11" s="24" t="s">
        <v>689</v>
      </c>
      <c r="AC11" s="24" t="s">
        <v>689</v>
      </c>
      <c r="AE11" s="26"/>
      <c r="AF11" t="str">
        <f>_xlfn.LET(
    _xlpm.result, _xlfn.XLOOKUP(C11, Table1[company_name], Table1[End_target], "NOT FOUND"),
    IF(_xlpm.result = "NOT FOUND", "NOT FOUND", IF(_xlpm.result = 0, "", _xlpm.result))
)</f>
        <v>Carbon neutral(ity)</v>
      </c>
      <c r="AG11" t="s">
        <v>7346</v>
      </c>
      <c r="AH11" t="s">
        <v>2283</v>
      </c>
      <c r="AI11" t="s">
        <v>7347</v>
      </c>
      <c r="AJ11">
        <v>2030</v>
      </c>
      <c r="AN11" t="str">
        <f>_xlfn.LET(
    _xlpm.result, _xlfn.XLOOKUP(C11, Table1[company_name], Table1[Carbon_credits], "NOT FOUND"),
    IF(_xlpm.result = "NOT FOUND", "NOT FOUND", IF(_xlpm.result = 0, "", _xlpm.result))
)</f>
        <v>Yes</v>
      </c>
      <c r="AO11" t="s">
        <v>3019</v>
      </c>
      <c r="AP11" s="28" t="s">
        <v>7348</v>
      </c>
      <c r="AQ11" s="26" t="s">
        <v>7349</v>
      </c>
      <c r="AR11"/>
      <c r="AS11"/>
      <c r="AT11"/>
      <c r="AU11"/>
      <c r="AY11"/>
      <c r="AZ11"/>
      <c r="BB11" s="26"/>
      <c r="BC11" t="str">
        <f>_xlfn.LET(
    _xlpm.result, _xlfn.XLOOKUP(C11, Table1[company_name], Table1[Separate_removal_target], "NOT FOUND"),
    IF(_xlpm.result = "NOT FOUND", "NOT FOUND", IF(_xlpm.result = 0, "", _xlpm.result))
)</f>
        <v>Yes</v>
      </c>
      <c r="BD11"/>
      <c r="BF11" t="s">
        <v>7347</v>
      </c>
      <c r="BG11">
        <v>2030</v>
      </c>
      <c r="BL11" s="26"/>
      <c r="BM11" s="24" t="s">
        <v>80</v>
      </c>
      <c r="BN11" s="29">
        <v>45943</v>
      </c>
      <c r="BP11" s="26"/>
    </row>
    <row r="12" spans="1:68" s="24" customFormat="1" ht="13.4" customHeight="1">
      <c r="A12" s="25">
        <v>9</v>
      </c>
      <c r="C12" s="26" t="s">
        <v>714</v>
      </c>
      <c r="D12" t="s">
        <v>7170</v>
      </c>
      <c r="F12" t="s">
        <v>7286</v>
      </c>
      <c r="H12" s="30" t="s">
        <v>715</v>
      </c>
      <c r="I12" s="24" t="s">
        <v>716</v>
      </c>
      <c r="J12" s="24">
        <v>-0.44700000000000001</v>
      </c>
      <c r="K12" s="24" t="s">
        <v>717</v>
      </c>
      <c r="L12" s="24">
        <v>259500</v>
      </c>
      <c r="N12" s="26">
        <v>30</v>
      </c>
      <c r="O12" s="24" t="s">
        <v>689</v>
      </c>
      <c r="Q12" s="26"/>
      <c r="R12" s="39"/>
      <c r="S12" s="39"/>
      <c r="T12" s="40"/>
      <c r="U12" s="24" t="s">
        <v>86</v>
      </c>
      <c r="V12" s="24" t="s">
        <v>7324</v>
      </c>
      <c r="W12" s="24" t="s">
        <v>674</v>
      </c>
      <c r="X12" s="24">
        <v>2030</v>
      </c>
      <c r="Y12" s="24" t="s">
        <v>673</v>
      </c>
      <c r="Z12" s="24" t="s">
        <v>674</v>
      </c>
      <c r="AA12" s="24">
        <v>2050</v>
      </c>
      <c r="AB12" s="24" t="s">
        <v>86</v>
      </c>
      <c r="AC12" s="24" t="s">
        <v>86</v>
      </c>
      <c r="AD12" s="24">
        <v>2050</v>
      </c>
      <c r="AE12" s="26">
        <v>2050</v>
      </c>
      <c r="AF12" t="str">
        <f>_xlfn.LET(
    _xlpm.result, _xlfn.XLOOKUP(C12, Table1[company_name], Table1[End_target], "NOT FOUND"),
    IF(_xlpm.result = "NOT FOUND", "NOT FOUND", IF(_xlpm.result = 0, "", _xlpm.result))
)</f>
        <v>Net zero</v>
      </c>
      <c r="AG12"/>
      <c r="AH12"/>
      <c r="AI12"/>
      <c r="AJ12"/>
      <c r="AN12" t="str">
        <f>_xlfn.LET(
    _xlpm.result, _xlfn.XLOOKUP(C12, Table1[company_name], Table1[Carbon_credits], "NOT FOUND"),
    IF(_xlpm.result = "NOT FOUND", "NOT FOUND", IF(_xlpm.result = 0, "", _xlpm.result))
)</f>
        <v>Not Specified</v>
      </c>
      <c r="AO12"/>
      <c r="AP12" s="28" t="s">
        <v>7350</v>
      </c>
      <c r="AQ12" s="26"/>
      <c r="AR12"/>
      <c r="AS12" t="s">
        <v>2283</v>
      </c>
      <c r="AT12" t="s">
        <v>3100</v>
      </c>
      <c r="AU12">
        <v>2050</v>
      </c>
      <c r="AY12" t="s">
        <v>267</v>
      </c>
      <c r="AZ12" t="s">
        <v>267</v>
      </c>
      <c r="BB12" s="26"/>
      <c r="BC12" t="str">
        <f>_xlfn.LET(
    _xlpm.result, _xlfn.XLOOKUP(C12, Table1[company_name], Table1[Separate_removal_target], "NOT FOUND"),
    IF(_xlpm.result = "NOT FOUND", "NOT FOUND", IF(_xlpm.result = 0, "", _xlpm.result))
)</f>
        <v>No</v>
      </c>
      <c r="BD12" t="s">
        <v>86</v>
      </c>
      <c r="BF12" t="s">
        <v>3100</v>
      </c>
      <c r="BG12">
        <v>2050</v>
      </c>
      <c r="BL12" s="22" t="s">
        <v>7351</v>
      </c>
      <c r="BM12" s="24" t="s">
        <v>80</v>
      </c>
      <c r="BN12" s="29">
        <v>45944</v>
      </c>
      <c r="BP12" s="26"/>
    </row>
    <row r="13" spans="1:68" s="24" customFormat="1" ht="13.4" customHeight="1">
      <c r="A13" s="25">
        <v>10</v>
      </c>
      <c r="C13" s="26" t="s">
        <v>92</v>
      </c>
      <c r="D13" t="s">
        <v>7173</v>
      </c>
      <c r="F13" t="s">
        <v>7286</v>
      </c>
      <c r="H13" s="30" t="s">
        <v>93</v>
      </c>
      <c r="I13" s="24" t="s">
        <v>94</v>
      </c>
      <c r="J13" s="24">
        <v>-7.4999999999999997E-2</v>
      </c>
      <c r="K13" s="24" t="s">
        <v>95</v>
      </c>
      <c r="L13" s="24">
        <v>392400</v>
      </c>
      <c r="N13" s="26">
        <v>29</v>
      </c>
      <c r="O13" s="24" t="s">
        <v>689</v>
      </c>
      <c r="Q13" s="26"/>
      <c r="R13" s="39" t="s">
        <v>689</v>
      </c>
      <c r="S13" s="39"/>
      <c r="T13" s="40"/>
      <c r="U13" s="24" t="s">
        <v>689</v>
      </c>
      <c r="AB13" s="24" t="s">
        <v>689</v>
      </c>
      <c r="AC13" s="24" t="s">
        <v>689</v>
      </c>
      <c r="AE13" s="26"/>
      <c r="AF13" t="str">
        <f>_xlfn.LET(
    _xlpm.result, _xlfn.XLOOKUP(C13, Table1[company_name], Table1[End_target], "NOT FOUND"),
    IF(_xlpm.result = "NOT FOUND", "NOT FOUND", IF(_xlpm.result = 0, "", _xlpm.result))
)</f>
        <v>No target</v>
      </c>
      <c r="AG13"/>
      <c r="AH13"/>
      <c r="AI13"/>
      <c r="AJ13"/>
      <c r="AN13" t="str">
        <f>_xlfn.LET(
    _xlpm.result, _xlfn.XLOOKUP(C13, Table1[company_name], Table1[Carbon_credits], "NOT FOUND"),
    IF(_xlpm.result = "NOT FOUND", "NOT FOUND", IF(_xlpm.result = 0, "", _xlpm.result))
)</f>
        <v>Not Specified</v>
      </c>
      <c r="AO13"/>
      <c r="AQ13" s="26"/>
      <c r="AR13"/>
      <c r="AS13"/>
      <c r="AT13"/>
      <c r="AU13"/>
      <c r="AY13"/>
      <c r="AZ13"/>
      <c r="BB13" s="26"/>
      <c r="BC13" t="str">
        <f>_xlfn.LET(
    _xlpm.result, _xlfn.XLOOKUP(C13, Table1[company_name], Table1[Separate_removal_target], "NOT FOUND"),
    IF(_xlpm.result = "NOT FOUND", "NOT FOUND", IF(_xlpm.result = 0, "", _xlpm.result))
)</f>
        <v>No</v>
      </c>
      <c r="BD13"/>
      <c r="BF13"/>
      <c r="BG13"/>
      <c r="BL13" s="26"/>
      <c r="BM13" s="24" t="s">
        <v>80</v>
      </c>
      <c r="BN13" s="29">
        <v>45944</v>
      </c>
      <c r="BP13" s="26"/>
    </row>
    <row r="14" spans="1:68" s="24" customFormat="1" ht="13.4" customHeight="1">
      <c r="A14" s="25">
        <v>11</v>
      </c>
      <c r="C14" s="26" t="s">
        <v>100</v>
      </c>
      <c r="D14" t="s">
        <v>7176</v>
      </c>
      <c r="F14" t="s">
        <v>7286</v>
      </c>
      <c r="H14" s="30" t="s">
        <v>101</v>
      </c>
      <c r="I14" s="24" t="s">
        <v>102</v>
      </c>
      <c r="J14" s="24">
        <v>9.8000000000000004E-2</v>
      </c>
      <c r="K14" s="24" t="s">
        <v>103</v>
      </c>
      <c r="L14" s="24">
        <v>44000</v>
      </c>
      <c r="N14" s="26">
        <v>31</v>
      </c>
      <c r="O14" s="24" t="s">
        <v>689</v>
      </c>
      <c r="Q14" s="26"/>
      <c r="R14" s="39"/>
      <c r="S14" s="39"/>
      <c r="T14" s="40"/>
      <c r="U14" s="24" t="s">
        <v>86</v>
      </c>
      <c r="V14" s="24" t="s">
        <v>7324</v>
      </c>
      <c r="W14" s="24" t="s">
        <v>674</v>
      </c>
      <c r="X14" s="24" t="s">
        <v>3119</v>
      </c>
      <c r="AB14" s="24" t="s">
        <v>689</v>
      </c>
      <c r="AC14" s="24" t="s">
        <v>689</v>
      </c>
      <c r="AE14" s="26"/>
      <c r="AF14" t="str">
        <f>_xlfn.LET(
    _xlpm.result, _xlfn.XLOOKUP(C14, Table1[company_name], Table1[End_target], "NOT FOUND"),
    IF(_xlpm.result = "NOT FOUND", "NOT FOUND", IF(_xlpm.result = 0, "", _xlpm.result))
)</f>
        <v>Other</v>
      </c>
      <c r="AG14"/>
      <c r="AH14"/>
      <c r="AI14"/>
      <c r="AJ14"/>
      <c r="AN14" t="str">
        <f>_xlfn.LET(
    _xlpm.result, _xlfn.XLOOKUP(C14, Table1[company_name], Table1[Carbon_credits], "NOT FOUND"),
    IF(_xlpm.result = "NOT FOUND", "NOT FOUND", IF(_xlpm.result = 0, "", _xlpm.result))
)</f>
        <v>Not Specified</v>
      </c>
      <c r="AO14"/>
      <c r="AQ14" s="26"/>
      <c r="AR14"/>
      <c r="AS14"/>
      <c r="AT14"/>
      <c r="AU14"/>
      <c r="AY14"/>
      <c r="AZ14"/>
      <c r="BB14" s="26"/>
      <c r="BC14" t="str">
        <f>_xlfn.LET(
    _xlpm.result, _xlfn.XLOOKUP(C14, Table1[company_name], Table1[Separate_removal_target], "NOT FOUND"),
    IF(_xlpm.result = "NOT FOUND", "NOT FOUND", IF(_xlpm.result = 0, "", _xlpm.result))
)</f>
        <v>No</v>
      </c>
      <c r="BD14"/>
      <c r="BF14" t="s">
        <v>3121</v>
      </c>
      <c r="BG14">
        <v>2032</v>
      </c>
      <c r="BL14" s="22" t="s">
        <v>7352</v>
      </c>
      <c r="BM14" s="24" t="s">
        <v>80</v>
      </c>
      <c r="BN14" s="29">
        <v>45944</v>
      </c>
      <c r="BP14" s="26"/>
    </row>
    <row r="15" spans="1:68" s="24" customFormat="1" ht="13.4" customHeight="1">
      <c r="A15" s="25">
        <v>12</v>
      </c>
      <c r="C15" s="26" t="s">
        <v>2148</v>
      </c>
      <c r="D15" t="s">
        <v>7179</v>
      </c>
      <c r="F15" t="s">
        <v>2428</v>
      </c>
      <c r="H15" s="30" t="s">
        <v>2149</v>
      </c>
      <c r="I15" s="24" t="s">
        <v>2150</v>
      </c>
      <c r="J15" s="24">
        <v>-0.316</v>
      </c>
      <c r="K15" s="24" t="s">
        <v>2151</v>
      </c>
      <c r="L15" s="24">
        <v>646501</v>
      </c>
      <c r="N15" s="26">
        <v>31</v>
      </c>
      <c r="O15" s="24" t="s">
        <v>689</v>
      </c>
      <c r="Q15" s="26"/>
      <c r="R15" s="39"/>
      <c r="S15" s="39" t="s">
        <v>86</v>
      </c>
      <c r="T15" s="41" t="s">
        <v>7353</v>
      </c>
      <c r="U15" s="24" t="s">
        <v>86</v>
      </c>
      <c r="V15" s="24" t="s">
        <v>7324</v>
      </c>
      <c r="W15" s="24" t="s">
        <v>7354</v>
      </c>
      <c r="X15" s="24">
        <v>2030</v>
      </c>
      <c r="AB15" s="24" t="s">
        <v>689</v>
      </c>
      <c r="AC15" s="24" t="s">
        <v>689</v>
      </c>
      <c r="AE15" s="26"/>
      <c r="AF15" t="str">
        <f>_xlfn.LET(
    _xlpm.result, _xlfn.XLOOKUP(C15, Table1[company_name], Table1[End_target], "NOT FOUND"),
    IF(_xlpm.result = "NOT FOUND", "NOT FOUND", IF(_xlpm.result = 0, "", _xlpm.result))
)</f>
        <v>Carbon neutral(ity)</v>
      </c>
      <c r="AG15" t="s">
        <v>870</v>
      </c>
      <c r="AH15" t="s">
        <v>691</v>
      </c>
      <c r="AI15" t="s">
        <v>3143</v>
      </c>
      <c r="AJ15">
        <v>2050</v>
      </c>
      <c r="AN15" t="str">
        <f>_xlfn.LET(
    _xlpm.result, _xlfn.XLOOKUP(C15, Table1[company_name], Table1[Carbon_credits], "NOT FOUND"),
    IF(_xlpm.result = "NOT FOUND", "NOT FOUND", IF(_xlpm.result = 0, "", _xlpm.result))
)</f>
        <v>Yes</v>
      </c>
      <c r="AO15" t="s">
        <v>3019</v>
      </c>
      <c r="AP15" s="28" t="s">
        <v>7355</v>
      </c>
      <c r="AQ15" s="23" t="s">
        <v>7356</v>
      </c>
      <c r="AR15"/>
      <c r="AS15"/>
      <c r="AT15"/>
      <c r="AU15"/>
      <c r="AY15"/>
      <c r="AZ15"/>
      <c r="BB15" s="22" t="s">
        <v>7357</v>
      </c>
      <c r="BC15" t="str">
        <f>_xlfn.LET(
    _xlpm.result, _xlfn.XLOOKUP(C15, Table1[company_name], Table1[Separate_removal_target], "NOT FOUND"),
    IF(_xlpm.result = "NOT FOUND", "NOT FOUND", IF(_xlpm.result = 0, "", _xlpm.result))
)</f>
        <v>No</v>
      </c>
      <c r="BD15" t="s">
        <v>86</v>
      </c>
      <c r="BF15" t="s">
        <v>3143</v>
      </c>
      <c r="BG15">
        <v>2050</v>
      </c>
      <c r="BL15" s="49" t="s">
        <v>3139</v>
      </c>
      <c r="BM15" s="24" t="s">
        <v>80</v>
      </c>
      <c r="BN15" s="29">
        <v>45945</v>
      </c>
      <c r="BP15" s="26"/>
    </row>
    <row r="16" spans="1:68" s="24" customFormat="1" ht="13.4" customHeight="1">
      <c r="A16" s="25">
        <v>13</v>
      </c>
      <c r="C16" s="26" t="s">
        <v>104</v>
      </c>
      <c r="D16" t="s">
        <v>7154</v>
      </c>
      <c r="F16" t="s">
        <v>7286</v>
      </c>
      <c r="H16" s="30" t="s">
        <v>105</v>
      </c>
      <c r="I16" s="24" t="s">
        <v>106</v>
      </c>
      <c r="J16" s="24">
        <v>0.35699999999999998</v>
      </c>
      <c r="K16" s="24" t="s">
        <v>107</v>
      </c>
      <c r="L16" s="24">
        <v>183323</v>
      </c>
      <c r="N16" s="26">
        <v>17</v>
      </c>
      <c r="O16" s="24" t="s">
        <v>689</v>
      </c>
      <c r="Q16" s="26"/>
      <c r="R16" s="39"/>
      <c r="S16" s="39" t="s">
        <v>86</v>
      </c>
      <c r="T16" s="41" t="s">
        <v>7358</v>
      </c>
      <c r="U16" s="24" t="s">
        <v>86</v>
      </c>
      <c r="V16" s="24" t="s">
        <v>7324</v>
      </c>
      <c r="W16" s="24" t="s">
        <v>674</v>
      </c>
      <c r="X16" s="24">
        <v>2030</v>
      </c>
      <c r="AB16" s="24" t="s">
        <v>689</v>
      </c>
      <c r="AC16" s="24" t="s">
        <v>689</v>
      </c>
      <c r="AE16" s="26"/>
      <c r="AF16" t="str">
        <f>_xlfn.LET(
    _xlpm.result, _xlfn.XLOOKUP(C16, Table1[company_name], Table1[End_target], "NOT FOUND"),
    IF(_xlpm.result = "NOT FOUND", "NOT FOUND", IF(_xlpm.result = 0, "", _xlpm.result))
)</f>
        <v>Net zero</v>
      </c>
      <c r="AG16"/>
      <c r="AH16"/>
      <c r="AI16"/>
      <c r="AJ16"/>
      <c r="AN16" t="str">
        <f>_xlfn.LET(
    _xlpm.result, _xlfn.XLOOKUP(C16, Table1[company_name], Table1[Carbon_credits], "NOT FOUND"),
    IF(_xlpm.result = "NOT FOUND", "NOT FOUND", IF(_xlpm.result = 0, "", _xlpm.result))
)</f>
        <v>No</v>
      </c>
      <c r="AO16"/>
      <c r="AQ16" s="26"/>
      <c r="AR16"/>
      <c r="AS16" t="s">
        <v>2283</v>
      </c>
      <c r="AT16" t="s">
        <v>3159</v>
      </c>
      <c r="AU16">
        <v>2030</v>
      </c>
      <c r="AY16" t="s">
        <v>269</v>
      </c>
      <c r="AZ16" t="s">
        <v>418</v>
      </c>
      <c r="BA16" s="32" t="s">
        <v>7359</v>
      </c>
      <c r="BB16" s="22" t="s">
        <v>7360</v>
      </c>
      <c r="BC16" t="str">
        <f>_xlfn.LET(
    _xlpm.result, _xlfn.XLOOKUP(C16, Table1[company_name], Table1[Separate_removal_target], "NOT FOUND"),
    IF(_xlpm.result = "NOT FOUND", "NOT FOUND", IF(_xlpm.result = 0, "", _xlpm.result))
)</f>
        <v>Yes</v>
      </c>
      <c r="BD16"/>
      <c r="BF16" t="s">
        <v>3159</v>
      </c>
      <c r="BG16">
        <v>2030</v>
      </c>
      <c r="BL16" s="49" t="s">
        <v>7361</v>
      </c>
      <c r="BM16" s="24" t="s">
        <v>80</v>
      </c>
      <c r="BN16" s="29">
        <v>45945</v>
      </c>
      <c r="BP16" s="26"/>
    </row>
    <row r="17" spans="1:68" s="24" customFormat="1" ht="13.4" customHeight="1">
      <c r="A17" s="25">
        <v>14</v>
      </c>
      <c r="C17" s="26" t="s">
        <v>857</v>
      </c>
      <c r="D17" t="s">
        <v>7161</v>
      </c>
      <c r="F17" t="s">
        <v>7286</v>
      </c>
      <c r="H17" s="30" t="s">
        <v>858</v>
      </c>
      <c r="I17" s="24" t="s">
        <v>859</v>
      </c>
      <c r="J17" s="24">
        <v>-6.5000000000000002E-2</v>
      </c>
      <c r="K17" s="24" t="s">
        <v>860</v>
      </c>
      <c r="L17" s="24">
        <v>60900</v>
      </c>
      <c r="N17" s="26">
        <v>31</v>
      </c>
      <c r="O17" s="24" t="s">
        <v>689</v>
      </c>
      <c r="Q17" s="26"/>
      <c r="R17" s="39"/>
      <c r="S17" s="39" t="s">
        <v>689</v>
      </c>
      <c r="T17" s="40"/>
      <c r="U17" s="24" t="s">
        <v>689</v>
      </c>
      <c r="AB17" s="24" t="s">
        <v>689</v>
      </c>
      <c r="AC17" s="24" t="s">
        <v>689</v>
      </c>
      <c r="AE17" s="26"/>
      <c r="AF17" t="str">
        <f>_xlfn.LET(
    _xlpm.result, _xlfn.XLOOKUP(C17, Table1[company_name], Table1[End_target], "NOT FOUND"),
    IF(_xlpm.result = "NOT FOUND", "NOT FOUND", IF(_xlpm.result = 0, "", _xlpm.result))
)</f>
        <v>Net zero</v>
      </c>
      <c r="AG17"/>
      <c r="AH17"/>
      <c r="AI17"/>
      <c r="AJ17"/>
      <c r="AN17" t="str">
        <f>_xlfn.LET(
    _xlpm.result, _xlfn.XLOOKUP(C17, Table1[company_name], Table1[Carbon_credits], "NOT FOUND"),
    IF(_xlpm.result = "NOT FOUND", "NOT FOUND", IF(_xlpm.result = 0, "", _xlpm.result))
)</f>
        <v>Yes</v>
      </c>
      <c r="AO17"/>
      <c r="AQ17" s="26" t="s">
        <v>7362</v>
      </c>
      <c r="AR17"/>
      <c r="AS17" t="s">
        <v>691</v>
      </c>
      <c r="AT17" t="s">
        <v>3169</v>
      </c>
      <c r="AU17">
        <v>2050</v>
      </c>
      <c r="AY17" t="s">
        <v>266</v>
      </c>
      <c r="AZ17" t="s">
        <v>880</v>
      </c>
      <c r="BA17" s="28" t="s">
        <v>7363</v>
      </c>
      <c r="BB17" s="26" t="s">
        <v>7364</v>
      </c>
      <c r="BC17" t="str">
        <f>_xlfn.LET(
    _xlpm.result, _xlfn.XLOOKUP(C17, Table1[company_name], Table1[Separate_removal_target], "NOT FOUND"),
    IF(_xlpm.result = "NOT FOUND", "NOT FOUND", IF(_xlpm.result = 0, "", _xlpm.result))
)</f>
        <v>No</v>
      </c>
      <c r="BD17" t="s">
        <v>86</v>
      </c>
      <c r="BF17" t="s">
        <v>3169</v>
      </c>
      <c r="BG17">
        <v>2050</v>
      </c>
      <c r="BL17" s="22" t="s">
        <v>7365</v>
      </c>
      <c r="BM17" s="24" t="s">
        <v>80</v>
      </c>
      <c r="BN17" s="29">
        <v>45945</v>
      </c>
      <c r="BP17" s="26"/>
    </row>
    <row r="18" spans="1:68" s="24" customFormat="1" ht="13.4" customHeight="1">
      <c r="A18" s="25">
        <v>15</v>
      </c>
      <c r="C18" s="26" t="s">
        <v>108</v>
      </c>
      <c r="D18" t="s">
        <v>7179</v>
      </c>
      <c r="F18" t="s">
        <v>2540</v>
      </c>
      <c r="H18" s="30" t="s">
        <v>109</v>
      </c>
      <c r="I18" s="24" t="s">
        <v>110</v>
      </c>
      <c r="J18" s="24">
        <v>-8.5999999999999993E-2</v>
      </c>
      <c r="K18" s="24" t="s">
        <v>111</v>
      </c>
      <c r="L18" s="24">
        <v>383853</v>
      </c>
      <c r="N18" s="26">
        <v>31</v>
      </c>
      <c r="O18" s="24" t="s">
        <v>689</v>
      </c>
      <c r="Q18" s="26"/>
      <c r="R18" s="39"/>
      <c r="S18" s="39" t="s">
        <v>689</v>
      </c>
      <c r="T18" s="40"/>
      <c r="U18" s="24" t="s">
        <v>86</v>
      </c>
      <c r="V18" s="24" t="s">
        <v>7324</v>
      </c>
      <c r="W18" s="24" t="s">
        <v>7366</v>
      </c>
      <c r="X18" s="24">
        <v>2035</v>
      </c>
      <c r="AB18" s="24" t="s">
        <v>689</v>
      </c>
      <c r="AC18" s="24" t="s">
        <v>689</v>
      </c>
      <c r="AE18" s="26"/>
      <c r="AF18" t="str">
        <f>_xlfn.LET(
    _xlpm.result, _xlfn.XLOOKUP(C18, Table1[company_name], Table1[End_target], "NOT FOUND"),
    IF(_xlpm.result = "NOT FOUND", "NOT FOUND", IF(_xlpm.result = 0, "", _xlpm.result))
)</f>
        <v>Carbon neutral(ity)</v>
      </c>
      <c r="AG18" t="s">
        <v>7346</v>
      </c>
      <c r="AH18" t="s">
        <v>2283</v>
      </c>
      <c r="AI18" t="s">
        <v>3186</v>
      </c>
      <c r="AJ18">
        <v>2050</v>
      </c>
      <c r="AN18" t="str">
        <f>_xlfn.LET(
    _xlpm.result, _xlfn.XLOOKUP(C18, Table1[company_name], Table1[Carbon_credits], "NOT FOUND"),
    IF(_xlpm.result = "NOT FOUND", "NOT FOUND", IF(_xlpm.result = 0, "", _xlpm.result))
)</f>
        <v>Not Specified</v>
      </c>
      <c r="AO18" t="s">
        <v>880</v>
      </c>
      <c r="AP18" s="28" t="s">
        <v>7367</v>
      </c>
      <c r="AQ18" s="33" t="s">
        <v>7368</v>
      </c>
      <c r="AR18"/>
      <c r="AS18"/>
      <c r="AT18"/>
      <c r="AU18"/>
      <c r="AY18"/>
      <c r="AZ18"/>
      <c r="BB18" s="26"/>
      <c r="BC18" t="str">
        <f>_xlfn.LET(
    _xlpm.result, _xlfn.XLOOKUP(C18, Table1[company_name], Table1[Separate_removal_target], "NOT FOUND"),
    IF(_xlpm.result = "NOT FOUND", "NOT FOUND", IF(_xlpm.result = 0, "", _xlpm.result))
)</f>
        <v>No</v>
      </c>
      <c r="BD18" t="s">
        <v>86</v>
      </c>
      <c r="BF18" t="s">
        <v>3186</v>
      </c>
      <c r="BG18">
        <v>2050</v>
      </c>
      <c r="BL18" s="50" t="s">
        <v>7369</v>
      </c>
      <c r="BM18" s="24" t="s">
        <v>80</v>
      </c>
      <c r="BN18" s="29">
        <v>45945</v>
      </c>
      <c r="BP18" s="26"/>
    </row>
    <row r="19" spans="1:68" s="24" customFormat="1" ht="13.4" customHeight="1">
      <c r="A19" s="25">
        <v>16</v>
      </c>
      <c r="C19" s="26" t="s">
        <v>112</v>
      </c>
      <c r="D19" t="s">
        <v>7162</v>
      </c>
      <c r="F19" t="s">
        <v>2277</v>
      </c>
      <c r="H19" s="30" t="s">
        <v>113</v>
      </c>
      <c r="I19" s="24" t="s">
        <v>114</v>
      </c>
      <c r="J19" s="24">
        <v>-0.161</v>
      </c>
      <c r="K19" s="24" t="s">
        <v>115</v>
      </c>
      <c r="L19" s="24">
        <v>361249</v>
      </c>
      <c r="N19" s="26">
        <v>14</v>
      </c>
      <c r="O19" s="24" t="s">
        <v>689</v>
      </c>
      <c r="Q19" s="26"/>
      <c r="R19" s="39" t="s">
        <v>689</v>
      </c>
      <c r="S19" s="39"/>
      <c r="T19" s="40"/>
      <c r="U19" s="24" t="s">
        <v>689</v>
      </c>
      <c r="AB19" s="24" t="s">
        <v>689</v>
      </c>
      <c r="AC19" s="24" t="s">
        <v>689</v>
      </c>
      <c r="AE19" s="26"/>
      <c r="AF19" t="str">
        <f>_xlfn.LET(
    _xlpm.result, _xlfn.XLOOKUP(C19, Table1[company_name], Table1[End_target], "NOT FOUND"),
    IF(_xlpm.result = "NOT FOUND", "NOT FOUND", IF(_xlpm.result = 0, "", _xlpm.result))
)</f>
        <v>Carbon neutral(ity)</v>
      </c>
      <c r="AG19"/>
      <c r="AH19"/>
      <c r="AI19"/>
      <c r="AJ19"/>
      <c r="AN19" t="str">
        <f>_xlfn.LET(
    _xlpm.result, _xlfn.XLOOKUP(C19, Table1[company_name], Table1[Carbon_credits], "NOT FOUND"),
    IF(_xlpm.result = "NOT FOUND", "NOT FOUND", IF(_xlpm.result = 0, "", _xlpm.result))
)</f>
        <v>Not Specified</v>
      </c>
      <c r="AO19"/>
      <c r="AP19" s="28" t="s">
        <v>7370</v>
      </c>
      <c r="AQ19" s="26" t="s">
        <v>7371</v>
      </c>
      <c r="AR19"/>
      <c r="AS19"/>
      <c r="AT19"/>
      <c r="AU19"/>
      <c r="AY19"/>
      <c r="AZ19"/>
      <c r="BB19" s="26"/>
      <c r="BC19" t="str">
        <f>_xlfn.LET(
    _xlpm.result, _xlfn.XLOOKUP(C19, Table1[company_name], Table1[Separate_removal_target], "NOT FOUND"),
    IF(_xlpm.result = "NOT FOUND", "NOT FOUND", IF(_xlpm.result = 0, "", _xlpm.result))
)</f>
        <v>No</v>
      </c>
      <c r="BD19"/>
      <c r="BF19"/>
      <c r="BG19"/>
      <c r="BL19" s="51" t="s">
        <v>7370</v>
      </c>
      <c r="BM19" s="24" t="s">
        <v>80</v>
      </c>
      <c r="BN19" s="29">
        <v>45945</v>
      </c>
      <c r="BP19" s="26"/>
    </row>
    <row r="20" spans="1:68" s="24" customFormat="1" ht="13.4" customHeight="1">
      <c r="A20" s="25">
        <v>17</v>
      </c>
      <c r="C20" s="26" t="s">
        <v>120</v>
      </c>
      <c r="D20" t="s">
        <v>7176</v>
      </c>
      <c r="F20" t="s">
        <v>7286</v>
      </c>
      <c r="H20" s="30" t="s">
        <v>121</v>
      </c>
      <c r="I20" s="24" t="s">
        <v>122</v>
      </c>
      <c r="J20" s="24">
        <v>-0.13500000000000001</v>
      </c>
      <c r="K20" s="24" t="s">
        <v>123</v>
      </c>
      <c r="L20" s="24">
        <v>44000</v>
      </c>
      <c r="N20" s="26">
        <v>26</v>
      </c>
      <c r="O20" s="24" t="s">
        <v>689</v>
      </c>
      <c r="Q20" s="26"/>
      <c r="R20" s="39"/>
      <c r="S20" s="39"/>
      <c r="T20" s="40"/>
      <c r="U20" s="24" t="s">
        <v>86</v>
      </c>
      <c r="V20" s="24" t="s">
        <v>7324</v>
      </c>
      <c r="W20" s="24" t="s">
        <v>674</v>
      </c>
      <c r="X20" s="24" t="s">
        <v>3119</v>
      </c>
      <c r="AB20" s="24" t="s">
        <v>689</v>
      </c>
      <c r="AC20" s="24" t="s">
        <v>689</v>
      </c>
      <c r="AE20" s="26"/>
      <c r="AF20" t="str">
        <f>_xlfn.LET(
    _xlpm.result, _xlfn.XLOOKUP(C20, Table1[company_name], Table1[End_target], "NOT FOUND"),
    IF(_xlpm.result = "NOT FOUND", "NOT FOUND", IF(_xlpm.result = 0, "", _xlpm.result))
)</f>
        <v>Emissions reduction target</v>
      </c>
      <c r="AG20"/>
      <c r="AH20"/>
      <c r="AI20"/>
      <c r="AJ20"/>
      <c r="AN20" t="str">
        <f>_xlfn.LET(
    _xlpm.result, _xlfn.XLOOKUP(C20, Table1[company_name], Table1[Carbon_credits], "NOT FOUND"),
    IF(_xlpm.result = "NOT FOUND", "NOT FOUND", IF(_xlpm.result = 0, "", _xlpm.result))
)</f>
        <v>Not Specified</v>
      </c>
      <c r="AO20"/>
      <c r="AQ20" s="26"/>
      <c r="AR20"/>
      <c r="AS20"/>
      <c r="AT20"/>
      <c r="AU20"/>
      <c r="AY20"/>
      <c r="AZ20"/>
      <c r="BB20" s="26"/>
      <c r="BC20" t="str">
        <f>_xlfn.LET(
    _xlpm.result, _xlfn.XLOOKUP(C20, Table1[company_name], Table1[Separate_removal_target], "NOT FOUND"),
    IF(_xlpm.result = "NOT FOUND", "NOT FOUND", IF(_xlpm.result = 0, "", _xlpm.result))
)</f>
        <v>No</v>
      </c>
      <c r="BD20"/>
      <c r="BF20"/>
      <c r="BG20"/>
      <c r="BL20" s="52" t="s">
        <v>7372</v>
      </c>
      <c r="BM20" s="24" t="s">
        <v>80</v>
      </c>
      <c r="BN20" s="29">
        <v>45945</v>
      </c>
      <c r="BP20" s="26"/>
    </row>
    <row r="21" spans="1:68" s="24" customFormat="1" ht="13.4" customHeight="1">
      <c r="A21" s="25">
        <v>18</v>
      </c>
      <c r="C21" s="26" t="s">
        <v>1807</v>
      </c>
      <c r="D21" t="s">
        <v>7161</v>
      </c>
      <c r="F21" t="s">
        <v>7287</v>
      </c>
      <c r="H21" s="30" t="s">
        <v>1808</v>
      </c>
      <c r="I21" s="24" t="s">
        <v>1809</v>
      </c>
      <c r="J21" s="24">
        <v>-0.16900000000000001</v>
      </c>
      <c r="K21" s="24" t="s">
        <v>1810</v>
      </c>
      <c r="L21" s="24">
        <v>96000</v>
      </c>
      <c r="N21" s="26">
        <v>31</v>
      </c>
      <c r="O21" s="24" t="s">
        <v>689</v>
      </c>
      <c r="Q21" s="26"/>
      <c r="R21" s="39" t="s">
        <v>689</v>
      </c>
      <c r="S21" s="39"/>
      <c r="T21" s="40"/>
      <c r="U21" s="24" t="s">
        <v>689</v>
      </c>
      <c r="AB21" s="24" t="s">
        <v>689</v>
      </c>
      <c r="AC21" s="24" t="s">
        <v>689</v>
      </c>
      <c r="AE21" s="26"/>
      <c r="AF21" t="str">
        <f>_xlfn.LET(
    _xlpm.result, _xlfn.XLOOKUP(C21, Table1[company_name], Table1[End_target], "NOT FOUND"),
    IF(_xlpm.result = "NOT FOUND", "NOT FOUND", IF(_xlpm.result = 0, "", _xlpm.result))
)</f>
        <v>Net zero</v>
      </c>
      <c r="AG21"/>
      <c r="AH21"/>
      <c r="AI21"/>
      <c r="AJ21"/>
      <c r="AN21" t="str">
        <f>_xlfn.LET(
    _xlpm.result, _xlfn.XLOOKUP(C21, Table1[company_name], Table1[Carbon_credits], "NOT FOUND"),
    IF(_xlpm.result = "NOT FOUND", "NOT FOUND", IF(_xlpm.result = 0, "", _xlpm.result))
)</f>
        <v>Yes</v>
      </c>
      <c r="AO21"/>
      <c r="AQ21" s="26"/>
      <c r="AR21"/>
      <c r="AS21"/>
      <c r="AT21"/>
      <c r="AU21"/>
      <c r="AY21"/>
      <c r="AZ21"/>
      <c r="BA21" s="7" t="s">
        <v>7373</v>
      </c>
      <c r="BB21" s="22" t="s">
        <v>7374</v>
      </c>
      <c r="BC21" t="str">
        <f>_xlfn.LET(
    _xlpm.result, _xlfn.XLOOKUP(C21, Table1[company_name], Table1[Separate_removal_target], "NOT FOUND"),
    IF(_xlpm.result = "NOT FOUND", "NOT FOUND", IF(_xlpm.result = 0, "", _xlpm.result))
)</f>
        <v>No</v>
      </c>
      <c r="BD21"/>
      <c r="BF21"/>
      <c r="BG21"/>
      <c r="BL21" s="49" t="s">
        <v>7375</v>
      </c>
      <c r="BM21" s="24" t="s">
        <v>80</v>
      </c>
      <c r="BN21" s="29">
        <v>45945</v>
      </c>
      <c r="BP21" s="26"/>
    </row>
    <row r="22" spans="1:68" s="24" customFormat="1" ht="13.4" customHeight="1">
      <c r="A22" s="34">
        <v>19</v>
      </c>
      <c r="C22" s="26" t="s">
        <v>1177</v>
      </c>
      <c r="D22" t="s">
        <v>7183</v>
      </c>
      <c r="F22" t="s">
        <v>7286</v>
      </c>
      <c r="H22" s="30" t="s">
        <v>1178</v>
      </c>
      <c r="I22" s="24" t="s">
        <v>1179</v>
      </c>
      <c r="J22" s="24">
        <v>0.18</v>
      </c>
      <c r="K22" s="24" t="s">
        <v>1180</v>
      </c>
      <c r="L22" s="24">
        <v>317233</v>
      </c>
      <c r="N22" s="26">
        <v>31</v>
      </c>
      <c r="O22" s="24" t="s">
        <v>689</v>
      </c>
      <c r="Q22" s="26"/>
      <c r="R22" s="39" t="s">
        <v>689</v>
      </c>
      <c r="S22" s="39"/>
      <c r="T22" s="40"/>
      <c r="U22" s="24" t="s">
        <v>689</v>
      </c>
      <c r="AE22" s="26"/>
      <c r="AF22" t="str">
        <f>_xlfn.LET(
    _xlpm.result, _xlfn.XLOOKUP(C22, Table1[company_name], Table1[End_target], "NOT FOUND"),
    IF(_xlpm.result = "NOT FOUND", "NOT FOUND", IF(_xlpm.result = 0, "", _xlpm.result))
)</f>
        <v>Net zero</v>
      </c>
      <c r="AG22"/>
      <c r="AH22"/>
      <c r="AI22"/>
      <c r="AJ22"/>
      <c r="AN22" t="str">
        <f>_xlfn.LET(
    _xlpm.result, _xlfn.XLOOKUP(C22, Table1[company_name], Table1[Carbon_credits], "NOT FOUND"),
    IF(_xlpm.result = "NOT FOUND", "NOT FOUND", IF(_xlpm.result = 0, "", _xlpm.result))
)</f>
        <v>Yes</v>
      </c>
      <c r="AO22"/>
      <c r="AQ22" s="26"/>
      <c r="AR22"/>
      <c r="AS22"/>
      <c r="AT22"/>
      <c r="AU22"/>
      <c r="AY22"/>
      <c r="AZ22"/>
      <c r="BA22" s="28" t="s">
        <v>7376</v>
      </c>
      <c r="BB22" s="26"/>
      <c r="BC22" t="str">
        <f>_xlfn.LET(
    _xlpm.result, _xlfn.XLOOKUP(C22, Table1[company_name], Table1[Separate_removal_target], "NOT FOUND"),
    IF(_xlpm.result = "NOT FOUND", "NOT FOUND", IF(_xlpm.result = 0, "", _xlpm.result))
)</f>
        <v>Yes</v>
      </c>
      <c r="BD22"/>
      <c r="BF22"/>
      <c r="BG22"/>
      <c r="BL22" s="53" t="s">
        <v>7377</v>
      </c>
      <c r="BM22" s="24" t="s">
        <v>80</v>
      </c>
      <c r="BN22" s="29">
        <v>45945</v>
      </c>
      <c r="BP22" s="26"/>
    </row>
    <row r="23" spans="1:68" s="24" customFormat="1" ht="13.4" customHeight="1">
      <c r="A23" s="25">
        <v>20</v>
      </c>
      <c r="C23" s="26" t="s">
        <v>124</v>
      </c>
      <c r="D23" t="s">
        <v>7152</v>
      </c>
      <c r="F23" t="s">
        <v>7286</v>
      </c>
      <c r="H23" s="30" t="s">
        <v>125</v>
      </c>
      <c r="I23" s="24" t="s">
        <v>126</v>
      </c>
      <c r="J23" s="24">
        <v>0.17100000000000001</v>
      </c>
      <c r="K23" s="24" t="s">
        <v>127</v>
      </c>
      <c r="L23" s="24">
        <v>333000</v>
      </c>
      <c r="N23" s="26">
        <v>31</v>
      </c>
      <c r="O23" s="24" t="s">
        <v>689</v>
      </c>
      <c r="Q23" s="26"/>
      <c r="R23" s="39" t="s">
        <v>86</v>
      </c>
      <c r="S23" s="39">
        <v>2035</v>
      </c>
      <c r="T23" s="40"/>
      <c r="U23" s="24" t="s">
        <v>689</v>
      </c>
      <c r="AB23" s="24" t="s">
        <v>689</v>
      </c>
      <c r="AC23" s="24" t="s">
        <v>689</v>
      </c>
      <c r="AE23" s="26"/>
      <c r="AF23" t="str">
        <f>_xlfn.LET(
    _xlpm.result, _xlfn.XLOOKUP(C23, Table1[company_name], Table1[End_target], "NOT FOUND"),
    IF(_xlpm.result = "NOT FOUND", "NOT FOUND", IF(_xlpm.result = 0, "", _xlpm.result))
)</f>
        <v>Emissions reduction target</v>
      </c>
      <c r="AG23"/>
      <c r="AH23"/>
      <c r="AI23"/>
      <c r="AJ23"/>
      <c r="AN23" t="str">
        <f>_xlfn.LET(
    _xlpm.result, _xlfn.XLOOKUP(C23, Table1[company_name], Table1[Carbon_credits], "NOT FOUND"),
    IF(_xlpm.result = "NOT FOUND", "NOT FOUND", IF(_xlpm.result = 0, "", _xlpm.result))
)</f>
        <v>Not Specified</v>
      </c>
      <c r="AO23"/>
      <c r="AQ23" s="26"/>
      <c r="AR23"/>
      <c r="AS23"/>
      <c r="AT23"/>
      <c r="AU23"/>
      <c r="AY23"/>
      <c r="AZ23"/>
      <c r="BB23" s="26"/>
      <c r="BC23" t="str">
        <f>_xlfn.LET(
    _xlpm.result, _xlfn.XLOOKUP(C23, Table1[company_name], Table1[Separate_removal_target], "NOT FOUND"),
    IF(_xlpm.result = "NOT FOUND", "NOT FOUND", IF(_xlpm.result = 0, "", _xlpm.result))
)</f>
        <v>No</v>
      </c>
      <c r="BD23"/>
      <c r="BE23" s="24">
        <v>2030</v>
      </c>
      <c r="BF23"/>
      <c r="BG23"/>
      <c r="BL23" s="54" t="s">
        <v>7378</v>
      </c>
      <c r="BM23" s="24" t="s">
        <v>80</v>
      </c>
      <c r="BN23" s="29">
        <v>45945</v>
      </c>
      <c r="BP23" s="26"/>
    </row>
    <row r="24" spans="1:68" s="24" customFormat="1" ht="13.4" customHeight="1">
      <c r="A24" s="25">
        <v>21</v>
      </c>
      <c r="C24" s="26" t="s">
        <v>137</v>
      </c>
      <c r="D24" t="s">
        <v>7170</v>
      </c>
      <c r="F24" t="s">
        <v>7286</v>
      </c>
      <c r="H24" s="30" t="s">
        <v>138</v>
      </c>
      <c r="I24" s="24" t="s">
        <v>139</v>
      </c>
      <c r="J24" s="24">
        <v>-0.33500000000000002</v>
      </c>
      <c r="K24" s="24" t="s">
        <v>140</v>
      </c>
      <c r="L24" s="24">
        <v>72398</v>
      </c>
      <c r="N24" s="26">
        <v>30</v>
      </c>
      <c r="O24" s="24" t="s">
        <v>86</v>
      </c>
      <c r="P24" s="24">
        <v>2022</v>
      </c>
      <c r="Q24" s="26">
        <v>2030</v>
      </c>
      <c r="R24" s="39"/>
      <c r="S24" s="39"/>
      <c r="T24" s="40"/>
      <c r="U24" s="24" t="s">
        <v>86</v>
      </c>
      <c r="V24" s="24" t="s">
        <v>870</v>
      </c>
      <c r="AB24" s="24" t="s">
        <v>689</v>
      </c>
      <c r="AC24" s="24" t="s">
        <v>689</v>
      </c>
      <c r="AE24" s="26"/>
      <c r="AF24" t="str">
        <f>_xlfn.LET(
    _xlpm.result, _xlfn.XLOOKUP(C24, Table1[company_name], Table1[End_target], "NOT FOUND"),
    IF(_xlpm.result = "NOT FOUND", "NOT FOUND", IF(_xlpm.result = 0, "", _xlpm.result))
)</f>
        <v>Carbon neutral(ity)</v>
      </c>
      <c r="AG24" t="s">
        <v>7346</v>
      </c>
      <c r="AH24" t="s">
        <v>2283</v>
      </c>
      <c r="AI24" t="s">
        <v>3254</v>
      </c>
      <c r="AJ24">
        <v>2040</v>
      </c>
      <c r="AN24" t="str">
        <f>_xlfn.LET(
    _xlpm.result, _xlfn.XLOOKUP(C24, Table1[company_name], Table1[Carbon_credits], "NOT FOUND"),
    IF(_xlpm.result = "NOT FOUND", "NOT FOUND", IF(_xlpm.result = 0, "", _xlpm.result))
)</f>
        <v>Not Specified</v>
      </c>
      <c r="AO24" t="s">
        <v>267</v>
      </c>
      <c r="AP24" s="28" t="s">
        <v>7379</v>
      </c>
      <c r="AQ24" s="22" t="s">
        <v>7380</v>
      </c>
      <c r="AR24"/>
      <c r="AS24"/>
      <c r="AT24"/>
      <c r="AU24"/>
      <c r="AY24"/>
      <c r="AZ24"/>
      <c r="BA24" s="28" t="s">
        <v>7381</v>
      </c>
      <c r="BB24" s="22" t="s">
        <v>7382</v>
      </c>
      <c r="BC24" t="str">
        <f>_xlfn.LET(
    _xlpm.result, _xlfn.XLOOKUP(C24, Table1[company_name], Table1[Separate_removal_target], "NOT FOUND"),
    IF(_xlpm.result = "NOT FOUND", "NOT FOUND", IF(_xlpm.result = 0, "", _xlpm.result))
)</f>
        <v>Yes</v>
      </c>
      <c r="BD24" t="s">
        <v>86</v>
      </c>
      <c r="BF24" t="s">
        <v>3254</v>
      </c>
      <c r="BG24">
        <v>2040</v>
      </c>
      <c r="BL24" s="22" t="s">
        <v>7383</v>
      </c>
      <c r="BM24" s="24" t="s">
        <v>80</v>
      </c>
      <c r="BN24" s="29">
        <v>45945</v>
      </c>
      <c r="BP24" s="26"/>
    </row>
    <row r="25" spans="1:68" s="24" customFormat="1" ht="13.4" customHeight="1">
      <c r="A25" s="25">
        <v>22</v>
      </c>
      <c r="C25" s="26" t="s">
        <v>1367</v>
      </c>
      <c r="D25" t="s">
        <v>7185</v>
      </c>
      <c r="F25" t="s">
        <v>7286</v>
      </c>
      <c r="H25" s="30" t="s">
        <v>1368</v>
      </c>
      <c r="I25" s="24" t="s">
        <v>1369</v>
      </c>
      <c r="J25" s="24">
        <v>0.218</v>
      </c>
      <c r="K25" s="24" t="s">
        <v>1370</v>
      </c>
      <c r="L25" s="24">
        <v>228000</v>
      </c>
      <c r="N25" s="26">
        <v>28</v>
      </c>
      <c r="O25" s="24" t="s">
        <v>86</v>
      </c>
      <c r="P25" s="24">
        <v>2015</v>
      </c>
      <c r="Q25" s="26">
        <v>2014</v>
      </c>
      <c r="R25" s="39"/>
      <c r="S25" s="39"/>
      <c r="T25" s="40"/>
      <c r="U25" s="24" t="s">
        <v>86</v>
      </c>
      <c r="V25" s="24" t="s">
        <v>7324</v>
      </c>
      <c r="W25" s="24" t="s">
        <v>674</v>
      </c>
      <c r="X25" s="24">
        <v>2030</v>
      </c>
      <c r="AB25" s="24" t="s">
        <v>689</v>
      </c>
      <c r="AC25" s="24" t="s">
        <v>689</v>
      </c>
      <c r="AE25" s="26"/>
      <c r="AF25" t="str">
        <f>_xlfn.LET(
    _xlpm.result, _xlfn.XLOOKUP(C25, Table1[company_name], Table1[End_target], "NOT FOUND"),
    IF(_xlpm.result = "NOT FOUND", "NOT FOUND", IF(_xlpm.result = 0, "", _xlpm.result))
)</f>
        <v>Carbon negative</v>
      </c>
      <c r="AG25" t="s">
        <v>7346</v>
      </c>
      <c r="AH25" t="s">
        <v>2283</v>
      </c>
      <c r="AI25" t="s">
        <v>3266</v>
      </c>
      <c r="AJ25">
        <v>2030</v>
      </c>
      <c r="AN25" t="str">
        <f>_xlfn.LET(
    _xlpm.result, _xlfn.XLOOKUP(C25, Table1[company_name], Table1[Carbon_credits], "NOT FOUND"),
    IF(_xlpm.result = "NOT FOUND", "NOT FOUND", IF(_xlpm.result = 0, "", _xlpm.result))
)</f>
        <v>Yes</v>
      </c>
      <c r="AO25" t="s">
        <v>3271</v>
      </c>
      <c r="AP25" s="28" t="s">
        <v>7384</v>
      </c>
      <c r="AQ25" s="33" t="s">
        <v>7385</v>
      </c>
      <c r="AR25"/>
      <c r="AS25"/>
      <c r="AT25"/>
      <c r="AU25"/>
      <c r="AY25"/>
      <c r="AZ25"/>
      <c r="BB25" s="22"/>
      <c r="BC25" t="str">
        <f>_xlfn.LET(
    _xlpm.result, _xlfn.XLOOKUP(C25, Table1[company_name], Table1[Separate_removal_target], "NOT FOUND"),
    IF(_xlpm.result = "NOT FOUND", "NOT FOUND", IF(_xlpm.result = 0, "", _xlpm.result))
)</f>
        <v>Yes</v>
      </c>
      <c r="BD25"/>
      <c r="BF25" t="s">
        <v>3266</v>
      </c>
      <c r="BG25">
        <v>2030</v>
      </c>
      <c r="BL25" s="26"/>
      <c r="BM25" s="24" t="s">
        <v>80</v>
      </c>
      <c r="BN25" s="29">
        <v>45946</v>
      </c>
      <c r="BP25" s="26"/>
    </row>
    <row r="26" spans="1:68" s="24" customFormat="1" ht="13.4" customHeight="1">
      <c r="A26" s="25">
        <v>23</v>
      </c>
      <c r="C26" s="26" t="s">
        <v>141</v>
      </c>
      <c r="D26" t="s">
        <v>7187</v>
      </c>
      <c r="F26" t="s">
        <v>4845</v>
      </c>
      <c r="H26" s="30" t="s">
        <v>142</v>
      </c>
      <c r="I26" s="24" t="s">
        <v>143</v>
      </c>
      <c r="J26" s="24">
        <v>-0.625</v>
      </c>
      <c r="K26" s="24" t="s">
        <v>144</v>
      </c>
      <c r="L26" s="24">
        <v>13086</v>
      </c>
      <c r="N26" s="26">
        <v>11</v>
      </c>
      <c r="O26" s="24" t="s">
        <v>689</v>
      </c>
      <c r="Q26" s="26"/>
      <c r="R26" s="39"/>
      <c r="S26" s="39"/>
      <c r="T26" s="40"/>
      <c r="U26" s="24" t="s">
        <v>689</v>
      </c>
      <c r="V26" s="24" t="s">
        <v>689</v>
      </c>
      <c r="AB26" s="24" t="s">
        <v>689</v>
      </c>
      <c r="AC26" s="24" t="s">
        <v>689</v>
      </c>
      <c r="AE26" s="26"/>
      <c r="AF26" t="str">
        <f>_xlfn.LET(
    _xlpm.result, _xlfn.XLOOKUP(C26, Table1[company_name], Table1[End_target], "NOT FOUND"),
    IF(_xlpm.result = "NOT FOUND", "NOT FOUND", IF(_xlpm.result = 0, "", _xlpm.result))
)</f>
        <v>Carbon neutral(ity)</v>
      </c>
      <c r="AG26" t="s">
        <v>7346</v>
      </c>
      <c r="AH26" t="s">
        <v>2283</v>
      </c>
      <c r="AI26" t="s">
        <v>3276</v>
      </c>
      <c r="AJ26">
        <v>2050</v>
      </c>
      <c r="AN26" t="str">
        <f>_xlfn.LET(
    _xlpm.result, _xlfn.XLOOKUP(C26, Table1[company_name], Table1[Carbon_credits], "NOT FOUND"),
    IF(_xlpm.result = "NOT FOUND", "NOT FOUND", IF(_xlpm.result = 0, "", _xlpm.result))
)</f>
        <v>No</v>
      </c>
      <c r="AO26" t="s">
        <v>3019</v>
      </c>
      <c r="AQ26" s="26"/>
      <c r="AR26"/>
      <c r="AS26"/>
      <c r="AT26"/>
      <c r="AU26"/>
      <c r="AY26"/>
      <c r="AZ26"/>
      <c r="BB26" s="26"/>
      <c r="BC26" t="str">
        <f>_xlfn.LET(
    _xlpm.result, _xlfn.XLOOKUP(C26, Table1[company_name], Table1[Separate_removal_target], "NOT FOUND"),
    IF(_xlpm.result = "NOT FOUND", "NOT FOUND", IF(_xlpm.result = 0, "", _xlpm.result))
)</f>
        <v>No</v>
      </c>
      <c r="BD26" t="s">
        <v>86</v>
      </c>
      <c r="BF26" t="s">
        <v>3276</v>
      </c>
      <c r="BG26">
        <v>2050</v>
      </c>
      <c r="BL26" s="26"/>
      <c r="BM26" s="24" t="s">
        <v>80</v>
      </c>
      <c r="BN26" s="29">
        <v>45946</v>
      </c>
      <c r="BP26" s="26"/>
    </row>
    <row r="27" spans="1:68" s="24" customFormat="1" ht="13.4" customHeight="1">
      <c r="A27" s="43">
        <v>24</v>
      </c>
      <c r="C27" s="26" t="s">
        <v>145</v>
      </c>
      <c r="D27" t="s">
        <v>7158</v>
      </c>
      <c r="F27" t="s">
        <v>3982</v>
      </c>
      <c r="H27" s="30" t="s">
        <v>146</v>
      </c>
      <c r="I27" s="24" t="s">
        <v>147</v>
      </c>
      <c r="J27" s="24">
        <v>-1.3819999999999999</v>
      </c>
      <c r="K27" s="24" t="s">
        <v>148</v>
      </c>
      <c r="L27" s="24">
        <v>84146</v>
      </c>
      <c r="N27" s="26">
        <v>15</v>
      </c>
      <c r="O27" s="24" t="s">
        <v>689</v>
      </c>
      <c r="Q27" s="26"/>
      <c r="R27" s="39"/>
      <c r="S27" s="39"/>
      <c r="T27" s="40"/>
      <c r="U27" s="24" t="s">
        <v>689</v>
      </c>
      <c r="AB27" s="24" t="s">
        <v>689</v>
      </c>
      <c r="AC27" s="24" t="s">
        <v>689</v>
      </c>
      <c r="AE27" s="26"/>
      <c r="AF27" t="str">
        <f>_xlfn.LET(
    _xlpm.result, _xlfn.XLOOKUP(C27, Table1[company_name], Table1[End_target], "NOT FOUND"),
    IF(_xlpm.result = "NOT FOUND", "NOT FOUND", IF(_xlpm.result = 0, "", _xlpm.result))
)</f>
        <v>Net zero</v>
      </c>
      <c r="AG27"/>
      <c r="AH27"/>
      <c r="AI27"/>
      <c r="AJ27"/>
      <c r="AN27" t="str">
        <f>_xlfn.LET(
    _xlpm.result, _xlfn.XLOOKUP(C27, Table1[company_name], Table1[Carbon_credits], "NOT FOUND"),
    IF(_xlpm.result = "NOT FOUND", "NOT FOUND", IF(_xlpm.result = 0, "", _xlpm.result))
)</f>
        <v>Not Specified</v>
      </c>
      <c r="AO27"/>
      <c r="AQ27" s="26"/>
      <c r="AR27"/>
      <c r="AS27"/>
      <c r="AT27"/>
      <c r="AU27"/>
      <c r="AY27"/>
      <c r="AZ27"/>
      <c r="BB27" s="26"/>
      <c r="BC27" t="str">
        <f>_xlfn.LET(
    _xlpm.result, _xlfn.XLOOKUP(C27, Table1[company_name], Table1[Separate_removal_target], "NOT FOUND"),
    IF(_xlpm.result = "NOT FOUND", "NOT FOUND", IF(_xlpm.result = 0, "", _xlpm.result))
)</f>
        <v>No</v>
      </c>
      <c r="BD27"/>
      <c r="BF27"/>
      <c r="BG27"/>
      <c r="BL27" s="26"/>
      <c r="BM27" s="24" t="s">
        <v>80</v>
      </c>
      <c r="BN27" s="29">
        <v>45946</v>
      </c>
      <c r="BP27" s="26"/>
    </row>
    <row r="28" spans="1:68" s="24" customFormat="1" ht="13.4" customHeight="1">
      <c r="A28" s="43">
        <v>25</v>
      </c>
      <c r="C28" s="26" t="s">
        <v>157</v>
      </c>
      <c r="D28" t="s">
        <v>7176</v>
      </c>
      <c r="F28" t="s">
        <v>7286</v>
      </c>
      <c r="H28" s="30" t="s">
        <v>158</v>
      </c>
      <c r="I28" s="24" t="s">
        <v>159</v>
      </c>
      <c r="J28" s="24">
        <v>2.2639999999999998</v>
      </c>
      <c r="K28" s="24" t="s">
        <v>160</v>
      </c>
      <c r="L28" s="24">
        <v>48411</v>
      </c>
      <c r="N28" s="26">
        <v>28</v>
      </c>
      <c r="O28" s="24" t="s">
        <v>689</v>
      </c>
      <c r="Q28" s="26"/>
      <c r="R28" s="39"/>
      <c r="S28" s="39"/>
      <c r="T28" s="40"/>
      <c r="U28" s="24" t="s">
        <v>86</v>
      </c>
      <c r="V28" s="24" t="s">
        <v>7324</v>
      </c>
      <c r="W28" s="24" t="s">
        <v>674</v>
      </c>
      <c r="X28" s="24" t="s">
        <v>3086</v>
      </c>
      <c r="AB28" s="24" t="s">
        <v>689</v>
      </c>
      <c r="AC28" s="24" t="s">
        <v>689</v>
      </c>
      <c r="AE28" s="26"/>
      <c r="AF28" t="str">
        <f>_xlfn.LET(
    _xlpm.result, _xlfn.XLOOKUP(C28, Table1[company_name], Table1[End_target], "NOT FOUND"),
    IF(_xlpm.result = "NOT FOUND", "NOT FOUND", IF(_xlpm.result = 0, "", _xlpm.result))
)</f>
        <v>Emissions reduction target</v>
      </c>
      <c r="AG28"/>
      <c r="AH28"/>
      <c r="AI28"/>
      <c r="AJ28"/>
      <c r="AN28" t="str">
        <f>_xlfn.LET(
    _xlpm.result, _xlfn.XLOOKUP(C28, Table1[company_name], Table1[Carbon_credits], "NOT FOUND"),
    IF(_xlpm.result = "NOT FOUND", "NOT FOUND", IF(_xlpm.result = 0, "", _xlpm.result))
)</f>
        <v>Not Specified</v>
      </c>
      <c r="AO28"/>
      <c r="AQ28" s="26"/>
      <c r="AR28"/>
      <c r="AS28"/>
      <c r="AT28"/>
      <c r="AU28"/>
      <c r="AY28"/>
      <c r="AZ28"/>
      <c r="BB28" s="26"/>
      <c r="BC28" t="str">
        <f>_xlfn.LET(
    _xlpm.result, _xlfn.XLOOKUP(C28, Table1[company_name], Table1[Separate_removal_target], "NOT FOUND"),
    IF(_xlpm.result = "NOT FOUND", "NOT FOUND", IF(_xlpm.result = 0, "", _xlpm.result))
)</f>
        <v>No</v>
      </c>
      <c r="BD28" t="s">
        <v>86</v>
      </c>
      <c r="BF28" t="s">
        <v>3300</v>
      </c>
      <c r="BG28">
        <v>2030</v>
      </c>
      <c r="BL28" s="26"/>
      <c r="BM28" s="24" t="s">
        <v>80</v>
      </c>
      <c r="BN28" s="29">
        <v>45946</v>
      </c>
      <c r="BP28" s="26"/>
    </row>
    <row r="29" spans="1:68" s="24" customFormat="1" ht="13.4" customHeight="1">
      <c r="A29" s="43">
        <v>26</v>
      </c>
      <c r="C29" s="26" t="s">
        <v>161</v>
      </c>
      <c r="D29" t="s">
        <v>7190</v>
      </c>
      <c r="F29" t="s">
        <v>2277</v>
      </c>
      <c r="H29" s="30" t="s">
        <v>162</v>
      </c>
      <c r="I29" s="24" t="s">
        <v>163</v>
      </c>
      <c r="J29" s="24">
        <v>-1.0999999999999999E-2</v>
      </c>
      <c r="K29" s="24" t="s">
        <v>164</v>
      </c>
      <c r="L29" s="24">
        <v>415159</v>
      </c>
      <c r="N29" s="26">
        <v>27</v>
      </c>
      <c r="O29" s="24" t="s">
        <v>689</v>
      </c>
      <c r="Q29" s="26"/>
      <c r="R29" s="39"/>
      <c r="S29" s="39"/>
      <c r="T29" s="40"/>
      <c r="U29" s="24" t="s">
        <v>689</v>
      </c>
      <c r="AB29" s="24" t="s">
        <v>689</v>
      </c>
      <c r="AC29" s="24" t="s">
        <v>689</v>
      </c>
      <c r="AE29" s="26"/>
      <c r="AF29" t="str">
        <f>_xlfn.LET(
    _xlpm.result, _xlfn.XLOOKUP(C29, Table1[company_name], Table1[End_target], "NOT FOUND"),
    IF(_xlpm.result = "NOT FOUND", "NOT FOUND", IF(_xlpm.result = 0, "", _xlpm.result))
)</f>
        <v>No target</v>
      </c>
      <c r="AG29"/>
      <c r="AH29"/>
      <c r="AI29"/>
      <c r="AJ29"/>
      <c r="AN29" t="str">
        <f>_xlfn.LET(
    _xlpm.result, _xlfn.XLOOKUP(C29, Table1[company_name], Table1[Carbon_credits], "NOT FOUND"),
    IF(_xlpm.result = "NOT FOUND", "NOT FOUND", IF(_xlpm.result = 0, "", _xlpm.result))
)</f>
        <v>Not Specified</v>
      </c>
      <c r="AO29"/>
      <c r="AP29" s="24" t="s">
        <v>7386</v>
      </c>
      <c r="AQ29" s="26"/>
      <c r="AR29"/>
      <c r="AS29"/>
      <c r="AT29"/>
      <c r="AU29"/>
      <c r="AY29"/>
      <c r="AZ29"/>
      <c r="BB29" s="26"/>
      <c r="BC29" t="str">
        <f>_xlfn.LET(
    _xlpm.result, _xlfn.XLOOKUP(C29, Table1[company_name], Table1[Separate_removal_target], "NOT FOUND"),
    IF(_xlpm.result = "NOT FOUND", "NOT FOUND", IF(_xlpm.result = 0, "", _xlpm.result))
)</f>
        <v>No</v>
      </c>
      <c r="BD29"/>
      <c r="BF29"/>
      <c r="BG29"/>
      <c r="BL29" s="26"/>
      <c r="BM29" s="24" t="s">
        <v>80</v>
      </c>
      <c r="BN29" s="29">
        <v>45946</v>
      </c>
      <c r="BP29" s="26"/>
    </row>
    <row r="30" spans="1:68" s="24" customFormat="1" ht="13.4" customHeight="1">
      <c r="A30" s="43">
        <v>27</v>
      </c>
      <c r="C30" s="26" t="s">
        <v>1721</v>
      </c>
      <c r="D30" t="s">
        <v>7192</v>
      </c>
      <c r="F30" t="s">
        <v>7281</v>
      </c>
      <c r="H30" s="30" t="s">
        <v>1722</v>
      </c>
      <c r="I30" s="24" t="s">
        <v>1723</v>
      </c>
      <c r="J30" s="24">
        <v>1.2250000000000001</v>
      </c>
      <c r="K30" s="24" t="s">
        <v>1724</v>
      </c>
      <c r="L30" s="24">
        <v>262647</v>
      </c>
      <c r="N30" s="26">
        <v>31</v>
      </c>
      <c r="O30" s="24" t="s">
        <v>86</v>
      </c>
      <c r="P30" s="24">
        <v>2022</v>
      </c>
      <c r="Q30" s="26">
        <v>2050</v>
      </c>
      <c r="R30" s="39"/>
      <c r="S30" s="39"/>
      <c r="T30" s="40"/>
      <c r="U30" s="24" t="s">
        <v>689</v>
      </c>
      <c r="AE30" s="26"/>
      <c r="AF30" t="str">
        <f>_xlfn.LET(
    _xlpm.result, _xlfn.XLOOKUP(C30, Table1[company_name], Table1[End_target], "NOT FOUND"),
    IF(_xlpm.result = "NOT FOUND", "NOT FOUND", IF(_xlpm.result = 0, "", _xlpm.result))
)</f>
        <v>Net zero</v>
      </c>
      <c r="AG30"/>
      <c r="AH30"/>
      <c r="AI30"/>
      <c r="AJ30"/>
      <c r="AN30" t="str">
        <f>_xlfn.LET(
    _xlpm.result, _xlfn.XLOOKUP(C30, Table1[company_name], Table1[Carbon_credits], "NOT FOUND"),
    IF(_xlpm.result = "NOT FOUND", "NOT FOUND", IF(_xlpm.result = 0, "", _xlpm.result))
)</f>
        <v>Yes</v>
      </c>
      <c r="AO30"/>
      <c r="AQ30" s="26"/>
      <c r="AR30"/>
      <c r="AS30"/>
      <c r="AT30"/>
      <c r="AU30"/>
      <c r="AY30"/>
      <c r="AZ30"/>
      <c r="BB30" s="26"/>
      <c r="BC30" t="str">
        <f>_xlfn.LET(
    _xlpm.result, _xlfn.XLOOKUP(C30, Table1[company_name], Table1[Separate_removal_target], "NOT FOUND"),
    IF(_xlpm.result = "NOT FOUND", "NOT FOUND", IF(_xlpm.result = 0, "", _xlpm.result))
)</f>
        <v>No</v>
      </c>
      <c r="BD30"/>
      <c r="BF30"/>
      <c r="BG30"/>
      <c r="BL30" s="26"/>
      <c r="BM30" s="24" t="s">
        <v>80</v>
      </c>
      <c r="BN30" s="29">
        <v>45946</v>
      </c>
      <c r="BP30" s="26"/>
    </row>
    <row r="31" spans="1:68" s="24" customFormat="1" ht="13.4" customHeight="1">
      <c r="A31" s="25">
        <v>28</v>
      </c>
      <c r="C31" s="26" t="s">
        <v>1024</v>
      </c>
      <c r="D31" t="s">
        <v>7194</v>
      </c>
      <c r="F31" t="s">
        <v>7282</v>
      </c>
      <c r="H31" s="30" t="s">
        <v>1025</v>
      </c>
      <c r="I31" s="24" t="s">
        <v>1026</v>
      </c>
      <c r="J31" s="24">
        <v>4.2999999999999997E-2</v>
      </c>
      <c r="K31" s="24" t="s">
        <v>1027</v>
      </c>
      <c r="L31" s="24">
        <v>633167</v>
      </c>
      <c r="N31" s="26">
        <v>21</v>
      </c>
      <c r="O31" s="24" t="s">
        <v>689</v>
      </c>
      <c r="Q31" s="26"/>
      <c r="R31" s="39"/>
      <c r="S31" s="39"/>
      <c r="T31" s="40"/>
      <c r="U31" s="24" t="s">
        <v>86</v>
      </c>
      <c r="V31" s="24" t="s">
        <v>7324</v>
      </c>
      <c r="W31" s="24" t="s">
        <v>674</v>
      </c>
      <c r="X31" s="24">
        <v>2030</v>
      </c>
      <c r="AB31" s="24" t="s">
        <v>689</v>
      </c>
      <c r="AC31" s="24" t="s">
        <v>689</v>
      </c>
      <c r="AD31" s="24" t="s">
        <v>7387</v>
      </c>
      <c r="AE31" s="26"/>
      <c r="AF31" t="str">
        <f>_xlfn.LET(
    _xlpm.result, _xlfn.XLOOKUP(C31, Table1[company_name], Table1[End_target], "NOT FOUND"),
    IF(_xlpm.result = "NOT FOUND", "NOT FOUND", IF(_xlpm.result = 0, "", _xlpm.result))
)</f>
        <v>Net zero</v>
      </c>
      <c r="AG31"/>
      <c r="AH31"/>
      <c r="AI31"/>
      <c r="AJ31"/>
      <c r="AN31" t="str">
        <f>_xlfn.LET(
    _xlpm.result, _xlfn.XLOOKUP(C31, Table1[company_name], Table1[Carbon_credits], "NOT FOUND"),
    IF(_xlpm.result = "NOT FOUND", "NOT FOUND", IF(_xlpm.result = 0, "", _xlpm.result))
)</f>
        <v>Not Specified</v>
      </c>
      <c r="AO31"/>
      <c r="AQ31" s="26"/>
      <c r="AR31"/>
      <c r="AS31"/>
      <c r="AT31"/>
      <c r="AU31"/>
      <c r="AY31"/>
      <c r="AZ31"/>
      <c r="BB31" s="26"/>
      <c r="BC31" t="str">
        <f>_xlfn.LET(
    _xlpm.result, _xlfn.XLOOKUP(C31, Table1[company_name], Table1[Separate_removal_target], "NOT FOUND"),
    IF(_xlpm.result = "NOT FOUND", "NOT FOUND", IF(_xlpm.result = 0, "", _xlpm.result))
)</f>
        <v>No</v>
      </c>
      <c r="BD31"/>
      <c r="BF31"/>
      <c r="BG31"/>
      <c r="BL31" s="26"/>
      <c r="BM31" s="24" t="s">
        <v>80</v>
      </c>
      <c r="BN31" s="29">
        <v>45946</v>
      </c>
      <c r="BP31" s="26"/>
    </row>
    <row r="32" spans="1:68" s="24" customFormat="1" ht="13.4" customHeight="1">
      <c r="A32" s="43">
        <v>29</v>
      </c>
      <c r="C32" s="26" t="s">
        <v>443</v>
      </c>
      <c r="D32" t="s">
        <v>7161</v>
      </c>
      <c r="F32" t="s">
        <v>7286</v>
      </c>
      <c r="H32" s="30" t="s">
        <v>444</v>
      </c>
      <c r="I32" s="24" t="s">
        <v>445</v>
      </c>
      <c r="J32" s="24">
        <v>-0.17399999999999999</v>
      </c>
      <c r="K32" s="24" t="s">
        <v>446</v>
      </c>
      <c r="L32" s="24">
        <v>45298</v>
      </c>
      <c r="N32" s="26">
        <v>31</v>
      </c>
      <c r="O32" s="24" t="s">
        <v>689</v>
      </c>
      <c r="Q32" s="26"/>
      <c r="R32" s="39"/>
      <c r="S32" s="39"/>
      <c r="T32" s="40"/>
      <c r="U32" s="24" t="s">
        <v>689</v>
      </c>
      <c r="AB32" s="24" t="s">
        <v>689</v>
      </c>
      <c r="AC32" s="24" t="s">
        <v>689</v>
      </c>
      <c r="AE32" s="26"/>
      <c r="AF32" t="str">
        <f>_xlfn.LET(
    _xlpm.result, _xlfn.XLOOKUP(C32, Table1[company_name], Table1[End_target], "NOT FOUND"),
    IF(_xlpm.result = "NOT FOUND", "NOT FOUND", IF(_xlpm.result = 0, "", _xlpm.result))
)</f>
        <v>Net zero</v>
      </c>
      <c r="AG32"/>
      <c r="AH32"/>
      <c r="AI32"/>
      <c r="AJ32"/>
      <c r="AN32" t="str">
        <f>_xlfn.LET(
    _xlpm.result, _xlfn.XLOOKUP(C32, Table1[company_name], Table1[Carbon_credits], "NOT FOUND"),
    IF(_xlpm.result = "NOT FOUND", "NOT FOUND", IF(_xlpm.result = 0, "", _xlpm.result))
)</f>
        <v>Yes</v>
      </c>
      <c r="AO32"/>
      <c r="AQ32" s="26"/>
      <c r="AR32"/>
      <c r="AS32" t="s">
        <v>691</v>
      </c>
      <c r="AT32" t="s">
        <v>3345</v>
      </c>
      <c r="AU32">
        <v>2050</v>
      </c>
      <c r="AY32" t="s">
        <v>266</v>
      </c>
      <c r="AZ32" t="s">
        <v>880</v>
      </c>
      <c r="BB32" s="26"/>
      <c r="BC32" t="str">
        <f>_xlfn.LET(
    _xlpm.result, _xlfn.XLOOKUP(C32, Table1[company_name], Table1[Separate_removal_target], "NOT FOUND"),
    IF(_xlpm.result = "NOT FOUND", "NOT FOUND", IF(_xlpm.result = 0, "", _xlpm.result))
)</f>
        <v>Yes</v>
      </c>
      <c r="BD32" t="s">
        <v>86</v>
      </c>
      <c r="BF32" t="s">
        <v>3345</v>
      </c>
      <c r="BG32">
        <v>2050</v>
      </c>
      <c r="BL32" s="26"/>
      <c r="BM32" s="24" t="s">
        <v>80</v>
      </c>
      <c r="BN32" s="29">
        <v>45950</v>
      </c>
      <c r="BP32" s="26"/>
    </row>
    <row r="33" spans="1:68" s="24" customFormat="1" ht="13.4" customHeight="1">
      <c r="A33" s="43">
        <v>30</v>
      </c>
      <c r="C33" s="26" t="s">
        <v>169</v>
      </c>
      <c r="D33" t="s">
        <v>7190</v>
      </c>
      <c r="F33" t="s">
        <v>2277</v>
      </c>
      <c r="H33" s="30" t="s">
        <v>170</v>
      </c>
      <c r="I33" s="24" t="s">
        <v>171</v>
      </c>
      <c r="J33" s="24">
        <v>0.03</v>
      </c>
      <c r="K33" s="24" t="s">
        <v>172</v>
      </c>
      <c r="L33" s="24">
        <v>454716</v>
      </c>
      <c r="N33" s="26">
        <v>26</v>
      </c>
      <c r="O33" s="24" t="s">
        <v>689</v>
      </c>
      <c r="Q33" s="26"/>
      <c r="R33" s="39"/>
      <c r="S33" s="39"/>
      <c r="T33" s="40"/>
      <c r="U33" s="24" t="s">
        <v>689</v>
      </c>
      <c r="AB33" s="24" t="s">
        <v>689</v>
      </c>
      <c r="AC33" s="24" t="s">
        <v>689</v>
      </c>
      <c r="AE33" s="26"/>
      <c r="AF33" t="str">
        <f>_xlfn.LET(
    _xlpm.result, _xlfn.XLOOKUP(C33, Table1[company_name], Table1[End_target], "NOT FOUND"),
    IF(_xlpm.result = "NOT FOUND", "NOT FOUND", IF(_xlpm.result = 0, "", _xlpm.result))
)</f>
        <v>No target</v>
      </c>
      <c r="AG33"/>
      <c r="AH33"/>
      <c r="AI33"/>
      <c r="AJ33"/>
      <c r="AN33" t="str">
        <f>_xlfn.LET(
    _xlpm.result, _xlfn.XLOOKUP(C33, Table1[company_name], Table1[Carbon_credits], "NOT FOUND"),
    IF(_xlpm.result = "NOT FOUND", "NOT FOUND", IF(_xlpm.result = 0, "", _xlpm.result))
)</f>
        <v>No</v>
      </c>
      <c r="AO33"/>
      <c r="AQ33" s="26"/>
      <c r="AR33"/>
      <c r="AS33"/>
      <c r="AT33"/>
      <c r="AU33"/>
      <c r="AY33"/>
      <c r="AZ33"/>
      <c r="BB33" s="26"/>
      <c r="BC33" t="str">
        <f>_xlfn.LET(
    _xlpm.result, _xlfn.XLOOKUP(C33, Table1[company_name], Table1[Separate_removal_target], "NOT FOUND"),
    IF(_xlpm.result = "NOT FOUND", "NOT FOUND", IF(_xlpm.result = 0, "", _xlpm.result))
)</f>
        <v>No</v>
      </c>
      <c r="BD33"/>
      <c r="BF33"/>
      <c r="BG33"/>
      <c r="BL33" s="26"/>
      <c r="BM33" s="24" t="s">
        <v>80</v>
      </c>
      <c r="BN33" s="29">
        <v>45950</v>
      </c>
      <c r="BP33" s="26"/>
    </row>
    <row r="34" spans="1:68" s="24" customFormat="1" ht="13.4" customHeight="1">
      <c r="A34" s="43">
        <v>31</v>
      </c>
      <c r="C34" s="26" t="s">
        <v>176</v>
      </c>
      <c r="D34" t="s">
        <v>7190</v>
      </c>
      <c r="F34" t="s">
        <v>2277</v>
      </c>
      <c r="H34" s="30" t="s">
        <v>177</v>
      </c>
      <c r="I34" s="24" t="s">
        <v>178</v>
      </c>
      <c r="J34" s="24">
        <v>-8.0000000000000002E-3</v>
      </c>
      <c r="K34" s="24" t="s">
        <v>179</v>
      </c>
      <c r="L34" s="24">
        <v>376847</v>
      </c>
      <c r="N34" s="26">
        <v>26</v>
      </c>
      <c r="O34" s="24" t="s">
        <v>689</v>
      </c>
      <c r="Q34" s="26"/>
      <c r="R34" s="39"/>
      <c r="S34" s="39"/>
      <c r="T34" s="40"/>
      <c r="U34" s="24" t="s">
        <v>689</v>
      </c>
      <c r="V34" s="24" t="s">
        <v>689</v>
      </c>
      <c r="AB34" s="24" t="s">
        <v>689</v>
      </c>
      <c r="AC34" s="24" t="s">
        <v>689</v>
      </c>
      <c r="AE34" s="26"/>
      <c r="AF34" t="str">
        <f>_xlfn.LET(
    _xlpm.result, _xlfn.XLOOKUP(C34, Table1[company_name], Table1[End_target], "NOT FOUND"),
    IF(_xlpm.result = "NOT FOUND", "NOT FOUND", IF(_xlpm.result = 0, "", _xlpm.result))
)</f>
        <v>No target</v>
      </c>
      <c r="AG34"/>
      <c r="AH34"/>
      <c r="AI34"/>
      <c r="AJ34"/>
      <c r="AN34" t="str">
        <f>_xlfn.LET(
    _xlpm.result, _xlfn.XLOOKUP(C34, Table1[company_name], Table1[Carbon_credits], "NOT FOUND"),
    IF(_xlpm.result = "NOT FOUND", "NOT FOUND", IF(_xlpm.result = 0, "", _xlpm.result))
)</f>
        <v>Not Specified</v>
      </c>
      <c r="AO34"/>
      <c r="AQ34" s="26"/>
      <c r="AR34"/>
      <c r="AS34"/>
      <c r="AT34"/>
      <c r="AU34"/>
      <c r="AY34"/>
      <c r="AZ34"/>
      <c r="BB34" s="26"/>
      <c r="BC34" t="str">
        <f>_xlfn.LET(
    _xlpm.result, _xlfn.XLOOKUP(C34, Table1[company_name], Table1[Separate_removal_target], "NOT FOUND"),
    IF(_xlpm.result = "NOT FOUND", "NOT FOUND", IF(_xlpm.result = 0, "", _xlpm.result))
)</f>
        <v>No</v>
      </c>
      <c r="BD34"/>
      <c r="BF34" t="s">
        <v>3363</v>
      </c>
      <c r="BG34"/>
      <c r="BL34" s="26"/>
      <c r="BM34" s="24" t="s">
        <v>80</v>
      </c>
      <c r="BN34" s="29">
        <v>45950</v>
      </c>
      <c r="BP34" s="26"/>
    </row>
    <row r="35" spans="1:68" s="24" customFormat="1" ht="13.4" customHeight="1">
      <c r="A35" s="25">
        <v>32</v>
      </c>
      <c r="C35" s="26" t="s">
        <v>2034</v>
      </c>
      <c r="D35" t="s">
        <v>7161</v>
      </c>
      <c r="F35" t="s">
        <v>2374</v>
      </c>
      <c r="H35" s="30" t="s">
        <v>2035</v>
      </c>
      <c r="I35" s="24" t="s">
        <v>2036</v>
      </c>
      <c r="J35" s="24">
        <v>-0.26300000000000001</v>
      </c>
      <c r="K35" s="24" t="s">
        <v>2037</v>
      </c>
      <c r="L35" s="24">
        <v>102887</v>
      </c>
      <c r="N35" s="26">
        <v>31</v>
      </c>
      <c r="O35" s="24" t="s">
        <v>689</v>
      </c>
      <c r="Q35" s="26"/>
      <c r="R35" s="39"/>
      <c r="S35" s="39"/>
      <c r="T35" s="40"/>
      <c r="U35" s="24" t="s">
        <v>689</v>
      </c>
      <c r="AB35" s="24" t="s">
        <v>689</v>
      </c>
      <c r="AC35" s="24" t="s">
        <v>689</v>
      </c>
      <c r="AE35" s="26"/>
      <c r="AF35" t="str">
        <f>_xlfn.LET(
    _xlpm.result, _xlfn.XLOOKUP(C35, Table1[company_name], Table1[End_target], "NOT FOUND"),
    IF(_xlpm.result = "NOT FOUND", "NOT FOUND", IF(_xlpm.result = 0, "", _xlpm.result))
)</f>
        <v>Net zero</v>
      </c>
      <c r="AG35"/>
      <c r="AH35"/>
      <c r="AI35"/>
      <c r="AJ35"/>
      <c r="AN35" t="str">
        <f>_xlfn.LET(
    _xlpm.result, _xlfn.XLOOKUP(C35, Table1[company_name], Table1[Carbon_credits], "NOT FOUND"),
    IF(_xlpm.result = "NOT FOUND", "NOT FOUND", IF(_xlpm.result = 0, "", _xlpm.result))
)</f>
        <v>Yes</v>
      </c>
      <c r="AO35"/>
      <c r="AQ35" s="26"/>
      <c r="AR35"/>
      <c r="AS35" t="s">
        <v>691</v>
      </c>
      <c r="AT35" t="s">
        <v>7388</v>
      </c>
      <c r="AU35">
        <v>2050</v>
      </c>
      <c r="AY35" t="s">
        <v>266</v>
      </c>
      <c r="AZ35" t="s">
        <v>3019</v>
      </c>
      <c r="BB35" s="26"/>
      <c r="BC35" t="str">
        <f>_xlfn.LET(
    _xlpm.result, _xlfn.XLOOKUP(C35, Table1[company_name], Table1[Separate_removal_target], "NOT FOUND"),
    IF(_xlpm.result = "NOT FOUND", "NOT FOUND", IF(_xlpm.result = 0, "", _xlpm.result))
)</f>
        <v>No</v>
      </c>
      <c r="BD35" t="s">
        <v>86</v>
      </c>
      <c r="BF35" t="s">
        <v>7388</v>
      </c>
      <c r="BG35">
        <v>2050</v>
      </c>
      <c r="BL35" s="26"/>
      <c r="BM35" s="24" t="s">
        <v>80</v>
      </c>
      <c r="BN35" s="29">
        <v>45950</v>
      </c>
      <c r="BP35" s="26"/>
    </row>
    <row r="36" spans="1:68" s="24" customFormat="1" ht="13.4" customHeight="1">
      <c r="A36" s="25">
        <v>33</v>
      </c>
      <c r="C36" s="26" t="s">
        <v>354</v>
      </c>
      <c r="D36" t="s">
        <v>7161</v>
      </c>
      <c r="F36" t="s">
        <v>7287</v>
      </c>
      <c r="H36" s="30" t="s">
        <v>355</v>
      </c>
      <c r="I36" s="24" t="s">
        <v>356</v>
      </c>
      <c r="J36" s="24">
        <v>-0.97499999999999998</v>
      </c>
      <c r="K36" s="24" t="s">
        <v>357</v>
      </c>
      <c r="L36" s="24">
        <v>100500</v>
      </c>
      <c r="N36" s="26">
        <v>31</v>
      </c>
      <c r="O36" s="24" t="s">
        <v>689</v>
      </c>
      <c r="Q36" s="26"/>
      <c r="R36" s="39"/>
      <c r="S36" s="39"/>
      <c r="T36" s="40"/>
      <c r="U36" s="24" t="s">
        <v>689</v>
      </c>
      <c r="AB36" s="24" t="s">
        <v>689</v>
      </c>
      <c r="AC36" s="24" t="s">
        <v>689</v>
      </c>
      <c r="AE36" s="26"/>
      <c r="AF36" t="str">
        <f>_xlfn.LET(
    _xlpm.result, _xlfn.XLOOKUP(C36, Table1[company_name], Table1[End_target], "NOT FOUND"),
    IF(_xlpm.result = "NOT FOUND", "NOT FOUND", IF(_xlpm.result = 0, "", _xlpm.result))
)</f>
        <v>Net zero</v>
      </c>
      <c r="AG36"/>
      <c r="AH36"/>
      <c r="AI36"/>
      <c r="AJ36"/>
      <c r="AN36" t="str">
        <f>_xlfn.LET(
    _xlpm.result, _xlfn.XLOOKUP(C36, Table1[company_name], Table1[Carbon_credits], "NOT FOUND"),
    IF(_xlpm.result = "NOT FOUND", "NOT FOUND", IF(_xlpm.result = 0, "", _xlpm.result))
)</f>
        <v>Yes</v>
      </c>
      <c r="AO36"/>
      <c r="AQ36" s="26"/>
      <c r="AR36"/>
      <c r="AS36" t="s">
        <v>691</v>
      </c>
      <c r="AT36" t="s">
        <v>7389</v>
      </c>
      <c r="AU36">
        <v>2050</v>
      </c>
      <c r="AY36" t="s">
        <v>266</v>
      </c>
      <c r="AZ36" t="s">
        <v>418</v>
      </c>
      <c r="BB36" s="26"/>
      <c r="BC36" t="str">
        <f>_xlfn.LET(
    _xlpm.result, _xlfn.XLOOKUP(C36, Table1[company_name], Table1[Separate_removal_target], "NOT FOUND"),
    IF(_xlpm.result = "NOT FOUND", "NOT FOUND", IF(_xlpm.result = 0, "", _xlpm.result))
)</f>
        <v>No</v>
      </c>
      <c r="BD36" t="s">
        <v>86</v>
      </c>
      <c r="BF36" t="s">
        <v>7389</v>
      </c>
      <c r="BG36">
        <v>2050</v>
      </c>
      <c r="BL36" s="26"/>
      <c r="BM36" s="24" t="s">
        <v>80</v>
      </c>
      <c r="BN36" s="29">
        <v>45950</v>
      </c>
      <c r="BP36" s="26"/>
    </row>
    <row r="37" spans="1:68" s="24" customFormat="1" ht="13.4" customHeight="1">
      <c r="A37" s="43">
        <v>34</v>
      </c>
      <c r="C37" s="26" t="s">
        <v>282</v>
      </c>
      <c r="D37" t="s">
        <v>7183</v>
      </c>
      <c r="F37" t="s">
        <v>7286</v>
      </c>
      <c r="H37" s="30" t="s">
        <v>283</v>
      </c>
      <c r="I37" s="24" t="s">
        <v>284</v>
      </c>
      <c r="J37" s="24">
        <v>2.3E-2</v>
      </c>
      <c r="K37" s="24" t="s">
        <v>285</v>
      </c>
      <c r="L37" s="24">
        <v>213193</v>
      </c>
      <c r="N37" s="26">
        <v>31</v>
      </c>
      <c r="O37" s="24" t="s">
        <v>689</v>
      </c>
      <c r="Q37" s="26"/>
      <c r="R37" s="39"/>
      <c r="S37" s="39"/>
      <c r="T37" s="40"/>
      <c r="U37" s="24" t="s">
        <v>689</v>
      </c>
      <c r="AB37" s="24" t="s">
        <v>689</v>
      </c>
      <c r="AC37" s="24" t="s">
        <v>689</v>
      </c>
      <c r="AE37" s="26"/>
      <c r="AF37" t="str">
        <f>_xlfn.LET(
    _xlpm.result, _xlfn.XLOOKUP(C37, Table1[company_name], Table1[End_target], "NOT FOUND"),
    IF(_xlpm.result = "NOT FOUND", "NOT FOUND", IF(_xlpm.result = 0, "", _xlpm.result))
)</f>
        <v>Net zero</v>
      </c>
      <c r="AG37"/>
      <c r="AH37"/>
      <c r="AI37"/>
      <c r="AJ37"/>
      <c r="AN37" t="str">
        <f>_xlfn.LET(
    _xlpm.result, _xlfn.XLOOKUP(C37, Table1[company_name], Table1[Carbon_credits], "NOT FOUND"),
    IF(_xlpm.result = "NOT FOUND", "NOT FOUND", IF(_xlpm.result = 0, "", _xlpm.result))
)</f>
        <v>Yes</v>
      </c>
      <c r="AO37"/>
      <c r="AQ37" s="26"/>
      <c r="AR37"/>
      <c r="AS37" t="s">
        <v>2283</v>
      </c>
      <c r="AT37" t="s">
        <v>3394</v>
      </c>
      <c r="AU37">
        <v>2050</v>
      </c>
      <c r="AY37" t="s">
        <v>266</v>
      </c>
      <c r="AZ37" t="s">
        <v>267</v>
      </c>
      <c r="BB37" s="26"/>
      <c r="BC37" t="str">
        <f>_xlfn.LET(
    _xlpm.result, _xlfn.XLOOKUP(C37, Table1[company_name], Table1[Separate_removal_target], "NOT FOUND"),
    IF(_xlpm.result = "NOT FOUND", "NOT FOUND", IF(_xlpm.result = 0, "", _xlpm.result))
)</f>
        <v>No</v>
      </c>
      <c r="BD37" t="s">
        <v>86</v>
      </c>
      <c r="BF37" t="s">
        <v>3394</v>
      </c>
      <c r="BG37">
        <v>2050</v>
      </c>
      <c r="BL37" s="26"/>
      <c r="BM37" s="24" t="s">
        <v>80</v>
      </c>
      <c r="BN37" s="29">
        <v>45951</v>
      </c>
      <c r="BP37" s="26"/>
    </row>
    <row r="38" spans="1:68" s="24" customFormat="1" ht="13.4" customHeight="1">
      <c r="A38" s="43">
        <v>35</v>
      </c>
      <c r="C38" s="26" t="s">
        <v>908</v>
      </c>
      <c r="D38" t="s">
        <v>7179</v>
      </c>
      <c r="F38" t="s">
        <v>7286</v>
      </c>
      <c r="H38" s="30" t="s">
        <v>909</v>
      </c>
      <c r="I38" s="24" t="s">
        <v>910</v>
      </c>
      <c r="J38" s="24">
        <v>-0.40699999999999997</v>
      </c>
      <c r="K38" s="24" t="s">
        <v>911</v>
      </c>
      <c r="L38" s="24">
        <v>162000</v>
      </c>
      <c r="N38" s="26">
        <v>31</v>
      </c>
      <c r="O38" s="24" t="s">
        <v>86</v>
      </c>
      <c r="P38" s="24">
        <v>2016</v>
      </c>
      <c r="Q38" s="26">
        <v>2035</v>
      </c>
      <c r="R38" s="39"/>
      <c r="S38" s="39"/>
      <c r="T38" s="40"/>
      <c r="U38" s="24" t="s">
        <v>86</v>
      </c>
      <c r="V38" s="24" t="s">
        <v>7324</v>
      </c>
      <c r="W38" s="24" t="s">
        <v>7366</v>
      </c>
      <c r="X38" s="24">
        <v>2035</v>
      </c>
      <c r="AB38" s="24" t="s">
        <v>689</v>
      </c>
      <c r="AC38" s="24" t="s">
        <v>689</v>
      </c>
      <c r="AE38" s="26"/>
      <c r="AF38" t="str">
        <f>_xlfn.LET(
    _xlpm.result, _xlfn.XLOOKUP(C38, Table1[company_name], Table1[End_target], "NOT FOUND"),
    IF(_xlpm.result = "NOT FOUND", "NOT FOUND", IF(_xlpm.result = 0, "", _xlpm.result))
)</f>
        <v>Carbon neutral(ity)</v>
      </c>
      <c r="AG38"/>
      <c r="AH38"/>
      <c r="AI38"/>
      <c r="AJ38"/>
      <c r="AN38" t="str">
        <f>_xlfn.LET(
    _xlpm.result, _xlfn.XLOOKUP(C38, Table1[company_name], Table1[Carbon_credits], "NOT FOUND"),
    IF(_xlpm.result = "NOT FOUND", "NOT FOUND", IF(_xlpm.result = 0, "", _xlpm.result))
)</f>
        <v>Yes</v>
      </c>
      <c r="AO38"/>
      <c r="AQ38" s="26"/>
      <c r="AR38"/>
      <c r="AS38"/>
      <c r="AT38"/>
      <c r="AU38"/>
      <c r="AY38"/>
      <c r="AZ38"/>
      <c r="BB38" s="26"/>
      <c r="BC38" t="str">
        <f>_xlfn.LET(
    _xlpm.result, _xlfn.XLOOKUP(C38, Table1[company_name], Table1[Separate_removal_target], "NOT FOUND"),
    IF(_xlpm.result = "NOT FOUND", "NOT FOUND", IF(_xlpm.result = 0, "", _xlpm.result))
)</f>
        <v>No</v>
      </c>
      <c r="BD38"/>
      <c r="BF38"/>
      <c r="BG38"/>
      <c r="BL38" s="26"/>
      <c r="BM38" s="24" t="s">
        <v>80</v>
      </c>
      <c r="BN38" s="29">
        <v>45951</v>
      </c>
      <c r="BP38" s="26"/>
    </row>
    <row r="39" spans="1:68" s="24" customFormat="1" ht="13.4" customHeight="1">
      <c r="A39" s="43">
        <v>36</v>
      </c>
      <c r="C39" s="26" t="s">
        <v>881</v>
      </c>
      <c r="D39" t="s">
        <v>7179</v>
      </c>
      <c r="F39" t="s">
        <v>7286</v>
      </c>
      <c r="H39" s="30" t="s">
        <v>882</v>
      </c>
      <c r="I39" s="24" t="s">
        <v>883</v>
      </c>
      <c r="J39" s="24">
        <v>0.35199999999999998</v>
      </c>
      <c r="K39" s="24" t="s">
        <v>884</v>
      </c>
      <c r="L39" s="24">
        <v>171000</v>
      </c>
      <c r="N39" s="26">
        <v>31</v>
      </c>
      <c r="O39" s="24" t="s">
        <v>689</v>
      </c>
      <c r="Q39" s="26"/>
      <c r="R39" s="39"/>
      <c r="S39" s="39"/>
      <c r="T39" s="40"/>
      <c r="U39" s="24" t="s">
        <v>86</v>
      </c>
      <c r="V39" s="24" t="s">
        <v>7324</v>
      </c>
      <c r="W39" s="24" t="s">
        <v>7366</v>
      </c>
      <c r="X39" s="24">
        <v>2035</v>
      </c>
      <c r="AB39" s="24" t="s">
        <v>689</v>
      </c>
      <c r="AC39" s="24" t="s">
        <v>689</v>
      </c>
      <c r="AE39" s="26"/>
      <c r="AF39" t="str">
        <f>_xlfn.LET(
    _xlpm.result, _xlfn.XLOOKUP(C39, Table1[company_name], Table1[End_target], "NOT FOUND"),
    IF(_xlpm.result = "NOT FOUND", "NOT FOUND", IF(_xlpm.result = 0, "", _xlpm.result))
)</f>
        <v>Carbon neutral(ity)</v>
      </c>
      <c r="AG39"/>
      <c r="AH39"/>
      <c r="AI39"/>
      <c r="AJ39"/>
      <c r="AN39" t="str">
        <f>_xlfn.LET(
    _xlpm.result, _xlfn.XLOOKUP(C39, Table1[company_name], Table1[Carbon_credits], "NOT FOUND"),
    IF(_xlpm.result = "NOT FOUND", "NOT FOUND", IF(_xlpm.result = 0, "", _xlpm.result))
)</f>
        <v>Yes</v>
      </c>
      <c r="AO39"/>
      <c r="AQ39" s="26"/>
      <c r="AR39"/>
      <c r="AS39"/>
      <c r="AT39"/>
      <c r="AU39"/>
      <c r="AY39"/>
      <c r="AZ39"/>
      <c r="BB39" s="26"/>
      <c r="BC39" t="str">
        <f>_xlfn.LET(
    _xlpm.result, _xlfn.XLOOKUP(C39, Table1[company_name], Table1[Separate_removal_target], "NOT FOUND"),
    IF(_xlpm.result = "NOT FOUND", "NOT FOUND", IF(_xlpm.result = 0, "", _xlpm.result))
)</f>
        <v>No</v>
      </c>
      <c r="BD39"/>
      <c r="BF39"/>
      <c r="BG39"/>
      <c r="BL39" s="26"/>
      <c r="BM39" s="24" t="s">
        <v>80</v>
      </c>
      <c r="BN39" s="29">
        <v>45951</v>
      </c>
      <c r="BP39" s="26"/>
    </row>
    <row r="40" spans="1:68" s="24" customFormat="1" ht="13.4" customHeight="1">
      <c r="A40" s="43">
        <v>37</v>
      </c>
      <c r="C40" s="26" t="s">
        <v>803</v>
      </c>
      <c r="D40" t="s">
        <v>7164</v>
      </c>
      <c r="F40" t="s">
        <v>7286</v>
      </c>
      <c r="H40" s="30" t="s">
        <v>804</v>
      </c>
      <c r="I40" s="24" t="s">
        <v>805</v>
      </c>
      <c r="J40" s="24">
        <v>-1E-3</v>
      </c>
      <c r="K40" s="24" t="s">
        <v>806</v>
      </c>
      <c r="L40" s="24">
        <v>103679</v>
      </c>
      <c r="N40" s="26">
        <v>24</v>
      </c>
      <c r="O40" s="24" t="s">
        <v>86</v>
      </c>
      <c r="P40" s="24">
        <v>2019</v>
      </c>
      <c r="Q40" s="26">
        <v>2025</v>
      </c>
      <c r="R40" s="39"/>
      <c r="S40" s="39"/>
      <c r="T40" s="40"/>
      <c r="U40" s="24" t="s">
        <v>86</v>
      </c>
      <c r="V40" s="24" t="s">
        <v>7324</v>
      </c>
      <c r="W40" s="24" t="s">
        <v>674</v>
      </c>
      <c r="X40" s="24">
        <v>2030</v>
      </c>
      <c r="AB40" s="24" t="s">
        <v>689</v>
      </c>
      <c r="AC40" s="24" t="s">
        <v>689</v>
      </c>
      <c r="AE40" s="26"/>
      <c r="AF40" t="str">
        <f>_xlfn.LET(
    _xlpm.result, _xlfn.XLOOKUP(C40, Table1[company_name], Table1[End_target], "NOT FOUND"),
    IF(_xlpm.result = "NOT FOUND", "NOT FOUND", IF(_xlpm.result = 0, "", _xlpm.result))
)</f>
        <v>Net zero</v>
      </c>
      <c r="AG40"/>
      <c r="AH40"/>
      <c r="AI40"/>
      <c r="AJ40"/>
      <c r="AN40" t="str">
        <f>_xlfn.LET(
    _xlpm.result, _xlfn.XLOOKUP(C40, Table1[company_name], Table1[Carbon_credits], "NOT FOUND"),
    IF(_xlpm.result = "NOT FOUND", "NOT FOUND", IF(_xlpm.result = 0, "", _xlpm.result))
)</f>
        <v>Yes</v>
      </c>
      <c r="AO40"/>
      <c r="AQ40" s="26"/>
      <c r="AR40"/>
      <c r="AS40" t="s">
        <v>691</v>
      </c>
      <c r="AT40" t="s">
        <v>3433</v>
      </c>
      <c r="AU40">
        <v>2050</v>
      </c>
      <c r="AY40" t="s">
        <v>266</v>
      </c>
      <c r="AZ40" t="s">
        <v>267</v>
      </c>
      <c r="BB40" s="26"/>
      <c r="BC40" t="str">
        <f>_xlfn.LET(
    _xlpm.result, _xlfn.XLOOKUP(C40, Table1[company_name], Table1[Separate_removal_target], "NOT FOUND"),
    IF(_xlpm.result = "NOT FOUND", "NOT FOUND", IF(_xlpm.result = 0, "", _xlpm.result))
)</f>
        <v>No</v>
      </c>
      <c r="BD40" t="s">
        <v>86</v>
      </c>
      <c r="BF40" t="s">
        <v>3433</v>
      </c>
      <c r="BG40">
        <v>2050</v>
      </c>
      <c r="BL40" s="26"/>
      <c r="BM40" s="24" t="s">
        <v>80</v>
      </c>
      <c r="BN40" s="29">
        <v>45951</v>
      </c>
      <c r="BP40" s="26"/>
    </row>
    <row r="41" spans="1:68" s="24" customFormat="1" ht="13.4" customHeight="1">
      <c r="A41" s="24">
        <v>38</v>
      </c>
      <c r="C41" s="26" t="s">
        <v>286</v>
      </c>
      <c r="D41" t="s">
        <v>7190</v>
      </c>
      <c r="F41" t="s">
        <v>2277</v>
      </c>
      <c r="H41" s="30" t="s">
        <v>287</v>
      </c>
      <c r="I41" s="24" t="s">
        <v>288</v>
      </c>
      <c r="J41" s="24">
        <v>8.9999999999999993E-3</v>
      </c>
      <c r="K41" s="24" t="s">
        <v>289</v>
      </c>
      <c r="L41" s="24">
        <v>312757</v>
      </c>
      <c r="N41" s="26">
        <v>31</v>
      </c>
      <c r="O41" s="24" t="s">
        <v>689</v>
      </c>
      <c r="Q41" s="26"/>
      <c r="R41" s="39"/>
      <c r="S41" s="39"/>
      <c r="T41" s="40"/>
      <c r="U41" s="24" t="s">
        <v>689</v>
      </c>
      <c r="V41" s="24" t="s">
        <v>689</v>
      </c>
      <c r="AB41" s="24" t="s">
        <v>689</v>
      </c>
      <c r="AC41" s="24" t="s">
        <v>689</v>
      </c>
      <c r="AE41" s="26"/>
      <c r="AF41" t="str">
        <f>_xlfn.LET(
    _xlpm.result, _xlfn.XLOOKUP(C41, Table1[company_name], Table1[End_target], "NOT FOUND"),
    IF(_xlpm.result = "NOT FOUND", "NOT FOUND", IF(_xlpm.result = 0, "", _xlpm.result))
)</f>
        <v>Carbon neutral(ity)</v>
      </c>
      <c r="AG41"/>
      <c r="AH41"/>
      <c r="AI41"/>
      <c r="AJ41"/>
      <c r="AN41" t="str">
        <f>_xlfn.LET(
    _xlpm.result, _xlfn.XLOOKUP(C41, Table1[company_name], Table1[Carbon_credits], "NOT FOUND"),
    IF(_xlpm.result = "NOT FOUND", "NOT FOUND", IF(_xlpm.result = 0, "", _xlpm.result))
)</f>
        <v>Yes</v>
      </c>
      <c r="AO41"/>
      <c r="AQ41" s="26"/>
      <c r="AR41"/>
      <c r="AS41"/>
      <c r="AT41"/>
      <c r="AU41"/>
      <c r="AY41"/>
      <c r="AZ41"/>
      <c r="BB41" s="26"/>
      <c r="BC41" t="str">
        <f>_xlfn.LET(
    _xlpm.result, _xlfn.XLOOKUP(C41, Table1[company_name], Table1[Separate_removal_target], "NOT FOUND"),
    IF(_xlpm.result = "NOT FOUND", "NOT FOUND", IF(_xlpm.result = 0, "", _xlpm.result))
)</f>
        <v>No</v>
      </c>
      <c r="BD41"/>
      <c r="BF41"/>
      <c r="BG41"/>
      <c r="BL41" s="26"/>
      <c r="BN41" s="29"/>
      <c r="BP41" s="26"/>
    </row>
    <row r="42" spans="1:68" s="24" customFormat="1" ht="13.4" customHeight="1">
      <c r="A42" s="24">
        <v>39</v>
      </c>
      <c r="C42" s="26" t="s">
        <v>622</v>
      </c>
      <c r="D42" t="s">
        <v>7183</v>
      </c>
      <c r="F42" t="s">
        <v>7286</v>
      </c>
      <c r="H42" s="30" t="s">
        <v>623</v>
      </c>
      <c r="I42" s="24" t="s">
        <v>624</v>
      </c>
      <c r="J42" s="24">
        <v>0.374</v>
      </c>
      <c r="K42" s="24" t="s">
        <v>625</v>
      </c>
      <c r="L42" s="24">
        <v>227855</v>
      </c>
      <c r="N42" s="26">
        <v>31</v>
      </c>
      <c r="O42" s="24" t="s">
        <v>86</v>
      </c>
      <c r="P42" s="24">
        <v>2017</v>
      </c>
      <c r="Q42" s="26">
        <v>2020</v>
      </c>
      <c r="R42" s="39"/>
      <c r="S42" s="39"/>
      <c r="T42" s="40"/>
      <c r="U42" s="24" t="s">
        <v>689</v>
      </c>
      <c r="V42" s="24" t="s">
        <v>689</v>
      </c>
      <c r="AB42" s="24" t="s">
        <v>689</v>
      </c>
      <c r="AC42" s="24" t="s">
        <v>689</v>
      </c>
      <c r="AE42" s="26"/>
      <c r="AF42" t="str">
        <f>_xlfn.LET(
    _xlpm.result, _xlfn.XLOOKUP(C42, Table1[company_name], Table1[End_target], "NOT FOUND"),
    IF(_xlpm.result = "NOT FOUND", "NOT FOUND", IF(_xlpm.result = 0, "", _xlpm.result))
)</f>
        <v>Net zero</v>
      </c>
      <c r="AG42"/>
      <c r="AH42"/>
      <c r="AI42"/>
      <c r="AJ42"/>
      <c r="AN42" t="str">
        <f>_xlfn.LET(
    _xlpm.result, _xlfn.XLOOKUP(C42, Table1[company_name], Table1[Carbon_credits], "NOT FOUND"),
    IF(_xlpm.result = "NOT FOUND", "NOT FOUND", IF(_xlpm.result = 0, "", _xlpm.result))
)</f>
        <v>Yes</v>
      </c>
      <c r="AO42"/>
      <c r="AQ42" s="26"/>
      <c r="AR42"/>
      <c r="AS42" t="s">
        <v>2283</v>
      </c>
      <c r="AT42" t="s">
        <v>3454</v>
      </c>
      <c r="AU42">
        <v>2050</v>
      </c>
      <c r="AY42" t="s">
        <v>266</v>
      </c>
      <c r="AZ42" t="s">
        <v>267</v>
      </c>
      <c r="BB42" s="26"/>
      <c r="BC42" t="str">
        <f>_xlfn.LET(
    _xlpm.result, _xlfn.XLOOKUP(C42, Table1[company_name], Table1[Separate_removal_target], "NOT FOUND"),
    IF(_xlpm.result = "NOT FOUND", "NOT FOUND", IF(_xlpm.result = 0, "", _xlpm.result))
)</f>
        <v>No</v>
      </c>
      <c r="BD42" t="s">
        <v>86</v>
      </c>
      <c r="BF42" t="s">
        <v>3454</v>
      </c>
      <c r="BG42">
        <v>2050</v>
      </c>
      <c r="BL42" s="26"/>
      <c r="BN42" s="29"/>
      <c r="BP42" s="26"/>
    </row>
    <row r="43" spans="1:68" s="24" customFormat="1" ht="13.4" customHeight="1">
      <c r="A43" s="24">
        <v>40</v>
      </c>
      <c r="C43" s="26" t="s">
        <v>1908</v>
      </c>
      <c r="D43" t="s">
        <v>7196</v>
      </c>
      <c r="F43" t="s">
        <v>2336</v>
      </c>
      <c r="H43" s="30" t="s">
        <v>1909</v>
      </c>
      <c r="I43" s="24" t="s">
        <v>1910</v>
      </c>
      <c r="J43" s="24">
        <v>-0.70599999999999996</v>
      </c>
      <c r="K43" s="24" t="s">
        <v>1911</v>
      </c>
      <c r="L43" s="24">
        <v>248243</v>
      </c>
      <c r="N43" s="26">
        <v>20</v>
      </c>
      <c r="O43" s="24" t="s">
        <v>689</v>
      </c>
      <c r="Q43" s="26"/>
      <c r="R43" s="39"/>
      <c r="S43" s="39"/>
      <c r="T43" s="40"/>
      <c r="U43" s="24" t="s">
        <v>86</v>
      </c>
      <c r="V43" s="24" t="s">
        <v>7324</v>
      </c>
      <c r="W43" s="24" t="s">
        <v>674</v>
      </c>
      <c r="X43" s="24" t="s">
        <v>3086</v>
      </c>
      <c r="Y43" s="24" t="s">
        <v>673</v>
      </c>
      <c r="Z43" s="24" t="s">
        <v>674</v>
      </c>
      <c r="AA43" s="24" t="s">
        <v>4274</v>
      </c>
      <c r="AB43" s="24" t="s">
        <v>86</v>
      </c>
      <c r="AC43" s="24" t="s">
        <v>86</v>
      </c>
      <c r="AD43" s="24" t="s">
        <v>4274</v>
      </c>
      <c r="AE43" s="26" t="s">
        <v>4274</v>
      </c>
      <c r="AF43" t="str">
        <f>_xlfn.LET(
    _xlpm.result, _xlfn.XLOOKUP(C43, Table1[company_name], Table1[End_target], "NOT FOUND"),
    IF(_xlpm.result = "NOT FOUND", "NOT FOUND", IF(_xlpm.result = 0, "", _xlpm.result))
)</f>
        <v>Net zero</v>
      </c>
      <c r="AG43"/>
      <c r="AH43"/>
      <c r="AI43"/>
      <c r="AJ43"/>
      <c r="AN43" t="str">
        <f>_xlfn.LET(
    _xlpm.result, _xlfn.XLOOKUP(C43, Table1[company_name], Table1[Carbon_credits], "NOT FOUND"),
    IF(_xlpm.result = "NOT FOUND", "NOT FOUND", IF(_xlpm.result = 0, "", _xlpm.result))
)</f>
        <v>Yes</v>
      </c>
      <c r="AO43"/>
      <c r="AQ43" s="26"/>
      <c r="AR43"/>
      <c r="AS43" t="s">
        <v>2283</v>
      </c>
      <c r="AT43" t="s">
        <v>3464</v>
      </c>
      <c r="AU43">
        <v>2038</v>
      </c>
      <c r="AY43" t="s">
        <v>266</v>
      </c>
      <c r="AZ43" t="s">
        <v>269</v>
      </c>
      <c r="BB43" s="26"/>
      <c r="BC43" t="str">
        <f>_xlfn.LET(
    _xlpm.result, _xlfn.XLOOKUP(C43, Table1[company_name], Table1[Separate_removal_target], "NOT FOUND"),
    IF(_xlpm.result = "NOT FOUND", "NOT FOUND", IF(_xlpm.result = 0, "", _xlpm.result))
)</f>
        <v>No</v>
      </c>
      <c r="BD43" t="s">
        <v>86</v>
      </c>
      <c r="BF43" t="s">
        <v>3464</v>
      </c>
      <c r="BG43">
        <v>2038</v>
      </c>
      <c r="BL43" s="26"/>
      <c r="BN43" s="29"/>
      <c r="BP43" s="26"/>
    </row>
    <row r="44" spans="1:68" s="24" customFormat="1" ht="13.4" customHeight="1">
      <c r="A44" s="24">
        <v>41</v>
      </c>
      <c r="C44" s="26" t="s">
        <v>1354</v>
      </c>
      <c r="D44" t="s">
        <v>7154</v>
      </c>
      <c r="F44" t="s">
        <v>7286</v>
      </c>
      <c r="H44" s="30" t="s">
        <v>1355</v>
      </c>
      <c r="I44" s="24" t="s">
        <v>1356</v>
      </c>
      <c r="J44" s="24">
        <v>0.59499999999999997</v>
      </c>
      <c r="K44" s="24" t="s">
        <v>1357</v>
      </c>
      <c r="L44" s="24">
        <v>74067</v>
      </c>
      <c r="N44" s="26">
        <v>9</v>
      </c>
      <c r="O44" s="24" t="s">
        <v>86</v>
      </c>
      <c r="P44" s="24">
        <v>2016</v>
      </c>
      <c r="Q44" s="26">
        <v>2020</v>
      </c>
      <c r="R44" s="39"/>
      <c r="S44" s="39"/>
      <c r="T44" s="40"/>
      <c r="U44" s="24" t="s">
        <v>86</v>
      </c>
      <c r="V44" s="24" t="s">
        <v>7324</v>
      </c>
      <c r="W44" s="24" t="s">
        <v>674</v>
      </c>
      <c r="X44" s="24">
        <v>2031</v>
      </c>
      <c r="AB44" s="24" t="s">
        <v>86</v>
      </c>
      <c r="AC44" s="24" t="s">
        <v>689</v>
      </c>
      <c r="AE44" s="26"/>
      <c r="AF44" t="str">
        <f>_xlfn.LET(
    _xlpm.result, _xlfn.XLOOKUP(C44, Table1[company_name], Table1[End_target], "NOT FOUND"),
    IF(_xlpm.result = "NOT FOUND", "NOT FOUND", IF(_xlpm.result = 0, "", _xlpm.result))
)</f>
        <v>Net zero</v>
      </c>
      <c r="AG44"/>
      <c r="AH44"/>
      <c r="AI44"/>
      <c r="AJ44"/>
      <c r="AN44" t="str">
        <f>_xlfn.LET(
    _xlpm.result, _xlfn.XLOOKUP(C44, Table1[company_name], Table1[Carbon_credits], "NOT FOUND"),
    IF(_xlpm.result = "NOT FOUND", "NOT FOUND", IF(_xlpm.result = 0, "", _xlpm.result))
)</f>
        <v>Yes</v>
      </c>
      <c r="AO44"/>
      <c r="AQ44" s="26"/>
      <c r="AR44"/>
      <c r="AS44" t="s">
        <v>2283</v>
      </c>
      <c r="AT44" t="s">
        <v>3481</v>
      </c>
      <c r="AU44">
        <v>2030</v>
      </c>
      <c r="AY44" t="s">
        <v>266</v>
      </c>
      <c r="AZ44" t="s">
        <v>418</v>
      </c>
      <c r="BB44" s="26"/>
      <c r="BC44" t="str">
        <f>_xlfn.LET(
    _xlpm.result, _xlfn.XLOOKUP(C44, Table1[company_name], Table1[Separate_removal_target], "NOT FOUND"),
    IF(_xlpm.result = "NOT FOUND", "NOT FOUND", IF(_xlpm.result = 0, "", _xlpm.result))
)</f>
        <v>Yes</v>
      </c>
      <c r="BD44" t="s">
        <v>86</v>
      </c>
      <c r="BF44" t="s">
        <v>3481</v>
      </c>
      <c r="BG44">
        <v>2030</v>
      </c>
      <c r="BL44" s="26"/>
      <c r="BN44" s="29"/>
      <c r="BP44" s="26"/>
    </row>
    <row r="45" spans="1:68" s="24" customFormat="1" ht="13.4" customHeight="1">
      <c r="A45" s="24">
        <v>42</v>
      </c>
      <c r="C45" s="26" t="s">
        <v>181</v>
      </c>
      <c r="D45" t="s">
        <v>7164</v>
      </c>
      <c r="F45" t="s">
        <v>7286</v>
      </c>
      <c r="H45" s="30" t="s">
        <v>182</v>
      </c>
      <c r="I45" s="24" t="s">
        <v>183</v>
      </c>
      <c r="J45" s="24">
        <v>0.223</v>
      </c>
      <c r="K45" s="24" t="s">
        <v>184</v>
      </c>
      <c r="L45" s="24">
        <v>60500</v>
      </c>
      <c r="N45" s="26">
        <v>10</v>
      </c>
      <c r="O45" s="24" t="s">
        <v>689</v>
      </c>
      <c r="Q45" s="26"/>
      <c r="R45" s="39"/>
      <c r="S45" s="39"/>
      <c r="T45" s="40"/>
      <c r="U45" s="24" t="s">
        <v>689</v>
      </c>
      <c r="V45" s="24" t="s">
        <v>689</v>
      </c>
      <c r="AB45" s="24" t="s">
        <v>689</v>
      </c>
      <c r="AC45" s="24" t="s">
        <v>689</v>
      </c>
      <c r="AE45" s="26"/>
      <c r="AF45" t="str">
        <f>_xlfn.LET(
    _xlpm.result, _xlfn.XLOOKUP(C45, Table1[company_name], Table1[End_target], "NOT FOUND"),
    IF(_xlpm.result = "NOT FOUND", "NOT FOUND", IF(_xlpm.result = 0, "", _xlpm.result))
)</f>
        <v>No target</v>
      </c>
      <c r="AG45"/>
      <c r="AH45"/>
      <c r="AI45"/>
      <c r="AJ45"/>
      <c r="AN45" t="str">
        <f>_xlfn.LET(
    _xlpm.result, _xlfn.XLOOKUP(C45, Table1[company_name], Table1[Carbon_credits], "NOT FOUND"),
    IF(_xlpm.result = "NOT FOUND", "NOT FOUND", IF(_xlpm.result = 0, "", _xlpm.result))
)</f>
        <v>Not Specified</v>
      </c>
      <c r="AO45"/>
      <c r="AQ45" s="26"/>
      <c r="AR45"/>
      <c r="AS45"/>
      <c r="AT45"/>
      <c r="AU45"/>
      <c r="AY45"/>
      <c r="AZ45"/>
      <c r="BB45" s="26"/>
      <c r="BC45" t="str">
        <f>_xlfn.LET(
    _xlpm.result, _xlfn.XLOOKUP(C45, Table1[company_name], Table1[Separate_removal_target], "NOT FOUND"),
    IF(_xlpm.result = "NOT FOUND", "NOT FOUND", IF(_xlpm.result = 0, "", _xlpm.result))
)</f>
        <v>No</v>
      </c>
      <c r="BD45"/>
      <c r="BF45"/>
      <c r="BG45"/>
      <c r="BL45" s="26"/>
      <c r="BN45" s="29"/>
      <c r="BP45" s="26"/>
    </row>
    <row r="46" spans="1:68" s="24" customFormat="1" ht="13.4" customHeight="1">
      <c r="A46" s="24">
        <v>43</v>
      </c>
      <c r="C46" s="26" t="s">
        <v>187</v>
      </c>
      <c r="D46" t="s">
        <v>7162</v>
      </c>
      <c r="F46" t="s">
        <v>2277</v>
      </c>
      <c r="H46" s="30" t="s">
        <v>188</v>
      </c>
      <c r="I46" s="24" t="s">
        <v>189</v>
      </c>
      <c r="J46" s="24">
        <v>-0.159</v>
      </c>
      <c r="K46" s="24" t="s">
        <v>190</v>
      </c>
      <c r="L46" s="24">
        <v>313067</v>
      </c>
      <c r="N46" s="26">
        <v>11</v>
      </c>
      <c r="O46" s="24" t="s">
        <v>86</v>
      </c>
      <c r="P46" s="24">
        <v>2015</v>
      </c>
      <c r="Q46" s="26">
        <v>2020</v>
      </c>
      <c r="R46" s="39"/>
      <c r="S46" s="39"/>
      <c r="T46" s="40"/>
      <c r="U46" s="24" t="s">
        <v>86</v>
      </c>
      <c r="V46" s="24" t="s">
        <v>265</v>
      </c>
      <c r="AB46" s="24" t="s">
        <v>689</v>
      </c>
      <c r="AC46" s="24" t="s">
        <v>689</v>
      </c>
      <c r="AE46" s="26"/>
      <c r="AF46" t="str">
        <f>_xlfn.LET(
    _xlpm.result, _xlfn.XLOOKUP(C46, Table1[company_name], Table1[End_target], "NOT FOUND"),
    IF(_xlpm.result = "NOT FOUND", "NOT FOUND", IF(_xlpm.result = 0, "", _xlpm.result))
)</f>
        <v/>
      </c>
      <c r="AG46"/>
      <c r="AH46"/>
      <c r="AI46"/>
      <c r="AJ46"/>
      <c r="AN46" t="str">
        <f>_xlfn.LET(
    _xlpm.result, _xlfn.XLOOKUP(C46, Table1[company_name], Table1[Carbon_credits], "NOT FOUND"),
    IF(_xlpm.result = "NOT FOUND", "NOT FOUND", IF(_xlpm.result = 0, "", _xlpm.result))
)</f>
        <v/>
      </c>
      <c r="AO46"/>
      <c r="AQ46" s="26"/>
      <c r="AR46"/>
      <c r="AS46"/>
      <c r="AT46"/>
      <c r="AU46"/>
      <c r="AY46"/>
      <c r="AZ46"/>
      <c r="BB46" s="26"/>
      <c r="BC46" t="str">
        <f>_xlfn.LET(
    _xlpm.result, _xlfn.XLOOKUP(C46, Table1[company_name], Table1[Separate_removal_target], "NOT FOUND"),
    IF(_xlpm.result = "NOT FOUND", "NOT FOUND", IF(_xlpm.result = 0, "", _xlpm.result))
)</f>
        <v/>
      </c>
      <c r="BD46"/>
      <c r="BF46"/>
      <c r="BG46"/>
      <c r="BL46" s="26"/>
      <c r="BN46" s="29"/>
      <c r="BP46" s="26"/>
    </row>
    <row r="47" spans="1:68" s="24" customFormat="1" ht="13.4" customHeight="1">
      <c r="A47" s="24">
        <v>44</v>
      </c>
      <c r="C47" s="26" t="s">
        <v>191</v>
      </c>
      <c r="D47" t="s">
        <v>7198</v>
      </c>
      <c r="F47" t="s">
        <v>2277</v>
      </c>
      <c r="H47" s="30" t="s">
        <v>192</v>
      </c>
      <c r="I47" s="24" t="s">
        <v>193</v>
      </c>
      <c r="J47" s="24">
        <v>0.68400000000000005</v>
      </c>
      <c r="K47" s="24" t="s">
        <v>194</v>
      </c>
      <c r="L47" s="24">
        <v>570895</v>
      </c>
      <c r="N47" s="26">
        <v>10</v>
      </c>
      <c r="O47" s="24" t="s">
        <v>689</v>
      </c>
      <c r="Q47" s="26"/>
      <c r="R47" s="39"/>
      <c r="S47" s="39"/>
      <c r="T47" s="40"/>
      <c r="U47" s="24" t="s">
        <v>689</v>
      </c>
      <c r="V47" s="24" t="s">
        <v>689</v>
      </c>
      <c r="AB47" s="24" t="s">
        <v>689</v>
      </c>
      <c r="AC47" s="24" t="s">
        <v>689</v>
      </c>
      <c r="AE47" s="26"/>
      <c r="AF47" t="str">
        <f>_xlfn.LET(
    _xlpm.result, _xlfn.XLOOKUP(C47, Table1[company_name], Table1[End_target], "NOT FOUND"),
    IF(_xlpm.result = "NOT FOUND", "NOT FOUND", IF(_xlpm.result = 0, "", _xlpm.result))
)</f>
        <v>No target</v>
      </c>
      <c r="AG47"/>
      <c r="AH47"/>
      <c r="AI47"/>
      <c r="AJ47"/>
      <c r="AN47" t="str">
        <f>_xlfn.LET(
    _xlpm.result, _xlfn.XLOOKUP(C47, Table1[company_name], Table1[Carbon_credits], "NOT FOUND"),
    IF(_xlpm.result = "NOT FOUND", "NOT FOUND", IF(_xlpm.result = 0, "", _xlpm.result))
)</f>
        <v>Not Specified</v>
      </c>
      <c r="AO47"/>
      <c r="AQ47" s="26"/>
      <c r="AR47"/>
      <c r="AS47"/>
      <c r="AT47"/>
      <c r="AU47"/>
      <c r="AY47"/>
      <c r="AZ47"/>
      <c r="BB47" s="26"/>
      <c r="BC47" t="str">
        <f>_xlfn.LET(
    _xlpm.result, _xlfn.XLOOKUP(C47, Table1[company_name], Table1[Separate_removal_target], "NOT FOUND"),
    IF(_xlpm.result = "NOT FOUND", "NOT FOUND", IF(_xlpm.result = 0, "", _xlpm.result))
)</f>
        <v>No</v>
      </c>
      <c r="BD47"/>
      <c r="BF47"/>
      <c r="BG47"/>
      <c r="BL47" s="26"/>
      <c r="BN47" s="29"/>
      <c r="BP47" s="26"/>
    </row>
    <row r="48" spans="1:68" s="24" customFormat="1" ht="13.4" customHeight="1">
      <c r="A48" s="24">
        <v>45</v>
      </c>
      <c r="C48" s="26" t="s">
        <v>199</v>
      </c>
      <c r="D48" t="s">
        <v>7200</v>
      </c>
      <c r="F48" t="s">
        <v>2277</v>
      </c>
      <c r="H48" s="30" t="s">
        <v>200</v>
      </c>
      <c r="I48" s="24" t="s">
        <v>201</v>
      </c>
      <c r="J48" s="24">
        <v>0</v>
      </c>
      <c r="K48" s="24" t="s">
        <v>202</v>
      </c>
      <c r="L48" s="24">
        <v>179415</v>
      </c>
      <c r="N48" s="26">
        <v>23</v>
      </c>
      <c r="O48" s="24" t="s">
        <v>689</v>
      </c>
      <c r="Q48" s="26"/>
      <c r="R48" s="39"/>
      <c r="S48" s="39"/>
      <c r="T48" s="40"/>
      <c r="U48" s="24" t="s">
        <v>689</v>
      </c>
      <c r="V48" s="24" t="s">
        <v>689</v>
      </c>
      <c r="AB48" s="24" t="s">
        <v>689</v>
      </c>
      <c r="AC48" s="24" t="s">
        <v>689</v>
      </c>
      <c r="AE48" s="26"/>
      <c r="AF48" t="str">
        <f>_xlfn.LET(
    _xlpm.result, _xlfn.XLOOKUP(C48, Table1[company_name], Table1[End_target], "NOT FOUND"),
    IF(_xlpm.result = "NOT FOUND", "NOT FOUND", IF(_xlpm.result = 0, "", _xlpm.result))
)</f>
        <v>No target</v>
      </c>
      <c r="AG48"/>
      <c r="AH48"/>
      <c r="AI48"/>
      <c r="AJ48"/>
      <c r="AN48" t="str">
        <f>_xlfn.LET(
    _xlpm.result, _xlfn.XLOOKUP(C48, Table1[company_name], Table1[Carbon_credits], "NOT FOUND"),
    IF(_xlpm.result = "NOT FOUND", "NOT FOUND", IF(_xlpm.result = 0, "", _xlpm.result))
)</f>
        <v>Not Specified</v>
      </c>
      <c r="AO48"/>
      <c r="AQ48" s="26"/>
      <c r="AR48"/>
      <c r="AS48"/>
      <c r="AT48"/>
      <c r="AU48"/>
      <c r="AY48"/>
      <c r="AZ48"/>
      <c r="BB48" s="26"/>
      <c r="BC48" t="str">
        <f>_xlfn.LET(
    _xlpm.result, _xlfn.XLOOKUP(C48, Table1[company_name], Table1[Separate_removal_target], "NOT FOUND"),
    IF(_xlpm.result = "NOT FOUND", "NOT FOUND", IF(_xlpm.result = 0, "", _xlpm.result))
)</f>
        <v>No</v>
      </c>
      <c r="BD48"/>
      <c r="BF48"/>
      <c r="BG48"/>
      <c r="BL48" s="26"/>
      <c r="BN48" s="29"/>
      <c r="BP48" s="26"/>
    </row>
    <row r="49" spans="1:68" s="24" customFormat="1" ht="13.4" customHeight="1">
      <c r="A49" s="24">
        <v>46</v>
      </c>
      <c r="C49" s="26" t="s">
        <v>212</v>
      </c>
      <c r="D49" t="s">
        <v>7201</v>
      </c>
      <c r="F49" t="s">
        <v>7286</v>
      </c>
      <c r="H49" s="30" t="s">
        <v>213</v>
      </c>
      <c r="I49" s="24" t="s">
        <v>214</v>
      </c>
      <c r="J49" s="24">
        <v>-2.1999999999999999E-2</v>
      </c>
      <c r="K49" s="24" t="s">
        <v>215</v>
      </c>
      <c r="L49" s="24">
        <v>470100</v>
      </c>
      <c r="N49" s="26">
        <v>31</v>
      </c>
      <c r="O49" s="24" t="s">
        <v>86</v>
      </c>
      <c r="P49" s="24">
        <v>2021</v>
      </c>
      <c r="Q49" s="26">
        <v>2030</v>
      </c>
      <c r="R49" s="39"/>
      <c r="S49" s="39"/>
      <c r="T49" s="40"/>
      <c r="U49" s="24" t="s">
        <v>86</v>
      </c>
      <c r="V49" s="24" t="s">
        <v>7324</v>
      </c>
      <c r="W49" s="24" t="s">
        <v>674</v>
      </c>
      <c r="X49" s="24" t="s">
        <v>3086</v>
      </c>
      <c r="AB49" s="24" t="s">
        <v>689</v>
      </c>
      <c r="AC49" s="24" t="s">
        <v>689</v>
      </c>
      <c r="AE49" s="26"/>
      <c r="AF49" t="str">
        <f>_xlfn.LET(
    _xlpm.result, _xlfn.XLOOKUP(C49, Table1[company_name], Table1[End_target], "NOT FOUND"),
    IF(_xlpm.result = "NOT FOUND", "NOT FOUND", IF(_xlpm.result = 0, "", _xlpm.result))
)</f>
        <v>Emissions reduction target</v>
      </c>
      <c r="AG49"/>
      <c r="AH49"/>
      <c r="AI49"/>
      <c r="AJ49"/>
      <c r="AN49" t="str">
        <f>_xlfn.LET(
    _xlpm.result, _xlfn.XLOOKUP(C49, Table1[company_name], Table1[Carbon_credits], "NOT FOUND"),
    IF(_xlpm.result = "NOT FOUND", "NOT FOUND", IF(_xlpm.result = 0, "", _xlpm.result))
)</f>
        <v>Not Specified</v>
      </c>
      <c r="AO49"/>
      <c r="AQ49" s="26"/>
      <c r="AR49"/>
      <c r="AS49"/>
      <c r="AT49"/>
      <c r="AU49"/>
      <c r="AY49"/>
      <c r="AZ49"/>
      <c r="BB49" s="26"/>
      <c r="BC49" t="str">
        <f>_xlfn.LET(
    _xlpm.result, _xlfn.XLOOKUP(C49, Table1[company_name], Table1[Separate_removal_target], "NOT FOUND"),
    IF(_xlpm.result = "NOT FOUND", "NOT FOUND", IF(_xlpm.result = 0, "", _xlpm.result))
)</f>
        <v>No</v>
      </c>
      <c r="BD49" t="s">
        <v>86</v>
      </c>
      <c r="BF49" t="s">
        <v>7390</v>
      </c>
      <c r="BG49">
        <v>2030</v>
      </c>
      <c r="BL49" s="26"/>
      <c r="BN49" s="29"/>
      <c r="BP49" s="26"/>
    </row>
    <row r="50" spans="1:68" s="24" customFormat="1" ht="13.4" customHeight="1">
      <c r="A50" s="24">
        <v>47</v>
      </c>
      <c r="C50" s="26" t="s">
        <v>216</v>
      </c>
      <c r="D50" t="s">
        <v>7200</v>
      </c>
      <c r="F50" t="s">
        <v>2277</v>
      </c>
      <c r="H50" s="30" t="s">
        <v>217</v>
      </c>
      <c r="I50" s="24" t="s">
        <v>218</v>
      </c>
      <c r="J50" s="24">
        <v>0.45400000000000001</v>
      </c>
      <c r="K50" s="24" t="s">
        <v>219</v>
      </c>
      <c r="L50" s="24">
        <v>273053</v>
      </c>
      <c r="N50" s="26">
        <v>16</v>
      </c>
      <c r="O50" s="24" t="s">
        <v>86</v>
      </c>
      <c r="P50" s="24">
        <v>2015</v>
      </c>
      <c r="Q50" s="26">
        <v>2020</v>
      </c>
      <c r="R50" s="39"/>
      <c r="S50" s="39"/>
      <c r="T50" s="40"/>
      <c r="U50" s="24" t="s">
        <v>86</v>
      </c>
      <c r="V50" s="24" t="s">
        <v>7324</v>
      </c>
      <c r="W50" s="24" t="s">
        <v>674</v>
      </c>
      <c r="X50" s="24">
        <v>2025</v>
      </c>
      <c r="AB50" s="24" t="s">
        <v>689</v>
      </c>
      <c r="AC50" s="24" t="s">
        <v>689</v>
      </c>
      <c r="AE50" s="26"/>
      <c r="AF50" t="str">
        <f>_xlfn.LET(
    _xlpm.result, _xlfn.XLOOKUP(C50, Table1[company_name], Table1[End_target], "NOT FOUND"),
    IF(_xlpm.result = "NOT FOUND", "NOT FOUND", IF(_xlpm.result = 0, "", _xlpm.result))
)</f>
        <v>Carbon neutral(ity)</v>
      </c>
      <c r="AG50" t="s">
        <v>7346</v>
      </c>
      <c r="AH50" t="s">
        <v>2283</v>
      </c>
      <c r="AI50" t="s">
        <v>3518</v>
      </c>
      <c r="AJ50">
        <v>2030</v>
      </c>
      <c r="AN50" t="str">
        <f>_xlfn.LET(
    _xlpm.result, _xlfn.XLOOKUP(C50, Table1[company_name], Table1[Carbon_credits], "NOT FOUND"),
    IF(_xlpm.result = "NOT FOUND", "NOT FOUND", IF(_xlpm.result = 0, "", _xlpm.result))
)</f>
        <v>Not Specified</v>
      </c>
      <c r="AO50" t="s">
        <v>3019</v>
      </c>
      <c r="AQ50" s="26"/>
      <c r="AR50"/>
      <c r="AS50"/>
      <c r="AT50"/>
      <c r="AU50"/>
      <c r="AY50"/>
      <c r="AZ50"/>
      <c r="BB50" s="26"/>
      <c r="BC50" t="str">
        <f>_xlfn.LET(
    _xlpm.result, _xlfn.XLOOKUP(C50, Table1[company_name], Table1[Separate_removal_target], "NOT FOUND"),
    IF(_xlpm.result = "NOT FOUND", "NOT FOUND", IF(_xlpm.result = 0, "", _xlpm.result))
)</f>
        <v>No</v>
      </c>
      <c r="BD50"/>
      <c r="BF50" t="s">
        <v>3518</v>
      </c>
      <c r="BG50">
        <v>2030</v>
      </c>
      <c r="BL50" s="26"/>
      <c r="BN50" s="29"/>
      <c r="BP50" s="26"/>
    </row>
    <row r="51" spans="1:68" s="24" customFormat="1" ht="13.4" customHeight="1">
      <c r="A51" s="24">
        <v>48</v>
      </c>
      <c r="C51" s="26" t="s">
        <v>220</v>
      </c>
      <c r="D51" t="s">
        <v>7179</v>
      </c>
      <c r="F51" t="s">
        <v>2428</v>
      </c>
      <c r="H51" s="30" t="s">
        <v>221</v>
      </c>
      <c r="I51" s="24" t="s">
        <v>222</v>
      </c>
      <c r="J51" s="24">
        <v>-0.28399999999999997</v>
      </c>
      <c r="K51" s="24" t="s">
        <v>223</v>
      </c>
      <c r="L51" s="24">
        <v>169198</v>
      </c>
      <c r="N51" s="26">
        <v>31</v>
      </c>
      <c r="O51" s="24" t="s">
        <v>689</v>
      </c>
      <c r="Q51" s="26"/>
      <c r="R51" s="39"/>
      <c r="S51" s="39"/>
      <c r="T51" s="40"/>
      <c r="U51" s="24" t="s">
        <v>86</v>
      </c>
      <c r="V51" s="24" t="s">
        <v>7324</v>
      </c>
      <c r="W51" s="24" t="s">
        <v>7366</v>
      </c>
      <c r="X51" s="24">
        <v>2030</v>
      </c>
      <c r="AB51" s="24" t="s">
        <v>689</v>
      </c>
      <c r="AC51" s="24" t="s">
        <v>689</v>
      </c>
      <c r="AE51" s="26"/>
      <c r="AF51" t="str">
        <f>_xlfn.LET(
    _xlpm.result, _xlfn.XLOOKUP(C51, Table1[company_name], Table1[End_target], "NOT FOUND"),
    IF(_xlpm.result = "NOT FOUND", "NOT FOUND", IF(_xlpm.result = 0, "", _xlpm.result))
)</f>
        <v>Carbon neutral(ity)</v>
      </c>
      <c r="AG51" t="s">
        <v>870</v>
      </c>
      <c r="AH51" t="s">
        <v>691</v>
      </c>
      <c r="AI51" t="s">
        <v>7391</v>
      </c>
      <c r="AJ51">
        <v>2030</v>
      </c>
      <c r="AN51" t="str">
        <f>_xlfn.LET(
    _xlpm.result, _xlfn.XLOOKUP(C51, Table1[company_name], Table1[Carbon_credits], "NOT FOUND"),
    IF(_xlpm.result = "NOT FOUND", "NOT FOUND", IF(_xlpm.result = 0, "", _xlpm.result))
)</f>
        <v>Not Specified</v>
      </c>
      <c r="AO51" t="s">
        <v>418</v>
      </c>
      <c r="AQ51" s="26"/>
      <c r="AR51"/>
      <c r="AS51"/>
      <c r="AT51"/>
      <c r="AU51"/>
      <c r="AY51"/>
      <c r="AZ51"/>
      <c r="BB51" s="26"/>
      <c r="BC51" t="str">
        <f>_xlfn.LET(
    _xlpm.result, _xlfn.XLOOKUP(C51, Table1[company_name], Table1[Separate_removal_target], "NOT FOUND"),
    IF(_xlpm.result = "NOT FOUND", "NOT FOUND", IF(_xlpm.result = 0, "", _xlpm.result))
)</f>
        <v>No</v>
      </c>
      <c r="BD51" t="s">
        <v>86</v>
      </c>
      <c r="BF51" t="s">
        <v>7391</v>
      </c>
      <c r="BG51">
        <v>2030</v>
      </c>
      <c r="BL51" s="26"/>
      <c r="BN51" s="29"/>
      <c r="BP51" s="26"/>
    </row>
    <row r="52" spans="1:68" s="24" customFormat="1" ht="13.4" customHeight="1">
      <c r="A52" s="24">
        <v>49</v>
      </c>
      <c r="C52" s="26" t="s">
        <v>334</v>
      </c>
      <c r="D52" t="s">
        <v>7179</v>
      </c>
      <c r="F52" t="s">
        <v>2428</v>
      </c>
      <c r="H52" s="30" t="s">
        <v>335</v>
      </c>
      <c r="I52" s="24" t="s">
        <v>336</v>
      </c>
      <c r="J52" s="24">
        <v>-0.35399999999999998</v>
      </c>
      <c r="K52" s="24" t="s">
        <v>337</v>
      </c>
      <c r="L52" s="24">
        <v>159104</v>
      </c>
      <c r="N52" s="26">
        <v>31</v>
      </c>
      <c r="O52" s="24" t="s">
        <v>86</v>
      </c>
      <c r="P52" s="24">
        <v>2015</v>
      </c>
      <c r="Q52" s="26">
        <v>2050</v>
      </c>
      <c r="R52" s="39"/>
      <c r="S52" s="39"/>
      <c r="T52" s="40"/>
      <c r="U52" s="24" t="s">
        <v>86</v>
      </c>
      <c r="V52" s="24" t="s">
        <v>7324</v>
      </c>
      <c r="W52" s="24" t="s">
        <v>7366</v>
      </c>
      <c r="X52" s="24">
        <v>2030</v>
      </c>
      <c r="AB52" s="24" t="s">
        <v>689</v>
      </c>
      <c r="AC52" s="24" t="s">
        <v>689</v>
      </c>
      <c r="AE52" s="26"/>
      <c r="AF52" t="str">
        <f>_xlfn.LET(
    _xlpm.result, _xlfn.XLOOKUP(C52, Table1[company_name], Table1[End_target], "NOT FOUND"),
    IF(_xlpm.result = "NOT FOUND", "NOT FOUND", IF(_xlpm.result = 0, "", _xlpm.result))
)</f>
        <v>Emissions reduction target</v>
      </c>
      <c r="AG52"/>
      <c r="AH52"/>
      <c r="AI52"/>
      <c r="AJ52"/>
      <c r="AN52" t="str">
        <f>_xlfn.LET(
    _xlpm.result, _xlfn.XLOOKUP(C52, Table1[company_name], Table1[Carbon_credits], "NOT FOUND"),
    IF(_xlpm.result = "NOT FOUND", "NOT FOUND", IF(_xlpm.result = 0, "", _xlpm.result))
)</f>
        <v>Yes</v>
      </c>
      <c r="AO52"/>
      <c r="AQ52" s="26"/>
      <c r="AR52"/>
      <c r="AS52"/>
      <c r="AT52"/>
      <c r="AU52"/>
      <c r="AY52"/>
      <c r="AZ52"/>
      <c r="BB52" s="26"/>
      <c r="BC52" t="str">
        <f>_xlfn.LET(
    _xlpm.result, _xlfn.XLOOKUP(C52, Table1[company_name], Table1[Separate_removal_target], "NOT FOUND"),
    IF(_xlpm.result = "NOT FOUND", "NOT FOUND", IF(_xlpm.result = 0, "", _xlpm.result))
)</f>
        <v>No</v>
      </c>
      <c r="BD52"/>
      <c r="BF52"/>
      <c r="BG52"/>
      <c r="BL52" s="26"/>
      <c r="BN52" s="29"/>
      <c r="BP52" s="26"/>
    </row>
    <row r="53" spans="1:68" s="24" customFormat="1" ht="13.4" customHeight="1">
      <c r="A53" s="24">
        <v>50</v>
      </c>
      <c r="C53" s="26" t="s">
        <v>236</v>
      </c>
      <c r="D53" t="s">
        <v>7202</v>
      </c>
      <c r="F53" t="s">
        <v>7286</v>
      </c>
      <c r="H53" s="30" t="s">
        <v>237</v>
      </c>
      <c r="I53" s="24" t="s">
        <v>238</v>
      </c>
      <c r="J53" s="24">
        <v>-2.5000000000000001E-2</v>
      </c>
      <c r="K53" s="24" t="s">
        <v>239</v>
      </c>
      <c r="L53" s="24">
        <v>8200</v>
      </c>
      <c r="N53" s="26">
        <v>28</v>
      </c>
      <c r="O53" s="24" t="s">
        <v>689</v>
      </c>
      <c r="Q53" s="26"/>
      <c r="R53" s="39"/>
      <c r="S53" s="39"/>
      <c r="T53" s="40"/>
      <c r="U53" s="24" t="s">
        <v>689</v>
      </c>
      <c r="V53" s="24" t="s">
        <v>689</v>
      </c>
      <c r="AB53" s="24" t="s">
        <v>689</v>
      </c>
      <c r="AC53" s="24" t="s">
        <v>689</v>
      </c>
      <c r="AE53" s="26"/>
      <c r="AF53" t="str">
        <f>_xlfn.LET(
    _xlpm.result, _xlfn.XLOOKUP(C53, Table1[company_name], Table1[End_target], "NOT FOUND"),
    IF(_xlpm.result = "NOT FOUND", "NOT FOUND", IF(_xlpm.result = 0, "", _xlpm.result))
)</f>
        <v>No target</v>
      </c>
      <c r="AG53"/>
      <c r="AH53"/>
      <c r="AI53"/>
      <c r="AJ53"/>
      <c r="AN53" t="str">
        <f>_xlfn.LET(
    _xlpm.result, _xlfn.XLOOKUP(C53, Table1[company_name], Table1[Carbon_credits], "NOT FOUND"),
    IF(_xlpm.result = "NOT FOUND", "NOT FOUND", IF(_xlpm.result = 0, "", _xlpm.result))
)</f>
        <v>No</v>
      </c>
      <c r="AO53"/>
      <c r="AQ53" s="26"/>
      <c r="AR53"/>
      <c r="AS53"/>
      <c r="AT53"/>
      <c r="AU53"/>
      <c r="AY53"/>
      <c r="AZ53"/>
      <c r="BB53" s="26"/>
      <c r="BC53" t="str">
        <f>_xlfn.LET(
    _xlpm.result, _xlfn.XLOOKUP(C53, Table1[company_name], Table1[Separate_removal_target], "NOT FOUND"),
    IF(_xlpm.result = "NOT FOUND", "NOT FOUND", IF(_xlpm.result = 0, "", _xlpm.result))
)</f>
        <v>No</v>
      </c>
      <c r="BD53"/>
      <c r="BF53"/>
      <c r="BG53"/>
      <c r="BL53" s="26"/>
      <c r="BN53" s="29"/>
      <c r="BP53" s="26"/>
    </row>
    <row r="54" spans="1:68" s="24" customFormat="1" ht="13.4" customHeight="1">
      <c r="A54" s="24">
        <v>51</v>
      </c>
      <c r="C54" s="26" t="s">
        <v>290</v>
      </c>
      <c r="D54" t="s">
        <v>7162</v>
      </c>
      <c r="F54" t="s">
        <v>2277</v>
      </c>
      <c r="H54" s="30" t="s">
        <v>291</v>
      </c>
      <c r="I54" s="24" t="s">
        <v>292</v>
      </c>
      <c r="J54" s="24">
        <v>-0.25600000000000001</v>
      </c>
      <c r="K54" s="24" t="s">
        <v>293</v>
      </c>
      <c r="L54" s="24">
        <v>325108</v>
      </c>
      <c r="N54" s="26">
        <v>14</v>
      </c>
      <c r="O54" s="24" t="s">
        <v>689</v>
      </c>
      <c r="Q54" s="26"/>
      <c r="R54" s="39"/>
      <c r="S54" s="39"/>
      <c r="T54" s="40"/>
      <c r="U54" s="24" t="s">
        <v>86</v>
      </c>
      <c r="V54" s="24" t="s">
        <v>870</v>
      </c>
      <c r="AB54" s="24" t="s">
        <v>689</v>
      </c>
      <c r="AC54" s="24" t="s">
        <v>689</v>
      </c>
      <c r="AE54" s="26"/>
      <c r="AF54" t="str">
        <f>_xlfn.LET(
    _xlpm.result, _xlfn.XLOOKUP(C54, Table1[company_name], Table1[End_target], "NOT FOUND"),
    IF(_xlpm.result = "NOT FOUND", "NOT FOUND", IF(_xlpm.result = 0, "", _xlpm.result))
)</f>
        <v>Carbon neutral(ity)</v>
      </c>
      <c r="AG54"/>
      <c r="AH54"/>
      <c r="AI54"/>
      <c r="AJ54"/>
      <c r="AN54" t="str">
        <f>_xlfn.LET(
    _xlpm.result, _xlfn.XLOOKUP(C54, Table1[company_name], Table1[Carbon_credits], "NOT FOUND"),
    IF(_xlpm.result = "NOT FOUND", "NOT FOUND", IF(_xlpm.result = 0, "", _xlpm.result))
)</f>
        <v>Not Specified</v>
      </c>
      <c r="AO54"/>
      <c r="AQ54" s="26"/>
      <c r="AR54"/>
      <c r="AS54"/>
      <c r="AT54"/>
      <c r="AU54"/>
      <c r="AY54"/>
      <c r="AZ54"/>
      <c r="BB54" s="26"/>
      <c r="BC54" t="str">
        <f>_xlfn.LET(
    _xlpm.result, _xlfn.XLOOKUP(C54, Table1[company_name], Table1[Separate_removal_target], "NOT FOUND"),
    IF(_xlpm.result = "NOT FOUND", "NOT FOUND", IF(_xlpm.result = 0, "", _xlpm.result))
)</f>
        <v>No</v>
      </c>
      <c r="BD54"/>
      <c r="BF54"/>
      <c r="BG54"/>
      <c r="BL54" s="26"/>
      <c r="BN54" s="29"/>
      <c r="BP54" s="26"/>
    </row>
    <row r="55" spans="1:68" s="24" customFormat="1" ht="13.4" customHeight="1">
      <c r="A55" s="24">
        <v>52</v>
      </c>
      <c r="C55" s="26" t="s">
        <v>314</v>
      </c>
      <c r="D55" t="s">
        <v>7170</v>
      </c>
      <c r="F55" t="s">
        <v>7286</v>
      </c>
      <c r="H55" s="30" t="s">
        <v>315</v>
      </c>
      <c r="I55" s="24" t="s">
        <v>316</v>
      </c>
      <c r="J55" s="24">
        <v>0</v>
      </c>
      <c r="K55" s="24" t="s">
        <v>317</v>
      </c>
      <c r="L55" s="24">
        <v>252500</v>
      </c>
      <c r="N55" s="26">
        <v>31</v>
      </c>
      <c r="O55" s="24" t="s">
        <v>689</v>
      </c>
      <c r="Q55" s="26"/>
      <c r="R55" s="39"/>
      <c r="S55" s="39"/>
      <c r="T55" s="40"/>
      <c r="U55" s="24" t="s">
        <v>86</v>
      </c>
      <c r="V55" s="24" t="s">
        <v>870</v>
      </c>
      <c r="AB55" s="24" t="s">
        <v>86</v>
      </c>
      <c r="AC55" s="24" t="s">
        <v>689</v>
      </c>
      <c r="AE55" s="26"/>
      <c r="AF55" t="str">
        <f>_xlfn.LET(
    _xlpm.result, _xlfn.XLOOKUP(C55, Table1[company_name], Table1[End_target], "NOT FOUND"),
    IF(_xlpm.result = "NOT FOUND", "NOT FOUND", IF(_xlpm.result = 0, "", _xlpm.result))
)</f>
        <v>Emissions reduction target</v>
      </c>
      <c r="AG55"/>
      <c r="AH55"/>
      <c r="AI55"/>
      <c r="AJ55"/>
      <c r="AN55" t="str">
        <f>_xlfn.LET(
    _xlpm.result, _xlfn.XLOOKUP(C55, Table1[company_name], Table1[Carbon_credits], "NOT FOUND"),
    IF(_xlpm.result = "NOT FOUND", "NOT FOUND", IF(_xlpm.result = 0, "", _xlpm.result))
)</f>
        <v>Not Specified</v>
      </c>
      <c r="AO55"/>
      <c r="AQ55" s="26"/>
      <c r="AR55"/>
      <c r="AS55"/>
      <c r="AT55"/>
      <c r="AU55"/>
      <c r="AY55"/>
      <c r="AZ55"/>
      <c r="BB55" s="26"/>
      <c r="BC55" t="str">
        <f>_xlfn.LET(
    _xlpm.result, _xlfn.XLOOKUP(C55, Table1[company_name], Table1[Separate_removal_target], "NOT FOUND"),
    IF(_xlpm.result = "NOT FOUND", "NOT FOUND", IF(_xlpm.result = 0, "", _xlpm.result))
)</f>
        <v>No</v>
      </c>
      <c r="BD55" t="s">
        <v>86</v>
      </c>
      <c r="BF55" t="s">
        <v>7392</v>
      </c>
      <c r="BG55">
        <v>2030</v>
      </c>
      <c r="BL55" s="26"/>
      <c r="BN55" s="29"/>
      <c r="BP55" s="26"/>
    </row>
    <row r="56" spans="1:68" s="24" customFormat="1" ht="13.4" customHeight="1">
      <c r="A56" s="24">
        <v>53</v>
      </c>
      <c r="C56" s="26" t="s">
        <v>318</v>
      </c>
      <c r="D56" t="s">
        <v>7203</v>
      </c>
      <c r="F56" t="s">
        <v>7286</v>
      </c>
      <c r="H56" s="30" t="s">
        <v>319</v>
      </c>
      <c r="I56" s="24" t="s">
        <v>320</v>
      </c>
      <c r="J56" s="24">
        <v>0.23200000000000001</v>
      </c>
      <c r="K56" s="24" t="s">
        <v>321</v>
      </c>
      <c r="L56" s="24">
        <v>409000</v>
      </c>
      <c r="N56" s="26">
        <v>31</v>
      </c>
      <c r="O56" s="24" t="s">
        <v>689</v>
      </c>
      <c r="Q56" s="26"/>
      <c r="R56" s="39"/>
      <c r="S56" s="39"/>
      <c r="T56" s="40"/>
      <c r="U56" s="24" t="s">
        <v>86</v>
      </c>
      <c r="V56" s="24" t="s">
        <v>265</v>
      </c>
      <c r="AB56" s="24" t="s">
        <v>689</v>
      </c>
      <c r="AC56" s="24" t="s">
        <v>689</v>
      </c>
      <c r="AE56" s="26"/>
      <c r="AF56" t="str">
        <f>_xlfn.LET(
    _xlpm.result, _xlfn.XLOOKUP(C56, Table1[company_name], Table1[End_target], "NOT FOUND"),
    IF(_xlpm.result = "NOT FOUND", "NOT FOUND", IF(_xlpm.result = 0, "", _xlpm.result))
)</f>
        <v>Emissions reduction target</v>
      </c>
      <c r="AG56"/>
      <c r="AH56"/>
      <c r="AI56"/>
      <c r="AJ56"/>
      <c r="AN56" t="str">
        <f>_xlfn.LET(
    _xlpm.result, _xlfn.XLOOKUP(C56, Table1[company_name], Table1[Carbon_credits], "NOT FOUND"),
    IF(_xlpm.result = "NOT FOUND", "NOT FOUND", IF(_xlpm.result = 0, "", _xlpm.result))
)</f>
        <v>Not Specified</v>
      </c>
      <c r="AO56"/>
      <c r="AQ56" s="26"/>
      <c r="AR56"/>
      <c r="AS56"/>
      <c r="AT56"/>
      <c r="AU56"/>
      <c r="AY56"/>
      <c r="AZ56"/>
      <c r="BB56" s="26"/>
      <c r="BC56" t="str">
        <f>_xlfn.LET(
    _xlpm.result, _xlfn.XLOOKUP(C56, Table1[company_name], Table1[Separate_removal_target], "NOT FOUND"),
    IF(_xlpm.result = "NOT FOUND", "NOT FOUND", IF(_xlpm.result = 0, "", _xlpm.result))
)</f>
        <v>No</v>
      </c>
      <c r="BD56" t="s">
        <v>86</v>
      </c>
      <c r="BF56" t="s">
        <v>7393</v>
      </c>
      <c r="BG56">
        <v>2030</v>
      </c>
      <c r="BL56" s="26"/>
      <c r="BN56" s="29"/>
      <c r="BP56" s="26"/>
    </row>
    <row r="57" spans="1:68" s="24" customFormat="1" ht="13.4" customHeight="1">
      <c r="A57" s="24">
        <v>54</v>
      </c>
      <c r="C57" s="26" t="s">
        <v>338</v>
      </c>
      <c r="D57" t="s">
        <v>7183</v>
      </c>
      <c r="F57" t="s">
        <v>2374</v>
      </c>
      <c r="H57" s="30" t="s">
        <v>339</v>
      </c>
      <c r="I57" s="24" t="s">
        <v>340</v>
      </c>
      <c r="J57" s="24">
        <v>6.5000000000000002E-2</v>
      </c>
      <c r="K57" s="24" t="s">
        <v>341</v>
      </c>
      <c r="L57" s="24">
        <v>175853</v>
      </c>
      <c r="N57" s="26">
        <v>31</v>
      </c>
      <c r="O57" s="24" t="s">
        <v>689</v>
      </c>
      <c r="Q57" s="26"/>
      <c r="R57" s="39"/>
      <c r="S57" s="39"/>
      <c r="T57" s="40"/>
      <c r="U57" s="24" t="s">
        <v>86</v>
      </c>
      <c r="V57" s="24" t="s">
        <v>870</v>
      </c>
      <c r="AB57" s="24" t="s">
        <v>689</v>
      </c>
      <c r="AC57" s="24" t="s">
        <v>689</v>
      </c>
      <c r="AE57" s="26"/>
      <c r="AF57" t="str">
        <f>_xlfn.LET(
    _xlpm.result, _xlfn.XLOOKUP(C57, Table1[company_name], Table1[End_target], "NOT FOUND"),
    IF(_xlpm.result = "NOT FOUND", "NOT FOUND", IF(_xlpm.result = 0, "", _xlpm.result))
)</f>
        <v>Carbon neutral(ity)</v>
      </c>
      <c r="AG57" t="s">
        <v>870</v>
      </c>
      <c r="AH57" t="s">
        <v>691</v>
      </c>
      <c r="AI57" t="s">
        <v>3592</v>
      </c>
      <c r="AJ57">
        <v>2050</v>
      </c>
      <c r="AN57" t="str">
        <f>_xlfn.LET(
    _xlpm.result, _xlfn.XLOOKUP(C57, Table1[company_name], Table1[Carbon_credits], "NOT FOUND"),
    IF(_xlpm.result = "NOT FOUND", "NOT FOUND", IF(_xlpm.result = 0, "", _xlpm.result))
)</f>
        <v>Yes</v>
      </c>
      <c r="AO57" t="s">
        <v>3019</v>
      </c>
      <c r="AQ57" s="26"/>
      <c r="AR57"/>
      <c r="AS57"/>
      <c r="AT57"/>
      <c r="AU57"/>
      <c r="AY57"/>
      <c r="AZ57"/>
      <c r="BB57" s="26"/>
      <c r="BC57" t="str">
        <f>_xlfn.LET(
    _xlpm.result, _xlfn.XLOOKUP(C57, Table1[company_name], Table1[Separate_removal_target], "NOT FOUND"),
    IF(_xlpm.result = "NOT FOUND", "NOT FOUND", IF(_xlpm.result = 0, "", _xlpm.result))
)</f>
        <v>No</v>
      </c>
      <c r="BD57" t="s">
        <v>86</v>
      </c>
      <c r="BF57" t="s">
        <v>3592</v>
      </c>
      <c r="BG57">
        <v>2050</v>
      </c>
      <c r="BL57" s="26"/>
      <c r="BN57" s="29"/>
      <c r="BP57" s="26"/>
    </row>
    <row r="58" spans="1:68" s="24" customFormat="1" ht="13.4" customHeight="1">
      <c r="A58" s="24">
        <v>55</v>
      </c>
      <c r="C58" s="26" t="s">
        <v>278</v>
      </c>
      <c r="D58" t="s">
        <v>7183</v>
      </c>
      <c r="F58" t="s">
        <v>2439</v>
      </c>
      <c r="H58" s="30" t="s">
        <v>279</v>
      </c>
      <c r="I58" s="24" t="s">
        <v>280</v>
      </c>
      <c r="J58" s="24">
        <v>0.13600000000000001</v>
      </c>
      <c r="K58" s="24" t="s">
        <v>281</v>
      </c>
      <c r="L58" s="24">
        <v>206417</v>
      </c>
      <c r="N58" s="26">
        <v>31</v>
      </c>
      <c r="O58" s="24" t="s">
        <v>689</v>
      </c>
      <c r="Q58" s="26"/>
      <c r="R58" s="39"/>
      <c r="S58" s="39"/>
      <c r="T58" s="40"/>
      <c r="U58" s="24" t="s">
        <v>689</v>
      </c>
      <c r="V58" s="24" t="s">
        <v>689</v>
      </c>
      <c r="AB58" s="24" t="s">
        <v>689</v>
      </c>
      <c r="AC58" s="24" t="s">
        <v>689</v>
      </c>
      <c r="AE58" s="26"/>
      <c r="AF58" t="str">
        <f>_xlfn.LET(
    _xlpm.result, _xlfn.XLOOKUP(C58, Table1[company_name], Table1[End_target], "NOT FOUND"),
    IF(_xlpm.result = "NOT FOUND", "NOT FOUND", IF(_xlpm.result = 0, "", _xlpm.result))
)</f>
        <v>Net zero</v>
      </c>
      <c r="AG58"/>
      <c r="AH58"/>
      <c r="AI58"/>
      <c r="AJ58"/>
      <c r="AN58" t="str">
        <f>_xlfn.LET(
    _xlpm.result, _xlfn.XLOOKUP(C58, Table1[company_name], Table1[Carbon_credits], "NOT FOUND"),
    IF(_xlpm.result = "NOT FOUND", "NOT FOUND", IF(_xlpm.result = 0, "", _xlpm.result))
)</f>
        <v>Yes</v>
      </c>
      <c r="AO58"/>
      <c r="AQ58" s="26"/>
      <c r="AR58"/>
      <c r="AS58" t="s">
        <v>2283</v>
      </c>
      <c r="AT58" t="s">
        <v>7394</v>
      </c>
      <c r="AU58">
        <v>2050</v>
      </c>
      <c r="AY58" t="s">
        <v>266</v>
      </c>
      <c r="AZ58" t="s">
        <v>418</v>
      </c>
      <c r="BB58" s="26"/>
      <c r="BC58" t="str">
        <f>_xlfn.LET(
    _xlpm.result, _xlfn.XLOOKUP(C58, Table1[company_name], Table1[Separate_removal_target], "NOT FOUND"),
    IF(_xlpm.result = "NOT FOUND", "NOT FOUND", IF(_xlpm.result = 0, "", _xlpm.result))
)</f>
        <v>No</v>
      </c>
      <c r="BD58" t="s">
        <v>86</v>
      </c>
      <c r="BF58" t="s">
        <v>7394</v>
      </c>
      <c r="BG58">
        <v>2050</v>
      </c>
      <c r="BL58" s="26"/>
      <c r="BN58" s="29"/>
      <c r="BP58" s="26"/>
    </row>
    <row r="59" spans="1:68" s="24" customFormat="1" ht="13.4" customHeight="1">
      <c r="A59" s="24">
        <v>56</v>
      </c>
      <c r="C59" s="26" t="s">
        <v>1040</v>
      </c>
      <c r="D59" t="s">
        <v>7183</v>
      </c>
      <c r="F59" t="s">
        <v>7287</v>
      </c>
      <c r="H59" s="30" t="s">
        <v>1041</v>
      </c>
      <c r="I59" s="24" t="s">
        <v>1042</v>
      </c>
      <c r="J59" s="24">
        <v>1.9E-2</v>
      </c>
      <c r="K59" s="24" t="s">
        <v>1043</v>
      </c>
      <c r="L59" s="24">
        <v>211304</v>
      </c>
      <c r="N59" s="26">
        <v>31</v>
      </c>
      <c r="O59" s="24" t="s">
        <v>86</v>
      </c>
      <c r="P59" s="24">
        <v>2017</v>
      </c>
      <c r="Q59" s="26">
        <v>2030</v>
      </c>
      <c r="R59" s="39"/>
      <c r="S59" s="39"/>
      <c r="T59" s="40"/>
      <c r="U59" s="24" t="s">
        <v>689</v>
      </c>
      <c r="V59" s="24" t="s">
        <v>689</v>
      </c>
      <c r="AB59" s="24" t="s">
        <v>689</v>
      </c>
      <c r="AC59" s="24" t="s">
        <v>689</v>
      </c>
      <c r="AE59" s="26"/>
      <c r="AF59" t="str">
        <f>_xlfn.LET(
    _xlpm.result, _xlfn.XLOOKUP(C59, Table1[company_name], Table1[End_target], "NOT FOUND"),
    IF(_xlpm.result = "NOT FOUND", "NOT FOUND", IF(_xlpm.result = 0, "", _xlpm.result))
)</f>
        <v>Net zero</v>
      </c>
      <c r="AG59"/>
      <c r="AH59"/>
      <c r="AI59"/>
      <c r="AJ59"/>
      <c r="AN59" t="str">
        <f>_xlfn.LET(
    _xlpm.result, _xlfn.XLOOKUP(C59, Table1[company_name], Table1[Carbon_credits], "NOT FOUND"),
    IF(_xlpm.result = "NOT FOUND", "NOT FOUND", IF(_xlpm.result = 0, "", _xlpm.result))
)</f>
        <v>Yes</v>
      </c>
      <c r="AO59"/>
      <c r="AQ59" s="26"/>
      <c r="AR59"/>
      <c r="AS59"/>
      <c r="AT59"/>
      <c r="AU59"/>
      <c r="AY59"/>
      <c r="AZ59"/>
      <c r="BB59" s="26"/>
      <c r="BC59" t="str">
        <f>_xlfn.LET(
    _xlpm.result, _xlfn.XLOOKUP(C59, Table1[company_name], Table1[Separate_removal_target], "NOT FOUND"),
    IF(_xlpm.result = "NOT FOUND", "NOT FOUND", IF(_xlpm.result = 0, "", _xlpm.result))
)</f>
        <v>No</v>
      </c>
      <c r="BD59"/>
      <c r="BF59"/>
      <c r="BG59"/>
      <c r="BL59" s="26"/>
      <c r="BN59" s="29"/>
      <c r="BP59" s="26"/>
    </row>
    <row r="60" spans="1:68" s="24" customFormat="1" ht="13.4" customHeight="1">
      <c r="A60" s="24">
        <v>57</v>
      </c>
      <c r="C60" s="26" t="s">
        <v>322</v>
      </c>
      <c r="D60" t="s">
        <v>7161</v>
      </c>
      <c r="F60" t="s">
        <v>7286</v>
      </c>
      <c r="H60" s="30" t="s">
        <v>323</v>
      </c>
      <c r="I60" s="24" t="s">
        <v>324</v>
      </c>
      <c r="J60" s="24">
        <v>-0.69799999999999995</v>
      </c>
      <c r="K60" s="24" t="s">
        <v>325</v>
      </c>
      <c r="L60" s="24">
        <v>13200</v>
      </c>
      <c r="N60" s="26">
        <v>13</v>
      </c>
      <c r="O60" s="24" t="s">
        <v>689</v>
      </c>
      <c r="Q60" s="26"/>
      <c r="R60" s="39"/>
      <c r="S60" s="39"/>
      <c r="T60" s="40"/>
      <c r="U60" s="24" t="s">
        <v>86</v>
      </c>
      <c r="V60" s="24" t="s">
        <v>870</v>
      </c>
      <c r="AB60" s="24" t="s">
        <v>689</v>
      </c>
      <c r="AC60" s="24" t="s">
        <v>689</v>
      </c>
      <c r="AE60" s="26"/>
      <c r="AF60" t="str">
        <f>_xlfn.LET(
    _xlpm.result, _xlfn.XLOOKUP(C60, Table1[company_name], Table1[End_target], "NOT FOUND"),
    IF(_xlpm.result = "NOT FOUND", "NOT FOUND", IF(_xlpm.result = 0, "", _xlpm.result))
)</f>
        <v>Emissions intensity target</v>
      </c>
      <c r="AG60"/>
      <c r="AH60"/>
      <c r="AI60"/>
      <c r="AJ60"/>
      <c r="AN60" t="str">
        <f>_xlfn.LET(
    _xlpm.result, _xlfn.XLOOKUP(C60, Table1[company_name], Table1[Carbon_credits], "NOT FOUND"),
    IF(_xlpm.result = "NOT FOUND", "NOT FOUND", IF(_xlpm.result = 0, "", _xlpm.result))
)</f>
        <v>Not Specified</v>
      </c>
      <c r="AO60"/>
      <c r="AQ60" s="26"/>
      <c r="AR60"/>
      <c r="AS60"/>
      <c r="AT60"/>
      <c r="AU60"/>
      <c r="AY60"/>
      <c r="AZ60"/>
      <c r="BB60" s="26"/>
      <c r="BC60" t="str">
        <f>_xlfn.LET(
    _xlpm.result, _xlfn.XLOOKUP(C60, Table1[company_name], Table1[Separate_removal_target], "NOT FOUND"),
    IF(_xlpm.result = "NOT FOUND", "NOT FOUND", IF(_xlpm.result = 0, "", _xlpm.result))
)</f>
        <v>No</v>
      </c>
      <c r="BD60" t="s">
        <v>86</v>
      </c>
      <c r="BF60" t="s">
        <v>3625</v>
      </c>
      <c r="BG60">
        <v>2050</v>
      </c>
      <c r="BL60" s="26"/>
      <c r="BN60" s="29"/>
      <c r="BP60" s="26"/>
    </row>
    <row r="61" spans="1:68" s="24" customFormat="1" ht="13.4" customHeight="1">
      <c r="A61" s="24">
        <v>58</v>
      </c>
      <c r="C61" s="26" t="s">
        <v>326</v>
      </c>
      <c r="D61" t="s">
        <v>7195</v>
      </c>
      <c r="F61" t="s">
        <v>2277</v>
      </c>
      <c r="H61" s="30" t="s">
        <v>327</v>
      </c>
      <c r="I61" s="24" t="s">
        <v>328</v>
      </c>
      <c r="J61" s="24">
        <v>-3.5999999999999997E-2</v>
      </c>
      <c r="K61" s="24" t="s">
        <v>329</v>
      </c>
      <c r="L61" s="24">
        <v>456965</v>
      </c>
      <c r="N61" s="26">
        <v>25</v>
      </c>
      <c r="O61" s="24" t="s">
        <v>689</v>
      </c>
      <c r="Q61" s="26"/>
      <c r="R61" s="39"/>
      <c r="S61" s="39"/>
      <c r="T61" s="40"/>
      <c r="U61" s="24" t="s">
        <v>86</v>
      </c>
      <c r="V61" s="24" t="s">
        <v>870</v>
      </c>
      <c r="AB61" s="24" t="s">
        <v>689</v>
      </c>
      <c r="AC61" s="24" t="s">
        <v>689</v>
      </c>
      <c r="AE61" s="26"/>
      <c r="AF61" t="str">
        <f>_xlfn.LET(
    _xlpm.result, _xlfn.XLOOKUP(C61, Table1[company_name], Table1[End_target], "NOT FOUND"),
    IF(_xlpm.result = "NOT FOUND", "NOT FOUND", IF(_xlpm.result = 0, "", _xlpm.result))
)</f>
        <v>Emissions intensity target</v>
      </c>
      <c r="AG61"/>
      <c r="AH61"/>
      <c r="AI61"/>
      <c r="AJ61"/>
      <c r="AN61" t="str">
        <f>_xlfn.LET(
    _xlpm.result, _xlfn.XLOOKUP(C61, Table1[company_name], Table1[Carbon_credits], "NOT FOUND"),
    IF(_xlpm.result = "NOT FOUND", "NOT FOUND", IF(_xlpm.result = 0, "", _xlpm.result))
)</f>
        <v>Not Specified</v>
      </c>
      <c r="AO61"/>
      <c r="AQ61" s="26"/>
      <c r="AR61"/>
      <c r="AS61"/>
      <c r="AT61"/>
      <c r="AU61"/>
      <c r="AY61"/>
      <c r="AZ61"/>
      <c r="BB61" s="26"/>
      <c r="BC61" t="str">
        <f>_xlfn.LET(
    _xlpm.result, _xlfn.XLOOKUP(C61, Table1[company_name], Table1[Separate_removal_target], "NOT FOUND"),
    IF(_xlpm.result = "NOT FOUND", "NOT FOUND", IF(_xlpm.result = 0, "", _xlpm.result))
)</f>
        <v>No</v>
      </c>
      <c r="BD61"/>
      <c r="BF61"/>
      <c r="BG61"/>
      <c r="BL61" s="26"/>
      <c r="BN61" s="29"/>
      <c r="BP61" s="26"/>
    </row>
    <row r="62" spans="1:68" s="24" customFormat="1" ht="13.4" customHeight="1">
      <c r="A62" s="24">
        <v>59</v>
      </c>
      <c r="C62" s="26" t="s">
        <v>1028</v>
      </c>
      <c r="D62" t="s">
        <v>7179</v>
      </c>
      <c r="F62" t="s">
        <v>2540</v>
      </c>
      <c r="H62" s="30" t="s">
        <v>1029</v>
      </c>
      <c r="I62" s="24" t="s">
        <v>1030</v>
      </c>
      <c r="J62" s="24">
        <v>-0.28399999999999997</v>
      </c>
      <c r="K62" s="24" t="s">
        <v>1031</v>
      </c>
      <c r="L62" s="24">
        <v>194173</v>
      </c>
      <c r="N62" s="26">
        <v>31</v>
      </c>
      <c r="O62" s="24" t="s">
        <v>689</v>
      </c>
      <c r="Q62" s="26"/>
      <c r="R62" s="39"/>
      <c r="S62" s="39"/>
      <c r="T62" s="40"/>
      <c r="U62" s="24" t="s">
        <v>86</v>
      </c>
      <c r="V62" s="24" t="s">
        <v>870</v>
      </c>
      <c r="AB62" s="24" t="s">
        <v>86</v>
      </c>
      <c r="AC62" s="24" t="s">
        <v>689</v>
      </c>
      <c r="AE62" s="26"/>
      <c r="AF62" t="str">
        <f>_xlfn.LET(
    _xlpm.result, _xlfn.XLOOKUP(C62, Table1[company_name], Table1[End_target], "NOT FOUND"),
    IF(_xlpm.result = "NOT FOUND", "NOT FOUND", IF(_xlpm.result = 0, "", _xlpm.result))
)</f>
        <v>Carbon neutral(ity)</v>
      </c>
      <c r="AG62"/>
      <c r="AH62"/>
      <c r="AI62"/>
      <c r="AJ62"/>
      <c r="AN62" t="str">
        <f>_xlfn.LET(
    _xlpm.result, _xlfn.XLOOKUP(C62, Table1[company_name], Table1[Carbon_credits], "NOT FOUND"),
    IF(_xlpm.result = "NOT FOUND", "NOT FOUND", IF(_xlpm.result = 0, "", _xlpm.result))
)</f>
        <v>Yes</v>
      </c>
      <c r="AO62"/>
      <c r="AQ62" s="26"/>
      <c r="AR62"/>
      <c r="AS62"/>
      <c r="AT62"/>
      <c r="AU62"/>
      <c r="AY62"/>
      <c r="AZ62"/>
      <c r="BB62" s="26"/>
      <c r="BC62" t="str">
        <f>_xlfn.LET(
    _xlpm.result, _xlfn.XLOOKUP(C62, Table1[company_name], Table1[Separate_removal_target], "NOT FOUND"),
    IF(_xlpm.result = "NOT FOUND", "NOT FOUND", IF(_xlpm.result = 0, "", _xlpm.result))
)</f>
        <v>No</v>
      </c>
      <c r="BD62"/>
      <c r="BF62"/>
      <c r="BG62"/>
      <c r="BL62" s="26"/>
      <c r="BN62" s="29"/>
      <c r="BP62" s="26"/>
    </row>
    <row r="63" spans="1:68" s="24" customFormat="1" ht="13.4" customHeight="1">
      <c r="A63" s="24">
        <v>60</v>
      </c>
      <c r="C63" s="26" t="s">
        <v>350</v>
      </c>
      <c r="D63" t="s">
        <v>7161</v>
      </c>
      <c r="F63" t="s">
        <v>7286</v>
      </c>
      <c r="H63" s="30" t="s">
        <v>351</v>
      </c>
      <c r="I63" s="24" t="s">
        <v>352</v>
      </c>
      <c r="J63" s="24">
        <v>-0.64400000000000002</v>
      </c>
      <c r="K63" s="24" t="s">
        <v>353</v>
      </c>
      <c r="L63" s="24">
        <v>18300</v>
      </c>
      <c r="N63" s="26">
        <v>14</v>
      </c>
      <c r="O63" s="24" t="s">
        <v>689</v>
      </c>
      <c r="Q63" s="26"/>
      <c r="R63" s="39"/>
      <c r="S63" s="39"/>
      <c r="T63" s="40"/>
      <c r="U63" s="24" t="s">
        <v>689</v>
      </c>
      <c r="V63" s="24" t="s">
        <v>689</v>
      </c>
      <c r="AB63" s="24" t="s">
        <v>689</v>
      </c>
      <c r="AC63" s="24" t="s">
        <v>689</v>
      </c>
      <c r="AE63" s="26"/>
      <c r="AF63" t="str">
        <f>_xlfn.LET(
    _xlpm.result, _xlfn.XLOOKUP(C63, Table1[company_name], Table1[End_target], "NOT FOUND"),
    IF(_xlpm.result = "NOT FOUND", "NOT FOUND", IF(_xlpm.result = 0, "", _xlpm.result))
)</f>
        <v>Emissions intensity target</v>
      </c>
      <c r="AG63"/>
      <c r="AH63"/>
      <c r="AI63"/>
      <c r="AJ63"/>
      <c r="AN63" t="str">
        <f>_xlfn.LET(
    _xlpm.result, _xlfn.XLOOKUP(C63, Table1[company_name], Table1[Carbon_credits], "NOT FOUND"),
    IF(_xlpm.result = "NOT FOUND", "NOT FOUND", IF(_xlpm.result = 0, "", _xlpm.result))
)</f>
        <v>Not Specified</v>
      </c>
      <c r="AO63"/>
      <c r="AQ63" s="26"/>
      <c r="AR63"/>
      <c r="AS63"/>
      <c r="AT63"/>
      <c r="AU63"/>
      <c r="AY63"/>
      <c r="AZ63"/>
      <c r="BB63" s="26"/>
      <c r="BC63" t="str">
        <f>_xlfn.LET(
    _xlpm.result, _xlfn.XLOOKUP(C63, Table1[company_name], Table1[Separate_removal_target], "NOT FOUND"),
    IF(_xlpm.result = "NOT FOUND", "NOT FOUND", IF(_xlpm.result = 0, "", _xlpm.result))
)</f>
        <v>No</v>
      </c>
      <c r="BD63" t="s">
        <v>86</v>
      </c>
      <c r="BF63" t="s">
        <v>3652</v>
      </c>
      <c r="BG63">
        <v>2035</v>
      </c>
      <c r="BL63" s="26"/>
      <c r="BN63" s="29"/>
      <c r="BP63" s="26"/>
    </row>
    <row r="64" spans="1:68" s="24" customFormat="1" ht="13.4" customHeight="1">
      <c r="A64" s="24">
        <v>61</v>
      </c>
      <c r="C64" s="26" t="s">
        <v>366</v>
      </c>
      <c r="D64" t="s">
        <v>7162</v>
      </c>
      <c r="F64" t="s">
        <v>2277</v>
      </c>
      <c r="H64" s="30" t="s">
        <v>367</v>
      </c>
      <c r="I64" s="24" t="s">
        <v>368</v>
      </c>
      <c r="J64" s="24">
        <v>-0.44</v>
      </c>
      <c r="K64" s="24" t="s">
        <v>369</v>
      </c>
      <c r="L64" s="24">
        <v>204994</v>
      </c>
      <c r="N64" s="26">
        <v>18</v>
      </c>
      <c r="O64" s="24" t="s">
        <v>689</v>
      </c>
      <c r="Q64" s="26"/>
      <c r="R64" s="39"/>
      <c r="S64" s="39"/>
      <c r="T64" s="40"/>
      <c r="U64" s="24" t="s">
        <v>86</v>
      </c>
      <c r="V64" s="24" t="s">
        <v>870</v>
      </c>
      <c r="AB64" s="24" t="s">
        <v>86</v>
      </c>
      <c r="AC64" s="24" t="s">
        <v>689</v>
      </c>
      <c r="AE64" s="26"/>
      <c r="AF64" t="str">
        <f>_xlfn.LET(
    _xlpm.result, _xlfn.XLOOKUP(C64, Table1[company_name], Table1[End_target], "NOT FOUND"),
    IF(_xlpm.result = "NOT FOUND", "NOT FOUND", IF(_xlpm.result = 0, "", _xlpm.result))
)</f>
        <v>Other</v>
      </c>
      <c r="AG64"/>
      <c r="AH64"/>
      <c r="AI64"/>
      <c r="AJ64"/>
      <c r="AN64" t="str">
        <f>_xlfn.LET(
    _xlpm.result, _xlfn.XLOOKUP(C64, Table1[company_name], Table1[Carbon_credits], "NOT FOUND"),
    IF(_xlpm.result = "NOT FOUND", "NOT FOUND", IF(_xlpm.result = 0, "", _xlpm.result))
)</f>
        <v>No</v>
      </c>
      <c r="AO64"/>
      <c r="AQ64" s="26"/>
      <c r="AR64"/>
      <c r="AS64"/>
      <c r="AT64"/>
      <c r="AU64"/>
      <c r="AY64"/>
      <c r="AZ64"/>
      <c r="BB64" s="26"/>
      <c r="BC64" t="str">
        <f>_xlfn.LET(
    _xlpm.result, _xlfn.XLOOKUP(C64, Table1[company_name], Table1[Separate_removal_target], "NOT FOUND"),
    IF(_xlpm.result = "NOT FOUND", "NOT FOUND", IF(_xlpm.result = 0, "", _xlpm.result))
)</f>
        <v>No</v>
      </c>
      <c r="BD64"/>
      <c r="BF64" t="s">
        <v>3663</v>
      </c>
      <c r="BG64"/>
      <c r="BL64" s="26"/>
      <c r="BN64" s="29"/>
      <c r="BP64" s="26"/>
    </row>
    <row r="65" spans="1:68" s="24" customFormat="1" ht="13.4" customHeight="1">
      <c r="A65" s="24">
        <v>62</v>
      </c>
      <c r="C65" s="26" t="s">
        <v>374</v>
      </c>
      <c r="D65" t="s">
        <v>7202</v>
      </c>
      <c r="F65" t="s">
        <v>2277</v>
      </c>
      <c r="H65" s="30" t="s">
        <v>375</v>
      </c>
      <c r="I65" s="24" t="s">
        <v>376</v>
      </c>
      <c r="J65" s="24">
        <v>-4.2000000000000003E-2</v>
      </c>
      <c r="K65" s="24" t="s">
        <v>377</v>
      </c>
      <c r="L65" s="24">
        <v>214660</v>
      </c>
      <c r="N65" s="26">
        <v>17</v>
      </c>
      <c r="O65" s="24" t="s">
        <v>86</v>
      </c>
      <c r="P65" s="24">
        <v>2017</v>
      </c>
      <c r="Q65" s="26">
        <v>2020</v>
      </c>
      <c r="R65" s="39"/>
      <c r="S65" s="39"/>
      <c r="T65" s="40"/>
      <c r="U65" s="24" t="s">
        <v>86</v>
      </c>
      <c r="V65" s="24" t="s">
        <v>870</v>
      </c>
      <c r="AB65" s="24" t="s">
        <v>689</v>
      </c>
      <c r="AC65" s="24" t="s">
        <v>689</v>
      </c>
      <c r="AE65" s="26"/>
      <c r="AF65" t="str">
        <f>_xlfn.LET(
    _xlpm.result, _xlfn.XLOOKUP(C65, Table1[company_name], Table1[End_target], "NOT FOUND"),
    IF(_xlpm.result = "NOT FOUND", "NOT FOUND", IF(_xlpm.result = 0, "", _xlpm.result))
)</f>
        <v>Carbon neutral(ity)</v>
      </c>
      <c r="AG65"/>
      <c r="AH65"/>
      <c r="AI65"/>
      <c r="AJ65"/>
      <c r="AN65" t="str">
        <f>_xlfn.LET(
    _xlpm.result, _xlfn.XLOOKUP(C65, Table1[company_name], Table1[Carbon_credits], "NOT FOUND"),
    IF(_xlpm.result = "NOT FOUND", "NOT FOUND", IF(_xlpm.result = 0, "", _xlpm.result))
)</f>
        <v>Not Specified</v>
      </c>
      <c r="AO65"/>
      <c r="AQ65" s="26"/>
      <c r="AR65"/>
      <c r="AS65"/>
      <c r="AT65"/>
      <c r="AU65"/>
      <c r="AY65"/>
      <c r="AZ65"/>
      <c r="BB65" s="26"/>
      <c r="BC65" t="str">
        <f>_xlfn.LET(
    _xlpm.result, _xlfn.XLOOKUP(C65, Table1[company_name], Table1[Separate_removal_target], "NOT FOUND"),
    IF(_xlpm.result = "NOT FOUND", "NOT FOUND", IF(_xlpm.result = 0, "", _xlpm.result))
)</f>
        <v>No</v>
      </c>
      <c r="BD65"/>
      <c r="BF65"/>
      <c r="BG65"/>
      <c r="BL65" s="26"/>
      <c r="BN65" s="29"/>
      <c r="BP65" s="26"/>
    </row>
    <row r="66" spans="1:68" s="24" customFormat="1" ht="13.4" customHeight="1">
      <c r="A66" s="24">
        <v>63</v>
      </c>
      <c r="C66" s="26" t="s">
        <v>378</v>
      </c>
      <c r="D66" t="s">
        <v>7154</v>
      </c>
      <c r="F66" t="s">
        <v>2277</v>
      </c>
      <c r="H66" s="30" t="s">
        <v>379</v>
      </c>
      <c r="I66" s="24" t="s">
        <v>380</v>
      </c>
      <c r="J66" s="24">
        <v>0.61499999999999999</v>
      </c>
      <c r="K66" s="24" t="s">
        <v>381</v>
      </c>
      <c r="L66" s="24">
        <v>124320</v>
      </c>
      <c r="N66" s="26">
        <v>9</v>
      </c>
      <c r="O66" s="24" t="s">
        <v>689</v>
      </c>
      <c r="Q66" s="26"/>
      <c r="R66" s="39"/>
      <c r="S66" s="39"/>
      <c r="T66" s="40"/>
      <c r="U66" s="24" t="s">
        <v>86</v>
      </c>
      <c r="V66" s="24" t="s">
        <v>265</v>
      </c>
      <c r="AB66" s="24" t="s">
        <v>689</v>
      </c>
      <c r="AC66" s="24" t="s">
        <v>689</v>
      </c>
      <c r="AE66" s="26"/>
      <c r="AF66" t="str">
        <f>_xlfn.LET(
    _xlpm.result, _xlfn.XLOOKUP(C66, Table1[company_name], Table1[End_target], "NOT FOUND"),
    IF(_xlpm.result = "NOT FOUND", "NOT FOUND", IF(_xlpm.result = 0, "", _xlpm.result))
)</f>
        <v>Carbon neutral(ity)</v>
      </c>
      <c r="AG66"/>
      <c r="AH66"/>
      <c r="AI66"/>
      <c r="AJ66"/>
      <c r="AN66" t="str">
        <f>_xlfn.LET(
    _xlpm.result, _xlfn.XLOOKUP(C66, Table1[company_name], Table1[Carbon_credits], "NOT FOUND"),
    IF(_xlpm.result = "NOT FOUND", "NOT FOUND", IF(_xlpm.result = 0, "", _xlpm.result))
)</f>
        <v>Not Specified</v>
      </c>
      <c r="AO66"/>
      <c r="AQ66" s="26"/>
      <c r="AR66"/>
      <c r="AS66"/>
      <c r="AT66"/>
      <c r="AU66"/>
      <c r="AY66"/>
      <c r="AZ66"/>
      <c r="BB66" s="26"/>
      <c r="BC66" t="str">
        <f>_xlfn.LET(
    _xlpm.result, _xlfn.XLOOKUP(C66, Table1[company_name], Table1[Separate_removal_target], "NOT FOUND"),
    IF(_xlpm.result = "NOT FOUND", "NOT FOUND", IF(_xlpm.result = 0, "", _xlpm.result))
)</f>
        <v>No</v>
      </c>
      <c r="BD66"/>
      <c r="BF66"/>
      <c r="BG66"/>
      <c r="BL66" s="26"/>
      <c r="BN66" s="29"/>
      <c r="BP66" s="26"/>
    </row>
    <row r="67" spans="1:68" s="24" customFormat="1" ht="13.4" customHeight="1">
      <c r="A67" s="24">
        <v>64</v>
      </c>
      <c r="C67" s="26" t="s">
        <v>393</v>
      </c>
      <c r="D67" t="s">
        <v>7195</v>
      </c>
      <c r="F67" t="s">
        <v>7286</v>
      </c>
      <c r="H67" s="30" t="s">
        <v>394</v>
      </c>
      <c r="I67" s="24" t="s">
        <v>395</v>
      </c>
      <c r="J67" s="24">
        <v>0.50700000000000001</v>
      </c>
      <c r="K67" s="24" t="s">
        <v>396</v>
      </c>
      <c r="L67" s="24">
        <v>99600</v>
      </c>
      <c r="N67" s="26">
        <v>31</v>
      </c>
      <c r="O67" s="24" t="s">
        <v>86</v>
      </c>
      <c r="P67" s="24">
        <v>2024</v>
      </c>
      <c r="Q67" s="26">
        <v>2030</v>
      </c>
      <c r="R67" s="39"/>
      <c r="S67" s="39"/>
      <c r="T67" s="40"/>
      <c r="U67" s="24" t="s">
        <v>86</v>
      </c>
      <c r="V67" s="24" t="s">
        <v>265</v>
      </c>
      <c r="AB67" s="24" t="s">
        <v>689</v>
      </c>
      <c r="AC67" s="24" t="s">
        <v>689</v>
      </c>
      <c r="AE67" s="26"/>
      <c r="AF67" t="str">
        <f>_xlfn.LET(
    _xlpm.result, _xlfn.XLOOKUP(C67, Table1[company_name], Table1[End_target], "NOT FOUND"),
    IF(_xlpm.result = "NOT FOUND", "NOT FOUND", IF(_xlpm.result = 0, "", _xlpm.result))
)</f>
        <v>Net zero</v>
      </c>
      <c r="AG67"/>
      <c r="AH67"/>
      <c r="AI67"/>
      <c r="AJ67"/>
      <c r="AN67" t="str">
        <f>_xlfn.LET(
    _xlpm.result, _xlfn.XLOOKUP(C67, Table1[company_name], Table1[Carbon_credits], "NOT FOUND"),
    IF(_xlpm.result = "NOT FOUND", "NOT FOUND", IF(_xlpm.result = 0, "", _xlpm.result))
)</f>
        <v>Not Specified</v>
      </c>
      <c r="AO67"/>
      <c r="AQ67" s="26"/>
      <c r="AR67"/>
      <c r="AS67"/>
      <c r="AT67"/>
      <c r="AU67"/>
      <c r="AY67"/>
      <c r="AZ67"/>
      <c r="BB67" s="26"/>
      <c r="BC67" t="str">
        <f>_xlfn.LET(
    _xlpm.result, _xlfn.XLOOKUP(C67, Table1[company_name], Table1[Separate_removal_target], "NOT FOUND"),
    IF(_xlpm.result = "NOT FOUND", "NOT FOUND", IF(_xlpm.result = 0, "", _xlpm.result))
)</f>
        <v>No</v>
      </c>
      <c r="BD67"/>
      <c r="BF67"/>
      <c r="BG67"/>
      <c r="BL67" s="26"/>
      <c r="BN67" s="29"/>
      <c r="BP67" s="26"/>
    </row>
    <row r="68" spans="1:68" s="24" customFormat="1" ht="13.4" customHeight="1">
      <c r="A68" s="24">
        <v>65</v>
      </c>
      <c r="C68" s="26" t="s">
        <v>536</v>
      </c>
      <c r="D68" t="s">
        <v>7158</v>
      </c>
      <c r="F68" t="s">
        <v>2277</v>
      </c>
      <c r="H68" s="30" t="s">
        <v>537</v>
      </c>
      <c r="I68" s="24" t="s">
        <v>538</v>
      </c>
      <c r="J68" s="24">
        <v>1.4999999999999999E-2</v>
      </c>
      <c r="K68" s="24" t="s">
        <v>539</v>
      </c>
      <c r="L68" s="24">
        <v>85957</v>
      </c>
      <c r="N68" s="26">
        <v>19</v>
      </c>
      <c r="O68" s="24" t="s">
        <v>689</v>
      </c>
      <c r="Q68" s="26"/>
      <c r="R68" s="39"/>
      <c r="S68" s="39"/>
      <c r="T68" s="40"/>
      <c r="U68" s="24" t="s">
        <v>86</v>
      </c>
      <c r="V68" s="24" t="s">
        <v>870</v>
      </c>
      <c r="AB68" s="24" t="s">
        <v>689</v>
      </c>
      <c r="AC68" s="24" t="s">
        <v>689</v>
      </c>
      <c r="AE68" s="26"/>
      <c r="AF68" t="str">
        <f>_xlfn.LET(
    _xlpm.result, _xlfn.XLOOKUP(C68, Table1[company_name], Table1[End_target], "NOT FOUND"),
    IF(_xlpm.result = "NOT FOUND", "NOT FOUND", IF(_xlpm.result = 0, "", _xlpm.result))
)</f>
        <v>Other</v>
      </c>
      <c r="AG68"/>
      <c r="AH68"/>
      <c r="AI68"/>
      <c r="AJ68"/>
      <c r="AN68" t="str">
        <f>_xlfn.LET(
    _xlpm.result, _xlfn.XLOOKUP(C68, Table1[company_name], Table1[Carbon_credits], "NOT FOUND"),
    IF(_xlpm.result = "NOT FOUND", "NOT FOUND", IF(_xlpm.result = 0, "", _xlpm.result))
)</f>
        <v>Yes</v>
      </c>
      <c r="AO68"/>
      <c r="AQ68" s="26"/>
      <c r="AR68"/>
      <c r="AS68"/>
      <c r="AT68"/>
      <c r="AU68"/>
      <c r="AY68"/>
      <c r="AZ68"/>
      <c r="BB68" s="26"/>
      <c r="BC68" t="str">
        <f>_xlfn.LET(
    _xlpm.result, _xlfn.XLOOKUP(C68, Table1[company_name], Table1[Separate_removal_target], "NOT FOUND"),
    IF(_xlpm.result = "NOT FOUND", "NOT FOUND", IF(_xlpm.result = 0, "", _xlpm.result))
)</f>
        <v>No</v>
      </c>
      <c r="BD68"/>
      <c r="BF68"/>
      <c r="BG68"/>
      <c r="BL68" s="26"/>
      <c r="BN68" s="29"/>
      <c r="BP68" s="26"/>
    </row>
    <row r="69" spans="1:68" s="24" customFormat="1" ht="13.4" customHeight="1">
      <c r="A69" s="24">
        <v>66</v>
      </c>
      <c r="C69" s="26" t="s">
        <v>397</v>
      </c>
      <c r="D69" t="s">
        <v>7204</v>
      </c>
      <c r="F69" t="s">
        <v>7286</v>
      </c>
      <c r="H69" s="30" t="s">
        <v>398</v>
      </c>
      <c r="I69" s="24" t="s">
        <v>399</v>
      </c>
      <c r="J69" s="24">
        <v>1.4490000000000001</v>
      </c>
      <c r="K69" s="24" t="s">
        <v>400</v>
      </c>
      <c r="L69" s="24">
        <v>36000</v>
      </c>
      <c r="N69" s="26">
        <v>2</v>
      </c>
      <c r="O69" s="24" t="s">
        <v>689</v>
      </c>
      <c r="Q69" s="26"/>
      <c r="R69" s="39"/>
      <c r="S69" s="39"/>
      <c r="T69" s="40"/>
      <c r="U69" s="24" t="s">
        <v>86</v>
      </c>
      <c r="V69" s="24" t="s">
        <v>7324</v>
      </c>
      <c r="W69" s="24" t="s">
        <v>674</v>
      </c>
      <c r="X69" s="24" t="s">
        <v>3086</v>
      </c>
      <c r="AB69" s="24" t="s">
        <v>689</v>
      </c>
      <c r="AC69" s="24" t="s">
        <v>689</v>
      </c>
      <c r="AE69" s="26"/>
      <c r="AF69" t="str">
        <f>_xlfn.LET(
    _xlpm.result, _xlfn.XLOOKUP(C69, Table1[company_name], Table1[End_target], "NOT FOUND"),
    IF(_xlpm.result = "NOT FOUND", "NOT FOUND", IF(_xlpm.result = 0, "", _xlpm.result))
)</f>
        <v>Emissions reduction target</v>
      </c>
      <c r="AG69"/>
      <c r="AH69"/>
      <c r="AI69"/>
      <c r="AJ69"/>
      <c r="AN69" t="str">
        <f>_xlfn.LET(
    _xlpm.result, _xlfn.XLOOKUP(C69, Table1[company_name], Table1[Carbon_credits], "NOT FOUND"),
    IF(_xlpm.result = "NOT FOUND", "NOT FOUND", IF(_xlpm.result = 0, "", _xlpm.result))
)</f>
        <v>Not Specified</v>
      </c>
      <c r="AO69"/>
      <c r="AQ69" s="26"/>
      <c r="AR69"/>
      <c r="AS69"/>
      <c r="AT69"/>
      <c r="AU69"/>
      <c r="AY69"/>
      <c r="AZ69"/>
      <c r="BB69" s="26"/>
      <c r="BC69" t="str">
        <f>_xlfn.LET(
    _xlpm.result, _xlfn.XLOOKUP(C69, Table1[company_name], Table1[Separate_removal_target], "NOT FOUND"),
    IF(_xlpm.result = "NOT FOUND", "NOT FOUND", IF(_xlpm.result = 0, "", _xlpm.result))
)</f>
        <v>No</v>
      </c>
      <c r="BD69" t="s">
        <v>86</v>
      </c>
      <c r="BF69" t="s">
        <v>3716</v>
      </c>
      <c r="BG69">
        <v>2030</v>
      </c>
      <c r="BL69" s="26"/>
      <c r="BN69" s="29"/>
      <c r="BP69" s="26"/>
    </row>
    <row r="70" spans="1:68" s="24" customFormat="1" ht="13.4" customHeight="1">
      <c r="A70" s="24">
        <v>67</v>
      </c>
      <c r="C70" s="26" t="s">
        <v>401</v>
      </c>
      <c r="D70" t="s">
        <v>7202</v>
      </c>
      <c r="F70" t="s">
        <v>2277</v>
      </c>
      <c r="H70" s="30" t="s">
        <v>402</v>
      </c>
      <c r="I70" s="24" t="s">
        <v>403</v>
      </c>
      <c r="J70" s="24">
        <v>-4.2000000000000003E-2</v>
      </c>
      <c r="K70" s="24" t="s">
        <v>404</v>
      </c>
      <c r="L70" s="24">
        <v>396087</v>
      </c>
      <c r="N70" s="26">
        <v>16</v>
      </c>
      <c r="O70" s="24" t="s">
        <v>689</v>
      </c>
      <c r="Q70" s="26"/>
      <c r="R70" s="39"/>
      <c r="S70" s="39"/>
      <c r="T70" s="40"/>
      <c r="U70" s="24" t="s">
        <v>86</v>
      </c>
      <c r="V70" s="24" t="s">
        <v>7324</v>
      </c>
      <c r="W70" s="24" t="s">
        <v>674</v>
      </c>
      <c r="X70" s="24" t="s">
        <v>3086</v>
      </c>
      <c r="Y70" s="24" t="s">
        <v>673</v>
      </c>
      <c r="Z70" s="24" t="s">
        <v>674</v>
      </c>
      <c r="AA70" s="24" t="s">
        <v>4274</v>
      </c>
      <c r="AB70" s="24" t="s">
        <v>86</v>
      </c>
      <c r="AC70" s="24" t="s">
        <v>86</v>
      </c>
      <c r="AD70" s="24" t="s">
        <v>4274</v>
      </c>
      <c r="AE70" s="26" t="s">
        <v>4274</v>
      </c>
      <c r="AF70" t="str">
        <f>_xlfn.LET(
    _xlpm.result, _xlfn.XLOOKUP(C70, Table1[company_name], Table1[End_target], "NOT FOUND"),
    IF(_xlpm.result = "NOT FOUND", "NOT FOUND", IF(_xlpm.result = 0, "", _xlpm.result))
)</f>
        <v>Emissions reduction target</v>
      </c>
      <c r="AG70"/>
      <c r="AH70"/>
      <c r="AI70"/>
      <c r="AJ70"/>
      <c r="AN70" t="str">
        <f>_xlfn.LET(
    _xlpm.result, _xlfn.XLOOKUP(C70, Table1[company_name], Table1[Carbon_credits], "NOT FOUND"),
    IF(_xlpm.result = "NOT FOUND", "NOT FOUND", IF(_xlpm.result = 0, "", _xlpm.result))
)</f>
        <v>Not Specified</v>
      </c>
      <c r="AO70"/>
      <c r="AQ70" s="26"/>
      <c r="AR70"/>
      <c r="AS70"/>
      <c r="AT70"/>
      <c r="AU70"/>
      <c r="AY70"/>
      <c r="AZ70"/>
      <c r="BB70" s="26"/>
      <c r="BC70" t="str">
        <f>_xlfn.LET(
    _xlpm.result, _xlfn.XLOOKUP(C70, Table1[company_name], Table1[Separate_removal_target], "NOT FOUND"),
    IF(_xlpm.result = "NOT FOUND", "NOT FOUND", IF(_xlpm.result = 0, "", _xlpm.result))
)</f>
        <v>No</v>
      </c>
      <c r="BD70"/>
      <c r="BF70"/>
      <c r="BG70"/>
      <c r="BL70" s="26"/>
      <c r="BN70" s="29"/>
      <c r="BP70" s="26"/>
    </row>
    <row r="71" spans="1:68" s="24" customFormat="1" ht="13.4" customHeight="1">
      <c r="A71" s="24">
        <v>68</v>
      </c>
      <c r="C71" s="26" t="s">
        <v>405</v>
      </c>
      <c r="D71" t="s">
        <v>7179</v>
      </c>
      <c r="F71" t="s">
        <v>7281</v>
      </c>
      <c r="H71" s="30" t="s">
        <v>406</v>
      </c>
      <c r="I71" s="24" t="s">
        <v>407</v>
      </c>
      <c r="J71" s="24">
        <v>3.0000000000000001E-3</v>
      </c>
      <c r="K71" s="24" t="s">
        <v>408</v>
      </c>
      <c r="L71" s="24">
        <v>75137</v>
      </c>
      <c r="N71" s="26">
        <v>30</v>
      </c>
      <c r="O71" s="24" t="s">
        <v>86</v>
      </c>
      <c r="P71" s="24">
        <v>2022</v>
      </c>
      <c r="Q71" s="26">
        <v>2045</v>
      </c>
      <c r="R71" s="39"/>
      <c r="S71" s="39"/>
      <c r="T71" s="40"/>
      <c r="U71" s="24" t="s">
        <v>86</v>
      </c>
      <c r="V71" s="24" t="s">
        <v>870</v>
      </c>
      <c r="AB71" s="24" t="s">
        <v>689</v>
      </c>
      <c r="AC71" s="24" t="s">
        <v>689</v>
      </c>
      <c r="AE71" s="26"/>
      <c r="AF71" t="str">
        <f>_xlfn.LET(
    _xlpm.result, _xlfn.XLOOKUP(C71, Table1[company_name], Table1[End_target], "NOT FOUND"),
    IF(_xlpm.result = "NOT FOUND", "NOT FOUND", IF(_xlpm.result = 0, "", _xlpm.result))
)</f>
        <v>Carbon neutral(ity)</v>
      </c>
      <c r="AG71"/>
      <c r="AH71"/>
      <c r="AI71"/>
      <c r="AJ71"/>
      <c r="AN71" t="str">
        <f>_xlfn.LET(
    _xlpm.result, _xlfn.XLOOKUP(C71, Table1[company_name], Table1[Carbon_credits], "NOT FOUND"),
    IF(_xlpm.result = "NOT FOUND", "NOT FOUND", IF(_xlpm.result = 0, "", _xlpm.result))
)</f>
        <v>Not Specified</v>
      </c>
      <c r="AO71"/>
      <c r="AQ71" s="26"/>
      <c r="AR71"/>
      <c r="AS71"/>
      <c r="AT71"/>
      <c r="AU71"/>
      <c r="AY71"/>
      <c r="AZ71"/>
      <c r="BB71" s="26"/>
      <c r="BC71" t="str">
        <f>_xlfn.LET(
    _xlpm.result, _xlfn.XLOOKUP(C71, Table1[company_name], Table1[Separate_removal_target], "NOT FOUND"),
    IF(_xlpm.result = "NOT FOUND", "NOT FOUND", IF(_xlpm.result = 0, "", _xlpm.result))
)</f>
        <v>No</v>
      </c>
      <c r="BD71"/>
      <c r="BF71"/>
      <c r="BG71"/>
      <c r="BL71" s="26"/>
      <c r="BN71" s="29"/>
      <c r="BP71" s="26"/>
    </row>
    <row r="72" spans="1:68" s="24" customFormat="1" ht="13.4" customHeight="1">
      <c r="A72" s="24">
        <v>69</v>
      </c>
      <c r="C72" s="26" t="s">
        <v>413</v>
      </c>
      <c r="D72" t="s">
        <v>7156</v>
      </c>
      <c r="F72" t="s">
        <v>2374</v>
      </c>
      <c r="H72" s="30" t="s">
        <v>414</v>
      </c>
      <c r="I72" s="24" t="s">
        <v>415</v>
      </c>
      <c r="J72" s="24">
        <v>0.13900000000000001</v>
      </c>
      <c r="K72" s="24" t="s">
        <v>416</v>
      </c>
      <c r="L72" s="24">
        <v>181850</v>
      </c>
      <c r="N72" s="26">
        <v>31</v>
      </c>
      <c r="O72" s="24" t="s">
        <v>689</v>
      </c>
      <c r="Q72" s="26"/>
      <c r="R72" s="39"/>
      <c r="S72" s="39"/>
      <c r="T72" s="40"/>
      <c r="U72" s="24" t="s">
        <v>689</v>
      </c>
      <c r="V72" s="24" t="s">
        <v>689</v>
      </c>
      <c r="AB72" s="24" t="s">
        <v>689</v>
      </c>
      <c r="AC72" s="24" t="s">
        <v>689</v>
      </c>
      <c r="AE72" s="26"/>
      <c r="AF72" t="str">
        <f>_xlfn.LET(
    _xlpm.result, _xlfn.XLOOKUP(C72, Table1[company_name], Table1[End_target], "NOT FOUND"),
    IF(_xlpm.result = "NOT FOUND", "NOT FOUND", IF(_xlpm.result = 0, "", _xlpm.result))
)</f>
        <v>No</v>
      </c>
      <c r="AG72"/>
      <c r="AH72"/>
      <c r="AI72"/>
      <c r="AJ72"/>
      <c r="AN72" t="str">
        <f>_xlfn.LET(
    _xlpm.result, _xlfn.XLOOKUP(C72, Table1[company_name], Table1[Carbon_credits], "NOT FOUND"),
    IF(_xlpm.result = "NOT FOUND", "NOT FOUND", IF(_xlpm.result = 0, "", _xlpm.result))
)</f>
        <v>Reporting: https://www.edf.fr/en/the-edf-group/taking-action-as-a-responsible-company/reports-and-indicators/non-financial-kpis_x000D_
_x000D_
" Our definition of the just transition is about placing people at the center stage and focusing on the wellbeing of all our stakeholders" &amp; "EDF believes that low carbon energy must be accessible to everyone in all regions, therefore will always invest to support the most fragile customers whether in developed or emerging countries." &amp; "EDF strives to mitigate the social impact of the low carbon transition on workers. We commit to provide access to low-carbon and decent jobs, while embedding gender balance and inclusion of vulnerable groups"_x000D_
(https://archive.org/details/edfgroup_rse_transition-juste-et-inclusive_principes_2022_va)_x000D_
_x000D_
"Point persons with responsibilty for the company's climate performance are identified both at the board and executive committee level", "The group seems to have clear board-level responsibility, reporting and scrutiny for its sustainability objectives", though "CEO pay does not vary based on achievement of emissions objectives" (https://archive.org/details/edfgroup_moodys_nza-2_20240215_en), This remuneration structure may not properly incentivise the CEO to pursue climate commitments. _x000D_
_x000D_
Also, Moody's has stated: "We score EDF's GHG governance to be tier 1, which is the top score in our four-point scale", since among others, they report carbon offsets seperately and "does not subtract any carbon offsets or avoided emissions from its GHG inventory" (https://archive.org/details/edfgroup_moodys_nza-2_20240215_en)</v>
      </c>
      <c r="AO72"/>
      <c r="AQ72" s="26"/>
      <c r="AR72"/>
      <c r="AS72"/>
      <c r="AT72"/>
      <c r="AU72"/>
      <c r="AY72"/>
      <c r="AZ72"/>
      <c r="BB72" s="26"/>
      <c r="BC72" t="str">
        <f>_xlfn.LET(
    _xlpm.result, _xlfn.XLOOKUP(C72, Table1[company_name], Table1[Separate_removal_target], "NOT FOUND"),
    IF(_xlpm.result = "NOT FOUND", "NOT FOUND", IF(_xlpm.result = 0, "", _xlpm.result))
)</f>
        <v/>
      </c>
      <c r="BD72"/>
      <c r="BF72"/>
      <c r="BG72"/>
      <c r="BL72" s="26"/>
      <c r="BN72" s="29"/>
      <c r="BP72" s="26"/>
    </row>
    <row r="73" spans="1:68" s="24" customFormat="1" ht="13.4" customHeight="1">
      <c r="A73" s="24">
        <v>70</v>
      </c>
      <c r="C73" s="26" t="s">
        <v>918</v>
      </c>
      <c r="D73" t="s">
        <v>7183</v>
      </c>
      <c r="F73" t="s">
        <v>7286</v>
      </c>
      <c r="H73" s="30" t="s">
        <v>919</v>
      </c>
      <c r="I73" s="24" t="s">
        <v>920</v>
      </c>
      <c r="J73" s="24">
        <v>0.67600000000000005</v>
      </c>
      <c r="K73" s="24" t="s">
        <v>921</v>
      </c>
      <c r="L73" s="24">
        <v>46500</v>
      </c>
      <c r="N73" s="26">
        <v>26</v>
      </c>
      <c r="O73" s="24" t="s">
        <v>86</v>
      </c>
      <c r="P73" s="24">
        <v>2015</v>
      </c>
      <c r="Q73" s="26">
        <v>2021</v>
      </c>
      <c r="R73" s="39"/>
      <c r="S73" s="39"/>
      <c r="T73" s="40"/>
      <c r="U73" s="24" t="s">
        <v>689</v>
      </c>
      <c r="V73" s="24" t="s">
        <v>689</v>
      </c>
      <c r="AB73" s="24" t="s">
        <v>689</v>
      </c>
      <c r="AC73" s="24" t="s">
        <v>689</v>
      </c>
      <c r="AE73" s="26"/>
      <c r="AF73" t="str">
        <f>_xlfn.LET(
    _xlpm.result, _xlfn.XLOOKUP(C73, Table1[company_name], Table1[End_target], "NOT FOUND"),
    IF(_xlpm.result = "NOT FOUND", "NOT FOUND", IF(_xlpm.result = 0, "", _xlpm.result))
)</f>
        <v>Net zero</v>
      </c>
      <c r="AG73"/>
      <c r="AH73"/>
      <c r="AI73"/>
      <c r="AJ73"/>
      <c r="AN73" t="str">
        <f>_xlfn.LET(
    _xlpm.result, _xlfn.XLOOKUP(C73, Table1[company_name], Table1[Carbon_credits], "NOT FOUND"),
    IF(_xlpm.result = "NOT FOUND", "NOT FOUND", IF(_xlpm.result = 0, "", _xlpm.result))
)</f>
        <v>Yes</v>
      </c>
      <c r="AO73"/>
      <c r="AQ73" s="26"/>
      <c r="AR73"/>
      <c r="AS73"/>
      <c r="AT73"/>
      <c r="AU73"/>
      <c r="AY73"/>
      <c r="AZ73"/>
      <c r="BB73" s="26"/>
      <c r="BC73" t="str">
        <f>_xlfn.LET(
    _xlpm.result, _xlfn.XLOOKUP(C73, Table1[company_name], Table1[Separate_removal_target], "NOT FOUND"),
    IF(_xlpm.result = "NOT FOUND", "NOT FOUND", IF(_xlpm.result = 0, "", _xlpm.result))
)</f>
        <v>No</v>
      </c>
      <c r="BD73"/>
      <c r="BF73"/>
      <c r="BG73"/>
      <c r="BL73" s="26"/>
      <c r="BN73" s="29"/>
      <c r="BP73" s="26"/>
    </row>
    <row r="74" spans="1:68" s="24" customFormat="1" ht="13.4" customHeight="1">
      <c r="A74" s="24">
        <v>71</v>
      </c>
      <c r="C74" s="26" t="s">
        <v>2181</v>
      </c>
      <c r="D74" t="s">
        <v>7205</v>
      </c>
      <c r="F74" t="s">
        <v>7286</v>
      </c>
      <c r="H74" s="30" t="s">
        <v>2182</v>
      </c>
      <c r="I74" s="24" t="s">
        <v>2183</v>
      </c>
      <c r="J74" s="24">
        <v>0.03</v>
      </c>
      <c r="K74" s="24" t="s">
        <v>2184</v>
      </c>
      <c r="L74" s="24">
        <v>217502</v>
      </c>
      <c r="N74" s="26">
        <v>28</v>
      </c>
      <c r="O74" s="24" t="s">
        <v>689</v>
      </c>
      <c r="Q74" s="26"/>
      <c r="R74" s="39"/>
      <c r="S74" s="39"/>
      <c r="T74" s="40"/>
      <c r="U74" s="24" t="s">
        <v>86</v>
      </c>
      <c r="V74" s="24" t="s">
        <v>7324</v>
      </c>
      <c r="W74" s="24" t="s">
        <v>674</v>
      </c>
      <c r="X74" s="24">
        <v>2030</v>
      </c>
      <c r="AB74" s="24" t="s">
        <v>689</v>
      </c>
      <c r="AC74" s="24" t="s">
        <v>689</v>
      </c>
      <c r="AE74" s="26"/>
      <c r="AF74" t="str">
        <f>_xlfn.LET(
    _xlpm.result, _xlfn.XLOOKUP(C74, Table1[company_name], Table1[End_target], "NOT FOUND"),
    IF(_xlpm.result = "NOT FOUND", "NOT FOUND", IF(_xlpm.result = 0, "", _xlpm.result))
)</f>
        <v>Emissions reduction target</v>
      </c>
      <c r="AG74"/>
      <c r="AH74"/>
      <c r="AI74"/>
      <c r="AJ74"/>
      <c r="AN74" t="str">
        <f>_xlfn.LET(
    _xlpm.result, _xlfn.XLOOKUP(C74, Table1[company_name], Table1[Carbon_credits], "NOT FOUND"),
    IF(_xlpm.result = "NOT FOUND", "NOT FOUND", IF(_xlpm.result = 0, "", _xlpm.result))
)</f>
        <v>Yes</v>
      </c>
      <c r="AO74"/>
      <c r="AQ74" s="26"/>
      <c r="AR74"/>
      <c r="AS74"/>
      <c r="AT74"/>
      <c r="AU74"/>
      <c r="AY74"/>
      <c r="AZ74"/>
      <c r="BB74" s="26"/>
      <c r="BC74" t="str">
        <f>_xlfn.LET(
    _xlpm.result, _xlfn.XLOOKUP(C74, Table1[company_name], Table1[Separate_removal_target], "NOT FOUND"),
    IF(_xlpm.result = "NOT FOUND", "NOT FOUND", IF(_xlpm.result = 0, "", _xlpm.result))
)</f>
        <v>No</v>
      </c>
      <c r="BD74" t="s">
        <v>86</v>
      </c>
      <c r="BF74" t="s">
        <v>3777</v>
      </c>
      <c r="BG74">
        <v>2030</v>
      </c>
      <c r="BL74" s="26"/>
      <c r="BN74" s="29"/>
      <c r="BP74" s="26"/>
    </row>
    <row r="75" spans="1:68" s="24" customFormat="1" ht="13.4" customHeight="1">
      <c r="A75" s="24">
        <v>72</v>
      </c>
      <c r="C75" s="26" t="s">
        <v>760</v>
      </c>
      <c r="D75" t="s">
        <v>7195</v>
      </c>
      <c r="F75" t="s">
        <v>2428</v>
      </c>
      <c r="H75" s="30" t="s">
        <v>761</v>
      </c>
      <c r="I75" s="24" t="s">
        <v>762</v>
      </c>
      <c r="J75" s="24">
        <v>-0.37</v>
      </c>
      <c r="K75" s="24" t="s">
        <v>763</v>
      </c>
      <c r="L75" s="24">
        <v>198194</v>
      </c>
      <c r="N75" s="26">
        <v>31</v>
      </c>
      <c r="O75" s="24" t="s">
        <v>86</v>
      </c>
      <c r="P75" s="24">
        <v>2019</v>
      </c>
      <c r="Q75" s="26">
        <v>2021</v>
      </c>
      <c r="R75" s="39"/>
      <c r="S75" s="39"/>
      <c r="T75" s="40"/>
      <c r="U75" s="24" t="s">
        <v>86</v>
      </c>
      <c r="V75" s="24" t="s">
        <v>7324</v>
      </c>
      <c r="W75" s="24" t="s">
        <v>674</v>
      </c>
      <c r="X75" s="24">
        <v>2030</v>
      </c>
      <c r="Y75" s="24" t="s">
        <v>673</v>
      </c>
      <c r="Z75" s="24" t="s">
        <v>674</v>
      </c>
      <c r="AA75" s="24">
        <v>2040</v>
      </c>
      <c r="AB75" s="24" t="s">
        <v>86</v>
      </c>
      <c r="AC75" s="24" t="s">
        <v>86</v>
      </c>
      <c r="AD75" s="24">
        <v>2040</v>
      </c>
      <c r="AE75" s="26">
        <v>2040</v>
      </c>
      <c r="AF75" t="str">
        <f>_xlfn.LET(
    _xlpm.result, _xlfn.XLOOKUP(C75, Table1[company_name], Table1[End_target], "NOT FOUND"),
    IF(_xlpm.result = "NOT FOUND", "NOT FOUND", IF(_xlpm.result = 0, "", _xlpm.result))
)</f>
        <v>Carbon neutral(ity)</v>
      </c>
      <c r="AG75"/>
      <c r="AH75"/>
      <c r="AI75"/>
      <c r="AJ75"/>
      <c r="AN75" t="str">
        <f>_xlfn.LET(
    _xlpm.result, _xlfn.XLOOKUP(C75, Table1[company_name], Table1[Carbon_credits], "NOT FOUND"),
    IF(_xlpm.result = "NOT FOUND", "NOT FOUND", IF(_xlpm.result = 0, "", _xlpm.result))
)</f>
        <v>Yes</v>
      </c>
      <c r="AO75"/>
      <c r="AQ75" s="26"/>
      <c r="AR75"/>
      <c r="AS75"/>
      <c r="AT75"/>
      <c r="AU75"/>
      <c r="AY75"/>
      <c r="AZ75"/>
      <c r="BB75" s="26"/>
      <c r="BC75" t="str">
        <f>_xlfn.LET(
    _xlpm.result, _xlfn.XLOOKUP(C75, Table1[company_name], Table1[Separate_removal_target], "NOT FOUND"),
    IF(_xlpm.result = "NOT FOUND", "NOT FOUND", IF(_xlpm.result = 0, "", _xlpm.result))
)</f>
        <v>Yes</v>
      </c>
      <c r="BD75"/>
      <c r="BF75"/>
      <c r="BG75"/>
      <c r="BL75" s="26"/>
      <c r="BN75" s="29"/>
      <c r="BP75" s="26"/>
    </row>
    <row r="76" spans="1:68" s="24" customFormat="1" ht="13.4" customHeight="1">
      <c r="A76" s="24">
        <v>73</v>
      </c>
      <c r="C76" s="26" t="s">
        <v>447</v>
      </c>
      <c r="D76" t="s">
        <v>7206</v>
      </c>
      <c r="F76" t="s">
        <v>2277</v>
      </c>
      <c r="H76" s="30" t="s">
        <v>448</v>
      </c>
      <c r="I76" s="24" t="s">
        <v>449</v>
      </c>
      <c r="J76" s="24">
        <v>1E-3</v>
      </c>
      <c r="K76" s="24" t="s">
        <v>450</v>
      </c>
      <c r="L76" s="24">
        <v>237100</v>
      </c>
      <c r="N76" s="26">
        <v>22</v>
      </c>
      <c r="O76" s="24" t="s">
        <v>689</v>
      </c>
      <c r="Q76" s="26"/>
      <c r="R76" s="39"/>
      <c r="S76" s="39"/>
      <c r="T76" s="40"/>
      <c r="U76" s="24" t="s">
        <v>86</v>
      </c>
      <c r="V76" s="24" t="s">
        <v>7324</v>
      </c>
      <c r="W76" s="24" t="s">
        <v>674</v>
      </c>
      <c r="X76" s="24">
        <v>2030</v>
      </c>
      <c r="AB76" s="24" t="s">
        <v>689</v>
      </c>
      <c r="AC76" s="24" t="s">
        <v>689</v>
      </c>
      <c r="AE76" s="26"/>
      <c r="AF76" t="str">
        <f>_xlfn.LET(
    _xlpm.result, _xlfn.XLOOKUP(C76, Table1[company_name], Table1[End_target], "NOT FOUND"),
    IF(_xlpm.result = "NOT FOUND", "NOT FOUND", IF(_xlpm.result = 0, "", _xlpm.result))
)</f>
        <v/>
      </c>
      <c r="AG76"/>
      <c r="AH76"/>
      <c r="AI76"/>
      <c r="AJ76"/>
      <c r="AN76" t="str">
        <f>_xlfn.LET(
    _xlpm.result, _xlfn.XLOOKUP(C76, Table1[company_name], Table1[Carbon_credits], "NOT FOUND"),
    IF(_xlpm.result = "NOT FOUND", "NOT FOUND", IF(_xlpm.result = 0, "", _xlpm.result))
)</f>
        <v/>
      </c>
      <c r="AO76"/>
      <c r="AQ76" s="26"/>
      <c r="AR76"/>
      <c r="AS76"/>
      <c r="AT76"/>
      <c r="AU76"/>
      <c r="AY76"/>
      <c r="AZ76"/>
      <c r="BB76" s="26"/>
      <c r="BC76" t="str">
        <f>_xlfn.LET(
    _xlpm.result, _xlfn.XLOOKUP(C76, Table1[company_name], Table1[Separate_removal_target], "NOT FOUND"),
    IF(_xlpm.result = "NOT FOUND", "NOT FOUND", IF(_xlpm.result = 0, "", _xlpm.result))
)</f>
        <v/>
      </c>
      <c r="BD76"/>
      <c r="BF76"/>
      <c r="BG76"/>
      <c r="BL76" s="26"/>
      <c r="BN76" s="29"/>
      <c r="BP76" s="26"/>
    </row>
    <row r="77" spans="1:68" s="24" customFormat="1" ht="13.4" customHeight="1">
      <c r="A77" s="24">
        <v>74</v>
      </c>
      <c r="C77" s="26" t="s">
        <v>2124</v>
      </c>
      <c r="D77" t="s">
        <v>7161</v>
      </c>
      <c r="F77" t="s">
        <v>7286</v>
      </c>
      <c r="H77" s="30" t="s">
        <v>2125</v>
      </c>
      <c r="I77" s="24" t="s">
        <v>2126</v>
      </c>
      <c r="J77" s="24">
        <v>-0.68700000000000006</v>
      </c>
      <c r="K77" s="24" t="s">
        <v>2127</v>
      </c>
      <c r="L77" s="24">
        <v>9910</v>
      </c>
      <c r="N77" s="26">
        <v>25</v>
      </c>
      <c r="O77" s="24" t="s">
        <v>689</v>
      </c>
      <c r="Q77" s="26"/>
      <c r="R77" s="39"/>
      <c r="S77" s="39"/>
      <c r="T77" s="40"/>
      <c r="U77" s="24" t="s">
        <v>86</v>
      </c>
      <c r="V77" s="24" t="s">
        <v>7324</v>
      </c>
      <c r="W77" s="24" t="s">
        <v>674</v>
      </c>
      <c r="X77" s="24">
        <v>2030</v>
      </c>
      <c r="Y77" s="24" t="s">
        <v>673</v>
      </c>
      <c r="Z77" s="24" t="s">
        <v>674</v>
      </c>
      <c r="AA77" s="24">
        <v>2040</v>
      </c>
      <c r="AB77" s="24" t="s">
        <v>86</v>
      </c>
      <c r="AC77" s="24" t="s">
        <v>86</v>
      </c>
      <c r="AD77" s="24">
        <v>2040</v>
      </c>
      <c r="AE77" s="26">
        <v>2040</v>
      </c>
      <c r="AF77" t="str">
        <f>_xlfn.LET(
    _xlpm.result, _xlfn.XLOOKUP(C77, Table1[company_name], Table1[End_target], "NOT FOUND"),
    IF(_xlpm.result = "NOT FOUND", "NOT FOUND", IF(_xlpm.result = 0, "", _xlpm.result))
)</f>
        <v>Carbon negative</v>
      </c>
      <c r="AG77" t="s">
        <v>7346</v>
      </c>
      <c r="AH77" t="s">
        <v>2283</v>
      </c>
      <c r="AI77" t="s">
        <v>7395</v>
      </c>
      <c r="AJ77">
        <v>2050</v>
      </c>
      <c r="AN77" t="str">
        <f>_xlfn.LET(
    _xlpm.result, _xlfn.XLOOKUP(C77, Table1[company_name], Table1[Carbon_credits], "NOT FOUND"),
    IF(_xlpm.result = "NOT FOUND", "NOT FOUND", IF(_xlpm.result = 0, "", _xlpm.result))
)</f>
        <v>Yes</v>
      </c>
      <c r="AO77" t="s">
        <v>880</v>
      </c>
      <c r="AQ77" s="26"/>
      <c r="AR77"/>
      <c r="AS77"/>
      <c r="AT77"/>
      <c r="AU77"/>
      <c r="AY77"/>
      <c r="AZ77"/>
      <c r="BB77" s="26"/>
      <c r="BC77" t="str">
        <f>_xlfn.LET(
    _xlpm.result, _xlfn.XLOOKUP(C77, Table1[company_name], Table1[Separate_removal_target], "NOT FOUND"),
    IF(_xlpm.result = "NOT FOUND", "NOT FOUND", IF(_xlpm.result = 0, "", _xlpm.result))
)</f>
        <v>Yes</v>
      </c>
      <c r="BD77" t="s">
        <v>86</v>
      </c>
      <c r="BF77" t="s">
        <v>7395</v>
      </c>
      <c r="BG77">
        <v>2050</v>
      </c>
      <c r="BL77" s="26"/>
      <c r="BN77" s="29"/>
      <c r="BP77" s="26"/>
    </row>
    <row r="78" spans="1:68" s="24" customFormat="1" ht="13.4" customHeight="1">
      <c r="A78" s="24">
        <v>75</v>
      </c>
      <c r="C78" s="26" t="s">
        <v>641</v>
      </c>
      <c r="D78" t="s">
        <v>7207</v>
      </c>
      <c r="F78" t="s">
        <v>7286</v>
      </c>
      <c r="H78" s="30" t="s">
        <v>642</v>
      </c>
      <c r="I78" s="24" t="s">
        <v>643</v>
      </c>
      <c r="J78" s="24">
        <v>5.1999999999999998E-2</v>
      </c>
      <c r="K78" s="24" t="s">
        <v>644</v>
      </c>
      <c r="L78" s="24">
        <v>182000</v>
      </c>
      <c r="N78" s="26">
        <v>23</v>
      </c>
      <c r="O78" s="24" t="s">
        <v>689</v>
      </c>
      <c r="Q78" s="26"/>
      <c r="R78" s="39"/>
      <c r="S78" s="39"/>
      <c r="T78" s="40"/>
      <c r="U78" s="24" t="s">
        <v>86</v>
      </c>
      <c r="V78" s="24" t="s">
        <v>7324</v>
      </c>
      <c r="W78" s="24" t="s">
        <v>674</v>
      </c>
      <c r="X78" s="24">
        <v>2030</v>
      </c>
      <c r="AB78" s="24" t="s">
        <v>689</v>
      </c>
      <c r="AC78" s="24" t="s">
        <v>689</v>
      </c>
      <c r="AE78" s="26"/>
      <c r="AF78" t="str">
        <f>_xlfn.LET(
    _xlpm.result, _xlfn.XLOOKUP(C78, Table1[company_name], Table1[End_target], "NOT FOUND"),
    IF(_xlpm.result = "NOT FOUND", "NOT FOUND", IF(_xlpm.result = 0, "", _xlpm.result))
)</f>
        <v>Carbon neutral(ity)</v>
      </c>
      <c r="AG78" t="s">
        <v>870</v>
      </c>
      <c r="AH78" t="s">
        <v>691</v>
      </c>
      <c r="AI78" t="s">
        <v>3812</v>
      </c>
      <c r="AJ78">
        <v>2035</v>
      </c>
      <c r="AN78" t="str">
        <f>_xlfn.LET(
    _xlpm.result, _xlfn.XLOOKUP(C78, Table1[company_name], Table1[Carbon_credits], "NOT FOUND"),
    IF(_xlpm.result = "NOT FOUND", "NOT FOUND", IF(_xlpm.result = 0, "", _xlpm.result))
)</f>
        <v>Yes</v>
      </c>
      <c r="AO78" t="s">
        <v>267</v>
      </c>
      <c r="AQ78" s="26"/>
      <c r="AR78"/>
      <c r="AS78"/>
      <c r="AT78"/>
      <c r="AU78"/>
      <c r="AY78"/>
      <c r="AZ78"/>
      <c r="BB78" s="26"/>
      <c r="BC78" t="str">
        <f>_xlfn.LET(
    _xlpm.result, _xlfn.XLOOKUP(C78, Table1[company_name], Table1[Separate_removal_target], "NOT FOUND"),
    IF(_xlpm.result = "NOT FOUND", "NOT FOUND", IF(_xlpm.result = 0, "", _xlpm.result))
)</f>
        <v>No</v>
      </c>
      <c r="BD78"/>
      <c r="BF78" t="s">
        <v>3812</v>
      </c>
      <c r="BG78">
        <v>2035</v>
      </c>
      <c r="BL78" s="26"/>
      <c r="BN78" s="29"/>
      <c r="BP78" s="26"/>
    </row>
    <row r="79" spans="1:68" s="24" customFormat="1" ht="13.4" customHeight="1">
      <c r="A79" s="24">
        <v>76</v>
      </c>
      <c r="C79" s="26" t="s">
        <v>424</v>
      </c>
      <c r="D79" t="s">
        <v>7200</v>
      </c>
      <c r="F79" t="s">
        <v>2428</v>
      </c>
      <c r="H79" s="30" t="s">
        <v>425</v>
      </c>
      <c r="I79" s="24" t="s">
        <v>426</v>
      </c>
      <c r="J79" s="24">
        <v>0.16300000000000001</v>
      </c>
      <c r="K79" s="24" t="s">
        <v>427</v>
      </c>
      <c r="L79" s="24">
        <v>156626</v>
      </c>
      <c r="N79" s="26">
        <v>31</v>
      </c>
      <c r="O79" s="24" t="s">
        <v>86</v>
      </c>
      <c r="P79" s="24">
        <v>2018</v>
      </c>
      <c r="Q79" s="26">
        <v>2023</v>
      </c>
      <c r="R79" s="39"/>
      <c r="S79" s="39"/>
      <c r="T79" s="40"/>
      <c r="U79" s="24" t="s">
        <v>86</v>
      </c>
      <c r="V79" s="24" t="s">
        <v>265</v>
      </c>
      <c r="AB79" s="24" t="s">
        <v>689</v>
      </c>
      <c r="AC79" s="24" t="s">
        <v>689</v>
      </c>
      <c r="AE79" s="26"/>
      <c r="AF79" t="str">
        <f>_xlfn.LET(
    _xlpm.result, _xlfn.XLOOKUP(C79, Table1[company_name], Table1[End_target], "NOT FOUND"),
    IF(_xlpm.result = "NOT FOUND", "NOT FOUND", IF(_xlpm.result = 0, "", _xlpm.result))
)</f>
        <v>Net zero</v>
      </c>
      <c r="AG79"/>
      <c r="AH79"/>
      <c r="AI79"/>
      <c r="AJ79"/>
      <c r="AN79" t="str">
        <f>_xlfn.LET(
    _xlpm.result, _xlfn.XLOOKUP(C79, Table1[company_name], Table1[Carbon_credits], "NOT FOUND"),
    IF(_xlpm.result = "NOT FOUND", "NOT FOUND", IF(_xlpm.result = 0, "", _xlpm.result))
)</f>
        <v>No</v>
      </c>
      <c r="AO79"/>
      <c r="AQ79" s="26"/>
      <c r="AR79"/>
      <c r="AS79" t="s">
        <v>2283</v>
      </c>
      <c r="AT79" t="s">
        <v>7396</v>
      </c>
      <c r="AU79">
        <v>2050</v>
      </c>
      <c r="AY79" t="s">
        <v>269</v>
      </c>
      <c r="AZ79" t="s">
        <v>418</v>
      </c>
      <c r="BB79" s="26"/>
      <c r="BC79" t="str">
        <f>_xlfn.LET(
    _xlpm.result, _xlfn.XLOOKUP(C79, Table1[company_name], Table1[Separate_removal_target], "NOT FOUND"),
    IF(_xlpm.result = "NOT FOUND", "NOT FOUND", IF(_xlpm.result = 0, "", _xlpm.result))
)</f>
        <v>No</v>
      </c>
      <c r="BD79" t="s">
        <v>86</v>
      </c>
      <c r="BF79" t="s">
        <v>7396</v>
      </c>
      <c r="BG79">
        <v>2050</v>
      </c>
      <c r="BL79" s="26"/>
      <c r="BN79" s="29"/>
      <c r="BP79" s="26"/>
    </row>
    <row r="80" spans="1:68" s="24" customFormat="1" ht="13.4" customHeight="1">
      <c r="A80" s="24">
        <v>77</v>
      </c>
      <c r="C80" s="26" t="s">
        <v>428</v>
      </c>
      <c r="D80" t="s">
        <v>7208</v>
      </c>
      <c r="F80" t="s">
        <v>7286</v>
      </c>
      <c r="H80" s="30" t="s">
        <v>429</v>
      </c>
      <c r="I80" s="24" t="s">
        <v>430</v>
      </c>
      <c r="J80" s="24">
        <v>0</v>
      </c>
      <c r="K80" s="24" t="s">
        <v>431</v>
      </c>
      <c r="L80" s="24">
        <v>67381</v>
      </c>
      <c r="N80" s="26">
        <v>31</v>
      </c>
      <c r="O80" s="24" t="s">
        <v>86</v>
      </c>
      <c r="P80" s="24">
        <v>2021</v>
      </c>
      <c r="Q80" s="26">
        <v>2023</v>
      </c>
      <c r="R80" s="39"/>
      <c r="S80" s="39"/>
      <c r="T80" s="40"/>
      <c r="U80" s="24" t="s">
        <v>689</v>
      </c>
      <c r="V80" s="24" t="s">
        <v>689</v>
      </c>
      <c r="AB80" s="24" t="s">
        <v>689</v>
      </c>
      <c r="AC80" s="24" t="s">
        <v>689</v>
      </c>
      <c r="AE80" s="26"/>
      <c r="AF80" t="str">
        <f>_xlfn.LET(
    _xlpm.result, _xlfn.XLOOKUP(C80, Table1[company_name], Table1[End_target], "NOT FOUND"),
    IF(_xlpm.result = "NOT FOUND", "NOT FOUND", IF(_xlpm.result = 0, "", _xlpm.result))
)</f>
        <v>Emissions reduction target</v>
      </c>
      <c r="AG80"/>
      <c r="AH80"/>
      <c r="AI80"/>
      <c r="AJ80"/>
      <c r="AN80" t="str">
        <f>_xlfn.LET(
    _xlpm.result, _xlfn.XLOOKUP(C80, Table1[company_name], Table1[Carbon_credits], "NOT FOUND"),
    IF(_xlpm.result = "NOT FOUND", "NOT FOUND", IF(_xlpm.result = 0, "", _xlpm.result))
)</f>
        <v>Not Specified</v>
      </c>
      <c r="AO80"/>
      <c r="AQ80" s="26"/>
      <c r="AR80"/>
      <c r="AS80"/>
      <c r="AT80"/>
      <c r="AU80"/>
      <c r="AY80"/>
      <c r="AZ80"/>
      <c r="BB80" s="26"/>
      <c r="BC80" t="str">
        <f>_xlfn.LET(
    _xlpm.result, _xlfn.XLOOKUP(C80, Table1[company_name], Table1[Separate_removal_target], "NOT FOUND"),
    IF(_xlpm.result = "NOT FOUND", "NOT FOUND", IF(_xlpm.result = 0, "", _xlpm.result))
)</f>
        <v>No</v>
      </c>
      <c r="BD80"/>
      <c r="BF80"/>
      <c r="BG80"/>
      <c r="BL80" s="26"/>
      <c r="BN80" s="29"/>
      <c r="BP80" s="26"/>
    </row>
    <row r="81" spans="1:68" s="24" customFormat="1" ht="13.4" customHeight="1">
      <c r="A81" s="24">
        <v>78</v>
      </c>
      <c r="C81" s="26" t="s">
        <v>249</v>
      </c>
      <c r="D81" t="s">
        <v>7195</v>
      </c>
      <c r="F81" t="s">
        <v>7286</v>
      </c>
      <c r="H81" s="30" t="s">
        <v>250</v>
      </c>
      <c r="I81" s="24" t="s">
        <v>251</v>
      </c>
      <c r="J81" s="24">
        <v>-0.24</v>
      </c>
      <c r="K81" s="24" t="s">
        <v>252</v>
      </c>
      <c r="L81" s="24">
        <v>140990</v>
      </c>
      <c r="N81" s="26">
        <v>31</v>
      </c>
      <c r="O81" s="24" t="s">
        <v>689</v>
      </c>
      <c r="Q81" s="26"/>
      <c r="R81" s="39"/>
      <c r="S81" s="39"/>
      <c r="T81" s="40"/>
      <c r="U81" s="24" t="s">
        <v>86</v>
      </c>
      <c r="V81" s="24" t="s">
        <v>7324</v>
      </c>
      <c r="W81" s="24" t="s">
        <v>674</v>
      </c>
      <c r="X81" s="24">
        <v>2030</v>
      </c>
      <c r="AB81" s="24" t="s">
        <v>689</v>
      </c>
      <c r="AC81" s="24" t="s">
        <v>689</v>
      </c>
      <c r="AE81" s="26"/>
      <c r="AF81" t="str">
        <f>_xlfn.LET(
    _xlpm.result, _xlfn.XLOOKUP(C81, Table1[company_name], Table1[End_target], "NOT FOUND"),
    IF(_xlpm.result = "NOT FOUND", "NOT FOUND", IF(_xlpm.result = 0, "", _xlpm.result))
)</f>
        <v>Net zero</v>
      </c>
      <c r="AG81"/>
      <c r="AH81"/>
      <c r="AI81"/>
      <c r="AJ81"/>
      <c r="AN81" t="str">
        <f>_xlfn.LET(
    _xlpm.result, _xlfn.XLOOKUP(C81, Table1[company_name], Table1[Carbon_credits], "NOT FOUND"),
    IF(_xlpm.result = "NOT FOUND", "NOT FOUND", IF(_xlpm.result = 0, "", _xlpm.result))
)</f>
        <v>Yes</v>
      </c>
      <c r="AO81"/>
      <c r="AQ81" s="26"/>
      <c r="AR81"/>
      <c r="AS81" t="s">
        <v>691</v>
      </c>
      <c r="AT81" t="s">
        <v>3844</v>
      </c>
      <c r="AU81">
        <v>2035</v>
      </c>
      <c r="AY81" t="s">
        <v>266</v>
      </c>
      <c r="AZ81" t="s">
        <v>267</v>
      </c>
      <c r="BB81" s="26"/>
      <c r="BC81" t="str">
        <f>_xlfn.LET(
    _xlpm.result, _xlfn.XLOOKUP(C81, Table1[company_name], Table1[Separate_removal_target], "NOT FOUND"),
    IF(_xlpm.result = "NOT FOUND", "NOT FOUND", IF(_xlpm.result = 0, "", _xlpm.result))
)</f>
        <v>No</v>
      </c>
      <c r="BD81" t="s">
        <v>86</v>
      </c>
      <c r="BF81" t="s">
        <v>3844</v>
      </c>
      <c r="BG81">
        <v>2035</v>
      </c>
      <c r="BL81" s="26"/>
      <c r="BN81" s="29"/>
      <c r="BP81" s="26"/>
    </row>
    <row r="82" spans="1:68" s="24" customFormat="1" ht="13.4" customHeight="1">
      <c r="A82" s="24">
        <v>79</v>
      </c>
      <c r="C82" s="26" t="s">
        <v>1379</v>
      </c>
      <c r="D82" t="s">
        <v>7187</v>
      </c>
      <c r="F82" t="s">
        <v>2540</v>
      </c>
      <c r="H82" s="30" t="s">
        <v>1380</v>
      </c>
      <c r="I82" s="24" t="s">
        <v>1381</v>
      </c>
      <c r="J82" s="24">
        <v>-6.5000000000000002E-2</v>
      </c>
      <c r="K82" s="24" t="s">
        <v>1382</v>
      </c>
      <c r="L82" s="24">
        <v>62062</v>
      </c>
      <c r="N82" s="26">
        <v>31</v>
      </c>
      <c r="O82" s="24" t="s">
        <v>86</v>
      </c>
      <c r="P82" s="24">
        <v>2020</v>
      </c>
      <c r="Q82" s="26">
        <v>2026</v>
      </c>
      <c r="R82" s="39"/>
      <c r="S82" s="39"/>
      <c r="T82" s="40"/>
      <c r="U82" s="24" t="s">
        <v>86</v>
      </c>
      <c r="V82" s="24" t="s">
        <v>7324</v>
      </c>
      <c r="W82" s="24" t="s">
        <v>674</v>
      </c>
      <c r="X82" s="24" t="s">
        <v>4099</v>
      </c>
      <c r="AB82" s="24" t="s">
        <v>689</v>
      </c>
      <c r="AC82" s="24" t="s">
        <v>689</v>
      </c>
      <c r="AE82" s="26"/>
      <c r="AF82" t="str">
        <f>_xlfn.LET(
    _xlpm.result, _xlfn.XLOOKUP(C82, Table1[company_name], Table1[End_target], "NOT FOUND"),
    IF(_xlpm.result = "NOT FOUND", "NOT FOUND", IF(_xlpm.result = 0, "", _xlpm.result))
)</f>
        <v>Net zero</v>
      </c>
      <c r="AG82"/>
      <c r="AH82"/>
      <c r="AI82"/>
      <c r="AJ82"/>
      <c r="AN82" t="str">
        <f>_xlfn.LET(
    _xlpm.result, _xlfn.XLOOKUP(C82, Table1[company_name], Table1[Carbon_credits], "NOT FOUND"),
    IF(_xlpm.result = "NOT FOUND", "NOT FOUND", IF(_xlpm.result = 0, "", _xlpm.result))
)</f>
        <v>Yes</v>
      </c>
      <c r="AO82"/>
      <c r="AQ82" s="26"/>
      <c r="AR82"/>
      <c r="AS82" t="s">
        <v>2283</v>
      </c>
      <c r="AT82" t="s">
        <v>3853</v>
      </c>
      <c r="AU82">
        <v>2050</v>
      </c>
      <c r="AY82" t="s">
        <v>266</v>
      </c>
      <c r="AZ82" t="s">
        <v>3271</v>
      </c>
      <c r="BB82" s="26"/>
      <c r="BC82" t="str">
        <f>_xlfn.LET(
    _xlpm.result, _xlfn.XLOOKUP(C82, Table1[company_name], Table1[Separate_removal_target], "NOT FOUND"),
    IF(_xlpm.result = "NOT FOUND", "NOT FOUND", IF(_xlpm.result = 0, "", _xlpm.result))
)</f>
        <v>No</v>
      </c>
      <c r="BD82" t="s">
        <v>86</v>
      </c>
      <c r="BF82" t="s">
        <v>3853</v>
      </c>
      <c r="BG82">
        <v>2050</v>
      </c>
      <c r="BL82" s="26"/>
      <c r="BN82" s="29"/>
      <c r="BP82" s="26"/>
    </row>
    <row r="83" spans="1:68" s="24" customFormat="1" ht="13.4" customHeight="1">
      <c r="A83" s="24">
        <v>80</v>
      </c>
      <c r="C83" s="26" t="s">
        <v>432</v>
      </c>
      <c r="D83" t="s">
        <v>7202</v>
      </c>
      <c r="F83" t="s">
        <v>7286</v>
      </c>
      <c r="H83" s="30" t="s">
        <v>433</v>
      </c>
      <c r="I83" s="24" t="s">
        <v>434</v>
      </c>
      <c r="J83" s="24">
        <v>0.125</v>
      </c>
      <c r="K83" s="24" t="s">
        <v>435</v>
      </c>
      <c r="L83" s="24">
        <v>8090</v>
      </c>
      <c r="N83" s="26">
        <v>29</v>
      </c>
      <c r="O83" s="24" t="s">
        <v>689</v>
      </c>
      <c r="Q83" s="26"/>
      <c r="R83" s="39"/>
      <c r="S83" s="39"/>
      <c r="T83" s="40"/>
      <c r="U83" s="24" t="s">
        <v>689</v>
      </c>
      <c r="V83" s="24" t="s">
        <v>689</v>
      </c>
      <c r="AB83" s="24" t="s">
        <v>689</v>
      </c>
      <c r="AC83" s="24" t="s">
        <v>689</v>
      </c>
      <c r="AE83" s="26"/>
      <c r="AF83" t="str">
        <f>_xlfn.LET(
    _xlpm.result, _xlfn.XLOOKUP(C83, Table1[company_name], Table1[End_target], "NOT FOUND"),
    IF(_xlpm.result = "NOT FOUND", "NOT FOUND", IF(_xlpm.result = 0, "", _xlpm.result))
)</f>
        <v>No target</v>
      </c>
      <c r="AG83"/>
      <c r="AH83"/>
      <c r="AI83"/>
      <c r="AJ83"/>
      <c r="AN83" t="str">
        <f>_xlfn.LET(
    _xlpm.result, _xlfn.XLOOKUP(C83, Table1[company_name], Table1[Carbon_credits], "NOT FOUND"),
    IF(_xlpm.result = "NOT FOUND", "NOT FOUND", IF(_xlpm.result = 0, "", _xlpm.result))
)</f>
        <v>Not Specified</v>
      </c>
      <c r="AO83"/>
      <c r="AQ83" s="26"/>
      <c r="AR83"/>
      <c r="AS83"/>
      <c r="AT83"/>
      <c r="AU83"/>
      <c r="AY83"/>
      <c r="AZ83"/>
      <c r="BB83" s="26"/>
      <c r="BC83" t="str">
        <f>_xlfn.LET(
    _xlpm.result, _xlfn.XLOOKUP(C83, Table1[company_name], Table1[Separate_removal_target], "NOT FOUND"),
    IF(_xlpm.result = "NOT FOUND", "NOT FOUND", IF(_xlpm.result = 0, "", _xlpm.result))
)</f>
        <v>No</v>
      </c>
      <c r="BD83"/>
      <c r="BF83"/>
      <c r="BG83"/>
      <c r="BL83" s="26"/>
      <c r="BN83" s="29"/>
      <c r="BP83" s="26"/>
    </row>
    <row r="84" spans="1:68" s="24" customFormat="1" ht="13.4" customHeight="1">
      <c r="A84" s="24">
        <v>81</v>
      </c>
      <c r="C84" s="26" t="s">
        <v>437</v>
      </c>
      <c r="D84" t="s">
        <v>7209</v>
      </c>
      <c r="F84" t="s">
        <v>2277</v>
      </c>
      <c r="H84" s="30" t="s">
        <v>438</v>
      </c>
      <c r="I84" s="24" t="s">
        <v>439</v>
      </c>
      <c r="J84" s="24">
        <v>-0.16900000000000001</v>
      </c>
      <c r="K84" s="24" t="s">
        <v>440</v>
      </c>
      <c r="L84" s="24">
        <v>211360</v>
      </c>
      <c r="N84" s="26">
        <v>9</v>
      </c>
      <c r="O84" s="24" t="s">
        <v>689</v>
      </c>
      <c r="Q84" s="26"/>
      <c r="R84" s="39"/>
      <c r="S84" s="39"/>
      <c r="T84" s="40"/>
      <c r="U84" s="24" t="s">
        <v>86</v>
      </c>
      <c r="V84" s="24" t="s">
        <v>7324</v>
      </c>
      <c r="W84" s="24" t="s">
        <v>674</v>
      </c>
      <c r="X84" s="24">
        <v>2030</v>
      </c>
      <c r="AB84" s="24" t="s">
        <v>689</v>
      </c>
      <c r="AC84" s="24" t="s">
        <v>689</v>
      </c>
      <c r="AE84" s="26"/>
      <c r="AF84" t="str">
        <f>_xlfn.LET(
    _xlpm.result, _xlfn.XLOOKUP(C84, Table1[company_name], Table1[End_target], "NOT FOUND"),
    IF(_xlpm.result = "NOT FOUND", "NOT FOUND", IF(_xlpm.result = 0, "", _xlpm.result))
)</f>
        <v>No target</v>
      </c>
      <c r="AG84"/>
      <c r="AH84"/>
      <c r="AI84"/>
      <c r="AJ84"/>
      <c r="AN84" t="str">
        <f>_xlfn.LET(
    _xlpm.result, _xlfn.XLOOKUP(C84, Table1[company_name], Table1[Carbon_credits], "NOT FOUND"),
    IF(_xlpm.result = "NOT FOUND", "NOT FOUND", IF(_xlpm.result = 0, "", _xlpm.result))
)</f>
        <v/>
      </c>
      <c r="AO84"/>
      <c r="AQ84" s="26"/>
      <c r="AR84"/>
      <c r="AS84"/>
      <c r="AT84"/>
      <c r="AU84"/>
      <c r="AY84"/>
      <c r="AZ84"/>
      <c r="BB84" s="26"/>
      <c r="BC84" t="str">
        <f>_xlfn.LET(
    _xlpm.result, _xlfn.XLOOKUP(C84, Table1[company_name], Table1[Separate_removal_target], "NOT FOUND"),
    IF(_xlpm.result = "NOT FOUND", "NOT FOUND", IF(_xlpm.result = 0, "", _xlpm.result))
)</f>
        <v/>
      </c>
      <c r="BD84"/>
      <c r="BF84"/>
      <c r="BG84"/>
      <c r="BL84" s="26"/>
      <c r="BN84" s="29"/>
      <c r="BP84" s="26"/>
    </row>
    <row r="85" spans="1:68" s="24" customFormat="1" ht="13.4" customHeight="1">
      <c r="A85" s="24">
        <v>82</v>
      </c>
      <c r="C85" s="26" t="s">
        <v>452</v>
      </c>
      <c r="D85" t="s">
        <v>7158</v>
      </c>
      <c r="F85" t="s">
        <v>2277</v>
      </c>
      <c r="H85" s="30" t="s">
        <v>453</v>
      </c>
      <c r="I85" s="24" t="s">
        <v>454</v>
      </c>
      <c r="J85" s="24">
        <v>-0.873</v>
      </c>
      <c r="K85" s="24" t="s">
        <v>455</v>
      </c>
      <c r="L85" s="24">
        <v>199526</v>
      </c>
      <c r="N85" s="26">
        <v>8</v>
      </c>
      <c r="O85" s="24" t="s">
        <v>689</v>
      </c>
      <c r="Q85" s="26"/>
      <c r="R85" s="39"/>
      <c r="S85" s="39"/>
      <c r="T85" s="40"/>
      <c r="U85" s="24" t="s">
        <v>86</v>
      </c>
      <c r="V85" s="24" t="s">
        <v>7324</v>
      </c>
      <c r="W85" s="24" t="s">
        <v>674</v>
      </c>
      <c r="X85" s="24">
        <v>2030</v>
      </c>
      <c r="Y85" s="24" t="s">
        <v>673</v>
      </c>
      <c r="Z85" s="24" t="s">
        <v>674</v>
      </c>
      <c r="AA85" s="24">
        <v>2040</v>
      </c>
      <c r="AB85" s="24" t="s">
        <v>86</v>
      </c>
      <c r="AC85" s="24" t="s">
        <v>86</v>
      </c>
      <c r="AD85" s="24">
        <v>2040</v>
      </c>
      <c r="AE85" s="26">
        <v>2040</v>
      </c>
      <c r="AF85" t="str">
        <f>_xlfn.LET(
    _xlpm.result, _xlfn.XLOOKUP(C85, Table1[company_name], Table1[End_target], "NOT FOUND"),
    IF(_xlpm.result = "NOT FOUND", "NOT FOUND", IF(_xlpm.result = 0, "", _xlpm.result))
)</f>
        <v/>
      </c>
      <c r="AG85"/>
      <c r="AH85"/>
      <c r="AI85"/>
      <c r="AJ85"/>
      <c r="AN85" t="str">
        <f>_xlfn.LET(
    _xlpm.result, _xlfn.XLOOKUP(C85, Table1[company_name], Table1[Carbon_credits], "NOT FOUND"),
    IF(_xlpm.result = "NOT FOUND", "NOT FOUND", IF(_xlpm.result = 0, "", _xlpm.result))
)</f>
        <v/>
      </c>
      <c r="AO85"/>
      <c r="AQ85" s="26"/>
      <c r="AR85"/>
      <c r="AS85"/>
      <c r="AT85"/>
      <c r="AU85"/>
      <c r="AY85"/>
      <c r="AZ85"/>
      <c r="BB85" s="26"/>
      <c r="BC85" t="str">
        <f>_xlfn.LET(
    _xlpm.result, _xlfn.XLOOKUP(C85, Table1[company_name], Table1[Separate_removal_target], "NOT FOUND"),
    IF(_xlpm.result = "NOT FOUND", "NOT FOUND", IF(_xlpm.result = 0, "", _xlpm.result))
)</f>
        <v/>
      </c>
      <c r="BD85"/>
      <c r="BF85"/>
      <c r="BG85"/>
      <c r="BL85" s="26"/>
      <c r="BN85" s="29"/>
      <c r="BP85" s="26"/>
    </row>
    <row r="86" spans="1:68" s="24" customFormat="1" ht="13.4" customHeight="1">
      <c r="A86" s="24">
        <v>83</v>
      </c>
      <c r="C86" s="26" t="s">
        <v>459</v>
      </c>
      <c r="D86" t="s">
        <v>7210</v>
      </c>
      <c r="F86" t="s">
        <v>2277</v>
      </c>
      <c r="H86" s="30" t="s">
        <v>460</v>
      </c>
      <c r="I86" s="24" t="s">
        <v>461</v>
      </c>
      <c r="J86" s="24">
        <v>-0.29199999999999998</v>
      </c>
      <c r="K86" s="24" t="s">
        <v>462</v>
      </c>
      <c r="L86" s="24">
        <v>208000</v>
      </c>
      <c r="N86" s="26">
        <v>16</v>
      </c>
      <c r="O86" s="24" t="s">
        <v>689</v>
      </c>
      <c r="Q86" s="26"/>
      <c r="R86" s="39"/>
      <c r="S86" s="39"/>
      <c r="T86" s="40"/>
      <c r="U86" s="24" t="s">
        <v>86</v>
      </c>
      <c r="V86" s="24" t="s">
        <v>7324</v>
      </c>
      <c r="W86" s="24" t="s">
        <v>674</v>
      </c>
      <c r="X86" s="24">
        <v>2030</v>
      </c>
      <c r="AB86" s="24" t="s">
        <v>689</v>
      </c>
      <c r="AC86" s="24" t="s">
        <v>689</v>
      </c>
      <c r="AE86" s="26"/>
      <c r="AF86" t="str">
        <f>_xlfn.LET(
    _xlpm.result, _xlfn.XLOOKUP(C86, Table1[company_name], Table1[End_target], "NOT FOUND"),
    IF(_xlpm.result = "NOT FOUND", "NOT FOUND", IF(_xlpm.result = 0, "", _xlpm.result))
)</f>
        <v>Emissions reduction target</v>
      </c>
      <c r="AG86"/>
      <c r="AH86"/>
      <c r="AI86"/>
      <c r="AJ86"/>
      <c r="AN86" t="str">
        <f>_xlfn.LET(
    _xlpm.result, _xlfn.XLOOKUP(C86, Table1[company_name], Table1[Carbon_credits], "NOT FOUND"),
    IF(_xlpm.result = "NOT FOUND", "NOT FOUND", IF(_xlpm.result = 0, "", _xlpm.result))
)</f>
        <v>Not Specified</v>
      </c>
      <c r="AO86"/>
      <c r="AQ86" s="26"/>
      <c r="AR86"/>
      <c r="AS86"/>
      <c r="AT86"/>
      <c r="AU86"/>
      <c r="AY86"/>
      <c r="AZ86"/>
      <c r="BB86" s="26"/>
      <c r="BC86" t="str">
        <f>_xlfn.LET(
    _xlpm.result, _xlfn.XLOOKUP(C86, Table1[company_name], Table1[Separate_removal_target], "NOT FOUND"),
    IF(_xlpm.result = "NOT FOUND", "NOT FOUND", IF(_xlpm.result = 0, "", _xlpm.result))
)</f>
        <v>No</v>
      </c>
      <c r="BD86"/>
      <c r="BF86"/>
      <c r="BG86"/>
      <c r="BL86" s="26"/>
      <c r="BN86" s="29"/>
      <c r="BP86" s="26"/>
    </row>
    <row r="87" spans="1:68" s="24" customFormat="1" ht="13.4" customHeight="1">
      <c r="A87" s="24">
        <v>84</v>
      </c>
      <c r="C87" s="26" t="s">
        <v>463</v>
      </c>
      <c r="D87" t="s">
        <v>7156</v>
      </c>
      <c r="F87" t="s">
        <v>2277</v>
      </c>
      <c r="H87" s="30" t="s">
        <v>464</v>
      </c>
      <c r="I87" s="24" t="s">
        <v>465</v>
      </c>
      <c r="J87" s="24">
        <v>6.8000000000000005E-2</v>
      </c>
      <c r="K87" s="24" t="s">
        <v>466</v>
      </c>
      <c r="L87" s="24">
        <v>269097</v>
      </c>
      <c r="N87" s="26">
        <v>21</v>
      </c>
      <c r="O87" s="24" t="s">
        <v>689</v>
      </c>
      <c r="Q87" s="26"/>
      <c r="R87" s="39"/>
      <c r="S87" s="39"/>
      <c r="T87" s="40"/>
      <c r="U87" s="24" t="s">
        <v>86</v>
      </c>
      <c r="V87" s="24" t="s">
        <v>7324</v>
      </c>
      <c r="W87" s="24" t="s">
        <v>674</v>
      </c>
      <c r="X87" s="24">
        <v>2030</v>
      </c>
      <c r="AB87" s="24" t="s">
        <v>689</v>
      </c>
      <c r="AC87" s="24" t="s">
        <v>689</v>
      </c>
      <c r="AE87" s="26"/>
      <c r="AF87" t="str">
        <f>_xlfn.LET(
    _xlpm.result, _xlfn.XLOOKUP(C87, Table1[company_name], Table1[End_target], "NOT FOUND"),
    IF(_xlpm.result = "NOT FOUND", "NOT FOUND", IF(_xlpm.result = 0, "", _xlpm.result))
)</f>
        <v/>
      </c>
      <c r="AG87"/>
      <c r="AH87"/>
      <c r="AI87"/>
      <c r="AJ87"/>
      <c r="AN87" t="str">
        <f>_xlfn.LET(
    _xlpm.result, _xlfn.XLOOKUP(C87, Table1[company_name], Table1[Carbon_credits], "NOT FOUND"),
    IF(_xlpm.result = "NOT FOUND", "NOT FOUND", IF(_xlpm.result = 0, "", _xlpm.result))
)</f>
        <v/>
      </c>
      <c r="AO87"/>
      <c r="AQ87" s="26"/>
      <c r="AR87"/>
      <c r="AS87"/>
      <c r="AT87"/>
      <c r="AU87"/>
      <c r="AY87"/>
      <c r="AZ87"/>
      <c r="BB87" s="26"/>
      <c r="BC87" t="str">
        <f>_xlfn.LET(
    _xlpm.result, _xlfn.XLOOKUP(C87, Table1[company_name], Table1[Separate_removal_target], "NOT FOUND"),
    IF(_xlpm.result = "NOT FOUND", "NOT FOUND", IF(_xlpm.result = 0, "", _xlpm.result))
)</f>
        <v/>
      </c>
      <c r="BD87"/>
      <c r="BF87"/>
      <c r="BG87"/>
      <c r="BL87" s="26"/>
      <c r="BN87" s="29"/>
      <c r="BP87" s="26"/>
    </row>
    <row r="88" spans="1:68" s="24" customFormat="1" ht="13.4" customHeight="1">
      <c r="A88" s="24">
        <v>85</v>
      </c>
      <c r="C88" s="26" t="s">
        <v>469</v>
      </c>
      <c r="D88" t="s">
        <v>7164</v>
      </c>
      <c r="F88" t="s">
        <v>7286</v>
      </c>
      <c r="H88" s="30" t="s">
        <v>470</v>
      </c>
      <c r="I88" s="24" t="s">
        <v>471</v>
      </c>
      <c r="J88" s="24">
        <v>-0.51500000000000001</v>
      </c>
      <c r="K88" s="24" t="s">
        <v>472</v>
      </c>
      <c r="L88" s="24">
        <v>65680</v>
      </c>
      <c r="N88" s="26">
        <v>27</v>
      </c>
      <c r="O88" s="24" t="s">
        <v>689</v>
      </c>
      <c r="Q88" s="26"/>
      <c r="R88" s="39"/>
      <c r="S88" s="39"/>
      <c r="T88" s="40"/>
      <c r="U88" s="24" t="s">
        <v>86</v>
      </c>
      <c r="V88" s="24" t="s">
        <v>7324</v>
      </c>
      <c r="W88" s="24" t="s">
        <v>674</v>
      </c>
      <c r="X88" s="24">
        <v>2029</v>
      </c>
      <c r="AB88" s="24" t="s">
        <v>689</v>
      </c>
      <c r="AC88" s="24" t="s">
        <v>689</v>
      </c>
      <c r="AE88" s="26"/>
      <c r="AF88" t="str">
        <f>_xlfn.LET(
    _xlpm.result, _xlfn.XLOOKUP(C88, Table1[company_name], Table1[End_target], "NOT FOUND"),
    IF(_xlpm.result = "NOT FOUND", "NOT FOUND", IF(_xlpm.result = 0, "", _xlpm.result))
)</f>
        <v>Emissions reduction target</v>
      </c>
      <c r="AG88"/>
      <c r="AH88"/>
      <c r="AI88"/>
      <c r="AJ88"/>
      <c r="AN88" t="str">
        <f>_xlfn.LET(
    _xlpm.result, _xlfn.XLOOKUP(C88, Table1[company_name], Table1[Carbon_credits], "NOT FOUND"),
    IF(_xlpm.result = "NOT FOUND", "NOT FOUND", IF(_xlpm.result = 0, "", _xlpm.result))
)</f>
        <v>Not Specified</v>
      </c>
      <c r="AO88"/>
      <c r="AQ88" s="26"/>
      <c r="AR88"/>
      <c r="AS88"/>
      <c r="AT88"/>
      <c r="AU88"/>
      <c r="AY88"/>
      <c r="AZ88"/>
      <c r="BB88" s="26"/>
      <c r="BC88" t="str">
        <f>_xlfn.LET(
    _xlpm.result, _xlfn.XLOOKUP(C88, Table1[company_name], Table1[Separate_removal_target], "NOT FOUND"),
    IF(_xlpm.result = "NOT FOUND", "NOT FOUND", IF(_xlpm.result = 0, "", _xlpm.result))
)</f>
        <v>No</v>
      </c>
      <c r="BD88" t="s">
        <v>86</v>
      </c>
      <c r="BF88" t="s">
        <v>7397</v>
      </c>
      <c r="BG88">
        <v>2032</v>
      </c>
      <c r="BL88" s="26"/>
      <c r="BN88" s="29"/>
      <c r="BP88" s="26"/>
    </row>
    <row r="89" spans="1:68" s="24" customFormat="1" ht="13.4" customHeight="1">
      <c r="A89" s="24">
        <v>86</v>
      </c>
      <c r="C89" s="26" t="s">
        <v>473</v>
      </c>
      <c r="D89" t="s">
        <v>7206</v>
      </c>
      <c r="F89" t="s">
        <v>2277</v>
      </c>
      <c r="H89" s="30" t="s">
        <v>474</v>
      </c>
      <c r="I89" s="24" t="s">
        <v>475</v>
      </c>
      <c r="J89" s="24">
        <v>0.20599999999999999</v>
      </c>
      <c r="K89" s="24" t="s">
        <v>476</v>
      </c>
      <c r="L89" s="24">
        <v>170430</v>
      </c>
      <c r="N89" s="26">
        <v>19</v>
      </c>
      <c r="O89" s="24" t="s">
        <v>86</v>
      </c>
      <c r="P89" s="24">
        <v>2016</v>
      </c>
      <c r="Q89" s="26">
        <v>2020</v>
      </c>
      <c r="R89" s="39"/>
      <c r="S89" s="39"/>
      <c r="T89" s="40"/>
      <c r="U89" s="24" t="s">
        <v>689</v>
      </c>
      <c r="V89" s="24" t="s">
        <v>689</v>
      </c>
      <c r="AB89" s="24" t="s">
        <v>689</v>
      </c>
      <c r="AC89" s="24" t="s">
        <v>689</v>
      </c>
      <c r="AE89" s="26"/>
      <c r="AF89" t="str">
        <f>_xlfn.LET(
    _xlpm.result, _xlfn.XLOOKUP(C89, Table1[company_name], Table1[End_target], "NOT FOUND"),
    IF(_xlpm.result = "NOT FOUND", "NOT FOUND", IF(_xlpm.result = 0, "", _xlpm.result))
)</f>
        <v/>
      </c>
      <c r="AG89"/>
      <c r="AH89"/>
      <c r="AI89"/>
      <c r="AJ89"/>
      <c r="AN89" t="str">
        <f>_xlfn.LET(
    _xlpm.result, _xlfn.XLOOKUP(C89, Table1[company_name], Table1[Carbon_credits], "NOT FOUND"),
    IF(_xlpm.result = "NOT FOUND", "NOT FOUND", IF(_xlpm.result = 0, "", _xlpm.result))
)</f>
        <v/>
      </c>
      <c r="AO89"/>
      <c r="AQ89" s="26"/>
      <c r="AR89"/>
      <c r="AS89"/>
      <c r="AT89"/>
      <c r="AU89"/>
      <c r="AY89"/>
      <c r="AZ89"/>
      <c r="BB89" s="26"/>
      <c r="BC89" t="str">
        <f>_xlfn.LET(
    _xlpm.result, _xlfn.XLOOKUP(C89, Table1[company_name], Table1[Separate_removal_target], "NOT FOUND"),
    IF(_xlpm.result = "NOT FOUND", "NOT FOUND", IF(_xlpm.result = 0, "", _xlpm.result))
)</f>
        <v/>
      </c>
      <c r="BD89"/>
      <c r="BF89"/>
      <c r="BG89"/>
      <c r="BL89" s="26"/>
      <c r="BN89" s="29"/>
      <c r="BP89" s="26"/>
    </row>
    <row r="90" spans="1:68" s="24" customFormat="1" ht="13.4" customHeight="1">
      <c r="A90" s="24">
        <v>87</v>
      </c>
      <c r="C90" s="26" t="s">
        <v>889</v>
      </c>
      <c r="D90" t="s">
        <v>7159</v>
      </c>
      <c r="F90" t="s">
        <v>2299</v>
      </c>
      <c r="H90" s="30" t="s">
        <v>890</v>
      </c>
      <c r="I90" s="24" t="s">
        <v>891</v>
      </c>
      <c r="J90" s="24">
        <v>0</v>
      </c>
      <c r="K90" s="24" t="s">
        <v>892</v>
      </c>
      <c r="L90" s="24">
        <v>501000</v>
      </c>
      <c r="N90" s="26">
        <v>29</v>
      </c>
      <c r="O90" s="24" t="s">
        <v>689</v>
      </c>
      <c r="Q90" s="26"/>
      <c r="R90" s="39"/>
      <c r="S90" s="39"/>
      <c r="T90" s="40"/>
      <c r="U90" s="24" t="s">
        <v>689</v>
      </c>
      <c r="V90" s="24" t="s">
        <v>689</v>
      </c>
      <c r="AB90" s="24" t="s">
        <v>689</v>
      </c>
      <c r="AC90" s="24" t="s">
        <v>689</v>
      </c>
      <c r="AE90" s="26"/>
      <c r="AF90" t="str">
        <f>_xlfn.LET(
    _xlpm.result, _xlfn.XLOOKUP(C90, Table1[company_name], Table1[End_target], "NOT FOUND"),
    IF(_xlpm.result = "NOT FOUND", "NOT FOUND", IF(_xlpm.result = 0, "", _xlpm.result))
)</f>
        <v>Emissions intensity target</v>
      </c>
      <c r="AG90"/>
      <c r="AH90"/>
      <c r="AI90"/>
      <c r="AJ90"/>
      <c r="AN90" t="str">
        <f>_xlfn.LET(
    _xlpm.result, _xlfn.XLOOKUP(C90, Table1[company_name], Table1[Carbon_credits], "NOT FOUND"),
    IF(_xlpm.result = "NOT FOUND", "NOT FOUND", IF(_xlpm.result = 0, "", _xlpm.result))
)</f>
        <v>Yes</v>
      </c>
      <c r="AO90"/>
      <c r="AQ90" s="26"/>
      <c r="AR90"/>
      <c r="AS90"/>
      <c r="AT90"/>
      <c r="AU90"/>
      <c r="AY90"/>
      <c r="AZ90"/>
      <c r="BB90" s="26"/>
      <c r="BC90" t="str">
        <f>_xlfn.LET(
    _xlpm.result, _xlfn.XLOOKUP(C90, Table1[company_name], Table1[Separate_removal_target], "NOT FOUND"),
    IF(_xlpm.result = "NOT FOUND", "NOT FOUND", IF(_xlpm.result = 0, "", _xlpm.result))
)</f>
        <v>No</v>
      </c>
      <c r="BD90" t="s">
        <v>86</v>
      </c>
      <c r="BF90" t="s">
        <v>7398</v>
      </c>
      <c r="BG90">
        <v>2050</v>
      </c>
      <c r="BL90" s="26"/>
      <c r="BN90" s="29"/>
      <c r="BP90" s="26"/>
    </row>
    <row r="91" spans="1:68" s="24" customFormat="1" ht="13.4" customHeight="1">
      <c r="A91" s="24">
        <v>88</v>
      </c>
      <c r="C91" s="26" t="s">
        <v>1664</v>
      </c>
      <c r="D91" t="s">
        <v>7161</v>
      </c>
      <c r="F91" t="s">
        <v>5538</v>
      </c>
      <c r="H91" s="30" t="s">
        <v>1665</v>
      </c>
      <c r="I91" s="24" t="s">
        <v>1666</v>
      </c>
      <c r="J91" s="24">
        <v>-2.1000000000000001E-2</v>
      </c>
      <c r="K91" s="24" t="s">
        <v>1667</v>
      </c>
      <c r="L91" s="24">
        <v>381876</v>
      </c>
      <c r="N91" s="26">
        <v>22</v>
      </c>
      <c r="O91" s="24" t="s">
        <v>689</v>
      </c>
      <c r="Q91" s="26"/>
      <c r="R91" s="39"/>
      <c r="S91" s="39"/>
      <c r="T91" s="40"/>
      <c r="U91" s="24" t="s">
        <v>86</v>
      </c>
      <c r="V91" s="24" t="s">
        <v>7324</v>
      </c>
      <c r="W91" s="24" t="s">
        <v>7399</v>
      </c>
      <c r="X91" s="24">
        <v>2030</v>
      </c>
      <c r="AB91" s="24" t="s">
        <v>689</v>
      </c>
      <c r="AC91" s="24" t="s">
        <v>689</v>
      </c>
      <c r="AE91" s="26"/>
      <c r="AF91" t="str">
        <f>_xlfn.LET(
    _xlpm.result, _xlfn.XLOOKUP(C91, Table1[company_name], Table1[End_target], "NOT FOUND"),
    IF(_xlpm.result = "NOT FOUND", "NOT FOUND", IF(_xlpm.result = 0, "", _xlpm.result))
)</f>
        <v>Net zero</v>
      </c>
      <c r="AG91"/>
      <c r="AH91"/>
      <c r="AI91"/>
      <c r="AJ91"/>
      <c r="AN91" t="str">
        <f>_xlfn.LET(
    _xlpm.result, _xlfn.XLOOKUP(C91, Table1[company_name], Table1[Carbon_credits], "NOT FOUND"),
    IF(_xlpm.result = "NOT FOUND", "NOT FOUND", IF(_xlpm.result = 0, "", _xlpm.result))
)</f>
        <v>Yes</v>
      </c>
      <c r="AO91"/>
      <c r="AQ91" s="26"/>
      <c r="AR91"/>
      <c r="AS91" t="s">
        <v>2283</v>
      </c>
      <c r="AT91" t="s">
        <v>7400</v>
      </c>
      <c r="AU91">
        <v>2035</v>
      </c>
      <c r="AY91" t="s">
        <v>266</v>
      </c>
      <c r="AZ91" t="s">
        <v>880</v>
      </c>
      <c r="BB91" s="26"/>
      <c r="BC91" t="str">
        <f>_xlfn.LET(
    _xlpm.result, _xlfn.XLOOKUP(C91, Table1[company_name], Table1[Separate_removal_target], "NOT FOUND"),
    IF(_xlpm.result = "NOT FOUND", "NOT FOUND", IF(_xlpm.result = 0, "", _xlpm.result))
)</f>
        <v>No</v>
      </c>
      <c r="BD91"/>
      <c r="BF91" t="s">
        <v>7400</v>
      </c>
      <c r="BG91">
        <v>2035</v>
      </c>
      <c r="BL91" s="26"/>
      <c r="BN91" s="29"/>
      <c r="BP91" s="26"/>
    </row>
    <row r="92" spans="1:68" s="24" customFormat="1" ht="13.4" customHeight="1">
      <c r="A92" s="24">
        <v>89</v>
      </c>
      <c r="C92" s="26" t="s">
        <v>479</v>
      </c>
      <c r="D92" t="s">
        <v>7183</v>
      </c>
      <c r="F92" t="s">
        <v>2374</v>
      </c>
      <c r="H92" s="30" t="s">
        <v>480</v>
      </c>
      <c r="I92" s="24" t="s">
        <v>481</v>
      </c>
      <c r="J92" s="24">
        <v>0.68500000000000005</v>
      </c>
      <c r="K92" s="24" t="s">
        <v>482</v>
      </c>
      <c r="L92" s="24">
        <v>114139</v>
      </c>
      <c r="N92" s="26">
        <v>29</v>
      </c>
      <c r="O92" s="24" t="s">
        <v>689</v>
      </c>
      <c r="Q92" s="26"/>
      <c r="R92" s="39"/>
      <c r="S92" s="39"/>
      <c r="T92" s="40"/>
      <c r="U92" s="24" t="s">
        <v>86</v>
      </c>
      <c r="V92" s="24" t="s">
        <v>7324</v>
      </c>
      <c r="W92" s="24" t="s">
        <v>674</v>
      </c>
      <c r="X92" s="24">
        <v>2030</v>
      </c>
      <c r="AB92" s="24" t="s">
        <v>689</v>
      </c>
      <c r="AC92" s="24" t="s">
        <v>689</v>
      </c>
      <c r="AE92" s="26"/>
      <c r="AF92" t="str">
        <f>_xlfn.LET(
    _xlpm.result, _xlfn.XLOOKUP(C92, Table1[company_name], Table1[End_target], "NOT FOUND"),
    IF(_xlpm.result = "NOT FOUND", "NOT FOUND", IF(_xlpm.result = 0, "", _xlpm.result))
)</f>
        <v>Carbon neutral(ity)</v>
      </c>
      <c r="AG92"/>
      <c r="AH92"/>
      <c r="AI92"/>
      <c r="AJ92"/>
      <c r="AN92" t="str">
        <f>_xlfn.LET(
    _xlpm.result, _xlfn.XLOOKUP(C92, Table1[company_name], Table1[Carbon_credits], "NOT FOUND"),
    IF(_xlpm.result = "NOT FOUND", "NOT FOUND", IF(_xlpm.result = 0, "", _xlpm.result))
)</f>
        <v>Not Specified</v>
      </c>
      <c r="AO92"/>
      <c r="AQ92" s="26"/>
      <c r="AR92"/>
      <c r="AS92"/>
      <c r="AT92"/>
      <c r="AU92"/>
      <c r="AY92"/>
      <c r="AZ92"/>
      <c r="BB92" s="26"/>
      <c r="BC92" t="str">
        <f>_xlfn.LET(
    _xlpm.result, _xlfn.XLOOKUP(C92, Table1[company_name], Table1[Separate_removal_target], "NOT FOUND"),
    IF(_xlpm.result = "NOT FOUND", "NOT FOUND", IF(_xlpm.result = 0, "", _xlpm.result))
)</f>
        <v>No</v>
      </c>
      <c r="BD92"/>
      <c r="BF92"/>
      <c r="BG92"/>
      <c r="BL92" s="26"/>
      <c r="BN92" s="29"/>
      <c r="BP92" s="26"/>
    </row>
    <row r="93" spans="1:68" s="24" customFormat="1" ht="13.4" customHeight="1">
      <c r="A93" s="24">
        <v>90</v>
      </c>
      <c r="C93" s="26" t="s">
        <v>483</v>
      </c>
      <c r="D93" t="s">
        <v>7161</v>
      </c>
      <c r="F93" t="s">
        <v>2299</v>
      </c>
      <c r="H93" s="30" t="s">
        <v>484</v>
      </c>
      <c r="I93" s="24" t="s">
        <v>485</v>
      </c>
      <c r="J93" s="24">
        <v>-0.215</v>
      </c>
      <c r="K93" s="24" t="s">
        <v>486</v>
      </c>
      <c r="L93" s="24">
        <v>333700</v>
      </c>
      <c r="N93" s="26">
        <v>19</v>
      </c>
      <c r="O93" s="24" t="s">
        <v>689</v>
      </c>
      <c r="Q93" s="26"/>
      <c r="R93" s="39"/>
      <c r="S93" s="39"/>
      <c r="T93" s="40"/>
      <c r="U93" s="24" t="s">
        <v>86</v>
      </c>
      <c r="V93" s="24" t="s">
        <v>870</v>
      </c>
      <c r="AB93" s="24" t="s">
        <v>689</v>
      </c>
      <c r="AC93" s="24" t="s">
        <v>689</v>
      </c>
      <c r="AE93" s="26"/>
      <c r="AF93" t="str">
        <f>_xlfn.LET(
    _xlpm.result, _xlfn.XLOOKUP(C93, Table1[company_name], Table1[End_target], "NOT FOUND"),
    IF(_xlpm.result = "NOT FOUND", "NOT FOUND", IF(_xlpm.result = 0, "", _xlpm.result))
)</f>
        <v>Carbon neutral(ity)</v>
      </c>
      <c r="AG93"/>
      <c r="AH93"/>
      <c r="AI93"/>
      <c r="AJ93"/>
      <c r="AN93" t="str">
        <f>_xlfn.LET(
    _xlpm.result, _xlfn.XLOOKUP(C93, Table1[company_name], Table1[Carbon_credits], "NOT FOUND"),
    IF(_xlpm.result = "NOT FOUND", "NOT FOUND", IF(_xlpm.result = 0, "", _xlpm.result))
)</f>
        <v>Not Specified</v>
      </c>
      <c r="AO93"/>
      <c r="AQ93" s="26"/>
      <c r="AR93"/>
      <c r="AS93"/>
      <c r="AT93"/>
      <c r="AU93"/>
      <c r="AY93"/>
      <c r="AZ93"/>
      <c r="BB93" s="26"/>
      <c r="BC93" t="str">
        <f>_xlfn.LET(
    _xlpm.result, _xlfn.XLOOKUP(C93, Table1[company_name], Table1[Separate_removal_target], "NOT FOUND"),
    IF(_xlpm.result = "NOT FOUND", "NOT FOUND", IF(_xlpm.result = 0, "", _xlpm.result))
)</f>
        <v>No</v>
      </c>
      <c r="BD93"/>
      <c r="BF93"/>
      <c r="BG93"/>
      <c r="BL93" s="26"/>
      <c r="BN93" s="29"/>
      <c r="BP93" s="26"/>
    </row>
    <row r="94" spans="1:68" s="24" customFormat="1" ht="13.4" customHeight="1">
      <c r="A94" s="24">
        <v>91</v>
      </c>
      <c r="C94" s="26" t="s">
        <v>487</v>
      </c>
      <c r="D94" t="s">
        <v>7211</v>
      </c>
      <c r="F94" t="s">
        <v>2277</v>
      </c>
      <c r="H94" s="30" t="s">
        <v>488</v>
      </c>
      <c r="I94" s="24" t="s">
        <v>489</v>
      </c>
      <c r="J94" s="24">
        <v>0.318</v>
      </c>
      <c r="K94" s="24" t="s">
        <v>490</v>
      </c>
      <c r="L94" s="24">
        <v>968872</v>
      </c>
      <c r="N94" s="26">
        <v>4</v>
      </c>
      <c r="O94" s="24" t="s">
        <v>689</v>
      </c>
      <c r="Q94" s="26"/>
      <c r="R94" s="39"/>
      <c r="S94" s="39"/>
      <c r="T94" s="40"/>
      <c r="U94" s="24" t="s">
        <v>86</v>
      </c>
      <c r="V94" s="24" t="s">
        <v>7324</v>
      </c>
      <c r="W94" s="24" t="s">
        <v>674</v>
      </c>
      <c r="X94" s="24">
        <v>2034</v>
      </c>
      <c r="Y94" s="24" t="s">
        <v>673</v>
      </c>
      <c r="Z94" s="24" t="s">
        <v>674</v>
      </c>
      <c r="AA94" s="24">
        <v>2050</v>
      </c>
      <c r="AB94" s="24" t="s">
        <v>86</v>
      </c>
      <c r="AC94" s="24" t="s">
        <v>86</v>
      </c>
      <c r="AD94" s="24">
        <v>2050</v>
      </c>
      <c r="AE94" s="26">
        <v>2050</v>
      </c>
      <c r="AF94" t="str">
        <f>_xlfn.LET(
    _xlpm.result, _xlfn.XLOOKUP(C94, Table1[company_name], Table1[End_target], "NOT FOUND"),
    IF(_xlpm.result = "NOT FOUND", "NOT FOUND", IF(_xlpm.result = 0, "", _xlpm.result))
)</f>
        <v>Carbon neutral(ity)</v>
      </c>
      <c r="AG94"/>
      <c r="AH94"/>
      <c r="AI94"/>
      <c r="AJ94"/>
      <c r="AN94" t="str">
        <f>_xlfn.LET(
    _xlpm.result, _xlfn.XLOOKUP(C94, Table1[company_name], Table1[Carbon_credits], "NOT FOUND"),
    IF(_xlpm.result = "NOT FOUND", "NOT FOUND", IF(_xlpm.result = 0, "", _xlpm.result))
)</f>
        <v>Not Specified</v>
      </c>
      <c r="AO94"/>
      <c r="AQ94" s="26"/>
      <c r="AR94"/>
      <c r="AS94"/>
      <c r="AT94"/>
      <c r="AU94"/>
      <c r="AY94"/>
      <c r="AZ94"/>
      <c r="BB94" s="26"/>
      <c r="BC94" t="str">
        <f>_xlfn.LET(
    _xlpm.result, _xlfn.XLOOKUP(C94, Table1[company_name], Table1[Separate_removal_target], "NOT FOUND"),
    IF(_xlpm.result = "NOT FOUND", "NOT FOUND", IF(_xlpm.result = 0, "", _xlpm.result))
)</f>
        <v>No</v>
      </c>
      <c r="BD94"/>
      <c r="BF94"/>
      <c r="BG94"/>
      <c r="BL94" s="26"/>
      <c r="BN94" s="29"/>
      <c r="BP94" s="26"/>
    </row>
    <row r="95" spans="1:68" s="24" customFormat="1" ht="13.4" customHeight="1">
      <c r="A95" s="24">
        <v>92</v>
      </c>
      <c r="C95" s="26" t="s">
        <v>491</v>
      </c>
      <c r="D95" t="s">
        <v>7159</v>
      </c>
      <c r="F95" t="s">
        <v>2277</v>
      </c>
      <c r="H95" s="30" t="s">
        <v>492</v>
      </c>
      <c r="I95" s="24" t="s">
        <v>493</v>
      </c>
      <c r="J95" s="24">
        <v>8.8999999999999996E-2</v>
      </c>
      <c r="K95" s="24" t="s">
        <v>494</v>
      </c>
      <c r="L95" s="24">
        <v>305247</v>
      </c>
      <c r="N95" s="26">
        <v>16</v>
      </c>
      <c r="O95" s="24" t="s">
        <v>689</v>
      </c>
      <c r="Q95" s="26"/>
      <c r="R95" s="39"/>
      <c r="S95" s="39"/>
      <c r="T95" s="40"/>
      <c r="U95" s="24" t="s">
        <v>86</v>
      </c>
      <c r="V95" s="24" t="s">
        <v>7324</v>
      </c>
      <c r="W95" s="24" t="s">
        <v>674</v>
      </c>
      <c r="X95" s="24">
        <v>2030</v>
      </c>
      <c r="Y95" s="24" t="s">
        <v>673</v>
      </c>
      <c r="Z95" s="24" t="s">
        <v>674</v>
      </c>
      <c r="AA95" s="24">
        <v>2040</v>
      </c>
      <c r="AB95" s="24" t="s">
        <v>86</v>
      </c>
      <c r="AC95" s="24" t="s">
        <v>86</v>
      </c>
      <c r="AD95" s="24">
        <v>2040</v>
      </c>
      <c r="AE95" s="26">
        <v>2040</v>
      </c>
      <c r="AF95" t="str">
        <f>_xlfn.LET(
    _xlpm.result, _xlfn.XLOOKUP(C95, Table1[company_name], Table1[End_target], "NOT FOUND"),
    IF(_xlpm.result = "NOT FOUND", "NOT FOUND", IF(_xlpm.result = 0, "", _xlpm.result))
)</f>
        <v/>
      </c>
      <c r="AG95"/>
      <c r="AH95"/>
      <c r="AI95"/>
      <c r="AJ95"/>
      <c r="AN95" t="str">
        <f>_xlfn.LET(
    _xlpm.result, _xlfn.XLOOKUP(C95, Table1[company_name], Table1[Carbon_credits], "NOT FOUND"),
    IF(_xlpm.result = "NOT FOUND", "NOT FOUND", IF(_xlpm.result = 0, "", _xlpm.result))
)</f>
        <v/>
      </c>
      <c r="AO95"/>
      <c r="AQ95" s="26"/>
      <c r="AR95"/>
      <c r="AS95"/>
      <c r="AT95"/>
      <c r="AU95"/>
      <c r="AY95"/>
      <c r="AZ95"/>
      <c r="BB95" s="26"/>
      <c r="BC95" t="str">
        <f>_xlfn.LET(
    _xlpm.result, _xlfn.XLOOKUP(C95, Table1[company_name], Table1[Separate_removal_target], "NOT FOUND"),
    IF(_xlpm.result = "NOT FOUND", "NOT FOUND", IF(_xlpm.result = 0, "", _xlpm.result))
)</f>
        <v/>
      </c>
      <c r="BD95"/>
      <c r="BF95"/>
      <c r="BG95"/>
      <c r="BL95" s="26"/>
      <c r="BN95" s="29"/>
      <c r="BP95" s="26"/>
    </row>
    <row r="96" spans="1:68" s="24" customFormat="1" ht="13.4" customHeight="1">
      <c r="A96" s="24">
        <v>93</v>
      </c>
      <c r="C96" s="26" t="s">
        <v>1413</v>
      </c>
      <c r="D96" t="s">
        <v>7183</v>
      </c>
      <c r="F96" t="s">
        <v>7286</v>
      </c>
      <c r="H96" s="30" t="s">
        <v>1414</v>
      </c>
      <c r="I96" s="24" t="s">
        <v>1415</v>
      </c>
      <c r="J96" s="24">
        <v>0.47399999999999998</v>
      </c>
      <c r="K96" s="24" t="s">
        <v>1416</v>
      </c>
      <c r="L96" s="24">
        <v>80478</v>
      </c>
      <c r="N96" s="26">
        <v>28</v>
      </c>
      <c r="O96" s="24" t="s">
        <v>86</v>
      </c>
      <c r="P96" s="24">
        <v>2022</v>
      </c>
      <c r="Q96" s="26">
        <v>2025</v>
      </c>
      <c r="R96" s="39"/>
      <c r="S96" s="39"/>
      <c r="T96" s="40"/>
      <c r="U96" s="24" t="s">
        <v>86</v>
      </c>
      <c r="V96" s="24" t="s">
        <v>7324</v>
      </c>
      <c r="W96" s="24" t="s">
        <v>674</v>
      </c>
      <c r="X96" s="24" t="s">
        <v>3086</v>
      </c>
      <c r="Y96" s="24" t="s">
        <v>673</v>
      </c>
      <c r="Z96" s="24" t="s">
        <v>674</v>
      </c>
      <c r="AA96" s="24" t="s">
        <v>4274</v>
      </c>
      <c r="AB96" s="24" t="s">
        <v>86</v>
      </c>
      <c r="AC96" s="24" t="s">
        <v>86</v>
      </c>
      <c r="AD96" s="24" t="s">
        <v>4274</v>
      </c>
      <c r="AE96" s="26" t="s">
        <v>4274</v>
      </c>
      <c r="AF96" t="str">
        <f>_xlfn.LET(
    _xlpm.result, _xlfn.XLOOKUP(C96, Table1[company_name], Table1[End_target], "NOT FOUND"),
    IF(_xlpm.result = "NOT FOUND", "NOT FOUND", IF(_xlpm.result = 0, "", _xlpm.result))
)</f>
        <v>Net zero</v>
      </c>
      <c r="AG96"/>
      <c r="AH96"/>
      <c r="AI96"/>
      <c r="AJ96"/>
      <c r="AN96" t="str">
        <f>_xlfn.LET(
    _xlpm.result, _xlfn.XLOOKUP(C96, Table1[company_name], Table1[Carbon_credits], "NOT FOUND"),
    IF(_xlpm.result = "NOT FOUND", "NOT FOUND", IF(_xlpm.result = 0, "", _xlpm.result))
)</f>
        <v>Yes</v>
      </c>
      <c r="AO96"/>
      <c r="AQ96" s="26"/>
      <c r="AR96"/>
      <c r="AS96" t="s">
        <v>691</v>
      </c>
      <c r="AT96" t="s">
        <v>3937</v>
      </c>
      <c r="AU96">
        <v>2050</v>
      </c>
      <c r="AY96" t="s">
        <v>266</v>
      </c>
      <c r="AZ96" t="s">
        <v>267</v>
      </c>
      <c r="BB96" s="26"/>
      <c r="BC96" t="str">
        <f>_xlfn.LET(
    _xlpm.result, _xlfn.XLOOKUP(C96, Table1[company_name], Table1[Separate_removal_target], "NOT FOUND"),
    IF(_xlpm.result = "NOT FOUND", "NOT FOUND", IF(_xlpm.result = 0, "", _xlpm.result))
)</f>
        <v>No</v>
      </c>
      <c r="BD96" t="s">
        <v>86</v>
      </c>
      <c r="BF96" t="s">
        <v>3937</v>
      </c>
      <c r="BG96">
        <v>2050</v>
      </c>
      <c r="BL96" s="26"/>
      <c r="BN96" s="29"/>
      <c r="BP96" s="26"/>
    </row>
    <row r="97" spans="1:68" s="24" customFormat="1" ht="13.4" customHeight="1">
      <c r="A97" s="24">
        <v>94</v>
      </c>
      <c r="C97" s="26" t="s">
        <v>1963</v>
      </c>
      <c r="D97" t="s">
        <v>7152</v>
      </c>
      <c r="F97" t="s">
        <v>7286</v>
      </c>
      <c r="H97" s="30" t="s">
        <v>1964</v>
      </c>
      <c r="I97" s="24" t="s">
        <v>1965</v>
      </c>
      <c r="J97" s="24">
        <v>-1.0999999999999999E-2</v>
      </c>
      <c r="K97" s="24" t="s">
        <v>1966</v>
      </c>
      <c r="L97" s="24">
        <v>440000</v>
      </c>
      <c r="N97" s="26">
        <v>31</v>
      </c>
      <c r="O97" s="24" t="s">
        <v>86</v>
      </c>
      <c r="P97" s="24">
        <v>2019</v>
      </c>
      <c r="Q97" s="26">
        <v>2030</v>
      </c>
      <c r="R97" s="39"/>
      <c r="S97" s="39"/>
      <c r="T97" s="40"/>
      <c r="U97" s="24" t="s">
        <v>86</v>
      </c>
      <c r="V97" s="24" t="s">
        <v>7324</v>
      </c>
      <c r="W97" s="24" t="s">
        <v>7401</v>
      </c>
      <c r="X97" s="24">
        <v>2030</v>
      </c>
      <c r="AB97" s="24" t="s">
        <v>86</v>
      </c>
      <c r="AC97" s="24" t="s">
        <v>689</v>
      </c>
      <c r="AE97" s="26"/>
      <c r="AF97" t="str">
        <f>_xlfn.LET(
    _xlpm.result, _xlfn.XLOOKUP(C97, Table1[company_name], Table1[End_target], "NOT FOUND"),
    IF(_xlpm.result = "NOT FOUND", "NOT FOUND", IF(_xlpm.result = 0, "", _xlpm.result))
)</f>
        <v>Net zero</v>
      </c>
      <c r="AG97"/>
      <c r="AH97"/>
      <c r="AI97"/>
      <c r="AJ97"/>
      <c r="AN97" t="str">
        <f>_xlfn.LET(
    _xlpm.result, _xlfn.XLOOKUP(C97, Table1[company_name], Table1[Carbon_credits], "NOT FOUND"),
    IF(_xlpm.result = "NOT FOUND", "NOT FOUND", IF(_xlpm.result = 0, "", _xlpm.result))
)</f>
        <v>Not Specified</v>
      </c>
      <c r="AO97"/>
      <c r="AQ97" s="26"/>
      <c r="AR97"/>
      <c r="AS97" t="s">
        <v>2283</v>
      </c>
      <c r="AT97" t="s">
        <v>3953</v>
      </c>
      <c r="AU97">
        <v>2040</v>
      </c>
      <c r="AY97" t="s">
        <v>267</v>
      </c>
      <c r="AZ97" t="s">
        <v>3271</v>
      </c>
      <c r="BB97" s="26"/>
      <c r="BC97" t="str">
        <f>_xlfn.LET(
    _xlpm.result, _xlfn.XLOOKUP(C97, Table1[company_name], Table1[Separate_removal_target], "NOT FOUND"),
    IF(_xlpm.result = "NOT FOUND", "NOT FOUND", IF(_xlpm.result = 0, "", _xlpm.result))
)</f>
        <v>No</v>
      </c>
      <c r="BD97" t="s">
        <v>86</v>
      </c>
      <c r="BF97" t="s">
        <v>3953</v>
      </c>
      <c r="BG97">
        <v>2040</v>
      </c>
      <c r="BL97" s="26"/>
      <c r="BN97" s="29"/>
      <c r="BP97" s="26"/>
    </row>
    <row r="98" spans="1:68" s="24" customFormat="1" ht="13.4" customHeight="1">
      <c r="A98" s="24">
        <v>95</v>
      </c>
      <c r="C98" s="26" t="s">
        <v>495</v>
      </c>
      <c r="D98" t="s">
        <v>7200</v>
      </c>
      <c r="F98" t="s">
        <v>5538</v>
      </c>
      <c r="H98" s="30" t="s">
        <v>496</v>
      </c>
      <c r="I98" s="24" t="s">
        <v>497</v>
      </c>
      <c r="J98" s="24">
        <v>0.156</v>
      </c>
      <c r="K98" s="24" t="s">
        <v>498</v>
      </c>
      <c r="L98" s="24">
        <v>98661</v>
      </c>
      <c r="N98" s="26">
        <v>4</v>
      </c>
      <c r="O98" s="24" t="s">
        <v>689</v>
      </c>
      <c r="Q98" s="26"/>
      <c r="R98" s="39"/>
      <c r="S98" s="39"/>
      <c r="T98" s="40"/>
      <c r="U98" s="24" t="s">
        <v>689</v>
      </c>
      <c r="V98" s="24" t="s">
        <v>689</v>
      </c>
      <c r="AB98" s="24" t="s">
        <v>689</v>
      </c>
      <c r="AC98" s="24" t="s">
        <v>689</v>
      </c>
      <c r="AE98" s="26"/>
      <c r="AF98" t="str">
        <f>_xlfn.LET(
    _xlpm.result, _xlfn.XLOOKUP(C98, Table1[company_name], Table1[End_target], "NOT FOUND"),
    IF(_xlpm.result = "NOT FOUND", "NOT FOUND", IF(_xlpm.result = 0, "", _xlpm.result))
)</f>
        <v>No target</v>
      </c>
      <c r="AG98"/>
      <c r="AH98"/>
      <c r="AI98"/>
      <c r="AJ98"/>
      <c r="AN98" t="str">
        <f>_xlfn.LET(
    _xlpm.result, _xlfn.XLOOKUP(C98, Table1[company_name], Table1[Carbon_credits], "NOT FOUND"),
    IF(_xlpm.result = "NOT FOUND", "NOT FOUND", IF(_xlpm.result = 0, "", _xlpm.result))
)</f>
        <v>Not Specified</v>
      </c>
      <c r="AO98"/>
      <c r="AQ98" s="26"/>
      <c r="AR98"/>
      <c r="AS98"/>
      <c r="AT98"/>
      <c r="AU98"/>
      <c r="AY98"/>
      <c r="AZ98"/>
      <c r="BB98" s="26"/>
      <c r="BC98" t="str">
        <f>_xlfn.LET(
    _xlpm.result, _xlfn.XLOOKUP(C98, Table1[company_name], Table1[Separate_removal_target], "NOT FOUND"),
    IF(_xlpm.result = "NOT FOUND", "NOT FOUND", IF(_xlpm.result = 0, "", _xlpm.result))
)</f>
        <v>No</v>
      </c>
      <c r="BD98"/>
      <c r="BF98"/>
      <c r="BG98"/>
      <c r="BL98" s="26"/>
      <c r="BN98" s="29"/>
      <c r="BP98" s="26"/>
    </row>
    <row r="99" spans="1:68" s="24" customFormat="1" ht="13.4" customHeight="1">
      <c r="A99" s="24">
        <v>96</v>
      </c>
      <c r="C99" s="26" t="s">
        <v>853</v>
      </c>
      <c r="D99" t="s">
        <v>7161</v>
      </c>
      <c r="F99" t="s">
        <v>7266</v>
      </c>
      <c r="H99" s="30" t="s">
        <v>854</v>
      </c>
      <c r="I99" s="24" t="s">
        <v>855</v>
      </c>
      <c r="J99" s="24">
        <v>-0.25900000000000001</v>
      </c>
      <c r="K99" s="24" t="s">
        <v>856</v>
      </c>
      <c r="L99" s="24">
        <v>24898</v>
      </c>
      <c r="N99" s="26">
        <v>31</v>
      </c>
      <c r="O99" s="24" t="s">
        <v>689</v>
      </c>
      <c r="Q99" s="26"/>
      <c r="R99" s="39"/>
      <c r="S99" s="39"/>
      <c r="T99" s="40"/>
      <c r="U99" s="24" t="s">
        <v>689</v>
      </c>
      <c r="V99" s="24" t="s">
        <v>689</v>
      </c>
      <c r="AB99" s="24" t="s">
        <v>689</v>
      </c>
      <c r="AC99" s="24" t="s">
        <v>689</v>
      </c>
      <c r="AE99" s="26"/>
      <c r="AF99" t="str">
        <f>_xlfn.LET(
    _xlpm.result, _xlfn.XLOOKUP(C99, Table1[company_name], Table1[End_target], "NOT FOUND"),
    IF(_xlpm.result = "NOT FOUND", "NOT FOUND", IF(_xlpm.result = 0, "", _xlpm.result))
)</f>
        <v>Net zero</v>
      </c>
      <c r="AG99"/>
      <c r="AH99"/>
      <c r="AI99"/>
      <c r="AJ99"/>
      <c r="AN99" t="str">
        <f>_xlfn.LET(
    _xlpm.result, _xlfn.XLOOKUP(C99, Table1[company_name], Table1[Carbon_credits], "NOT FOUND"),
    IF(_xlpm.result = "NOT FOUND", "NOT FOUND", IF(_xlpm.result = 0, "", _xlpm.result))
)</f>
        <v>Yes</v>
      </c>
      <c r="AO99"/>
      <c r="AQ99" s="26"/>
      <c r="AR99"/>
      <c r="AS99" t="s">
        <v>2283</v>
      </c>
      <c r="AT99" t="s">
        <v>3968</v>
      </c>
      <c r="AU99">
        <v>2050</v>
      </c>
      <c r="AY99" t="s">
        <v>266</v>
      </c>
      <c r="AZ99" t="s">
        <v>418</v>
      </c>
      <c r="BB99" s="26"/>
      <c r="BC99" t="str">
        <f>_xlfn.LET(
    _xlpm.result, _xlfn.XLOOKUP(C99, Table1[company_name], Table1[Separate_removal_target], "NOT FOUND"),
    IF(_xlpm.result = "NOT FOUND", "NOT FOUND", IF(_xlpm.result = 0, "", _xlpm.result))
)</f>
        <v>No</v>
      </c>
      <c r="BD99" t="s">
        <v>86</v>
      </c>
      <c r="BF99" t="s">
        <v>3968</v>
      </c>
      <c r="BG99">
        <v>2050</v>
      </c>
      <c r="BL99" s="26"/>
      <c r="BN99" s="29"/>
      <c r="BP99" s="26"/>
    </row>
    <row r="100" spans="1:68" s="24" customFormat="1" ht="13.4" customHeight="1">
      <c r="A100" s="24">
        <v>97</v>
      </c>
      <c r="C100" s="26" t="s">
        <v>1440</v>
      </c>
      <c r="D100" t="s">
        <v>7212</v>
      </c>
      <c r="F100" t="s">
        <v>3982</v>
      </c>
      <c r="H100" s="30" t="s">
        <v>1441</v>
      </c>
      <c r="I100" s="24" t="s">
        <v>1442</v>
      </c>
      <c r="J100" s="24">
        <v>-8.9999999999999993E-3</v>
      </c>
      <c r="K100" s="24" t="s">
        <v>1443</v>
      </c>
      <c r="L100" s="24">
        <v>277000</v>
      </c>
      <c r="N100" s="26">
        <v>31</v>
      </c>
      <c r="O100" s="24" t="s">
        <v>689</v>
      </c>
      <c r="Q100" s="26"/>
      <c r="R100" s="39"/>
      <c r="S100" s="39"/>
      <c r="T100" s="40"/>
      <c r="U100" s="24" t="s">
        <v>86</v>
      </c>
      <c r="V100" s="24" t="s">
        <v>7324</v>
      </c>
      <c r="W100" s="24" t="s">
        <v>674</v>
      </c>
      <c r="X100" s="24">
        <v>2030</v>
      </c>
      <c r="Y100" s="24" t="s">
        <v>673</v>
      </c>
      <c r="Z100" s="24" t="s">
        <v>674</v>
      </c>
      <c r="AA100" s="24">
        <v>2050</v>
      </c>
      <c r="AB100" s="24" t="s">
        <v>86</v>
      </c>
      <c r="AC100" s="24" t="s">
        <v>86</v>
      </c>
      <c r="AD100" s="24">
        <v>2050</v>
      </c>
      <c r="AE100" s="26">
        <v>2050</v>
      </c>
      <c r="AF100" t="str">
        <f>_xlfn.LET(
    _xlpm.result, _xlfn.XLOOKUP(C100, Table1[company_name], Table1[End_target], "NOT FOUND"),
    IF(_xlpm.result = "NOT FOUND", "NOT FOUND", IF(_xlpm.result = 0, "", _xlpm.result))
)</f>
        <v>Net zero</v>
      </c>
      <c r="AG100"/>
      <c r="AH100"/>
      <c r="AI100"/>
      <c r="AJ100"/>
      <c r="AN100" t="str">
        <f>_xlfn.LET(
    _xlpm.result, _xlfn.XLOOKUP(C100, Table1[company_name], Table1[Carbon_credits], "NOT FOUND"),
    IF(_xlpm.result = "NOT FOUND", "NOT FOUND", IF(_xlpm.result = 0, "", _xlpm.result))
)</f>
        <v>No</v>
      </c>
      <c r="AO100"/>
      <c r="AQ100" s="26"/>
      <c r="AR100"/>
      <c r="AS100" t="s">
        <v>691</v>
      </c>
      <c r="AT100" t="s">
        <v>7402</v>
      </c>
      <c r="AU100">
        <v>2050</v>
      </c>
      <c r="AY100" t="s">
        <v>269</v>
      </c>
      <c r="AZ100" t="s">
        <v>3019</v>
      </c>
      <c r="BB100" s="26"/>
      <c r="BC100" t="str">
        <f>_xlfn.LET(
    _xlpm.result, _xlfn.XLOOKUP(C100, Table1[company_name], Table1[Separate_removal_target], "NOT FOUND"),
    IF(_xlpm.result = "NOT FOUND", "NOT FOUND", IF(_xlpm.result = 0, "", _xlpm.result))
)</f>
        <v>Yes</v>
      </c>
      <c r="BD100" t="s">
        <v>86</v>
      </c>
      <c r="BF100" t="s">
        <v>7402</v>
      </c>
      <c r="BG100">
        <v>2050</v>
      </c>
      <c r="BL100" s="26"/>
      <c r="BN100" s="29"/>
      <c r="BP100" s="26"/>
    </row>
    <row r="101" spans="1:68" s="24" customFormat="1" ht="13.4" customHeight="1">
      <c r="A101" s="24">
        <v>98</v>
      </c>
      <c r="C101" s="26" t="s">
        <v>500</v>
      </c>
      <c r="D101" t="s">
        <v>7187</v>
      </c>
      <c r="F101" t="s">
        <v>2277</v>
      </c>
      <c r="H101" s="30" t="s">
        <v>501</v>
      </c>
      <c r="I101" s="24" t="s">
        <v>502</v>
      </c>
      <c r="J101" s="24">
        <v>-0.64500000000000002</v>
      </c>
      <c r="K101" s="24" t="s">
        <v>503</v>
      </c>
      <c r="L101" s="24">
        <v>59074</v>
      </c>
      <c r="N101" s="26">
        <v>9</v>
      </c>
      <c r="O101" s="24" t="s">
        <v>689</v>
      </c>
      <c r="Q101" s="26"/>
      <c r="R101" s="39"/>
      <c r="S101" s="39"/>
      <c r="T101" s="40"/>
      <c r="U101" s="24" t="s">
        <v>86</v>
      </c>
      <c r="V101" s="24" t="s">
        <v>7324</v>
      </c>
      <c r="W101" s="24" t="s">
        <v>674</v>
      </c>
      <c r="X101" s="24">
        <v>2030</v>
      </c>
      <c r="AB101" s="24" t="s">
        <v>689</v>
      </c>
      <c r="AC101" s="24" t="s">
        <v>689</v>
      </c>
      <c r="AE101" s="26"/>
      <c r="AF101" t="str">
        <f>_xlfn.LET(
    _xlpm.result, _xlfn.XLOOKUP(C101, Table1[company_name], Table1[End_target], "NOT FOUND"),
    IF(_xlpm.result = "NOT FOUND", "NOT FOUND", IF(_xlpm.result = 0, "", _xlpm.result))
)</f>
        <v>No target</v>
      </c>
      <c r="AG101"/>
      <c r="AH101"/>
      <c r="AI101"/>
      <c r="AJ101"/>
      <c r="AN101" t="str">
        <f>_xlfn.LET(
    _xlpm.result, _xlfn.XLOOKUP(C101, Table1[company_name], Table1[Carbon_credits], "NOT FOUND"),
    IF(_xlpm.result = "NOT FOUND", "NOT FOUND", IF(_xlpm.result = 0, "", _xlpm.result))
)</f>
        <v/>
      </c>
      <c r="AO101"/>
      <c r="AQ101" s="26"/>
      <c r="AR101"/>
      <c r="AS101"/>
      <c r="AT101"/>
      <c r="AU101"/>
      <c r="AY101"/>
      <c r="AZ101"/>
      <c r="BB101" s="26"/>
      <c r="BC101" t="str">
        <f>_xlfn.LET(
    _xlpm.result, _xlfn.XLOOKUP(C101, Table1[company_name], Table1[Separate_removal_target], "NOT FOUND"),
    IF(_xlpm.result = "NOT FOUND", "NOT FOUND", IF(_xlpm.result = 0, "", _xlpm.result))
)</f>
        <v/>
      </c>
      <c r="BD101"/>
      <c r="BF101"/>
      <c r="BG101"/>
      <c r="BL101" s="26"/>
      <c r="BN101" s="29"/>
      <c r="BP101" s="26"/>
    </row>
    <row r="102" spans="1:68" s="24" customFormat="1" ht="13.4" customHeight="1">
      <c r="A102" s="24">
        <v>99</v>
      </c>
      <c r="C102" s="26" t="s">
        <v>1912</v>
      </c>
      <c r="D102" t="s">
        <v>7202</v>
      </c>
      <c r="F102" t="s">
        <v>7286</v>
      </c>
      <c r="H102" s="30" t="s">
        <v>1913</v>
      </c>
      <c r="I102" s="24" t="s">
        <v>1914</v>
      </c>
      <c r="J102" s="24">
        <v>9.4E-2</v>
      </c>
      <c r="K102" s="24" t="s">
        <v>1915</v>
      </c>
      <c r="L102" s="24">
        <v>4500</v>
      </c>
      <c r="N102" s="26">
        <v>15</v>
      </c>
      <c r="O102" s="24" t="s">
        <v>689</v>
      </c>
      <c r="Q102" s="26"/>
      <c r="R102" s="39"/>
      <c r="S102" s="39"/>
      <c r="T102" s="40"/>
      <c r="U102" s="24" t="s">
        <v>86</v>
      </c>
      <c r="V102" s="24" t="s">
        <v>7324</v>
      </c>
      <c r="W102" s="24" t="s">
        <v>674</v>
      </c>
      <c r="X102" s="24">
        <v>2030</v>
      </c>
      <c r="AB102" s="24" t="s">
        <v>689</v>
      </c>
      <c r="AC102" s="24" t="s">
        <v>689</v>
      </c>
      <c r="AE102" s="26"/>
      <c r="AF102" t="str">
        <f>_xlfn.LET(
    _xlpm.result, _xlfn.XLOOKUP(C102, Table1[company_name], Table1[End_target], "NOT FOUND"),
    IF(_xlpm.result = "NOT FOUND", "NOT FOUND", IF(_xlpm.result = 0, "", _xlpm.result))
)</f>
        <v>Net zero</v>
      </c>
      <c r="AG102"/>
      <c r="AH102"/>
      <c r="AI102"/>
      <c r="AJ102"/>
      <c r="AN102" t="str">
        <f>_xlfn.LET(
    _xlpm.result, _xlfn.XLOOKUP(C102, Table1[company_name], Table1[Carbon_credits], "NOT FOUND"),
    IF(_xlpm.result = "NOT FOUND", "NOT FOUND", IF(_xlpm.result = 0, "", _xlpm.result))
)</f>
        <v>Yes</v>
      </c>
      <c r="AO102"/>
      <c r="AQ102" s="26"/>
      <c r="AR102"/>
      <c r="AS102"/>
      <c r="AT102"/>
      <c r="AU102"/>
      <c r="AY102"/>
      <c r="AZ102"/>
      <c r="BB102" s="26"/>
      <c r="BC102" t="str">
        <f>_xlfn.LET(
    _xlpm.result, _xlfn.XLOOKUP(C102, Table1[company_name], Table1[Separate_removal_target], "NOT FOUND"),
    IF(_xlpm.result = "NOT FOUND", "NOT FOUND", IF(_xlpm.result = 0, "", _xlpm.result))
)</f>
        <v>No</v>
      </c>
      <c r="BD102"/>
      <c r="BF102" t="s">
        <v>3997</v>
      </c>
      <c r="BG102">
        <v>2050</v>
      </c>
      <c r="BL102" s="26"/>
      <c r="BN102" s="29"/>
      <c r="BP102" s="26"/>
    </row>
    <row r="103" spans="1:68" s="24" customFormat="1" ht="13.4" customHeight="1">
      <c r="A103" s="24">
        <v>100</v>
      </c>
      <c r="C103" s="26" t="s">
        <v>505</v>
      </c>
      <c r="D103" t="s">
        <v>7162</v>
      </c>
      <c r="F103" t="s">
        <v>2277</v>
      </c>
      <c r="H103" s="30" t="s">
        <v>506</v>
      </c>
      <c r="I103" s="24" t="s">
        <v>507</v>
      </c>
      <c r="J103" s="24">
        <v>-0.218</v>
      </c>
      <c r="K103" s="24" t="s">
        <v>508</v>
      </c>
      <c r="L103" s="24">
        <v>182299</v>
      </c>
      <c r="N103" s="26">
        <v>14</v>
      </c>
      <c r="O103" s="24" t="s">
        <v>689</v>
      </c>
      <c r="Q103" s="26"/>
      <c r="R103" s="39"/>
      <c r="S103" s="39"/>
      <c r="T103" s="40"/>
      <c r="U103" s="24" t="s">
        <v>86</v>
      </c>
      <c r="V103" s="24" t="s">
        <v>7324</v>
      </c>
      <c r="W103" s="24" t="s">
        <v>674</v>
      </c>
      <c r="X103" s="24">
        <v>2030</v>
      </c>
      <c r="AB103" s="24" t="s">
        <v>689</v>
      </c>
      <c r="AC103" s="24" t="s">
        <v>689</v>
      </c>
      <c r="AE103" s="26"/>
      <c r="AF103" t="str">
        <f>_xlfn.LET(
    _xlpm.result, _xlfn.XLOOKUP(C103, Table1[company_name], Table1[End_target], "NOT FOUND"),
    IF(_xlpm.result = "NOT FOUND", "NOT FOUND", IF(_xlpm.result = 0, "", _xlpm.result))
)</f>
        <v>No target</v>
      </c>
      <c r="AG103"/>
      <c r="AH103"/>
      <c r="AI103"/>
      <c r="AJ103"/>
      <c r="AN103" t="str">
        <f>_xlfn.LET(
    _xlpm.result, _xlfn.XLOOKUP(C103, Table1[company_name], Table1[Carbon_credits], "NOT FOUND"),
    IF(_xlpm.result = "NOT FOUND", "NOT FOUND", IF(_xlpm.result = 0, "", _xlpm.result))
)</f>
        <v>Not Specified</v>
      </c>
      <c r="AO103"/>
      <c r="AQ103" s="26"/>
      <c r="AR103"/>
      <c r="AS103"/>
      <c r="AT103"/>
      <c r="AU103"/>
      <c r="AY103"/>
      <c r="AZ103"/>
      <c r="BB103" s="26"/>
      <c r="BC103" t="str">
        <f>_xlfn.LET(
    _xlpm.result, _xlfn.XLOOKUP(C103, Table1[company_name], Table1[Separate_removal_target], "NOT FOUND"),
    IF(_xlpm.result = "NOT FOUND", "NOT FOUND", IF(_xlpm.result = 0, "", _xlpm.result))
)</f>
        <v>No</v>
      </c>
      <c r="BD103"/>
      <c r="BF103"/>
      <c r="BG103"/>
      <c r="BL103" s="26"/>
      <c r="BN103" s="29"/>
      <c r="BP103" s="26"/>
    </row>
    <row r="104" spans="1:68" s="24" customFormat="1" ht="13.4" customHeight="1">
      <c r="A104" s="24">
        <v>101</v>
      </c>
      <c r="C104" s="26" t="s">
        <v>1697</v>
      </c>
      <c r="D104" t="s">
        <v>7183</v>
      </c>
      <c r="F104" t="s">
        <v>2602</v>
      </c>
      <c r="H104" s="30" t="s">
        <v>1698</v>
      </c>
      <c r="I104" s="24" t="s">
        <v>1699</v>
      </c>
      <c r="J104" s="24">
        <v>8.3000000000000004E-2</v>
      </c>
      <c r="K104" s="24" t="s">
        <v>1700</v>
      </c>
      <c r="L104" s="24">
        <v>94838</v>
      </c>
      <c r="N104" s="26">
        <v>31</v>
      </c>
      <c r="O104" s="24" t="s">
        <v>689</v>
      </c>
      <c r="Q104" s="26"/>
      <c r="R104" s="39"/>
      <c r="S104" s="39"/>
      <c r="T104" s="40"/>
      <c r="U104" s="24" t="s">
        <v>86</v>
      </c>
      <c r="V104" s="24" t="s">
        <v>7324</v>
      </c>
      <c r="W104" s="24" t="s">
        <v>7399</v>
      </c>
      <c r="X104" s="24" t="s">
        <v>3086</v>
      </c>
      <c r="AB104" s="24" t="s">
        <v>689</v>
      </c>
      <c r="AC104" s="24" t="s">
        <v>689</v>
      </c>
      <c r="AE104" s="26"/>
      <c r="AF104" t="str">
        <f>_xlfn.LET(
    _xlpm.result, _xlfn.XLOOKUP(C104, Table1[company_name], Table1[End_target], "NOT FOUND"),
    IF(_xlpm.result = "NOT FOUND", "NOT FOUND", IF(_xlpm.result = 0, "", _xlpm.result))
)</f>
        <v>Net zero</v>
      </c>
      <c r="AG104"/>
      <c r="AH104"/>
      <c r="AI104"/>
      <c r="AJ104"/>
      <c r="AN104" t="str">
        <f>_xlfn.LET(
    _xlpm.result, _xlfn.XLOOKUP(C104, Table1[company_name], Table1[Carbon_credits], "NOT FOUND"),
    IF(_xlpm.result = "NOT FOUND", "NOT FOUND", IF(_xlpm.result = 0, "", _xlpm.result))
)</f>
        <v>Yes</v>
      </c>
      <c r="AO104"/>
      <c r="AQ104" s="26"/>
      <c r="AR104"/>
      <c r="AS104" t="s">
        <v>691</v>
      </c>
      <c r="AT104" t="s">
        <v>4010</v>
      </c>
      <c r="AU104">
        <v>2050</v>
      </c>
      <c r="AY104" t="s">
        <v>266</v>
      </c>
      <c r="AZ104" t="s">
        <v>267</v>
      </c>
      <c r="BB104" s="26"/>
      <c r="BC104" t="str">
        <f>_xlfn.LET(
    _xlpm.result, _xlfn.XLOOKUP(C104, Table1[company_name], Table1[Separate_removal_target], "NOT FOUND"),
    IF(_xlpm.result = "NOT FOUND", "NOT FOUND", IF(_xlpm.result = 0, "", _xlpm.result))
)</f>
        <v>No</v>
      </c>
      <c r="BD104" t="s">
        <v>86</v>
      </c>
      <c r="BF104" t="s">
        <v>4010</v>
      </c>
      <c r="BG104">
        <v>2050</v>
      </c>
      <c r="BL104" s="26"/>
      <c r="BN104" s="29"/>
      <c r="BP104" s="26"/>
    </row>
    <row r="105" spans="1:68" s="24" customFormat="1" ht="13.4" customHeight="1">
      <c r="A105" s="24">
        <v>102</v>
      </c>
      <c r="C105" s="26" t="s">
        <v>1737</v>
      </c>
      <c r="D105" t="s">
        <v>7190</v>
      </c>
      <c r="F105" t="s">
        <v>2299</v>
      </c>
      <c r="H105" s="30" t="s">
        <v>1738</v>
      </c>
      <c r="I105" s="24" t="s">
        <v>1739</v>
      </c>
      <c r="J105" s="24">
        <v>-0.04</v>
      </c>
      <c r="K105" s="24" t="s">
        <v>1740</v>
      </c>
      <c r="L105" s="24">
        <v>308092</v>
      </c>
      <c r="N105" s="26">
        <v>18</v>
      </c>
      <c r="O105" s="24" t="s">
        <v>689</v>
      </c>
      <c r="Q105" s="26"/>
      <c r="R105" s="39"/>
      <c r="S105" s="39"/>
      <c r="T105" s="40"/>
      <c r="U105" s="24" t="s">
        <v>689</v>
      </c>
      <c r="V105" s="24" t="s">
        <v>689</v>
      </c>
      <c r="AB105" s="24" t="s">
        <v>689</v>
      </c>
      <c r="AC105" s="24" t="s">
        <v>689</v>
      </c>
      <c r="AE105" s="26"/>
      <c r="AF105" t="str">
        <f>_xlfn.LET(
    _xlpm.result, _xlfn.XLOOKUP(C105, Table1[company_name], Table1[End_target], "NOT FOUND"),
    IF(_xlpm.result = "NOT FOUND", "NOT FOUND", IF(_xlpm.result = 0, "", _xlpm.result))
)</f>
        <v>Carbon neutral(ity)</v>
      </c>
      <c r="AG105" t="s">
        <v>870</v>
      </c>
      <c r="AH105" t="s">
        <v>691</v>
      </c>
      <c r="AI105" t="s">
        <v>7403</v>
      </c>
      <c r="AJ105">
        <v>2030</v>
      </c>
      <c r="AN105" t="str">
        <f>_xlfn.LET(
    _xlpm.result, _xlfn.XLOOKUP(C105, Table1[company_name], Table1[Carbon_credits], "NOT FOUND"),
    IF(_xlpm.result = "NOT FOUND", "NOT FOUND", IF(_xlpm.result = 0, "", _xlpm.result))
)</f>
        <v>Yes</v>
      </c>
      <c r="AO105" t="s">
        <v>880</v>
      </c>
      <c r="AQ105" s="26"/>
      <c r="AR105"/>
      <c r="AS105"/>
      <c r="AT105"/>
      <c r="AU105"/>
      <c r="AY105"/>
      <c r="AZ105"/>
      <c r="BB105" s="26"/>
      <c r="BC105" t="str">
        <f>_xlfn.LET(
    _xlpm.result, _xlfn.XLOOKUP(C105, Table1[company_name], Table1[Separate_removal_target], "NOT FOUND"),
    IF(_xlpm.result = "NOT FOUND", "NOT FOUND", IF(_xlpm.result = 0, "", _xlpm.result))
)</f>
        <v/>
      </c>
      <c r="BD105" t="s">
        <v>86</v>
      </c>
      <c r="BF105" t="s">
        <v>7403</v>
      </c>
      <c r="BG105">
        <v>2030</v>
      </c>
      <c r="BL105" s="26"/>
      <c r="BN105" s="29"/>
      <c r="BP105" s="26"/>
    </row>
    <row r="106" spans="1:68" s="24" customFormat="1" ht="13.4" customHeight="1">
      <c r="A106" s="24">
        <v>103</v>
      </c>
      <c r="C106" s="26" t="s">
        <v>253</v>
      </c>
      <c r="D106" t="s">
        <v>7200</v>
      </c>
      <c r="F106" t="s">
        <v>2374</v>
      </c>
      <c r="H106" s="30" t="s">
        <v>254</v>
      </c>
      <c r="I106" s="24" t="s">
        <v>255</v>
      </c>
      <c r="J106" s="24">
        <v>9.7000000000000003E-2</v>
      </c>
      <c r="K106" s="24" t="s">
        <v>256</v>
      </c>
      <c r="L106" s="24">
        <v>100041</v>
      </c>
      <c r="N106" s="26">
        <v>31</v>
      </c>
      <c r="O106" s="24" t="s">
        <v>86</v>
      </c>
      <c r="P106" s="24">
        <v>2017</v>
      </c>
      <c r="Q106" s="26">
        <v>2025</v>
      </c>
      <c r="R106" s="39"/>
      <c r="S106" s="39"/>
      <c r="T106" s="40"/>
      <c r="U106" s="24" t="s">
        <v>86</v>
      </c>
      <c r="V106" s="24" t="s">
        <v>870</v>
      </c>
      <c r="AB106" s="24" t="s">
        <v>689</v>
      </c>
      <c r="AC106" s="24" t="s">
        <v>689</v>
      </c>
      <c r="AE106" s="26"/>
      <c r="AF106" t="str">
        <f>_xlfn.LET(
    _xlpm.result, _xlfn.XLOOKUP(C106, Table1[company_name], Table1[End_target], "NOT FOUND"),
    IF(_xlpm.result = "NOT FOUND", "NOT FOUND", IF(_xlpm.result = 0, "", _xlpm.result))
)</f>
        <v>Net zero</v>
      </c>
      <c r="AG106"/>
      <c r="AH106"/>
      <c r="AI106"/>
      <c r="AJ106"/>
      <c r="AN106" t="str">
        <f>_xlfn.LET(
    _xlpm.result, _xlfn.XLOOKUP(C106, Table1[company_name], Table1[Carbon_credits], "NOT FOUND"),
    IF(_xlpm.result = "NOT FOUND", "NOT FOUND", IF(_xlpm.result = 0, "", _xlpm.result))
)</f>
        <v>Yes</v>
      </c>
      <c r="AO106"/>
      <c r="AQ106" s="26"/>
      <c r="AR106"/>
      <c r="AS106"/>
      <c r="AT106"/>
      <c r="AU106"/>
      <c r="AY106"/>
      <c r="AZ106"/>
      <c r="BB106" s="26"/>
      <c r="BC106" t="str">
        <f>_xlfn.LET(
    _xlpm.result, _xlfn.XLOOKUP(C106, Table1[company_name], Table1[Separate_removal_target], "NOT FOUND"),
    IF(_xlpm.result = "NOT FOUND", "NOT FOUND", IF(_xlpm.result = 0, "", _xlpm.result))
)</f>
        <v>Yes</v>
      </c>
      <c r="BD106" t="s">
        <v>86</v>
      </c>
      <c r="BF106" t="s">
        <v>4028</v>
      </c>
      <c r="BG106">
        <v>2050</v>
      </c>
      <c r="BL106" s="26"/>
      <c r="BN106" s="29"/>
      <c r="BP106" s="26"/>
    </row>
    <row r="107" spans="1:68" s="24" customFormat="1" ht="13.4" customHeight="1">
      <c r="A107" s="24">
        <v>104</v>
      </c>
      <c r="C107" s="26" t="s">
        <v>843</v>
      </c>
      <c r="D107" t="s">
        <v>7161</v>
      </c>
      <c r="F107" t="s">
        <v>4420</v>
      </c>
      <c r="H107" s="30" t="s">
        <v>844</v>
      </c>
      <c r="I107" s="24" t="s">
        <v>845</v>
      </c>
      <c r="J107" s="24">
        <v>-0.45</v>
      </c>
      <c r="K107" s="24" t="s">
        <v>846</v>
      </c>
      <c r="L107" s="24">
        <v>32492</v>
      </c>
      <c r="N107" s="26">
        <v>31</v>
      </c>
      <c r="O107" s="24" t="s">
        <v>86</v>
      </c>
      <c r="P107" s="24">
        <v>2015</v>
      </c>
      <c r="Q107" s="26">
        <v>2025</v>
      </c>
      <c r="R107" s="39"/>
      <c r="S107" s="39"/>
      <c r="T107" s="40"/>
      <c r="U107" s="24" t="s">
        <v>86</v>
      </c>
      <c r="V107" s="24" t="s">
        <v>7324</v>
      </c>
      <c r="W107" s="24" t="s">
        <v>674</v>
      </c>
      <c r="X107" s="24">
        <v>2032</v>
      </c>
      <c r="Y107" s="24" t="s">
        <v>673</v>
      </c>
      <c r="Z107" s="24" t="s">
        <v>674</v>
      </c>
      <c r="AA107" s="24">
        <v>2050</v>
      </c>
      <c r="AB107" s="24" t="s">
        <v>86</v>
      </c>
      <c r="AC107" s="24" t="s">
        <v>86</v>
      </c>
      <c r="AD107" s="24">
        <v>2050</v>
      </c>
      <c r="AE107" s="26">
        <v>2050</v>
      </c>
      <c r="AF107" t="str">
        <f>_xlfn.LET(
    _xlpm.result, _xlfn.XLOOKUP(C107, Table1[company_name], Table1[End_target], "NOT FOUND"),
    IF(_xlpm.result = "NOT FOUND", "NOT FOUND", IF(_xlpm.result = 0, "", _xlpm.result))
)</f>
        <v>Net zero</v>
      </c>
      <c r="AG107"/>
      <c r="AH107"/>
      <c r="AI107"/>
      <c r="AJ107"/>
      <c r="AN107" t="str">
        <f>_xlfn.LET(
    _xlpm.result, _xlfn.XLOOKUP(C107, Table1[company_name], Table1[Carbon_credits], "NOT FOUND"),
    IF(_xlpm.result = "NOT FOUND", "NOT FOUND", IF(_xlpm.result = 0, "", _xlpm.result))
)</f>
        <v>Yes</v>
      </c>
      <c r="AO107"/>
      <c r="AQ107" s="26"/>
      <c r="AR107"/>
      <c r="AS107"/>
      <c r="AT107"/>
      <c r="AU107"/>
      <c r="AY107"/>
      <c r="AZ107"/>
      <c r="BB107" s="26"/>
      <c r="BC107" t="str">
        <f>_xlfn.LET(
    _xlpm.result, _xlfn.XLOOKUP(C107, Table1[company_name], Table1[Separate_removal_target], "NOT FOUND"),
    IF(_xlpm.result = "NOT FOUND", "NOT FOUND", IF(_xlpm.result = 0, "", _xlpm.result))
)</f>
        <v>Yes</v>
      </c>
      <c r="BD107"/>
      <c r="BF107"/>
      <c r="BG107"/>
      <c r="BL107" s="26"/>
      <c r="BN107" s="29"/>
      <c r="BP107" s="26"/>
    </row>
    <row r="108" spans="1:68" s="24" customFormat="1" ht="13.4" customHeight="1">
      <c r="A108" s="24">
        <v>105</v>
      </c>
      <c r="C108" s="26" t="s">
        <v>346</v>
      </c>
      <c r="D108" t="s">
        <v>7213</v>
      </c>
      <c r="F108" t="s">
        <v>2428</v>
      </c>
      <c r="H108" s="30" t="s">
        <v>347</v>
      </c>
      <c r="I108" s="24" t="s">
        <v>348</v>
      </c>
      <c r="J108" s="24">
        <v>-0.626</v>
      </c>
      <c r="K108" s="24" t="s">
        <v>349</v>
      </c>
      <c r="L108" s="24">
        <v>417859</v>
      </c>
      <c r="N108" s="26">
        <v>31</v>
      </c>
      <c r="O108" s="24" t="s">
        <v>689</v>
      </c>
      <c r="Q108" s="26"/>
      <c r="R108" s="39"/>
      <c r="S108" s="39"/>
      <c r="T108" s="40"/>
      <c r="U108" s="24" t="s">
        <v>86</v>
      </c>
      <c r="V108" s="24" t="s">
        <v>7324</v>
      </c>
      <c r="W108" s="24" t="s">
        <v>674</v>
      </c>
      <c r="X108" s="24">
        <v>2030</v>
      </c>
      <c r="AB108" s="24" t="s">
        <v>689</v>
      </c>
      <c r="AC108" s="24" t="s">
        <v>689</v>
      </c>
      <c r="AE108" s="26"/>
      <c r="AF108" t="str">
        <f>_xlfn.LET(
    _xlpm.result, _xlfn.XLOOKUP(C108, Table1[company_name], Table1[End_target], "NOT FOUND"),
    IF(_xlpm.result = "NOT FOUND", "NOT FOUND", IF(_xlpm.result = 0, "", _xlpm.result))
)</f>
        <v>Climate neutral</v>
      </c>
      <c r="AG108"/>
      <c r="AH108"/>
      <c r="AI108"/>
      <c r="AJ108"/>
      <c r="AN108" t="str">
        <f>_xlfn.LET(
    _xlpm.result, _xlfn.XLOOKUP(C108, Table1[company_name], Table1[Carbon_credits], "NOT FOUND"),
    IF(_xlpm.result = "NOT FOUND", "NOT FOUND", IF(_xlpm.result = 0, "", _xlpm.result))
)</f>
        <v>Yes</v>
      </c>
      <c r="AO108"/>
      <c r="AQ108" s="26"/>
      <c r="AR108"/>
      <c r="AS108"/>
      <c r="AT108"/>
      <c r="AU108"/>
      <c r="AY108"/>
      <c r="AZ108"/>
      <c r="BB108" s="26"/>
      <c r="BC108" t="str">
        <f>_xlfn.LET(
    _xlpm.result, _xlfn.XLOOKUP(C108, Table1[company_name], Table1[Separate_removal_target], "NOT FOUND"),
    IF(_xlpm.result = "NOT FOUND", "NOT FOUND", IF(_xlpm.result = 0, "", _xlpm.result))
)</f>
        <v>No</v>
      </c>
      <c r="BD108"/>
      <c r="BF108"/>
      <c r="BG108"/>
      <c r="BL108" s="26"/>
      <c r="BN108" s="29"/>
      <c r="BP108" s="26"/>
    </row>
    <row r="109" spans="1:68" s="24" customFormat="1" ht="13.4" customHeight="1">
      <c r="A109" s="24">
        <v>106</v>
      </c>
      <c r="C109" s="26" t="s">
        <v>510</v>
      </c>
      <c r="D109" t="s">
        <v>7179</v>
      </c>
      <c r="F109" t="s">
        <v>7286</v>
      </c>
      <c r="H109" s="30" t="s">
        <v>511</v>
      </c>
      <c r="I109" s="24" t="s">
        <v>512</v>
      </c>
      <c r="J109" s="24">
        <v>-0.52700000000000002</v>
      </c>
      <c r="K109" s="24" t="s">
        <v>513</v>
      </c>
      <c r="L109" s="24">
        <v>125665</v>
      </c>
      <c r="N109" s="26">
        <v>5</v>
      </c>
      <c r="O109" s="24" t="s">
        <v>689</v>
      </c>
      <c r="Q109" s="26"/>
      <c r="R109" s="39"/>
      <c r="S109" s="39"/>
      <c r="T109" s="40"/>
      <c r="U109" s="24" t="s">
        <v>86</v>
      </c>
      <c r="V109" s="24" t="s">
        <v>265</v>
      </c>
      <c r="AB109" s="24" t="s">
        <v>689</v>
      </c>
      <c r="AC109" s="24" t="s">
        <v>689</v>
      </c>
      <c r="AE109" s="26"/>
      <c r="AF109" t="str">
        <f>_xlfn.LET(
    _xlpm.result, _xlfn.XLOOKUP(C109, Table1[company_name], Table1[End_target], "NOT FOUND"),
    IF(_xlpm.result = "NOT FOUND", "NOT FOUND", IF(_xlpm.result = 0, "", _xlpm.result))
)</f>
        <v>No target</v>
      </c>
      <c r="AG109"/>
      <c r="AH109"/>
      <c r="AI109"/>
      <c r="AJ109"/>
      <c r="AN109" t="str">
        <f>_xlfn.LET(
    _xlpm.result, _xlfn.XLOOKUP(C109, Table1[company_name], Table1[Carbon_credits], "NOT FOUND"),
    IF(_xlpm.result = "NOT FOUND", "NOT FOUND", IF(_xlpm.result = 0, "", _xlpm.result))
)</f>
        <v>Not Specified</v>
      </c>
      <c r="AO109"/>
      <c r="AQ109" s="26"/>
      <c r="AR109"/>
      <c r="AS109"/>
      <c r="AT109"/>
      <c r="AU109"/>
      <c r="AY109"/>
      <c r="AZ109"/>
      <c r="BB109" s="26"/>
      <c r="BC109" t="str">
        <f>_xlfn.LET(
    _xlpm.result, _xlfn.XLOOKUP(C109, Table1[company_name], Table1[Separate_removal_target], "NOT FOUND"),
    IF(_xlpm.result = "NOT FOUND", "NOT FOUND", IF(_xlpm.result = 0, "", _xlpm.result))
)</f>
        <v>No</v>
      </c>
      <c r="BD109"/>
      <c r="BF109"/>
      <c r="BG109"/>
      <c r="BL109" s="26"/>
      <c r="BN109" s="29"/>
      <c r="BP109" s="26"/>
    </row>
    <row r="110" spans="1:68" s="24" customFormat="1" ht="13.4" customHeight="1">
      <c r="A110" s="24">
        <v>107</v>
      </c>
      <c r="C110" s="26" t="s">
        <v>514</v>
      </c>
      <c r="D110" t="s">
        <v>7214</v>
      </c>
      <c r="F110" t="s">
        <v>2277</v>
      </c>
      <c r="H110" s="30" t="s">
        <v>515</v>
      </c>
      <c r="I110" s="24" t="s">
        <v>516</v>
      </c>
      <c r="J110" s="24">
        <v>-0.113</v>
      </c>
      <c r="K110" s="24" t="s">
        <v>517</v>
      </c>
      <c r="L110" s="24">
        <v>723227</v>
      </c>
      <c r="N110" s="26">
        <v>15</v>
      </c>
      <c r="O110" s="24" t="s">
        <v>689</v>
      </c>
      <c r="Q110" s="26"/>
      <c r="R110" s="39"/>
      <c r="S110" s="39"/>
      <c r="T110" s="40"/>
      <c r="U110" s="24" t="s">
        <v>86</v>
      </c>
      <c r="V110" s="24" t="s">
        <v>265</v>
      </c>
      <c r="AB110" s="24" t="s">
        <v>689</v>
      </c>
      <c r="AC110" s="24" t="s">
        <v>689</v>
      </c>
      <c r="AE110" s="26"/>
      <c r="AF110" t="str">
        <f>_xlfn.LET(
    _xlpm.result, _xlfn.XLOOKUP(C110, Table1[company_name], Table1[End_target], "NOT FOUND"),
    IF(_xlpm.result = "NOT FOUND", "NOT FOUND", IF(_xlpm.result = 0, "", _xlpm.result))
)</f>
        <v/>
      </c>
      <c r="AG110"/>
      <c r="AH110"/>
      <c r="AI110"/>
      <c r="AJ110"/>
      <c r="AN110" t="str">
        <f>_xlfn.LET(
    _xlpm.result, _xlfn.XLOOKUP(C110, Table1[company_name], Table1[Carbon_credits], "NOT FOUND"),
    IF(_xlpm.result = "NOT FOUND", "NOT FOUND", IF(_xlpm.result = 0, "", _xlpm.result))
)</f>
        <v/>
      </c>
      <c r="AO110"/>
      <c r="AQ110" s="26"/>
      <c r="AR110"/>
      <c r="AS110"/>
      <c r="AT110"/>
      <c r="AU110"/>
      <c r="AY110"/>
      <c r="AZ110"/>
      <c r="BB110" s="26"/>
      <c r="BC110" t="str">
        <f>_xlfn.LET(
    _xlpm.result, _xlfn.XLOOKUP(C110, Table1[company_name], Table1[Separate_removal_target], "NOT FOUND"),
    IF(_xlpm.result = "NOT FOUND", "NOT FOUND", IF(_xlpm.result = 0, "", _xlpm.result))
)</f>
        <v/>
      </c>
      <c r="BD110"/>
      <c r="BF110"/>
      <c r="BG110"/>
      <c r="BL110" s="26"/>
      <c r="BN110" s="29"/>
      <c r="BP110" s="26"/>
    </row>
    <row r="111" spans="1:68" s="24" customFormat="1" ht="13.4" customHeight="1">
      <c r="A111" s="24">
        <v>108</v>
      </c>
      <c r="C111" s="26" t="s">
        <v>1693</v>
      </c>
      <c r="D111" t="s">
        <v>7203</v>
      </c>
      <c r="F111" t="s">
        <v>2336</v>
      </c>
      <c r="H111" s="30" t="s">
        <v>1694</v>
      </c>
      <c r="I111" s="24" t="s">
        <v>1695</v>
      </c>
      <c r="J111" s="24">
        <v>-5.8000000000000003E-2</v>
      </c>
      <c r="K111" s="24" t="s">
        <v>1696</v>
      </c>
      <c r="L111" s="24">
        <v>222000</v>
      </c>
      <c r="N111" s="26">
        <v>31</v>
      </c>
      <c r="O111" s="24" t="s">
        <v>689</v>
      </c>
      <c r="Q111" s="26"/>
      <c r="R111" s="39"/>
      <c r="S111" s="39"/>
      <c r="T111" s="40"/>
      <c r="U111" s="24" t="s">
        <v>689</v>
      </c>
      <c r="V111" s="24" t="s">
        <v>689</v>
      </c>
      <c r="AB111" s="24" t="s">
        <v>689</v>
      </c>
      <c r="AC111" s="24" t="s">
        <v>689</v>
      </c>
      <c r="AE111" s="26"/>
      <c r="AF111" t="str">
        <f>_xlfn.LET(
    _xlpm.result, _xlfn.XLOOKUP(C111, Table1[company_name], Table1[End_target], "NOT FOUND"),
    IF(_xlpm.result = "NOT FOUND", "NOT FOUND", IF(_xlpm.result = 0, "", _xlpm.result))
)</f>
        <v>Net zero</v>
      </c>
      <c r="AG111"/>
      <c r="AH111"/>
      <c r="AI111"/>
      <c r="AJ111"/>
      <c r="AN111" t="str">
        <f>_xlfn.LET(
    _xlpm.result, _xlfn.XLOOKUP(C111, Table1[company_name], Table1[Carbon_credits], "NOT FOUND"),
    IF(_xlpm.result = "NOT FOUND", "NOT FOUND", IF(_xlpm.result = 0, "", _xlpm.result))
)</f>
        <v>Yes</v>
      </c>
      <c r="AO111"/>
      <c r="AQ111" s="26"/>
      <c r="AR111"/>
      <c r="AS111"/>
      <c r="AT111"/>
      <c r="AU111"/>
      <c r="AY111"/>
      <c r="AZ111"/>
      <c r="BB111" s="26"/>
      <c r="BC111" t="str">
        <f>_xlfn.LET(
    _xlpm.result, _xlfn.XLOOKUP(C111, Table1[company_name], Table1[Separate_removal_target], "NOT FOUND"),
    IF(_xlpm.result = "NOT FOUND", "NOT FOUND", IF(_xlpm.result = 0, "", _xlpm.result))
)</f>
        <v>Yes</v>
      </c>
      <c r="BD111"/>
      <c r="BF111"/>
      <c r="BG111"/>
      <c r="BL111" s="26"/>
      <c r="BN111" s="29"/>
      <c r="BP111" s="26"/>
    </row>
    <row r="112" spans="1:68" s="24" customFormat="1" ht="13.4" customHeight="1">
      <c r="A112" s="24">
        <v>109</v>
      </c>
      <c r="C112" s="26" t="s">
        <v>1124</v>
      </c>
      <c r="D112" t="s">
        <v>7187</v>
      </c>
      <c r="F112" t="s">
        <v>2540</v>
      </c>
      <c r="H112" s="30" t="s">
        <v>1125</v>
      </c>
      <c r="I112" s="24" t="s">
        <v>1126</v>
      </c>
      <c r="J112" s="24">
        <v>4.1000000000000002E-2</v>
      </c>
      <c r="K112" s="24" t="s">
        <v>1127</v>
      </c>
      <c r="L112" s="24">
        <v>138129</v>
      </c>
      <c r="N112" s="26">
        <v>31</v>
      </c>
      <c r="O112" s="24" t="s">
        <v>689</v>
      </c>
      <c r="Q112" s="26"/>
      <c r="R112" s="39"/>
      <c r="S112" s="39"/>
      <c r="T112" s="40"/>
      <c r="U112" s="24" t="s">
        <v>86</v>
      </c>
      <c r="V112" s="24" t="s">
        <v>7324</v>
      </c>
      <c r="W112" s="24" t="s">
        <v>674</v>
      </c>
      <c r="X112" s="24" t="s">
        <v>3086</v>
      </c>
      <c r="Y112" s="24" t="s">
        <v>673</v>
      </c>
      <c r="Z112" s="24" t="s">
        <v>674</v>
      </c>
      <c r="AA112" s="24" t="s">
        <v>4274</v>
      </c>
      <c r="AB112" s="24" t="s">
        <v>86</v>
      </c>
      <c r="AC112" s="24" t="s">
        <v>86</v>
      </c>
      <c r="AD112" s="24" t="s">
        <v>4274</v>
      </c>
      <c r="AE112" s="26" t="s">
        <v>4274</v>
      </c>
      <c r="AF112" t="str">
        <f>_xlfn.LET(
    _xlpm.result, _xlfn.XLOOKUP(C112, Table1[company_name], Table1[End_target], "NOT FOUND"),
    IF(_xlpm.result = "NOT FOUND", "NOT FOUND", IF(_xlpm.result = 0, "", _xlpm.result))
)</f>
        <v>Net zero</v>
      </c>
      <c r="AG112"/>
      <c r="AH112"/>
      <c r="AI112"/>
      <c r="AJ112"/>
      <c r="AN112" t="str">
        <f>_xlfn.LET(
    _xlpm.result, _xlfn.XLOOKUP(C112, Table1[company_name], Table1[Carbon_credits], "NOT FOUND"),
    IF(_xlpm.result = "NOT FOUND", "NOT FOUND", IF(_xlpm.result = 0, "", _xlpm.result))
)</f>
        <v>Yes</v>
      </c>
      <c r="AO112"/>
      <c r="AQ112" s="26"/>
      <c r="AR112"/>
      <c r="AS112" t="s">
        <v>2283</v>
      </c>
      <c r="AT112" t="s">
        <v>4081</v>
      </c>
      <c r="AU112">
        <v>2050</v>
      </c>
      <c r="AY112" t="s">
        <v>266</v>
      </c>
      <c r="AZ112" t="s">
        <v>880</v>
      </c>
      <c r="BB112" s="26"/>
      <c r="BC112" t="str">
        <f>_xlfn.LET(
    _xlpm.result, _xlfn.XLOOKUP(C112, Table1[company_name], Table1[Separate_removal_target], "NOT FOUND"),
    IF(_xlpm.result = "NOT FOUND", "NOT FOUND", IF(_xlpm.result = 0, "", _xlpm.result))
)</f>
        <v>No</v>
      </c>
      <c r="BD112" t="s">
        <v>86</v>
      </c>
      <c r="BF112" t="s">
        <v>4081</v>
      </c>
      <c r="BG112">
        <v>2050</v>
      </c>
      <c r="BL112" s="26"/>
      <c r="BN112" s="29"/>
      <c r="BP112" s="26"/>
    </row>
    <row r="113" spans="1:68" s="24" customFormat="1" ht="13.4" customHeight="1">
      <c r="A113" s="24">
        <v>110</v>
      </c>
      <c r="C113" s="26" t="s">
        <v>1396</v>
      </c>
      <c r="D113" t="s">
        <v>7187</v>
      </c>
      <c r="F113" t="s">
        <v>2540</v>
      </c>
      <c r="H113" s="30" t="s">
        <v>1397</v>
      </c>
      <c r="I113" s="24" t="s">
        <v>1398</v>
      </c>
      <c r="J113" s="24">
        <v>-0.19800000000000001</v>
      </c>
      <c r="K113" s="24" t="s">
        <v>1399</v>
      </c>
      <c r="L113" s="24">
        <v>56400</v>
      </c>
      <c r="N113" s="26">
        <v>31</v>
      </c>
      <c r="O113" s="24" t="s">
        <v>86</v>
      </c>
      <c r="P113" s="24">
        <v>2020</v>
      </c>
      <c r="Q113" s="26">
        <v>2050</v>
      </c>
      <c r="R113" s="39"/>
      <c r="S113" s="39"/>
      <c r="T113" s="40"/>
      <c r="U113" s="24" t="s">
        <v>86</v>
      </c>
      <c r="V113" s="24" t="s">
        <v>7324</v>
      </c>
      <c r="W113" s="24" t="s">
        <v>674</v>
      </c>
      <c r="X113" s="24" t="s">
        <v>3086</v>
      </c>
      <c r="AB113" s="24" t="s">
        <v>689</v>
      </c>
      <c r="AC113" s="24" t="s">
        <v>689</v>
      </c>
      <c r="AE113" s="26"/>
      <c r="AF113" t="str">
        <f>_xlfn.LET(
    _xlpm.result, _xlfn.XLOOKUP(C113, Table1[company_name], Table1[End_target], "NOT FOUND"),
    IF(_xlpm.result = "NOT FOUND", "NOT FOUND", IF(_xlpm.result = 0, "", _xlpm.result))
)</f>
        <v>Net zero</v>
      </c>
      <c r="AG113"/>
      <c r="AH113"/>
      <c r="AI113"/>
      <c r="AJ113"/>
      <c r="AN113" t="str">
        <f>_xlfn.LET(
    _xlpm.result, _xlfn.XLOOKUP(C113, Table1[company_name], Table1[Carbon_credits], "NOT FOUND"),
    IF(_xlpm.result = "NOT FOUND", "NOT FOUND", IF(_xlpm.result = 0, "", _xlpm.result))
)</f>
        <v>Yes</v>
      </c>
      <c r="AO113"/>
      <c r="AQ113" s="26"/>
      <c r="AR113"/>
      <c r="AS113"/>
      <c r="AT113"/>
      <c r="AU113"/>
      <c r="AY113"/>
      <c r="AZ113"/>
      <c r="BB113" s="26"/>
      <c r="BC113" t="str">
        <f>_xlfn.LET(
    _xlpm.result, _xlfn.XLOOKUP(C113, Table1[company_name], Table1[Separate_removal_target], "NOT FOUND"),
    IF(_xlpm.result = "NOT FOUND", "NOT FOUND", IF(_xlpm.result = 0, "", _xlpm.result))
)</f>
        <v>No</v>
      </c>
      <c r="BD113"/>
      <c r="BF113"/>
      <c r="BG113"/>
      <c r="BL113" s="26"/>
      <c r="BN113" s="29"/>
      <c r="BP113" s="26"/>
    </row>
    <row r="114" spans="1:68" s="24" customFormat="1" ht="13.4" customHeight="1">
      <c r="A114" s="24">
        <v>111</v>
      </c>
      <c r="C114" s="26" t="s">
        <v>741</v>
      </c>
      <c r="D114" t="s">
        <v>7167</v>
      </c>
      <c r="F114" t="s">
        <v>7286</v>
      </c>
      <c r="H114" s="30" t="s">
        <v>742</v>
      </c>
      <c r="I114" s="24" t="s">
        <v>743</v>
      </c>
      <c r="J114" s="24">
        <v>0.35499999999999998</v>
      </c>
      <c r="K114" s="24" t="s">
        <v>744</v>
      </c>
      <c r="L114" s="24">
        <v>108000</v>
      </c>
      <c r="N114" s="26">
        <v>25</v>
      </c>
      <c r="O114" s="24" t="s">
        <v>86</v>
      </c>
      <c r="P114" s="24">
        <v>2019</v>
      </c>
      <c r="Q114" s="26">
        <v>2040</v>
      </c>
      <c r="R114" s="39"/>
      <c r="S114" s="39"/>
      <c r="T114" s="40"/>
      <c r="U114" s="24" t="s">
        <v>86</v>
      </c>
      <c r="V114" s="24" t="s">
        <v>7324</v>
      </c>
      <c r="W114" s="24" t="s">
        <v>674</v>
      </c>
      <c r="X114" s="24" t="s">
        <v>4099</v>
      </c>
      <c r="Y114" s="24" t="s">
        <v>673</v>
      </c>
      <c r="Z114" s="24" t="s">
        <v>674</v>
      </c>
      <c r="AA114" s="24" t="s">
        <v>4100</v>
      </c>
      <c r="AB114" s="24" t="s">
        <v>86</v>
      </c>
      <c r="AC114" s="24" t="s">
        <v>86</v>
      </c>
      <c r="AD114" s="24" t="s">
        <v>4100</v>
      </c>
      <c r="AE114" s="26" t="s">
        <v>4100</v>
      </c>
      <c r="AF114" t="str">
        <f>_xlfn.LET(
    _xlpm.result, _xlfn.XLOOKUP(C114, Table1[company_name], Table1[End_target], "NOT FOUND"),
    IF(_xlpm.result = "NOT FOUND", "NOT FOUND", IF(_xlpm.result = 0, "", _xlpm.result))
)</f>
        <v>Net zero</v>
      </c>
      <c r="AG114"/>
      <c r="AH114"/>
      <c r="AI114"/>
      <c r="AJ114"/>
      <c r="AN114" t="str">
        <f>_xlfn.LET(
    _xlpm.result, _xlfn.XLOOKUP(C114, Table1[company_name], Table1[Carbon_credits], "NOT FOUND"),
    IF(_xlpm.result = "NOT FOUND", "NOT FOUND", IF(_xlpm.result = 0, "", _xlpm.result))
)</f>
        <v>Not Specified</v>
      </c>
      <c r="AO114"/>
      <c r="AQ114" s="26"/>
      <c r="AR114"/>
      <c r="AS114"/>
      <c r="AT114"/>
      <c r="AU114"/>
      <c r="AY114"/>
      <c r="AZ114"/>
      <c r="BB114" s="26"/>
      <c r="BC114" t="str">
        <f>_xlfn.LET(
    _xlpm.result, _xlfn.XLOOKUP(C114, Table1[company_name], Table1[Separate_removal_target], "NOT FOUND"),
    IF(_xlpm.result = "NOT FOUND", "NOT FOUND", IF(_xlpm.result = 0, "", _xlpm.result))
)</f>
        <v>No</v>
      </c>
      <c r="BD114"/>
      <c r="BF114"/>
      <c r="BG114"/>
      <c r="BL114" s="26"/>
      <c r="BN114" s="29"/>
      <c r="BP114" s="26"/>
    </row>
    <row r="115" spans="1:68" s="24" customFormat="1" ht="13.4" customHeight="1">
      <c r="A115" s="24">
        <v>112</v>
      </c>
      <c r="C115" s="26" t="s">
        <v>1676</v>
      </c>
      <c r="D115" t="s">
        <v>7168</v>
      </c>
      <c r="F115" t="s">
        <v>2428</v>
      </c>
      <c r="H115" s="30" t="s">
        <v>1677</v>
      </c>
      <c r="I115" s="24" t="s">
        <v>1678</v>
      </c>
      <c r="J115" s="24">
        <v>0.45500000000000002</v>
      </c>
      <c r="K115" s="24" t="s">
        <v>1679</v>
      </c>
      <c r="L115" s="24">
        <v>194956</v>
      </c>
      <c r="N115" s="26">
        <v>1</v>
      </c>
      <c r="O115" s="24" t="s">
        <v>689</v>
      </c>
      <c r="Q115" s="26"/>
      <c r="R115" s="39"/>
      <c r="S115" s="39"/>
      <c r="T115" s="40"/>
      <c r="U115" s="24" t="s">
        <v>86</v>
      </c>
      <c r="V115" s="24" t="s">
        <v>7324</v>
      </c>
      <c r="W115" s="24" t="s">
        <v>674</v>
      </c>
      <c r="X115" s="24">
        <v>2030</v>
      </c>
      <c r="AB115" s="24" t="s">
        <v>689</v>
      </c>
      <c r="AC115" s="24" t="s">
        <v>689</v>
      </c>
      <c r="AE115" s="26"/>
      <c r="AF115" t="str">
        <f>_xlfn.LET(
    _xlpm.result, _xlfn.XLOOKUP(C115, Table1[company_name], Table1[End_target], "NOT FOUND"),
    IF(_xlpm.result = "NOT FOUND", "NOT FOUND", IF(_xlpm.result = 0, "", _xlpm.result))
)</f>
        <v>Net zero</v>
      </c>
      <c r="AG115"/>
      <c r="AH115"/>
      <c r="AI115"/>
      <c r="AJ115"/>
      <c r="AN115" t="str">
        <f>_xlfn.LET(
    _xlpm.result, _xlfn.XLOOKUP(C115, Table1[company_name], Table1[Carbon_credits], "NOT FOUND"),
    IF(_xlpm.result = "NOT FOUND", "NOT FOUND", IF(_xlpm.result = 0, "", _xlpm.result))
)</f>
        <v>Yes</v>
      </c>
      <c r="AO115"/>
      <c r="AQ115" s="26"/>
      <c r="AR115"/>
      <c r="AS115" t="s">
        <v>2283</v>
      </c>
      <c r="AT115" t="s">
        <v>7404</v>
      </c>
      <c r="AU115">
        <v>2050</v>
      </c>
      <c r="AY115" t="s">
        <v>266</v>
      </c>
      <c r="AZ115" t="s">
        <v>267</v>
      </c>
      <c r="BB115" s="26"/>
      <c r="BC115" t="str">
        <f>_xlfn.LET(
    _xlpm.result, _xlfn.XLOOKUP(C115, Table1[company_name], Table1[Separate_removal_target], "NOT FOUND"),
    IF(_xlpm.result = "NOT FOUND", "NOT FOUND", IF(_xlpm.result = 0, "", _xlpm.result))
)</f>
        <v>No</v>
      </c>
      <c r="BD115" t="s">
        <v>86</v>
      </c>
      <c r="BF115" t="s">
        <v>7404</v>
      </c>
      <c r="BG115">
        <v>2050</v>
      </c>
      <c r="BL115" s="26"/>
      <c r="BN115" s="29"/>
      <c r="BP115" s="26"/>
    </row>
    <row r="116" spans="1:68" s="24" customFormat="1" ht="13.4" customHeight="1">
      <c r="A116" s="24">
        <v>113</v>
      </c>
      <c r="C116" s="26" t="s">
        <v>521</v>
      </c>
      <c r="D116" t="s">
        <v>7168</v>
      </c>
      <c r="F116" t="s">
        <v>2374</v>
      </c>
      <c r="H116" s="30" t="s">
        <v>522</v>
      </c>
      <c r="I116" s="24" t="s">
        <v>523</v>
      </c>
      <c r="J116" s="24">
        <v>-0.56399999999999995</v>
      </c>
      <c r="K116" s="24" t="s">
        <v>524</v>
      </c>
      <c r="L116" s="24">
        <v>324750</v>
      </c>
      <c r="N116" s="26">
        <v>31</v>
      </c>
      <c r="O116" s="24" t="s">
        <v>689</v>
      </c>
      <c r="Q116" s="26"/>
      <c r="R116" s="39"/>
      <c r="S116" s="39"/>
      <c r="T116" s="40"/>
      <c r="U116" s="24" t="s">
        <v>86</v>
      </c>
      <c r="V116" s="24" t="s">
        <v>7324</v>
      </c>
      <c r="W116" s="24" t="s">
        <v>7399</v>
      </c>
      <c r="X116" s="24">
        <v>2030</v>
      </c>
      <c r="AB116" s="24" t="s">
        <v>689</v>
      </c>
      <c r="AC116" s="24" t="s">
        <v>689</v>
      </c>
      <c r="AE116" s="26"/>
      <c r="AF116" t="str">
        <f>_xlfn.LET(
    _xlpm.result, _xlfn.XLOOKUP(C116, Table1[company_name], Table1[End_target], "NOT FOUND"),
    IF(_xlpm.result = "NOT FOUND", "NOT FOUND", IF(_xlpm.result = 0, "", _xlpm.result))
)</f>
        <v>Carbon neutral(ity)</v>
      </c>
      <c r="AG116" t="s">
        <v>870</v>
      </c>
      <c r="AH116" t="s">
        <v>691</v>
      </c>
      <c r="AI116" t="s">
        <v>7405</v>
      </c>
      <c r="AJ116">
        <v>2040</v>
      </c>
      <c r="AN116" t="str">
        <f>_xlfn.LET(
    _xlpm.result, _xlfn.XLOOKUP(C116, Table1[company_name], Table1[Carbon_credits], "NOT FOUND"),
    IF(_xlpm.result = "NOT FOUND", "NOT FOUND", IF(_xlpm.result = 0, "", _xlpm.result))
)</f>
        <v>Not Specified</v>
      </c>
      <c r="AO116" t="s">
        <v>3271</v>
      </c>
      <c r="AQ116" s="26"/>
      <c r="AR116"/>
      <c r="AS116"/>
      <c r="AT116"/>
      <c r="AU116"/>
      <c r="AY116"/>
      <c r="AZ116"/>
      <c r="BB116" s="26"/>
      <c r="BC116" t="str">
        <f>_xlfn.LET(
    _xlpm.result, _xlfn.XLOOKUP(C116, Table1[company_name], Table1[Separate_removal_target], "NOT FOUND"),
    IF(_xlpm.result = "NOT FOUND", "NOT FOUND", IF(_xlpm.result = 0, "", _xlpm.result))
)</f>
        <v>No</v>
      </c>
      <c r="BD116" t="s">
        <v>86</v>
      </c>
      <c r="BF116" t="s">
        <v>7405</v>
      </c>
      <c r="BG116">
        <v>2040</v>
      </c>
      <c r="BL116" s="26"/>
      <c r="BN116" s="29"/>
      <c r="BP116" s="26"/>
    </row>
    <row r="117" spans="1:68" s="24" customFormat="1" ht="13.4" customHeight="1">
      <c r="A117" s="24">
        <v>114</v>
      </c>
      <c r="C117" s="26" t="s">
        <v>1845</v>
      </c>
      <c r="D117" t="s">
        <v>7161</v>
      </c>
      <c r="F117" t="s">
        <v>7281</v>
      </c>
      <c r="H117" s="30" t="s">
        <v>1846</v>
      </c>
      <c r="I117" s="24" t="s">
        <v>1847</v>
      </c>
      <c r="J117" s="24">
        <v>0</v>
      </c>
      <c r="K117" s="24" t="s">
        <v>1848</v>
      </c>
      <c r="L117" s="24">
        <v>108301</v>
      </c>
      <c r="N117" s="26">
        <v>10</v>
      </c>
      <c r="O117" s="24" t="s">
        <v>86</v>
      </c>
      <c r="P117" s="24">
        <v>2020</v>
      </c>
      <c r="Q117" s="26">
        <v>2040</v>
      </c>
      <c r="R117" s="39"/>
      <c r="S117" s="39"/>
      <c r="T117" s="40"/>
      <c r="U117" s="24" t="s">
        <v>86</v>
      </c>
      <c r="V117" s="24" t="s">
        <v>265</v>
      </c>
      <c r="AB117" s="24" t="s">
        <v>689</v>
      </c>
      <c r="AC117" s="24" t="s">
        <v>689</v>
      </c>
      <c r="AE117" s="26"/>
      <c r="AF117" t="str">
        <f>_xlfn.LET(
    _xlpm.result, _xlfn.XLOOKUP(C117, Table1[company_name], Table1[End_target], "NOT FOUND"),
    IF(_xlpm.result = "NOT FOUND", "NOT FOUND", IF(_xlpm.result = 0, "", _xlpm.result))
)</f>
        <v>Net zero</v>
      </c>
      <c r="AG117"/>
      <c r="AH117"/>
      <c r="AI117"/>
      <c r="AJ117"/>
      <c r="AN117" t="str">
        <f>_xlfn.LET(
    _xlpm.result, _xlfn.XLOOKUP(C117, Table1[company_name], Table1[Carbon_credits], "NOT FOUND"),
    IF(_xlpm.result = "NOT FOUND", "NOT FOUND", IF(_xlpm.result = 0, "", _xlpm.result))
)</f>
        <v>Yes</v>
      </c>
      <c r="AO117"/>
      <c r="AQ117" s="26"/>
      <c r="AR117"/>
      <c r="AS117"/>
      <c r="AT117"/>
      <c r="AU117"/>
      <c r="AY117"/>
      <c r="AZ117"/>
      <c r="BB117" s="26"/>
      <c r="BC117" t="str">
        <f>_xlfn.LET(
    _xlpm.result, _xlfn.XLOOKUP(C117, Table1[company_name], Table1[Separate_removal_target], "NOT FOUND"),
    IF(_xlpm.result = "NOT FOUND", "NOT FOUND", IF(_xlpm.result = 0, "", _xlpm.result))
)</f>
        <v>No</v>
      </c>
      <c r="BD117"/>
      <c r="BF117"/>
      <c r="BG117"/>
      <c r="BL117" s="26"/>
      <c r="BN117" s="29"/>
      <c r="BP117" s="26"/>
    </row>
    <row r="118" spans="1:68" s="24" customFormat="1" ht="13.4" customHeight="1">
      <c r="A118" s="24">
        <v>115</v>
      </c>
      <c r="C118" s="26" t="s">
        <v>1555</v>
      </c>
      <c r="D118" t="s">
        <v>7212</v>
      </c>
      <c r="F118" t="s">
        <v>7286</v>
      </c>
      <c r="H118" s="30" t="s">
        <v>1556</v>
      </c>
      <c r="I118" s="24" t="s">
        <v>1557</v>
      </c>
      <c r="J118" s="24">
        <v>5.6000000000000001E-2</v>
      </c>
      <c r="K118" s="24" t="s">
        <v>1558</v>
      </c>
      <c r="L118" s="24">
        <v>319000</v>
      </c>
      <c r="N118" s="26">
        <v>31</v>
      </c>
      <c r="O118" s="24" t="s">
        <v>86</v>
      </c>
      <c r="P118" s="24">
        <v>2020</v>
      </c>
      <c r="Q118" s="26">
        <v>2040</v>
      </c>
      <c r="R118" s="39"/>
      <c r="S118" s="39"/>
      <c r="T118" s="40"/>
      <c r="U118" s="24" t="s">
        <v>86</v>
      </c>
      <c r="V118" s="24" t="s">
        <v>7324</v>
      </c>
      <c r="W118" s="24" t="s">
        <v>674</v>
      </c>
      <c r="X118" s="24">
        <v>2030</v>
      </c>
      <c r="Y118" s="24" t="s">
        <v>673</v>
      </c>
      <c r="Z118" s="24" t="s">
        <v>674</v>
      </c>
      <c r="AA118" s="24">
        <v>2050</v>
      </c>
      <c r="AB118" s="24" t="s">
        <v>86</v>
      </c>
      <c r="AC118" s="24" t="s">
        <v>86</v>
      </c>
      <c r="AD118" s="24">
        <v>2050</v>
      </c>
      <c r="AE118" s="26">
        <v>2050</v>
      </c>
      <c r="AF118" t="str">
        <f>_xlfn.LET(
    _xlpm.result, _xlfn.XLOOKUP(C118, Table1[company_name], Table1[End_target], "NOT FOUND"),
    IF(_xlpm.result = "NOT FOUND", "NOT FOUND", IF(_xlpm.result = 0, "", _xlpm.result))
)</f>
        <v>Net zero</v>
      </c>
      <c r="AG118"/>
      <c r="AH118"/>
      <c r="AI118"/>
      <c r="AJ118"/>
      <c r="AN118" t="str">
        <f>_xlfn.LET(
    _xlpm.result, _xlfn.XLOOKUP(C118, Table1[company_name], Table1[Carbon_credits], "NOT FOUND"),
    IF(_xlpm.result = "NOT FOUND", "NOT FOUND", IF(_xlpm.result = 0, "", _xlpm.result))
)</f>
        <v>Yes</v>
      </c>
      <c r="AO118"/>
      <c r="AQ118" s="26"/>
      <c r="AR118"/>
      <c r="AS118" t="s">
        <v>2283</v>
      </c>
      <c r="AT118" t="s">
        <v>4147</v>
      </c>
      <c r="AU118">
        <v>2050</v>
      </c>
      <c r="AY118" t="s">
        <v>266</v>
      </c>
      <c r="AZ118" t="s">
        <v>418</v>
      </c>
      <c r="BB118" s="26"/>
      <c r="BC118" t="str">
        <f>_xlfn.LET(
    _xlpm.result, _xlfn.XLOOKUP(C118, Table1[company_name], Table1[Separate_removal_target], "NOT FOUND"),
    IF(_xlpm.result = "NOT FOUND", "NOT FOUND", IF(_xlpm.result = 0, "", _xlpm.result))
)</f>
        <v>No</v>
      </c>
      <c r="BD118" t="s">
        <v>86</v>
      </c>
      <c r="BF118" t="s">
        <v>4147</v>
      </c>
      <c r="BG118">
        <v>2050</v>
      </c>
      <c r="BL118" s="26"/>
      <c r="BN118" s="29"/>
      <c r="BP118" s="26"/>
    </row>
    <row r="119" spans="1:68" s="24" customFormat="1" ht="13.4" customHeight="1">
      <c r="A119" s="24">
        <v>116</v>
      </c>
      <c r="C119" s="26" t="s">
        <v>1979</v>
      </c>
      <c r="D119" t="s">
        <v>7154</v>
      </c>
      <c r="F119" t="s">
        <v>2277</v>
      </c>
      <c r="H119" s="30" t="s">
        <v>1980</v>
      </c>
      <c r="I119" s="24" t="s">
        <v>1981</v>
      </c>
      <c r="J119" s="24">
        <v>0.65700000000000003</v>
      </c>
      <c r="K119" s="24" t="s">
        <v>1982</v>
      </c>
      <c r="L119" s="24">
        <v>110558</v>
      </c>
      <c r="N119" s="26">
        <v>9</v>
      </c>
      <c r="O119" s="24" t="s">
        <v>689</v>
      </c>
      <c r="Q119" s="26"/>
      <c r="R119" s="39"/>
      <c r="S119" s="39"/>
      <c r="T119" s="40"/>
      <c r="U119" s="24" t="s">
        <v>86</v>
      </c>
      <c r="V119" s="24" t="s">
        <v>7324</v>
      </c>
      <c r="W119" s="24" t="s">
        <v>674</v>
      </c>
      <c r="X119" s="24">
        <v>2030</v>
      </c>
      <c r="Y119" s="24" t="s">
        <v>673</v>
      </c>
      <c r="Z119" s="24" t="s">
        <v>674</v>
      </c>
      <c r="AA119" s="24">
        <v>2050</v>
      </c>
      <c r="AB119" s="24" t="s">
        <v>86</v>
      </c>
      <c r="AC119" s="24" t="s">
        <v>86</v>
      </c>
      <c r="AD119" s="24">
        <v>2050</v>
      </c>
      <c r="AE119" s="26">
        <v>2050</v>
      </c>
      <c r="AF119" t="str">
        <f>_xlfn.LET(
    _xlpm.result, _xlfn.XLOOKUP(C119, Table1[company_name], Table1[End_target], "NOT FOUND"),
    IF(_xlpm.result = "NOT FOUND", "NOT FOUND", IF(_xlpm.result = 0, "", _xlpm.result))
)</f>
        <v>Carbon neutral(ity)</v>
      </c>
      <c r="AG119" t="s">
        <v>7346</v>
      </c>
      <c r="AH119" t="s">
        <v>2283</v>
      </c>
      <c r="AI119" t="s">
        <v>4159</v>
      </c>
      <c r="AJ119">
        <v>2030</v>
      </c>
      <c r="AN119" t="str">
        <f>_xlfn.LET(
    _xlpm.result, _xlfn.XLOOKUP(C119, Table1[company_name], Table1[Carbon_credits], "NOT FOUND"),
    IF(_xlpm.result = "NOT FOUND", "NOT FOUND", IF(_xlpm.result = 0, "", _xlpm.result))
)</f>
        <v>Not Specified</v>
      </c>
      <c r="AO119" t="s">
        <v>267</v>
      </c>
      <c r="AQ119" s="26"/>
      <c r="AR119"/>
      <c r="AS119"/>
      <c r="AT119"/>
      <c r="AU119"/>
      <c r="AY119"/>
      <c r="AZ119"/>
      <c r="BB119" s="26"/>
      <c r="BC119" t="str">
        <f>_xlfn.LET(
    _xlpm.result, _xlfn.XLOOKUP(C119, Table1[company_name], Table1[Separate_removal_target], "NOT FOUND"),
    IF(_xlpm.result = "NOT FOUND", "NOT FOUND", IF(_xlpm.result = 0, "", _xlpm.result))
)</f>
        <v>No</v>
      </c>
      <c r="BD119"/>
      <c r="BF119" t="s">
        <v>4159</v>
      </c>
      <c r="BG119">
        <v>2030</v>
      </c>
      <c r="BL119" s="26"/>
      <c r="BN119" s="29"/>
      <c r="BP119" s="26"/>
    </row>
    <row r="120" spans="1:68" s="24" customFormat="1" ht="13.4" customHeight="1">
      <c r="A120" s="24">
        <v>117</v>
      </c>
      <c r="C120" s="26" t="s">
        <v>525</v>
      </c>
      <c r="D120" t="s">
        <v>5602</v>
      </c>
      <c r="F120" t="s">
        <v>2374</v>
      </c>
      <c r="H120" s="30" t="s">
        <v>526</v>
      </c>
      <c r="I120" s="24" t="s">
        <v>527</v>
      </c>
      <c r="J120" s="24">
        <v>-0.17399999999999999</v>
      </c>
      <c r="K120" s="24" t="s">
        <v>528</v>
      </c>
      <c r="L120" s="24">
        <v>200518</v>
      </c>
      <c r="N120" s="26">
        <v>25</v>
      </c>
      <c r="O120" s="24" t="s">
        <v>689</v>
      </c>
      <c r="Q120" s="26"/>
      <c r="R120" s="39"/>
      <c r="S120" s="39"/>
      <c r="T120" s="40"/>
      <c r="U120" s="24" t="s">
        <v>86</v>
      </c>
      <c r="V120" s="24" t="s">
        <v>7324</v>
      </c>
      <c r="W120" s="24" t="s">
        <v>674</v>
      </c>
      <c r="X120" s="24">
        <v>2030</v>
      </c>
      <c r="AB120" s="24" t="s">
        <v>689</v>
      </c>
      <c r="AC120" s="24" t="s">
        <v>689</v>
      </c>
      <c r="AE120" s="26"/>
      <c r="AF120" t="str">
        <f>_xlfn.LET(
    _xlpm.result, _xlfn.XLOOKUP(C120, Table1[company_name], Table1[End_target], "NOT FOUND"),
    IF(_xlpm.result = "NOT FOUND", "NOT FOUND", IF(_xlpm.result = 0, "", _xlpm.result))
)</f>
        <v/>
      </c>
      <c r="AG120"/>
      <c r="AH120"/>
      <c r="AI120"/>
      <c r="AJ120"/>
      <c r="AN120" t="str">
        <f>_xlfn.LET(
    _xlpm.result, _xlfn.XLOOKUP(C120, Table1[company_name], Table1[Carbon_credits], "NOT FOUND"),
    IF(_xlpm.result = "NOT FOUND", "NOT FOUND", IF(_xlpm.result = 0, "", _xlpm.result))
)</f>
        <v/>
      </c>
      <c r="AO120"/>
      <c r="AQ120" s="26"/>
      <c r="AR120"/>
      <c r="AS120"/>
      <c r="AT120"/>
      <c r="AU120"/>
      <c r="AY120"/>
      <c r="AZ120"/>
      <c r="BB120" s="26"/>
      <c r="BC120" t="str">
        <f>_xlfn.LET(
    _xlpm.result, _xlfn.XLOOKUP(C120, Table1[company_name], Table1[Separate_removal_target], "NOT FOUND"),
    IF(_xlpm.result = "NOT FOUND", "NOT FOUND", IF(_xlpm.result = 0, "", _xlpm.result))
)</f>
        <v/>
      </c>
      <c r="BD120"/>
      <c r="BF120"/>
      <c r="BG120"/>
      <c r="BL120" s="26"/>
      <c r="BN120" s="29"/>
      <c r="BP120" s="26"/>
    </row>
    <row r="121" spans="1:68" s="24" customFormat="1" ht="13.4" customHeight="1">
      <c r="A121" s="24">
        <v>118</v>
      </c>
      <c r="C121" s="26" t="s">
        <v>531</v>
      </c>
      <c r="D121" t="s">
        <v>6643</v>
      </c>
      <c r="F121" t="s">
        <v>2277</v>
      </c>
      <c r="H121" s="30" t="s">
        <v>532</v>
      </c>
      <c r="I121" s="24" t="s">
        <v>533</v>
      </c>
      <c r="J121" s="24">
        <v>-0.66500000000000004</v>
      </c>
      <c r="K121" s="24" t="s">
        <v>534</v>
      </c>
      <c r="L121" s="24">
        <v>23653</v>
      </c>
      <c r="N121" s="26">
        <v>5</v>
      </c>
      <c r="O121" s="24" t="s">
        <v>689</v>
      </c>
      <c r="Q121" s="26"/>
      <c r="R121" s="39"/>
      <c r="S121" s="39"/>
      <c r="T121" s="40"/>
      <c r="U121" s="24" t="s">
        <v>86</v>
      </c>
      <c r="V121" s="24" t="s">
        <v>7324</v>
      </c>
      <c r="W121" s="24" t="s">
        <v>674</v>
      </c>
      <c r="X121" s="24">
        <v>2030</v>
      </c>
      <c r="Y121" s="24" t="s">
        <v>673</v>
      </c>
      <c r="Z121" s="24" t="s">
        <v>674</v>
      </c>
      <c r="AA121" s="24">
        <v>2050</v>
      </c>
      <c r="AB121" s="24" t="s">
        <v>86</v>
      </c>
      <c r="AC121" s="24" t="s">
        <v>86</v>
      </c>
      <c r="AD121" s="24">
        <v>2050</v>
      </c>
      <c r="AE121" s="26">
        <v>2050</v>
      </c>
      <c r="AF121" t="str">
        <f>_xlfn.LET(
    _xlpm.result, _xlfn.XLOOKUP(C121, Table1[company_name], Table1[End_target], "NOT FOUND"),
    IF(_xlpm.result = "NOT FOUND", "NOT FOUND", IF(_xlpm.result = 0, "", _xlpm.result))
)</f>
        <v/>
      </c>
      <c r="AG121"/>
      <c r="AH121"/>
      <c r="AI121"/>
      <c r="AJ121"/>
      <c r="AN121" t="str">
        <f>_xlfn.LET(
    _xlpm.result, _xlfn.XLOOKUP(C121, Table1[company_name], Table1[Carbon_credits], "NOT FOUND"),
    IF(_xlpm.result = "NOT FOUND", "NOT FOUND", IF(_xlpm.result = 0, "", _xlpm.result))
)</f>
        <v/>
      </c>
      <c r="AO121"/>
      <c r="AQ121" s="26"/>
      <c r="AR121"/>
      <c r="AS121"/>
      <c r="AT121"/>
      <c r="AU121"/>
      <c r="AY121"/>
      <c r="AZ121"/>
      <c r="BB121" s="26"/>
      <c r="BC121" t="str">
        <f>_xlfn.LET(
    _xlpm.result, _xlfn.XLOOKUP(C121, Table1[company_name], Table1[Separate_removal_target], "NOT FOUND"),
    IF(_xlpm.result = "NOT FOUND", "NOT FOUND", IF(_xlpm.result = 0, "", _xlpm.result))
)</f>
        <v/>
      </c>
      <c r="BD121"/>
      <c r="BF121"/>
      <c r="BG121"/>
      <c r="BL121" s="26"/>
      <c r="BN121" s="29"/>
      <c r="BP121" s="26"/>
    </row>
    <row r="122" spans="1:68" s="24" customFormat="1" ht="13.4" customHeight="1">
      <c r="A122" s="24">
        <v>119</v>
      </c>
      <c r="C122" s="26" t="s">
        <v>540</v>
      </c>
      <c r="D122" t="s">
        <v>7176</v>
      </c>
      <c r="F122" t="s">
        <v>2277</v>
      </c>
      <c r="H122" s="30" t="s">
        <v>541</v>
      </c>
      <c r="I122" s="24" t="s">
        <v>542</v>
      </c>
      <c r="J122" s="24">
        <v>-0.44</v>
      </c>
      <c r="K122" s="24" t="s">
        <v>543</v>
      </c>
      <c r="L122" s="24">
        <v>193615</v>
      </c>
      <c r="N122" s="26">
        <v>13</v>
      </c>
      <c r="O122" s="24" t="s">
        <v>86</v>
      </c>
      <c r="P122" s="24">
        <v>2021</v>
      </c>
      <c r="Q122" s="26">
        <v>2023</v>
      </c>
      <c r="R122" s="39"/>
      <c r="S122" s="39"/>
      <c r="T122" s="40"/>
      <c r="U122" s="24" t="s">
        <v>689</v>
      </c>
      <c r="V122" s="24" t="s">
        <v>689</v>
      </c>
      <c r="AB122" s="24" t="s">
        <v>689</v>
      </c>
      <c r="AC122" s="24" t="s">
        <v>689</v>
      </c>
      <c r="AE122" s="26"/>
      <c r="AF122" t="str">
        <f>_xlfn.LET(
    _xlpm.result, _xlfn.XLOOKUP(C122, Table1[company_name], Table1[End_target], "NOT FOUND"),
    IF(_xlpm.result = "NOT FOUND", "NOT FOUND", IF(_xlpm.result = 0, "", _xlpm.result))
)</f>
        <v>Emissions reduction target</v>
      </c>
      <c r="AG122"/>
      <c r="AH122"/>
      <c r="AI122"/>
      <c r="AJ122"/>
      <c r="AN122" t="str">
        <f>_xlfn.LET(
    _xlpm.result, _xlfn.XLOOKUP(C122, Table1[company_name], Table1[Carbon_credits], "NOT FOUND"),
    IF(_xlpm.result = "NOT FOUND", "NOT FOUND", IF(_xlpm.result = 0, "", _xlpm.result))
)</f>
        <v>Not Specified</v>
      </c>
      <c r="AO122"/>
      <c r="AQ122" s="26"/>
      <c r="AR122"/>
      <c r="AS122"/>
      <c r="AT122"/>
      <c r="AU122"/>
      <c r="AY122"/>
      <c r="AZ122"/>
      <c r="BB122" s="26"/>
      <c r="BC122" t="str">
        <f>_xlfn.LET(
    _xlpm.result, _xlfn.XLOOKUP(C122, Table1[company_name], Table1[Separate_removal_target], "NOT FOUND"),
    IF(_xlpm.result = "NOT FOUND", "NOT FOUND", IF(_xlpm.result = 0, "", _xlpm.result))
)</f>
        <v>No</v>
      </c>
      <c r="BD122" t="s">
        <v>86</v>
      </c>
      <c r="BF122" t="s">
        <v>4170</v>
      </c>
      <c r="BG122">
        <v>2025</v>
      </c>
      <c r="BL122" s="26"/>
      <c r="BN122" s="29"/>
      <c r="BP122" s="26"/>
    </row>
    <row r="123" spans="1:68" s="24" customFormat="1" ht="13.4" customHeight="1">
      <c r="A123" s="24">
        <v>120</v>
      </c>
      <c r="C123" s="26" t="s">
        <v>1574</v>
      </c>
      <c r="D123" t="s">
        <v>7161</v>
      </c>
      <c r="F123" t="s">
        <v>2800</v>
      </c>
      <c r="H123" s="30" t="s">
        <v>1575</v>
      </c>
      <c r="I123" s="24" t="s">
        <v>1576</v>
      </c>
      <c r="J123" s="24">
        <v>-0.69799999999999995</v>
      </c>
      <c r="K123" s="24" t="s">
        <v>1577</v>
      </c>
      <c r="L123" s="24">
        <v>49185</v>
      </c>
      <c r="N123" s="26">
        <v>31</v>
      </c>
      <c r="O123" s="24" t="s">
        <v>689</v>
      </c>
      <c r="Q123" s="26"/>
      <c r="R123" s="39"/>
      <c r="S123" s="39"/>
      <c r="T123" s="40"/>
      <c r="U123" s="24" t="s">
        <v>689</v>
      </c>
      <c r="V123" s="24" t="s">
        <v>689</v>
      </c>
      <c r="AB123" s="24" t="s">
        <v>689</v>
      </c>
      <c r="AC123" s="24" t="s">
        <v>689</v>
      </c>
      <c r="AE123" s="26"/>
      <c r="AF123" t="str">
        <f>_xlfn.LET(
    _xlpm.result, _xlfn.XLOOKUP(C123, Table1[company_name], Table1[End_target], "NOT FOUND"),
    IF(_xlpm.result = "NOT FOUND", "NOT FOUND", IF(_xlpm.result = 0, "", _xlpm.result))
)</f>
        <v>Net zero</v>
      </c>
      <c r="AG123"/>
      <c r="AH123"/>
      <c r="AI123"/>
      <c r="AJ123"/>
      <c r="AN123" t="str">
        <f>_xlfn.LET(
    _xlpm.result, _xlfn.XLOOKUP(C123, Table1[company_name], Table1[Carbon_credits], "NOT FOUND"),
    IF(_xlpm.result = "NOT FOUND", "NOT FOUND", IF(_xlpm.result = 0, "", _xlpm.result))
)</f>
        <v>Yes</v>
      </c>
      <c r="AO123"/>
      <c r="AQ123" s="26"/>
      <c r="AR123"/>
      <c r="AS123" t="s">
        <v>691</v>
      </c>
      <c r="AT123" t="s">
        <v>4178</v>
      </c>
      <c r="AU123">
        <v>2050</v>
      </c>
      <c r="AY123" t="s">
        <v>266</v>
      </c>
      <c r="AZ123" t="s">
        <v>418</v>
      </c>
      <c r="BB123" s="26"/>
      <c r="BC123" t="str">
        <f>_xlfn.LET(
    _xlpm.result, _xlfn.XLOOKUP(C123, Table1[company_name], Table1[Separate_removal_target], "NOT FOUND"),
    IF(_xlpm.result = "NOT FOUND", "NOT FOUND", IF(_xlpm.result = 0, "", _xlpm.result))
)</f>
        <v>No</v>
      </c>
      <c r="BD123" t="s">
        <v>86</v>
      </c>
      <c r="BF123" t="s">
        <v>4178</v>
      </c>
      <c r="BG123">
        <v>2050</v>
      </c>
      <c r="BL123" s="26"/>
      <c r="BN123" s="29"/>
      <c r="BP123" s="26"/>
    </row>
    <row r="124" spans="1:68" s="24" customFormat="1" ht="13.4" customHeight="1">
      <c r="A124" s="24">
        <v>121</v>
      </c>
      <c r="C124" s="26" t="s">
        <v>544</v>
      </c>
      <c r="D124" t="s">
        <v>7158</v>
      </c>
      <c r="F124" t="s">
        <v>7256</v>
      </c>
      <c r="H124" s="30" t="s">
        <v>545</v>
      </c>
      <c r="I124" s="24" t="s">
        <v>546</v>
      </c>
      <c r="J124" s="24">
        <v>-94.27</v>
      </c>
      <c r="K124" s="24" t="s">
        <v>547</v>
      </c>
      <c r="L124" s="24">
        <v>129198</v>
      </c>
      <c r="N124" s="26">
        <v>31</v>
      </c>
      <c r="O124" s="24" t="s">
        <v>689</v>
      </c>
      <c r="Q124" s="26"/>
      <c r="R124" s="39"/>
      <c r="S124" s="39"/>
      <c r="T124" s="40"/>
      <c r="U124" s="24" t="s">
        <v>689</v>
      </c>
      <c r="V124" s="24" t="s">
        <v>689</v>
      </c>
      <c r="AB124" s="24" t="s">
        <v>689</v>
      </c>
      <c r="AC124" s="24" t="s">
        <v>689</v>
      </c>
      <c r="AE124" s="26"/>
      <c r="AF124" t="str">
        <f>_xlfn.LET(
    _xlpm.result, _xlfn.XLOOKUP(C124, Table1[company_name], Table1[End_target], "NOT FOUND"),
    IF(_xlpm.result = "NOT FOUND", "NOT FOUND", IF(_xlpm.result = 0, "", _xlpm.result))
)</f>
        <v/>
      </c>
      <c r="AG124"/>
      <c r="AH124"/>
      <c r="AI124"/>
      <c r="AJ124"/>
      <c r="AN124" t="str">
        <f>_xlfn.LET(
    _xlpm.result, _xlfn.XLOOKUP(C124, Table1[company_name], Table1[Carbon_credits], "NOT FOUND"),
    IF(_xlpm.result = "NOT FOUND", "NOT FOUND", IF(_xlpm.result = 0, "", _xlpm.result))
)</f>
        <v/>
      </c>
      <c r="AO124"/>
      <c r="AQ124" s="26"/>
      <c r="AR124"/>
      <c r="AS124"/>
      <c r="AT124"/>
      <c r="AU124"/>
      <c r="AY124"/>
      <c r="AZ124"/>
      <c r="BB124" s="26"/>
      <c r="BC124" t="str">
        <f>_xlfn.LET(
    _xlpm.result, _xlfn.XLOOKUP(C124, Table1[company_name], Table1[Separate_removal_target], "NOT FOUND"),
    IF(_xlpm.result = "NOT FOUND", "NOT FOUND", IF(_xlpm.result = 0, "", _xlpm.result))
)</f>
        <v/>
      </c>
      <c r="BD124"/>
      <c r="BF124"/>
      <c r="BG124"/>
      <c r="BL124" s="26"/>
      <c r="BN124" s="29"/>
      <c r="BP124" s="26"/>
    </row>
    <row r="125" spans="1:68" s="24" customFormat="1" ht="13.4" customHeight="1">
      <c r="A125" s="24">
        <v>122</v>
      </c>
      <c r="C125" s="26" t="s">
        <v>2173</v>
      </c>
      <c r="D125" t="s">
        <v>7207</v>
      </c>
      <c r="F125" t="s">
        <v>7286</v>
      </c>
      <c r="H125" s="30" t="s">
        <v>2174</v>
      </c>
      <c r="I125" s="24" t="s">
        <v>2175</v>
      </c>
      <c r="J125" s="24">
        <v>1.1120000000000001</v>
      </c>
      <c r="K125" s="24" t="s">
        <v>2176</v>
      </c>
      <c r="L125" s="24">
        <v>205040</v>
      </c>
      <c r="N125" s="26">
        <v>31</v>
      </c>
      <c r="O125" s="24" t="s">
        <v>86</v>
      </c>
      <c r="P125" s="24">
        <v>2022</v>
      </c>
      <c r="Q125" s="26">
        <v>2025</v>
      </c>
      <c r="R125" s="39"/>
      <c r="S125" s="39"/>
      <c r="T125" s="40"/>
      <c r="U125" s="24" t="s">
        <v>86</v>
      </c>
      <c r="V125" s="24" t="s">
        <v>7324</v>
      </c>
      <c r="W125" s="24" t="s">
        <v>674</v>
      </c>
      <c r="X125" s="24" t="s">
        <v>3086</v>
      </c>
      <c r="Y125" s="24" t="s">
        <v>673</v>
      </c>
      <c r="Z125" s="24" t="s">
        <v>674</v>
      </c>
      <c r="AA125" s="24" t="s">
        <v>4274</v>
      </c>
      <c r="AB125" s="24" t="s">
        <v>86</v>
      </c>
      <c r="AC125" s="24" t="s">
        <v>86</v>
      </c>
      <c r="AD125" s="24" t="s">
        <v>4274</v>
      </c>
      <c r="AE125" s="26" t="s">
        <v>4274</v>
      </c>
      <c r="AF125" t="str">
        <f>_xlfn.LET(
    _xlpm.result, _xlfn.XLOOKUP(C125, Table1[company_name], Table1[End_target], "NOT FOUND"),
    IF(_xlpm.result = "NOT FOUND", "NOT FOUND", IF(_xlpm.result = 0, "", _xlpm.result))
)</f>
        <v>Net zero</v>
      </c>
      <c r="AG125"/>
      <c r="AH125"/>
      <c r="AI125"/>
      <c r="AJ125"/>
      <c r="AN125" t="str">
        <f>_xlfn.LET(
    _xlpm.result, _xlfn.XLOOKUP(C125, Table1[company_name], Table1[Carbon_credits], "NOT FOUND"),
    IF(_xlpm.result = "NOT FOUND", "NOT FOUND", IF(_xlpm.result = 0, "", _xlpm.result))
)</f>
        <v>Yes</v>
      </c>
      <c r="AO125"/>
      <c r="AQ125" s="26"/>
      <c r="AR125"/>
      <c r="AS125"/>
      <c r="AT125"/>
      <c r="AU125"/>
      <c r="AY125"/>
      <c r="AZ125"/>
      <c r="BB125" s="26"/>
      <c r="BC125" t="str">
        <f>_xlfn.LET(
    _xlpm.result, _xlfn.XLOOKUP(C125, Table1[company_name], Table1[Separate_removal_target], "NOT FOUND"),
    IF(_xlpm.result = "NOT FOUND", "NOT FOUND", IF(_xlpm.result = 0, "", _xlpm.result))
)</f>
        <v>No</v>
      </c>
      <c r="BD125"/>
      <c r="BF125"/>
      <c r="BG125"/>
      <c r="BL125" s="26"/>
      <c r="BN125" s="29"/>
      <c r="BP125" s="26"/>
    </row>
    <row r="126" spans="1:68" s="24" customFormat="1" ht="13.4" customHeight="1">
      <c r="A126" s="24">
        <v>123</v>
      </c>
      <c r="C126" s="26" t="s">
        <v>548</v>
      </c>
      <c r="D126" t="s">
        <v>7215</v>
      </c>
      <c r="F126" t="s">
        <v>7286</v>
      </c>
      <c r="H126" s="30" t="s">
        <v>549</v>
      </c>
      <c r="I126" s="24" t="s">
        <v>550</v>
      </c>
      <c r="J126" s="24">
        <v>-0.13800000000000001</v>
      </c>
      <c r="K126" s="24" t="s">
        <v>551</v>
      </c>
      <c r="L126" s="24">
        <v>372180</v>
      </c>
      <c r="N126" s="26">
        <v>31</v>
      </c>
      <c r="O126" s="24" t="s">
        <v>689</v>
      </c>
      <c r="Q126" s="26"/>
      <c r="R126" s="39"/>
      <c r="S126" s="39"/>
      <c r="T126" s="40"/>
      <c r="U126" s="24" t="s">
        <v>689</v>
      </c>
      <c r="V126" s="24" t="s">
        <v>689</v>
      </c>
      <c r="AB126" s="24" t="s">
        <v>689</v>
      </c>
      <c r="AC126" s="24" t="s">
        <v>689</v>
      </c>
      <c r="AE126" s="26"/>
      <c r="AF126" t="str">
        <f>_xlfn.LET(
    _xlpm.result, _xlfn.XLOOKUP(C126, Table1[company_name], Table1[End_target], "NOT FOUND"),
    IF(_xlpm.result = "NOT FOUND", "NOT FOUND", IF(_xlpm.result = 0, "", _xlpm.result))
)</f>
        <v>Carbon neutral(ity)</v>
      </c>
      <c r="AG126"/>
      <c r="AH126"/>
      <c r="AI126"/>
      <c r="AJ126"/>
      <c r="AN126" t="str">
        <f>_xlfn.LET(
    _xlpm.result, _xlfn.XLOOKUP(C126, Table1[company_name], Table1[Carbon_credits], "NOT FOUND"),
    IF(_xlpm.result = "NOT FOUND", "NOT FOUND", IF(_xlpm.result = 0, "", _xlpm.result))
)</f>
        <v>No</v>
      </c>
      <c r="AO126"/>
      <c r="AQ126" s="26"/>
      <c r="AR126"/>
      <c r="AS126"/>
      <c r="AT126"/>
      <c r="AU126"/>
      <c r="AY126"/>
      <c r="AZ126"/>
      <c r="BB126" s="26"/>
      <c r="BC126" t="str">
        <f>_xlfn.LET(
    _xlpm.result, _xlfn.XLOOKUP(C126, Table1[company_name], Table1[Separate_removal_target], "NOT FOUND"),
    IF(_xlpm.result = "NOT FOUND", "NOT FOUND", IF(_xlpm.result = 0, "", _xlpm.result))
)</f>
        <v>No</v>
      </c>
      <c r="BD126"/>
      <c r="BF126"/>
      <c r="BG126"/>
      <c r="BL126" s="26"/>
      <c r="BN126" s="29"/>
      <c r="BP126" s="26"/>
    </row>
    <row r="127" spans="1:68" s="24" customFormat="1" ht="13.4" customHeight="1">
      <c r="A127" s="24">
        <v>124</v>
      </c>
      <c r="C127" s="26" t="s">
        <v>764</v>
      </c>
      <c r="D127" t="s">
        <v>7215</v>
      </c>
      <c r="F127" t="s">
        <v>2428</v>
      </c>
      <c r="H127" s="30" t="s">
        <v>765</v>
      </c>
      <c r="I127" s="24" t="s">
        <v>766</v>
      </c>
      <c r="J127" s="24">
        <v>-9.4E-2</v>
      </c>
      <c r="K127" s="24" t="s">
        <v>767</v>
      </c>
      <c r="L127" s="24">
        <v>559051</v>
      </c>
      <c r="N127" s="26">
        <v>31</v>
      </c>
      <c r="O127" s="24" t="s">
        <v>689</v>
      </c>
      <c r="Q127" s="26"/>
      <c r="R127" s="39"/>
      <c r="S127" s="39"/>
      <c r="T127" s="40"/>
      <c r="U127" s="24" t="s">
        <v>86</v>
      </c>
      <c r="V127" s="24" t="s">
        <v>7324</v>
      </c>
      <c r="W127" s="24" t="s">
        <v>674</v>
      </c>
      <c r="X127" s="24">
        <v>2030</v>
      </c>
      <c r="Y127" s="24" t="s">
        <v>673</v>
      </c>
      <c r="Z127" s="24" t="s">
        <v>674</v>
      </c>
      <c r="AA127" s="24">
        <v>2050</v>
      </c>
      <c r="AB127" s="24" t="s">
        <v>86</v>
      </c>
      <c r="AC127" s="24" t="s">
        <v>86</v>
      </c>
      <c r="AD127" s="24">
        <v>2050</v>
      </c>
      <c r="AE127" s="26">
        <v>2050</v>
      </c>
      <c r="AF127" t="str">
        <f>_xlfn.LET(
    _xlpm.result, _xlfn.XLOOKUP(C127, Table1[company_name], Table1[End_target], "NOT FOUND"),
    IF(_xlpm.result = "NOT FOUND", "NOT FOUND", IF(_xlpm.result = 0, "", _xlpm.result))
)</f>
        <v>Net zero</v>
      </c>
      <c r="AG127"/>
      <c r="AH127"/>
      <c r="AI127"/>
      <c r="AJ127"/>
      <c r="AN127" t="str">
        <f>_xlfn.LET(
    _xlpm.result, _xlfn.XLOOKUP(C127, Table1[company_name], Table1[Carbon_credits], "NOT FOUND"),
    IF(_xlpm.result = "NOT FOUND", "NOT FOUND", IF(_xlpm.result = 0, "", _xlpm.result))
)</f>
        <v>Yes</v>
      </c>
      <c r="AO127"/>
      <c r="AQ127" s="26"/>
      <c r="AR127"/>
      <c r="AS127"/>
      <c r="AT127"/>
      <c r="AU127"/>
      <c r="AY127"/>
      <c r="AZ127"/>
      <c r="BB127" s="26"/>
      <c r="BC127" t="str">
        <f>_xlfn.LET(
    _xlpm.result, _xlfn.XLOOKUP(C127, Table1[company_name], Table1[Separate_removal_target], "NOT FOUND"),
    IF(_xlpm.result = "NOT FOUND", "NOT FOUND", IF(_xlpm.result = 0, "", _xlpm.result))
)</f>
        <v>No</v>
      </c>
      <c r="BD127"/>
      <c r="BF127"/>
      <c r="BG127"/>
      <c r="BL127" s="26"/>
      <c r="BN127" s="29"/>
      <c r="BP127" s="26"/>
    </row>
    <row r="128" spans="1:68" s="24" customFormat="1" ht="13.4" customHeight="1">
      <c r="A128" s="24">
        <v>125</v>
      </c>
      <c r="C128" s="26" t="s">
        <v>552</v>
      </c>
      <c r="D128" t="s">
        <v>7190</v>
      </c>
      <c r="F128" t="s">
        <v>2374</v>
      </c>
      <c r="H128" s="30" t="s">
        <v>553</v>
      </c>
      <c r="I128" s="24" t="s">
        <v>554</v>
      </c>
      <c r="J128" s="24">
        <v>0.11700000000000001</v>
      </c>
      <c r="K128" s="24" t="s">
        <v>555</v>
      </c>
      <c r="L128" s="24">
        <v>78401</v>
      </c>
      <c r="N128" s="26">
        <v>31</v>
      </c>
      <c r="O128" s="24" t="s">
        <v>689</v>
      </c>
      <c r="Q128" s="26"/>
      <c r="R128" s="39"/>
      <c r="S128" s="39"/>
      <c r="T128" s="40"/>
      <c r="U128" s="24" t="s">
        <v>86</v>
      </c>
      <c r="V128" s="24" t="s">
        <v>870</v>
      </c>
      <c r="AB128" s="24" t="s">
        <v>689</v>
      </c>
      <c r="AC128" s="24" t="s">
        <v>689</v>
      </c>
      <c r="AE128" s="26"/>
      <c r="AF128" t="str">
        <f>_xlfn.LET(
    _xlpm.result, _xlfn.XLOOKUP(C128, Table1[company_name], Table1[End_target], "NOT FOUND"),
    IF(_xlpm.result = "NOT FOUND", "NOT FOUND", IF(_xlpm.result = 0, "", _xlpm.result))
)</f>
        <v>Net zero</v>
      </c>
      <c r="AG128"/>
      <c r="AH128"/>
      <c r="AI128"/>
      <c r="AJ128"/>
      <c r="AN128" t="str">
        <f>_xlfn.LET(
    _xlpm.result, _xlfn.XLOOKUP(C128, Table1[company_name], Table1[Carbon_credits], "NOT FOUND"),
    IF(_xlpm.result = "NOT FOUND", "NOT FOUND", IF(_xlpm.result = 0, "", _xlpm.result))
)</f>
        <v>Not Specified</v>
      </c>
      <c r="AO128"/>
      <c r="AQ128" s="26"/>
      <c r="AR128"/>
      <c r="AS128"/>
      <c r="AT128"/>
      <c r="AU128"/>
      <c r="AY128"/>
      <c r="AZ128"/>
      <c r="BB128" s="26"/>
      <c r="BC128" t="str">
        <f>_xlfn.LET(
    _xlpm.result, _xlfn.XLOOKUP(C128, Table1[company_name], Table1[Separate_removal_target], "NOT FOUND"),
    IF(_xlpm.result = "NOT FOUND", "NOT FOUND", IF(_xlpm.result = 0, "", _xlpm.result))
)</f>
        <v>No</v>
      </c>
      <c r="BD128"/>
      <c r="BF128"/>
      <c r="BG128"/>
      <c r="BL128" s="26"/>
      <c r="BN128" s="29"/>
      <c r="BP128" s="26"/>
    </row>
    <row r="129" spans="1:68" s="24" customFormat="1" ht="13.4" customHeight="1">
      <c r="A129" s="24">
        <v>126</v>
      </c>
      <c r="C129" s="26" t="s">
        <v>1955</v>
      </c>
      <c r="D129" t="s">
        <v>7204</v>
      </c>
      <c r="F129" t="s">
        <v>7282</v>
      </c>
      <c r="H129" s="30" t="s">
        <v>1956</v>
      </c>
      <c r="I129" s="24" t="s">
        <v>1957</v>
      </c>
      <c r="J129" s="24">
        <v>0.31900000000000001</v>
      </c>
      <c r="K129" s="24" t="s">
        <v>1958</v>
      </c>
      <c r="L129" s="24">
        <v>83825</v>
      </c>
      <c r="N129" s="26">
        <v>11</v>
      </c>
      <c r="O129" s="24" t="s">
        <v>86</v>
      </c>
      <c r="P129" s="24">
        <v>2015</v>
      </c>
      <c r="Q129" s="26">
        <v>2020</v>
      </c>
      <c r="R129" s="39"/>
      <c r="S129" s="39"/>
      <c r="T129" s="40"/>
      <c r="U129" s="24" t="s">
        <v>86</v>
      </c>
      <c r="V129" s="24" t="s">
        <v>7324</v>
      </c>
      <c r="W129" s="24" t="s">
        <v>674</v>
      </c>
      <c r="X129" s="24">
        <v>2025</v>
      </c>
      <c r="AB129" s="24" t="s">
        <v>689</v>
      </c>
      <c r="AC129" s="24" t="s">
        <v>689</v>
      </c>
      <c r="AE129" s="26"/>
      <c r="AF129" t="str">
        <f>_xlfn.LET(
    _xlpm.result, _xlfn.XLOOKUP(C129, Table1[company_name], Table1[End_target], "NOT FOUND"),
    IF(_xlpm.result = "NOT FOUND", "NOT FOUND", IF(_xlpm.result = 0, "", _xlpm.result))
)</f>
        <v>Other</v>
      </c>
      <c r="AG129"/>
      <c r="AH129"/>
      <c r="AI129"/>
      <c r="AJ129"/>
      <c r="AN129" t="str">
        <f>_xlfn.LET(
    _xlpm.result, _xlfn.XLOOKUP(C129, Table1[company_name], Table1[Carbon_credits], "NOT FOUND"),
    IF(_xlpm.result = "NOT FOUND", "NOT FOUND", IF(_xlpm.result = 0, "", _xlpm.result))
)</f>
        <v>Yes</v>
      </c>
      <c r="AO129"/>
      <c r="AQ129" s="26"/>
      <c r="AR129"/>
      <c r="AS129"/>
      <c r="AT129"/>
      <c r="AU129"/>
      <c r="AY129"/>
      <c r="AZ129"/>
      <c r="BB129" s="26"/>
      <c r="BC129" t="str">
        <f>_xlfn.LET(
    _xlpm.result, _xlfn.XLOOKUP(C129, Table1[company_name], Table1[Separate_removal_target], "NOT FOUND"),
    IF(_xlpm.result = "NOT FOUND", "NOT FOUND", IF(_xlpm.result = 0, "", _xlpm.result))
)</f>
        <v>No</v>
      </c>
      <c r="BD129"/>
      <c r="BF129"/>
      <c r="BG129"/>
      <c r="BL129" s="26"/>
      <c r="BN129" s="29"/>
      <c r="BP129" s="26"/>
    </row>
    <row r="130" spans="1:68" s="24" customFormat="1" ht="13.4" customHeight="1">
      <c r="A130" s="24">
        <v>127</v>
      </c>
      <c r="C130" s="26" t="s">
        <v>1083</v>
      </c>
      <c r="D130" t="s">
        <v>7161</v>
      </c>
      <c r="F130" t="s">
        <v>5538</v>
      </c>
      <c r="H130" s="30" t="s">
        <v>1084</v>
      </c>
      <c r="I130" s="24" t="s">
        <v>1085</v>
      </c>
      <c r="J130" s="24">
        <v>-0.68100000000000005</v>
      </c>
      <c r="K130" s="24" t="s">
        <v>1086</v>
      </c>
      <c r="L130" s="24">
        <v>31528</v>
      </c>
      <c r="N130" s="26">
        <v>31</v>
      </c>
      <c r="O130" s="24" t="s">
        <v>689</v>
      </c>
      <c r="Q130" s="26"/>
      <c r="R130" s="39"/>
      <c r="S130" s="39"/>
      <c r="T130" s="40"/>
      <c r="U130" s="24" t="s">
        <v>86</v>
      </c>
      <c r="V130" s="24" t="s">
        <v>870</v>
      </c>
      <c r="AB130" s="24" t="s">
        <v>689</v>
      </c>
      <c r="AC130" s="24" t="s">
        <v>689</v>
      </c>
      <c r="AE130" s="26"/>
      <c r="AF130" t="str">
        <f>_xlfn.LET(
    _xlpm.result, _xlfn.XLOOKUP(C130, Table1[company_name], Table1[End_target], "NOT FOUND"),
    IF(_xlpm.result = "NOT FOUND", "NOT FOUND", IF(_xlpm.result = 0, "", _xlpm.result))
)</f>
        <v>Net zero</v>
      </c>
      <c r="AG130"/>
      <c r="AH130"/>
      <c r="AI130"/>
      <c r="AJ130"/>
      <c r="AN130" t="str">
        <f>_xlfn.LET(
    _xlpm.result, _xlfn.XLOOKUP(C130, Table1[company_name], Table1[Carbon_credits], "NOT FOUND"),
    IF(_xlpm.result = "NOT FOUND", "NOT FOUND", IF(_xlpm.result = 0, "", _xlpm.result))
)</f>
        <v>Yes</v>
      </c>
      <c r="AO130"/>
      <c r="AQ130" s="26"/>
      <c r="AR130"/>
      <c r="AS130" t="s">
        <v>2283</v>
      </c>
      <c r="AT130" t="s">
        <v>4254</v>
      </c>
      <c r="AU130">
        <v>2046</v>
      </c>
      <c r="AY130" t="s">
        <v>266</v>
      </c>
      <c r="AZ130" t="s">
        <v>418</v>
      </c>
      <c r="BB130" s="26"/>
      <c r="BC130" t="str">
        <f>_xlfn.LET(
    _xlpm.result, _xlfn.XLOOKUP(C130, Table1[company_name], Table1[Separate_removal_target], "NOT FOUND"),
    IF(_xlpm.result = "NOT FOUND", "NOT FOUND", IF(_xlpm.result = 0, "", _xlpm.result))
)</f>
        <v>No</v>
      </c>
      <c r="BD130"/>
      <c r="BF130" t="s">
        <v>4254</v>
      </c>
      <c r="BG130">
        <v>2046</v>
      </c>
      <c r="BL130" s="26"/>
      <c r="BN130" s="29"/>
      <c r="BP130" s="26"/>
    </row>
    <row r="131" spans="1:68" s="24" customFormat="1" ht="13.4" customHeight="1">
      <c r="A131" s="24">
        <v>128</v>
      </c>
      <c r="C131" s="26" t="s">
        <v>1491</v>
      </c>
      <c r="D131" t="s">
        <v>7195</v>
      </c>
      <c r="F131" t="s">
        <v>2540</v>
      </c>
      <c r="H131" s="30" t="s">
        <v>1492</v>
      </c>
      <c r="I131" s="24" t="s">
        <v>1493</v>
      </c>
      <c r="J131" s="24">
        <v>-0.25900000000000001</v>
      </c>
      <c r="K131" s="24" t="s">
        <v>1494</v>
      </c>
      <c r="L131" s="24">
        <v>341321</v>
      </c>
      <c r="N131" s="26">
        <v>31</v>
      </c>
      <c r="O131" s="24" t="s">
        <v>689</v>
      </c>
      <c r="Q131" s="26"/>
      <c r="R131" s="39"/>
      <c r="S131" s="39"/>
      <c r="T131" s="40"/>
      <c r="U131" s="24" t="s">
        <v>86</v>
      </c>
      <c r="V131" s="24" t="s">
        <v>7324</v>
      </c>
      <c r="W131" s="24" t="s">
        <v>674</v>
      </c>
      <c r="X131" s="24" t="s">
        <v>3086</v>
      </c>
      <c r="Y131" s="24" t="s">
        <v>673</v>
      </c>
      <c r="Z131" s="24" t="s">
        <v>674</v>
      </c>
      <c r="AA131" s="24" t="s">
        <v>4262</v>
      </c>
      <c r="AB131" s="24" t="s">
        <v>86</v>
      </c>
      <c r="AC131" s="24" t="s">
        <v>86</v>
      </c>
      <c r="AD131" s="24" t="s">
        <v>4262</v>
      </c>
      <c r="AE131" s="26" t="s">
        <v>4262</v>
      </c>
      <c r="AF131" t="str">
        <f>_xlfn.LET(
    _xlpm.result, _xlfn.XLOOKUP(C131, Table1[company_name], Table1[End_target], "NOT FOUND"),
    IF(_xlpm.result = "NOT FOUND", "NOT FOUND", IF(_xlpm.result = 0, "", _xlpm.result))
)</f>
        <v>Net zero</v>
      </c>
      <c r="AG131"/>
      <c r="AH131"/>
      <c r="AI131"/>
      <c r="AJ131"/>
      <c r="AN131" t="str">
        <f>_xlfn.LET(
    _xlpm.result, _xlfn.XLOOKUP(C131, Table1[company_name], Table1[Carbon_credits], "NOT FOUND"),
    IF(_xlpm.result = "NOT FOUND", "NOT FOUND", IF(_xlpm.result = 0, "", _xlpm.result))
)</f>
        <v>Not Specified</v>
      </c>
      <c r="AO131"/>
      <c r="AQ131" s="26"/>
      <c r="AR131"/>
      <c r="AS131"/>
      <c r="AT131"/>
      <c r="AU131"/>
      <c r="AY131"/>
      <c r="AZ131"/>
      <c r="BB131" s="26"/>
      <c r="BC131" t="str">
        <f>_xlfn.LET(
    _xlpm.result, _xlfn.XLOOKUP(C131, Table1[company_name], Table1[Separate_removal_target], "NOT FOUND"),
    IF(_xlpm.result = "NOT FOUND", "NOT FOUND", IF(_xlpm.result = 0, "", _xlpm.result))
)</f>
        <v>No</v>
      </c>
      <c r="BD131"/>
      <c r="BF131"/>
      <c r="BG131"/>
      <c r="BL131" s="26"/>
      <c r="BN131" s="29"/>
      <c r="BP131" s="26"/>
    </row>
    <row r="132" spans="1:68" s="24" customFormat="1" ht="13.4" customHeight="1">
      <c r="A132" s="24">
        <v>129</v>
      </c>
      <c r="C132" s="26" t="s">
        <v>1983</v>
      </c>
      <c r="D132" t="s">
        <v>7168</v>
      </c>
      <c r="F132" t="s">
        <v>7287</v>
      </c>
      <c r="H132" s="30" t="s">
        <v>1984</v>
      </c>
      <c r="I132" s="24" t="s">
        <v>1985</v>
      </c>
      <c r="J132" s="24">
        <v>0.39300000000000002</v>
      </c>
      <c r="K132" s="24" t="s">
        <v>1986</v>
      </c>
      <c r="L132" s="24">
        <v>229140</v>
      </c>
      <c r="N132" s="26">
        <v>31</v>
      </c>
      <c r="O132" s="24" t="s">
        <v>86</v>
      </c>
      <c r="P132" s="24">
        <v>2017</v>
      </c>
      <c r="Q132" s="26">
        <v>2030</v>
      </c>
      <c r="R132" s="39"/>
      <c r="S132" s="39"/>
      <c r="T132" s="40"/>
      <c r="U132" s="24" t="s">
        <v>86</v>
      </c>
      <c r="V132" s="24" t="s">
        <v>7324</v>
      </c>
      <c r="W132" s="24" t="s">
        <v>674</v>
      </c>
      <c r="X132" s="24" t="s">
        <v>3119</v>
      </c>
      <c r="Y132" s="24" t="s">
        <v>673</v>
      </c>
      <c r="Z132" s="24" t="s">
        <v>674</v>
      </c>
      <c r="AA132" s="24" t="s">
        <v>4274</v>
      </c>
      <c r="AB132" s="24" t="s">
        <v>86</v>
      </c>
      <c r="AC132" s="24" t="s">
        <v>86</v>
      </c>
      <c r="AD132" s="24" t="s">
        <v>4274</v>
      </c>
      <c r="AE132" s="26" t="s">
        <v>4274</v>
      </c>
      <c r="AF132" t="str">
        <f>_xlfn.LET(
    _xlpm.result, _xlfn.XLOOKUP(C132, Table1[company_name], Table1[End_target], "NOT FOUND"),
    IF(_xlpm.result = "NOT FOUND", "NOT FOUND", IF(_xlpm.result = 0, "", _xlpm.result))
)</f>
        <v>Net zero</v>
      </c>
      <c r="AG132"/>
      <c r="AH132"/>
      <c r="AI132"/>
      <c r="AJ132"/>
      <c r="AN132" t="str">
        <f>_xlfn.LET(
    _xlpm.result, _xlfn.XLOOKUP(C132, Table1[company_name], Table1[Carbon_credits], "NOT FOUND"),
    IF(_xlpm.result = "NOT FOUND", "NOT FOUND", IF(_xlpm.result = 0, "", _xlpm.result))
)</f>
        <v>Not Specified</v>
      </c>
      <c r="AO132"/>
      <c r="AQ132" s="26"/>
      <c r="AR132"/>
      <c r="AS132" t="s">
        <v>2283</v>
      </c>
      <c r="AT132" t="s">
        <v>4276</v>
      </c>
      <c r="AU132">
        <v>2050</v>
      </c>
      <c r="AY132" t="s">
        <v>267</v>
      </c>
      <c r="AZ132" t="s">
        <v>3271</v>
      </c>
      <c r="BB132" s="26"/>
      <c r="BC132" t="str">
        <f>_xlfn.LET(
    _xlpm.result, _xlfn.XLOOKUP(C132, Table1[company_name], Table1[Separate_removal_target], "NOT FOUND"),
    IF(_xlpm.result = "NOT FOUND", "NOT FOUND", IF(_xlpm.result = 0, "", _xlpm.result))
)</f>
        <v>No</v>
      </c>
      <c r="BD132" t="s">
        <v>86</v>
      </c>
      <c r="BF132" t="s">
        <v>4276</v>
      </c>
      <c r="BG132">
        <v>2050</v>
      </c>
      <c r="BL132" s="26"/>
      <c r="BN132" s="29"/>
      <c r="BP132" s="26"/>
    </row>
    <row r="133" spans="1:68" s="24" customFormat="1" ht="13.4" customHeight="1">
      <c r="A133" s="24">
        <v>130</v>
      </c>
      <c r="C133" s="26" t="s">
        <v>1392</v>
      </c>
      <c r="D133" t="s">
        <v>7183</v>
      </c>
      <c r="F133" t="s">
        <v>2540</v>
      </c>
      <c r="H133" s="30" t="s">
        <v>1393</v>
      </c>
      <c r="I133" s="24" t="s">
        <v>1394</v>
      </c>
      <c r="J133" s="24">
        <v>0.185</v>
      </c>
      <c r="K133" s="24" t="s">
        <v>1395</v>
      </c>
      <c r="L133" s="24">
        <v>156253</v>
      </c>
      <c r="N133" s="26">
        <v>24</v>
      </c>
      <c r="O133" s="24" t="s">
        <v>689</v>
      </c>
      <c r="Q133" s="26"/>
      <c r="R133" s="39"/>
      <c r="S133" s="39"/>
      <c r="T133" s="40"/>
      <c r="U133" s="24" t="s">
        <v>689</v>
      </c>
      <c r="V133" s="24" t="s">
        <v>689</v>
      </c>
      <c r="AB133" s="24" t="s">
        <v>689</v>
      </c>
      <c r="AC133" s="24" t="s">
        <v>689</v>
      </c>
      <c r="AE133" s="26"/>
      <c r="AF133" t="str">
        <f>_xlfn.LET(
    _xlpm.result, _xlfn.XLOOKUP(C133, Table1[company_name], Table1[End_target], "NOT FOUND"),
    IF(_xlpm.result = "NOT FOUND", "NOT FOUND", IF(_xlpm.result = 0, "", _xlpm.result))
)</f>
        <v>Net zero</v>
      </c>
      <c r="AG133"/>
      <c r="AH133"/>
      <c r="AI133"/>
      <c r="AJ133"/>
      <c r="AN133" t="str">
        <f>_xlfn.LET(
    _xlpm.result, _xlfn.XLOOKUP(C133, Table1[company_name], Table1[Carbon_credits], "NOT FOUND"),
    IF(_xlpm.result = "NOT FOUND", "NOT FOUND", IF(_xlpm.result = 0, "", _xlpm.result))
)</f>
        <v>Yes</v>
      </c>
      <c r="AO133"/>
      <c r="AQ133" s="26"/>
      <c r="AR133"/>
      <c r="AS133"/>
      <c r="AT133"/>
      <c r="AU133"/>
      <c r="AY133"/>
      <c r="AZ133"/>
      <c r="BB133" s="26"/>
      <c r="BC133" t="str">
        <f>_xlfn.LET(
    _xlpm.result, _xlfn.XLOOKUP(C133, Table1[company_name], Table1[Separate_removal_target], "NOT FOUND"),
    IF(_xlpm.result = "NOT FOUND", "NOT FOUND", IF(_xlpm.result = 0, "", _xlpm.result))
)</f>
        <v>No</v>
      </c>
      <c r="BD133"/>
      <c r="BF133"/>
      <c r="BG133"/>
      <c r="BL133" s="26"/>
      <c r="BN133" s="29"/>
      <c r="BP133" s="26"/>
    </row>
    <row r="134" spans="1:68" s="24" customFormat="1" ht="13.4" customHeight="1">
      <c r="A134" s="24">
        <v>131</v>
      </c>
      <c r="C134" s="26" t="s">
        <v>556</v>
      </c>
      <c r="D134" t="s">
        <v>7216</v>
      </c>
      <c r="F134" t="s">
        <v>7286</v>
      </c>
      <c r="H134" s="30" t="s">
        <v>557</v>
      </c>
      <c r="I134" s="24" t="s">
        <v>558</v>
      </c>
      <c r="J134" s="24">
        <v>-0.6</v>
      </c>
      <c r="K134" s="24" t="s">
        <v>559</v>
      </c>
      <c r="L134" s="24">
        <v>138100</v>
      </c>
      <c r="N134" s="26">
        <v>25</v>
      </c>
      <c r="O134" s="24" t="s">
        <v>86</v>
      </c>
      <c r="P134" s="24">
        <v>2015</v>
      </c>
      <c r="Q134" s="26">
        <v>2025</v>
      </c>
      <c r="R134" s="39"/>
      <c r="S134" s="39"/>
      <c r="T134" s="40"/>
      <c r="U134" s="24" t="s">
        <v>86</v>
      </c>
      <c r="V134" s="24" t="s">
        <v>7324</v>
      </c>
      <c r="W134" s="24" t="s">
        <v>674</v>
      </c>
      <c r="X134" s="24">
        <v>2030</v>
      </c>
      <c r="AB134" s="24" t="s">
        <v>689</v>
      </c>
      <c r="AC134" s="24" t="s">
        <v>689</v>
      </c>
      <c r="AE134" s="26"/>
      <c r="AF134" t="str">
        <f>_xlfn.LET(
    _xlpm.result, _xlfn.XLOOKUP(C134, Table1[company_name], Table1[End_target], "NOT FOUND"),
    IF(_xlpm.result = "NOT FOUND", "NOT FOUND", IF(_xlpm.result = 0, "", _xlpm.result))
)</f>
        <v>Net zero</v>
      </c>
      <c r="AG134"/>
      <c r="AH134"/>
      <c r="AI134"/>
      <c r="AJ134"/>
      <c r="AN134" t="str">
        <f>_xlfn.LET(
    _xlpm.result, _xlfn.XLOOKUP(C134, Table1[company_name], Table1[Carbon_credits], "NOT FOUND"),
    IF(_xlpm.result = "NOT FOUND", "NOT FOUND", IF(_xlpm.result = 0, "", _xlpm.result))
)</f>
        <v>Not Specified</v>
      </c>
      <c r="AO134"/>
      <c r="AQ134" s="26"/>
      <c r="AR134"/>
      <c r="AS134" t="s">
        <v>2283</v>
      </c>
      <c r="AT134" t="s">
        <v>7406</v>
      </c>
      <c r="AU134">
        <v>2045</v>
      </c>
      <c r="AY134" t="s">
        <v>267</v>
      </c>
      <c r="AZ134" t="s">
        <v>3019</v>
      </c>
      <c r="BB134" s="26"/>
      <c r="BC134" t="str">
        <f>_xlfn.LET(
    _xlpm.result, _xlfn.XLOOKUP(C134, Table1[company_name], Table1[Separate_removal_target], "NOT FOUND"),
    IF(_xlpm.result = "NOT FOUND", "NOT FOUND", IF(_xlpm.result = 0, "", _xlpm.result))
)</f>
        <v>No</v>
      </c>
      <c r="BD134" t="s">
        <v>86</v>
      </c>
      <c r="BF134" t="s">
        <v>7406</v>
      </c>
      <c r="BG134">
        <v>2045</v>
      </c>
      <c r="BL134" s="26"/>
      <c r="BN134" s="29"/>
      <c r="BP134" s="26"/>
    </row>
    <row r="135" spans="1:68" s="24" customFormat="1" ht="13.4" customHeight="1">
      <c r="A135" s="24">
        <v>132</v>
      </c>
      <c r="C135" s="26" t="s">
        <v>560</v>
      </c>
      <c r="D135" t="s">
        <v>7190</v>
      </c>
      <c r="F135" t="s">
        <v>2602</v>
      </c>
      <c r="H135" s="30" t="s">
        <v>561</v>
      </c>
      <c r="I135" s="24" t="s">
        <v>562</v>
      </c>
      <c r="J135" s="24">
        <v>-0.187</v>
      </c>
      <c r="K135" s="24" t="s">
        <v>563</v>
      </c>
      <c r="L135" s="24">
        <v>101759</v>
      </c>
      <c r="N135" s="26">
        <v>26</v>
      </c>
      <c r="O135" s="24" t="s">
        <v>689</v>
      </c>
      <c r="Q135" s="26"/>
      <c r="R135" s="39"/>
      <c r="S135" s="39"/>
      <c r="T135" s="40"/>
      <c r="U135" s="24" t="s">
        <v>689</v>
      </c>
      <c r="V135" s="24" t="s">
        <v>689</v>
      </c>
      <c r="AB135" s="24" t="s">
        <v>689</v>
      </c>
      <c r="AC135" s="24" t="s">
        <v>689</v>
      </c>
      <c r="AE135" s="26"/>
      <c r="AF135" t="str">
        <f>_xlfn.LET(
    _xlpm.result, _xlfn.XLOOKUP(C135, Table1[company_name], Table1[End_target], "NOT FOUND"),
    IF(_xlpm.result = "NOT FOUND", "NOT FOUND", IF(_xlpm.result = 0, "", _xlpm.result))
)</f>
        <v>Net zero</v>
      </c>
      <c r="AG135"/>
      <c r="AH135"/>
      <c r="AI135"/>
      <c r="AJ135"/>
      <c r="AN135" t="str">
        <f>_xlfn.LET(
    _xlpm.result, _xlfn.XLOOKUP(C135, Table1[company_name], Table1[Carbon_credits], "NOT FOUND"),
    IF(_xlpm.result = "NOT FOUND", "NOT FOUND", IF(_xlpm.result = 0, "", _xlpm.result))
)</f>
        <v>Not Specified</v>
      </c>
      <c r="AO135"/>
      <c r="AQ135" s="26"/>
      <c r="AR135"/>
      <c r="AS135"/>
      <c r="AT135"/>
      <c r="AU135"/>
      <c r="AY135"/>
      <c r="AZ135"/>
      <c r="BB135" s="26"/>
      <c r="BC135" t="str">
        <f>_xlfn.LET(
    _xlpm.result, _xlfn.XLOOKUP(C135, Table1[company_name], Table1[Separate_removal_target], "NOT FOUND"),
    IF(_xlpm.result = "NOT FOUND", "NOT FOUND", IF(_xlpm.result = 0, "", _xlpm.result))
)</f>
        <v>No</v>
      </c>
      <c r="BD135"/>
      <c r="BF135"/>
      <c r="BG135"/>
      <c r="BL135" s="26"/>
      <c r="BN135" s="29"/>
      <c r="BP135" s="26"/>
    </row>
    <row r="136" spans="1:68" s="24" customFormat="1" ht="13.4" customHeight="1">
      <c r="A136" s="24">
        <v>133</v>
      </c>
      <c r="C136" s="26" t="s">
        <v>564</v>
      </c>
      <c r="D136" t="s">
        <v>7187</v>
      </c>
      <c r="F136" t="s">
        <v>2277</v>
      </c>
      <c r="H136" s="30" t="s">
        <v>565</v>
      </c>
      <c r="I136" s="24" t="s">
        <v>566</v>
      </c>
      <c r="J136" s="24">
        <v>-0.88700000000000001</v>
      </c>
      <c r="K136" s="24" t="s">
        <v>567</v>
      </c>
      <c r="L136" s="24">
        <v>106365</v>
      </c>
      <c r="N136" s="26">
        <v>31</v>
      </c>
      <c r="O136" s="24" t="s">
        <v>689</v>
      </c>
      <c r="Q136" s="26"/>
      <c r="R136" s="39"/>
      <c r="S136" s="39"/>
      <c r="T136" s="40"/>
      <c r="U136" s="24" t="s">
        <v>86</v>
      </c>
      <c r="V136" s="24" t="s">
        <v>7324</v>
      </c>
      <c r="W136" s="24" t="s">
        <v>674</v>
      </c>
      <c r="X136" s="24">
        <v>2033</v>
      </c>
      <c r="AB136" s="24" t="s">
        <v>689</v>
      </c>
      <c r="AC136" s="24" t="s">
        <v>689</v>
      </c>
      <c r="AE136" s="26"/>
      <c r="AF136" t="str">
        <f>_xlfn.LET(
    _xlpm.result, _xlfn.XLOOKUP(C136, Table1[company_name], Table1[End_target], "NOT FOUND"),
    IF(_xlpm.result = "NOT FOUND", "NOT FOUND", IF(_xlpm.result = 0, "", _xlpm.result))
)</f>
        <v/>
      </c>
      <c r="AG136"/>
      <c r="AH136"/>
      <c r="AI136"/>
      <c r="AJ136"/>
      <c r="AN136" t="str">
        <f>_xlfn.LET(
    _xlpm.result, _xlfn.XLOOKUP(C136, Table1[company_name], Table1[Carbon_credits], "NOT FOUND"),
    IF(_xlpm.result = "NOT FOUND", "NOT FOUND", IF(_xlpm.result = 0, "", _xlpm.result))
)</f>
        <v/>
      </c>
      <c r="AO136"/>
      <c r="AQ136" s="26"/>
      <c r="AR136"/>
      <c r="AS136"/>
      <c r="AT136"/>
      <c r="AU136"/>
      <c r="AY136"/>
      <c r="AZ136"/>
      <c r="BB136" s="26"/>
      <c r="BC136" t="str">
        <f>_xlfn.LET(
    _xlpm.result, _xlfn.XLOOKUP(C136, Table1[company_name], Table1[Separate_removal_target], "NOT FOUND"),
    IF(_xlpm.result = "NOT FOUND", "NOT FOUND", IF(_xlpm.result = 0, "", _xlpm.result))
)</f>
        <v/>
      </c>
      <c r="BD136"/>
      <c r="BF136"/>
      <c r="BG136"/>
      <c r="BL136" s="26"/>
      <c r="BN136" s="29"/>
      <c r="BP136" s="26"/>
    </row>
    <row r="137" spans="1:68" s="24" customFormat="1" ht="13.4" customHeight="1">
      <c r="A137" s="24">
        <v>134</v>
      </c>
      <c r="C137" s="26" t="s">
        <v>568</v>
      </c>
      <c r="D137" t="s">
        <v>7195</v>
      </c>
      <c r="F137" t="s">
        <v>2277</v>
      </c>
      <c r="H137" s="30" t="s">
        <v>569</v>
      </c>
      <c r="I137" s="24" t="s">
        <v>570</v>
      </c>
      <c r="J137" s="24">
        <v>0.187</v>
      </c>
      <c r="K137" s="24" t="s">
        <v>571</v>
      </c>
      <c r="L137" s="24">
        <v>376371</v>
      </c>
      <c r="N137" s="26">
        <v>26</v>
      </c>
      <c r="O137" s="24" t="s">
        <v>689</v>
      </c>
      <c r="Q137" s="26"/>
      <c r="R137" s="39"/>
      <c r="S137" s="39"/>
      <c r="T137" s="40"/>
      <c r="U137" s="24" t="s">
        <v>86</v>
      </c>
      <c r="V137" s="24" t="s">
        <v>870</v>
      </c>
      <c r="AB137" s="24" t="s">
        <v>86</v>
      </c>
      <c r="AC137" s="24" t="s">
        <v>689</v>
      </c>
      <c r="AE137" s="26"/>
      <c r="AF137" t="str">
        <f>_xlfn.LET(
    _xlpm.result, _xlfn.XLOOKUP(C137, Table1[company_name], Table1[End_target], "NOT FOUND"),
    IF(_xlpm.result = "NOT FOUND", "NOT FOUND", IF(_xlpm.result = 0, "", _xlpm.result))
)</f>
        <v>No target</v>
      </c>
      <c r="AG137"/>
      <c r="AH137"/>
      <c r="AI137"/>
      <c r="AJ137"/>
      <c r="AN137" t="str">
        <f>_xlfn.LET(
    _xlpm.result, _xlfn.XLOOKUP(C137, Table1[company_name], Table1[Carbon_credits], "NOT FOUND"),
    IF(_xlpm.result = "NOT FOUND", "NOT FOUND", IF(_xlpm.result = 0, "", _xlpm.result))
)</f>
        <v>Not Specified</v>
      </c>
      <c r="AO137"/>
      <c r="AQ137" s="26"/>
      <c r="AR137"/>
      <c r="AS137"/>
      <c r="AT137"/>
      <c r="AU137"/>
      <c r="AY137"/>
      <c r="AZ137"/>
      <c r="BB137" s="26"/>
      <c r="BC137" t="str">
        <f>_xlfn.LET(
    _xlpm.result, _xlfn.XLOOKUP(C137, Table1[company_name], Table1[Separate_removal_target], "NOT FOUND"),
    IF(_xlpm.result = "NOT FOUND", "NOT FOUND", IF(_xlpm.result = 0, "", _xlpm.result))
)</f>
        <v>No</v>
      </c>
      <c r="BD137"/>
      <c r="BF137"/>
      <c r="BG137"/>
      <c r="BL137" s="26"/>
      <c r="BN137" s="29"/>
      <c r="BP137" s="26"/>
    </row>
    <row r="138" spans="1:68" s="24" customFormat="1" ht="13.4" customHeight="1">
      <c r="A138" s="24">
        <v>135</v>
      </c>
      <c r="C138" s="26" t="s">
        <v>573</v>
      </c>
      <c r="D138" t="s">
        <v>7215</v>
      </c>
      <c r="F138" t="s">
        <v>7286</v>
      </c>
      <c r="H138" s="30" t="s">
        <v>574</v>
      </c>
      <c r="I138" s="24" t="s">
        <v>575</v>
      </c>
      <c r="J138" s="24">
        <v>0.09</v>
      </c>
      <c r="K138" s="24" t="s">
        <v>576</v>
      </c>
      <c r="L138" s="24">
        <v>494824</v>
      </c>
      <c r="N138" s="26">
        <v>31</v>
      </c>
      <c r="O138" s="24" t="s">
        <v>689</v>
      </c>
      <c r="Q138" s="26"/>
      <c r="R138" s="39"/>
      <c r="S138" s="39"/>
      <c r="T138" s="40"/>
      <c r="U138" s="24" t="s">
        <v>86</v>
      </c>
      <c r="V138" s="24" t="s">
        <v>870</v>
      </c>
      <c r="AB138" s="24" t="s">
        <v>689</v>
      </c>
      <c r="AC138" s="24" t="s">
        <v>689</v>
      </c>
      <c r="AE138" s="26"/>
      <c r="AF138" t="str">
        <f>_xlfn.LET(
    _xlpm.result, _xlfn.XLOOKUP(C138, Table1[company_name], Table1[End_target], "NOT FOUND"),
    IF(_xlpm.result = "NOT FOUND", "NOT FOUND", IF(_xlpm.result = 0, "", _xlpm.result))
)</f>
        <v>Carbon neutral(ity)</v>
      </c>
      <c r="AG138" t="s">
        <v>870</v>
      </c>
      <c r="AH138" t="s">
        <v>691</v>
      </c>
      <c r="AI138"/>
      <c r="AJ138">
        <v>2040</v>
      </c>
      <c r="AN138" t="str">
        <f>_xlfn.LET(
    _xlpm.result, _xlfn.XLOOKUP(C138, Table1[company_name], Table1[Carbon_credits], "NOT FOUND"),
    IF(_xlpm.result = "NOT FOUND", "NOT FOUND", IF(_xlpm.result = 0, "", _xlpm.result))
)</f>
        <v>Not Specified</v>
      </c>
      <c r="AO138" t="s">
        <v>267</v>
      </c>
      <c r="AQ138" s="26"/>
      <c r="AR138"/>
      <c r="AS138"/>
      <c r="AT138"/>
      <c r="AU138"/>
      <c r="AY138"/>
      <c r="AZ138"/>
      <c r="BB138" s="26"/>
      <c r="BC138" t="str">
        <f>_xlfn.LET(
    _xlpm.result, _xlfn.XLOOKUP(C138, Table1[company_name], Table1[Separate_removal_target], "NOT FOUND"),
    IF(_xlpm.result = "NOT FOUND", "NOT FOUND", IF(_xlpm.result = 0, "", _xlpm.result))
)</f>
        <v>No</v>
      </c>
      <c r="BD138" t="s">
        <v>86</v>
      </c>
      <c r="BF138" t="s">
        <v>4324</v>
      </c>
      <c r="BG138">
        <v>2040</v>
      </c>
      <c r="BL138" s="26"/>
      <c r="BN138" s="29"/>
      <c r="BP138" s="26"/>
    </row>
    <row r="139" spans="1:68" s="24" customFormat="1" ht="13.4" customHeight="1">
      <c r="A139" s="24">
        <v>136</v>
      </c>
      <c r="C139" s="26" t="s">
        <v>1634</v>
      </c>
      <c r="D139" t="s">
        <v>7161</v>
      </c>
      <c r="F139" t="s">
        <v>7289</v>
      </c>
      <c r="H139" s="30" t="s">
        <v>1635</v>
      </c>
      <c r="I139" s="24" t="s">
        <v>1636</v>
      </c>
      <c r="J139" s="24">
        <v>-0.20699999999999999</v>
      </c>
      <c r="K139" s="24" t="s">
        <v>1637</v>
      </c>
      <c r="L139" s="24">
        <v>30251</v>
      </c>
      <c r="N139" s="26">
        <v>22</v>
      </c>
      <c r="O139" s="24" t="s">
        <v>689</v>
      </c>
      <c r="Q139" s="26"/>
      <c r="R139" s="39"/>
      <c r="S139" s="39"/>
      <c r="T139" s="40"/>
      <c r="U139" s="24" t="s">
        <v>689</v>
      </c>
      <c r="V139" s="24" t="s">
        <v>689</v>
      </c>
      <c r="AB139" s="24" t="s">
        <v>689</v>
      </c>
      <c r="AC139" s="24" t="s">
        <v>689</v>
      </c>
      <c r="AE139" s="26"/>
      <c r="AF139" t="str">
        <f>_xlfn.LET(
    _xlpm.result, _xlfn.XLOOKUP(C139, Table1[company_name], Table1[End_target], "NOT FOUND"),
    IF(_xlpm.result = "NOT FOUND", "NOT FOUND", IF(_xlpm.result = 0, "", _xlpm.result))
)</f>
        <v>Net zero</v>
      </c>
      <c r="AG139"/>
      <c r="AH139"/>
      <c r="AI139"/>
      <c r="AJ139"/>
      <c r="AN139" t="str">
        <f>_xlfn.LET(
    _xlpm.result, _xlfn.XLOOKUP(C139, Table1[company_name], Table1[Carbon_credits], "NOT FOUND"),
    IF(_xlpm.result = "NOT FOUND", "NOT FOUND", IF(_xlpm.result = 0, "", _xlpm.result))
)</f>
        <v>Yes</v>
      </c>
      <c r="AO139"/>
      <c r="AQ139" s="26"/>
      <c r="AR139"/>
      <c r="AS139" t="s">
        <v>691</v>
      </c>
      <c r="AT139" t="s">
        <v>7407</v>
      </c>
      <c r="AU139">
        <v>2050</v>
      </c>
      <c r="AY139" t="s">
        <v>266</v>
      </c>
      <c r="AZ139" t="s">
        <v>418</v>
      </c>
      <c r="BB139" s="26"/>
      <c r="BC139" t="str">
        <f>_xlfn.LET(
    _xlpm.result, _xlfn.XLOOKUP(C139, Table1[company_name], Table1[Separate_removal_target], "NOT FOUND"),
    IF(_xlpm.result = "NOT FOUND", "NOT FOUND", IF(_xlpm.result = 0, "", _xlpm.result))
)</f>
        <v>No</v>
      </c>
      <c r="BD139" t="s">
        <v>86</v>
      </c>
      <c r="BF139" t="s">
        <v>7407</v>
      </c>
      <c r="BG139">
        <v>2050</v>
      </c>
      <c r="BL139" s="26"/>
      <c r="BN139" s="29"/>
      <c r="BP139" s="26"/>
    </row>
    <row r="140" spans="1:68" s="24" customFormat="1" ht="13.4" customHeight="1">
      <c r="A140" s="24">
        <v>137</v>
      </c>
      <c r="C140" s="26" t="s">
        <v>261</v>
      </c>
      <c r="D140" t="s">
        <v>7190</v>
      </c>
      <c r="F140" t="s">
        <v>2439</v>
      </c>
      <c r="H140" s="30" t="s">
        <v>262</v>
      </c>
      <c r="I140" s="24" t="s">
        <v>263</v>
      </c>
      <c r="J140" s="24">
        <v>0.254</v>
      </c>
      <c r="K140" s="24" t="s">
        <v>264</v>
      </c>
      <c r="L140" s="24">
        <v>125916</v>
      </c>
      <c r="N140" s="26">
        <v>31</v>
      </c>
      <c r="O140" s="24" t="s">
        <v>689</v>
      </c>
      <c r="Q140" s="26"/>
      <c r="R140" s="39"/>
      <c r="S140" s="39"/>
      <c r="T140" s="40"/>
      <c r="U140" s="24" t="s">
        <v>86</v>
      </c>
      <c r="V140" s="24" t="s">
        <v>870</v>
      </c>
      <c r="AB140" s="24" t="s">
        <v>689</v>
      </c>
      <c r="AC140" s="24" t="s">
        <v>689</v>
      </c>
      <c r="AE140" s="26"/>
      <c r="AF140" t="str">
        <f>_xlfn.LET(
    _xlpm.result, _xlfn.XLOOKUP(C140, Table1[company_name], Table1[End_target], "NOT FOUND"),
    IF(_xlpm.result = "NOT FOUND", "NOT FOUND", IF(_xlpm.result = 0, "", _xlpm.result))
)</f>
        <v>Net zero</v>
      </c>
      <c r="AG140"/>
      <c r="AH140"/>
      <c r="AI140"/>
      <c r="AJ140"/>
      <c r="AN140" t="str">
        <f>_xlfn.LET(
    _xlpm.result, _xlfn.XLOOKUP(C140, Table1[company_name], Table1[Carbon_credits], "NOT FOUND"),
    IF(_xlpm.result = "NOT FOUND", "NOT FOUND", IF(_xlpm.result = 0, "", _xlpm.result))
)</f>
        <v>Yes</v>
      </c>
      <c r="AO140"/>
      <c r="AQ140" s="26"/>
      <c r="AR140"/>
      <c r="AS140"/>
      <c r="AT140"/>
      <c r="AU140"/>
      <c r="AY140"/>
      <c r="AZ140"/>
      <c r="BB140" s="26"/>
      <c r="BC140" t="str">
        <f>_xlfn.LET(
    _xlpm.result, _xlfn.XLOOKUP(C140, Table1[company_name], Table1[Separate_removal_target], "NOT FOUND"),
    IF(_xlpm.result = "NOT FOUND", "NOT FOUND", IF(_xlpm.result = 0, "", _xlpm.result))
)</f>
        <v>No</v>
      </c>
      <c r="BD140"/>
      <c r="BF140"/>
      <c r="BG140"/>
      <c r="BL140" s="26"/>
      <c r="BN140" s="29"/>
      <c r="BP140" s="26"/>
    </row>
    <row r="141" spans="1:68" s="24" customFormat="1" ht="13.4" customHeight="1">
      <c r="A141" s="24">
        <v>138</v>
      </c>
      <c r="C141" s="26" t="s">
        <v>577</v>
      </c>
      <c r="D141" t="s">
        <v>7196</v>
      </c>
      <c r="F141" t="s">
        <v>2277</v>
      </c>
      <c r="H141" s="30" t="s">
        <v>578</v>
      </c>
      <c r="I141" s="24" t="s">
        <v>579</v>
      </c>
      <c r="J141" s="24">
        <v>-0.88400000000000001</v>
      </c>
      <c r="K141" s="24" t="s">
        <v>580</v>
      </c>
      <c r="L141" s="24">
        <v>134323</v>
      </c>
      <c r="N141" s="26">
        <v>14</v>
      </c>
      <c r="O141" s="24" t="s">
        <v>689</v>
      </c>
      <c r="Q141" s="26"/>
      <c r="R141" s="39"/>
      <c r="S141" s="39"/>
      <c r="T141" s="40"/>
      <c r="U141" s="24" t="s">
        <v>86</v>
      </c>
      <c r="V141" s="24" t="s">
        <v>870</v>
      </c>
      <c r="AB141" s="24" t="s">
        <v>86</v>
      </c>
      <c r="AC141" s="24" t="s">
        <v>689</v>
      </c>
      <c r="AE141" s="26"/>
      <c r="AF141" t="str">
        <f>_xlfn.LET(
    _xlpm.result, _xlfn.XLOOKUP(C141, Table1[company_name], Table1[End_target], "NOT FOUND"),
    IF(_xlpm.result = "NOT FOUND", "NOT FOUND", IF(_xlpm.result = 0, "", _xlpm.result))
)</f>
        <v>Other</v>
      </c>
      <c r="AG141"/>
      <c r="AH141"/>
      <c r="AI141"/>
      <c r="AJ141"/>
      <c r="AN141" t="str">
        <f>_xlfn.LET(
    _xlpm.result, _xlfn.XLOOKUP(C141, Table1[company_name], Table1[Carbon_credits], "NOT FOUND"),
    IF(_xlpm.result = "NOT FOUND", "NOT FOUND", IF(_xlpm.result = 0, "", _xlpm.result))
)</f>
        <v>Not Specified</v>
      </c>
      <c r="AO141"/>
      <c r="AQ141" s="26"/>
      <c r="AR141"/>
      <c r="AS141"/>
      <c r="AT141"/>
      <c r="AU141"/>
      <c r="AY141"/>
      <c r="AZ141"/>
      <c r="BB141" s="26"/>
      <c r="BC141" t="str">
        <f>_xlfn.LET(
    _xlpm.result, _xlfn.XLOOKUP(C141, Table1[company_name], Table1[Separate_removal_target], "NOT FOUND"),
    IF(_xlpm.result = "NOT FOUND", "NOT FOUND", IF(_xlpm.result = 0, "", _xlpm.result))
)</f>
        <v>No</v>
      </c>
      <c r="BD141"/>
      <c r="BF141" t="s">
        <v>4350</v>
      </c>
      <c r="BG141">
        <v>2025</v>
      </c>
      <c r="BL141" s="26"/>
      <c r="BN141" s="29"/>
      <c r="BP141" s="26"/>
    </row>
    <row r="142" spans="1:68" s="24" customFormat="1" ht="13.4" customHeight="1">
      <c r="A142" s="24">
        <v>139</v>
      </c>
      <c r="C142" s="26" t="s">
        <v>2076</v>
      </c>
      <c r="D142" t="s">
        <v>7183</v>
      </c>
      <c r="F142" t="s">
        <v>3982</v>
      </c>
      <c r="H142" s="30" t="s">
        <v>2077</v>
      </c>
      <c r="I142" s="24" t="s">
        <v>2078</v>
      </c>
      <c r="J142" s="24">
        <v>-0.81699999999999995</v>
      </c>
      <c r="K142" s="24" t="s">
        <v>2079</v>
      </c>
      <c r="L142" s="24">
        <v>108648</v>
      </c>
      <c r="N142" s="26">
        <v>31</v>
      </c>
      <c r="O142" s="24" t="s">
        <v>86</v>
      </c>
      <c r="P142" s="24">
        <v>2015</v>
      </c>
      <c r="Q142" s="26">
        <v>2025</v>
      </c>
      <c r="R142" s="39"/>
      <c r="S142" s="39"/>
      <c r="T142" s="40"/>
      <c r="U142" s="24" t="s">
        <v>86</v>
      </c>
      <c r="V142" s="24" t="s">
        <v>7324</v>
      </c>
      <c r="W142" s="24" t="s">
        <v>674</v>
      </c>
      <c r="X142" s="24">
        <v>2030</v>
      </c>
      <c r="Y142" s="24" t="s">
        <v>673</v>
      </c>
      <c r="Z142" s="24" t="s">
        <v>674</v>
      </c>
      <c r="AA142" s="24">
        <v>2040</v>
      </c>
      <c r="AB142" s="24" t="s">
        <v>86</v>
      </c>
      <c r="AC142" s="24" t="s">
        <v>86</v>
      </c>
      <c r="AD142" s="24">
        <v>2040</v>
      </c>
      <c r="AE142" s="26">
        <v>2040</v>
      </c>
      <c r="AF142" t="str">
        <f>_xlfn.LET(
    _xlpm.result, _xlfn.XLOOKUP(C142, Table1[company_name], Table1[End_target], "NOT FOUND"),
    IF(_xlpm.result = "NOT FOUND", "NOT FOUND", IF(_xlpm.result = 0, "", _xlpm.result))
)</f>
        <v>Net zero</v>
      </c>
      <c r="AG142"/>
      <c r="AH142"/>
      <c r="AI142"/>
      <c r="AJ142"/>
      <c r="AN142" t="str">
        <f>_xlfn.LET(
    _xlpm.result, _xlfn.XLOOKUP(C142, Table1[company_name], Table1[Carbon_credits], "NOT FOUND"),
    IF(_xlpm.result = "NOT FOUND", "NOT FOUND", IF(_xlpm.result = 0, "", _xlpm.result))
)</f>
        <v>Yes</v>
      </c>
      <c r="AO142"/>
      <c r="AQ142" s="26"/>
      <c r="AR142"/>
      <c r="AS142"/>
      <c r="AT142"/>
      <c r="AU142"/>
      <c r="AY142"/>
      <c r="AZ142"/>
      <c r="BB142" s="26"/>
      <c r="BC142" t="str">
        <f>_xlfn.LET(
    _xlpm.result, _xlfn.XLOOKUP(C142, Table1[company_name], Table1[Separate_removal_target], "NOT FOUND"),
    IF(_xlpm.result = "NOT FOUND", "NOT FOUND", IF(_xlpm.result = 0, "", _xlpm.result))
)</f>
        <v>No</v>
      </c>
      <c r="BD142"/>
      <c r="BF142"/>
      <c r="BG142"/>
      <c r="BL142" s="26"/>
      <c r="BN142" s="29"/>
      <c r="BP142" s="26"/>
    </row>
    <row r="143" spans="1:68" s="24" customFormat="1" ht="13.4" customHeight="1">
      <c r="A143" s="24">
        <v>140</v>
      </c>
      <c r="C143" s="26" t="s">
        <v>581</v>
      </c>
      <c r="D143" t="s">
        <v>7159</v>
      </c>
      <c r="F143" t="s">
        <v>2428</v>
      </c>
      <c r="H143" s="30" t="s">
        <v>582</v>
      </c>
      <c r="I143" s="24" t="s">
        <v>583</v>
      </c>
      <c r="J143" s="24">
        <v>7.7670000000000003</v>
      </c>
      <c r="K143" s="24" t="s">
        <v>584</v>
      </c>
      <c r="L143" s="24">
        <v>76566</v>
      </c>
      <c r="N143" s="26">
        <v>31</v>
      </c>
      <c r="O143" s="24" t="s">
        <v>689</v>
      </c>
      <c r="Q143" s="26"/>
      <c r="R143" s="39"/>
      <c r="S143" s="39"/>
      <c r="T143" s="40"/>
      <c r="U143" s="24" t="s">
        <v>86</v>
      </c>
      <c r="V143" s="24" t="s">
        <v>7324</v>
      </c>
      <c r="W143" s="24" t="s">
        <v>674</v>
      </c>
      <c r="X143" s="24">
        <v>2030</v>
      </c>
      <c r="AB143" s="24" t="s">
        <v>689</v>
      </c>
      <c r="AC143" s="24" t="s">
        <v>689</v>
      </c>
      <c r="AE143" s="26"/>
      <c r="AF143" t="str">
        <f>_xlfn.LET(
    _xlpm.result, _xlfn.XLOOKUP(C143, Table1[company_name], Table1[End_target], "NOT FOUND"),
    IF(_xlpm.result = "NOT FOUND", "NOT FOUND", IF(_xlpm.result = 0, "", _xlpm.result))
)</f>
        <v>Climate neutral</v>
      </c>
      <c r="AG143" t="s">
        <v>7346</v>
      </c>
      <c r="AH143" t="s">
        <v>2283</v>
      </c>
      <c r="AI143" t="s">
        <v>4373</v>
      </c>
      <c r="AJ143">
        <v>2050</v>
      </c>
      <c r="AN143" t="str">
        <f>_xlfn.LET(
    _xlpm.result, _xlfn.XLOOKUP(C143, Table1[company_name], Table1[Carbon_credits], "NOT FOUND"),
    IF(_xlpm.result = "NOT FOUND", "NOT FOUND", IF(_xlpm.result = 0, "", _xlpm.result))
)</f>
        <v>Not Specified</v>
      </c>
      <c r="AO143" t="s">
        <v>3271</v>
      </c>
      <c r="AQ143" s="26"/>
      <c r="AR143"/>
      <c r="AS143"/>
      <c r="AT143"/>
      <c r="AU143"/>
      <c r="AY143"/>
      <c r="AZ143"/>
      <c r="BB143" s="26"/>
      <c r="BC143" t="str">
        <f>_xlfn.LET(
    _xlpm.result, _xlfn.XLOOKUP(C143, Table1[company_name], Table1[Separate_removal_target], "NOT FOUND"),
    IF(_xlpm.result = "NOT FOUND", "NOT FOUND", IF(_xlpm.result = 0, "", _xlpm.result))
)</f>
        <v>No</v>
      </c>
      <c r="BD143" t="s">
        <v>86</v>
      </c>
      <c r="BF143" t="s">
        <v>4373</v>
      </c>
      <c r="BG143">
        <v>2050</v>
      </c>
      <c r="BL143" s="26"/>
      <c r="BN143" s="29"/>
      <c r="BP143" s="26"/>
    </row>
    <row r="144" spans="1:68" s="24" customFormat="1" ht="13.4" customHeight="1">
      <c r="A144" s="24">
        <v>141</v>
      </c>
      <c r="C144" s="26" t="s">
        <v>585</v>
      </c>
      <c r="D144" t="s">
        <v>7217</v>
      </c>
      <c r="F144" t="s">
        <v>2277</v>
      </c>
      <c r="H144" s="30" t="s">
        <v>586</v>
      </c>
      <c r="I144" s="24" t="s">
        <v>587</v>
      </c>
      <c r="J144" s="24">
        <v>0.85799999999999998</v>
      </c>
      <c r="K144" s="24" t="s">
        <v>588</v>
      </c>
      <c r="L144" s="24">
        <v>175121</v>
      </c>
      <c r="N144" s="26">
        <v>16</v>
      </c>
      <c r="O144" s="24" t="s">
        <v>689</v>
      </c>
      <c r="Q144" s="26"/>
      <c r="R144" s="39"/>
      <c r="S144" s="39"/>
      <c r="T144" s="40"/>
      <c r="U144" s="24" t="s">
        <v>689</v>
      </c>
      <c r="V144" s="24" t="s">
        <v>689</v>
      </c>
      <c r="AB144" s="24" t="s">
        <v>689</v>
      </c>
      <c r="AC144" s="24" t="s">
        <v>689</v>
      </c>
      <c r="AE144" s="26"/>
      <c r="AF144" t="str">
        <f>_xlfn.LET(
    _xlpm.result, _xlfn.XLOOKUP(C144, Table1[company_name], Table1[End_target], "NOT FOUND"),
    IF(_xlpm.result = "NOT FOUND", "NOT FOUND", IF(_xlpm.result = 0, "", _xlpm.result))
)</f>
        <v>No target</v>
      </c>
      <c r="AG144"/>
      <c r="AH144"/>
      <c r="AI144"/>
      <c r="AJ144"/>
      <c r="AN144" t="str">
        <f>_xlfn.LET(
    _xlpm.result, _xlfn.XLOOKUP(C144, Table1[company_name], Table1[Carbon_credits], "NOT FOUND"),
    IF(_xlpm.result = "NOT FOUND", "NOT FOUND", IF(_xlpm.result = 0, "", _xlpm.result))
)</f>
        <v>Not Specified</v>
      </c>
      <c r="AO144"/>
      <c r="AQ144" s="26"/>
      <c r="AR144"/>
      <c r="AS144"/>
      <c r="AT144"/>
      <c r="AU144"/>
      <c r="AY144"/>
      <c r="AZ144"/>
      <c r="BB144" s="26"/>
      <c r="BC144" t="str">
        <f>_xlfn.LET(
    _xlpm.result, _xlfn.XLOOKUP(C144, Table1[company_name], Table1[Separate_removal_target], "NOT FOUND"),
    IF(_xlpm.result = "NOT FOUND", "NOT FOUND", IF(_xlpm.result = 0, "", _xlpm.result))
)</f>
        <v>No</v>
      </c>
      <c r="BD144"/>
      <c r="BF144"/>
      <c r="BG144"/>
      <c r="BL144" s="26"/>
      <c r="BN144" s="29"/>
      <c r="BP144" s="26"/>
    </row>
    <row r="145" spans="1:68" s="24" customFormat="1" ht="13.4" customHeight="1">
      <c r="A145" s="24">
        <v>142</v>
      </c>
      <c r="C145" s="26" t="s">
        <v>370</v>
      </c>
      <c r="D145" t="s">
        <v>7202</v>
      </c>
      <c r="F145" t="s">
        <v>2602</v>
      </c>
      <c r="H145" s="30" t="s">
        <v>371</v>
      </c>
      <c r="I145" s="24" t="s">
        <v>372</v>
      </c>
      <c r="J145" s="24">
        <v>-0.433</v>
      </c>
      <c r="K145" s="24" t="s">
        <v>373</v>
      </c>
      <c r="L145" s="24">
        <v>250000</v>
      </c>
      <c r="N145" s="26">
        <v>9</v>
      </c>
      <c r="O145" s="24" t="s">
        <v>689</v>
      </c>
      <c r="Q145" s="26"/>
      <c r="R145" s="39"/>
      <c r="S145" s="39"/>
      <c r="T145" s="40"/>
      <c r="U145" s="24" t="s">
        <v>86</v>
      </c>
      <c r="V145" s="24" t="s">
        <v>265</v>
      </c>
      <c r="AB145" s="24" t="s">
        <v>689</v>
      </c>
      <c r="AC145" s="24" t="s">
        <v>689</v>
      </c>
      <c r="AE145" s="26"/>
      <c r="AF145" t="str">
        <f>_xlfn.LET(
    _xlpm.result, _xlfn.XLOOKUP(C145, Table1[company_name], Table1[End_target], "NOT FOUND"),
    IF(_xlpm.result = "NOT FOUND", "NOT FOUND", IF(_xlpm.result = 0, "", _xlpm.result))
)</f>
        <v>Net zero</v>
      </c>
      <c r="AG145"/>
      <c r="AH145"/>
      <c r="AI145"/>
      <c r="AJ145"/>
      <c r="AN145" t="str">
        <f>_xlfn.LET(
    _xlpm.result, _xlfn.XLOOKUP(C145, Table1[company_name], Table1[Carbon_credits], "NOT FOUND"),
    IF(_xlpm.result = "NOT FOUND", "NOT FOUND", IF(_xlpm.result = 0, "", _xlpm.result))
)</f>
        <v>Yes</v>
      </c>
      <c r="AO145"/>
      <c r="AQ145" s="26"/>
      <c r="AR145"/>
      <c r="AS145"/>
      <c r="AT145"/>
      <c r="AU145"/>
      <c r="AY145"/>
      <c r="AZ145"/>
      <c r="BB145" s="26"/>
      <c r="BC145" t="str">
        <f>_xlfn.LET(
    _xlpm.result, _xlfn.XLOOKUP(C145, Table1[company_name], Table1[Separate_removal_target], "NOT FOUND"),
    IF(_xlpm.result = "NOT FOUND", "NOT FOUND", IF(_xlpm.result = 0, "", _xlpm.result))
)</f>
        <v>No</v>
      </c>
      <c r="BD145"/>
      <c r="BF145"/>
      <c r="BG145"/>
      <c r="BL145" s="26"/>
      <c r="BN145" s="29"/>
      <c r="BP145" s="26"/>
    </row>
    <row r="146" spans="1:68" s="24" customFormat="1" ht="13.4" customHeight="1">
      <c r="A146" s="24">
        <v>143</v>
      </c>
      <c r="C146" s="26" t="s">
        <v>590</v>
      </c>
      <c r="D146" t="s">
        <v>7218</v>
      </c>
      <c r="F146" t="s">
        <v>7286</v>
      </c>
      <c r="H146" s="30" t="s">
        <v>591</v>
      </c>
      <c r="I146" s="24" t="s">
        <v>592</v>
      </c>
      <c r="J146" s="24">
        <v>-0.48299999999999998</v>
      </c>
      <c r="K146" s="24" t="s">
        <v>593</v>
      </c>
      <c r="L146" s="24">
        <v>43213</v>
      </c>
      <c r="N146" s="26">
        <v>31</v>
      </c>
      <c r="O146" s="24" t="s">
        <v>689</v>
      </c>
      <c r="Q146" s="26"/>
      <c r="R146" s="39"/>
      <c r="S146" s="39"/>
      <c r="T146" s="40"/>
      <c r="U146" s="24" t="s">
        <v>86</v>
      </c>
      <c r="V146" s="24" t="s">
        <v>265</v>
      </c>
      <c r="AB146" s="24" t="s">
        <v>689</v>
      </c>
      <c r="AC146" s="24" t="s">
        <v>689</v>
      </c>
      <c r="AE146" s="26"/>
      <c r="AF146" t="str">
        <f>_xlfn.LET(
    _xlpm.result, _xlfn.XLOOKUP(C146, Table1[company_name], Table1[End_target], "NOT FOUND"),
    IF(_xlpm.result = "NOT FOUND", "NOT FOUND", IF(_xlpm.result = 0, "", _xlpm.result))
)</f>
        <v>Emissions reduction target</v>
      </c>
      <c r="AG146"/>
      <c r="AH146"/>
      <c r="AI146"/>
      <c r="AJ146"/>
      <c r="AN146" t="str">
        <f>_xlfn.LET(
    _xlpm.result, _xlfn.XLOOKUP(C146, Table1[company_name], Table1[Carbon_credits], "NOT FOUND"),
    IF(_xlpm.result = "NOT FOUND", "NOT FOUND", IF(_xlpm.result = 0, "", _xlpm.result))
)</f>
        <v>Not Specified</v>
      </c>
      <c r="AO146"/>
      <c r="AQ146" s="26"/>
      <c r="AR146"/>
      <c r="AS146"/>
      <c r="AT146"/>
      <c r="AU146"/>
      <c r="AY146"/>
      <c r="AZ146"/>
      <c r="BB146" s="26"/>
      <c r="BC146" t="str">
        <f>_xlfn.LET(
    _xlpm.result, _xlfn.XLOOKUP(C146, Table1[company_name], Table1[Separate_removal_target], "NOT FOUND"),
    IF(_xlpm.result = "NOT FOUND", "NOT FOUND", IF(_xlpm.result = 0, "", _xlpm.result))
)</f>
        <v>No</v>
      </c>
      <c r="BD146" t="s">
        <v>86</v>
      </c>
      <c r="BF146" t="s">
        <v>7408</v>
      </c>
      <c r="BG146">
        <v>2050</v>
      </c>
      <c r="BL146" s="26"/>
      <c r="BN146" s="29"/>
      <c r="BP146" s="26"/>
    </row>
    <row r="147" spans="1:68" s="24" customFormat="1" ht="13.4" customHeight="1">
      <c r="A147" s="24">
        <v>144</v>
      </c>
      <c r="C147" s="26" t="s">
        <v>1824</v>
      </c>
      <c r="D147" t="s">
        <v>7219</v>
      </c>
      <c r="F147" t="s">
        <v>2428</v>
      </c>
      <c r="H147" s="30" t="s">
        <v>1825</v>
      </c>
      <c r="I147" s="24" t="s">
        <v>1826</v>
      </c>
      <c r="J147" s="24">
        <v>6.2E-2</v>
      </c>
      <c r="K147" s="24" t="s">
        <v>1827</v>
      </c>
      <c r="L147" s="24">
        <v>327000</v>
      </c>
      <c r="N147" s="26">
        <v>31</v>
      </c>
      <c r="O147" s="24" t="s">
        <v>86</v>
      </c>
      <c r="P147" s="24">
        <v>2021</v>
      </c>
      <c r="Q147" s="26">
        <v>2030</v>
      </c>
      <c r="R147" s="39"/>
      <c r="S147" s="39"/>
      <c r="T147" s="40"/>
      <c r="U147" s="24" t="s">
        <v>86</v>
      </c>
      <c r="V147" s="24" t="s">
        <v>7324</v>
      </c>
      <c r="W147" s="24" t="s">
        <v>674</v>
      </c>
      <c r="X147" s="24" t="s">
        <v>3086</v>
      </c>
      <c r="Y147" s="24" t="s">
        <v>673</v>
      </c>
      <c r="Z147" s="24" t="s">
        <v>674</v>
      </c>
      <c r="AA147" s="24" t="s">
        <v>4274</v>
      </c>
      <c r="AB147" s="24" t="s">
        <v>86</v>
      </c>
      <c r="AC147" s="24" t="s">
        <v>86</v>
      </c>
      <c r="AD147" s="24" t="s">
        <v>4274</v>
      </c>
      <c r="AE147" s="26" t="s">
        <v>4274</v>
      </c>
      <c r="AF147" t="str">
        <f>_xlfn.LET(
    _xlpm.result, _xlfn.XLOOKUP(C147, Table1[company_name], Table1[End_target], "NOT FOUND"),
    IF(_xlpm.result = "NOT FOUND", "NOT FOUND", IF(_xlpm.result = 0, "", _xlpm.result))
)</f>
        <v>Net zero</v>
      </c>
      <c r="AG147"/>
      <c r="AH147"/>
      <c r="AI147"/>
      <c r="AJ147"/>
      <c r="AN147" t="str">
        <f>_xlfn.LET(
    _xlpm.result, _xlfn.XLOOKUP(C147, Table1[company_name], Table1[Carbon_credits], "NOT FOUND"),
    IF(_xlpm.result = "NOT FOUND", "NOT FOUND", IF(_xlpm.result = 0, "", _xlpm.result))
)</f>
        <v>Yes</v>
      </c>
      <c r="AO147"/>
      <c r="AQ147" s="26"/>
      <c r="AR147"/>
      <c r="AS147"/>
      <c r="AT147"/>
      <c r="AU147"/>
      <c r="AY147"/>
      <c r="AZ147"/>
      <c r="BB147" s="26"/>
      <c r="BC147" t="str">
        <f>_xlfn.LET(
    _xlpm.result, _xlfn.XLOOKUP(C147, Table1[company_name], Table1[Separate_removal_target], "NOT FOUND"),
    IF(_xlpm.result = "NOT FOUND", "NOT FOUND", IF(_xlpm.result = 0, "", _xlpm.result))
)</f>
        <v>No</v>
      </c>
      <c r="BD147"/>
      <c r="BF147"/>
      <c r="BG147"/>
      <c r="BL147" s="26"/>
      <c r="BN147" s="29"/>
      <c r="BP147" s="26"/>
    </row>
    <row r="148" spans="1:68" s="24" customFormat="1" ht="13.4" customHeight="1">
      <c r="A148" s="24">
        <v>145</v>
      </c>
      <c r="C148" s="26" t="s">
        <v>823</v>
      </c>
      <c r="D148" t="s">
        <v>7156</v>
      </c>
      <c r="F148" t="s">
        <v>4420</v>
      </c>
      <c r="H148" s="30" t="s">
        <v>824</v>
      </c>
      <c r="I148" s="24" t="s">
        <v>825</v>
      </c>
      <c r="J148" s="24">
        <v>1.0409999999999999</v>
      </c>
      <c r="K148" s="24" t="s">
        <v>826</v>
      </c>
      <c r="L148" s="24">
        <v>60359</v>
      </c>
      <c r="N148" s="26">
        <v>31</v>
      </c>
      <c r="O148" s="24" t="s">
        <v>689</v>
      </c>
      <c r="Q148" s="26"/>
      <c r="R148" s="39"/>
      <c r="S148" s="39"/>
      <c r="T148" s="40"/>
      <c r="U148" s="24" t="s">
        <v>86</v>
      </c>
      <c r="V148" s="24" t="s">
        <v>7324</v>
      </c>
      <c r="W148" s="24" t="s">
        <v>674</v>
      </c>
      <c r="X148" s="24">
        <v>2030</v>
      </c>
      <c r="Y148" s="24" t="s">
        <v>673</v>
      </c>
      <c r="Z148" s="24" t="s">
        <v>674</v>
      </c>
      <c r="AA148" s="24">
        <v>2040</v>
      </c>
      <c r="AB148" s="24" t="s">
        <v>86</v>
      </c>
      <c r="AC148" s="24" t="s">
        <v>86</v>
      </c>
      <c r="AD148" s="24">
        <v>2040</v>
      </c>
      <c r="AE148" s="26">
        <v>2040</v>
      </c>
      <c r="AF148" t="str">
        <f>_xlfn.LET(
    _xlpm.result, _xlfn.XLOOKUP(C148, Table1[company_name], Table1[End_target], "NOT FOUND"),
    IF(_xlpm.result = "NOT FOUND", "NOT FOUND", IF(_xlpm.result = 0, "", _xlpm.result))
)</f>
        <v>Net zero</v>
      </c>
      <c r="AG148"/>
      <c r="AH148"/>
      <c r="AI148"/>
      <c r="AJ148"/>
      <c r="AN148" t="str">
        <f>_xlfn.LET(
    _xlpm.result, _xlfn.XLOOKUP(C148, Table1[company_name], Table1[Carbon_credits], "NOT FOUND"),
    IF(_xlpm.result = "NOT FOUND", "NOT FOUND", IF(_xlpm.result = 0, "", _xlpm.result))
)</f>
        <v>No</v>
      </c>
      <c r="AO148"/>
      <c r="AQ148" s="26"/>
      <c r="AR148"/>
      <c r="AS148" t="s">
        <v>2283</v>
      </c>
      <c r="AT148" t="s">
        <v>4422</v>
      </c>
      <c r="AU148">
        <v>2040</v>
      </c>
      <c r="AY148" t="s">
        <v>269</v>
      </c>
      <c r="AZ148" t="s">
        <v>3271</v>
      </c>
      <c r="BB148" s="26"/>
      <c r="BC148" t="str">
        <f>_xlfn.LET(
    _xlpm.result, _xlfn.XLOOKUP(C148, Table1[company_name], Table1[Separate_removal_target], "NOT FOUND"),
    IF(_xlpm.result = "NOT FOUND", "NOT FOUND", IF(_xlpm.result = 0, "", _xlpm.result))
)</f>
        <v>Yes</v>
      </c>
      <c r="BD148" t="s">
        <v>86</v>
      </c>
      <c r="BF148" t="s">
        <v>4422</v>
      </c>
      <c r="BG148">
        <v>2040</v>
      </c>
      <c r="BL148" s="26"/>
      <c r="BN148" s="29"/>
      <c r="BP148" s="26"/>
    </row>
    <row r="149" spans="1:68" s="24" customFormat="1" ht="13.4" customHeight="1">
      <c r="A149" s="24">
        <v>146</v>
      </c>
      <c r="C149" s="26" t="s">
        <v>1873</v>
      </c>
      <c r="D149" t="s">
        <v>7192</v>
      </c>
      <c r="F149" t="s">
        <v>2540</v>
      </c>
      <c r="H149" s="30" t="s">
        <v>1874</v>
      </c>
      <c r="I149" s="24" t="s">
        <v>1875</v>
      </c>
      <c r="J149" s="24">
        <v>0.115</v>
      </c>
      <c r="K149" s="24" t="s">
        <v>1876</v>
      </c>
      <c r="L149" s="24">
        <v>112300</v>
      </c>
      <c r="N149" s="26">
        <v>31</v>
      </c>
      <c r="O149" s="24" t="s">
        <v>86</v>
      </c>
      <c r="P149" s="24">
        <v>2018</v>
      </c>
      <c r="Q149" s="26">
        <v>2030</v>
      </c>
      <c r="R149" s="39"/>
      <c r="S149" s="39"/>
      <c r="T149" s="40"/>
      <c r="U149" s="24" t="s">
        <v>86</v>
      </c>
      <c r="V149" s="24" t="s">
        <v>7324</v>
      </c>
      <c r="W149" s="24" t="s">
        <v>674</v>
      </c>
      <c r="X149" s="24" t="s">
        <v>4434</v>
      </c>
      <c r="Y149" s="24" t="s">
        <v>673</v>
      </c>
      <c r="Z149" s="24" t="s">
        <v>674</v>
      </c>
      <c r="AA149" s="24" t="s">
        <v>4262</v>
      </c>
      <c r="AB149" s="24" t="s">
        <v>86</v>
      </c>
      <c r="AC149" s="24" t="s">
        <v>86</v>
      </c>
      <c r="AD149" s="24" t="s">
        <v>4262</v>
      </c>
      <c r="AE149" s="26" t="s">
        <v>4262</v>
      </c>
      <c r="AF149" t="str">
        <f>_xlfn.LET(
    _xlpm.result, _xlfn.XLOOKUP(C149, Table1[company_name], Table1[End_target], "NOT FOUND"),
    IF(_xlpm.result = "NOT FOUND", "NOT FOUND", IF(_xlpm.result = 0, "", _xlpm.result))
)</f>
        <v>Net zero</v>
      </c>
      <c r="AG149"/>
      <c r="AH149"/>
      <c r="AI149"/>
      <c r="AJ149"/>
      <c r="AN149" t="str">
        <f>_xlfn.LET(
    _xlpm.result, _xlfn.XLOOKUP(C149, Table1[company_name], Table1[Carbon_credits], "NOT FOUND"),
    IF(_xlpm.result = "NOT FOUND", "NOT FOUND", IF(_xlpm.result = 0, "", _xlpm.result))
)</f>
        <v>Yes</v>
      </c>
      <c r="AO149"/>
      <c r="AQ149" s="26"/>
      <c r="AR149"/>
      <c r="AS149" t="s">
        <v>2283</v>
      </c>
      <c r="AT149" t="s">
        <v>7409</v>
      </c>
      <c r="AU149">
        <v>2040</v>
      </c>
      <c r="AY149" t="s">
        <v>266</v>
      </c>
      <c r="AZ149" t="s">
        <v>267</v>
      </c>
      <c r="BB149" s="26"/>
      <c r="BC149" t="str">
        <f>_xlfn.LET(
    _xlpm.result, _xlfn.XLOOKUP(C149, Table1[company_name], Table1[Separate_removal_target], "NOT FOUND"),
    IF(_xlpm.result = "NOT FOUND", "NOT FOUND", IF(_xlpm.result = 0, "", _xlpm.result))
)</f>
        <v>No</v>
      </c>
      <c r="BD149" t="s">
        <v>86</v>
      </c>
      <c r="BF149" t="s">
        <v>7409</v>
      </c>
      <c r="BG149">
        <v>2040</v>
      </c>
      <c r="BL149" s="26"/>
      <c r="BN149" s="29"/>
      <c r="BP149" s="26"/>
    </row>
    <row r="150" spans="1:68" s="24" customFormat="1" ht="13.4" customHeight="1">
      <c r="A150" s="24">
        <v>147</v>
      </c>
      <c r="C150" s="26" t="s">
        <v>1621</v>
      </c>
      <c r="D150" t="s">
        <v>7220</v>
      </c>
      <c r="F150" t="s">
        <v>7286</v>
      </c>
      <c r="H150" s="30" t="s">
        <v>1622</v>
      </c>
      <c r="I150" s="24" t="s">
        <v>1623</v>
      </c>
      <c r="J150" s="24">
        <v>1.4999999999999999E-2</v>
      </c>
      <c r="K150" s="24" t="s">
        <v>1624</v>
      </c>
      <c r="L150" s="24">
        <v>108000</v>
      </c>
      <c r="N150" s="26">
        <v>31</v>
      </c>
      <c r="O150" s="24" t="s">
        <v>689</v>
      </c>
      <c r="Q150" s="26"/>
      <c r="R150" s="39"/>
      <c r="S150" s="39"/>
      <c r="T150" s="40"/>
      <c r="U150" s="24" t="s">
        <v>86</v>
      </c>
      <c r="V150" s="24" t="s">
        <v>7324</v>
      </c>
      <c r="W150" s="24" t="s">
        <v>674</v>
      </c>
      <c r="X150" s="24" t="s">
        <v>3086</v>
      </c>
      <c r="AB150" s="24" t="s">
        <v>689</v>
      </c>
      <c r="AC150" s="24" t="s">
        <v>689</v>
      </c>
      <c r="AE150" s="26"/>
      <c r="AF150" t="str">
        <f>_xlfn.LET(
    _xlpm.result, _xlfn.XLOOKUP(C150, Table1[company_name], Table1[End_target], "NOT FOUND"),
    IF(_xlpm.result = "NOT FOUND", "NOT FOUND", IF(_xlpm.result = 0, "", _xlpm.result))
)</f>
        <v>Net zero</v>
      </c>
      <c r="AG150"/>
      <c r="AH150"/>
      <c r="AI150"/>
      <c r="AJ150"/>
      <c r="AN150" t="str">
        <f>_xlfn.LET(
    _xlpm.result, _xlfn.XLOOKUP(C150, Table1[company_name], Table1[Carbon_credits], "NOT FOUND"),
    IF(_xlpm.result = "NOT FOUND", "NOT FOUND", IF(_xlpm.result = 0, "", _xlpm.result))
)</f>
        <v>Yes</v>
      </c>
      <c r="AO150"/>
      <c r="AQ150" s="26"/>
      <c r="AR150"/>
      <c r="AS150"/>
      <c r="AT150"/>
      <c r="AU150"/>
      <c r="AY150"/>
      <c r="AZ150"/>
      <c r="BB150" s="26"/>
      <c r="BC150" t="str">
        <f>_xlfn.LET(
    _xlpm.result, _xlfn.XLOOKUP(C150, Table1[company_name], Table1[Separate_removal_target], "NOT FOUND"),
    IF(_xlpm.result = "NOT FOUND", "NOT FOUND", IF(_xlpm.result = 0, "", _xlpm.result))
)</f>
        <v>No</v>
      </c>
      <c r="BD150"/>
      <c r="BF150"/>
      <c r="BG150"/>
      <c r="BL150" s="26"/>
      <c r="BN150" s="29"/>
      <c r="BP150" s="26"/>
    </row>
    <row r="151" spans="1:68" s="24" customFormat="1" ht="13.4" customHeight="1">
      <c r="A151" s="24">
        <v>148</v>
      </c>
      <c r="C151" s="26" t="s">
        <v>594</v>
      </c>
      <c r="D151" t="s">
        <v>7201</v>
      </c>
      <c r="F151" t="s">
        <v>7286</v>
      </c>
      <c r="H151" s="30" t="s">
        <v>595</v>
      </c>
      <c r="I151" s="24" t="s">
        <v>596</v>
      </c>
      <c r="J151" s="24">
        <v>-0.1</v>
      </c>
      <c r="K151" s="24" t="s">
        <v>597</v>
      </c>
      <c r="L151" s="24">
        <v>215500</v>
      </c>
      <c r="N151" s="26">
        <v>28</v>
      </c>
      <c r="O151" s="24" t="s">
        <v>689</v>
      </c>
      <c r="Q151" s="26"/>
      <c r="R151" s="39"/>
      <c r="S151" s="39"/>
      <c r="T151" s="40"/>
      <c r="U151" s="24" t="s">
        <v>86</v>
      </c>
      <c r="V151" s="24" t="s">
        <v>265</v>
      </c>
      <c r="AB151" s="24" t="s">
        <v>689</v>
      </c>
      <c r="AC151" s="24" t="s">
        <v>689</v>
      </c>
      <c r="AE151" s="26"/>
      <c r="AF151" t="str">
        <f>_xlfn.LET(
    _xlpm.result, _xlfn.XLOOKUP(C151, Table1[company_name], Table1[End_target], "NOT FOUND"),
    IF(_xlpm.result = "NOT FOUND", "NOT FOUND", IF(_xlpm.result = 0, "", _xlpm.result))
)</f>
        <v>Net zero</v>
      </c>
      <c r="AG151"/>
      <c r="AH151"/>
      <c r="AI151"/>
      <c r="AJ151"/>
      <c r="AN151" t="str">
        <f>_xlfn.LET(
    _xlpm.result, _xlfn.XLOOKUP(C151, Table1[company_name], Table1[Carbon_credits], "NOT FOUND"),
    IF(_xlpm.result = "NOT FOUND", "NOT FOUND", IF(_xlpm.result = 0, "", _xlpm.result))
)</f>
        <v>Not Specified</v>
      </c>
      <c r="AO151"/>
      <c r="AQ151" s="26"/>
      <c r="AR151"/>
      <c r="AS151" t="s">
        <v>2283</v>
      </c>
      <c r="AT151" t="s">
        <v>4462</v>
      </c>
      <c r="AU151">
        <v>2050</v>
      </c>
      <c r="AY151" t="s">
        <v>267</v>
      </c>
      <c r="AZ151" t="s">
        <v>267</v>
      </c>
      <c r="BB151" s="26"/>
      <c r="BC151" t="str">
        <f>_xlfn.LET(
    _xlpm.result, _xlfn.XLOOKUP(C151, Table1[company_name], Table1[Separate_removal_target], "NOT FOUND"),
    IF(_xlpm.result = "NOT FOUND", "NOT FOUND", IF(_xlpm.result = 0, "", _xlpm.result))
)</f>
        <v>No</v>
      </c>
      <c r="BD151" t="s">
        <v>86</v>
      </c>
      <c r="BF151" t="s">
        <v>4462</v>
      </c>
      <c r="BG151">
        <v>2050</v>
      </c>
      <c r="BL151" s="26"/>
      <c r="BN151" s="29"/>
      <c r="BP151" s="26"/>
    </row>
    <row r="152" spans="1:68" s="24" customFormat="1" ht="13.4" customHeight="1">
      <c r="A152" s="24">
        <v>149</v>
      </c>
      <c r="C152" s="26" t="s">
        <v>598</v>
      </c>
      <c r="D152" t="s">
        <v>7187</v>
      </c>
      <c r="F152" t="s">
        <v>2277</v>
      </c>
      <c r="H152" s="30" t="s">
        <v>599</v>
      </c>
      <c r="I152" s="24" t="s">
        <v>600</v>
      </c>
      <c r="J152" s="24">
        <v>-0.16300000000000001</v>
      </c>
      <c r="K152" s="24" t="s">
        <v>601</v>
      </c>
      <c r="L152" s="24">
        <v>26233</v>
      </c>
      <c r="N152" s="26">
        <v>15</v>
      </c>
      <c r="O152" s="24" t="s">
        <v>689</v>
      </c>
      <c r="Q152" s="26"/>
      <c r="R152" s="39"/>
      <c r="S152" s="39"/>
      <c r="T152" s="40"/>
      <c r="U152" s="24" t="s">
        <v>86</v>
      </c>
      <c r="V152" s="24" t="s">
        <v>7324</v>
      </c>
      <c r="W152" s="24" t="s">
        <v>674</v>
      </c>
      <c r="X152" s="24">
        <v>2030</v>
      </c>
      <c r="Y152" s="24" t="s">
        <v>673</v>
      </c>
      <c r="Z152" s="24" t="s">
        <v>674</v>
      </c>
      <c r="AA152" s="24">
        <v>2050</v>
      </c>
      <c r="AB152" s="24" t="s">
        <v>86</v>
      </c>
      <c r="AC152" s="24" t="s">
        <v>86</v>
      </c>
      <c r="AD152" s="24">
        <v>2050</v>
      </c>
      <c r="AE152" s="26">
        <v>2050</v>
      </c>
      <c r="AF152" t="str">
        <f>_xlfn.LET(
    _xlpm.result, _xlfn.XLOOKUP(C152, Table1[company_name], Table1[End_target], "NOT FOUND"),
    IF(_xlpm.result = "NOT FOUND", "NOT FOUND", IF(_xlpm.result = 0, "", _xlpm.result))
)</f>
        <v>No target</v>
      </c>
      <c r="AG152"/>
      <c r="AH152"/>
      <c r="AI152"/>
      <c r="AJ152"/>
      <c r="AN152" t="str">
        <f>_xlfn.LET(
    _xlpm.result, _xlfn.XLOOKUP(C152, Table1[company_name], Table1[Carbon_credits], "NOT FOUND"),
    IF(_xlpm.result = "NOT FOUND", "NOT FOUND", IF(_xlpm.result = 0, "", _xlpm.result))
)</f>
        <v/>
      </c>
      <c r="AO152"/>
      <c r="AQ152" s="26"/>
      <c r="AR152"/>
      <c r="AS152"/>
      <c r="AT152"/>
      <c r="AU152"/>
      <c r="AY152"/>
      <c r="AZ152"/>
      <c r="BB152" s="26"/>
      <c r="BC152" t="str">
        <f>_xlfn.LET(
    _xlpm.result, _xlfn.XLOOKUP(C152, Table1[company_name], Table1[Separate_removal_target], "NOT FOUND"),
    IF(_xlpm.result = "NOT FOUND", "NOT FOUND", IF(_xlpm.result = 0, "", _xlpm.result))
)</f>
        <v/>
      </c>
      <c r="BD152"/>
      <c r="BF152"/>
      <c r="BG152"/>
      <c r="BL152" s="26"/>
      <c r="BN152" s="29"/>
      <c r="BP152" s="26"/>
    </row>
    <row r="153" spans="1:68" s="24" customFormat="1" ht="13.4" customHeight="1">
      <c r="A153" s="24">
        <v>150</v>
      </c>
      <c r="C153" s="26" t="s">
        <v>1471</v>
      </c>
      <c r="D153" t="s">
        <v>7196</v>
      </c>
      <c r="F153" t="s">
        <v>2540</v>
      </c>
      <c r="H153" s="30" t="s">
        <v>1472</v>
      </c>
      <c r="I153" s="24" t="s">
        <v>1473</v>
      </c>
      <c r="J153" s="24">
        <v>-2.4910000000000001</v>
      </c>
      <c r="K153" s="24" t="s">
        <v>1474</v>
      </c>
      <c r="L153" s="24">
        <v>140806</v>
      </c>
      <c r="N153" s="26">
        <v>31</v>
      </c>
      <c r="O153" s="24" t="s">
        <v>689</v>
      </c>
      <c r="Q153" s="26"/>
      <c r="R153" s="39"/>
      <c r="S153" s="39"/>
      <c r="T153" s="40"/>
      <c r="U153" s="24" t="s">
        <v>86</v>
      </c>
      <c r="V153" s="24" t="s">
        <v>7324</v>
      </c>
      <c r="W153" s="24" t="s">
        <v>7410</v>
      </c>
      <c r="X153" s="24">
        <v>2030</v>
      </c>
      <c r="AB153" s="24" t="s">
        <v>689</v>
      </c>
      <c r="AC153" s="24" t="s">
        <v>689</v>
      </c>
      <c r="AE153" s="26"/>
      <c r="AF153" t="str">
        <f>_xlfn.LET(
    _xlpm.result, _xlfn.XLOOKUP(C153, Table1[company_name], Table1[End_target], "NOT FOUND"),
    IF(_xlpm.result = "NOT FOUND", "NOT FOUND", IF(_xlpm.result = 0, "", _xlpm.result))
)</f>
        <v>Carbon neutral(ity)</v>
      </c>
      <c r="AG153"/>
      <c r="AH153"/>
      <c r="AI153"/>
      <c r="AJ153"/>
      <c r="AN153" t="str">
        <f>_xlfn.LET(
    _xlpm.result, _xlfn.XLOOKUP(C153, Table1[company_name], Table1[Carbon_credits], "NOT FOUND"),
    IF(_xlpm.result = "NOT FOUND", "NOT FOUND", IF(_xlpm.result = 0, "", _xlpm.result))
)</f>
        <v>Yes</v>
      </c>
      <c r="AO153"/>
      <c r="AQ153" s="26"/>
      <c r="AR153"/>
      <c r="AS153"/>
      <c r="AT153"/>
      <c r="AU153"/>
      <c r="AY153"/>
      <c r="AZ153"/>
      <c r="BB153" s="26"/>
      <c r="BC153" t="str">
        <f>_xlfn.LET(
    _xlpm.result, _xlfn.XLOOKUP(C153, Table1[company_name], Table1[Separate_removal_target], "NOT FOUND"),
    IF(_xlpm.result = "NOT FOUND", "NOT FOUND", IF(_xlpm.result = 0, "", _xlpm.result))
)</f>
        <v>No</v>
      </c>
      <c r="BD153"/>
      <c r="BF153"/>
      <c r="BG153"/>
      <c r="BL153" s="26"/>
      <c r="BN153" s="29"/>
      <c r="BP153" s="26"/>
    </row>
    <row r="154" spans="1:68" s="24" customFormat="1" ht="13.4" customHeight="1">
      <c r="A154" s="24">
        <v>151</v>
      </c>
      <c r="C154" s="26" t="s">
        <v>602</v>
      </c>
      <c r="D154" t="s">
        <v>7221</v>
      </c>
      <c r="F154" t="s">
        <v>7286</v>
      </c>
      <c r="H154" s="30" t="s">
        <v>603</v>
      </c>
      <c r="I154" s="24" t="s">
        <v>604</v>
      </c>
      <c r="J154" s="24">
        <v>0.223</v>
      </c>
      <c r="K154" s="24" t="s">
        <v>605</v>
      </c>
      <c r="L154" s="24">
        <v>16248</v>
      </c>
      <c r="N154" s="26">
        <v>12</v>
      </c>
      <c r="O154" s="24" t="s">
        <v>689</v>
      </c>
      <c r="Q154" s="26"/>
      <c r="R154" s="39"/>
      <c r="S154" s="39"/>
      <c r="T154" s="40"/>
      <c r="U154" s="24" t="s">
        <v>86</v>
      </c>
      <c r="V154" s="24" t="s">
        <v>7324</v>
      </c>
      <c r="W154" s="24" t="s">
        <v>674</v>
      </c>
      <c r="X154" s="24">
        <v>2030</v>
      </c>
      <c r="Y154" s="24" t="s">
        <v>673</v>
      </c>
      <c r="Z154" s="24" t="s">
        <v>674</v>
      </c>
      <c r="AA154" s="24">
        <v>2040</v>
      </c>
      <c r="AB154" s="24" t="s">
        <v>86</v>
      </c>
      <c r="AC154" s="24" t="s">
        <v>86</v>
      </c>
      <c r="AD154" s="24">
        <v>2040</v>
      </c>
      <c r="AE154" s="26">
        <v>2040</v>
      </c>
      <c r="AF154" t="str">
        <f>_xlfn.LET(
    _xlpm.result, _xlfn.XLOOKUP(C154, Table1[company_name], Table1[End_target], "NOT FOUND"),
    IF(_xlpm.result = "NOT FOUND", "NOT FOUND", IF(_xlpm.result = 0, "", _xlpm.result))
)</f>
        <v/>
      </c>
      <c r="AG154"/>
      <c r="AH154"/>
      <c r="AI154"/>
      <c r="AJ154"/>
      <c r="AN154" t="str">
        <f>_xlfn.LET(
    _xlpm.result, _xlfn.XLOOKUP(C154, Table1[company_name], Table1[Carbon_credits], "NOT FOUND"),
    IF(_xlpm.result = "NOT FOUND", "NOT FOUND", IF(_xlpm.result = 0, "", _xlpm.result))
)</f>
        <v/>
      </c>
      <c r="AO154"/>
      <c r="AQ154" s="26"/>
      <c r="AR154"/>
      <c r="AS154"/>
      <c r="AT154"/>
      <c r="AU154"/>
      <c r="AY154"/>
      <c r="AZ154"/>
      <c r="BB154" s="26"/>
      <c r="BC154" t="str">
        <f>_xlfn.LET(
    _xlpm.result, _xlfn.XLOOKUP(C154, Table1[company_name], Table1[Separate_removal_target], "NOT FOUND"),
    IF(_xlpm.result = "NOT FOUND", "NOT FOUND", IF(_xlpm.result = 0, "", _xlpm.result))
)</f>
        <v/>
      </c>
      <c r="BD154"/>
      <c r="BF154"/>
      <c r="BG154"/>
      <c r="BL154" s="26"/>
      <c r="BN154" s="29"/>
      <c r="BP154" s="26"/>
    </row>
    <row r="155" spans="1:68" s="24" customFormat="1" ht="13.4" customHeight="1">
      <c r="A155" s="24">
        <v>152</v>
      </c>
      <c r="C155" s="26" t="s">
        <v>610</v>
      </c>
      <c r="D155" t="s">
        <v>7190</v>
      </c>
      <c r="F155" t="s">
        <v>2374</v>
      </c>
      <c r="H155" s="30" t="s">
        <v>611</v>
      </c>
      <c r="I155" s="24" t="s">
        <v>612</v>
      </c>
      <c r="J155" s="24">
        <v>0.25600000000000001</v>
      </c>
      <c r="K155" s="24" t="s">
        <v>613</v>
      </c>
      <c r="L155" s="24">
        <v>98371</v>
      </c>
      <c r="N155" s="26">
        <v>16</v>
      </c>
      <c r="O155" s="24" t="s">
        <v>689</v>
      </c>
      <c r="Q155" s="26"/>
      <c r="R155" s="39"/>
      <c r="S155" s="39"/>
      <c r="T155" s="40"/>
      <c r="U155" s="24" t="s">
        <v>689</v>
      </c>
      <c r="V155" s="24" t="s">
        <v>689</v>
      </c>
      <c r="AB155" s="24" t="s">
        <v>689</v>
      </c>
      <c r="AC155" s="24" t="s">
        <v>689</v>
      </c>
      <c r="AE155" s="26"/>
      <c r="AF155" t="str">
        <f>_xlfn.LET(
    _xlpm.result, _xlfn.XLOOKUP(C155, Table1[company_name], Table1[End_target], "NOT FOUND"),
    IF(_xlpm.result = "NOT FOUND", "NOT FOUND", IF(_xlpm.result = 0, "", _xlpm.result))
)</f>
        <v>Net zero</v>
      </c>
      <c r="AG155"/>
      <c r="AH155"/>
      <c r="AI155"/>
      <c r="AJ155"/>
      <c r="AN155" t="str">
        <f>_xlfn.LET(
    _xlpm.result, _xlfn.XLOOKUP(C155, Table1[company_name], Table1[Carbon_credits], "NOT FOUND"),
    IF(_xlpm.result = "NOT FOUND", "NOT FOUND", IF(_xlpm.result = 0, "", _xlpm.result))
)</f>
        <v>Not Specified</v>
      </c>
      <c r="AO155"/>
      <c r="AQ155" s="26"/>
      <c r="AR155"/>
      <c r="AS155" t="s">
        <v>2283</v>
      </c>
      <c r="AT155" t="s">
        <v>7411</v>
      </c>
      <c r="AU155">
        <v>2050</v>
      </c>
      <c r="AY155" t="s">
        <v>267</v>
      </c>
      <c r="AZ155" t="s">
        <v>267</v>
      </c>
      <c r="BB155" s="26"/>
      <c r="BC155" t="str">
        <f>_xlfn.LET(
    _xlpm.result, _xlfn.XLOOKUP(C155, Table1[company_name], Table1[Separate_removal_target], "NOT FOUND"),
    IF(_xlpm.result = "NOT FOUND", "NOT FOUND", IF(_xlpm.result = 0, "", _xlpm.result))
)</f>
        <v>No</v>
      </c>
      <c r="BD155"/>
      <c r="BF155" t="s">
        <v>7411</v>
      </c>
      <c r="BG155">
        <v>2050</v>
      </c>
      <c r="BL155" s="26"/>
      <c r="BN155" s="29"/>
      <c r="BP155" s="26"/>
    </row>
    <row r="156" spans="1:68" s="24" customFormat="1" ht="13.4" customHeight="1">
      <c r="A156" s="24">
        <v>153</v>
      </c>
      <c r="C156" s="26" t="s">
        <v>618</v>
      </c>
      <c r="D156" t="s">
        <v>4633</v>
      </c>
      <c r="F156" t="s">
        <v>7286</v>
      </c>
      <c r="H156" s="30" t="s">
        <v>619</v>
      </c>
      <c r="I156" s="24" t="s">
        <v>620</v>
      </c>
      <c r="J156" s="24">
        <v>0.49399999999999999</v>
      </c>
      <c r="K156" s="24" t="s">
        <v>621</v>
      </c>
      <c r="L156" s="24">
        <v>186000</v>
      </c>
      <c r="N156" s="26">
        <v>31</v>
      </c>
      <c r="O156" s="24" t="s">
        <v>689</v>
      </c>
      <c r="Q156" s="26"/>
      <c r="R156" s="39"/>
      <c r="S156" s="39"/>
      <c r="T156" s="40"/>
      <c r="U156" s="24" t="s">
        <v>689</v>
      </c>
      <c r="V156" s="24" t="s">
        <v>689</v>
      </c>
      <c r="AB156" s="24" t="s">
        <v>689</v>
      </c>
      <c r="AC156" s="24" t="s">
        <v>689</v>
      </c>
      <c r="AE156" s="26"/>
      <c r="AF156" t="str">
        <f>_xlfn.LET(
    _xlpm.result, _xlfn.XLOOKUP(C156, Table1[company_name], Table1[End_target], "NOT FOUND"),
    IF(_xlpm.result = "NOT FOUND", "NOT FOUND", IF(_xlpm.result = 0, "", _xlpm.result))
)</f>
        <v>Emissions reduction target</v>
      </c>
      <c r="AG156"/>
      <c r="AH156"/>
      <c r="AI156"/>
      <c r="AJ156"/>
      <c r="AN156" t="str">
        <f>_xlfn.LET(
    _xlpm.result, _xlfn.XLOOKUP(C156, Table1[company_name], Table1[Carbon_credits], "NOT FOUND"),
    IF(_xlpm.result = "NOT FOUND", "NOT FOUND", IF(_xlpm.result = 0, "", _xlpm.result))
)</f>
        <v>Not Specified</v>
      </c>
      <c r="AO156"/>
      <c r="AQ156" s="26"/>
      <c r="AR156"/>
      <c r="AS156"/>
      <c r="AT156"/>
      <c r="AU156"/>
      <c r="AY156"/>
      <c r="AZ156"/>
      <c r="BB156" s="26"/>
      <c r="BC156" t="str">
        <f>_xlfn.LET(
    _xlpm.result, _xlfn.XLOOKUP(C156, Table1[company_name], Table1[Separate_removal_target], "NOT FOUND"),
    IF(_xlpm.result = "NOT FOUND", "NOT FOUND", IF(_xlpm.result = 0, "", _xlpm.result))
)</f>
        <v>No</v>
      </c>
      <c r="BD156" t="s">
        <v>86</v>
      </c>
      <c r="BF156" t="s">
        <v>7412</v>
      </c>
      <c r="BG156">
        <v>2050</v>
      </c>
      <c r="BL156" s="26"/>
      <c r="BN156" s="29"/>
      <c r="BP156" s="26"/>
    </row>
    <row r="157" spans="1:68" s="24" customFormat="1" ht="13.4" customHeight="1">
      <c r="A157" s="24">
        <v>154</v>
      </c>
      <c r="C157" s="26" t="s">
        <v>626</v>
      </c>
      <c r="D157" t="s">
        <v>7168</v>
      </c>
      <c r="F157" t="s">
        <v>7286</v>
      </c>
      <c r="H157" s="30" t="s">
        <v>627</v>
      </c>
      <c r="I157" s="24" t="s">
        <v>628</v>
      </c>
      <c r="J157" s="24">
        <v>-0.26</v>
      </c>
      <c r="K157" s="24" t="s">
        <v>629</v>
      </c>
      <c r="L157" s="24">
        <v>196650</v>
      </c>
      <c r="N157" s="26">
        <v>21</v>
      </c>
      <c r="O157" s="24" t="s">
        <v>689</v>
      </c>
      <c r="Q157" s="26"/>
      <c r="R157" s="39"/>
      <c r="S157" s="39"/>
      <c r="T157" s="40"/>
      <c r="U157" s="24" t="s">
        <v>86</v>
      </c>
      <c r="V157" s="24" t="s">
        <v>7324</v>
      </c>
      <c r="W157" s="24" t="s">
        <v>674</v>
      </c>
      <c r="X157" s="24">
        <v>2030</v>
      </c>
      <c r="AB157" s="24" t="s">
        <v>689</v>
      </c>
      <c r="AC157" s="24" t="s">
        <v>689</v>
      </c>
      <c r="AE157" s="26"/>
      <c r="AF157" t="str">
        <f>_xlfn.LET(
    _xlpm.result, _xlfn.XLOOKUP(C157, Table1[company_name], Table1[End_target], "NOT FOUND"),
    IF(_xlpm.result = "NOT FOUND", "NOT FOUND", IF(_xlpm.result = 0, "", _xlpm.result))
)</f>
        <v/>
      </c>
      <c r="AG157"/>
      <c r="AH157"/>
      <c r="AI157"/>
      <c r="AJ157"/>
      <c r="AN157" t="str">
        <f>_xlfn.LET(
    _xlpm.result, _xlfn.XLOOKUP(C157, Table1[company_name], Table1[Carbon_credits], "NOT FOUND"),
    IF(_xlpm.result = "NOT FOUND", "NOT FOUND", IF(_xlpm.result = 0, "", _xlpm.result))
)</f>
        <v/>
      </c>
      <c r="AO157"/>
      <c r="AQ157" s="26"/>
      <c r="AR157"/>
      <c r="AS157"/>
      <c r="AT157"/>
      <c r="AU157"/>
      <c r="AY157"/>
      <c r="AZ157"/>
      <c r="BB157" s="26"/>
      <c r="BC157" t="str">
        <f>_xlfn.LET(
    _xlpm.result, _xlfn.XLOOKUP(C157, Table1[company_name], Table1[Separate_removal_target], "NOT FOUND"),
    IF(_xlpm.result = "NOT FOUND", "NOT FOUND", IF(_xlpm.result = 0, "", _xlpm.result))
)</f>
        <v/>
      </c>
      <c r="BD157"/>
      <c r="BF157"/>
      <c r="BG157"/>
      <c r="BL157" s="26"/>
      <c r="BN157" s="29"/>
      <c r="BP157" s="26"/>
    </row>
    <row r="158" spans="1:68" s="24" customFormat="1" ht="13.4" customHeight="1">
      <c r="A158" s="24">
        <v>155</v>
      </c>
      <c r="C158" s="26" t="s">
        <v>631</v>
      </c>
      <c r="D158" t="s">
        <v>7196</v>
      </c>
      <c r="F158" t="s">
        <v>2277</v>
      </c>
      <c r="H158" s="30" t="s">
        <v>632</v>
      </c>
      <c r="I158" s="24" t="s">
        <v>633</v>
      </c>
      <c r="J158" s="24">
        <v>2.8000000000000001E-2</v>
      </c>
      <c r="K158" s="24" t="s">
        <v>634</v>
      </c>
      <c r="L158" s="24">
        <v>142465</v>
      </c>
      <c r="N158" s="26">
        <v>14</v>
      </c>
      <c r="O158" s="24" t="s">
        <v>86</v>
      </c>
      <c r="P158" s="24">
        <v>2022</v>
      </c>
      <c r="Q158" s="26">
        <v>2030</v>
      </c>
      <c r="R158" s="39"/>
      <c r="S158" s="39"/>
      <c r="T158" s="40"/>
      <c r="U158" s="24" t="s">
        <v>86</v>
      </c>
      <c r="V158" s="24" t="s">
        <v>7324</v>
      </c>
      <c r="W158" s="24" t="s">
        <v>674</v>
      </c>
      <c r="X158" s="24">
        <v>2030</v>
      </c>
      <c r="Y158" s="24" t="s">
        <v>673</v>
      </c>
      <c r="Z158" s="24" t="s">
        <v>674</v>
      </c>
      <c r="AA158" s="24">
        <v>2050</v>
      </c>
      <c r="AB158" s="24" t="s">
        <v>86</v>
      </c>
      <c r="AC158" s="24" t="s">
        <v>86</v>
      </c>
      <c r="AD158" s="24">
        <v>2050</v>
      </c>
      <c r="AE158" s="26">
        <v>2050</v>
      </c>
      <c r="AF158" t="str">
        <f>_xlfn.LET(
    _xlpm.result, _xlfn.XLOOKUP(C158, Table1[company_name], Table1[End_target], "NOT FOUND"),
    IF(_xlpm.result = "NOT FOUND", "NOT FOUND", IF(_xlpm.result = 0, "", _xlpm.result))
)</f>
        <v>Carbon neutral(ity)</v>
      </c>
      <c r="AG158"/>
      <c r="AH158"/>
      <c r="AI158"/>
      <c r="AJ158"/>
      <c r="AN158" t="str">
        <f>_xlfn.LET(
    _xlpm.result, _xlfn.XLOOKUP(C158, Table1[company_name], Table1[Carbon_credits], "NOT FOUND"),
    IF(_xlpm.result = "NOT FOUND", "NOT FOUND", IF(_xlpm.result = 0, "", _xlpm.result))
)</f>
        <v>Not Specified</v>
      </c>
      <c r="AO158"/>
      <c r="AQ158" s="26"/>
      <c r="AR158"/>
      <c r="AS158"/>
      <c r="AT158"/>
      <c r="AU158"/>
      <c r="AY158"/>
      <c r="AZ158"/>
      <c r="BB158" s="26"/>
      <c r="BC158" t="str">
        <f>_xlfn.LET(
    _xlpm.result, _xlfn.XLOOKUP(C158, Table1[company_name], Table1[Separate_removal_target], "NOT FOUND"),
    IF(_xlpm.result = "NOT FOUND", "NOT FOUND", IF(_xlpm.result = 0, "", _xlpm.result))
)</f>
        <v>No</v>
      </c>
      <c r="BD158"/>
      <c r="BF158"/>
      <c r="BG158"/>
      <c r="BL158" s="26"/>
      <c r="BN158" s="29"/>
      <c r="BP158" s="26"/>
    </row>
    <row r="159" spans="1:68" s="24" customFormat="1" ht="13.4" customHeight="1">
      <c r="A159" s="24">
        <v>156</v>
      </c>
      <c r="C159" s="26" t="s">
        <v>839</v>
      </c>
      <c r="D159" t="s">
        <v>7159</v>
      </c>
      <c r="F159" t="s">
        <v>2374</v>
      </c>
      <c r="H159" s="30" t="s">
        <v>840</v>
      </c>
      <c r="I159" s="24" t="s">
        <v>841</v>
      </c>
      <c r="J159" s="24">
        <v>0.86</v>
      </c>
      <c r="K159" s="24" t="s">
        <v>842</v>
      </c>
      <c r="L159" s="24">
        <v>94017</v>
      </c>
      <c r="N159" s="26">
        <v>30</v>
      </c>
      <c r="O159" s="24" t="s">
        <v>689</v>
      </c>
      <c r="Q159" s="26"/>
      <c r="R159" s="39"/>
      <c r="S159" s="39"/>
      <c r="T159" s="40"/>
      <c r="U159" s="24" t="s">
        <v>86</v>
      </c>
      <c r="V159" s="24" t="s">
        <v>7324</v>
      </c>
      <c r="W159" s="24" t="s">
        <v>7399</v>
      </c>
      <c r="X159" s="24">
        <v>2030</v>
      </c>
      <c r="AB159" s="24" t="s">
        <v>689</v>
      </c>
      <c r="AC159" s="24" t="s">
        <v>689</v>
      </c>
      <c r="AE159" s="26"/>
      <c r="AF159" t="str">
        <f>_xlfn.LET(
    _xlpm.result, _xlfn.XLOOKUP(C159, Table1[company_name], Table1[End_target], "NOT FOUND"),
    IF(_xlpm.result = "NOT FOUND", "NOT FOUND", IF(_xlpm.result = 0, "", _xlpm.result))
)</f>
        <v>Net zero</v>
      </c>
      <c r="AG159"/>
      <c r="AH159"/>
      <c r="AI159"/>
      <c r="AJ159"/>
      <c r="AN159" t="str">
        <f>_xlfn.LET(
    _xlpm.result, _xlfn.XLOOKUP(C159, Table1[company_name], Table1[Carbon_credits], "NOT FOUND"),
    IF(_xlpm.result = "NOT FOUND", "NOT FOUND", IF(_xlpm.result = 0, "", _xlpm.result))
)</f>
        <v>Yes</v>
      </c>
      <c r="AO159"/>
      <c r="AQ159" s="26"/>
      <c r="AR159"/>
      <c r="AS159" t="s">
        <v>2283</v>
      </c>
      <c r="AT159" t="s">
        <v>7413</v>
      </c>
      <c r="AU159">
        <v>2045</v>
      </c>
      <c r="AY159" t="s">
        <v>266</v>
      </c>
      <c r="AZ159" t="s">
        <v>3271</v>
      </c>
      <c r="BB159" s="26"/>
      <c r="BC159" t="str">
        <f>_xlfn.LET(
    _xlpm.result, _xlfn.XLOOKUP(C159, Table1[company_name], Table1[Separate_removal_target], "NOT FOUND"),
    IF(_xlpm.result = "NOT FOUND", "NOT FOUND", IF(_xlpm.result = 0, "", _xlpm.result))
)</f>
        <v>No</v>
      </c>
      <c r="BD159" t="s">
        <v>86</v>
      </c>
      <c r="BF159" t="s">
        <v>7413</v>
      </c>
      <c r="BG159">
        <v>2045</v>
      </c>
      <c r="BL159" s="26"/>
      <c r="BN159" s="29"/>
      <c r="BP159" s="26"/>
    </row>
    <row r="160" spans="1:68" s="24" customFormat="1" ht="13.4" customHeight="1">
      <c r="A160" s="24">
        <v>157</v>
      </c>
      <c r="C160" s="26" t="s">
        <v>635</v>
      </c>
      <c r="D160" t="s">
        <v>7214</v>
      </c>
      <c r="F160" t="s">
        <v>7286</v>
      </c>
      <c r="H160" s="30" t="s">
        <v>636</v>
      </c>
      <c r="I160" s="24" t="s">
        <v>637</v>
      </c>
      <c r="J160" s="24">
        <v>0</v>
      </c>
      <c r="K160" s="24" t="s">
        <v>638</v>
      </c>
      <c r="L160" s="24">
        <v>586700</v>
      </c>
      <c r="N160" s="26">
        <v>31</v>
      </c>
      <c r="O160" s="24" t="s">
        <v>689</v>
      </c>
      <c r="Q160" s="26"/>
      <c r="R160" s="39"/>
      <c r="S160" s="39"/>
      <c r="T160" s="40"/>
      <c r="U160" s="24" t="s">
        <v>689</v>
      </c>
      <c r="V160" s="24" t="s">
        <v>689</v>
      </c>
      <c r="AB160" s="24" t="s">
        <v>689</v>
      </c>
      <c r="AC160" s="24" t="s">
        <v>689</v>
      </c>
      <c r="AE160" s="26"/>
      <c r="AF160" t="str">
        <f>_xlfn.LET(
    _xlpm.result, _xlfn.XLOOKUP(C160, Table1[company_name], Table1[End_target], "NOT FOUND"),
    IF(_xlpm.result = "NOT FOUND", "NOT FOUND", IF(_xlpm.result = 0, "", _xlpm.result))
)</f>
        <v/>
      </c>
      <c r="AG160"/>
      <c r="AH160"/>
      <c r="AI160"/>
      <c r="AJ160"/>
      <c r="AN160" t="str">
        <f>_xlfn.LET(
    _xlpm.result, _xlfn.XLOOKUP(C160, Table1[company_name], Table1[Carbon_credits], "NOT FOUND"),
    IF(_xlpm.result = "NOT FOUND", "NOT FOUND", IF(_xlpm.result = 0, "", _xlpm.result))
)</f>
        <v/>
      </c>
      <c r="AO160"/>
      <c r="AQ160" s="26"/>
      <c r="AR160"/>
      <c r="AS160"/>
      <c r="AT160"/>
      <c r="AU160"/>
      <c r="AY160"/>
      <c r="AZ160"/>
      <c r="BB160" s="26"/>
      <c r="BC160" t="str">
        <f>_xlfn.LET(
    _xlpm.result, _xlfn.XLOOKUP(C160, Table1[company_name], Table1[Separate_removal_target], "NOT FOUND"),
    IF(_xlpm.result = "NOT FOUND", "NOT FOUND", IF(_xlpm.result = 0, "", _xlpm.result))
)</f>
        <v/>
      </c>
      <c r="BD160"/>
      <c r="BF160"/>
      <c r="BG160"/>
      <c r="BL160" s="26"/>
      <c r="BN160" s="29"/>
      <c r="BP160" s="26"/>
    </row>
    <row r="161" spans="1:68" s="24" customFormat="1" ht="13.4" customHeight="1">
      <c r="A161" s="24">
        <v>158</v>
      </c>
      <c r="C161" s="26" t="s">
        <v>657</v>
      </c>
      <c r="D161" t="s">
        <v>7222</v>
      </c>
      <c r="F161" t="s">
        <v>7286</v>
      </c>
      <c r="H161" s="30" t="s">
        <v>658</v>
      </c>
      <c r="I161" s="24" t="s">
        <v>659</v>
      </c>
      <c r="J161" s="24">
        <v>0.104</v>
      </c>
      <c r="K161" s="24" t="s">
        <v>660</v>
      </c>
      <c r="L161" s="24">
        <v>76000</v>
      </c>
      <c r="N161" s="26">
        <v>31</v>
      </c>
      <c r="O161" s="24" t="s">
        <v>689</v>
      </c>
      <c r="Q161" s="26"/>
      <c r="R161" s="39"/>
      <c r="S161" s="39"/>
      <c r="T161" s="40"/>
      <c r="U161" s="24" t="s">
        <v>86</v>
      </c>
      <c r="V161" s="24" t="s">
        <v>7324</v>
      </c>
      <c r="W161" s="24" t="s">
        <v>7399</v>
      </c>
      <c r="X161" s="24">
        <v>2030</v>
      </c>
      <c r="AB161" s="24" t="s">
        <v>689</v>
      </c>
      <c r="AC161" s="24" t="s">
        <v>689</v>
      </c>
      <c r="AE161" s="26"/>
      <c r="AF161" t="str">
        <f>_xlfn.LET(
    _xlpm.result, _xlfn.XLOOKUP(C161, Table1[company_name], Table1[End_target], "NOT FOUND"),
    IF(_xlpm.result = "NOT FOUND", "NOT FOUND", IF(_xlpm.result = 0, "", _xlpm.result))
)</f>
        <v>Emissions reduction target</v>
      </c>
      <c r="AG161"/>
      <c r="AH161"/>
      <c r="AI161"/>
      <c r="AJ161"/>
      <c r="AN161" t="str">
        <f>_xlfn.LET(
    _xlpm.result, _xlfn.XLOOKUP(C161, Table1[company_name], Table1[Carbon_credits], "NOT FOUND"),
    IF(_xlpm.result = "NOT FOUND", "NOT FOUND", IF(_xlpm.result = 0, "", _xlpm.result))
)</f>
        <v>No</v>
      </c>
      <c r="AO161"/>
      <c r="AQ161" s="26"/>
      <c r="AR161"/>
      <c r="AS161"/>
      <c r="AT161"/>
      <c r="AU161"/>
      <c r="AY161"/>
      <c r="AZ161"/>
      <c r="BB161" s="26"/>
      <c r="BC161" t="str">
        <f>_xlfn.LET(
    _xlpm.result, _xlfn.XLOOKUP(C161, Table1[company_name], Table1[Separate_removal_target], "NOT FOUND"),
    IF(_xlpm.result = "NOT FOUND", "NOT FOUND", IF(_xlpm.result = 0, "", _xlpm.result))
)</f>
        <v>No</v>
      </c>
      <c r="BD161" t="s">
        <v>86</v>
      </c>
      <c r="BF161" t="s">
        <v>7414</v>
      </c>
      <c r="BG161">
        <v>2030</v>
      </c>
      <c r="BL161" s="26"/>
      <c r="BN161" s="29"/>
      <c r="BP161" s="26"/>
    </row>
    <row r="162" spans="1:68" s="24" customFormat="1" ht="13.4" customHeight="1">
      <c r="A162" s="24">
        <v>159</v>
      </c>
      <c r="C162" s="26" t="s">
        <v>661</v>
      </c>
      <c r="D162" t="s">
        <v>7196</v>
      </c>
      <c r="F162" t="s">
        <v>7281</v>
      </c>
      <c r="H162" s="30" t="s">
        <v>662</v>
      </c>
      <c r="I162" s="24" t="s">
        <v>663</v>
      </c>
      <c r="J162" s="24">
        <v>6.7000000000000004E-2</v>
      </c>
      <c r="K162" s="24" t="s">
        <v>664</v>
      </c>
      <c r="L162" s="24">
        <v>35741</v>
      </c>
      <c r="N162" s="26">
        <v>14</v>
      </c>
      <c r="O162" s="24" t="s">
        <v>86</v>
      </c>
      <c r="P162" s="24">
        <v>2022</v>
      </c>
      <c r="Q162" s="26">
        <v>2040</v>
      </c>
      <c r="R162" s="39"/>
      <c r="S162" s="39"/>
      <c r="T162" s="40"/>
      <c r="U162" s="24" t="s">
        <v>86</v>
      </c>
      <c r="V162" s="24" t="s">
        <v>870</v>
      </c>
      <c r="AB162" s="24" t="s">
        <v>689</v>
      </c>
      <c r="AC162" s="24" t="s">
        <v>689</v>
      </c>
      <c r="AE162" s="26"/>
      <c r="AF162" t="str">
        <f>_xlfn.LET(
    _xlpm.result, _xlfn.XLOOKUP(C162, Table1[company_name], Table1[End_target], "NOT FOUND"),
    IF(_xlpm.result = "NOT FOUND", "NOT FOUND", IF(_xlpm.result = 0, "", _xlpm.result))
)</f>
        <v>Climate neutral</v>
      </c>
      <c r="AG162"/>
      <c r="AH162"/>
      <c r="AI162"/>
      <c r="AJ162"/>
      <c r="AN162" t="str">
        <f>_xlfn.LET(
    _xlpm.result, _xlfn.XLOOKUP(C162, Table1[company_name], Table1[Carbon_credits], "NOT FOUND"),
    IF(_xlpm.result = "NOT FOUND", "NOT FOUND", IF(_xlpm.result = 0, "", _xlpm.result))
)</f>
        <v>Not Specified</v>
      </c>
      <c r="AO162"/>
      <c r="AQ162" s="26"/>
      <c r="AR162"/>
      <c r="AS162"/>
      <c r="AT162"/>
      <c r="AU162"/>
      <c r="AY162"/>
      <c r="AZ162"/>
      <c r="BB162" s="26"/>
      <c r="BC162" t="str">
        <f>_xlfn.LET(
    _xlpm.result, _xlfn.XLOOKUP(C162, Table1[company_name], Table1[Separate_removal_target], "NOT FOUND"),
    IF(_xlpm.result = "NOT FOUND", "NOT FOUND", IF(_xlpm.result = 0, "", _xlpm.result))
)</f>
        <v>No</v>
      </c>
      <c r="BD162"/>
      <c r="BF162"/>
      <c r="BG162"/>
      <c r="BL162" s="26"/>
      <c r="BN162" s="29"/>
      <c r="BP162" s="26"/>
    </row>
    <row r="163" spans="1:68" s="24" customFormat="1" ht="13.4" customHeight="1">
      <c r="A163" s="24">
        <v>160</v>
      </c>
      <c r="C163" s="26" t="s">
        <v>665</v>
      </c>
      <c r="D163" t="s">
        <v>7223</v>
      </c>
      <c r="F163" t="s">
        <v>2374</v>
      </c>
      <c r="H163" s="30" t="s">
        <v>666</v>
      </c>
      <c r="I163" s="24" t="s">
        <v>667</v>
      </c>
      <c r="J163" s="24">
        <v>3.5000000000000003E-2</v>
      </c>
      <c r="K163" s="24" t="s">
        <v>668</v>
      </c>
      <c r="L163" s="24">
        <v>284526</v>
      </c>
      <c r="N163" s="26">
        <v>25</v>
      </c>
      <c r="O163" s="24" t="s">
        <v>689</v>
      </c>
      <c r="Q163" s="26"/>
      <c r="R163" s="39"/>
      <c r="S163" s="39"/>
      <c r="T163" s="40"/>
      <c r="U163" s="24" t="s">
        <v>86</v>
      </c>
      <c r="V163" s="24" t="s">
        <v>7324</v>
      </c>
      <c r="W163" s="24" t="s">
        <v>7399</v>
      </c>
      <c r="X163" s="24">
        <v>2030</v>
      </c>
      <c r="AB163" s="24" t="s">
        <v>689</v>
      </c>
      <c r="AC163" s="24" t="s">
        <v>689</v>
      </c>
      <c r="AE163" s="26"/>
      <c r="AF163" t="str">
        <f>_xlfn.LET(
    _xlpm.result, _xlfn.XLOOKUP(C163, Table1[company_name], Table1[End_target], "NOT FOUND"),
    IF(_xlpm.result = "NOT FOUND", "NOT FOUND", IF(_xlpm.result = 0, "", _xlpm.result))
)</f>
        <v>Net zero</v>
      </c>
      <c r="AG163"/>
      <c r="AH163"/>
      <c r="AI163"/>
      <c r="AJ163"/>
      <c r="AN163" t="str">
        <f>_xlfn.LET(
    _xlpm.result, _xlfn.XLOOKUP(C163, Table1[company_name], Table1[Carbon_credits], "NOT FOUND"),
    IF(_xlpm.result = "NOT FOUND", "NOT FOUND", IF(_xlpm.result = 0, "", _xlpm.result))
)</f>
        <v>Not Specified</v>
      </c>
      <c r="AO163"/>
      <c r="AQ163" s="26"/>
      <c r="AR163"/>
      <c r="AS163" t="s">
        <v>691</v>
      </c>
      <c r="AT163" t="s">
        <v>4554</v>
      </c>
      <c r="AU163">
        <v>2050</v>
      </c>
      <c r="AY163" t="s">
        <v>267</v>
      </c>
      <c r="AZ163" t="s">
        <v>267</v>
      </c>
      <c r="BB163" s="26"/>
      <c r="BC163" t="str">
        <f>_xlfn.LET(
    _xlpm.result, _xlfn.XLOOKUP(C163, Table1[company_name], Table1[Separate_removal_target], "NOT FOUND"),
    IF(_xlpm.result = "NOT FOUND", "NOT FOUND", IF(_xlpm.result = 0, "", _xlpm.result))
)</f>
        <v>No</v>
      </c>
      <c r="BD163" t="s">
        <v>86</v>
      </c>
      <c r="BF163" t="s">
        <v>4554</v>
      </c>
      <c r="BG163">
        <v>2050</v>
      </c>
      <c r="BL163" s="26"/>
      <c r="BN163" s="29"/>
      <c r="BP163" s="26"/>
    </row>
    <row r="164" spans="1:68" s="24" customFormat="1" ht="13.4" customHeight="1">
      <c r="A164" s="24">
        <v>161</v>
      </c>
      <c r="C164" s="26" t="s">
        <v>677</v>
      </c>
      <c r="D164" t="s">
        <v>6643</v>
      </c>
      <c r="F164" t="s">
        <v>2277</v>
      </c>
      <c r="H164" s="30" t="s">
        <v>678</v>
      </c>
      <c r="I164" s="24" t="s">
        <v>679</v>
      </c>
      <c r="J164" s="24">
        <v>-0.26800000000000002</v>
      </c>
      <c r="K164" s="24" t="s">
        <v>680</v>
      </c>
      <c r="L164" s="24">
        <v>59553</v>
      </c>
      <c r="N164" s="26">
        <v>6</v>
      </c>
      <c r="O164" s="24" t="s">
        <v>689</v>
      </c>
      <c r="Q164" s="26"/>
      <c r="R164" s="39"/>
      <c r="S164" s="39"/>
      <c r="T164" s="40"/>
      <c r="U164" s="24" t="s">
        <v>86</v>
      </c>
      <c r="V164" s="24" t="s">
        <v>7324</v>
      </c>
      <c r="W164" s="24" t="s">
        <v>674</v>
      </c>
      <c r="X164" s="24">
        <v>2030</v>
      </c>
      <c r="Y164" s="24" t="s">
        <v>673</v>
      </c>
      <c r="Z164" s="24" t="s">
        <v>674</v>
      </c>
      <c r="AA164" s="24">
        <v>2050</v>
      </c>
      <c r="AB164" s="24" t="s">
        <v>86</v>
      </c>
      <c r="AC164" s="24" t="s">
        <v>86</v>
      </c>
      <c r="AD164" s="24">
        <v>2050</v>
      </c>
      <c r="AE164" s="26">
        <v>2050</v>
      </c>
      <c r="AF164" t="str">
        <f>_xlfn.LET(
    _xlpm.result, _xlfn.XLOOKUP(C164, Table1[company_name], Table1[End_target], "NOT FOUND"),
    IF(_xlpm.result = "NOT FOUND", "NOT FOUND", IF(_xlpm.result = 0, "", _xlpm.result))
)</f>
        <v/>
      </c>
      <c r="AG164"/>
      <c r="AH164"/>
      <c r="AI164"/>
      <c r="AJ164"/>
      <c r="AN164" t="str">
        <f>_xlfn.LET(
    _xlpm.result, _xlfn.XLOOKUP(C164, Table1[company_name], Table1[Carbon_credits], "NOT FOUND"),
    IF(_xlpm.result = "NOT FOUND", "NOT FOUND", IF(_xlpm.result = 0, "", _xlpm.result))
)</f>
        <v/>
      </c>
      <c r="AO164"/>
      <c r="AQ164" s="26"/>
      <c r="AR164"/>
      <c r="AS164"/>
      <c r="AT164"/>
      <c r="AU164"/>
      <c r="AY164"/>
      <c r="AZ164"/>
      <c r="BB164" s="26"/>
      <c r="BC164" t="str">
        <f>_xlfn.LET(
    _xlpm.result, _xlfn.XLOOKUP(C164, Table1[company_name], Table1[Separate_removal_target], "NOT FOUND"),
    IF(_xlpm.result = "NOT FOUND", "NOT FOUND", IF(_xlpm.result = 0, "", _xlpm.result))
)</f>
        <v/>
      </c>
      <c r="BD164"/>
      <c r="BF164"/>
      <c r="BG164"/>
      <c r="BL164" s="26"/>
      <c r="BN164" s="29"/>
      <c r="BP164" s="26"/>
    </row>
    <row r="165" spans="1:68" s="24" customFormat="1" ht="13.4" customHeight="1">
      <c r="A165" s="24">
        <v>162</v>
      </c>
      <c r="C165" s="26" t="s">
        <v>681</v>
      </c>
      <c r="D165" t="s">
        <v>7168</v>
      </c>
      <c r="F165" t="s">
        <v>2540</v>
      </c>
      <c r="H165" s="30" t="s">
        <v>682</v>
      </c>
      <c r="I165" s="24" t="s">
        <v>683</v>
      </c>
      <c r="J165" s="24">
        <v>-0.27700000000000002</v>
      </c>
      <c r="K165" s="24" t="s">
        <v>684</v>
      </c>
      <c r="L165" s="24">
        <v>107436</v>
      </c>
      <c r="N165" s="26">
        <v>20</v>
      </c>
      <c r="O165" s="24" t="s">
        <v>86</v>
      </c>
      <c r="P165" s="24">
        <v>2020</v>
      </c>
      <c r="Q165" s="26">
        <v>2050</v>
      </c>
      <c r="R165" s="39"/>
      <c r="S165" s="39"/>
      <c r="T165" s="40"/>
      <c r="U165" s="24" t="s">
        <v>86</v>
      </c>
      <c r="V165" s="24" t="s">
        <v>265</v>
      </c>
      <c r="AB165" s="24" t="s">
        <v>689</v>
      </c>
      <c r="AC165" s="24" t="s">
        <v>689</v>
      </c>
      <c r="AE165" s="26"/>
      <c r="AF165" t="str">
        <f>_xlfn.LET(
    _xlpm.result, _xlfn.XLOOKUP(C165, Table1[company_name], Table1[End_target], "NOT FOUND"),
    IF(_xlpm.result = "NOT FOUND", "NOT FOUND", IF(_xlpm.result = 0, "", _xlpm.result))
)</f>
        <v>Net zero</v>
      </c>
      <c r="AG165"/>
      <c r="AH165"/>
      <c r="AI165"/>
      <c r="AJ165"/>
      <c r="AN165" t="str">
        <f>_xlfn.LET(
    _xlpm.result, _xlfn.XLOOKUP(C165, Table1[company_name], Table1[Carbon_credits], "NOT FOUND"),
    IF(_xlpm.result = "NOT FOUND", "NOT FOUND", IF(_xlpm.result = 0, "", _xlpm.result))
)</f>
        <v>Not Specified</v>
      </c>
      <c r="AO165"/>
      <c r="AQ165" s="26"/>
      <c r="AR165"/>
      <c r="AS165" t="s">
        <v>2283</v>
      </c>
      <c r="AT165" t="s">
        <v>4564</v>
      </c>
      <c r="AU165">
        <v>2050</v>
      </c>
      <c r="AY165" t="s">
        <v>267</v>
      </c>
      <c r="AZ165" t="s">
        <v>267</v>
      </c>
      <c r="BB165" s="26"/>
      <c r="BC165" t="str">
        <f>_xlfn.LET(
    _xlpm.result, _xlfn.XLOOKUP(C165, Table1[company_name], Table1[Separate_removal_target], "NOT FOUND"),
    IF(_xlpm.result = "NOT FOUND", "NOT FOUND", IF(_xlpm.result = 0, "", _xlpm.result))
)</f>
        <v>No</v>
      </c>
      <c r="BD165" t="s">
        <v>86</v>
      </c>
      <c r="BF165" t="s">
        <v>4564</v>
      </c>
      <c r="BG165">
        <v>2050</v>
      </c>
      <c r="BL165" s="26"/>
      <c r="BN165" s="29"/>
      <c r="BP165" s="26"/>
    </row>
    <row r="166" spans="1:68" s="24" customFormat="1" ht="13.4" customHeight="1">
      <c r="A166" s="24">
        <v>163</v>
      </c>
      <c r="C166" s="26" t="s">
        <v>694</v>
      </c>
      <c r="D166" t="s">
        <v>7190</v>
      </c>
      <c r="F166" t="s">
        <v>5538</v>
      </c>
      <c r="H166" s="30" t="s">
        <v>695</v>
      </c>
      <c r="I166" s="24" t="s">
        <v>696</v>
      </c>
      <c r="J166" s="24">
        <v>0.13200000000000001</v>
      </c>
      <c r="K166" s="24" t="s">
        <v>697</v>
      </c>
      <c r="L166" s="24">
        <v>236226</v>
      </c>
      <c r="N166" s="26">
        <v>20</v>
      </c>
      <c r="O166" s="24" t="s">
        <v>689</v>
      </c>
      <c r="Q166" s="26"/>
      <c r="R166" s="39"/>
      <c r="S166" s="39"/>
      <c r="T166" s="40"/>
      <c r="U166" s="24" t="s">
        <v>689</v>
      </c>
      <c r="V166" s="24" t="s">
        <v>689</v>
      </c>
      <c r="AB166" s="24" t="s">
        <v>689</v>
      </c>
      <c r="AC166" s="24" t="s">
        <v>689</v>
      </c>
      <c r="AE166" s="26"/>
      <c r="AF166" t="str">
        <f>_xlfn.LET(
    _xlpm.result, _xlfn.XLOOKUP(C166, Table1[company_name], Table1[End_target], "NOT FOUND"),
    IF(_xlpm.result = "NOT FOUND", "NOT FOUND", IF(_xlpm.result = 0, "", _xlpm.result))
)</f>
        <v>Carbon neutral(ity)</v>
      </c>
      <c r="AG166"/>
      <c r="AH166"/>
      <c r="AI166"/>
      <c r="AJ166"/>
      <c r="AN166" t="str">
        <f>_xlfn.LET(
    _xlpm.result, _xlfn.XLOOKUP(C166, Table1[company_name], Table1[Carbon_credits], "NOT FOUND"),
    IF(_xlpm.result = "NOT FOUND", "NOT FOUND", IF(_xlpm.result = 0, "", _xlpm.result))
)</f>
        <v>Not Specified</v>
      </c>
      <c r="AO166"/>
      <c r="AQ166" s="26"/>
      <c r="AR166"/>
      <c r="AS166"/>
      <c r="AT166"/>
      <c r="AU166"/>
      <c r="AY166"/>
      <c r="AZ166"/>
      <c r="BB166" s="26"/>
      <c r="BC166" t="str">
        <f>_xlfn.LET(
    _xlpm.result, _xlfn.XLOOKUP(C166, Table1[company_name], Table1[Separate_removal_target], "NOT FOUND"),
    IF(_xlpm.result = "NOT FOUND", "NOT FOUND", IF(_xlpm.result = 0, "", _xlpm.result))
)</f>
        <v>No</v>
      </c>
      <c r="BD166"/>
      <c r="BF166"/>
      <c r="BG166">
        <v>2030</v>
      </c>
      <c r="BL166" s="26"/>
      <c r="BN166" s="29"/>
      <c r="BP166" s="26"/>
    </row>
    <row r="167" spans="1:68" s="24" customFormat="1" ht="13.4" customHeight="1">
      <c r="A167" s="24">
        <v>164</v>
      </c>
      <c r="C167" s="26" t="s">
        <v>698</v>
      </c>
      <c r="D167" t="s">
        <v>7196</v>
      </c>
      <c r="F167" t="s">
        <v>2277</v>
      </c>
      <c r="H167" s="30" t="s">
        <v>699</v>
      </c>
      <c r="I167" s="24" t="s">
        <v>700</v>
      </c>
      <c r="J167" s="24">
        <v>-0.70799999999999996</v>
      </c>
      <c r="K167" s="24" t="s">
        <v>701</v>
      </c>
      <c r="L167" s="24">
        <v>121737</v>
      </c>
      <c r="N167" s="26">
        <v>21</v>
      </c>
      <c r="O167" s="24" t="s">
        <v>689</v>
      </c>
      <c r="Q167" s="26"/>
      <c r="R167" s="39"/>
      <c r="S167" s="39"/>
      <c r="T167" s="40"/>
      <c r="U167" s="24" t="s">
        <v>86</v>
      </c>
      <c r="V167" s="24" t="s">
        <v>7324</v>
      </c>
      <c r="W167" s="24" t="s">
        <v>674</v>
      </c>
      <c r="X167" s="24">
        <v>2030</v>
      </c>
      <c r="AB167" s="24" t="s">
        <v>689</v>
      </c>
      <c r="AC167" s="24" t="s">
        <v>689</v>
      </c>
      <c r="AE167" s="26"/>
      <c r="AF167" t="str">
        <f>_xlfn.LET(
    _xlpm.result, _xlfn.XLOOKUP(C167, Table1[company_name], Table1[End_target], "NOT FOUND"),
    IF(_xlpm.result = "NOT FOUND", "NOT FOUND", IF(_xlpm.result = 0, "", _xlpm.result))
)</f>
        <v/>
      </c>
      <c r="AG167"/>
      <c r="AH167"/>
      <c r="AI167"/>
      <c r="AJ167"/>
      <c r="AN167" t="str">
        <f>_xlfn.LET(
    _xlpm.result, _xlfn.XLOOKUP(C167, Table1[company_name], Table1[Carbon_credits], "NOT FOUND"),
    IF(_xlpm.result = "NOT FOUND", "NOT FOUND", IF(_xlpm.result = 0, "", _xlpm.result))
)</f>
        <v/>
      </c>
      <c r="AO167"/>
      <c r="AQ167" s="26"/>
      <c r="AR167"/>
      <c r="AS167"/>
      <c r="AT167"/>
      <c r="AU167"/>
      <c r="AY167"/>
      <c r="AZ167"/>
      <c r="BB167" s="26"/>
      <c r="BC167" t="str">
        <f>_xlfn.LET(
    _xlpm.result, _xlfn.XLOOKUP(C167, Table1[company_name], Table1[Separate_removal_target], "NOT FOUND"),
    IF(_xlpm.result = "NOT FOUND", "NOT FOUND", IF(_xlpm.result = 0, "", _xlpm.result))
)</f>
        <v/>
      </c>
      <c r="BD167"/>
      <c r="BF167"/>
      <c r="BG167"/>
      <c r="BL167" s="26"/>
      <c r="BN167" s="29"/>
      <c r="BP167" s="26"/>
    </row>
    <row r="168" spans="1:68" s="24" customFormat="1" ht="13.4" customHeight="1">
      <c r="A168" s="24">
        <v>165</v>
      </c>
      <c r="C168" s="26" t="s">
        <v>702</v>
      </c>
      <c r="D168" t="s">
        <v>7206</v>
      </c>
      <c r="F168" t="s">
        <v>2277</v>
      </c>
      <c r="H168" s="30" t="s">
        <v>703</v>
      </c>
      <c r="I168" s="24" t="s">
        <v>704</v>
      </c>
      <c r="J168" s="24">
        <v>-1.9E-2</v>
      </c>
      <c r="K168" s="24" t="s">
        <v>705</v>
      </c>
      <c r="L168" s="24">
        <v>32863</v>
      </c>
      <c r="N168" s="26">
        <v>13</v>
      </c>
      <c r="O168" s="24" t="s">
        <v>689</v>
      </c>
      <c r="Q168" s="26"/>
      <c r="R168" s="39"/>
      <c r="S168" s="39"/>
      <c r="T168" s="40"/>
      <c r="U168" s="24" t="s">
        <v>86</v>
      </c>
      <c r="V168" s="24" t="s">
        <v>7324</v>
      </c>
      <c r="W168" s="24" t="s">
        <v>674</v>
      </c>
      <c r="X168" s="24">
        <v>2030</v>
      </c>
      <c r="Y168" s="24" t="s">
        <v>673</v>
      </c>
      <c r="Z168" s="24" t="s">
        <v>674</v>
      </c>
      <c r="AA168" s="24">
        <v>2050</v>
      </c>
      <c r="AB168" s="24" t="s">
        <v>86</v>
      </c>
      <c r="AC168" s="24" t="s">
        <v>86</v>
      </c>
      <c r="AD168" s="24">
        <v>2050</v>
      </c>
      <c r="AE168" s="26">
        <v>2050</v>
      </c>
      <c r="AF168" t="str">
        <f>_xlfn.LET(
    _xlpm.result, _xlfn.XLOOKUP(C168, Table1[company_name], Table1[End_target], "NOT FOUND"),
    IF(_xlpm.result = "NOT FOUND", "NOT FOUND", IF(_xlpm.result = 0, "", _xlpm.result))
)</f>
        <v>Carbon neutral(ity)</v>
      </c>
      <c r="AG168"/>
      <c r="AH168"/>
      <c r="AI168"/>
      <c r="AJ168"/>
      <c r="AN168" t="str">
        <f>_xlfn.LET(
    _xlpm.result, _xlfn.XLOOKUP(C168, Table1[company_name], Table1[Carbon_credits], "NOT FOUND"),
    IF(_xlpm.result = "NOT FOUND", "NOT FOUND", IF(_xlpm.result = 0, "", _xlpm.result))
)</f>
        <v>Not Specified</v>
      </c>
      <c r="AO168"/>
      <c r="AQ168" s="26"/>
      <c r="AR168"/>
      <c r="AS168"/>
      <c r="AT168"/>
      <c r="AU168"/>
      <c r="AY168"/>
      <c r="AZ168"/>
      <c r="BB168" s="26"/>
      <c r="BC168" t="str">
        <f>_xlfn.LET(
    _xlpm.result, _xlfn.XLOOKUP(C168, Table1[company_name], Table1[Separate_removal_target], "NOT FOUND"),
    IF(_xlpm.result = "NOT FOUND", "NOT FOUND", IF(_xlpm.result = 0, "", _xlpm.result))
)</f>
        <v>No</v>
      </c>
      <c r="BD168"/>
      <c r="BF168"/>
      <c r="BG168"/>
      <c r="BL168" s="26"/>
      <c r="BN168" s="29"/>
      <c r="BP168" s="26"/>
    </row>
    <row r="169" spans="1:68" s="24" customFormat="1" ht="13.4" customHeight="1">
      <c r="A169" s="24">
        <v>166</v>
      </c>
      <c r="C169" s="26" t="s">
        <v>706</v>
      </c>
      <c r="D169" t="s">
        <v>7209</v>
      </c>
      <c r="F169" t="s">
        <v>2277</v>
      </c>
      <c r="H169" s="30" t="s">
        <v>707</v>
      </c>
      <c r="I169" s="24" t="s">
        <v>708</v>
      </c>
      <c r="J169" s="24">
        <v>0.68899999999999995</v>
      </c>
      <c r="K169" s="24" t="s">
        <v>709</v>
      </c>
      <c r="L169" s="24">
        <v>103046</v>
      </c>
      <c r="N169" s="26">
        <v>14</v>
      </c>
      <c r="O169" s="24" t="s">
        <v>86</v>
      </c>
      <c r="P169" s="24">
        <v>2015</v>
      </c>
      <c r="Q169" s="26">
        <v>2020</v>
      </c>
      <c r="R169" s="39"/>
      <c r="S169" s="39"/>
      <c r="T169" s="40"/>
      <c r="U169" s="24" t="s">
        <v>86</v>
      </c>
      <c r="V169" s="24" t="s">
        <v>265</v>
      </c>
      <c r="AB169" s="24" t="s">
        <v>689</v>
      </c>
      <c r="AC169" s="24" t="s">
        <v>689</v>
      </c>
      <c r="AE169" s="26"/>
      <c r="AF169" t="str">
        <f>_xlfn.LET(
    _xlpm.result, _xlfn.XLOOKUP(C169, Table1[company_name], Table1[End_target], "NOT FOUND"),
    IF(_xlpm.result = "NOT FOUND", "NOT FOUND", IF(_xlpm.result = 0, "", _xlpm.result))
)</f>
        <v>Carbon neutral(ity)</v>
      </c>
      <c r="AG169" t="s">
        <v>870</v>
      </c>
      <c r="AH169" t="s">
        <v>691</v>
      </c>
      <c r="AI169" t="s">
        <v>7415</v>
      </c>
      <c r="AJ169">
        <v>2049</v>
      </c>
      <c r="AN169" t="str">
        <f>_xlfn.LET(
    _xlpm.result, _xlfn.XLOOKUP(C169, Table1[company_name], Table1[Carbon_credits], "NOT FOUND"),
    IF(_xlpm.result = "NOT FOUND", "NOT FOUND", IF(_xlpm.result = 0, "", _xlpm.result))
)</f>
        <v>Not Specified</v>
      </c>
      <c r="AO169" t="s">
        <v>267</v>
      </c>
      <c r="AQ169" s="26"/>
      <c r="AR169"/>
      <c r="AS169"/>
      <c r="AT169"/>
      <c r="AU169"/>
      <c r="AY169"/>
      <c r="AZ169"/>
      <c r="BB169" s="26"/>
      <c r="BC169" t="str">
        <f>_xlfn.LET(
    _xlpm.result, _xlfn.XLOOKUP(C169, Table1[company_name], Table1[Separate_removal_target], "NOT FOUND"),
    IF(_xlpm.result = "NOT FOUND", "NOT FOUND", IF(_xlpm.result = 0, "", _xlpm.result))
)</f>
        <v>No</v>
      </c>
      <c r="BD169"/>
      <c r="BF169" t="s">
        <v>7415</v>
      </c>
      <c r="BG169">
        <v>2049</v>
      </c>
      <c r="BL169" s="26"/>
      <c r="BN169" s="29"/>
      <c r="BP169" s="26"/>
    </row>
    <row r="170" spans="1:68" s="24" customFormat="1" ht="13.4" customHeight="1">
      <c r="A170" s="24">
        <v>167</v>
      </c>
      <c r="C170" s="26" t="s">
        <v>710</v>
      </c>
      <c r="D170" t="s">
        <v>7218</v>
      </c>
      <c r="F170" t="s">
        <v>2336</v>
      </c>
      <c r="H170" s="30" t="s">
        <v>711</v>
      </c>
      <c r="I170" s="24" t="s">
        <v>712</v>
      </c>
      <c r="J170" s="24">
        <v>0</v>
      </c>
      <c r="K170" s="24" t="s">
        <v>713</v>
      </c>
      <c r="L170" s="24">
        <v>281974</v>
      </c>
      <c r="N170" s="26">
        <v>16</v>
      </c>
      <c r="O170" s="24" t="s">
        <v>689</v>
      </c>
      <c r="Q170" s="26"/>
      <c r="R170" s="39"/>
      <c r="S170" s="39"/>
      <c r="T170" s="40"/>
      <c r="U170" s="24" t="s">
        <v>86</v>
      </c>
      <c r="V170" s="24" t="s">
        <v>265</v>
      </c>
      <c r="AB170" s="24" t="s">
        <v>689</v>
      </c>
      <c r="AC170" s="24" t="s">
        <v>689</v>
      </c>
      <c r="AE170" s="26"/>
      <c r="AF170" t="str">
        <f>_xlfn.LET(
    _xlpm.result, _xlfn.XLOOKUP(C170, Table1[company_name], Table1[End_target], "NOT FOUND"),
    IF(_xlpm.result = "NOT FOUND", "NOT FOUND", IF(_xlpm.result = 0, "", _xlpm.result))
)</f>
        <v>Net zero</v>
      </c>
      <c r="AG170"/>
      <c r="AH170"/>
      <c r="AI170"/>
      <c r="AJ170"/>
      <c r="AN170" t="str">
        <f>_xlfn.LET(
    _xlpm.result, _xlfn.XLOOKUP(C170, Table1[company_name], Table1[Carbon_credits], "NOT FOUND"),
    IF(_xlpm.result = "NOT FOUND", "NOT FOUND", IF(_xlpm.result = 0, "", _xlpm.result))
)</f>
        <v>Not Specified</v>
      </c>
      <c r="AO170"/>
      <c r="AQ170" s="26"/>
      <c r="AR170"/>
      <c r="AS170" t="s">
        <v>2283</v>
      </c>
      <c r="AT170" t="s">
        <v>4591</v>
      </c>
      <c r="AU170">
        <v>2040</v>
      </c>
      <c r="AY170" t="s">
        <v>267</v>
      </c>
      <c r="AZ170" t="s">
        <v>3271</v>
      </c>
      <c r="BB170" s="26"/>
      <c r="BC170" t="str">
        <f>_xlfn.LET(
    _xlpm.result, _xlfn.XLOOKUP(C170, Table1[company_name], Table1[Separate_removal_target], "NOT FOUND"),
    IF(_xlpm.result = "NOT FOUND", "NOT FOUND", IF(_xlpm.result = 0, "", _xlpm.result))
)</f>
        <v>No</v>
      </c>
      <c r="BD170" t="s">
        <v>86</v>
      </c>
      <c r="BF170" t="s">
        <v>4591</v>
      </c>
      <c r="BG170">
        <v>2040</v>
      </c>
      <c r="BL170" s="26"/>
      <c r="BN170" s="29"/>
      <c r="BP170" s="26"/>
    </row>
    <row r="171" spans="1:68" s="24" customFormat="1" ht="13.4" customHeight="1">
      <c r="A171" s="24">
        <v>168</v>
      </c>
      <c r="C171" s="26" t="s">
        <v>718</v>
      </c>
      <c r="D171" t="s">
        <v>7190</v>
      </c>
      <c r="F171" t="s">
        <v>2277</v>
      </c>
      <c r="H171" s="30" t="s">
        <v>719</v>
      </c>
      <c r="I171" s="24" t="s">
        <v>720</v>
      </c>
      <c r="J171" s="24">
        <v>-7.0000000000000001E-3</v>
      </c>
      <c r="K171" s="24" t="s">
        <v>721</v>
      </c>
      <c r="L171" s="24">
        <v>95746</v>
      </c>
      <c r="N171" s="26">
        <v>17</v>
      </c>
      <c r="O171" s="24" t="s">
        <v>689</v>
      </c>
      <c r="Q171" s="26"/>
      <c r="R171" s="39"/>
      <c r="S171" s="39"/>
      <c r="T171" s="40"/>
      <c r="U171" s="24" t="s">
        <v>86</v>
      </c>
      <c r="V171" s="24" t="s">
        <v>870</v>
      </c>
      <c r="AB171" s="24" t="s">
        <v>86</v>
      </c>
      <c r="AC171" s="24" t="s">
        <v>689</v>
      </c>
      <c r="AE171" s="26"/>
      <c r="AF171" t="str">
        <f>_xlfn.LET(
    _xlpm.result, _xlfn.XLOOKUP(C171, Table1[company_name], Table1[End_target], "NOT FOUND"),
    IF(_xlpm.result = "NOT FOUND", "NOT FOUND", IF(_xlpm.result = 0, "", _xlpm.result))
)</f>
        <v>Emissions reduction target</v>
      </c>
      <c r="AG171"/>
      <c r="AH171"/>
      <c r="AI171"/>
      <c r="AJ171"/>
      <c r="AN171" t="str">
        <f>_xlfn.LET(
    _xlpm.result, _xlfn.XLOOKUP(C171, Table1[company_name], Table1[Carbon_credits], "NOT FOUND"),
    IF(_xlpm.result = "NOT FOUND", "NOT FOUND", IF(_xlpm.result = 0, "", _xlpm.result))
)</f>
        <v>Not Specified</v>
      </c>
      <c r="AO171"/>
      <c r="AQ171" s="26"/>
      <c r="AR171"/>
      <c r="AS171"/>
      <c r="AT171"/>
      <c r="AU171"/>
      <c r="AY171"/>
      <c r="AZ171"/>
      <c r="BB171" s="26"/>
      <c r="BC171" t="str">
        <f>_xlfn.LET(
    _xlpm.result, _xlfn.XLOOKUP(C171, Table1[company_name], Table1[Separate_removal_target], "NOT FOUND"),
    IF(_xlpm.result = "NOT FOUND", "NOT FOUND", IF(_xlpm.result = 0, "", _xlpm.result))
)</f>
        <v>No</v>
      </c>
      <c r="BD171" t="s">
        <v>86</v>
      </c>
      <c r="BF171" t="s">
        <v>4599</v>
      </c>
      <c r="BG171">
        <v>2025</v>
      </c>
      <c r="BL171" s="26"/>
      <c r="BN171" s="29"/>
      <c r="BP171" s="26"/>
    </row>
    <row r="172" spans="1:68" s="24" customFormat="1" ht="13.4" customHeight="1">
      <c r="A172" s="24">
        <v>169</v>
      </c>
      <c r="C172" s="26" t="s">
        <v>722</v>
      </c>
      <c r="D172" t="s">
        <v>7173</v>
      </c>
      <c r="F172" t="s">
        <v>7286</v>
      </c>
      <c r="H172" s="30" t="s">
        <v>723</v>
      </c>
      <c r="I172" s="24" t="s">
        <v>724</v>
      </c>
      <c r="J172" s="24">
        <v>1.173</v>
      </c>
      <c r="K172" s="24" t="s">
        <v>725</v>
      </c>
      <c r="L172" s="24">
        <v>66308</v>
      </c>
      <c r="N172" s="26">
        <v>12</v>
      </c>
      <c r="O172" s="24" t="s">
        <v>689</v>
      </c>
      <c r="Q172" s="26"/>
      <c r="R172" s="39"/>
      <c r="S172" s="39"/>
      <c r="T172" s="40"/>
      <c r="U172" s="24" t="s">
        <v>86</v>
      </c>
      <c r="V172" s="24" t="s">
        <v>7324</v>
      </c>
      <c r="W172" s="24" t="s">
        <v>674</v>
      </c>
      <c r="X172" s="24" t="s">
        <v>3086</v>
      </c>
      <c r="Y172" s="24" t="s">
        <v>673</v>
      </c>
      <c r="Z172" s="24" t="s">
        <v>674</v>
      </c>
      <c r="AA172" s="24" t="s">
        <v>4274</v>
      </c>
      <c r="AB172" s="24" t="s">
        <v>86</v>
      </c>
      <c r="AC172" s="24" t="s">
        <v>86</v>
      </c>
      <c r="AD172" s="24" t="s">
        <v>4274</v>
      </c>
      <c r="AE172" s="26" t="s">
        <v>4274</v>
      </c>
      <c r="AF172" t="str">
        <f>_xlfn.LET(
    _xlpm.result, _xlfn.XLOOKUP(C172, Table1[company_name], Table1[End_target], "NOT FOUND"),
    IF(_xlpm.result = "NOT FOUND", "NOT FOUND", IF(_xlpm.result = 0, "", _xlpm.result))
)</f>
        <v>Carbon neutral(ity)</v>
      </c>
      <c r="AG172" t="s">
        <v>870</v>
      </c>
      <c r="AH172" t="s">
        <v>691</v>
      </c>
      <c r="AI172" t="s">
        <v>4605</v>
      </c>
      <c r="AJ172">
        <v>2025</v>
      </c>
      <c r="AN172" t="str">
        <f>_xlfn.LET(
    _xlpm.result, _xlfn.XLOOKUP(C172, Table1[company_name], Table1[Carbon_credits], "NOT FOUND"),
    IF(_xlpm.result = "NOT FOUND", "NOT FOUND", IF(_xlpm.result = 0, "", _xlpm.result))
)</f>
        <v>Not Specified</v>
      </c>
      <c r="AO172" t="s">
        <v>267</v>
      </c>
      <c r="AQ172" s="26"/>
      <c r="AR172"/>
      <c r="AS172"/>
      <c r="AT172"/>
      <c r="AU172"/>
      <c r="AY172"/>
      <c r="AZ172"/>
      <c r="BB172" s="26"/>
      <c r="BC172" t="str">
        <f>_xlfn.LET(
    _xlpm.result, _xlfn.XLOOKUP(C172, Table1[company_name], Table1[Separate_removal_target], "NOT FOUND"),
    IF(_xlpm.result = "NOT FOUND", "NOT FOUND", IF(_xlpm.result = 0, "", _xlpm.result))
)</f>
        <v>No</v>
      </c>
      <c r="BD172" t="s">
        <v>86</v>
      </c>
      <c r="BF172" t="s">
        <v>4605</v>
      </c>
      <c r="BG172">
        <v>2025</v>
      </c>
      <c r="BL172" s="26"/>
      <c r="BN172" s="29"/>
      <c r="BP172" s="26"/>
    </row>
    <row r="173" spans="1:68" s="24" customFormat="1" ht="13.4" customHeight="1">
      <c r="A173" s="24">
        <v>170</v>
      </c>
      <c r="C173" s="26" t="s">
        <v>1531</v>
      </c>
      <c r="D173" t="s">
        <v>7162</v>
      </c>
      <c r="F173" t="s">
        <v>2277</v>
      </c>
      <c r="H173" s="30" t="s">
        <v>1532</v>
      </c>
      <c r="I173" s="24" t="s">
        <v>1533</v>
      </c>
      <c r="J173" s="24">
        <v>-2.7E-2</v>
      </c>
      <c r="K173" s="24" t="s">
        <v>1534</v>
      </c>
      <c r="L173" s="24">
        <v>265245</v>
      </c>
      <c r="N173" s="26">
        <v>12</v>
      </c>
      <c r="O173" s="24" t="s">
        <v>689</v>
      </c>
      <c r="Q173" s="26"/>
      <c r="R173" s="39"/>
      <c r="S173" s="39"/>
      <c r="T173" s="40"/>
      <c r="U173" s="24" t="s">
        <v>689</v>
      </c>
      <c r="V173" s="24" t="s">
        <v>689</v>
      </c>
      <c r="AB173" s="24" t="s">
        <v>689</v>
      </c>
      <c r="AC173" s="24" t="s">
        <v>689</v>
      </c>
      <c r="AE173" s="26"/>
      <c r="AF173" t="str">
        <f>_xlfn.LET(
    _xlpm.result, _xlfn.XLOOKUP(C173, Table1[company_name], Table1[End_target], "NOT FOUND"),
    IF(_xlpm.result = "NOT FOUND", "NOT FOUND", IF(_xlpm.result = 0, "", _xlpm.result))
)</f>
        <v>Net zero</v>
      </c>
      <c r="AG173"/>
      <c r="AH173"/>
      <c r="AI173"/>
      <c r="AJ173"/>
      <c r="AN173" t="str">
        <f>_xlfn.LET(
    _xlpm.result, _xlfn.XLOOKUP(C173, Table1[company_name], Table1[Carbon_credits], "NOT FOUND"),
    IF(_xlpm.result = "NOT FOUND", "NOT FOUND", IF(_xlpm.result = 0, "", _xlpm.result))
)</f>
        <v>Yes</v>
      </c>
      <c r="AO173"/>
      <c r="AQ173" s="26"/>
      <c r="AR173"/>
      <c r="AS173" t="s">
        <v>691</v>
      </c>
      <c r="AT173" t="s">
        <v>4611</v>
      </c>
      <c r="AU173">
        <v>2050</v>
      </c>
      <c r="AY173" t="s">
        <v>266</v>
      </c>
      <c r="AZ173" t="s">
        <v>267</v>
      </c>
      <c r="BB173" s="26"/>
      <c r="BC173" t="str">
        <f>_xlfn.LET(
    _xlpm.result, _xlfn.XLOOKUP(C173, Table1[company_name], Table1[Separate_removal_target], "NOT FOUND"),
    IF(_xlpm.result = "NOT FOUND", "NOT FOUND", IF(_xlpm.result = 0, "", _xlpm.result))
)</f>
        <v>No</v>
      </c>
      <c r="BD173" t="s">
        <v>86</v>
      </c>
      <c r="BF173" t="s">
        <v>4611</v>
      </c>
      <c r="BG173">
        <v>2050</v>
      </c>
      <c r="BL173" s="26"/>
      <c r="BN173" s="29"/>
      <c r="BP173" s="26"/>
    </row>
    <row r="174" spans="1:68" s="24" customFormat="1" ht="13.4" customHeight="1">
      <c r="A174" s="24">
        <v>171</v>
      </c>
      <c r="C174" s="26" t="s">
        <v>734</v>
      </c>
      <c r="D174" t="s">
        <v>7161</v>
      </c>
      <c r="F174" t="s">
        <v>2331</v>
      </c>
      <c r="H174" s="30" t="s">
        <v>735</v>
      </c>
      <c r="I174" s="24" t="s">
        <v>736</v>
      </c>
      <c r="J174" s="24">
        <v>-0.29599999999999999</v>
      </c>
      <c r="K174" s="24" t="s">
        <v>737</v>
      </c>
      <c r="L174" s="24">
        <v>43998</v>
      </c>
      <c r="N174" s="26">
        <v>12</v>
      </c>
      <c r="O174" s="24" t="s">
        <v>689</v>
      </c>
      <c r="Q174" s="26"/>
      <c r="R174" s="39"/>
      <c r="S174" s="39"/>
      <c r="T174" s="40"/>
      <c r="U174" s="24" t="s">
        <v>689</v>
      </c>
      <c r="V174" s="24" t="s">
        <v>689</v>
      </c>
      <c r="AB174" s="24" t="s">
        <v>689</v>
      </c>
      <c r="AC174" s="24" t="s">
        <v>689</v>
      </c>
      <c r="AE174" s="26"/>
      <c r="AF174" t="str">
        <f>_xlfn.LET(
    _xlpm.result, _xlfn.XLOOKUP(C174, Table1[company_name], Table1[End_target], "NOT FOUND"),
    IF(_xlpm.result = "NOT FOUND", "NOT FOUND", IF(_xlpm.result = 0, "", _xlpm.result))
)</f>
        <v/>
      </c>
      <c r="AG174"/>
      <c r="AH174"/>
      <c r="AI174"/>
      <c r="AJ174"/>
      <c r="AN174" t="str">
        <f>_xlfn.LET(
    _xlpm.result, _xlfn.XLOOKUP(C174, Table1[company_name], Table1[Carbon_credits], "NOT FOUND"),
    IF(_xlpm.result = "NOT FOUND", "NOT FOUND", IF(_xlpm.result = 0, "", _xlpm.result))
)</f>
        <v/>
      </c>
      <c r="AO174"/>
      <c r="AQ174" s="26"/>
      <c r="AR174"/>
      <c r="AS174"/>
      <c r="AT174"/>
      <c r="AU174"/>
      <c r="AY174"/>
      <c r="AZ174"/>
      <c r="BB174" s="26"/>
      <c r="BC174" t="str">
        <f>_xlfn.LET(
    _xlpm.result, _xlfn.XLOOKUP(C174, Table1[company_name], Table1[Separate_removal_target], "NOT FOUND"),
    IF(_xlpm.result = "NOT FOUND", "NOT FOUND", IF(_xlpm.result = 0, "", _xlpm.result))
)</f>
        <v/>
      </c>
      <c r="BD174"/>
      <c r="BF174"/>
      <c r="BG174"/>
      <c r="BL174" s="26"/>
      <c r="BN174" s="29"/>
      <c r="BP174" s="26"/>
    </row>
    <row r="175" spans="1:68" s="24" customFormat="1" ht="13.4" customHeight="1">
      <c r="A175" s="24">
        <v>172</v>
      </c>
      <c r="C175" s="26" t="s">
        <v>772</v>
      </c>
      <c r="D175" t="s">
        <v>7159</v>
      </c>
      <c r="F175" t="s">
        <v>2428</v>
      </c>
      <c r="H175" s="30" t="s">
        <v>773</v>
      </c>
      <c r="I175" s="24" t="s">
        <v>774</v>
      </c>
      <c r="J175" s="24">
        <v>-0.95299999999999996</v>
      </c>
      <c r="K175" s="24" t="s">
        <v>775</v>
      </c>
      <c r="L175" s="24">
        <v>7464</v>
      </c>
      <c r="N175" s="26">
        <v>7</v>
      </c>
      <c r="O175" s="24" t="s">
        <v>689</v>
      </c>
      <c r="Q175" s="26"/>
      <c r="R175" s="39"/>
      <c r="S175" s="39"/>
      <c r="T175" s="40"/>
      <c r="U175" s="24" t="s">
        <v>86</v>
      </c>
      <c r="V175" s="24" t="s">
        <v>7324</v>
      </c>
      <c r="W175" s="24" t="s">
        <v>674</v>
      </c>
      <c r="X175" s="24">
        <v>2030</v>
      </c>
      <c r="AB175" s="24" t="s">
        <v>689</v>
      </c>
      <c r="AC175" s="24" t="s">
        <v>689</v>
      </c>
      <c r="AE175" s="26"/>
      <c r="AF175" t="str">
        <f>_xlfn.LET(
    _xlpm.result, _xlfn.XLOOKUP(C175, Table1[company_name], Table1[End_target], "NOT FOUND"),
    IF(_xlpm.result = "NOT FOUND", "NOT FOUND", IF(_xlpm.result = 0, "", _xlpm.result))
)</f>
        <v/>
      </c>
      <c r="AG175"/>
      <c r="AH175"/>
      <c r="AI175"/>
      <c r="AJ175"/>
      <c r="AN175" t="str">
        <f>_xlfn.LET(
    _xlpm.result, _xlfn.XLOOKUP(C175, Table1[company_name], Table1[Carbon_credits], "NOT FOUND"),
    IF(_xlpm.result = "NOT FOUND", "NOT FOUND", IF(_xlpm.result = 0, "", _xlpm.result))
)</f>
        <v/>
      </c>
      <c r="AO175"/>
      <c r="AQ175" s="26"/>
      <c r="AR175"/>
      <c r="AS175"/>
      <c r="AT175"/>
      <c r="AU175"/>
      <c r="AY175"/>
      <c r="AZ175"/>
      <c r="BB175" s="26"/>
      <c r="BC175" t="str">
        <f>_xlfn.LET(
    _xlpm.result, _xlfn.XLOOKUP(C175, Table1[company_name], Table1[Separate_removal_target], "NOT FOUND"),
    IF(_xlpm.result = "NOT FOUND", "NOT FOUND", IF(_xlpm.result = 0, "", _xlpm.result))
)</f>
        <v/>
      </c>
      <c r="BD175"/>
      <c r="BF175"/>
      <c r="BG175"/>
      <c r="BL175" s="26"/>
      <c r="BN175" s="29"/>
      <c r="BP175" s="26"/>
    </row>
    <row r="176" spans="1:68" s="24" customFormat="1" ht="13.4" customHeight="1">
      <c r="A176" s="24">
        <v>173</v>
      </c>
      <c r="C176" s="26" t="s">
        <v>779</v>
      </c>
      <c r="D176" t="s">
        <v>7200</v>
      </c>
      <c r="F176" t="s">
        <v>2540</v>
      </c>
      <c r="H176" s="30" t="s">
        <v>780</v>
      </c>
      <c r="I176" s="24" t="s">
        <v>781</v>
      </c>
      <c r="J176" s="24">
        <v>0.308</v>
      </c>
      <c r="K176" s="24" t="s">
        <v>782</v>
      </c>
      <c r="L176" s="24">
        <v>218718</v>
      </c>
      <c r="N176" s="26">
        <v>29</v>
      </c>
      <c r="O176" s="24" t="s">
        <v>689</v>
      </c>
      <c r="Q176" s="26"/>
      <c r="R176" s="39"/>
      <c r="S176" s="39"/>
      <c r="T176" s="40"/>
      <c r="U176" s="24" t="s">
        <v>86</v>
      </c>
      <c r="V176" s="24" t="s">
        <v>7324</v>
      </c>
      <c r="W176" s="24" t="s">
        <v>674</v>
      </c>
      <c r="X176" s="24">
        <v>2030</v>
      </c>
      <c r="AB176" s="24" t="s">
        <v>689</v>
      </c>
      <c r="AC176" s="24" t="s">
        <v>689</v>
      </c>
      <c r="AE176" s="26"/>
      <c r="AF176" t="str">
        <f>_xlfn.LET(
    _xlpm.result, _xlfn.XLOOKUP(C176, Table1[company_name], Table1[End_target], "NOT FOUND"),
    IF(_xlpm.result = "NOT FOUND", "NOT FOUND", IF(_xlpm.result = 0, "", _xlpm.result))
)</f>
        <v>Carbon neutral(ity)</v>
      </c>
      <c r="AG176"/>
      <c r="AH176"/>
      <c r="AI176"/>
      <c r="AJ176"/>
      <c r="AN176" t="str">
        <f>_xlfn.LET(
    _xlpm.result, _xlfn.XLOOKUP(C176, Table1[company_name], Table1[Carbon_credits], "NOT FOUND"),
    IF(_xlpm.result = "NOT FOUND", "NOT FOUND", IF(_xlpm.result = 0, "", _xlpm.result))
)</f>
        <v>Not Specified</v>
      </c>
      <c r="AO176"/>
      <c r="AQ176" s="26"/>
      <c r="AR176"/>
      <c r="AS176"/>
      <c r="AT176"/>
      <c r="AU176"/>
      <c r="AY176"/>
      <c r="AZ176"/>
      <c r="BB176" s="26"/>
      <c r="BC176" t="str">
        <f>_xlfn.LET(
    _xlpm.result, _xlfn.XLOOKUP(C176, Table1[company_name], Table1[Separate_removal_target], "NOT FOUND"),
    IF(_xlpm.result = "NOT FOUND", "NOT FOUND", IF(_xlpm.result = 0, "", _xlpm.result))
)</f>
        <v>No</v>
      </c>
      <c r="BD176"/>
      <c r="BF176"/>
      <c r="BG176"/>
      <c r="BL176" s="26"/>
      <c r="BN176" s="29"/>
      <c r="BP176" s="26"/>
    </row>
    <row r="177" spans="1:68" s="24" customFormat="1" ht="13.4" customHeight="1">
      <c r="A177" s="24">
        <v>174</v>
      </c>
      <c r="C177" s="26" t="s">
        <v>153</v>
      </c>
      <c r="D177" t="s">
        <v>4633</v>
      </c>
      <c r="F177" t="s">
        <v>2336</v>
      </c>
      <c r="H177" s="30" t="s">
        <v>154</v>
      </c>
      <c r="I177" s="24" t="s">
        <v>155</v>
      </c>
      <c r="J177" s="24">
        <v>0.11700000000000001</v>
      </c>
      <c r="K177" s="24" t="s">
        <v>156</v>
      </c>
      <c r="L177" s="24">
        <v>156921</v>
      </c>
      <c r="N177" s="26">
        <v>31</v>
      </c>
      <c r="O177" s="24" t="s">
        <v>689</v>
      </c>
      <c r="Q177" s="26"/>
      <c r="R177" s="39"/>
      <c r="S177" s="39"/>
      <c r="T177" s="40"/>
      <c r="U177" s="24" t="s">
        <v>86</v>
      </c>
      <c r="V177" s="24" t="s">
        <v>7324</v>
      </c>
      <c r="W177" s="24" t="s">
        <v>674</v>
      </c>
      <c r="X177" s="24">
        <v>2035</v>
      </c>
      <c r="AB177" s="24" t="s">
        <v>689</v>
      </c>
      <c r="AC177" s="24" t="s">
        <v>689</v>
      </c>
      <c r="AE177" s="26"/>
      <c r="AF177" t="str">
        <f>_xlfn.LET(
    _xlpm.result, _xlfn.XLOOKUP(C177, Table1[company_name], Table1[End_target], "NOT FOUND"),
    IF(_xlpm.result = "NOT FOUND", "NOT FOUND", IF(_xlpm.result = 0, "", _xlpm.result))
)</f>
        <v>Emissions reduction target</v>
      </c>
      <c r="AG177"/>
      <c r="AH177"/>
      <c r="AI177"/>
      <c r="AJ177"/>
      <c r="AN177" t="str">
        <f>_xlfn.LET(
    _xlpm.result, _xlfn.XLOOKUP(C177, Table1[company_name], Table1[Carbon_credits], "NOT FOUND"),
    IF(_xlpm.result = "NOT FOUND", "NOT FOUND", IF(_xlpm.result = 0, "", _xlpm.result))
)</f>
        <v>Yes</v>
      </c>
      <c r="AO177"/>
      <c r="AQ177" s="26"/>
      <c r="AR177"/>
      <c r="AS177"/>
      <c r="AT177"/>
      <c r="AU177"/>
      <c r="AY177"/>
      <c r="AZ177"/>
      <c r="BB177" s="26"/>
      <c r="BC177" t="str">
        <f>_xlfn.LET(
    _xlpm.result, _xlfn.XLOOKUP(C177, Table1[company_name], Table1[Separate_removal_target], "NOT FOUND"),
    IF(_xlpm.result = "NOT FOUND", "NOT FOUND", IF(_xlpm.result = 0, "", _xlpm.result))
)</f>
        <v>No</v>
      </c>
      <c r="BD177" t="s">
        <v>86</v>
      </c>
      <c r="BF177" t="s">
        <v>7416</v>
      </c>
      <c r="BG177">
        <v>2030</v>
      </c>
      <c r="BL177" s="26"/>
      <c r="BN177" s="29"/>
      <c r="BP177" s="26"/>
    </row>
    <row r="178" spans="1:68" s="24" customFormat="1" ht="13.4" customHeight="1">
      <c r="A178" s="24">
        <v>175</v>
      </c>
      <c r="C178" s="26" t="s">
        <v>208</v>
      </c>
      <c r="D178" t="s">
        <v>7224</v>
      </c>
      <c r="F178" t="s">
        <v>7286</v>
      </c>
      <c r="H178" s="30" t="s">
        <v>209</v>
      </c>
      <c r="I178" s="24" t="s">
        <v>210</v>
      </c>
      <c r="J178" s="24">
        <v>0.21</v>
      </c>
      <c r="K178" s="24" t="s">
        <v>211</v>
      </c>
      <c r="L178" s="24">
        <v>75100</v>
      </c>
      <c r="N178" s="26">
        <v>31</v>
      </c>
      <c r="O178" s="24" t="s">
        <v>86</v>
      </c>
      <c r="P178" s="24">
        <v>2020</v>
      </c>
      <c r="Q178" s="26">
        <v>2025</v>
      </c>
      <c r="R178" s="39"/>
      <c r="S178" s="39"/>
      <c r="T178" s="40"/>
      <c r="U178" s="24" t="s">
        <v>86</v>
      </c>
      <c r="V178" s="24" t="s">
        <v>7324</v>
      </c>
      <c r="W178" s="24" t="s">
        <v>674</v>
      </c>
      <c r="X178" s="24">
        <v>2033</v>
      </c>
      <c r="Y178" s="24" t="s">
        <v>673</v>
      </c>
      <c r="Z178" s="24" t="s">
        <v>674</v>
      </c>
      <c r="AA178" s="24">
        <v>2050</v>
      </c>
      <c r="AB178" s="24" t="s">
        <v>86</v>
      </c>
      <c r="AC178" s="24" t="s">
        <v>86</v>
      </c>
      <c r="AD178" s="24">
        <v>2050</v>
      </c>
      <c r="AE178" s="26">
        <v>2050</v>
      </c>
      <c r="AF178" t="str">
        <f>_xlfn.LET(
    _xlpm.result, _xlfn.XLOOKUP(C178, Table1[company_name], Table1[End_target], "NOT FOUND"),
    IF(_xlpm.result = "NOT FOUND", "NOT FOUND", IF(_xlpm.result = 0, "", _xlpm.result))
)</f>
        <v>Net zero</v>
      </c>
      <c r="AG178"/>
      <c r="AH178"/>
      <c r="AI178"/>
      <c r="AJ178"/>
      <c r="AN178" t="str">
        <f>_xlfn.LET(
    _xlpm.result, _xlfn.XLOOKUP(C178, Table1[company_name], Table1[Carbon_credits], "NOT FOUND"),
    IF(_xlpm.result = "NOT FOUND", "NOT FOUND", IF(_xlpm.result = 0, "", _xlpm.result))
)</f>
        <v>Yes</v>
      </c>
      <c r="AO178"/>
      <c r="AQ178" s="26"/>
      <c r="AR178"/>
      <c r="AS178" t="s">
        <v>691</v>
      </c>
      <c r="AT178" t="s">
        <v>7417</v>
      </c>
      <c r="AU178">
        <v>2035</v>
      </c>
      <c r="AY178" t="s">
        <v>266</v>
      </c>
      <c r="AZ178" t="s">
        <v>267</v>
      </c>
      <c r="BB178" s="26"/>
      <c r="BC178" t="str">
        <f>_xlfn.LET(
    _xlpm.result, _xlfn.XLOOKUP(C178, Table1[company_name], Table1[Separate_removal_target], "NOT FOUND"),
    IF(_xlpm.result = "NOT FOUND", "NOT FOUND", IF(_xlpm.result = 0, "", _xlpm.result))
)</f>
        <v>No</v>
      </c>
      <c r="BD178" t="s">
        <v>86</v>
      </c>
      <c r="BF178" t="s">
        <v>7417</v>
      </c>
      <c r="BG178">
        <v>2035</v>
      </c>
      <c r="BL178" s="26"/>
      <c r="BN178" s="29"/>
      <c r="BP178" s="26"/>
    </row>
    <row r="179" spans="1:68" s="24" customFormat="1" ht="13.4" customHeight="1">
      <c r="A179" s="24">
        <v>176</v>
      </c>
      <c r="C179" s="26" t="s">
        <v>783</v>
      </c>
      <c r="D179" t="s">
        <v>7161</v>
      </c>
      <c r="F179" t="s">
        <v>7264</v>
      </c>
      <c r="H179" s="30" t="s">
        <v>784</v>
      </c>
      <c r="I179" s="24" t="s">
        <v>785</v>
      </c>
      <c r="J179" s="24">
        <v>-0.92500000000000004</v>
      </c>
      <c r="K179" s="24" t="s">
        <v>786</v>
      </c>
      <c r="L179" s="24">
        <v>67809</v>
      </c>
      <c r="N179" s="26">
        <v>17</v>
      </c>
      <c r="O179" s="24" t="s">
        <v>689</v>
      </c>
      <c r="Q179" s="26"/>
      <c r="R179" s="39"/>
      <c r="S179" s="39"/>
      <c r="T179" s="40"/>
      <c r="U179" s="24" t="s">
        <v>689</v>
      </c>
      <c r="V179" s="24" t="s">
        <v>689</v>
      </c>
      <c r="AB179" s="24" t="s">
        <v>689</v>
      </c>
      <c r="AC179" s="24" t="s">
        <v>689</v>
      </c>
      <c r="AE179" s="26"/>
      <c r="AF179" t="str">
        <f>_xlfn.LET(
    _xlpm.result, _xlfn.XLOOKUP(C179, Table1[company_name], Table1[End_target], "NOT FOUND"),
    IF(_xlpm.result = "NOT FOUND", "NOT FOUND", IF(_xlpm.result = 0, "", _xlpm.result))
)</f>
        <v>Net zero</v>
      </c>
      <c r="AG179"/>
      <c r="AH179"/>
      <c r="AI179"/>
      <c r="AJ179"/>
      <c r="AN179" t="str">
        <f>_xlfn.LET(
    _xlpm.result, _xlfn.XLOOKUP(C179, Table1[company_name], Table1[Carbon_credits], "NOT FOUND"),
    IF(_xlpm.result = "NOT FOUND", "NOT FOUND", IF(_xlpm.result = 0, "", _xlpm.result))
)</f>
        <v>Not Specified</v>
      </c>
      <c r="AO179"/>
      <c r="AQ179" s="26"/>
      <c r="AR179"/>
      <c r="AS179"/>
      <c r="AT179"/>
      <c r="AU179"/>
      <c r="AY179"/>
      <c r="AZ179"/>
      <c r="BB179" s="26"/>
      <c r="BC179" t="str">
        <f>_xlfn.LET(
    _xlpm.result, _xlfn.XLOOKUP(C179, Table1[company_name], Table1[Separate_removal_target], "NOT FOUND"),
    IF(_xlpm.result = "NOT FOUND", "NOT FOUND", IF(_xlpm.result = 0, "", _xlpm.result))
)</f>
        <v>No</v>
      </c>
      <c r="BD179"/>
      <c r="BF179"/>
      <c r="BG179"/>
      <c r="BL179" s="26"/>
      <c r="BN179" s="29"/>
      <c r="BP179" s="26"/>
    </row>
    <row r="180" spans="1:68" s="24" customFormat="1" ht="13.4" customHeight="1">
      <c r="A180" s="24">
        <v>177</v>
      </c>
      <c r="C180" s="26" t="s">
        <v>756</v>
      </c>
      <c r="D180" t="s">
        <v>7190</v>
      </c>
      <c r="F180" t="s">
        <v>2428</v>
      </c>
      <c r="H180" s="30" t="s">
        <v>757</v>
      </c>
      <c r="I180" s="24" t="s">
        <v>758</v>
      </c>
      <c r="J180" s="24">
        <v>-0.314</v>
      </c>
      <c r="K180" s="24" t="s">
        <v>759</v>
      </c>
      <c r="L180" s="24">
        <v>89753</v>
      </c>
      <c r="N180" s="26">
        <v>31</v>
      </c>
      <c r="O180" s="24" t="s">
        <v>86</v>
      </c>
      <c r="P180" s="24">
        <v>2022</v>
      </c>
      <c r="Q180" s="26">
        <v>2025</v>
      </c>
      <c r="R180" s="39"/>
      <c r="S180" s="39"/>
      <c r="T180" s="40"/>
      <c r="U180" s="24" t="s">
        <v>689</v>
      </c>
      <c r="V180" s="24" t="s">
        <v>689</v>
      </c>
      <c r="AB180" s="24" t="s">
        <v>689</v>
      </c>
      <c r="AC180" s="24" t="s">
        <v>689</v>
      </c>
      <c r="AE180" s="26"/>
      <c r="AF180" t="str">
        <f>_xlfn.LET(
    _xlpm.result, _xlfn.XLOOKUP(C180, Table1[company_name], Table1[End_target], "NOT FOUND"),
    IF(_xlpm.result = "NOT FOUND", "NOT FOUND", IF(_xlpm.result = 0, "", _xlpm.result))
)</f>
        <v>Net zero</v>
      </c>
      <c r="AG180"/>
      <c r="AH180"/>
      <c r="AI180"/>
      <c r="AJ180"/>
      <c r="AN180" t="str">
        <f>_xlfn.LET(
    _xlpm.result, _xlfn.XLOOKUP(C180, Table1[company_name], Table1[Carbon_credits], "NOT FOUND"),
    IF(_xlpm.result = "NOT FOUND", "NOT FOUND", IF(_xlpm.result = 0, "", _xlpm.result))
)</f>
        <v>Yes</v>
      </c>
      <c r="AO180"/>
      <c r="AQ180" s="26"/>
      <c r="AR180"/>
      <c r="AS180" t="s">
        <v>2283</v>
      </c>
      <c r="AT180" t="s">
        <v>4666</v>
      </c>
      <c r="AU180">
        <v>2050</v>
      </c>
      <c r="AY180" t="s">
        <v>266</v>
      </c>
      <c r="AZ180" t="s">
        <v>267</v>
      </c>
      <c r="BB180" s="26"/>
      <c r="BC180" t="str">
        <f>_xlfn.LET(
    _xlpm.result, _xlfn.XLOOKUP(C180, Table1[company_name], Table1[Separate_removal_target], "NOT FOUND"),
    IF(_xlpm.result = "NOT FOUND", "NOT FOUND", IF(_xlpm.result = 0, "", _xlpm.result))
)</f>
        <v>No</v>
      </c>
      <c r="BD180" t="s">
        <v>86</v>
      </c>
      <c r="BF180" t="s">
        <v>4666</v>
      </c>
      <c r="BG180">
        <v>2050</v>
      </c>
      <c r="BL180" s="26"/>
      <c r="BN180" s="29"/>
      <c r="BP180" s="26"/>
    </row>
    <row r="181" spans="1:68" s="24" customFormat="1" ht="13.4" customHeight="1">
      <c r="A181" s="24">
        <v>178</v>
      </c>
      <c r="C181" s="26" t="s">
        <v>787</v>
      </c>
      <c r="D181" t="s">
        <v>7158</v>
      </c>
      <c r="F181" t="s">
        <v>2277</v>
      </c>
      <c r="H181" s="30" t="s">
        <v>788</v>
      </c>
      <c r="I181" s="24" t="s">
        <v>789</v>
      </c>
      <c r="J181" s="24">
        <v>0.22</v>
      </c>
      <c r="K181" s="24" t="s">
        <v>790</v>
      </c>
      <c r="L181" s="24">
        <v>140860</v>
      </c>
      <c r="N181" s="26">
        <v>11</v>
      </c>
      <c r="O181" s="24" t="s">
        <v>689</v>
      </c>
      <c r="Q181" s="26"/>
      <c r="R181" s="39"/>
      <c r="S181" s="39"/>
      <c r="T181" s="40"/>
      <c r="U181" s="24" t="s">
        <v>86</v>
      </c>
      <c r="V181" s="24" t="s">
        <v>7324</v>
      </c>
      <c r="W181" s="24" t="s">
        <v>674</v>
      </c>
      <c r="X181" s="24">
        <v>2030</v>
      </c>
      <c r="AB181" s="24" t="s">
        <v>689</v>
      </c>
      <c r="AC181" s="24" t="s">
        <v>689</v>
      </c>
      <c r="AE181" s="26"/>
      <c r="AF181" t="str">
        <f>_xlfn.LET(
    _xlpm.result, _xlfn.XLOOKUP(C181, Table1[company_name], Table1[End_target], "NOT FOUND"),
    IF(_xlpm.result = "NOT FOUND", "NOT FOUND", IF(_xlpm.result = 0, "", _xlpm.result))
)</f>
        <v>Carbon neutral(ity)</v>
      </c>
      <c r="AG181"/>
      <c r="AH181"/>
      <c r="AI181"/>
      <c r="AJ181"/>
      <c r="AN181" t="str">
        <f>_xlfn.LET(
    _xlpm.result, _xlfn.XLOOKUP(C181, Table1[company_name], Table1[Carbon_credits], "NOT FOUND"),
    IF(_xlpm.result = "NOT FOUND", "NOT FOUND", IF(_xlpm.result = 0, "", _xlpm.result))
)</f>
        <v>Not Specified</v>
      </c>
      <c r="AO181"/>
      <c r="AQ181" s="26"/>
      <c r="AR181"/>
      <c r="AS181"/>
      <c r="AT181"/>
      <c r="AU181"/>
      <c r="AY181"/>
      <c r="AZ181"/>
      <c r="BB181" s="26"/>
      <c r="BC181" t="str">
        <f>_xlfn.LET(
    _xlpm.result, _xlfn.XLOOKUP(C181, Table1[company_name], Table1[Separate_removal_target], "NOT FOUND"),
    IF(_xlpm.result = "NOT FOUND", "NOT FOUND", IF(_xlpm.result = 0, "", _xlpm.result))
)</f>
        <v/>
      </c>
      <c r="BD181"/>
      <c r="BF181" t="s">
        <v>7418</v>
      </c>
      <c r="BG181">
        <v>2060</v>
      </c>
      <c r="BL181" s="26"/>
      <c r="BN181" s="29"/>
      <c r="BP181" s="26"/>
    </row>
    <row r="182" spans="1:68" s="24" customFormat="1" ht="13.4" customHeight="1">
      <c r="A182" s="24">
        <v>179</v>
      </c>
      <c r="C182" s="26" t="s">
        <v>1250</v>
      </c>
      <c r="D182" t="s">
        <v>7190</v>
      </c>
      <c r="F182" t="s">
        <v>7287</v>
      </c>
      <c r="H182" s="30" t="s">
        <v>1251</v>
      </c>
      <c r="I182" s="24" t="s">
        <v>1252</v>
      </c>
      <c r="J182" s="24">
        <v>-0.16800000000000001</v>
      </c>
      <c r="K182" s="24" t="s">
        <v>1253</v>
      </c>
      <c r="L182" s="24">
        <v>61228</v>
      </c>
      <c r="N182" s="26">
        <v>30</v>
      </c>
      <c r="O182" s="24" t="s">
        <v>86</v>
      </c>
      <c r="P182" s="24">
        <v>2019</v>
      </c>
      <c r="Q182" s="26">
        <v>2020</v>
      </c>
      <c r="R182" s="39"/>
      <c r="S182" s="39"/>
      <c r="T182" s="40"/>
      <c r="U182" s="24" t="s">
        <v>86</v>
      </c>
      <c r="V182" s="24" t="s">
        <v>7324</v>
      </c>
      <c r="W182" s="24" t="s">
        <v>674</v>
      </c>
      <c r="X182" s="24">
        <v>2025</v>
      </c>
      <c r="AB182" s="24" t="s">
        <v>689</v>
      </c>
      <c r="AC182" s="24" t="s">
        <v>689</v>
      </c>
      <c r="AE182" s="26"/>
      <c r="AF182" t="str">
        <f>_xlfn.LET(
    _xlpm.result, _xlfn.XLOOKUP(C182, Table1[company_name], Table1[End_target], "NOT FOUND"),
    IF(_xlpm.result = "NOT FOUND", "NOT FOUND", IF(_xlpm.result = 0, "", _xlpm.result))
)</f>
        <v>Net zero</v>
      </c>
      <c r="AG182"/>
      <c r="AH182"/>
      <c r="AI182"/>
      <c r="AJ182"/>
      <c r="AN182" t="str">
        <f>_xlfn.LET(
    _xlpm.result, _xlfn.XLOOKUP(C182, Table1[company_name], Table1[Carbon_credits], "NOT FOUND"),
    IF(_xlpm.result = "NOT FOUND", "NOT FOUND", IF(_xlpm.result = 0, "", _xlpm.result))
)</f>
        <v>Yes</v>
      </c>
      <c r="AO182"/>
      <c r="AQ182" s="26"/>
      <c r="AR182"/>
      <c r="AS182" t="s">
        <v>2283</v>
      </c>
      <c r="AT182" t="s">
        <v>4680</v>
      </c>
      <c r="AU182">
        <v>2050</v>
      </c>
      <c r="AY182" t="s">
        <v>266</v>
      </c>
      <c r="AZ182" t="s">
        <v>267</v>
      </c>
      <c r="BB182" s="26"/>
      <c r="BC182" t="str">
        <f>_xlfn.LET(
    _xlpm.result, _xlfn.XLOOKUP(C182, Table1[company_name], Table1[Separate_removal_target], "NOT FOUND"),
    IF(_xlpm.result = "NOT FOUND", "NOT FOUND", IF(_xlpm.result = 0, "", _xlpm.result))
)</f>
        <v>No</v>
      </c>
      <c r="BD182" t="s">
        <v>86</v>
      </c>
      <c r="BF182" t="s">
        <v>4680</v>
      </c>
      <c r="BG182">
        <v>2050</v>
      </c>
      <c r="BL182" s="26"/>
      <c r="BN182" s="29"/>
      <c r="BP182" s="26"/>
    </row>
    <row r="183" spans="1:68" s="24" customFormat="1" ht="13.4" customHeight="1">
      <c r="A183" s="24">
        <v>180</v>
      </c>
      <c r="C183" s="26" t="s">
        <v>827</v>
      </c>
      <c r="D183" t="s">
        <v>7161</v>
      </c>
      <c r="F183" t="s">
        <v>2540</v>
      </c>
      <c r="H183" s="30" t="s">
        <v>828</v>
      </c>
      <c r="I183" s="24" t="s">
        <v>829</v>
      </c>
      <c r="J183" s="24">
        <v>-0.25600000000000001</v>
      </c>
      <c r="K183" s="24" t="s">
        <v>830</v>
      </c>
      <c r="L183" s="24">
        <v>40256</v>
      </c>
      <c r="N183" s="26">
        <v>31</v>
      </c>
      <c r="O183" s="24" t="s">
        <v>689</v>
      </c>
      <c r="Q183" s="26"/>
      <c r="R183" s="39"/>
      <c r="S183" s="39"/>
      <c r="T183" s="40"/>
      <c r="U183" s="24" t="s">
        <v>86</v>
      </c>
      <c r="V183" s="24" t="s">
        <v>7324</v>
      </c>
      <c r="W183" s="24" t="s">
        <v>674</v>
      </c>
      <c r="X183" s="24" t="s">
        <v>3086</v>
      </c>
      <c r="Y183" s="24" t="s">
        <v>673</v>
      </c>
      <c r="Z183" s="24" t="s">
        <v>674</v>
      </c>
      <c r="AA183" s="24" t="s">
        <v>5174</v>
      </c>
      <c r="AB183" s="24" t="s">
        <v>86</v>
      </c>
      <c r="AC183" s="24" t="s">
        <v>86</v>
      </c>
      <c r="AD183" s="24" t="s">
        <v>5174</v>
      </c>
      <c r="AE183" s="26" t="s">
        <v>5174</v>
      </c>
      <c r="AF183" t="str">
        <f>_xlfn.LET(
    _xlpm.result, _xlfn.XLOOKUP(C183, Table1[company_name], Table1[End_target], "NOT FOUND"),
    IF(_xlpm.result = "NOT FOUND", "NOT FOUND", IF(_xlpm.result = 0, "", _xlpm.result))
)</f>
        <v>Carbon neutral(ity)</v>
      </c>
      <c r="AG183" t="s">
        <v>7346</v>
      </c>
      <c r="AH183" t="s">
        <v>2283</v>
      </c>
      <c r="AI183" t="s">
        <v>4690</v>
      </c>
      <c r="AJ183">
        <v>2050</v>
      </c>
      <c r="AN183" t="str">
        <f>_xlfn.LET(
    _xlpm.result, _xlfn.XLOOKUP(C183, Table1[company_name], Table1[Carbon_credits], "NOT FOUND"),
    IF(_xlpm.result = "NOT FOUND", "NOT FOUND", IF(_xlpm.result = 0, "", _xlpm.result))
)</f>
        <v>Yes</v>
      </c>
      <c r="AO183" t="s">
        <v>418</v>
      </c>
      <c r="AQ183" s="26"/>
      <c r="AR183"/>
      <c r="AS183"/>
      <c r="AT183"/>
      <c r="AU183"/>
      <c r="AY183"/>
      <c r="AZ183"/>
      <c r="BB183" s="26"/>
      <c r="BC183" t="str">
        <f>_xlfn.LET(
    _xlpm.result, _xlfn.XLOOKUP(C183, Table1[company_name], Table1[Separate_removal_target], "NOT FOUND"),
    IF(_xlpm.result = "NOT FOUND", "NOT FOUND", IF(_xlpm.result = 0, "", _xlpm.result))
)</f>
        <v>No</v>
      </c>
      <c r="BD183" t="s">
        <v>86</v>
      </c>
      <c r="BF183" t="s">
        <v>4690</v>
      </c>
      <c r="BG183">
        <v>2050</v>
      </c>
      <c r="BL183" s="26"/>
      <c r="BN183" s="29"/>
      <c r="BP183" s="26"/>
    </row>
    <row r="184" spans="1:68" s="24" customFormat="1" ht="13.4" customHeight="1">
      <c r="A184" s="24">
        <v>181</v>
      </c>
      <c r="C184" s="26" t="s">
        <v>1500</v>
      </c>
      <c r="D184" t="s">
        <v>7158</v>
      </c>
      <c r="F184" t="s">
        <v>5538</v>
      </c>
      <c r="H184" s="30" t="s">
        <v>1501</v>
      </c>
      <c r="I184" s="24" t="s">
        <v>1502</v>
      </c>
      <c r="J184" s="24">
        <v>-0.28000000000000003</v>
      </c>
      <c r="K184" s="24" t="s">
        <v>1503</v>
      </c>
      <c r="L184" s="24">
        <v>35795</v>
      </c>
      <c r="N184" s="26">
        <v>19</v>
      </c>
      <c r="O184" s="24" t="s">
        <v>689</v>
      </c>
      <c r="Q184" s="26"/>
      <c r="R184" s="39"/>
      <c r="S184" s="39"/>
      <c r="T184" s="40"/>
      <c r="U184" s="24" t="s">
        <v>86</v>
      </c>
      <c r="V184" s="24" t="s">
        <v>7324</v>
      </c>
      <c r="W184" s="24" t="s">
        <v>674</v>
      </c>
      <c r="X184" s="24">
        <v>2030</v>
      </c>
      <c r="AB184" s="24" t="s">
        <v>689</v>
      </c>
      <c r="AC184" s="24" t="s">
        <v>689</v>
      </c>
      <c r="AE184" s="26"/>
      <c r="AF184" t="str">
        <f>_xlfn.LET(
    _xlpm.result, _xlfn.XLOOKUP(C184, Table1[company_name], Table1[End_target], "NOT FOUND"),
    IF(_xlpm.result = "NOT FOUND", "NOT FOUND", IF(_xlpm.result = 0, "", _xlpm.result))
)</f>
        <v>Net zero</v>
      </c>
      <c r="AG184"/>
      <c r="AH184"/>
      <c r="AI184"/>
      <c r="AJ184"/>
      <c r="AN184" t="str">
        <f>_xlfn.LET(
    _xlpm.result, _xlfn.XLOOKUP(C184, Table1[company_name], Table1[Carbon_credits], "NOT FOUND"),
    IF(_xlpm.result = "NOT FOUND", "NOT FOUND", IF(_xlpm.result = 0, "", _xlpm.result))
)</f>
        <v>Yes</v>
      </c>
      <c r="AO184"/>
      <c r="AQ184" s="26"/>
      <c r="AR184"/>
      <c r="AS184" t="s">
        <v>691</v>
      </c>
      <c r="AT184" t="s">
        <v>4698</v>
      </c>
      <c r="AU184">
        <v>2038</v>
      </c>
      <c r="AY184" t="s">
        <v>266</v>
      </c>
      <c r="AZ184" t="s">
        <v>880</v>
      </c>
      <c r="BB184" s="26"/>
      <c r="BC184" t="str">
        <f>_xlfn.LET(
    _xlpm.result, _xlfn.XLOOKUP(C184, Table1[company_name], Table1[Separate_removal_target], "NOT FOUND"),
    IF(_xlpm.result = "NOT FOUND", "NOT FOUND", IF(_xlpm.result = 0, "", _xlpm.result))
)</f>
        <v>No</v>
      </c>
      <c r="BD184"/>
      <c r="BF184" t="s">
        <v>4698</v>
      </c>
      <c r="BG184">
        <v>2038</v>
      </c>
      <c r="BL184" s="26"/>
      <c r="BN184" s="29"/>
      <c r="BP184" s="26"/>
    </row>
    <row r="185" spans="1:68" s="24" customFormat="1" ht="13.4" customHeight="1">
      <c r="A185" s="24">
        <v>182</v>
      </c>
      <c r="C185" s="26" t="s">
        <v>799</v>
      </c>
      <c r="D185" t="s">
        <v>7161</v>
      </c>
      <c r="F185" t="s">
        <v>2299</v>
      </c>
      <c r="H185" s="30" t="s">
        <v>800</v>
      </c>
      <c r="I185" s="24" t="s">
        <v>801</v>
      </c>
      <c r="J185" s="24">
        <v>-0.32500000000000001</v>
      </c>
      <c r="K185" s="24" t="s">
        <v>802</v>
      </c>
      <c r="L185" s="24">
        <v>104736</v>
      </c>
      <c r="N185" s="26">
        <v>25</v>
      </c>
      <c r="O185" s="24" t="s">
        <v>689</v>
      </c>
      <c r="Q185" s="26"/>
      <c r="R185" s="39"/>
      <c r="S185" s="39"/>
      <c r="T185" s="40"/>
      <c r="U185" s="24" t="s">
        <v>86</v>
      </c>
      <c r="V185" s="24" t="s">
        <v>870</v>
      </c>
      <c r="AB185" s="24" t="s">
        <v>689</v>
      </c>
      <c r="AC185" s="24" t="s">
        <v>689</v>
      </c>
      <c r="AE185" s="26"/>
      <c r="AF185" t="str">
        <f>_xlfn.LET(
    _xlpm.result, _xlfn.XLOOKUP(C185, Table1[company_name], Table1[End_target], "NOT FOUND"),
    IF(_xlpm.result = "NOT FOUND", "NOT FOUND", IF(_xlpm.result = 0, "", _xlpm.result))
)</f>
        <v>Emissions reduction target</v>
      </c>
      <c r="AG185"/>
      <c r="AH185"/>
      <c r="AI185"/>
      <c r="AJ185"/>
      <c r="AN185" t="str">
        <f>_xlfn.LET(
    _xlpm.result, _xlfn.XLOOKUP(C185, Table1[company_name], Table1[Carbon_credits], "NOT FOUND"),
    IF(_xlpm.result = "NOT FOUND", "NOT FOUND", IF(_xlpm.result = 0, "", _xlpm.result))
)</f>
        <v>Not Specified</v>
      </c>
      <c r="AO185"/>
      <c r="AQ185" s="26"/>
      <c r="AR185"/>
      <c r="AS185"/>
      <c r="AT185"/>
      <c r="AU185"/>
      <c r="AY185"/>
      <c r="AZ185"/>
      <c r="BB185" s="26"/>
      <c r="BC185" t="str">
        <f>_xlfn.LET(
    _xlpm.result, _xlfn.XLOOKUP(C185, Table1[company_name], Table1[Separate_removal_target], "NOT FOUND"),
    IF(_xlpm.result = "NOT FOUND", "NOT FOUND", IF(_xlpm.result = 0, "", _xlpm.result))
)</f>
        <v>No</v>
      </c>
      <c r="BD185" t="s">
        <v>86</v>
      </c>
      <c r="BF185" t="s">
        <v>7419</v>
      </c>
      <c r="BG185">
        <v>2030</v>
      </c>
      <c r="BL185" s="26"/>
      <c r="BN185" s="29"/>
      <c r="BP185" s="26"/>
    </row>
    <row r="186" spans="1:68" s="24" customFormat="1" ht="13.4" customHeight="1">
      <c r="A186" s="24">
        <v>183</v>
      </c>
      <c r="C186" s="26" t="s">
        <v>811</v>
      </c>
      <c r="D186" t="s">
        <v>7225</v>
      </c>
      <c r="F186" t="s">
        <v>2540</v>
      </c>
      <c r="H186" s="30" t="s">
        <v>812</v>
      </c>
      <c r="I186" s="24" t="s">
        <v>813</v>
      </c>
      <c r="J186" s="24">
        <v>1E-3</v>
      </c>
      <c r="K186" s="24" t="s">
        <v>814</v>
      </c>
      <c r="L186" s="24">
        <v>170711</v>
      </c>
      <c r="N186" s="26">
        <v>31</v>
      </c>
      <c r="O186" s="24" t="s">
        <v>86</v>
      </c>
      <c r="P186" s="24">
        <v>2024</v>
      </c>
      <c r="Q186" s="26">
        <v>2040</v>
      </c>
      <c r="R186" s="39"/>
      <c r="S186" s="39"/>
      <c r="T186" s="40"/>
      <c r="U186" s="24" t="s">
        <v>86</v>
      </c>
      <c r="V186" s="24" t="s">
        <v>7324</v>
      </c>
      <c r="W186" s="24" t="s">
        <v>674</v>
      </c>
      <c r="X186" s="24" t="s">
        <v>3086</v>
      </c>
      <c r="AB186" s="24" t="s">
        <v>689</v>
      </c>
      <c r="AC186" s="24" t="s">
        <v>689</v>
      </c>
      <c r="AE186" s="26"/>
      <c r="AF186" t="str">
        <f>_xlfn.LET(
    _xlpm.result, _xlfn.XLOOKUP(C186, Table1[company_name], Table1[End_target], "NOT FOUND"),
    IF(_xlpm.result = "NOT FOUND", "NOT FOUND", IF(_xlpm.result = 0, "", _xlpm.result))
)</f>
        <v>Net zero</v>
      </c>
      <c r="AG186"/>
      <c r="AH186"/>
      <c r="AI186"/>
      <c r="AJ186"/>
      <c r="AN186" t="str">
        <f>_xlfn.LET(
    _xlpm.result, _xlfn.XLOOKUP(C186, Table1[company_name], Table1[Carbon_credits], "NOT FOUND"),
    IF(_xlpm.result = "NOT FOUND", "NOT FOUND", IF(_xlpm.result = 0, "", _xlpm.result))
)</f>
        <v>Not Specified</v>
      </c>
      <c r="AO186"/>
      <c r="AQ186" s="26"/>
      <c r="AR186"/>
      <c r="AS186" t="s">
        <v>2283</v>
      </c>
      <c r="AT186" t="s">
        <v>7420</v>
      </c>
      <c r="AU186">
        <v>2050</v>
      </c>
      <c r="AY186" t="s">
        <v>267</v>
      </c>
      <c r="AZ186" t="s">
        <v>3019</v>
      </c>
      <c r="BB186" s="26"/>
      <c r="BC186" t="str">
        <f>_xlfn.LET(
    _xlpm.result, _xlfn.XLOOKUP(C186, Table1[company_name], Table1[Separate_removal_target], "NOT FOUND"),
    IF(_xlpm.result = "NOT FOUND", "NOT FOUND", IF(_xlpm.result = 0, "", _xlpm.result))
)</f>
        <v>No</v>
      </c>
      <c r="BD186" t="s">
        <v>86</v>
      </c>
      <c r="BF186" t="s">
        <v>7420</v>
      </c>
      <c r="BG186">
        <v>2050</v>
      </c>
      <c r="BL186" s="26"/>
      <c r="BN186" s="29"/>
      <c r="BP186" s="26"/>
    </row>
    <row r="187" spans="1:68" s="24" customFormat="1" ht="13.4" customHeight="1">
      <c r="A187" s="24">
        <v>184</v>
      </c>
      <c r="C187" s="26" t="s">
        <v>815</v>
      </c>
      <c r="D187" t="s">
        <v>7190</v>
      </c>
      <c r="F187" t="s">
        <v>2336</v>
      </c>
      <c r="H187" s="30" t="s">
        <v>816</v>
      </c>
      <c r="I187" s="24" t="s">
        <v>817</v>
      </c>
      <c r="J187" s="24">
        <v>0.28899999999999998</v>
      </c>
      <c r="K187" s="24" t="s">
        <v>818</v>
      </c>
      <c r="L187" s="24">
        <v>61121</v>
      </c>
      <c r="N187" s="26">
        <v>31</v>
      </c>
      <c r="O187" s="24" t="s">
        <v>86</v>
      </c>
      <c r="P187" s="24">
        <v>2015</v>
      </c>
      <c r="Q187" s="26">
        <v>2020</v>
      </c>
      <c r="R187" s="39"/>
      <c r="S187" s="39"/>
      <c r="T187" s="40"/>
      <c r="U187" s="24" t="s">
        <v>86</v>
      </c>
      <c r="V187" s="24" t="s">
        <v>7324</v>
      </c>
      <c r="W187" s="24" t="s">
        <v>674</v>
      </c>
      <c r="X187" s="24">
        <v>2025</v>
      </c>
      <c r="AB187" s="24" t="s">
        <v>689</v>
      </c>
      <c r="AC187" s="24" t="s">
        <v>689</v>
      </c>
      <c r="AE187" s="26"/>
      <c r="AF187" t="str">
        <f>_xlfn.LET(
    _xlpm.result, _xlfn.XLOOKUP(C187, Table1[company_name], Table1[End_target], "NOT FOUND"),
    IF(_xlpm.result = "NOT FOUND", "NOT FOUND", IF(_xlpm.result = 0, "", _xlpm.result))
)</f>
        <v>Net zero</v>
      </c>
      <c r="AG187"/>
      <c r="AH187"/>
      <c r="AI187"/>
      <c r="AJ187"/>
      <c r="AN187" t="str">
        <f>_xlfn.LET(
    _xlpm.result, _xlfn.XLOOKUP(C187, Table1[company_name], Table1[Carbon_credits], "NOT FOUND"),
    IF(_xlpm.result = "NOT FOUND", "NOT FOUND", IF(_xlpm.result = 0, "", _xlpm.result))
)</f>
        <v>Not Specified</v>
      </c>
      <c r="AO187"/>
      <c r="AQ187" s="26"/>
      <c r="AR187"/>
      <c r="AS187" t="s">
        <v>691</v>
      </c>
      <c r="AT187" t="s">
        <v>7421</v>
      </c>
      <c r="AU187">
        <v>2050</v>
      </c>
      <c r="AY187" t="s">
        <v>267</v>
      </c>
      <c r="AZ187" t="s">
        <v>269</v>
      </c>
      <c r="BB187" s="26"/>
      <c r="BC187" t="str">
        <f>_xlfn.LET(
    _xlpm.result, _xlfn.XLOOKUP(C187, Table1[company_name], Table1[Separate_removal_target], "NOT FOUND"),
    IF(_xlpm.result = "NOT FOUND", "NOT FOUND", IF(_xlpm.result = 0, "", _xlpm.result))
)</f>
        <v>No</v>
      </c>
      <c r="BD187" t="s">
        <v>86</v>
      </c>
      <c r="BF187" t="s">
        <v>7421</v>
      </c>
      <c r="BG187">
        <v>2050</v>
      </c>
      <c r="BL187" s="26"/>
      <c r="BN187" s="29"/>
      <c r="BP187" s="26"/>
    </row>
    <row r="188" spans="1:68" s="24" customFormat="1" ht="13.4" customHeight="1">
      <c r="A188" s="24">
        <v>185</v>
      </c>
      <c r="C188" s="26" t="s">
        <v>302</v>
      </c>
      <c r="D188" t="s">
        <v>7183</v>
      </c>
      <c r="F188" t="s">
        <v>7287</v>
      </c>
      <c r="H188" s="30" t="s">
        <v>303</v>
      </c>
      <c r="I188" s="24" t="s">
        <v>304</v>
      </c>
      <c r="J188" s="24">
        <v>0.23300000000000001</v>
      </c>
      <c r="K188" s="24" t="s">
        <v>305</v>
      </c>
      <c r="L188" s="24">
        <v>93000</v>
      </c>
      <c r="N188" s="26">
        <v>31</v>
      </c>
      <c r="O188" s="24" t="s">
        <v>86</v>
      </c>
      <c r="P188" s="24">
        <v>2019</v>
      </c>
      <c r="Q188" s="26">
        <v>2025</v>
      </c>
      <c r="R188" s="39"/>
      <c r="S188" s="39"/>
      <c r="T188" s="40"/>
      <c r="U188" s="24" t="s">
        <v>86</v>
      </c>
      <c r="V188" s="24" t="s">
        <v>7324</v>
      </c>
      <c r="W188" s="24" t="s">
        <v>674</v>
      </c>
      <c r="X188" s="24">
        <v>2030</v>
      </c>
      <c r="Y188" s="24" t="s">
        <v>673</v>
      </c>
      <c r="Z188" s="24" t="s">
        <v>674</v>
      </c>
      <c r="AA188" s="24">
        <v>2050</v>
      </c>
      <c r="AB188" s="24" t="s">
        <v>86</v>
      </c>
      <c r="AC188" s="24" t="s">
        <v>86</v>
      </c>
      <c r="AD188" s="24">
        <v>2050</v>
      </c>
      <c r="AE188" s="26">
        <v>2050</v>
      </c>
      <c r="AF188" t="str">
        <f>_xlfn.LET(
    _xlpm.result, _xlfn.XLOOKUP(C188, Table1[company_name], Table1[End_target], "NOT FOUND"),
    IF(_xlpm.result = "NOT FOUND", "NOT FOUND", IF(_xlpm.result = 0, "", _xlpm.result))
)</f>
        <v>Net zero</v>
      </c>
      <c r="AG188"/>
      <c r="AH188"/>
      <c r="AI188"/>
      <c r="AJ188"/>
      <c r="AN188" t="str">
        <f>_xlfn.LET(
    _xlpm.result, _xlfn.XLOOKUP(C188, Table1[company_name], Table1[Carbon_credits], "NOT FOUND"),
    IF(_xlpm.result = "NOT FOUND", "NOT FOUND", IF(_xlpm.result = 0, "", _xlpm.result))
)</f>
        <v>Yes</v>
      </c>
      <c r="AO188"/>
      <c r="AQ188" s="26"/>
      <c r="AR188"/>
      <c r="AS188" t="s">
        <v>691</v>
      </c>
      <c r="AT188" t="s">
        <v>4733</v>
      </c>
      <c r="AU188">
        <v>2050</v>
      </c>
      <c r="AY188" t="s">
        <v>266</v>
      </c>
      <c r="AZ188" t="s">
        <v>880</v>
      </c>
      <c r="BB188" s="26"/>
      <c r="BC188" t="str">
        <f>_xlfn.LET(
    _xlpm.result, _xlfn.XLOOKUP(C188, Table1[company_name], Table1[Separate_removal_target], "NOT FOUND"),
    IF(_xlpm.result = "NOT FOUND", "NOT FOUND", IF(_xlpm.result = 0, "", _xlpm.result))
)</f>
        <v/>
      </c>
      <c r="BD188" t="s">
        <v>86</v>
      </c>
      <c r="BF188" t="s">
        <v>4733</v>
      </c>
      <c r="BG188">
        <v>2050</v>
      </c>
      <c r="BL188" s="26"/>
      <c r="BN188" s="29"/>
      <c r="BP188" s="26"/>
    </row>
    <row r="189" spans="1:68" s="24" customFormat="1" ht="13.4" customHeight="1">
      <c r="A189" s="24">
        <v>186</v>
      </c>
      <c r="C189" s="26" t="s">
        <v>835</v>
      </c>
      <c r="D189" t="s">
        <v>4633</v>
      </c>
      <c r="F189" t="s">
        <v>7286</v>
      </c>
      <c r="H189" s="30" t="s">
        <v>836</v>
      </c>
      <c r="I189" s="24" t="s">
        <v>837</v>
      </c>
      <c r="J189" s="24">
        <v>-0.22900000000000001</v>
      </c>
      <c r="K189" s="24" t="s">
        <v>838</v>
      </c>
      <c r="L189" s="24">
        <v>121000</v>
      </c>
      <c r="N189" s="26">
        <v>31</v>
      </c>
      <c r="O189" s="24" t="s">
        <v>689</v>
      </c>
      <c r="Q189" s="26"/>
      <c r="R189" s="39"/>
      <c r="S189" s="39"/>
      <c r="T189" s="40"/>
      <c r="U189" s="24" t="s">
        <v>689</v>
      </c>
      <c r="V189" s="24" t="s">
        <v>689</v>
      </c>
      <c r="AB189" s="24" t="s">
        <v>689</v>
      </c>
      <c r="AC189" s="24" t="s">
        <v>689</v>
      </c>
      <c r="AE189" s="26"/>
      <c r="AF189" t="str">
        <f>_xlfn.LET(
    _xlpm.result, _xlfn.XLOOKUP(C189, Table1[company_name], Table1[End_target], "NOT FOUND"),
    IF(_xlpm.result = "NOT FOUND", "NOT FOUND", IF(_xlpm.result = 0, "", _xlpm.result))
)</f>
        <v>Emissions reduction target</v>
      </c>
      <c r="AG189"/>
      <c r="AH189"/>
      <c r="AI189"/>
      <c r="AJ189"/>
      <c r="AN189" t="str">
        <f>_xlfn.LET(
    _xlpm.result, _xlfn.XLOOKUP(C189, Table1[company_name], Table1[Carbon_credits], "NOT FOUND"),
    IF(_xlpm.result = "NOT FOUND", "NOT FOUND", IF(_xlpm.result = 0, "", _xlpm.result))
)</f>
        <v>Not Specified</v>
      </c>
      <c r="AO189"/>
      <c r="AQ189" s="26"/>
      <c r="AR189"/>
      <c r="AS189"/>
      <c r="AT189"/>
      <c r="AU189"/>
      <c r="AY189"/>
      <c r="AZ189"/>
      <c r="BB189" s="26"/>
      <c r="BC189" t="str">
        <f>_xlfn.LET(
    _xlpm.result, _xlfn.XLOOKUP(C189, Table1[company_name], Table1[Separate_removal_target], "NOT FOUND"),
    IF(_xlpm.result = "NOT FOUND", "NOT FOUND", IF(_xlpm.result = 0, "", _xlpm.result))
)</f>
        <v>No</v>
      </c>
      <c r="BD189" t="s">
        <v>86</v>
      </c>
      <c r="BF189" t="s">
        <v>7422</v>
      </c>
      <c r="BG189">
        <v>2030</v>
      </c>
      <c r="BL189" s="26"/>
      <c r="BN189" s="29"/>
      <c r="BP189" s="26"/>
    </row>
    <row r="190" spans="1:68" s="24" customFormat="1" ht="13.4" customHeight="1">
      <c r="A190" s="24">
        <v>187</v>
      </c>
      <c r="C190" s="26" t="s">
        <v>1358</v>
      </c>
      <c r="D190" t="s">
        <v>7226</v>
      </c>
      <c r="F190" t="s">
        <v>7286</v>
      </c>
      <c r="H190" s="30" t="s">
        <v>1359</v>
      </c>
      <c r="I190" s="24" t="s">
        <v>1360</v>
      </c>
      <c r="J190" s="24">
        <v>1.8049999999999999</v>
      </c>
      <c r="K190" s="24" t="s">
        <v>1361</v>
      </c>
      <c r="L190" s="24">
        <v>45000</v>
      </c>
      <c r="N190" s="26">
        <v>31</v>
      </c>
      <c r="O190" s="24" t="s">
        <v>689</v>
      </c>
      <c r="Q190" s="26"/>
      <c r="R190" s="39"/>
      <c r="S190" s="39"/>
      <c r="T190" s="40"/>
      <c r="U190" s="24" t="s">
        <v>86</v>
      </c>
      <c r="V190" s="24" t="s">
        <v>870</v>
      </c>
      <c r="AB190" s="24" t="s">
        <v>689</v>
      </c>
      <c r="AC190" s="24" t="s">
        <v>689</v>
      </c>
      <c r="AE190" s="26"/>
      <c r="AF190" t="str">
        <f>_xlfn.LET(
    _xlpm.result, _xlfn.XLOOKUP(C190, Table1[company_name], Table1[End_target], "NOT FOUND"),
    IF(_xlpm.result = "NOT FOUND", "NOT FOUND", IF(_xlpm.result = 0, "", _xlpm.result))
)</f>
        <v>Net zero</v>
      </c>
      <c r="AG190"/>
      <c r="AH190"/>
      <c r="AI190"/>
      <c r="AJ190"/>
      <c r="AN190" t="str">
        <f>_xlfn.LET(
    _xlpm.result, _xlfn.XLOOKUP(C190, Table1[company_name], Table1[Carbon_credits], "NOT FOUND"),
    IF(_xlpm.result = "NOT FOUND", "NOT FOUND", IF(_xlpm.result = 0, "", _xlpm.result))
)</f>
        <v>Yes</v>
      </c>
      <c r="AO190"/>
      <c r="AQ190" s="26"/>
      <c r="AR190"/>
      <c r="AS190" t="s">
        <v>691</v>
      </c>
      <c r="AT190" t="s">
        <v>4750</v>
      </c>
      <c r="AU190">
        <v>2050</v>
      </c>
      <c r="AY190" t="s">
        <v>266</v>
      </c>
      <c r="AZ190" t="s">
        <v>267</v>
      </c>
      <c r="BB190" s="26"/>
      <c r="BC190" t="str">
        <f>_xlfn.LET(
    _xlpm.result, _xlfn.XLOOKUP(C190, Table1[company_name], Table1[Separate_removal_target], "NOT FOUND"),
    IF(_xlpm.result = "NOT FOUND", "NOT FOUND", IF(_xlpm.result = 0, "", _xlpm.result))
)</f>
        <v>Yes</v>
      </c>
      <c r="BD190" t="s">
        <v>86</v>
      </c>
      <c r="BF190" t="s">
        <v>4750</v>
      </c>
      <c r="BG190">
        <v>2050</v>
      </c>
      <c r="BL190" s="26"/>
      <c r="BN190" s="29"/>
      <c r="BP190" s="26"/>
    </row>
    <row r="191" spans="1:68" s="24" customFormat="1" ht="13.4" customHeight="1">
      <c r="A191" s="24">
        <v>188</v>
      </c>
      <c r="C191" s="26" t="s">
        <v>1684</v>
      </c>
      <c r="D191" t="s">
        <v>7216</v>
      </c>
      <c r="F191" t="s">
        <v>3982</v>
      </c>
      <c r="H191" s="30" t="s">
        <v>1685</v>
      </c>
      <c r="I191" s="24" t="s">
        <v>1686</v>
      </c>
      <c r="J191" s="24">
        <v>-0.26600000000000001</v>
      </c>
      <c r="K191" s="24" t="s">
        <v>1687</v>
      </c>
      <c r="L191" s="24">
        <v>103249</v>
      </c>
      <c r="N191" s="26">
        <v>31</v>
      </c>
      <c r="O191" s="24" t="s">
        <v>689</v>
      </c>
      <c r="Q191" s="26"/>
      <c r="R191" s="39"/>
      <c r="S191" s="39"/>
      <c r="T191" s="40"/>
      <c r="U191" s="24" t="s">
        <v>86</v>
      </c>
      <c r="V191" s="24" t="s">
        <v>7324</v>
      </c>
      <c r="W191" s="24" t="s">
        <v>674</v>
      </c>
      <c r="X191" s="24">
        <v>2029</v>
      </c>
      <c r="Y191" s="24" t="s">
        <v>673</v>
      </c>
      <c r="Z191" s="24" t="s">
        <v>674</v>
      </c>
      <c r="AA191" s="24">
        <v>2045</v>
      </c>
      <c r="AB191" s="24" t="s">
        <v>86</v>
      </c>
      <c r="AC191" s="24" t="s">
        <v>86</v>
      </c>
      <c r="AD191" s="24">
        <v>2045</v>
      </c>
      <c r="AE191" s="26">
        <v>2045</v>
      </c>
      <c r="AF191" t="str">
        <f>_xlfn.LET(
    _xlpm.result, _xlfn.XLOOKUP(C191, Table1[company_name], Table1[End_target], "NOT FOUND"),
    IF(_xlpm.result = "NOT FOUND", "NOT FOUND", IF(_xlpm.result = 0, "", _xlpm.result))
)</f>
        <v>Zero emissions</v>
      </c>
      <c r="AG191"/>
      <c r="AH191"/>
      <c r="AI191"/>
      <c r="AJ191"/>
      <c r="AN191" t="str">
        <f>_xlfn.LET(
    _xlpm.result, _xlfn.XLOOKUP(C191, Table1[company_name], Table1[Carbon_credits], "NOT FOUND"),
    IF(_xlpm.result = "NOT FOUND", "NOT FOUND", IF(_xlpm.result = 0, "", _xlpm.result))
)</f>
        <v>Not Specified</v>
      </c>
      <c r="AO191"/>
      <c r="AQ191" s="26"/>
      <c r="AR191"/>
      <c r="AS191"/>
      <c r="AT191"/>
      <c r="AU191"/>
      <c r="AY191"/>
      <c r="AZ191"/>
      <c r="BB191" s="26"/>
      <c r="BC191" t="str">
        <f>_xlfn.LET(
    _xlpm.result, _xlfn.XLOOKUP(C191, Table1[company_name], Table1[Separate_removal_target], "NOT FOUND"),
    IF(_xlpm.result = "NOT FOUND", "NOT FOUND", IF(_xlpm.result = 0, "", _xlpm.result))
)</f>
        <v>No</v>
      </c>
      <c r="BD191"/>
      <c r="BF191"/>
      <c r="BG191"/>
      <c r="BL191" s="26"/>
      <c r="BN191" s="29"/>
      <c r="BP191" s="26"/>
    </row>
    <row r="192" spans="1:68" s="24" customFormat="1" ht="13.4" customHeight="1">
      <c r="A192" s="24">
        <v>189</v>
      </c>
      <c r="C192" s="26" t="s">
        <v>847</v>
      </c>
      <c r="D192" t="s">
        <v>7227</v>
      </c>
      <c r="F192" t="s">
        <v>7286</v>
      </c>
      <c r="H192" s="30" t="s">
        <v>848</v>
      </c>
      <c r="I192" s="24" t="s">
        <v>849</v>
      </c>
      <c r="J192" s="24">
        <v>9.9000000000000005E-2</v>
      </c>
      <c r="K192" s="24" t="s">
        <v>850</v>
      </c>
      <c r="L192" s="24">
        <v>271000</v>
      </c>
      <c r="N192" s="26">
        <v>31</v>
      </c>
      <c r="O192" s="24" t="s">
        <v>689</v>
      </c>
      <c r="Q192" s="26"/>
      <c r="R192" s="39"/>
      <c r="S192" s="39"/>
      <c r="T192" s="40"/>
      <c r="U192" s="24" t="s">
        <v>689</v>
      </c>
      <c r="V192" s="24" t="s">
        <v>689</v>
      </c>
      <c r="AB192" s="24" t="s">
        <v>689</v>
      </c>
      <c r="AC192" s="24" t="s">
        <v>689</v>
      </c>
      <c r="AE192" s="26"/>
      <c r="AF192" t="str">
        <f>_xlfn.LET(
    _xlpm.result, _xlfn.XLOOKUP(C192, Table1[company_name], Table1[End_target], "NOT FOUND"),
    IF(_xlpm.result = "NOT FOUND", "NOT FOUND", IF(_xlpm.result = 0, "", _xlpm.result))
)</f>
        <v>No target</v>
      </c>
      <c r="AG192"/>
      <c r="AH192"/>
      <c r="AI192"/>
      <c r="AJ192"/>
      <c r="AN192" t="str">
        <f>_xlfn.LET(
    _xlpm.result, _xlfn.XLOOKUP(C192, Table1[company_name], Table1[Carbon_credits], "NOT FOUND"),
    IF(_xlpm.result = "NOT FOUND", "NOT FOUND", IF(_xlpm.result = 0, "", _xlpm.result))
)</f>
        <v>Not Specified</v>
      </c>
      <c r="AO192"/>
      <c r="AQ192" s="26"/>
      <c r="AR192"/>
      <c r="AS192"/>
      <c r="AT192"/>
      <c r="AU192"/>
      <c r="AY192"/>
      <c r="AZ192"/>
      <c r="BB192" s="26"/>
      <c r="BC192" t="str">
        <f>_xlfn.LET(
    _xlpm.result, _xlfn.XLOOKUP(C192, Table1[company_name], Table1[Separate_removal_target], "NOT FOUND"),
    IF(_xlpm.result = "NOT FOUND", "NOT FOUND", IF(_xlpm.result = 0, "", _xlpm.result))
)</f>
        <v>No</v>
      </c>
      <c r="BD192"/>
      <c r="BF192"/>
      <c r="BG192"/>
      <c r="BL192" s="26"/>
      <c r="BN192" s="29"/>
      <c r="BP192" s="26"/>
    </row>
    <row r="193" spans="1:68" s="24" customFormat="1" ht="13.4" customHeight="1">
      <c r="A193" s="24">
        <v>190</v>
      </c>
      <c r="C193" s="26" t="s">
        <v>306</v>
      </c>
      <c r="D193" t="s">
        <v>6643</v>
      </c>
      <c r="F193" t="s">
        <v>2428</v>
      </c>
      <c r="H193" s="30" t="s">
        <v>307</v>
      </c>
      <c r="I193" s="24" t="s">
        <v>308</v>
      </c>
      <c r="J193" s="24">
        <v>4.7709999999999999</v>
      </c>
      <c r="K193" s="24" t="s">
        <v>309</v>
      </c>
      <c r="L193" s="24">
        <v>111822</v>
      </c>
      <c r="N193" s="26">
        <v>31</v>
      </c>
      <c r="O193" s="24" t="s">
        <v>689</v>
      </c>
      <c r="Q193" s="26"/>
      <c r="R193" s="39"/>
      <c r="S193" s="39"/>
      <c r="T193" s="40"/>
      <c r="U193" s="24" t="s">
        <v>689</v>
      </c>
      <c r="V193" s="24" t="s">
        <v>689</v>
      </c>
      <c r="AB193" s="24" t="s">
        <v>689</v>
      </c>
      <c r="AC193" s="24" t="s">
        <v>689</v>
      </c>
      <c r="AE193" s="26"/>
      <c r="AF193" t="str">
        <f>_xlfn.LET(
    _xlpm.result, _xlfn.XLOOKUP(C193, Table1[company_name], Table1[End_target], "NOT FOUND"),
    IF(_xlpm.result = "NOT FOUND", "NOT FOUND", IF(_xlpm.result = 0, "", _xlpm.result))
)</f>
        <v>Net zero</v>
      </c>
      <c r="AG193"/>
      <c r="AH193"/>
      <c r="AI193"/>
      <c r="AJ193"/>
      <c r="AN193" t="str">
        <f>_xlfn.LET(
    _xlpm.result, _xlfn.XLOOKUP(C193, Table1[company_name], Table1[Carbon_credits], "NOT FOUND"),
    IF(_xlpm.result = "NOT FOUND", "NOT FOUND", IF(_xlpm.result = 0, "", _xlpm.result))
)</f>
        <v>Yes</v>
      </c>
      <c r="AO193"/>
      <c r="AQ193" s="26"/>
      <c r="AR193"/>
      <c r="AS193" t="s">
        <v>691</v>
      </c>
      <c r="AT193" t="s">
        <v>4774</v>
      </c>
      <c r="AU193">
        <v>2050</v>
      </c>
      <c r="AY193" t="s">
        <v>266</v>
      </c>
      <c r="AZ193" t="s">
        <v>267</v>
      </c>
      <c r="BB193" s="26"/>
      <c r="BC193" t="str">
        <f>_xlfn.LET(
    _xlpm.result, _xlfn.XLOOKUP(C193, Table1[company_name], Table1[Separate_removal_target], "NOT FOUND"),
    IF(_xlpm.result = "NOT FOUND", "NOT FOUND", IF(_xlpm.result = 0, "", _xlpm.result))
)</f>
        <v>No</v>
      </c>
      <c r="BD193" t="s">
        <v>86</v>
      </c>
      <c r="BF193" t="s">
        <v>4774</v>
      </c>
      <c r="BG193">
        <v>2050</v>
      </c>
      <c r="BL193" s="26"/>
      <c r="BN193" s="29"/>
      <c r="BP193" s="26"/>
    </row>
    <row r="194" spans="1:68" s="24" customFormat="1" ht="13.4" customHeight="1">
      <c r="A194" s="24">
        <v>191</v>
      </c>
      <c r="C194" s="26" t="s">
        <v>861</v>
      </c>
      <c r="D194" t="s">
        <v>7159</v>
      </c>
      <c r="F194" t="s">
        <v>7272</v>
      </c>
      <c r="H194" s="30" t="s">
        <v>862</v>
      </c>
      <c r="I194" s="24" t="s">
        <v>863</v>
      </c>
      <c r="J194" s="24">
        <v>-0.98699999999999999</v>
      </c>
      <c r="K194" s="24" t="s">
        <v>864</v>
      </c>
      <c r="L194" s="24">
        <v>130760</v>
      </c>
      <c r="N194" s="26">
        <v>24</v>
      </c>
      <c r="O194" s="24" t="s">
        <v>689</v>
      </c>
      <c r="Q194" s="26"/>
      <c r="R194" s="39"/>
      <c r="S194" s="39"/>
      <c r="T194" s="40"/>
      <c r="U194" s="24" t="s">
        <v>86</v>
      </c>
      <c r="V194" s="24" t="s">
        <v>265</v>
      </c>
      <c r="AB194" s="24" t="s">
        <v>689</v>
      </c>
      <c r="AC194" s="24" t="s">
        <v>689</v>
      </c>
      <c r="AE194" s="26"/>
      <c r="AF194" t="str">
        <f>_xlfn.LET(
    _xlpm.result, _xlfn.XLOOKUP(C194, Table1[company_name], Table1[End_target], "NOT FOUND"),
    IF(_xlpm.result = "NOT FOUND", "NOT FOUND", IF(_xlpm.result = 0, "", _xlpm.result))
)</f>
        <v>Carbon neutral(ity)</v>
      </c>
      <c r="AG194"/>
      <c r="AH194"/>
      <c r="AI194"/>
      <c r="AJ194"/>
      <c r="AN194" t="str">
        <f>_xlfn.LET(
    _xlpm.result, _xlfn.XLOOKUP(C194, Table1[company_name], Table1[Carbon_credits], "NOT FOUND"),
    IF(_xlpm.result = "NOT FOUND", "NOT FOUND", IF(_xlpm.result = 0, "", _xlpm.result))
)</f>
        <v>Not Specified</v>
      </c>
      <c r="AO194"/>
      <c r="AQ194" s="26"/>
      <c r="AR194"/>
      <c r="AS194"/>
      <c r="AT194"/>
      <c r="AU194"/>
      <c r="AY194"/>
      <c r="AZ194"/>
      <c r="BB194" s="26"/>
      <c r="BC194" t="str">
        <f>_xlfn.LET(
    _xlpm.result, _xlfn.XLOOKUP(C194, Table1[company_name], Table1[Separate_removal_target], "NOT FOUND"),
    IF(_xlpm.result = "NOT FOUND", "NOT FOUND", IF(_xlpm.result = 0, "", _xlpm.result))
)</f>
        <v>No</v>
      </c>
      <c r="BD194"/>
      <c r="BF194"/>
      <c r="BG194"/>
      <c r="BL194" s="26"/>
      <c r="BN194" s="29"/>
      <c r="BP194" s="26"/>
    </row>
    <row r="195" spans="1:68" s="24" customFormat="1" ht="13.4" customHeight="1">
      <c r="A195" s="24">
        <v>192</v>
      </c>
      <c r="C195" s="26" t="s">
        <v>865</v>
      </c>
      <c r="D195" t="s">
        <v>7226</v>
      </c>
      <c r="F195" t="s">
        <v>7286</v>
      </c>
      <c r="H195" s="30" t="s">
        <v>866</v>
      </c>
      <c r="I195" s="24" t="s">
        <v>867</v>
      </c>
      <c r="J195" s="24">
        <v>9.6000000000000002E-2</v>
      </c>
      <c r="K195" s="24" t="s">
        <v>868</v>
      </c>
      <c r="L195" s="24">
        <v>37936</v>
      </c>
      <c r="N195" s="26">
        <v>31</v>
      </c>
      <c r="O195" s="24" t="s">
        <v>689</v>
      </c>
      <c r="Q195" s="26"/>
      <c r="R195" s="39"/>
      <c r="S195" s="39"/>
      <c r="T195" s="40"/>
      <c r="U195" s="24" t="s">
        <v>689</v>
      </c>
      <c r="V195" s="24" t="s">
        <v>689</v>
      </c>
      <c r="AB195" s="24" t="s">
        <v>689</v>
      </c>
      <c r="AC195" s="24" t="s">
        <v>689</v>
      </c>
      <c r="AE195" s="26"/>
      <c r="AF195" t="str">
        <f>_xlfn.LET(
    _xlpm.result, _xlfn.XLOOKUP(C195, Table1[company_name], Table1[End_target], "NOT FOUND"),
    IF(_xlpm.result = "NOT FOUND", "NOT FOUND", IF(_xlpm.result = 0, "", _xlpm.result))
)</f>
        <v/>
      </c>
      <c r="AG195"/>
      <c r="AH195"/>
      <c r="AI195"/>
      <c r="AJ195"/>
      <c r="AN195" t="str">
        <f>_xlfn.LET(
    _xlpm.result, _xlfn.XLOOKUP(C195, Table1[company_name], Table1[Carbon_credits], "NOT FOUND"),
    IF(_xlpm.result = "NOT FOUND", "NOT FOUND", IF(_xlpm.result = 0, "", _xlpm.result))
)</f>
        <v/>
      </c>
      <c r="AO195"/>
      <c r="AQ195" s="26"/>
      <c r="AR195"/>
      <c r="AS195"/>
      <c r="AT195"/>
      <c r="AU195"/>
      <c r="AY195"/>
      <c r="AZ195"/>
      <c r="BB195" s="26"/>
      <c r="BC195" t="str">
        <f>_xlfn.LET(
    _xlpm.result, _xlfn.XLOOKUP(C195, Table1[company_name], Table1[Separate_removal_target], "NOT FOUND"),
    IF(_xlpm.result = "NOT FOUND", "NOT FOUND", IF(_xlpm.result = 0, "", _xlpm.result))
)</f>
        <v/>
      </c>
      <c r="BD195"/>
      <c r="BF195"/>
      <c r="BG195"/>
      <c r="BL195" s="26"/>
      <c r="BN195" s="29"/>
      <c r="BP195" s="26"/>
    </row>
    <row r="196" spans="1:68" s="24" customFormat="1" ht="13.4" customHeight="1">
      <c r="A196" s="24">
        <v>193</v>
      </c>
      <c r="C196" s="26" t="s">
        <v>872</v>
      </c>
      <c r="D196" t="s">
        <v>7190</v>
      </c>
      <c r="F196" t="s">
        <v>2277</v>
      </c>
      <c r="H196" s="30" t="s">
        <v>873</v>
      </c>
      <c r="I196" s="24" t="s">
        <v>874</v>
      </c>
      <c r="J196" s="24">
        <v>-4.0000000000000001E-3</v>
      </c>
      <c r="K196" s="24" t="s">
        <v>875</v>
      </c>
      <c r="L196" s="24">
        <v>117201</v>
      </c>
      <c r="N196" s="26">
        <v>14</v>
      </c>
      <c r="O196" s="24" t="s">
        <v>689</v>
      </c>
      <c r="Q196" s="26"/>
      <c r="R196" s="39"/>
      <c r="S196" s="39"/>
      <c r="T196" s="40"/>
      <c r="U196" s="24" t="s">
        <v>689</v>
      </c>
      <c r="V196" s="24" t="s">
        <v>689</v>
      </c>
      <c r="AB196" s="24" t="s">
        <v>689</v>
      </c>
      <c r="AC196" s="24" t="s">
        <v>689</v>
      </c>
      <c r="AE196" s="26"/>
      <c r="AF196" t="str">
        <f>_xlfn.LET(
    _xlpm.result, _xlfn.XLOOKUP(C196, Table1[company_name], Table1[End_target], "NOT FOUND"),
    IF(_xlpm.result = "NOT FOUND", "NOT FOUND", IF(_xlpm.result = 0, "", _xlpm.result))
)</f>
        <v>Carbon neutral(ity)</v>
      </c>
      <c r="AG196"/>
      <c r="AH196"/>
      <c r="AI196"/>
      <c r="AJ196"/>
      <c r="AN196" t="str">
        <f>_xlfn.LET(
    _xlpm.result, _xlfn.XLOOKUP(C196, Table1[company_name], Table1[Carbon_credits], "NOT FOUND"),
    IF(_xlpm.result = "NOT FOUND", "NOT FOUND", IF(_xlpm.result = 0, "", _xlpm.result))
)</f>
        <v>Not Specified</v>
      </c>
      <c r="AO196"/>
      <c r="AQ196" s="26"/>
      <c r="AR196"/>
      <c r="AS196"/>
      <c r="AT196"/>
      <c r="AU196"/>
      <c r="AY196"/>
      <c r="AZ196"/>
      <c r="BB196" s="26"/>
      <c r="BC196" t="str">
        <f>_xlfn.LET(
    _xlpm.result, _xlfn.XLOOKUP(C196, Table1[company_name], Table1[Separate_removal_target], "NOT FOUND"),
    IF(_xlpm.result = "NOT FOUND", "NOT FOUND", IF(_xlpm.result = 0, "", _xlpm.result))
)</f>
        <v>No</v>
      </c>
      <c r="BD196"/>
      <c r="BF196"/>
      <c r="BG196"/>
      <c r="BL196" s="26"/>
      <c r="BN196" s="29"/>
      <c r="BP196" s="26"/>
    </row>
    <row r="197" spans="1:68" s="24" customFormat="1" ht="13.4" customHeight="1">
      <c r="A197" s="24">
        <v>194</v>
      </c>
      <c r="C197" s="26" t="s">
        <v>876</v>
      </c>
      <c r="D197" t="s">
        <v>7159</v>
      </c>
      <c r="F197" t="s">
        <v>7283</v>
      </c>
      <c r="H197" s="30" t="s">
        <v>877</v>
      </c>
      <c r="I197" s="24" t="s">
        <v>878</v>
      </c>
      <c r="J197" s="24">
        <v>-0.34200000000000003</v>
      </c>
      <c r="K197" s="24" t="s">
        <v>879</v>
      </c>
      <c r="L197" s="24">
        <v>52157</v>
      </c>
      <c r="N197" s="26">
        <v>29</v>
      </c>
      <c r="O197" s="24" t="s">
        <v>689</v>
      </c>
      <c r="Q197" s="26"/>
      <c r="R197" s="39"/>
      <c r="S197" s="39"/>
      <c r="T197" s="40"/>
      <c r="U197" s="24" t="s">
        <v>689</v>
      </c>
      <c r="V197" s="24" t="s">
        <v>689</v>
      </c>
      <c r="AB197" s="24" t="s">
        <v>689</v>
      </c>
      <c r="AC197" s="24" t="s">
        <v>689</v>
      </c>
      <c r="AE197" s="26"/>
      <c r="AF197" t="str">
        <f>_xlfn.LET(
    _xlpm.result, _xlfn.XLOOKUP(C197, Table1[company_name], Table1[End_target], "NOT FOUND"),
    IF(_xlpm.result = "NOT FOUND", "NOT FOUND", IF(_xlpm.result = 0, "", _xlpm.result))
)</f>
        <v/>
      </c>
      <c r="AG197"/>
      <c r="AH197"/>
      <c r="AI197"/>
      <c r="AJ197"/>
      <c r="AN197" t="str">
        <f>_xlfn.LET(
    _xlpm.result, _xlfn.XLOOKUP(C197, Table1[company_name], Table1[Carbon_credits], "NOT FOUND"),
    IF(_xlpm.result = "NOT FOUND", "NOT FOUND", IF(_xlpm.result = 0, "", _xlpm.result))
)</f>
        <v/>
      </c>
      <c r="AO197"/>
      <c r="AQ197" s="26"/>
      <c r="AR197"/>
      <c r="AS197"/>
      <c r="AT197"/>
      <c r="AU197"/>
      <c r="AY197"/>
      <c r="AZ197"/>
      <c r="BB197" s="26"/>
      <c r="BC197" t="str">
        <f>_xlfn.LET(
    _xlpm.result, _xlfn.XLOOKUP(C197, Table1[company_name], Table1[Separate_removal_target], "NOT FOUND"),
    IF(_xlpm.result = "NOT FOUND", "NOT FOUND", IF(_xlpm.result = 0, "", _xlpm.result))
)</f>
        <v/>
      </c>
      <c r="BD197"/>
      <c r="BF197"/>
      <c r="BG197"/>
      <c r="BL197" s="26"/>
      <c r="BN197" s="29"/>
      <c r="BP197" s="26"/>
    </row>
    <row r="198" spans="1:68" s="24" customFormat="1" ht="13.4" customHeight="1">
      <c r="A198" s="24">
        <v>195</v>
      </c>
      <c r="C198" s="26" t="s">
        <v>885</v>
      </c>
      <c r="D198" t="s">
        <v>7201</v>
      </c>
      <c r="F198" t="s">
        <v>2602</v>
      </c>
      <c r="H198" s="30" t="s">
        <v>886</v>
      </c>
      <c r="I198" s="24" t="s">
        <v>887</v>
      </c>
      <c r="J198" s="24">
        <v>-0.11700000000000001</v>
      </c>
      <c r="K198" s="24" t="s">
        <v>888</v>
      </c>
      <c r="L198" s="24">
        <v>149000</v>
      </c>
      <c r="N198" s="26">
        <v>12</v>
      </c>
      <c r="O198" s="24" t="s">
        <v>689</v>
      </c>
      <c r="Q198" s="26"/>
      <c r="R198" s="39"/>
      <c r="S198" s="39"/>
      <c r="T198" s="40"/>
      <c r="U198" s="24" t="s">
        <v>86</v>
      </c>
      <c r="V198" s="24" t="s">
        <v>7324</v>
      </c>
      <c r="W198" s="24" t="s">
        <v>674</v>
      </c>
      <c r="X198" s="24">
        <v>2030</v>
      </c>
      <c r="Y198" s="24" t="s">
        <v>673</v>
      </c>
      <c r="Z198" s="24" t="s">
        <v>674</v>
      </c>
      <c r="AA198" s="24">
        <v>2050</v>
      </c>
      <c r="AB198" s="24" t="s">
        <v>86</v>
      </c>
      <c r="AC198" s="24" t="s">
        <v>86</v>
      </c>
      <c r="AD198" s="24">
        <v>2030</v>
      </c>
      <c r="AE198" s="26">
        <v>2030</v>
      </c>
      <c r="AF198" t="str">
        <f>_xlfn.LET(
    _xlpm.result, _xlfn.XLOOKUP(C198, Table1[company_name], Table1[End_target], "NOT FOUND"),
    IF(_xlpm.result = "NOT FOUND", "NOT FOUND", IF(_xlpm.result = 0, "", _xlpm.result))
)</f>
        <v>Carbon neutral(ity)</v>
      </c>
      <c r="AG198"/>
      <c r="AH198"/>
      <c r="AI198"/>
      <c r="AJ198"/>
      <c r="AN198" t="str">
        <f>_xlfn.LET(
    _xlpm.result, _xlfn.XLOOKUP(C198, Table1[company_name], Table1[Carbon_credits], "NOT FOUND"),
    IF(_xlpm.result = "NOT FOUND", "NOT FOUND", IF(_xlpm.result = 0, "", _xlpm.result))
)</f>
        <v>Not Specified</v>
      </c>
      <c r="AO198"/>
      <c r="AQ198" s="26"/>
      <c r="AR198"/>
      <c r="AS198"/>
      <c r="AT198"/>
      <c r="AU198"/>
      <c r="AY198"/>
      <c r="AZ198"/>
      <c r="BB198" s="26"/>
      <c r="BC198" t="str">
        <f>_xlfn.LET(
    _xlpm.result, _xlfn.XLOOKUP(C198, Table1[company_name], Table1[Separate_removal_target], "NOT FOUND"),
    IF(_xlpm.result = "NOT FOUND", "NOT FOUND", IF(_xlpm.result = 0, "", _xlpm.result))
)</f>
        <v>No</v>
      </c>
      <c r="BD198"/>
      <c r="BF198"/>
      <c r="BG198"/>
      <c r="BL198" s="26"/>
      <c r="BN198" s="29"/>
      <c r="BP198" s="26"/>
    </row>
    <row r="199" spans="1:68" s="24" customFormat="1" ht="13.4" customHeight="1">
      <c r="A199" s="24">
        <v>196</v>
      </c>
      <c r="C199" s="26" t="s">
        <v>1214</v>
      </c>
      <c r="D199" t="s">
        <v>7167</v>
      </c>
      <c r="F199" t="s">
        <v>2277</v>
      </c>
      <c r="H199" s="30" t="s">
        <v>1215</v>
      </c>
      <c r="I199" s="24" t="s">
        <v>1216</v>
      </c>
      <c r="J199" s="24">
        <v>0.37</v>
      </c>
      <c r="K199" s="24" t="s">
        <v>1217</v>
      </c>
      <c r="L199" s="24">
        <v>72000</v>
      </c>
      <c r="N199" s="26">
        <v>16</v>
      </c>
      <c r="O199" s="24" t="s">
        <v>689</v>
      </c>
      <c r="Q199" s="26"/>
      <c r="R199" s="39"/>
      <c r="S199" s="39"/>
      <c r="T199" s="40"/>
      <c r="U199" s="24" t="s">
        <v>86</v>
      </c>
      <c r="V199" s="24" t="s">
        <v>7324</v>
      </c>
      <c r="W199" s="24" t="s">
        <v>674</v>
      </c>
      <c r="X199" s="24" t="s">
        <v>3086</v>
      </c>
      <c r="Y199" s="24" t="s">
        <v>673</v>
      </c>
      <c r="Z199" s="24" t="s">
        <v>674</v>
      </c>
      <c r="AA199" s="24" t="s">
        <v>4274</v>
      </c>
      <c r="AB199" s="24" t="s">
        <v>86</v>
      </c>
      <c r="AC199" s="24" t="s">
        <v>86</v>
      </c>
      <c r="AD199" s="24" t="s">
        <v>4274</v>
      </c>
      <c r="AE199" s="26" t="s">
        <v>4274</v>
      </c>
      <c r="AF199" t="str">
        <f>_xlfn.LET(
    _xlpm.result, _xlfn.XLOOKUP(C199, Table1[company_name], Table1[End_target], "NOT FOUND"),
    IF(_xlpm.result = "NOT FOUND", "NOT FOUND", IF(_xlpm.result = 0, "", _xlpm.result))
)</f>
        <v>Net zero</v>
      </c>
      <c r="AG199"/>
      <c r="AH199"/>
      <c r="AI199"/>
      <c r="AJ199"/>
      <c r="AN199" t="str">
        <f>_xlfn.LET(
    _xlpm.result, _xlfn.XLOOKUP(C199, Table1[company_name], Table1[Carbon_credits], "NOT FOUND"),
    IF(_xlpm.result = "NOT FOUND", "NOT FOUND", IF(_xlpm.result = 0, "", _xlpm.result))
)</f>
        <v>Not Specified</v>
      </c>
      <c r="AO199"/>
      <c r="AQ199" s="26"/>
      <c r="AR199"/>
      <c r="AS199"/>
      <c r="AT199"/>
      <c r="AU199"/>
      <c r="AY199"/>
      <c r="AZ199"/>
      <c r="BB199" s="26"/>
      <c r="BC199" t="str">
        <f>_xlfn.LET(
    _xlpm.result, _xlfn.XLOOKUP(C199, Table1[company_name], Table1[Separate_removal_target], "NOT FOUND"),
    IF(_xlpm.result = "NOT FOUND", "NOT FOUND", IF(_xlpm.result = 0, "", _xlpm.result))
)</f>
        <v>No</v>
      </c>
      <c r="BD199"/>
      <c r="BF199"/>
      <c r="BG199"/>
      <c r="BL199" s="26"/>
      <c r="BN199" s="29"/>
      <c r="BP199" s="26"/>
    </row>
    <row r="200" spans="1:68" s="24" customFormat="1" ht="13.4" customHeight="1">
      <c r="A200" s="24">
        <v>197</v>
      </c>
      <c r="C200" s="26" t="s">
        <v>1197</v>
      </c>
      <c r="D200" t="s">
        <v>7156</v>
      </c>
      <c r="F200" t="s">
        <v>7281</v>
      </c>
      <c r="H200" s="30" t="s">
        <v>1198</v>
      </c>
      <c r="I200" s="24" t="s">
        <v>1199</v>
      </c>
      <c r="J200" s="24">
        <v>0</v>
      </c>
      <c r="K200" s="24" t="s">
        <v>1200</v>
      </c>
      <c r="L200" s="24">
        <v>48440</v>
      </c>
      <c r="N200" s="26">
        <v>31</v>
      </c>
      <c r="O200" s="24" t="s">
        <v>689</v>
      </c>
      <c r="Q200" s="26"/>
      <c r="R200" s="39"/>
      <c r="S200" s="39"/>
      <c r="T200" s="40"/>
      <c r="U200" s="24" t="s">
        <v>86</v>
      </c>
      <c r="V200" s="24" t="s">
        <v>7324</v>
      </c>
      <c r="W200" s="24" t="s">
        <v>674</v>
      </c>
      <c r="X200" s="24">
        <v>2030</v>
      </c>
      <c r="AB200" s="24" t="s">
        <v>689</v>
      </c>
      <c r="AC200" s="24" t="s">
        <v>689</v>
      </c>
      <c r="AE200" s="26"/>
      <c r="AF200" t="str">
        <f>_xlfn.LET(
    _xlpm.result, _xlfn.XLOOKUP(C200, Table1[company_name], Table1[End_target], "NOT FOUND"),
    IF(_xlpm.result = "NOT FOUND", "NOT FOUND", IF(_xlpm.result = 0, "", _xlpm.result))
)</f>
        <v>Carbon neutral(ity)</v>
      </c>
      <c r="AG200" t="s">
        <v>7346</v>
      </c>
      <c r="AH200" t="s">
        <v>2283</v>
      </c>
      <c r="AI200" t="s">
        <v>4821</v>
      </c>
      <c r="AJ200">
        <v>2050</v>
      </c>
      <c r="AN200" t="str">
        <f>_xlfn.LET(
    _xlpm.result, _xlfn.XLOOKUP(C200, Table1[company_name], Table1[Carbon_credits], "NOT FOUND"),
    IF(_xlpm.result = "NOT FOUND", "NOT FOUND", IF(_xlpm.result = 0, "", _xlpm.result))
)</f>
        <v>Yes</v>
      </c>
      <c r="AO200" t="s">
        <v>3019</v>
      </c>
      <c r="AQ200" s="26"/>
      <c r="AR200"/>
      <c r="AS200"/>
      <c r="AT200"/>
      <c r="AU200"/>
      <c r="AY200"/>
      <c r="AZ200"/>
      <c r="BB200" s="26"/>
      <c r="BC200" t="str">
        <f>_xlfn.LET(
    _xlpm.result, _xlfn.XLOOKUP(C200, Table1[company_name], Table1[Separate_removal_target], "NOT FOUND"),
    IF(_xlpm.result = "NOT FOUND", "NOT FOUND", IF(_xlpm.result = 0, "", _xlpm.result))
)</f>
        <v>No</v>
      </c>
      <c r="BD200" t="s">
        <v>86</v>
      </c>
      <c r="BF200" t="s">
        <v>4821</v>
      </c>
      <c r="BG200">
        <v>2050</v>
      </c>
      <c r="BL200" s="26"/>
      <c r="BN200" s="29"/>
      <c r="BP200" s="26"/>
    </row>
    <row r="201" spans="1:68" s="24" customFormat="1" ht="13.4" customHeight="1">
      <c r="A201" s="24">
        <v>198</v>
      </c>
      <c r="C201" s="26" t="s">
        <v>2042</v>
      </c>
      <c r="D201" t="s">
        <v>7187</v>
      </c>
      <c r="F201" t="s">
        <v>2540</v>
      </c>
      <c r="H201" s="30" t="s">
        <v>2043</v>
      </c>
      <c r="I201" s="24" t="s">
        <v>2044</v>
      </c>
      <c r="J201" s="24">
        <v>3.6999999999999998E-2</v>
      </c>
      <c r="K201" s="24" t="s">
        <v>2045</v>
      </c>
      <c r="L201" s="24">
        <v>69111</v>
      </c>
      <c r="N201" s="26">
        <v>17</v>
      </c>
      <c r="O201" s="24" t="s">
        <v>689</v>
      </c>
      <c r="Q201" s="26"/>
      <c r="R201" s="39"/>
      <c r="S201" s="39"/>
      <c r="T201" s="40"/>
      <c r="U201" s="24" t="s">
        <v>86</v>
      </c>
      <c r="V201" s="24" t="s">
        <v>7324</v>
      </c>
      <c r="W201" s="24" t="s">
        <v>674</v>
      </c>
      <c r="X201" s="24">
        <v>2030</v>
      </c>
      <c r="Y201" s="24" t="s">
        <v>673</v>
      </c>
      <c r="Z201" s="24" t="s">
        <v>674</v>
      </c>
      <c r="AA201" s="24">
        <v>2050</v>
      </c>
      <c r="AB201" s="24" t="s">
        <v>86</v>
      </c>
      <c r="AC201" s="24" t="s">
        <v>86</v>
      </c>
      <c r="AD201" s="24">
        <v>2050</v>
      </c>
      <c r="AE201" s="26">
        <v>2050</v>
      </c>
      <c r="AF201" t="str">
        <f>_xlfn.LET(
    _xlpm.result, _xlfn.XLOOKUP(C201, Table1[company_name], Table1[End_target], "NOT FOUND"),
    IF(_xlpm.result = "NOT FOUND", "NOT FOUND", IF(_xlpm.result = 0, "", _xlpm.result))
)</f>
        <v>Net zero</v>
      </c>
      <c r="AG201"/>
      <c r="AH201"/>
      <c r="AI201"/>
      <c r="AJ201"/>
      <c r="AN201" t="str">
        <f>_xlfn.LET(
    _xlpm.result, _xlfn.XLOOKUP(C201, Table1[company_name], Table1[Carbon_credits], "NOT FOUND"),
    IF(_xlpm.result = "NOT FOUND", "NOT FOUND", IF(_xlpm.result = 0, "", _xlpm.result))
)</f>
        <v>Not Specified</v>
      </c>
      <c r="AO201"/>
      <c r="AQ201" s="26"/>
      <c r="AR201"/>
      <c r="AS201"/>
      <c r="AT201"/>
      <c r="AU201"/>
      <c r="AY201"/>
      <c r="AZ201"/>
      <c r="BB201" s="26"/>
      <c r="BC201" t="str">
        <f>_xlfn.LET(
    _xlpm.result, _xlfn.XLOOKUP(C201, Table1[company_name], Table1[Separate_removal_target], "NOT FOUND"),
    IF(_xlpm.result = "NOT FOUND", "NOT FOUND", IF(_xlpm.result = 0, "", _xlpm.result))
)</f>
        <v>No</v>
      </c>
      <c r="BD201" t="s">
        <v>86</v>
      </c>
      <c r="BF201" t="s">
        <v>7423</v>
      </c>
      <c r="BG201">
        <v>2050</v>
      </c>
      <c r="BL201" s="26"/>
      <c r="BN201" s="29"/>
      <c r="BP201" s="26"/>
    </row>
    <row r="202" spans="1:68" s="24" customFormat="1" ht="13.4" customHeight="1">
      <c r="A202" s="24">
        <v>199</v>
      </c>
      <c r="C202" s="26" t="s">
        <v>897</v>
      </c>
      <c r="D202" t="s">
        <v>7193</v>
      </c>
      <c r="F202" t="s">
        <v>2277</v>
      </c>
      <c r="H202" s="30" t="s">
        <v>898</v>
      </c>
      <c r="I202" s="24" t="s">
        <v>899</v>
      </c>
      <c r="J202" s="24">
        <v>-0.441</v>
      </c>
      <c r="K202" s="24" t="s">
        <v>900</v>
      </c>
      <c r="L202" s="24">
        <v>95918</v>
      </c>
      <c r="N202" s="26">
        <v>11</v>
      </c>
      <c r="O202" s="24" t="s">
        <v>86</v>
      </c>
      <c r="P202" s="24">
        <v>2022</v>
      </c>
      <c r="Q202" s="26">
        <v>2030</v>
      </c>
      <c r="R202" s="39"/>
      <c r="S202" s="39"/>
      <c r="T202" s="40"/>
      <c r="U202" s="24" t="s">
        <v>689</v>
      </c>
      <c r="V202" s="24" t="s">
        <v>689</v>
      </c>
      <c r="AB202" s="24" t="s">
        <v>689</v>
      </c>
      <c r="AC202" s="24" t="s">
        <v>689</v>
      </c>
      <c r="AE202" s="26"/>
      <c r="AF202" t="str">
        <f>_xlfn.LET(
    _xlpm.result, _xlfn.XLOOKUP(C202, Table1[company_name], Table1[End_target], "NOT FOUND"),
    IF(_xlpm.result = "NOT FOUND", "NOT FOUND", IF(_xlpm.result = 0, "", _xlpm.result))
)</f>
        <v/>
      </c>
      <c r="AG202"/>
      <c r="AH202"/>
      <c r="AI202"/>
      <c r="AJ202"/>
      <c r="AN202" t="str">
        <f>_xlfn.LET(
    _xlpm.result, _xlfn.XLOOKUP(C202, Table1[company_name], Table1[Carbon_credits], "NOT FOUND"),
    IF(_xlpm.result = "NOT FOUND", "NOT FOUND", IF(_xlpm.result = 0, "", _xlpm.result))
)</f>
        <v/>
      </c>
      <c r="AO202"/>
      <c r="AQ202" s="26"/>
      <c r="AR202"/>
      <c r="AS202"/>
      <c r="AT202"/>
      <c r="AU202"/>
      <c r="AY202"/>
      <c r="AZ202"/>
      <c r="BB202" s="26"/>
      <c r="BC202" t="str">
        <f>_xlfn.LET(
    _xlpm.result, _xlfn.XLOOKUP(C202, Table1[company_name], Table1[Separate_removal_target], "NOT FOUND"),
    IF(_xlpm.result = "NOT FOUND", "NOT FOUND", IF(_xlpm.result = 0, "", _xlpm.result))
)</f>
        <v/>
      </c>
      <c r="BD202"/>
      <c r="BF202"/>
      <c r="BG202"/>
      <c r="BL202" s="26"/>
      <c r="BN202" s="29"/>
      <c r="BP202" s="26"/>
    </row>
    <row r="203" spans="1:68" s="24" customFormat="1" ht="13.4" customHeight="1">
      <c r="A203" s="24">
        <v>200</v>
      </c>
      <c r="C203" s="26" t="s">
        <v>2189</v>
      </c>
      <c r="D203" t="s">
        <v>7218</v>
      </c>
      <c r="F203" t="s">
        <v>4845</v>
      </c>
      <c r="H203" s="30" t="s">
        <v>2190</v>
      </c>
      <c r="I203" s="24" t="s">
        <v>2191</v>
      </c>
      <c r="J203" s="24">
        <v>-0.23300000000000001</v>
      </c>
      <c r="K203" s="24" t="s">
        <v>2192</v>
      </c>
      <c r="L203" s="24">
        <v>100000</v>
      </c>
      <c r="N203" s="26">
        <v>17</v>
      </c>
      <c r="O203" s="24" t="s">
        <v>689</v>
      </c>
      <c r="Q203" s="26"/>
      <c r="R203" s="39"/>
      <c r="S203" s="39"/>
      <c r="T203" s="40"/>
      <c r="U203" s="24" t="s">
        <v>86</v>
      </c>
      <c r="V203" s="24" t="s">
        <v>7324</v>
      </c>
      <c r="W203" s="24" t="s">
        <v>674</v>
      </c>
      <c r="X203" s="24">
        <v>2032</v>
      </c>
      <c r="Y203" s="24" t="s">
        <v>673</v>
      </c>
      <c r="Z203" s="24" t="s">
        <v>674</v>
      </c>
      <c r="AA203" s="24">
        <v>2050</v>
      </c>
      <c r="AB203" s="24" t="s">
        <v>86</v>
      </c>
      <c r="AC203" s="24" t="s">
        <v>86</v>
      </c>
      <c r="AD203" s="24">
        <v>2050</v>
      </c>
      <c r="AE203" s="26">
        <v>2050</v>
      </c>
      <c r="AF203" t="str">
        <f>_xlfn.LET(
    _xlpm.result, _xlfn.XLOOKUP(C203, Table1[company_name], Table1[End_target], "NOT FOUND"),
    IF(_xlpm.result = "NOT FOUND", "NOT FOUND", IF(_xlpm.result = 0, "", _xlpm.result))
)</f>
        <v>Net zero</v>
      </c>
      <c r="AG203"/>
      <c r="AH203"/>
      <c r="AI203"/>
      <c r="AJ203"/>
      <c r="AN203" t="str">
        <f>_xlfn.LET(
    _xlpm.result, _xlfn.XLOOKUP(C203, Table1[company_name], Table1[Carbon_credits], "NOT FOUND"),
    IF(_xlpm.result = "NOT FOUND", "NOT FOUND", IF(_xlpm.result = 0, "", _xlpm.result))
)</f>
        <v>No</v>
      </c>
      <c r="AO203"/>
      <c r="AQ203" s="26"/>
      <c r="AR203"/>
      <c r="AS203" t="s">
        <v>2283</v>
      </c>
      <c r="AT203" t="s">
        <v>7424</v>
      </c>
      <c r="AU203">
        <v>2050</v>
      </c>
      <c r="AY203" t="s">
        <v>269</v>
      </c>
      <c r="AZ203" t="s">
        <v>418</v>
      </c>
      <c r="BB203" s="26"/>
      <c r="BC203" t="str">
        <f>_xlfn.LET(
    _xlpm.result, _xlfn.XLOOKUP(C203, Table1[company_name], Table1[Separate_removal_target], "NOT FOUND"),
    IF(_xlpm.result = "NOT FOUND", "NOT FOUND", IF(_xlpm.result = 0, "", _xlpm.result))
)</f>
        <v>No</v>
      </c>
      <c r="BD203" t="s">
        <v>86</v>
      </c>
      <c r="BF203" t="s">
        <v>7424</v>
      </c>
      <c r="BG203">
        <v>2050</v>
      </c>
      <c r="BL203" s="26"/>
      <c r="BN203" s="29"/>
      <c r="BP203" s="26"/>
    </row>
    <row r="204" spans="1:68" s="24" customFormat="1" ht="13.4" customHeight="1">
      <c r="A204" s="24">
        <v>201</v>
      </c>
      <c r="C204" s="26" t="s">
        <v>912</v>
      </c>
      <c r="D204" t="s">
        <v>7196</v>
      </c>
      <c r="F204" t="s">
        <v>2277</v>
      </c>
      <c r="H204" s="30" t="s">
        <v>913</v>
      </c>
      <c r="I204" s="24" t="s">
        <v>914</v>
      </c>
      <c r="J204" s="24">
        <v>-0.73199999999999998</v>
      </c>
      <c r="K204" s="24" t="s">
        <v>915</v>
      </c>
      <c r="L204" s="24">
        <v>97000</v>
      </c>
      <c r="N204" s="26">
        <v>13</v>
      </c>
      <c r="O204" s="24" t="s">
        <v>86</v>
      </c>
      <c r="P204" s="24">
        <v>2015</v>
      </c>
      <c r="Q204" s="26">
        <v>2020</v>
      </c>
      <c r="R204" s="39"/>
      <c r="S204" s="39"/>
      <c r="T204" s="40"/>
      <c r="U204" s="24" t="s">
        <v>86</v>
      </c>
      <c r="V204" s="24" t="s">
        <v>7324</v>
      </c>
      <c r="W204" s="24" t="s">
        <v>674</v>
      </c>
      <c r="X204" s="24">
        <v>2025</v>
      </c>
      <c r="AB204" s="24" t="s">
        <v>689</v>
      </c>
      <c r="AC204" s="24" t="s">
        <v>689</v>
      </c>
      <c r="AE204" s="26"/>
      <c r="AF204" t="str">
        <f>_xlfn.LET(
    _xlpm.result, _xlfn.XLOOKUP(C204, Table1[company_name], Table1[End_target], "NOT FOUND"),
    IF(_xlpm.result = "NOT FOUND", "NOT FOUND", IF(_xlpm.result = 0, "", _xlpm.result))
)</f>
        <v/>
      </c>
      <c r="AG204"/>
      <c r="AH204"/>
      <c r="AI204"/>
      <c r="AJ204"/>
      <c r="AN204" t="str">
        <f>_xlfn.LET(
    _xlpm.result, _xlfn.XLOOKUP(C204, Table1[company_name], Table1[Carbon_credits], "NOT FOUND"),
    IF(_xlpm.result = "NOT FOUND", "NOT FOUND", IF(_xlpm.result = 0, "", _xlpm.result))
)</f>
        <v/>
      </c>
      <c r="AO204"/>
      <c r="AQ204" s="26"/>
      <c r="AR204"/>
      <c r="AS204"/>
      <c r="AT204"/>
      <c r="AU204"/>
      <c r="AY204"/>
      <c r="AZ204"/>
      <c r="BB204" s="26"/>
      <c r="BC204" t="str">
        <f>_xlfn.LET(
    _xlpm.result, _xlfn.XLOOKUP(C204, Table1[company_name], Table1[Separate_removal_target], "NOT FOUND"),
    IF(_xlpm.result = "NOT FOUND", "NOT FOUND", IF(_xlpm.result = 0, "", _xlpm.result))
)</f>
        <v/>
      </c>
      <c r="BD204"/>
      <c r="BF204"/>
      <c r="BG204"/>
      <c r="BL204" s="26"/>
      <c r="BN204" s="29"/>
      <c r="BP204" s="26"/>
    </row>
    <row r="205" spans="1:68" s="24" customFormat="1" ht="13.4" customHeight="1">
      <c r="A205" s="24">
        <v>202</v>
      </c>
      <c r="C205" s="26" t="s">
        <v>1424</v>
      </c>
      <c r="D205" t="s">
        <v>7173</v>
      </c>
      <c r="F205" t="s">
        <v>2428</v>
      </c>
      <c r="H205" s="30" t="s">
        <v>1425</v>
      </c>
      <c r="I205" s="24" t="s">
        <v>1426</v>
      </c>
      <c r="J205" s="24">
        <v>0.23499999999999999</v>
      </c>
      <c r="K205" s="24" t="s">
        <v>1427</v>
      </c>
      <c r="L205" s="24">
        <v>43584</v>
      </c>
      <c r="N205" s="26">
        <v>31</v>
      </c>
      <c r="O205" s="24" t="s">
        <v>689</v>
      </c>
      <c r="Q205" s="26"/>
      <c r="R205" s="39"/>
      <c r="S205" s="39"/>
      <c r="T205" s="40"/>
      <c r="U205" s="24" t="s">
        <v>689</v>
      </c>
      <c r="V205" s="24" t="s">
        <v>689</v>
      </c>
      <c r="AB205" s="24" t="s">
        <v>689</v>
      </c>
      <c r="AC205" s="24" t="s">
        <v>689</v>
      </c>
      <c r="AE205" s="26"/>
      <c r="AF205" t="str">
        <f>_xlfn.LET(
    _xlpm.result, _xlfn.XLOOKUP(C205, Table1[company_name], Table1[End_target], "NOT FOUND"),
    IF(_xlpm.result = "NOT FOUND", "NOT FOUND", IF(_xlpm.result = 0, "", _xlpm.result))
)</f>
        <v>Net zero</v>
      </c>
      <c r="AG205"/>
      <c r="AH205"/>
      <c r="AI205"/>
      <c r="AJ205"/>
      <c r="AN205" t="str">
        <f>_xlfn.LET(
    _xlpm.result, _xlfn.XLOOKUP(C205, Table1[company_name], Table1[Carbon_credits], "NOT FOUND"),
    IF(_xlpm.result = "NOT FOUND", "NOT FOUND", IF(_xlpm.result = 0, "", _xlpm.result))
)</f>
        <v>Yes</v>
      </c>
      <c r="AO205"/>
      <c r="AQ205" s="26"/>
      <c r="AR205"/>
      <c r="AS205"/>
      <c r="AT205"/>
      <c r="AU205"/>
      <c r="AY205"/>
      <c r="AZ205"/>
      <c r="BB205" s="26"/>
      <c r="BC205" t="str">
        <f>_xlfn.LET(
    _xlpm.result, _xlfn.XLOOKUP(C205, Table1[company_name], Table1[Separate_removal_target], "NOT FOUND"),
    IF(_xlpm.result = "NOT FOUND", "NOT FOUND", IF(_xlpm.result = 0, "", _xlpm.result))
)</f>
        <v>No</v>
      </c>
      <c r="BD205"/>
      <c r="BF205"/>
      <c r="BG205"/>
      <c r="BL205" s="26"/>
      <c r="BN205" s="29"/>
      <c r="BP205" s="26"/>
    </row>
    <row r="206" spans="1:68" s="24" customFormat="1" ht="13.4" customHeight="1">
      <c r="A206" s="24">
        <v>203</v>
      </c>
      <c r="C206" s="26" t="s">
        <v>922</v>
      </c>
      <c r="D206" t="s">
        <v>7206</v>
      </c>
      <c r="F206" t="s">
        <v>2277</v>
      </c>
      <c r="H206" s="30" t="s">
        <v>923</v>
      </c>
      <c r="I206" s="24" t="s">
        <v>924</v>
      </c>
      <c r="J206" s="24">
        <v>0.51400000000000001</v>
      </c>
      <c r="K206" s="24" t="s">
        <v>925</v>
      </c>
      <c r="L206" s="24">
        <v>122340</v>
      </c>
      <c r="N206" s="26">
        <v>18</v>
      </c>
      <c r="O206" s="24" t="s">
        <v>689</v>
      </c>
      <c r="Q206" s="26"/>
      <c r="R206" s="39"/>
      <c r="S206" s="39"/>
      <c r="T206" s="40"/>
      <c r="U206" s="24" t="s">
        <v>689</v>
      </c>
      <c r="V206" s="24" t="s">
        <v>689</v>
      </c>
      <c r="AB206" s="24" t="s">
        <v>689</v>
      </c>
      <c r="AC206" s="24" t="s">
        <v>689</v>
      </c>
      <c r="AE206" s="26"/>
      <c r="AF206" t="str">
        <f>_xlfn.LET(
    _xlpm.result, _xlfn.XLOOKUP(C206, Table1[company_name], Table1[End_target], "NOT FOUND"),
    IF(_xlpm.result = "NOT FOUND", "NOT FOUND", IF(_xlpm.result = 0, "", _xlpm.result))
)</f>
        <v>Carbon neutral(ity)</v>
      </c>
      <c r="AG206"/>
      <c r="AH206"/>
      <c r="AI206"/>
      <c r="AJ206"/>
      <c r="AN206" t="str">
        <f>_xlfn.LET(
    _xlpm.result, _xlfn.XLOOKUP(C206, Table1[company_name], Table1[Carbon_credits], "NOT FOUND"),
    IF(_xlpm.result = "NOT FOUND", "NOT FOUND", IF(_xlpm.result = 0, "", _xlpm.result))
)</f>
        <v>Not Specified</v>
      </c>
      <c r="AO206"/>
      <c r="AQ206" s="26"/>
      <c r="AR206"/>
      <c r="AS206"/>
      <c r="AT206"/>
      <c r="AU206"/>
      <c r="AY206"/>
      <c r="AZ206"/>
      <c r="BB206" s="26"/>
      <c r="BC206" t="str">
        <f>_xlfn.LET(
    _xlpm.result, _xlfn.XLOOKUP(C206, Table1[company_name], Table1[Separate_removal_target], "NOT FOUND"),
    IF(_xlpm.result = "NOT FOUND", "NOT FOUND", IF(_xlpm.result = 0, "", _xlpm.result))
)</f>
        <v>No</v>
      </c>
      <c r="BD206"/>
      <c r="BF206"/>
      <c r="BG206"/>
      <c r="BL206" s="26"/>
      <c r="BN206" s="29"/>
      <c r="BP206" s="26"/>
    </row>
    <row r="207" spans="1:68" s="24" customFormat="1" ht="13.4" customHeight="1">
      <c r="A207" s="24">
        <v>204</v>
      </c>
      <c r="C207" s="26" t="s">
        <v>1924</v>
      </c>
      <c r="D207" t="s">
        <v>7183</v>
      </c>
      <c r="F207" t="s">
        <v>2540</v>
      </c>
      <c r="H207" s="30" t="s">
        <v>1925</v>
      </c>
      <c r="I207" s="24" t="s">
        <v>1926</v>
      </c>
      <c r="J207" s="24">
        <v>0.16</v>
      </c>
      <c r="K207" s="24" t="s">
        <v>1927</v>
      </c>
      <c r="L207" s="24">
        <v>127930</v>
      </c>
      <c r="N207" s="26">
        <v>31</v>
      </c>
      <c r="O207" s="24" t="s">
        <v>689</v>
      </c>
      <c r="Q207" s="26"/>
      <c r="R207" s="39"/>
      <c r="S207" s="39"/>
      <c r="T207" s="40"/>
      <c r="U207" s="24" t="s">
        <v>689</v>
      </c>
      <c r="V207" s="24" t="s">
        <v>689</v>
      </c>
      <c r="AB207" s="24" t="s">
        <v>689</v>
      </c>
      <c r="AC207" s="24" t="s">
        <v>689</v>
      </c>
      <c r="AE207" s="26"/>
      <c r="AF207" t="str">
        <f>_xlfn.LET(
    _xlpm.result, _xlfn.XLOOKUP(C207, Table1[company_name], Table1[End_target], "NOT FOUND"),
    IF(_xlpm.result = "NOT FOUND", "NOT FOUND", IF(_xlpm.result = 0, "", _xlpm.result))
)</f>
        <v>Net zero</v>
      </c>
      <c r="AG207"/>
      <c r="AH207"/>
      <c r="AI207"/>
      <c r="AJ207"/>
      <c r="AN207" t="str">
        <f>_xlfn.LET(
    _xlpm.result, _xlfn.XLOOKUP(C207, Table1[company_name], Table1[Carbon_credits], "NOT FOUND"),
    IF(_xlpm.result = "NOT FOUND", "NOT FOUND", IF(_xlpm.result = 0, "", _xlpm.result))
)</f>
        <v>Yes</v>
      </c>
      <c r="AO207"/>
      <c r="AQ207" s="26"/>
      <c r="AR207"/>
      <c r="AS207"/>
      <c r="AT207"/>
      <c r="AU207"/>
      <c r="AY207"/>
      <c r="AZ207"/>
      <c r="BB207" s="26"/>
      <c r="BC207" t="str">
        <f>_xlfn.LET(
    _xlpm.result, _xlfn.XLOOKUP(C207, Table1[company_name], Table1[Separate_removal_target], "NOT FOUND"),
    IF(_xlpm.result = "NOT FOUND", "NOT FOUND", IF(_xlpm.result = 0, "", _xlpm.result))
)</f>
        <v>No</v>
      </c>
      <c r="BD207"/>
      <c r="BF207"/>
      <c r="BG207"/>
      <c r="BL207" s="26"/>
      <c r="BN207" s="29"/>
      <c r="BP207" s="26"/>
    </row>
    <row r="208" spans="1:68" s="24" customFormat="1" ht="13.4" customHeight="1">
      <c r="A208" s="24">
        <v>205</v>
      </c>
      <c r="C208" s="26" t="s">
        <v>1120</v>
      </c>
      <c r="D208" t="s">
        <v>7190</v>
      </c>
      <c r="F208" t="s">
        <v>2800</v>
      </c>
      <c r="H208" s="30" t="s">
        <v>1121</v>
      </c>
      <c r="I208" s="24" t="s">
        <v>1122</v>
      </c>
      <c r="J208" s="24">
        <v>0.15</v>
      </c>
      <c r="K208" s="24" t="s">
        <v>1123</v>
      </c>
      <c r="L208" s="24">
        <v>96219</v>
      </c>
      <c r="N208" s="26">
        <v>12</v>
      </c>
      <c r="O208" s="24" t="s">
        <v>689</v>
      </c>
      <c r="Q208" s="26"/>
      <c r="R208" s="39"/>
      <c r="S208" s="39"/>
      <c r="T208" s="40"/>
      <c r="U208" s="24" t="s">
        <v>689</v>
      </c>
      <c r="V208" s="24" t="s">
        <v>689</v>
      </c>
      <c r="AB208" s="24" t="s">
        <v>689</v>
      </c>
      <c r="AC208" s="24" t="s">
        <v>689</v>
      </c>
      <c r="AE208" s="26"/>
      <c r="AF208" t="str">
        <f>_xlfn.LET(
    _xlpm.result, _xlfn.XLOOKUP(C208, Table1[company_name], Table1[End_target], "NOT FOUND"),
    IF(_xlpm.result = "NOT FOUND", "NOT FOUND", IF(_xlpm.result = 0, "", _xlpm.result))
)</f>
        <v>Net zero</v>
      </c>
      <c r="AG208"/>
      <c r="AH208"/>
      <c r="AI208"/>
      <c r="AJ208"/>
      <c r="AN208" t="str">
        <f>_xlfn.LET(
    _xlpm.result, _xlfn.XLOOKUP(C208, Table1[company_name], Table1[Carbon_credits], "NOT FOUND"),
    IF(_xlpm.result = "NOT FOUND", "NOT FOUND", IF(_xlpm.result = 0, "", _xlpm.result))
)</f>
        <v>Yes</v>
      </c>
      <c r="AO208"/>
      <c r="AQ208" s="26"/>
      <c r="AR208"/>
      <c r="AS208"/>
      <c r="AT208"/>
      <c r="AU208"/>
      <c r="AY208"/>
      <c r="AZ208"/>
      <c r="BB208" s="26"/>
      <c r="BC208" t="str">
        <f>_xlfn.LET(
    _xlpm.result, _xlfn.XLOOKUP(C208, Table1[company_name], Table1[Separate_removal_target], "NOT FOUND"),
    IF(_xlpm.result = "NOT FOUND", "NOT FOUND", IF(_xlpm.result = 0, "", _xlpm.result))
)</f>
        <v>Yes</v>
      </c>
      <c r="BD208"/>
      <c r="BF208"/>
      <c r="BG208"/>
      <c r="BL208" s="26"/>
      <c r="BN208" s="29"/>
      <c r="BP208" s="26"/>
    </row>
    <row r="209" spans="1:68" s="24" customFormat="1" ht="13.4" customHeight="1">
      <c r="A209" s="24">
        <v>206</v>
      </c>
      <c r="C209" s="26" t="s">
        <v>342</v>
      </c>
      <c r="D209" t="s">
        <v>4633</v>
      </c>
      <c r="F209" t="s">
        <v>7286</v>
      </c>
      <c r="H209" s="30" t="s">
        <v>343</v>
      </c>
      <c r="I209" s="24" t="s">
        <v>344</v>
      </c>
      <c r="J209" s="24">
        <v>0</v>
      </c>
      <c r="K209" s="24" t="s">
        <v>345</v>
      </c>
      <c r="L209" s="24">
        <v>172000</v>
      </c>
      <c r="N209" s="26">
        <v>31</v>
      </c>
      <c r="O209" s="24" t="s">
        <v>86</v>
      </c>
      <c r="P209" s="24">
        <v>2015</v>
      </c>
      <c r="Q209" s="26">
        <v>2020</v>
      </c>
      <c r="R209" s="39"/>
      <c r="S209" s="39"/>
      <c r="T209" s="40"/>
      <c r="U209" s="24" t="s">
        <v>86</v>
      </c>
      <c r="V209" s="24" t="s">
        <v>7324</v>
      </c>
      <c r="W209" s="24" t="s">
        <v>674</v>
      </c>
      <c r="X209" s="24">
        <v>2025</v>
      </c>
      <c r="AB209" s="24" t="s">
        <v>689</v>
      </c>
      <c r="AC209" s="24" t="s">
        <v>689</v>
      </c>
      <c r="AE209" s="26"/>
      <c r="AF209" t="str">
        <f>_xlfn.LET(
    _xlpm.result, _xlfn.XLOOKUP(C209, Table1[company_name], Table1[End_target], "NOT FOUND"),
    IF(_xlpm.result = "NOT FOUND", "NOT FOUND", IF(_xlpm.result = 0, "", _xlpm.result))
)</f>
        <v>Emissions reduction target</v>
      </c>
      <c r="AG209"/>
      <c r="AH209"/>
      <c r="AI209"/>
      <c r="AJ209"/>
      <c r="AN209" t="str">
        <f>_xlfn.LET(
    _xlpm.result, _xlfn.XLOOKUP(C209, Table1[company_name], Table1[Carbon_credits], "NOT FOUND"),
    IF(_xlpm.result = "NOT FOUND", "NOT FOUND", IF(_xlpm.result = 0, "", _xlpm.result))
)</f>
        <v>Yes</v>
      </c>
      <c r="AO209"/>
      <c r="AQ209" s="26"/>
      <c r="AR209"/>
      <c r="AS209"/>
      <c r="AT209"/>
      <c r="AU209"/>
      <c r="AY209"/>
      <c r="AZ209"/>
      <c r="BB209" s="26"/>
      <c r="BC209" t="str">
        <f>_xlfn.LET(
    _xlpm.result, _xlfn.XLOOKUP(C209, Table1[company_name], Table1[Separate_removal_target], "NOT FOUND"),
    IF(_xlpm.result = "NOT FOUND", "NOT FOUND", IF(_xlpm.result = 0, "", _xlpm.result))
)</f>
        <v>No</v>
      </c>
      <c r="BD209"/>
      <c r="BF209"/>
      <c r="BG209"/>
      <c r="BL209" s="26"/>
      <c r="BN209" s="29"/>
      <c r="BP209" s="26"/>
    </row>
    <row r="210" spans="1:68" s="24" customFormat="1" ht="13.4" customHeight="1">
      <c r="A210" s="24">
        <v>207</v>
      </c>
      <c r="C210" s="26" t="s">
        <v>926</v>
      </c>
      <c r="D210" t="s">
        <v>7168</v>
      </c>
      <c r="F210" t="s">
        <v>2540</v>
      </c>
      <c r="H210" s="30" t="s">
        <v>927</v>
      </c>
      <c r="I210" s="24" t="s">
        <v>928</v>
      </c>
      <c r="J210" s="24">
        <v>-0.39500000000000002</v>
      </c>
      <c r="K210" s="24" t="s">
        <v>929</v>
      </c>
      <c r="L210" s="24">
        <v>392001</v>
      </c>
      <c r="N210" s="26">
        <v>31</v>
      </c>
      <c r="O210" s="24" t="s">
        <v>86</v>
      </c>
      <c r="P210" s="24">
        <v>2018</v>
      </c>
      <c r="Q210" s="26">
        <v>2030</v>
      </c>
      <c r="R210" s="39"/>
      <c r="S210" s="39"/>
      <c r="T210" s="40"/>
      <c r="U210" s="24" t="s">
        <v>86</v>
      </c>
      <c r="V210" s="24" t="s">
        <v>7324</v>
      </c>
      <c r="W210" s="24" t="s">
        <v>674</v>
      </c>
      <c r="X210" s="24">
        <v>2030</v>
      </c>
      <c r="AB210" s="24" t="s">
        <v>689</v>
      </c>
      <c r="AC210" s="24" t="s">
        <v>689</v>
      </c>
      <c r="AE210" s="26"/>
      <c r="AF210" t="str">
        <f>_xlfn.LET(
    _xlpm.result, _xlfn.XLOOKUP(C210, Table1[company_name], Table1[End_target], "NOT FOUND"),
    IF(_xlpm.result = "NOT FOUND", "NOT FOUND", IF(_xlpm.result = 0, "", _xlpm.result))
)</f>
        <v>Zero emissions</v>
      </c>
      <c r="AG210"/>
      <c r="AH210"/>
      <c r="AI210"/>
      <c r="AJ210"/>
      <c r="AN210" t="str">
        <f>_xlfn.LET(
    _xlpm.result, _xlfn.XLOOKUP(C210, Table1[company_name], Table1[Carbon_credits], "NOT FOUND"),
    IF(_xlpm.result = "NOT FOUND", "NOT FOUND", IF(_xlpm.result = 0, "", _xlpm.result))
)</f>
        <v>Not Specified</v>
      </c>
      <c r="AO210"/>
      <c r="AQ210" s="26"/>
      <c r="AR210"/>
      <c r="AS210"/>
      <c r="AT210"/>
      <c r="AU210"/>
      <c r="AY210"/>
      <c r="AZ210"/>
      <c r="BB210" s="26"/>
      <c r="BC210" t="str">
        <f>_xlfn.LET(
    _xlpm.result, _xlfn.XLOOKUP(C210, Table1[company_name], Table1[Separate_removal_target], "NOT FOUND"),
    IF(_xlpm.result = "NOT FOUND", "NOT FOUND", IF(_xlpm.result = 0, "", _xlpm.result))
)</f>
        <v>No</v>
      </c>
      <c r="BD210"/>
      <c r="BF210"/>
      <c r="BG210"/>
      <c r="BL210" s="26"/>
      <c r="BN210" s="29"/>
      <c r="BP210" s="26"/>
    </row>
    <row r="211" spans="1:68" s="24" customFormat="1" ht="13.4" customHeight="1">
      <c r="A211" s="24">
        <v>208</v>
      </c>
      <c r="C211" s="26" t="s">
        <v>930</v>
      </c>
      <c r="D211" t="s">
        <v>7187</v>
      </c>
      <c r="F211" t="s">
        <v>2277</v>
      </c>
      <c r="H211" s="30" t="s">
        <v>931</v>
      </c>
      <c r="I211" s="24" t="s">
        <v>932</v>
      </c>
      <c r="J211" s="24">
        <v>-0.89700000000000002</v>
      </c>
      <c r="K211" s="24" t="s">
        <v>933</v>
      </c>
      <c r="L211" s="24">
        <v>37066</v>
      </c>
      <c r="N211" s="26">
        <v>9</v>
      </c>
      <c r="O211" s="24" t="s">
        <v>689</v>
      </c>
      <c r="Q211" s="26"/>
      <c r="R211" s="39"/>
      <c r="S211" s="39"/>
      <c r="T211" s="40"/>
      <c r="U211" s="24" t="s">
        <v>689</v>
      </c>
      <c r="V211" s="24" t="s">
        <v>689</v>
      </c>
      <c r="AB211" s="24" t="s">
        <v>689</v>
      </c>
      <c r="AC211" s="24" t="s">
        <v>689</v>
      </c>
      <c r="AE211" s="26"/>
      <c r="AF211" t="str">
        <f>_xlfn.LET(
    _xlpm.result, _xlfn.XLOOKUP(C211, Table1[company_name], Table1[End_target], "NOT FOUND"),
    IF(_xlpm.result = "NOT FOUND", "NOT FOUND", IF(_xlpm.result = 0, "", _xlpm.result))
)</f>
        <v/>
      </c>
      <c r="AG211"/>
      <c r="AH211"/>
      <c r="AI211"/>
      <c r="AJ211"/>
      <c r="AN211" t="str">
        <f>_xlfn.LET(
    _xlpm.result, _xlfn.XLOOKUP(C211, Table1[company_name], Table1[Carbon_credits], "NOT FOUND"),
    IF(_xlpm.result = "NOT FOUND", "NOT FOUND", IF(_xlpm.result = 0, "", _xlpm.result))
)</f>
        <v/>
      </c>
      <c r="AO211"/>
      <c r="AQ211" s="26"/>
      <c r="AR211"/>
      <c r="AS211"/>
      <c r="AT211"/>
      <c r="AU211"/>
      <c r="AY211"/>
      <c r="AZ211"/>
      <c r="BB211" s="26"/>
      <c r="BC211" t="str">
        <f>_xlfn.LET(
    _xlpm.result, _xlfn.XLOOKUP(C211, Table1[company_name], Table1[Separate_removal_target], "NOT FOUND"),
    IF(_xlpm.result = "NOT FOUND", "NOT FOUND", IF(_xlpm.result = 0, "", _xlpm.result))
)</f>
        <v/>
      </c>
      <c r="BD211"/>
      <c r="BF211"/>
      <c r="BG211"/>
      <c r="BL211" s="26"/>
      <c r="BN211" s="29"/>
      <c r="BP211" s="26"/>
    </row>
    <row r="212" spans="1:68" s="24" customFormat="1" ht="13.4" customHeight="1">
      <c r="A212" s="24">
        <v>209</v>
      </c>
      <c r="C212" s="26" t="s">
        <v>2260</v>
      </c>
      <c r="D212" t="s">
        <v>7173</v>
      </c>
      <c r="F212" t="s">
        <v>3982</v>
      </c>
      <c r="H212" s="30" t="s">
        <v>2261</v>
      </c>
      <c r="I212" s="24" t="s">
        <v>2262</v>
      </c>
      <c r="J212" s="24">
        <v>0.33600000000000002</v>
      </c>
      <c r="K212" s="24" t="s">
        <v>2263</v>
      </c>
      <c r="L212" s="24">
        <v>62393</v>
      </c>
      <c r="N212" s="26">
        <v>31</v>
      </c>
      <c r="O212" s="24" t="s">
        <v>86</v>
      </c>
      <c r="P212" s="24">
        <v>2019</v>
      </c>
      <c r="Q212" s="26">
        <v>2022</v>
      </c>
      <c r="R212" s="39"/>
      <c r="S212" s="39"/>
      <c r="T212" s="40"/>
      <c r="U212" s="24" t="s">
        <v>86</v>
      </c>
      <c r="V212" s="24" t="s">
        <v>870</v>
      </c>
      <c r="AB212" s="24" t="s">
        <v>689</v>
      </c>
      <c r="AC212" s="24" t="s">
        <v>689</v>
      </c>
      <c r="AE212" s="26"/>
      <c r="AF212" t="str">
        <f>_xlfn.LET(
    _xlpm.result, _xlfn.XLOOKUP(C212, Table1[company_name], Table1[End_target], "NOT FOUND"),
    IF(_xlpm.result = "NOT FOUND", "NOT FOUND", IF(_xlpm.result = 0, "", _xlpm.result))
)</f>
        <v>Net zero</v>
      </c>
      <c r="AG212"/>
      <c r="AH212"/>
      <c r="AI212"/>
      <c r="AJ212"/>
      <c r="AN212" t="str">
        <f>_xlfn.LET(
    _xlpm.result, _xlfn.XLOOKUP(C212, Table1[company_name], Table1[Carbon_credits], "NOT FOUND"),
    IF(_xlpm.result = "NOT FOUND", "NOT FOUND", IF(_xlpm.result = 0, "", _xlpm.result))
)</f>
        <v>Yes</v>
      </c>
      <c r="AO212"/>
      <c r="AQ212" s="26"/>
      <c r="AR212"/>
      <c r="AS212"/>
      <c r="AT212"/>
      <c r="AU212"/>
      <c r="AY212"/>
      <c r="AZ212"/>
      <c r="BB212" s="26"/>
      <c r="BC212" t="str">
        <f>_xlfn.LET(
    _xlpm.result, _xlfn.XLOOKUP(C212, Table1[company_name], Table1[Separate_removal_target], "NOT FOUND"),
    IF(_xlpm.result = "NOT FOUND", "NOT FOUND", IF(_xlpm.result = 0, "", _xlpm.result))
)</f>
        <v>No</v>
      </c>
      <c r="BD212"/>
      <c r="BF212"/>
      <c r="BG212"/>
      <c r="BL212" s="26"/>
      <c r="BN212" s="29"/>
      <c r="BP212" s="26"/>
    </row>
    <row r="213" spans="1:68" s="24" customFormat="1" ht="13.4" customHeight="1">
      <c r="A213" s="24">
        <v>210</v>
      </c>
      <c r="C213" s="26" t="s">
        <v>940</v>
      </c>
      <c r="D213" t="s">
        <v>7220</v>
      </c>
      <c r="F213" t="s">
        <v>7287</v>
      </c>
      <c r="H213" s="30" t="s">
        <v>941</v>
      </c>
      <c r="I213" s="24" t="s">
        <v>942</v>
      </c>
      <c r="J213" s="24">
        <v>-0.114</v>
      </c>
      <c r="K213" s="24" t="s">
        <v>943</v>
      </c>
      <c r="L213" s="24">
        <v>120040</v>
      </c>
      <c r="N213" s="26">
        <v>31</v>
      </c>
      <c r="O213" s="24" t="s">
        <v>86</v>
      </c>
      <c r="P213" s="24">
        <v>2015</v>
      </c>
      <c r="Q213" s="26">
        <v>2030</v>
      </c>
      <c r="R213" s="39"/>
      <c r="S213" s="39"/>
      <c r="T213" s="40"/>
      <c r="U213" s="24" t="s">
        <v>86</v>
      </c>
      <c r="V213" s="24" t="s">
        <v>7324</v>
      </c>
      <c r="W213" s="24" t="s">
        <v>674</v>
      </c>
      <c r="X213" s="24" t="s">
        <v>3086</v>
      </c>
      <c r="AB213" s="24" t="s">
        <v>689</v>
      </c>
      <c r="AC213" s="24" t="s">
        <v>689</v>
      </c>
      <c r="AE213" s="26"/>
      <c r="AF213" t="str">
        <f>_xlfn.LET(
    _xlpm.result, _xlfn.XLOOKUP(C213, Table1[company_name], Table1[End_target], "NOT FOUND"),
    IF(_xlpm.result = "NOT FOUND", "NOT FOUND", IF(_xlpm.result = 0, "", _xlpm.result))
)</f>
        <v>Net zero</v>
      </c>
      <c r="AG213"/>
      <c r="AH213"/>
      <c r="AI213"/>
      <c r="AJ213"/>
      <c r="AN213" t="str">
        <f>_xlfn.LET(
    _xlpm.result, _xlfn.XLOOKUP(C213, Table1[company_name], Table1[Carbon_credits], "NOT FOUND"),
    IF(_xlpm.result = "NOT FOUND", "NOT FOUND", IF(_xlpm.result = 0, "", _xlpm.result))
)</f>
        <v>No</v>
      </c>
      <c r="AO213"/>
      <c r="AQ213" s="26"/>
      <c r="AR213"/>
      <c r="AS213" t="s">
        <v>691</v>
      </c>
      <c r="AT213" t="s">
        <v>4925</v>
      </c>
      <c r="AU213">
        <v>2039</v>
      </c>
      <c r="AY213" t="s">
        <v>269</v>
      </c>
      <c r="AZ213" t="s">
        <v>269</v>
      </c>
      <c r="BB213" s="26"/>
      <c r="BC213" t="str">
        <f>_xlfn.LET(
    _xlpm.result, _xlfn.XLOOKUP(C213, Table1[company_name], Table1[Separate_removal_target], "NOT FOUND"),
    IF(_xlpm.result = "NOT FOUND", "NOT FOUND", IF(_xlpm.result = 0, "", _xlpm.result))
)</f>
        <v>No</v>
      </c>
      <c r="BD213" t="s">
        <v>86</v>
      </c>
      <c r="BF213" t="s">
        <v>4925</v>
      </c>
      <c r="BG213">
        <v>2039</v>
      </c>
      <c r="BL213" s="26"/>
      <c r="BN213" s="29"/>
      <c r="BP213" s="26"/>
    </row>
    <row r="214" spans="1:68" s="24" customFormat="1" ht="13.4" customHeight="1">
      <c r="A214" s="24">
        <v>211</v>
      </c>
      <c r="C214" s="26" t="s">
        <v>128</v>
      </c>
      <c r="D214" t="s">
        <v>7228</v>
      </c>
      <c r="F214" t="s">
        <v>4934</v>
      </c>
      <c r="H214" s="30" t="s">
        <v>129</v>
      </c>
      <c r="I214" s="24" t="s">
        <v>130</v>
      </c>
      <c r="J214" s="24">
        <v>5.7000000000000002E-2</v>
      </c>
      <c r="K214" s="24" t="s">
        <v>131</v>
      </c>
      <c r="L214" s="24">
        <v>774303</v>
      </c>
      <c r="N214" s="26">
        <v>24</v>
      </c>
      <c r="O214" s="24" t="s">
        <v>86</v>
      </c>
      <c r="P214" s="24">
        <v>2019</v>
      </c>
      <c r="Q214" s="26">
        <v>2023</v>
      </c>
      <c r="R214" s="39"/>
      <c r="S214" s="39"/>
      <c r="T214" s="40"/>
      <c r="U214" s="24" t="s">
        <v>86</v>
      </c>
      <c r="V214" s="24" t="s">
        <v>7324</v>
      </c>
      <c r="W214" s="24" t="s">
        <v>674</v>
      </c>
      <c r="X214" s="24" t="s">
        <v>3086</v>
      </c>
      <c r="Y214" s="24" t="s">
        <v>673</v>
      </c>
      <c r="Z214" s="24" t="s">
        <v>674</v>
      </c>
      <c r="AA214" s="24" t="s">
        <v>4262</v>
      </c>
      <c r="AB214" s="24" t="s">
        <v>86</v>
      </c>
      <c r="AC214" s="24" t="s">
        <v>86</v>
      </c>
      <c r="AD214" s="24" t="s">
        <v>4262</v>
      </c>
      <c r="AE214" s="26" t="s">
        <v>4262</v>
      </c>
      <c r="AF214" t="str">
        <f>_xlfn.LET(
    _xlpm.result, _xlfn.XLOOKUP(C214, Table1[company_name], Table1[End_target], "NOT FOUND"),
    IF(_xlpm.result = "NOT FOUND", "NOT FOUND", IF(_xlpm.result = 0, "", _xlpm.result))
)</f>
        <v>Net zero</v>
      </c>
      <c r="AG214"/>
      <c r="AH214"/>
      <c r="AI214"/>
      <c r="AJ214"/>
      <c r="AN214" t="str">
        <f>_xlfn.LET(
    _xlpm.result, _xlfn.XLOOKUP(C214, Table1[company_name], Table1[Carbon_credits], "NOT FOUND"),
    IF(_xlpm.result = "NOT FOUND", "NOT FOUND", IF(_xlpm.result = 0, "", _xlpm.result))
)</f>
        <v>Not Specified</v>
      </c>
      <c r="AO214"/>
      <c r="AQ214" s="26"/>
      <c r="AR214"/>
      <c r="AS214" t="s">
        <v>2283</v>
      </c>
      <c r="AT214" t="s">
        <v>7425</v>
      </c>
      <c r="AU214">
        <v>2025</v>
      </c>
      <c r="AY214" t="s">
        <v>267</v>
      </c>
      <c r="AZ214" t="s">
        <v>3019</v>
      </c>
      <c r="BB214" s="26"/>
      <c r="BC214" t="str">
        <f>_xlfn.LET(
    _xlpm.result, _xlfn.XLOOKUP(C214, Table1[company_name], Table1[Separate_removal_target], "NOT FOUND"),
    IF(_xlpm.result = "NOT FOUND", "NOT FOUND", IF(_xlpm.result = 0, "", _xlpm.result))
)</f>
        <v>No</v>
      </c>
      <c r="BD214"/>
      <c r="BF214" t="s">
        <v>7425</v>
      </c>
      <c r="BG214">
        <v>2025</v>
      </c>
      <c r="BL214" s="26"/>
      <c r="BN214" s="29"/>
      <c r="BP214" s="26"/>
    </row>
    <row r="215" spans="1:68" s="24" customFormat="1" ht="13.4" customHeight="1">
      <c r="A215" s="24">
        <v>212</v>
      </c>
      <c r="C215" s="26" t="s">
        <v>669</v>
      </c>
      <c r="D215" t="s">
        <v>7229</v>
      </c>
      <c r="F215" t="s">
        <v>2277</v>
      </c>
      <c r="H215" s="30" t="s">
        <v>670</v>
      </c>
      <c r="I215" s="24" t="s">
        <v>671</v>
      </c>
      <c r="J215" s="24">
        <v>0.63700000000000001</v>
      </c>
      <c r="K215" s="24" t="s">
        <v>672</v>
      </c>
      <c r="L215" s="24">
        <v>104487</v>
      </c>
      <c r="N215" s="26">
        <v>18</v>
      </c>
      <c r="O215" s="24" t="s">
        <v>86</v>
      </c>
      <c r="P215" s="24">
        <v>2015</v>
      </c>
      <c r="Q215" s="26">
        <v>2020</v>
      </c>
      <c r="R215" s="39"/>
      <c r="S215" s="39"/>
      <c r="T215" s="40"/>
      <c r="U215" s="24" t="s">
        <v>86</v>
      </c>
      <c r="V215" s="24" t="s">
        <v>7324</v>
      </c>
      <c r="W215" s="24" t="s">
        <v>674</v>
      </c>
      <c r="X215" s="24">
        <v>2030</v>
      </c>
      <c r="Y215" s="24" t="s">
        <v>673</v>
      </c>
      <c r="Z215" s="24" t="s">
        <v>674</v>
      </c>
      <c r="AA215" s="24">
        <v>2050</v>
      </c>
      <c r="AB215" s="24" t="s">
        <v>86</v>
      </c>
      <c r="AC215" s="24" t="s">
        <v>86</v>
      </c>
      <c r="AD215" s="24">
        <v>2050</v>
      </c>
      <c r="AE215" s="26">
        <v>2050</v>
      </c>
      <c r="AF215" t="str">
        <f>_xlfn.LET(
    _xlpm.result, _xlfn.XLOOKUP(C215, Table1[company_name], Table1[End_target], "NOT FOUND"),
    IF(_xlpm.result = "NOT FOUND", "NOT FOUND", IF(_xlpm.result = 0, "", _xlpm.result))
)</f>
        <v/>
      </c>
      <c r="AG215"/>
      <c r="AH215"/>
      <c r="AI215"/>
      <c r="AJ215"/>
      <c r="AN215" t="str">
        <f>_xlfn.LET(
    _xlpm.result, _xlfn.XLOOKUP(C215, Table1[company_name], Table1[Carbon_credits], "NOT FOUND"),
    IF(_xlpm.result = "NOT FOUND", "NOT FOUND", IF(_xlpm.result = 0, "", _xlpm.result))
)</f>
        <v/>
      </c>
      <c r="AO215"/>
      <c r="AQ215" s="26"/>
      <c r="AR215"/>
      <c r="AS215"/>
      <c r="AT215"/>
      <c r="AU215"/>
      <c r="AY215"/>
      <c r="AZ215"/>
      <c r="BB215" s="26"/>
      <c r="BC215" t="str">
        <f>_xlfn.LET(
    _xlpm.result, _xlfn.XLOOKUP(C215, Table1[company_name], Table1[Separate_removal_target], "NOT FOUND"),
    IF(_xlpm.result = "NOT FOUND", "NOT FOUND", IF(_xlpm.result = 0, "", _xlpm.result))
)</f>
        <v/>
      </c>
      <c r="BD215"/>
      <c r="BF215"/>
      <c r="BG215"/>
      <c r="BL215" s="26"/>
      <c r="BN215" s="29"/>
      <c r="BP215" s="26"/>
    </row>
    <row r="216" spans="1:68" s="24" customFormat="1" ht="13.4" customHeight="1">
      <c r="A216" s="24">
        <v>213</v>
      </c>
      <c r="C216" s="26" t="s">
        <v>944</v>
      </c>
      <c r="D216" t="s">
        <v>7230</v>
      </c>
      <c r="F216" t="s">
        <v>7286</v>
      </c>
      <c r="H216" s="30" t="s">
        <v>945</v>
      </c>
      <c r="I216" s="24" t="s">
        <v>946</v>
      </c>
      <c r="J216" s="24">
        <v>4.3999999999999997E-2</v>
      </c>
      <c r="K216" s="24" t="s">
        <v>947</v>
      </c>
      <c r="L216" s="24">
        <v>112900</v>
      </c>
      <c r="N216" s="26">
        <v>31</v>
      </c>
      <c r="O216" s="24" t="s">
        <v>689</v>
      </c>
      <c r="Q216" s="26"/>
      <c r="R216" s="39"/>
      <c r="S216" s="39"/>
      <c r="T216" s="40"/>
      <c r="U216" s="24" t="s">
        <v>86</v>
      </c>
      <c r="V216" s="24" t="s">
        <v>7324</v>
      </c>
      <c r="W216" s="24" t="s">
        <v>674</v>
      </c>
      <c r="X216" s="24">
        <v>2030</v>
      </c>
      <c r="AB216" s="24" t="s">
        <v>689</v>
      </c>
      <c r="AC216" s="24" t="s">
        <v>689</v>
      </c>
      <c r="AE216" s="26"/>
      <c r="AF216" t="str">
        <f>_xlfn.LET(
    _xlpm.result, _xlfn.XLOOKUP(C216, Table1[company_name], Table1[End_target], "NOT FOUND"),
    IF(_xlpm.result = "NOT FOUND", "NOT FOUND", IF(_xlpm.result = 0, "", _xlpm.result))
)</f>
        <v>Emissions reduction target</v>
      </c>
      <c r="AG216"/>
      <c r="AH216"/>
      <c r="AI216"/>
      <c r="AJ216"/>
      <c r="AN216" t="str">
        <f>_xlfn.LET(
    _xlpm.result, _xlfn.XLOOKUP(C216, Table1[company_name], Table1[Carbon_credits], "NOT FOUND"),
    IF(_xlpm.result = "NOT FOUND", "NOT FOUND", IF(_xlpm.result = 0, "", _xlpm.result))
)</f>
        <v>Not Specified</v>
      </c>
      <c r="AO216"/>
      <c r="AQ216" s="26"/>
      <c r="AR216"/>
      <c r="AS216"/>
      <c r="AT216"/>
      <c r="AU216"/>
      <c r="AY216"/>
      <c r="AZ216"/>
      <c r="BB216" s="26"/>
      <c r="BC216" t="str">
        <f>_xlfn.LET(
    _xlpm.result, _xlfn.XLOOKUP(C216, Table1[company_name], Table1[Separate_removal_target], "NOT FOUND"),
    IF(_xlpm.result = "NOT FOUND", "NOT FOUND", IF(_xlpm.result = 0, "", _xlpm.result))
)</f>
        <v>No</v>
      </c>
      <c r="BD216" t="s">
        <v>86</v>
      </c>
      <c r="BF216" t="s">
        <v>4950</v>
      </c>
      <c r="BG216">
        <v>2030</v>
      </c>
      <c r="BL216" s="26"/>
      <c r="BN216" s="29"/>
      <c r="BP216" s="26"/>
    </row>
    <row r="217" spans="1:68" s="24" customFormat="1" ht="13.4" customHeight="1">
      <c r="A217" s="24">
        <v>214</v>
      </c>
      <c r="C217" s="26" t="s">
        <v>948</v>
      </c>
      <c r="D217" t="s">
        <v>7200</v>
      </c>
      <c r="F217" t="s">
        <v>2540</v>
      </c>
      <c r="H217" s="30" t="s">
        <v>949</v>
      </c>
      <c r="I217" s="24" t="s">
        <v>950</v>
      </c>
      <c r="J217" s="24">
        <v>0.27</v>
      </c>
      <c r="K217" s="24" t="s">
        <v>951</v>
      </c>
      <c r="L217" s="24">
        <v>60814</v>
      </c>
      <c r="N217" s="26">
        <v>31</v>
      </c>
      <c r="O217" s="24" t="s">
        <v>86</v>
      </c>
      <c r="P217" s="24">
        <v>2019</v>
      </c>
      <c r="Q217" s="26">
        <v>2050</v>
      </c>
      <c r="R217" s="39"/>
      <c r="S217" s="39"/>
      <c r="T217" s="40"/>
      <c r="U217" s="24" t="s">
        <v>689</v>
      </c>
      <c r="V217" s="24" t="s">
        <v>689</v>
      </c>
      <c r="AB217" s="24" t="s">
        <v>689</v>
      </c>
      <c r="AC217" s="24" t="s">
        <v>689</v>
      </c>
      <c r="AE217" s="26"/>
      <c r="AF217" t="str">
        <f>_xlfn.LET(
    _xlpm.result, _xlfn.XLOOKUP(C217, Table1[company_name], Table1[End_target], "NOT FOUND"),
    IF(_xlpm.result = "NOT FOUND", "NOT FOUND", IF(_xlpm.result = 0, "", _xlpm.result))
)</f>
        <v>Net zero</v>
      </c>
      <c r="AG217"/>
      <c r="AH217"/>
      <c r="AI217"/>
      <c r="AJ217"/>
      <c r="AN217" t="str">
        <f>_xlfn.LET(
    _xlpm.result, _xlfn.XLOOKUP(C217, Table1[company_name], Table1[Carbon_credits], "NOT FOUND"),
    IF(_xlpm.result = "NOT FOUND", "NOT FOUND", IF(_xlpm.result = 0, "", _xlpm.result))
)</f>
        <v>Not Specified</v>
      </c>
      <c r="AO217"/>
      <c r="AQ217" s="26"/>
      <c r="AR217"/>
      <c r="AS217"/>
      <c r="AT217"/>
      <c r="AU217"/>
      <c r="AY217"/>
      <c r="AZ217"/>
      <c r="BB217" s="26"/>
      <c r="BC217" t="str">
        <f>_xlfn.LET(
    _xlpm.result, _xlfn.XLOOKUP(C217, Table1[company_name], Table1[Separate_removal_target], "NOT FOUND"),
    IF(_xlpm.result = "NOT FOUND", "NOT FOUND", IF(_xlpm.result = 0, "", _xlpm.result))
)</f>
        <v>No</v>
      </c>
      <c r="BD217"/>
      <c r="BF217"/>
      <c r="BG217"/>
      <c r="BL217" s="26"/>
      <c r="BN217" s="29"/>
      <c r="BP217" s="26"/>
    </row>
    <row r="218" spans="1:68" s="24" customFormat="1" ht="13.4" customHeight="1">
      <c r="A218" s="24">
        <v>215</v>
      </c>
      <c r="C218" s="26" t="s">
        <v>1223</v>
      </c>
      <c r="D218" t="s">
        <v>7192</v>
      </c>
      <c r="F218" t="s">
        <v>7281</v>
      </c>
      <c r="H218" s="30" t="s">
        <v>1224</v>
      </c>
      <c r="I218" s="24" t="s">
        <v>1225</v>
      </c>
      <c r="J218" s="24">
        <v>-0.50600000000000001</v>
      </c>
      <c r="K218" s="24" t="s">
        <v>1226</v>
      </c>
      <c r="L218" s="24">
        <v>75000</v>
      </c>
      <c r="N218" s="26">
        <v>25</v>
      </c>
      <c r="O218" s="24" t="s">
        <v>86</v>
      </c>
      <c r="P218" s="24">
        <v>2023</v>
      </c>
      <c r="Q218" s="26">
        <v>2050</v>
      </c>
      <c r="R218" s="39"/>
      <c r="S218" s="39"/>
      <c r="T218" s="40"/>
      <c r="U218" s="24" t="s">
        <v>86</v>
      </c>
      <c r="V218" s="24" t="s">
        <v>7324</v>
      </c>
      <c r="W218" s="24" t="s">
        <v>674</v>
      </c>
      <c r="X218" s="24">
        <v>2030</v>
      </c>
      <c r="AB218" s="24" t="s">
        <v>689</v>
      </c>
      <c r="AC218" s="24" t="s">
        <v>689</v>
      </c>
      <c r="AE218" s="26"/>
      <c r="AF218" t="str">
        <f>_xlfn.LET(
    _xlpm.result, _xlfn.XLOOKUP(C218, Table1[company_name], Table1[End_target], "NOT FOUND"),
    IF(_xlpm.result = "NOT FOUND", "NOT FOUND", IF(_xlpm.result = 0, "", _xlpm.result))
)</f>
        <v>Carbon neutral(ity)</v>
      </c>
      <c r="AG218" t="s">
        <v>7346</v>
      </c>
      <c r="AH218" t="s">
        <v>2283</v>
      </c>
      <c r="AI218" t="s">
        <v>7426</v>
      </c>
      <c r="AJ218">
        <v>2030</v>
      </c>
      <c r="AN218" t="str">
        <f>_xlfn.LET(
    _xlpm.result, _xlfn.XLOOKUP(C218, Table1[company_name], Table1[Carbon_credits], "NOT FOUND"),
    IF(_xlpm.result = "NOT FOUND", "NOT FOUND", IF(_xlpm.result = 0, "", _xlpm.result))
)</f>
        <v>Yes</v>
      </c>
      <c r="AO218" t="s">
        <v>267</v>
      </c>
      <c r="AQ218" s="26"/>
      <c r="AR218"/>
      <c r="AS218"/>
      <c r="AT218"/>
      <c r="AU218"/>
      <c r="AY218"/>
      <c r="AZ218"/>
      <c r="BB218" s="26"/>
      <c r="BC218" t="str">
        <f>_xlfn.LET(
    _xlpm.result, _xlfn.XLOOKUP(C218, Table1[company_name], Table1[Separate_removal_target], "NOT FOUND"),
    IF(_xlpm.result = "NOT FOUND", "NOT FOUND", IF(_xlpm.result = 0, "", _xlpm.result))
)</f>
        <v>Yes</v>
      </c>
      <c r="BD218"/>
      <c r="BF218" t="s">
        <v>7426</v>
      </c>
      <c r="BG218">
        <v>2030</v>
      </c>
      <c r="BL218" s="26"/>
      <c r="BN218" s="29"/>
      <c r="BP218" s="26"/>
    </row>
    <row r="219" spans="1:68" s="24" customFormat="1" ht="13.4" customHeight="1">
      <c r="A219" s="24">
        <v>216</v>
      </c>
      <c r="C219" s="26" t="s">
        <v>1016</v>
      </c>
      <c r="D219" t="s">
        <v>7194</v>
      </c>
      <c r="F219" t="s">
        <v>2540</v>
      </c>
      <c r="H219" s="30" t="s">
        <v>1017</v>
      </c>
      <c r="I219" s="24" t="s">
        <v>1018</v>
      </c>
      <c r="J219" s="24">
        <v>-0.01</v>
      </c>
      <c r="K219" s="24" t="s">
        <v>1019</v>
      </c>
      <c r="L219" s="24">
        <v>282743</v>
      </c>
      <c r="N219" s="26">
        <v>31</v>
      </c>
      <c r="O219" s="24" t="s">
        <v>689</v>
      </c>
      <c r="Q219" s="26"/>
      <c r="R219" s="39"/>
      <c r="S219" s="39"/>
      <c r="T219" s="40"/>
      <c r="U219" s="24" t="s">
        <v>86</v>
      </c>
      <c r="V219" s="24" t="s">
        <v>7324</v>
      </c>
      <c r="W219" s="24" t="s">
        <v>674</v>
      </c>
      <c r="X219" s="24" t="s">
        <v>3086</v>
      </c>
      <c r="AB219" s="24" t="s">
        <v>689</v>
      </c>
      <c r="AC219" s="24" t="s">
        <v>689</v>
      </c>
      <c r="AE219" s="26"/>
      <c r="AF219" t="str">
        <f>_xlfn.LET(
    _xlpm.result, _xlfn.XLOOKUP(C219, Table1[company_name], Table1[End_target], "NOT FOUND"),
    IF(_xlpm.result = "NOT FOUND", "NOT FOUND", IF(_xlpm.result = 0, "", _xlpm.result))
)</f>
        <v>Carbon neutral(ity)</v>
      </c>
      <c r="AG219" t="s">
        <v>7346</v>
      </c>
      <c r="AH219" t="s">
        <v>2283</v>
      </c>
      <c r="AI219" t="s">
        <v>4979</v>
      </c>
      <c r="AJ219">
        <v>2050</v>
      </c>
      <c r="AN219" t="str">
        <f>_xlfn.LET(
    _xlpm.result, _xlfn.XLOOKUP(C219, Table1[company_name], Table1[Carbon_credits], "NOT FOUND"),
    IF(_xlpm.result = "NOT FOUND", "NOT FOUND", IF(_xlpm.result = 0, "", _xlpm.result))
)</f>
        <v>Not Specified</v>
      </c>
      <c r="AO219" t="s">
        <v>267</v>
      </c>
      <c r="AQ219" s="26"/>
      <c r="AR219"/>
      <c r="AS219"/>
      <c r="AT219"/>
      <c r="AU219"/>
      <c r="AY219"/>
      <c r="AZ219"/>
      <c r="BB219" s="26"/>
      <c r="BC219" t="str">
        <f>_xlfn.LET(
    _xlpm.result, _xlfn.XLOOKUP(C219, Table1[company_name], Table1[Separate_removal_target], "NOT FOUND"),
    IF(_xlpm.result = "NOT FOUND", "NOT FOUND", IF(_xlpm.result = 0, "", _xlpm.result))
)</f>
        <v>No</v>
      </c>
      <c r="BD219" t="s">
        <v>86</v>
      </c>
      <c r="BF219" t="s">
        <v>4979</v>
      </c>
      <c r="BG219">
        <v>2050</v>
      </c>
      <c r="BL219" s="26"/>
      <c r="BN219" s="29"/>
      <c r="BP219" s="26"/>
    </row>
    <row r="220" spans="1:68" s="24" customFormat="1" ht="13.4" customHeight="1">
      <c r="A220" s="24">
        <v>217</v>
      </c>
      <c r="C220" s="26" t="s">
        <v>1350</v>
      </c>
      <c r="D220" t="s">
        <v>7216</v>
      </c>
      <c r="F220" t="s">
        <v>7286</v>
      </c>
      <c r="H220" s="30" t="s">
        <v>1351</v>
      </c>
      <c r="I220" s="24" t="s">
        <v>1352</v>
      </c>
      <c r="J220" s="24">
        <v>45.896000000000001</v>
      </c>
      <c r="K220" s="24" t="s">
        <v>1353</v>
      </c>
      <c r="L220" s="24">
        <v>74000</v>
      </c>
      <c r="N220" s="26">
        <v>31</v>
      </c>
      <c r="O220" s="24" t="s">
        <v>689</v>
      </c>
      <c r="Q220" s="26"/>
      <c r="R220" s="39"/>
      <c r="S220" s="39"/>
      <c r="T220" s="40"/>
      <c r="U220" s="24" t="s">
        <v>86</v>
      </c>
      <c r="V220" s="24" t="s">
        <v>7324</v>
      </c>
      <c r="W220" s="24" t="s">
        <v>674</v>
      </c>
      <c r="X220" s="24">
        <v>2030</v>
      </c>
      <c r="Y220" s="24" t="s">
        <v>673</v>
      </c>
      <c r="Z220" s="24" t="s">
        <v>674</v>
      </c>
      <c r="AA220" s="24">
        <v>2045</v>
      </c>
      <c r="AB220" s="24" t="s">
        <v>86</v>
      </c>
      <c r="AC220" s="24" t="s">
        <v>86</v>
      </c>
      <c r="AD220" s="24">
        <v>2045</v>
      </c>
      <c r="AE220" s="26">
        <v>2045</v>
      </c>
      <c r="AF220" t="str">
        <f>_xlfn.LET(
    _xlpm.result, _xlfn.XLOOKUP(C220, Table1[company_name], Table1[End_target], "NOT FOUND"),
    IF(_xlpm.result = "NOT FOUND", "NOT FOUND", IF(_xlpm.result = 0, "", _xlpm.result))
)</f>
        <v>Net zero</v>
      </c>
      <c r="AG220"/>
      <c r="AH220"/>
      <c r="AI220"/>
      <c r="AJ220"/>
      <c r="AN220" t="str">
        <f>_xlfn.LET(
    _xlpm.result, _xlfn.XLOOKUP(C220, Table1[company_name], Table1[Carbon_credits], "NOT FOUND"),
    IF(_xlpm.result = "NOT FOUND", "NOT FOUND", IF(_xlpm.result = 0, "", _xlpm.result))
)</f>
        <v>Yes</v>
      </c>
      <c r="AO220"/>
      <c r="AQ220" s="26"/>
      <c r="AR220"/>
      <c r="AS220"/>
      <c r="AT220"/>
      <c r="AU220"/>
      <c r="AY220"/>
      <c r="AZ220"/>
      <c r="BB220" s="26"/>
      <c r="BC220" t="str">
        <f>_xlfn.LET(
    _xlpm.result, _xlfn.XLOOKUP(C220, Table1[company_name], Table1[Separate_removal_target], "NOT FOUND"),
    IF(_xlpm.result = "NOT FOUND", "NOT FOUND", IF(_xlpm.result = 0, "", _xlpm.result))
)</f>
        <v>No</v>
      </c>
      <c r="BD220"/>
      <c r="BF220"/>
      <c r="BG220"/>
      <c r="BL220" s="26"/>
      <c r="BN220" s="29"/>
      <c r="BP220" s="26"/>
    </row>
    <row r="221" spans="1:68" s="24" customFormat="1" ht="13.4" customHeight="1">
      <c r="A221" s="24">
        <v>218</v>
      </c>
      <c r="C221" s="26" t="s">
        <v>952</v>
      </c>
      <c r="D221" t="s">
        <v>7173</v>
      </c>
      <c r="F221" t="s">
        <v>7286</v>
      </c>
      <c r="H221" s="30" t="s">
        <v>953</v>
      </c>
      <c r="I221" s="24" t="s">
        <v>954</v>
      </c>
      <c r="J221" s="24">
        <v>0</v>
      </c>
      <c r="K221" s="24" t="s">
        <v>955</v>
      </c>
      <c r="L221" s="24">
        <v>55200</v>
      </c>
      <c r="N221" s="26">
        <v>30</v>
      </c>
      <c r="O221" s="24" t="s">
        <v>689</v>
      </c>
      <c r="Q221" s="26"/>
      <c r="R221" s="39"/>
      <c r="S221" s="39"/>
      <c r="T221" s="40"/>
      <c r="U221" s="24" t="s">
        <v>689</v>
      </c>
      <c r="V221" s="24" t="s">
        <v>689</v>
      </c>
      <c r="AB221" s="24" t="s">
        <v>689</v>
      </c>
      <c r="AC221" s="24" t="s">
        <v>689</v>
      </c>
      <c r="AE221" s="26"/>
      <c r="AF221" t="str">
        <f>_xlfn.LET(
    _xlpm.result, _xlfn.XLOOKUP(C221, Table1[company_name], Table1[End_target], "NOT FOUND"),
    IF(_xlpm.result = "NOT FOUND", "NOT FOUND", IF(_xlpm.result = 0, "", _xlpm.result))
)</f>
        <v>Net zero</v>
      </c>
      <c r="AG221"/>
      <c r="AH221"/>
      <c r="AI221"/>
      <c r="AJ221"/>
      <c r="AN221" t="str">
        <f>_xlfn.LET(
    _xlpm.result, _xlfn.XLOOKUP(C221, Table1[company_name], Table1[Carbon_credits], "NOT FOUND"),
    IF(_xlpm.result = "NOT FOUND", "NOT FOUND", IF(_xlpm.result = 0, "", _xlpm.result))
)</f>
        <v>Not Specified</v>
      </c>
      <c r="AO221"/>
      <c r="AQ221" s="26"/>
      <c r="AR221"/>
      <c r="AS221" t="s">
        <v>691</v>
      </c>
      <c r="AT221" t="s">
        <v>7427</v>
      </c>
      <c r="AU221">
        <v>2030</v>
      </c>
      <c r="AY221" t="s">
        <v>267</v>
      </c>
      <c r="AZ221" t="s">
        <v>267</v>
      </c>
      <c r="BB221" s="26"/>
      <c r="BC221" t="str">
        <f>_xlfn.LET(
    _xlpm.result, _xlfn.XLOOKUP(C221, Table1[company_name], Table1[Separate_removal_target], "NOT FOUND"),
    IF(_xlpm.result = "NOT FOUND", "NOT FOUND", IF(_xlpm.result = 0, "", _xlpm.result))
)</f>
        <v>No</v>
      </c>
      <c r="BD221"/>
      <c r="BF221" t="s">
        <v>7427</v>
      </c>
      <c r="BG221">
        <v>2030</v>
      </c>
      <c r="BL221" s="26"/>
      <c r="BN221" s="29"/>
      <c r="BP221" s="26"/>
    </row>
    <row r="222" spans="1:68" s="24" customFormat="1" ht="13.4" customHeight="1">
      <c r="A222" s="24">
        <v>219</v>
      </c>
      <c r="C222" s="26" t="s">
        <v>956</v>
      </c>
      <c r="D222" t="s">
        <v>7216</v>
      </c>
      <c r="F222" t="s">
        <v>7286</v>
      </c>
      <c r="H222" s="30" t="s">
        <v>957</v>
      </c>
      <c r="I222" s="24" t="s">
        <v>958</v>
      </c>
      <c r="J222" s="24">
        <v>2.79</v>
      </c>
      <c r="K222" s="24" t="s">
        <v>959</v>
      </c>
      <c r="L222" s="24">
        <v>81000</v>
      </c>
      <c r="N222" s="26">
        <v>31</v>
      </c>
      <c r="O222" s="24" t="s">
        <v>86</v>
      </c>
      <c r="P222" s="24">
        <v>2022</v>
      </c>
      <c r="Q222" s="26">
        <v>2030</v>
      </c>
      <c r="R222" s="39"/>
      <c r="S222" s="39"/>
      <c r="T222" s="40"/>
      <c r="U222" s="24" t="s">
        <v>86</v>
      </c>
      <c r="V222" s="24" t="s">
        <v>7324</v>
      </c>
      <c r="W222" s="24" t="s">
        <v>674</v>
      </c>
      <c r="X222" s="24">
        <v>2030</v>
      </c>
      <c r="AB222" s="24" t="s">
        <v>689</v>
      </c>
      <c r="AC222" s="24" t="s">
        <v>689</v>
      </c>
      <c r="AE222" s="26"/>
      <c r="AF222" t="str">
        <f>_xlfn.LET(
    _xlpm.result, _xlfn.XLOOKUP(C222, Table1[company_name], Table1[End_target], "NOT FOUND"),
    IF(_xlpm.result = "NOT FOUND", "NOT FOUND", IF(_xlpm.result = 0, "", _xlpm.result))
)</f>
        <v>Net zero</v>
      </c>
      <c r="AG222"/>
      <c r="AH222"/>
      <c r="AI222"/>
      <c r="AJ222"/>
      <c r="AN222" t="str">
        <f>_xlfn.LET(
    _xlpm.result, _xlfn.XLOOKUP(C222, Table1[company_name], Table1[Carbon_credits], "NOT FOUND"),
    IF(_xlpm.result = "NOT FOUND", "NOT FOUND", IF(_xlpm.result = 0, "", _xlpm.result))
)</f>
        <v>Not Specified</v>
      </c>
      <c r="AO222"/>
      <c r="AQ222" s="26"/>
      <c r="AR222"/>
      <c r="AS222" t="s">
        <v>691</v>
      </c>
      <c r="AT222" t="s">
        <v>5008</v>
      </c>
      <c r="AU222">
        <v>2040</v>
      </c>
      <c r="AY222" t="s">
        <v>267</v>
      </c>
      <c r="AZ222" t="s">
        <v>267</v>
      </c>
      <c r="BB222" s="26"/>
      <c r="BC222" t="str">
        <f>_xlfn.LET(
    _xlpm.result, _xlfn.XLOOKUP(C222, Table1[company_name], Table1[Separate_removal_target], "NOT FOUND"),
    IF(_xlpm.result = "NOT FOUND", "NOT FOUND", IF(_xlpm.result = 0, "", _xlpm.result))
)</f>
        <v>No</v>
      </c>
      <c r="BD222" t="s">
        <v>86</v>
      </c>
      <c r="BF222" t="s">
        <v>5008</v>
      </c>
      <c r="BG222">
        <v>2040</v>
      </c>
      <c r="BL222" s="26"/>
      <c r="BN222" s="29"/>
      <c r="BP222" s="26"/>
    </row>
    <row r="223" spans="1:68" s="24" customFormat="1" ht="13.4" customHeight="1">
      <c r="A223" s="24">
        <v>220</v>
      </c>
      <c r="C223" s="26" t="s">
        <v>960</v>
      </c>
      <c r="D223" t="s">
        <v>6643</v>
      </c>
      <c r="F223" t="s">
        <v>2277</v>
      </c>
      <c r="H223" s="30" t="s">
        <v>961</v>
      </c>
      <c r="I223" s="24" t="s">
        <v>962</v>
      </c>
      <c r="J223" s="24">
        <v>0.503</v>
      </c>
      <c r="K223" s="24" t="s">
        <v>963</v>
      </c>
      <c r="L223" s="24">
        <v>23099</v>
      </c>
      <c r="N223" s="26">
        <v>5</v>
      </c>
      <c r="O223" s="24" t="s">
        <v>689</v>
      </c>
      <c r="Q223" s="26"/>
      <c r="R223" s="39"/>
      <c r="S223" s="39"/>
      <c r="T223" s="40"/>
      <c r="U223" s="24" t="s">
        <v>86</v>
      </c>
      <c r="V223" s="24" t="s">
        <v>7324</v>
      </c>
      <c r="W223" s="24" t="s">
        <v>674</v>
      </c>
      <c r="X223" s="24">
        <v>2030</v>
      </c>
      <c r="Y223" s="24" t="s">
        <v>673</v>
      </c>
      <c r="Z223" s="24" t="s">
        <v>674</v>
      </c>
      <c r="AA223" s="24">
        <v>2050</v>
      </c>
      <c r="AB223" s="24" t="s">
        <v>86</v>
      </c>
      <c r="AC223" s="24" t="s">
        <v>86</v>
      </c>
      <c r="AD223" s="24">
        <v>2050</v>
      </c>
      <c r="AE223" s="26">
        <v>2050</v>
      </c>
      <c r="AF223" t="str">
        <f>_xlfn.LET(
    _xlpm.result, _xlfn.XLOOKUP(C223, Table1[company_name], Table1[End_target], "NOT FOUND"),
    IF(_xlpm.result = "NOT FOUND", "NOT FOUND", IF(_xlpm.result = 0, "", _xlpm.result))
)</f>
        <v/>
      </c>
      <c r="AG223"/>
      <c r="AH223"/>
      <c r="AI223"/>
      <c r="AJ223"/>
      <c r="AN223" t="str">
        <f>_xlfn.LET(
    _xlpm.result, _xlfn.XLOOKUP(C223, Table1[company_name], Table1[Carbon_credits], "NOT FOUND"),
    IF(_xlpm.result = "NOT FOUND", "NOT FOUND", IF(_xlpm.result = 0, "", _xlpm.result))
)</f>
        <v/>
      </c>
      <c r="AO223"/>
      <c r="AQ223" s="26"/>
      <c r="AR223"/>
      <c r="AS223"/>
      <c r="AT223"/>
      <c r="AU223"/>
      <c r="AY223"/>
      <c r="AZ223"/>
      <c r="BB223" s="26"/>
      <c r="BC223" t="str">
        <f>_xlfn.LET(
    _xlpm.result, _xlfn.XLOOKUP(C223, Table1[company_name], Table1[Separate_removal_target], "NOT FOUND"),
    IF(_xlpm.result = "NOT FOUND", "NOT FOUND", IF(_xlpm.result = 0, "", _xlpm.result))
)</f>
        <v/>
      </c>
      <c r="BD223"/>
      <c r="BF223"/>
      <c r="BG223"/>
      <c r="BL223" s="26"/>
      <c r="BN223" s="29"/>
      <c r="BP223" s="26"/>
    </row>
    <row r="224" spans="1:68" s="24" customFormat="1" ht="13.4" customHeight="1">
      <c r="A224" s="24">
        <v>221</v>
      </c>
      <c r="C224" s="26" t="s">
        <v>1069</v>
      </c>
      <c r="D224" t="s">
        <v>7228</v>
      </c>
      <c r="F224" t="s">
        <v>7286</v>
      </c>
      <c r="H224" s="30" t="s">
        <v>1070</v>
      </c>
      <c r="I224" s="24" t="s">
        <v>1071</v>
      </c>
      <c r="J224" s="24">
        <v>-0.19700000000000001</v>
      </c>
      <c r="K224" s="24" t="s">
        <v>1072</v>
      </c>
      <c r="L224" s="24">
        <v>284500</v>
      </c>
      <c r="N224" s="26">
        <v>31</v>
      </c>
      <c r="O224" s="24" t="s">
        <v>689</v>
      </c>
      <c r="Q224" s="26"/>
      <c r="R224" s="39"/>
      <c r="S224" s="39"/>
      <c r="T224" s="40"/>
      <c r="U224" s="24" t="s">
        <v>689</v>
      </c>
      <c r="V224" s="24" t="s">
        <v>689</v>
      </c>
      <c r="AB224" s="24" t="s">
        <v>689</v>
      </c>
      <c r="AC224" s="24" t="s">
        <v>689</v>
      </c>
      <c r="AE224" s="26"/>
      <c r="AF224" t="str">
        <f>_xlfn.LET(
    _xlpm.result, _xlfn.XLOOKUP(C224, Table1[company_name], Table1[End_target], "NOT FOUND"),
    IF(_xlpm.result = "NOT FOUND", "NOT FOUND", IF(_xlpm.result = 0, "", _xlpm.result))
)</f>
        <v>Net zero</v>
      </c>
      <c r="AG224"/>
      <c r="AH224"/>
      <c r="AI224"/>
      <c r="AJ224"/>
      <c r="AN224" t="str">
        <f>_xlfn.LET(
    _xlpm.result, _xlfn.XLOOKUP(C224, Table1[company_name], Table1[Carbon_credits], "NOT FOUND"),
    IF(_xlpm.result = "NOT FOUND", "NOT FOUND", IF(_xlpm.result = 0, "", _xlpm.result))
)</f>
        <v>Yes</v>
      </c>
      <c r="AO224"/>
      <c r="AQ224" s="26"/>
      <c r="AR224"/>
      <c r="AS224" t="s">
        <v>691</v>
      </c>
      <c r="AT224" t="s">
        <v>7428</v>
      </c>
      <c r="AU224">
        <v>2030</v>
      </c>
      <c r="AY224" t="s">
        <v>266</v>
      </c>
      <c r="AZ224" t="s">
        <v>880</v>
      </c>
      <c r="BB224" s="26"/>
      <c r="BC224" t="str">
        <f>_xlfn.LET(
    _xlpm.result, _xlfn.XLOOKUP(C224, Table1[company_name], Table1[Separate_removal_target], "NOT FOUND"),
    IF(_xlpm.result = "NOT FOUND", "NOT FOUND", IF(_xlpm.result = 0, "", _xlpm.result))
)</f>
        <v>Yes</v>
      </c>
      <c r="BD224" t="s">
        <v>86</v>
      </c>
      <c r="BF224" t="s">
        <v>7428</v>
      </c>
      <c r="BG224">
        <v>2030</v>
      </c>
      <c r="BL224" s="26"/>
      <c r="BN224" s="29"/>
      <c r="BP224" s="26"/>
    </row>
    <row r="225" spans="1:68" s="24" customFormat="1" ht="13.4" customHeight="1">
      <c r="A225" s="24">
        <v>222</v>
      </c>
      <c r="C225" s="26" t="s">
        <v>965</v>
      </c>
      <c r="D225" t="s">
        <v>7226</v>
      </c>
      <c r="F225" t="s">
        <v>7286</v>
      </c>
      <c r="H225" s="30" t="s">
        <v>966</v>
      </c>
      <c r="I225" s="24" t="s">
        <v>967</v>
      </c>
      <c r="J225" s="24">
        <v>-0.68899999999999995</v>
      </c>
      <c r="K225" s="24" t="s">
        <v>968</v>
      </c>
      <c r="L225" s="24">
        <v>15131</v>
      </c>
      <c r="N225" s="26">
        <v>31</v>
      </c>
      <c r="O225" s="24" t="s">
        <v>689</v>
      </c>
      <c r="Q225" s="26"/>
      <c r="R225" s="39"/>
      <c r="S225" s="39"/>
      <c r="T225" s="40"/>
      <c r="U225" s="24" t="s">
        <v>86</v>
      </c>
      <c r="V225" s="24" t="s">
        <v>7324</v>
      </c>
      <c r="W225" s="24" t="s">
        <v>674</v>
      </c>
      <c r="X225" s="24">
        <v>2030</v>
      </c>
      <c r="AB225" s="24" t="s">
        <v>689</v>
      </c>
      <c r="AC225" s="24" t="s">
        <v>689</v>
      </c>
      <c r="AE225" s="26"/>
      <c r="AF225" t="str">
        <f>_xlfn.LET(
    _xlpm.result, _xlfn.XLOOKUP(C225, Table1[company_name], Table1[End_target], "NOT FOUND"),
    IF(_xlpm.result = "NOT FOUND", "NOT FOUND", IF(_xlpm.result = 0, "", _xlpm.result))
)</f>
        <v>Emissions reduction target</v>
      </c>
      <c r="AG225"/>
      <c r="AH225"/>
      <c r="AI225"/>
      <c r="AJ225"/>
      <c r="AN225" t="str">
        <f>_xlfn.LET(
    _xlpm.result, _xlfn.XLOOKUP(C225, Table1[company_name], Table1[Carbon_credits], "NOT FOUND"),
    IF(_xlpm.result = "NOT FOUND", "NOT FOUND", IF(_xlpm.result = 0, "", _xlpm.result))
)</f>
        <v>Not Specified</v>
      </c>
      <c r="AO225"/>
      <c r="AQ225" s="26"/>
      <c r="AR225"/>
      <c r="AS225"/>
      <c r="AT225"/>
      <c r="AU225"/>
      <c r="AY225"/>
      <c r="AZ225"/>
      <c r="BB225" s="26"/>
      <c r="BC225" t="str">
        <f>_xlfn.LET(
    _xlpm.result, _xlfn.XLOOKUP(C225, Table1[company_name], Table1[Separate_removal_target], "NOT FOUND"),
    IF(_xlpm.result = "NOT FOUND", "NOT FOUND", IF(_xlpm.result = 0, "", _xlpm.result))
)</f>
        <v>No</v>
      </c>
      <c r="BD225"/>
      <c r="BF225"/>
      <c r="BG225"/>
      <c r="BL225" s="26"/>
      <c r="BN225" s="29"/>
      <c r="BP225" s="26"/>
    </row>
    <row r="226" spans="1:68" s="24" customFormat="1" ht="13.4" customHeight="1">
      <c r="A226" s="24">
        <v>223</v>
      </c>
      <c r="C226" s="26" t="s">
        <v>232</v>
      </c>
      <c r="D226" t="s">
        <v>7206</v>
      </c>
      <c r="F226" t="s">
        <v>5038</v>
      </c>
      <c r="H226" s="30" t="s">
        <v>233</v>
      </c>
      <c r="I226" s="24" t="s">
        <v>234</v>
      </c>
      <c r="J226" s="24">
        <v>0.45700000000000002</v>
      </c>
      <c r="K226" s="24" t="s">
        <v>235</v>
      </c>
      <c r="L226" s="24">
        <v>125416</v>
      </c>
      <c r="N226" s="26">
        <v>21</v>
      </c>
      <c r="O226" s="24" t="s">
        <v>689</v>
      </c>
      <c r="Q226" s="26"/>
      <c r="R226" s="39"/>
      <c r="S226" s="39"/>
      <c r="T226" s="40"/>
      <c r="U226" s="24" t="s">
        <v>689</v>
      </c>
      <c r="V226" s="24" t="s">
        <v>689</v>
      </c>
      <c r="AB226" s="24" t="s">
        <v>689</v>
      </c>
      <c r="AC226" s="24" t="s">
        <v>689</v>
      </c>
      <c r="AE226" s="26"/>
      <c r="AF226" t="str">
        <f>_xlfn.LET(
    _xlpm.result, _xlfn.XLOOKUP(C226, Table1[company_name], Table1[End_target], "NOT FOUND"),
    IF(_xlpm.result = "NOT FOUND", "NOT FOUND", IF(_xlpm.result = 0, "", _xlpm.result))
)</f>
        <v>Net zero</v>
      </c>
      <c r="AG226"/>
      <c r="AH226"/>
      <c r="AI226"/>
      <c r="AJ226"/>
      <c r="AN226" t="str">
        <f>_xlfn.LET(
    _xlpm.result, _xlfn.XLOOKUP(C226, Table1[company_name], Table1[Carbon_credits], "NOT FOUND"),
    IF(_xlpm.result = "NOT FOUND", "NOT FOUND", IF(_xlpm.result = 0, "", _xlpm.result))
)</f>
        <v>Yes</v>
      </c>
      <c r="AO226"/>
      <c r="AQ226" s="26"/>
      <c r="AR226"/>
      <c r="AS226" t="s">
        <v>691</v>
      </c>
      <c r="AT226" t="s">
        <v>5041</v>
      </c>
      <c r="AU226">
        <v>2050</v>
      </c>
      <c r="AY226" t="s">
        <v>266</v>
      </c>
      <c r="AZ226" t="s">
        <v>880</v>
      </c>
      <c r="BB226" s="26"/>
      <c r="BC226" t="str">
        <f>_xlfn.LET(
    _xlpm.result, _xlfn.XLOOKUP(C226, Table1[company_name], Table1[Separate_removal_target], "NOT FOUND"),
    IF(_xlpm.result = "NOT FOUND", "NOT FOUND", IF(_xlpm.result = 0, "", _xlpm.result))
)</f>
        <v>No</v>
      </c>
      <c r="BD226" t="s">
        <v>86</v>
      </c>
      <c r="BF226" t="s">
        <v>5041</v>
      </c>
      <c r="BG226">
        <v>2050</v>
      </c>
      <c r="BL226" s="26"/>
      <c r="BN226" s="29"/>
      <c r="BP226" s="26"/>
    </row>
    <row r="227" spans="1:68" s="24" customFormat="1" ht="13.4" customHeight="1">
      <c r="A227" s="24">
        <v>224</v>
      </c>
      <c r="C227" s="26" t="s">
        <v>241</v>
      </c>
      <c r="D227" t="s">
        <v>7200</v>
      </c>
      <c r="F227" t="s">
        <v>4420</v>
      </c>
      <c r="H227" s="30" t="s">
        <v>242</v>
      </c>
      <c r="I227" s="24" t="s">
        <v>243</v>
      </c>
      <c r="J227" s="24">
        <v>-6.0000000000000001E-3</v>
      </c>
      <c r="K227" s="24" t="s">
        <v>244</v>
      </c>
      <c r="L227" s="24">
        <v>86851</v>
      </c>
      <c r="N227" s="26">
        <v>31</v>
      </c>
      <c r="O227" s="24" t="s">
        <v>689</v>
      </c>
      <c r="Q227" s="26"/>
      <c r="R227" s="39"/>
      <c r="S227" s="39"/>
      <c r="T227" s="40"/>
      <c r="U227" s="24" t="s">
        <v>689</v>
      </c>
      <c r="V227" s="24" t="s">
        <v>689</v>
      </c>
      <c r="AB227" s="24" t="s">
        <v>689</v>
      </c>
      <c r="AC227" s="24" t="s">
        <v>689</v>
      </c>
      <c r="AE227" s="26"/>
      <c r="AF227" t="str">
        <f>_xlfn.LET(
    _xlpm.result, _xlfn.XLOOKUP(C227, Table1[company_name], Table1[End_target], "NOT FOUND"),
    IF(_xlpm.result = "NOT FOUND", "NOT FOUND", IF(_xlpm.result = 0, "", _xlpm.result))
)</f>
        <v>Net zero</v>
      </c>
      <c r="AG227"/>
      <c r="AH227"/>
      <c r="AI227"/>
      <c r="AJ227"/>
      <c r="AN227" t="str">
        <f>_xlfn.LET(
    _xlpm.result, _xlfn.XLOOKUP(C227, Table1[company_name], Table1[Carbon_credits], "NOT FOUND"),
    IF(_xlpm.result = "NOT FOUND", "NOT FOUND", IF(_xlpm.result = 0, "", _xlpm.result))
)</f>
        <v>Yes</v>
      </c>
      <c r="AO227"/>
      <c r="AQ227" s="26"/>
      <c r="AR227"/>
      <c r="AS227"/>
      <c r="AT227"/>
      <c r="AU227"/>
      <c r="AY227"/>
      <c r="AZ227"/>
      <c r="BB227" s="26"/>
      <c r="BC227" t="str">
        <f>_xlfn.LET(
    _xlpm.result, _xlfn.XLOOKUP(C227, Table1[company_name], Table1[Separate_removal_target], "NOT FOUND"),
    IF(_xlpm.result = "NOT FOUND", "NOT FOUND", IF(_xlpm.result = 0, "", _xlpm.result))
)</f>
        <v>No</v>
      </c>
      <c r="BD227"/>
      <c r="BF227"/>
      <c r="BG227"/>
      <c r="BL227" s="26"/>
      <c r="BN227" s="29"/>
      <c r="BP227" s="26"/>
    </row>
    <row r="228" spans="1:68" s="24" customFormat="1" ht="13.4" customHeight="1">
      <c r="A228" s="24">
        <v>225</v>
      </c>
      <c r="C228" s="26" t="s">
        <v>745</v>
      </c>
      <c r="D228" t="s">
        <v>7231</v>
      </c>
      <c r="F228" t="s">
        <v>7286</v>
      </c>
      <c r="H228" s="30" t="s">
        <v>746</v>
      </c>
      <c r="I228" s="24" t="s">
        <v>747</v>
      </c>
      <c r="J228" s="24">
        <v>-0.25</v>
      </c>
      <c r="K228" s="24" t="s">
        <v>723</v>
      </c>
      <c r="L228" s="24">
        <v>103000</v>
      </c>
      <c r="N228" s="26">
        <v>30</v>
      </c>
      <c r="O228" s="24" t="s">
        <v>689</v>
      </c>
      <c r="Q228" s="26"/>
      <c r="R228" s="39"/>
      <c r="S228" s="39"/>
      <c r="T228" s="40"/>
      <c r="U228" s="24" t="s">
        <v>86</v>
      </c>
      <c r="V228" s="24" t="s">
        <v>7324</v>
      </c>
      <c r="W228" s="24" t="s">
        <v>7399</v>
      </c>
      <c r="X228" s="24">
        <v>2035</v>
      </c>
      <c r="AB228" s="24" t="s">
        <v>86</v>
      </c>
      <c r="AC228" s="24" t="s">
        <v>689</v>
      </c>
      <c r="AE228" s="26"/>
      <c r="AF228" t="str">
        <f>_xlfn.LET(
    _xlpm.result, _xlfn.XLOOKUP(C228, Table1[company_name], Table1[End_target], "NOT FOUND"),
    IF(_xlpm.result = "NOT FOUND", "NOT FOUND", IF(_xlpm.result = 0, "", _xlpm.result))
)</f>
        <v>Net zero</v>
      </c>
      <c r="AG228"/>
      <c r="AH228"/>
      <c r="AI228"/>
      <c r="AJ228"/>
      <c r="AN228" t="str">
        <f>_xlfn.LET(
    _xlpm.result, _xlfn.XLOOKUP(C228, Table1[company_name], Table1[Carbon_credits], "NOT FOUND"),
    IF(_xlpm.result = "NOT FOUND", "NOT FOUND", IF(_xlpm.result = 0, "", _xlpm.result))
)</f>
        <v>Not Specified</v>
      </c>
      <c r="AO228"/>
      <c r="AQ228" s="26"/>
      <c r="AR228"/>
      <c r="AS228" t="s">
        <v>2283</v>
      </c>
      <c r="AT228" t="s">
        <v>5063</v>
      </c>
      <c r="AU228">
        <v>2050</v>
      </c>
      <c r="AY228" t="s">
        <v>267</v>
      </c>
      <c r="AZ228" t="s">
        <v>3271</v>
      </c>
      <c r="BB228" s="26"/>
      <c r="BC228" t="str">
        <f>_xlfn.LET(
    _xlpm.result, _xlfn.XLOOKUP(C228, Table1[company_name], Table1[Separate_removal_target], "NOT FOUND"),
    IF(_xlpm.result = "NOT FOUND", "NOT FOUND", IF(_xlpm.result = 0, "", _xlpm.result))
)</f>
        <v>No</v>
      </c>
      <c r="BD228" t="s">
        <v>86</v>
      </c>
      <c r="BF228" t="s">
        <v>5063</v>
      </c>
      <c r="BG228">
        <v>2050</v>
      </c>
      <c r="BL228" s="26"/>
      <c r="BN228" s="29"/>
      <c r="BP228" s="26"/>
    </row>
    <row r="229" spans="1:68" s="24" customFormat="1" ht="13.4" customHeight="1">
      <c r="A229" s="24">
        <v>226</v>
      </c>
      <c r="C229" s="26" t="s">
        <v>969</v>
      </c>
      <c r="D229" t="s">
        <v>7232</v>
      </c>
      <c r="F229" t="s">
        <v>2277</v>
      </c>
      <c r="H229" s="30" t="s">
        <v>970</v>
      </c>
      <c r="I229" s="24" t="s">
        <v>971</v>
      </c>
      <c r="J229" s="24">
        <v>2.5999999999999999E-2</v>
      </c>
      <c r="K229" s="24" t="s">
        <v>972</v>
      </c>
      <c r="L229" s="24">
        <v>223575</v>
      </c>
      <c r="N229" s="26">
        <v>16</v>
      </c>
      <c r="O229" s="24" t="s">
        <v>689</v>
      </c>
      <c r="Q229" s="26"/>
      <c r="R229" s="39"/>
      <c r="S229" s="39"/>
      <c r="T229" s="40"/>
      <c r="U229" s="24" t="s">
        <v>86</v>
      </c>
      <c r="V229" s="24" t="s">
        <v>7324</v>
      </c>
      <c r="W229" s="24" t="s">
        <v>674</v>
      </c>
      <c r="X229" s="24">
        <v>2030</v>
      </c>
      <c r="AB229" s="24" t="s">
        <v>689</v>
      </c>
      <c r="AC229" s="24" t="s">
        <v>689</v>
      </c>
      <c r="AE229" s="26"/>
      <c r="AF229" t="str">
        <f>_xlfn.LET(
    _xlpm.result, _xlfn.XLOOKUP(C229, Table1[company_name], Table1[End_target], "NOT FOUND"),
    IF(_xlpm.result = "NOT FOUND", "NOT FOUND", IF(_xlpm.result = 0, "", _xlpm.result))
)</f>
        <v/>
      </c>
      <c r="AG229"/>
      <c r="AH229"/>
      <c r="AI229"/>
      <c r="AJ229"/>
      <c r="AN229" t="str">
        <f>_xlfn.LET(
    _xlpm.result, _xlfn.XLOOKUP(C229, Table1[company_name], Table1[Carbon_credits], "NOT FOUND"),
    IF(_xlpm.result = "NOT FOUND", "NOT FOUND", IF(_xlpm.result = 0, "", _xlpm.result))
)</f>
        <v/>
      </c>
      <c r="AO229"/>
      <c r="AQ229" s="26"/>
      <c r="AR229"/>
      <c r="AS229"/>
      <c r="AT229"/>
      <c r="AU229"/>
      <c r="AY229"/>
      <c r="AZ229"/>
      <c r="BB229" s="26"/>
      <c r="BC229" t="str">
        <f>_xlfn.LET(
    _xlpm.result, _xlfn.XLOOKUP(C229, Table1[company_name], Table1[Separate_removal_target], "NOT FOUND"),
    IF(_xlpm.result = "NOT FOUND", "NOT FOUND", IF(_xlpm.result = 0, "", _xlpm.result))
)</f>
        <v/>
      </c>
      <c r="BD229"/>
      <c r="BF229"/>
      <c r="BG229"/>
      <c r="BL229" s="26"/>
      <c r="BN229" s="29"/>
      <c r="BP229" s="26"/>
    </row>
    <row r="230" spans="1:68" s="24" customFormat="1" ht="13.4" customHeight="1">
      <c r="A230" s="24">
        <v>227</v>
      </c>
      <c r="C230" s="26" t="s">
        <v>974</v>
      </c>
      <c r="D230" t="s">
        <v>7162</v>
      </c>
      <c r="F230" t="s">
        <v>2374</v>
      </c>
      <c r="H230" s="30" t="s">
        <v>975</v>
      </c>
      <c r="I230" s="24" t="s">
        <v>976</v>
      </c>
      <c r="J230" s="24">
        <v>1.7999999999999999E-2</v>
      </c>
      <c r="K230" s="24" t="s">
        <v>977</v>
      </c>
      <c r="L230" s="24">
        <v>200234</v>
      </c>
      <c r="N230" s="26">
        <v>31</v>
      </c>
      <c r="O230" s="24" t="s">
        <v>689</v>
      </c>
      <c r="Q230" s="26"/>
      <c r="R230" s="39"/>
      <c r="S230" s="39"/>
      <c r="T230" s="40"/>
      <c r="U230" s="24" t="s">
        <v>86</v>
      </c>
      <c r="V230" s="24" t="s">
        <v>7324</v>
      </c>
      <c r="W230" s="24" t="s">
        <v>674</v>
      </c>
      <c r="X230" s="24" t="s">
        <v>3086</v>
      </c>
      <c r="AB230" s="24" t="s">
        <v>689</v>
      </c>
      <c r="AC230" s="24" t="s">
        <v>689</v>
      </c>
      <c r="AE230" s="26"/>
      <c r="AF230" t="str">
        <f>_xlfn.LET(
    _xlpm.result, _xlfn.XLOOKUP(C230, Table1[company_name], Table1[End_target], "NOT FOUND"),
    IF(_xlpm.result = "NOT FOUND", "NOT FOUND", IF(_xlpm.result = 0, "", _xlpm.result))
)</f>
        <v>Net zero</v>
      </c>
      <c r="AG230"/>
      <c r="AH230"/>
      <c r="AI230"/>
      <c r="AJ230"/>
      <c r="AN230" t="str">
        <f>_xlfn.LET(
    _xlpm.result, _xlfn.XLOOKUP(C230, Table1[company_name], Table1[Carbon_credits], "NOT FOUND"),
    IF(_xlpm.result = "NOT FOUND", "NOT FOUND", IF(_xlpm.result = 0, "", _xlpm.result))
)</f>
        <v>Not Specified</v>
      </c>
      <c r="AO230"/>
      <c r="AQ230" s="26"/>
      <c r="AR230"/>
      <c r="AS230" t="s">
        <v>691</v>
      </c>
      <c r="AT230" t="s">
        <v>7429</v>
      </c>
      <c r="AU230">
        <v>2050</v>
      </c>
      <c r="AY230" t="s">
        <v>267</v>
      </c>
      <c r="AZ230" t="s">
        <v>3019</v>
      </c>
      <c r="BB230" s="26"/>
      <c r="BC230" t="str">
        <f>_xlfn.LET(
    _xlpm.result, _xlfn.XLOOKUP(C230, Table1[company_name], Table1[Separate_removal_target], "NOT FOUND"),
    IF(_xlpm.result = "NOT FOUND", "NOT FOUND", IF(_xlpm.result = 0, "", _xlpm.result))
)</f>
        <v>No</v>
      </c>
      <c r="BD230" t="s">
        <v>86</v>
      </c>
      <c r="BF230" t="s">
        <v>7429</v>
      </c>
      <c r="BG230">
        <v>2050</v>
      </c>
      <c r="BL230" s="26"/>
      <c r="BN230" s="29"/>
      <c r="BP230" s="26"/>
    </row>
    <row r="231" spans="1:68" s="24" customFormat="1" ht="13.4" customHeight="1">
      <c r="A231" s="24">
        <v>228</v>
      </c>
      <c r="C231" s="26" t="s">
        <v>978</v>
      </c>
      <c r="D231" t="s">
        <v>7162</v>
      </c>
      <c r="F231" t="s">
        <v>2277</v>
      </c>
      <c r="H231" s="30" t="s">
        <v>979</v>
      </c>
      <c r="I231" s="24" t="s">
        <v>980</v>
      </c>
      <c r="J231" s="24">
        <v>-6.7000000000000004E-2</v>
      </c>
      <c r="K231" s="24" t="s">
        <v>981</v>
      </c>
      <c r="L231" s="24">
        <v>118422</v>
      </c>
      <c r="N231" s="26">
        <v>12</v>
      </c>
      <c r="O231" s="24" t="s">
        <v>86</v>
      </c>
      <c r="P231" s="24">
        <v>2015</v>
      </c>
      <c r="Q231" s="26">
        <v>2020</v>
      </c>
      <c r="R231" s="39"/>
      <c r="S231" s="39"/>
      <c r="T231" s="40"/>
      <c r="U231" s="24" t="s">
        <v>86</v>
      </c>
      <c r="V231" s="24" t="s">
        <v>7324</v>
      </c>
      <c r="W231" s="24" t="s">
        <v>674</v>
      </c>
      <c r="X231" s="24">
        <v>2030</v>
      </c>
      <c r="Y231" s="24" t="s">
        <v>673</v>
      </c>
      <c r="Z231" s="24" t="s">
        <v>674</v>
      </c>
      <c r="AA231" s="24">
        <v>2040</v>
      </c>
      <c r="AB231" s="24" t="s">
        <v>86</v>
      </c>
      <c r="AC231" s="24" t="s">
        <v>86</v>
      </c>
      <c r="AD231" s="24">
        <v>2040</v>
      </c>
      <c r="AE231" s="26">
        <v>2040</v>
      </c>
      <c r="AF231" t="str">
        <f>_xlfn.LET(
    _xlpm.result, _xlfn.XLOOKUP(C231, Table1[company_name], Table1[End_target], "NOT FOUND"),
    IF(_xlpm.result = "NOT FOUND", "NOT FOUND", IF(_xlpm.result = 0, "", _xlpm.result))
)</f>
        <v>No target</v>
      </c>
      <c r="AG231"/>
      <c r="AH231"/>
      <c r="AI231"/>
      <c r="AJ231"/>
      <c r="AN231" t="str">
        <f>_xlfn.LET(
    _xlpm.result, _xlfn.XLOOKUP(C231, Table1[company_name], Table1[Carbon_credits], "NOT FOUND"),
    IF(_xlpm.result = "NOT FOUND", "NOT FOUND", IF(_xlpm.result = 0, "", _xlpm.result))
)</f>
        <v/>
      </c>
      <c r="AO231"/>
      <c r="AQ231" s="26"/>
      <c r="AR231"/>
      <c r="AS231"/>
      <c r="AT231"/>
      <c r="AU231"/>
      <c r="AY231"/>
      <c r="AZ231"/>
      <c r="BB231" s="26"/>
      <c r="BC231" t="str">
        <f>_xlfn.LET(
    _xlpm.result, _xlfn.XLOOKUP(C231, Table1[company_name], Table1[Separate_removal_target], "NOT FOUND"),
    IF(_xlpm.result = "NOT FOUND", "NOT FOUND", IF(_xlpm.result = 0, "", _xlpm.result))
)</f>
        <v/>
      </c>
      <c r="BD231"/>
      <c r="BF231"/>
      <c r="BG231"/>
      <c r="BL231" s="26"/>
      <c r="BN231" s="29"/>
      <c r="BP231" s="26"/>
    </row>
    <row r="232" spans="1:68" s="24" customFormat="1" ht="13.4" customHeight="1">
      <c r="A232" s="24">
        <v>229</v>
      </c>
      <c r="C232" s="26" t="s">
        <v>983</v>
      </c>
      <c r="D232" t="s">
        <v>7196</v>
      </c>
      <c r="F232" t="s">
        <v>2374</v>
      </c>
      <c r="H232" s="30" t="s">
        <v>984</v>
      </c>
      <c r="I232" s="24" t="s">
        <v>985</v>
      </c>
      <c r="J232" s="24">
        <v>-0.65800000000000003</v>
      </c>
      <c r="K232" s="24" t="s">
        <v>986</v>
      </c>
      <c r="L232" s="24">
        <v>98636</v>
      </c>
      <c r="N232" s="26">
        <v>31</v>
      </c>
      <c r="O232" s="24" t="s">
        <v>689</v>
      </c>
      <c r="Q232" s="26"/>
      <c r="R232" s="39"/>
      <c r="S232" s="39"/>
      <c r="T232" s="40"/>
      <c r="U232" s="24" t="s">
        <v>86</v>
      </c>
      <c r="V232" s="24" t="s">
        <v>7324</v>
      </c>
      <c r="W232" s="24" t="s">
        <v>7430</v>
      </c>
      <c r="X232" s="24">
        <v>2030</v>
      </c>
      <c r="AB232" s="24" t="s">
        <v>689</v>
      </c>
      <c r="AC232" s="24" t="s">
        <v>689</v>
      </c>
      <c r="AE232" s="26"/>
      <c r="AF232" t="str">
        <f>_xlfn.LET(
    _xlpm.result, _xlfn.XLOOKUP(C232, Table1[company_name], Table1[End_target], "NOT FOUND"),
    IF(_xlpm.result = "NOT FOUND", "NOT FOUND", IF(_xlpm.result = 0, "", _xlpm.result))
)</f>
        <v>Carbon neutral(ity)</v>
      </c>
      <c r="AG232" t="s">
        <v>7346</v>
      </c>
      <c r="AH232" t="s">
        <v>2283</v>
      </c>
      <c r="AI232" t="s">
        <v>7431</v>
      </c>
      <c r="AJ232">
        <v>2050</v>
      </c>
      <c r="AN232" t="str">
        <f>_xlfn.LET(
    _xlpm.result, _xlfn.XLOOKUP(C232, Table1[company_name], Table1[Carbon_credits], "NOT FOUND"),
    IF(_xlpm.result = "NOT FOUND", "NOT FOUND", IF(_xlpm.result = 0, "", _xlpm.result))
)</f>
        <v>Not Specified</v>
      </c>
      <c r="AO232" t="s">
        <v>267</v>
      </c>
      <c r="AQ232" s="26"/>
      <c r="AR232"/>
      <c r="AS232"/>
      <c r="AT232"/>
      <c r="AU232"/>
      <c r="AY232"/>
      <c r="AZ232"/>
      <c r="BB232" s="26"/>
      <c r="BC232" t="str">
        <f>_xlfn.LET(
    _xlpm.result, _xlfn.XLOOKUP(C232, Table1[company_name], Table1[Separate_removal_target], "NOT FOUND"),
    IF(_xlpm.result = "NOT FOUND", "NOT FOUND", IF(_xlpm.result = 0, "", _xlpm.result))
)</f>
        <v>No</v>
      </c>
      <c r="BD232" t="s">
        <v>86</v>
      </c>
      <c r="BF232" t="s">
        <v>7431</v>
      </c>
      <c r="BG232">
        <v>2050</v>
      </c>
      <c r="BL232" s="26"/>
      <c r="BN232" s="29"/>
      <c r="BP232" s="26"/>
    </row>
    <row r="233" spans="1:68" s="24" customFormat="1" ht="13.4" customHeight="1">
      <c r="A233" s="24">
        <v>230</v>
      </c>
      <c r="C233" s="26" t="s">
        <v>274</v>
      </c>
      <c r="D233" t="s">
        <v>7190</v>
      </c>
      <c r="F233" t="s">
        <v>2800</v>
      </c>
      <c r="H233" s="30" t="s">
        <v>275</v>
      </c>
      <c r="I233" s="24" t="s">
        <v>276</v>
      </c>
      <c r="J233" s="24">
        <v>-0.182</v>
      </c>
      <c r="K233" s="24" t="s">
        <v>277</v>
      </c>
      <c r="L233" s="24">
        <v>86574</v>
      </c>
      <c r="N233" s="26">
        <v>31</v>
      </c>
      <c r="O233" s="24" t="s">
        <v>689</v>
      </c>
      <c r="Q233" s="26"/>
      <c r="R233" s="39"/>
      <c r="S233" s="39"/>
      <c r="T233" s="40"/>
      <c r="U233" s="24" t="s">
        <v>86</v>
      </c>
      <c r="V233" s="24" t="s">
        <v>870</v>
      </c>
      <c r="AB233" s="24" t="s">
        <v>86</v>
      </c>
      <c r="AC233" s="24" t="s">
        <v>689</v>
      </c>
      <c r="AE233" s="26"/>
      <c r="AF233" t="str">
        <f>_xlfn.LET(
    _xlpm.result, _xlfn.XLOOKUP(C233, Table1[company_name], Table1[End_target], "NOT FOUND"),
    IF(_xlpm.result = "NOT FOUND", "NOT FOUND", IF(_xlpm.result = 0, "", _xlpm.result))
)</f>
        <v>Emissions reduction target</v>
      </c>
      <c r="AG233"/>
      <c r="AH233"/>
      <c r="AI233"/>
      <c r="AJ233"/>
      <c r="AN233" t="str">
        <f>_xlfn.LET(
    _xlpm.result, _xlfn.XLOOKUP(C233, Table1[company_name], Table1[Carbon_credits], "NOT FOUND"),
    IF(_xlpm.result = "NOT FOUND", "NOT FOUND", IF(_xlpm.result = 0, "", _xlpm.result))
)</f>
        <v>Yes</v>
      </c>
      <c r="AO233"/>
      <c r="AQ233" s="26"/>
      <c r="AR233"/>
      <c r="AS233"/>
      <c r="AT233"/>
      <c r="AU233"/>
      <c r="AY233"/>
      <c r="AZ233"/>
      <c r="BB233" s="26"/>
      <c r="BC233" t="str">
        <f>_xlfn.LET(
    _xlpm.result, _xlfn.XLOOKUP(C233, Table1[company_name], Table1[Separate_removal_target], "NOT FOUND"),
    IF(_xlpm.result = "NOT FOUND", "NOT FOUND", IF(_xlpm.result = 0, "", _xlpm.result))
)</f>
        <v>No</v>
      </c>
      <c r="BD233" t="s">
        <v>86</v>
      </c>
      <c r="BF233" t="s">
        <v>5102</v>
      </c>
      <c r="BG233">
        <v>2030</v>
      </c>
      <c r="BL233" s="26"/>
      <c r="BN233" s="29"/>
      <c r="BP233" s="26"/>
    </row>
    <row r="234" spans="1:68" s="24" customFormat="1" ht="13.4" customHeight="1">
      <c r="A234" s="24">
        <v>231</v>
      </c>
      <c r="C234" s="26" t="s">
        <v>991</v>
      </c>
      <c r="D234" t="s">
        <v>7203</v>
      </c>
      <c r="F234" t="s">
        <v>7286</v>
      </c>
      <c r="H234" s="30" t="s">
        <v>992</v>
      </c>
      <c r="I234" s="24" t="s">
        <v>993</v>
      </c>
      <c r="J234" s="24">
        <v>6.6000000000000003E-2</v>
      </c>
      <c r="K234" s="24" t="s">
        <v>994</v>
      </c>
      <c r="L234" s="24">
        <v>255000</v>
      </c>
      <c r="N234" s="26">
        <v>31</v>
      </c>
      <c r="O234" s="24" t="s">
        <v>689</v>
      </c>
      <c r="Q234" s="26"/>
      <c r="R234" s="39"/>
      <c r="S234" s="39"/>
      <c r="T234" s="40"/>
      <c r="U234" s="24" t="s">
        <v>689</v>
      </c>
      <c r="V234" s="24" t="s">
        <v>689</v>
      </c>
      <c r="AB234" s="24" t="s">
        <v>689</v>
      </c>
      <c r="AC234" s="24" t="s">
        <v>689</v>
      </c>
      <c r="AE234" s="26"/>
      <c r="AF234" t="str">
        <f>_xlfn.LET(
    _xlpm.result, _xlfn.XLOOKUP(C234, Table1[company_name], Table1[End_target], "NOT FOUND"),
    IF(_xlpm.result = "NOT FOUND", "NOT FOUND", IF(_xlpm.result = 0, "", _xlpm.result))
)</f>
        <v>No target</v>
      </c>
      <c r="AG234"/>
      <c r="AH234"/>
      <c r="AI234"/>
      <c r="AJ234"/>
      <c r="AN234" t="str">
        <f>_xlfn.LET(
    _xlpm.result, _xlfn.XLOOKUP(C234, Table1[company_name], Table1[Carbon_credits], "NOT FOUND"),
    IF(_xlpm.result = "NOT FOUND", "NOT FOUND", IF(_xlpm.result = 0, "", _xlpm.result))
)</f>
        <v>Not Specified</v>
      </c>
      <c r="AO234"/>
      <c r="AQ234" s="26"/>
      <c r="AR234"/>
      <c r="AS234"/>
      <c r="AT234"/>
      <c r="AU234"/>
      <c r="AY234"/>
      <c r="AZ234"/>
      <c r="BB234" s="26"/>
      <c r="BC234" t="str">
        <f>_xlfn.LET(
    _xlpm.result, _xlfn.XLOOKUP(C234, Table1[company_name], Table1[Separate_removal_target], "NOT FOUND"),
    IF(_xlpm.result = "NOT FOUND", "NOT FOUND", IF(_xlpm.result = 0, "", _xlpm.result))
)</f>
        <v>No</v>
      </c>
      <c r="BD234"/>
      <c r="BF234" t="s">
        <v>7432</v>
      </c>
      <c r="BG234"/>
      <c r="BL234" s="26"/>
      <c r="BN234" s="29"/>
      <c r="BP234" s="26"/>
    </row>
    <row r="235" spans="1:68" s="24" customFormat="1" ht="13.4" customHeight="1">
      <c r="A235" s="24">
        <v>232</v>
      </c>
      <c r="C235" s="26" t="s">
        <v>996</v>
      </c>
      <c r="D235" t="s">
        <v>7233</v>
      </c>
      <c r="F235" t="s">
        <v>5120</v>
      </c>
      <c r="H235" s="30" t="s">
        <v>997</v>
      </c>
      <c r="I235" s="24" t="s">
        <v>998</v>
      </c>
      <c r="J235" s="24">
        <v>9.6000000000000002E-2</v>
      </c>
      <c r="K235" s="24" t="s">
        <v>999</v>
      </c>
      <c r="L235" s="24">
        <v>143885</v>
      </c>
      <c r="N235" s="26">
        <v>20</v>
      </c>
      <c r="O235" s="24" t="s">
        <v>86</v>
      </c>
      <c r="P235" s="24">
        <v>2017</v>
      </c>
      <c r="Q235" s="26">
        <v>2025</v>
      </c>
      <c r="R235" s="39"/>
      <c r="S235" s="39"/>
      <c r="T235" s="40"/>
      <c r="U235" s="24" t="s">
        <v>689</v>
      </c>
      <c r="V235" s="24" t="s">
        <v>689</v>
      </c>
      <c r="AB235" s="24" t="s">
        <v>689</v>
      </c>
      <c r="AC235" s="24" t="s">
        <v>689</v>
      </c>
      <c r="AE235" s="26"/>
      <c r="AF235" t="str">
        <f>_xlfn.LET(
    _xlpm.result, _xlfn.XLOOKUP(C235, Table1[company_name], Table1[End_target], "NOT FOUND"),
    IF(_xlpm.result = "NOT FOUND", "NOT FOUND", IF(_xlpm.result = 0, "", _xlpm.result))
)</f>
        <v>Net zero</v>
      </c>
      <c r="AG235"/>
      <c r="AH235"/>
      <c r="AI235"/>
      <c r="AJ235"/>
      <c r="AN235" t="str">
        <f>_xlfn.LET(
    _xlpm.result, _xlfn.XLOOKUP(C235, Table1[company_name], Table1[Carbon_credits], "NOT FOUND"),
    IF(_xlpm.result = "NOT FOUND", "NOT FOUND", IF(_xlpm.result = 0, "", _xlpm.result))
)</f>
        <v>Not Specified</v>
      </c>
      <c r="AO235"/>
      <c r="AQ235" s="26"/>
      <c r="AR235"/>
      <c r="AS235" t="s">
        <v>2283</v>
      </c>
      <c r="AT235" t="s">
        <v>5124</v>
      </c>
      <c r="AU235">
        <v>2040</v>
      </c>
      <c r="AY235" t="s">
        <v>267</v>
      </c>
      <c r="AZ235" t="s">
        <v>3019</v>
      </c>
      <c r="BB235" s="26"/>
      <c r="BC235" t="str">
        <f>_xlfn.LET(
    _xlpm.result, _xlfn.XLOOKUP(C235, Table1[company_name], Table1[Separate_removal_target], "NOT FOUND"),
    IF(_xlpm.result = "NOT FOUND", "NOT FOUND", IF(_xlpm.result = 0, "", _xlpm.result))
)</f>
        <v>No</v>
      </c>
      <c r="BD235" t="s">
        <v>86</v>
      </c>
      <c r="BF235" t="s">
        <v>5124</v>
      </c>
      <c r="BG235">
        <v>2040</v>
      </c>
      <c r="BL235" s="26"/>
      <c r="BN235" s="29"/>
      <c r="BP235" s="26"/>
    </row>
    <row r="236" spans="1:68" s="24" customFormat="1" ht="13.4" customHeight="1">
      <c r="A236" s="24">
        <v>233</v>
      </c>
      <c r="C236" s="26" t="s">
        <v>1004</v>
      </c>
      <c r="D236" t="s">
        <v>7196</v>
      </c>
      <c r="F236" t="s">
        <v>2277</v>
      </c>
      <c r="H236" s="30" t="s">
        <v>1005</v>
      </c>
      <c r="I236" s="24" t="s">
        <v>1006</v>
      </c>
      <c r="J236" s="24">
        <v>-0.217</v>
      </c>
      <c r="K236" s="24" t="s">
        <v>1007</v>
      </c>
      <c r="L236" s="24">
        <v>69647</v>
      </c>
      <c r="N236" s="26">
        <v>2</v>
      </c>
      <c r="O236" s="24" t="s">
        <v>689</v>
      </c>
      <c r="Q236" s="26"/>
      <c r="R236" s="39"/>
      <c r="S236" s="39"/>
      <c r="T236" s="40"/>
      <c r="U236" s="24" t="s">
        <v>689</v>
      </c>
      <c r="V236" s="24" t="s">
        <v>689</v>
      </c>
      <c r="AB236" s="24" t="s">
        <v>689</v>
      </c>
      <c r="AC236" s="24" t="s">
        <v>689</v>
      </c>
      <c r="AE236" s="26"/>
      <c r="AF236" t="str">
        <f>_xlfn.LET(
    _xlpm.result, _xlfn.XLOOKUP(C236, Table1[company_name], Table1[End_target], "NOT FOUND"),
    IF(_xlpm.result = "NOT FOUND", "NOT FOUND", IF(_xlpm.result = 0, "", _xlpm.result))
)</f>
        <v/>
      </c>
      <c r="AG236"/>
      <c r="AH236"/>
      <c r="AI236"/>
      <c r="AJ236"/>
      <c r="AN236" t="str">
        <f>_xlfn.LET(
    _xlpm.result, _xlfn.XLOOKUP(C236, Table1[company_name], Table1[Carbon_credits], "NOT FOUND"),
    IF(_xlpm.result = "NOT FOUND", "NOT FOUND", IF(_xlpm.result = 0, "", _xlpm.result))
)</f>
        <v/>
      </c>
      <c r="AO236"/>
      <c r="AQ236" s="26"/>
      <c r="AR236"/>
      <c r="AS236"/>
      <c r="AT236"/>
      <c r="AU236"/>
      <c r="AY236"/>
      <c r="AZ236"/>
      <c r="BB236" s="26"/>
      <c r="BC236" t="str">
        <f>_xlfn.LET(
    _xlpm.result, _xlfn.XLOOKUP(C236, Table1[company_name], Table1[Separate_removal_target], "NOT FOUND"),
    IF(_xlpm.result = "NOT FOUND", "NOT FOUND", IF(_xlpm.result = 0, "", _xlpm.result))
)</f>
        <v/>
      </c>
      <c r="BD236"/>
      <c r="BF236"/>
      <c r="BG236"/>
      <c r="BL236" s="26"/>
      <c r="BN236" s="29"/>
      <c r="BP236" s="26"/>
    </row>
    <row r="237" spans="1:68" s="24" customFormat="1" ht="13.4" customHeight="1">
      <c r="A237" s="24">
        <v>234</v>
      </c>
      <c r="C237" s="26" t="s">
        <v>1012</v>
      </c>
      <c r="D237" t="s">
        <v>7190</v>
      </c>
      <c r="F237" t="s">
        <v>2540</v>
      </c>
      <c r="H237" s="30" t="s">
        <v>1013</v>
      </c>
      <c r="I237" s="24" t="s">
        <v>1014</v>
      </c>
      <c r="J237" s="24">
        <v>0.23599999999999999</v>
      </c>
      <c r="K237" s="24" t="s">
        <v>1015</v>
      </c>
      <c r="L237" s="24">
        <v>52554</v>
      </c>
      <c r="N237" s="26">
        <v>25</v>
      </c>
      <c r="O237" s="24" t="s">
        <v>689</v>
      </c>
      <c r="Q237" s="26"/>
      <c r="R237" s="39"/>
      <c r="S237" s="39"/>
      <c r="T237" s="40"/>
      <c r="U237" s="24" t="s">
        <v>689</v>
      </c>
      <c r="V237" s="24" t="s">
        <v>689</v>
      </c>
      <c r="AB237" s="24" t="s">
        <v>689</v>
      </c>
      <c r="AC237" s="24" t="s">
        <v>689</v>
      </c>
      <c r="AE237" s="26"/>
      <c r="AF237" t="str">
        <f>_xlfn.LET(
    _xlpm.result, _xlfn.XLOOKUP(C237, Table1[company_name], Table1[End_target], "NOT FOUND"),
    IF(_xlpm.result = "NOT FOUND", "NOT FOUND", IF(_xlpm.result = 0, "", _xlpm.result))
)</f>
        <v>Net zero</v>
      </c>
      <c r="AG237"/>
      <c r="AH237"/>
      <c r="AI237"/>
      <c r="AJ237"/>
      <c r="AN237" t="str">
        <f>_xlfn.LET(
    _xlpm.result, _xlfn.XLOOKUP(C237, Table1[company_name], Table1[Carbon_credits], "NOT FOUND"),
    IF(_xlpm.result = "NOT FOUND", "NOT FOUND", IF(_xlpm.result = 0, "", _xlpm.result))
)</f>
        <v>Not Specified</v>
      </c>
      <c r="AO237"/>
      <c r="AQ237" s="26"/>
      <c r="AR237"/>
      <c r="AS237"/>
      <c r="AT237"/>
      <c r="AU237"/>
      <c r="AY237"/>
      <c r="AZ237"/>
      <c r="BB237" s="26"/>
      <c r="BC237" t="str">
        <f>_xlfn.LET(
    _xlpm.result, _xlfn.XLOOKUP(C237, Table1[company_name], Table1[Separate_removal_target], "NOT FOUND"),
    IF(_xlpm.result = "NOT FOUND", "NOT FOUND", IF(_xlpm.result = 0, "", _xlpm.result))
)</f>
        <v>No</v>
      </c>
      <c r="BD237"/>
      <c r="BF237"/>
      <c r="BG237"/>
      <c r="BL237" s="26"/>
      <c r="BN237" s="29"/>
      <c r="BP237" s="26"/>
    </row>
    <row r="238" spans="1:68" s="24" customFormat="1" ht="13.4" customHeight="1">
      <c r="A238" s="24">
        <v>235</v>
      </c>
      <c r="C238" s="26" t="s">
        <v>1020</v>
      </c>
      <c r="D238" t="s">
        <v>7206</v>
      </c>
      <c r="F238" t="s">
        <v>2277</v>
      </c>
      <c r="H238" s="30" t="s">
        <v>1021</v>
      </c>
      <c r="I238" s="24" t="s">
        <v>1022</v>
      </c>
      <c r="J238" s="24">
        <v>0.06</v>
      </c>
      <c r="K238" s="24" t="s">
        <v>1023</v>
      </c>
      <c r="L238" s="24">
        <v>31822</v>
      </c>
      <c r="N238" s="26">
        <v>7</v>
      </c>
      <c r="O238" s="24" t="s">
        <v>689</v>
      </c>
      <c r="Q238" s="26"/>
      <c r="R238" s="39"/>
      <c r="S238" s="39"/>
      <c r="T238" s="40"/>
      <c r="U238" s="24" t="s">
        <v>689</v>
      </c>
      <c r="V238" s="24" t="s">
        <v>689</v>
      </c>
      <c r="AB238" s="24" t="s">
        <v>689</v>
      </c>
      <c r="AC238" s="24" t="s">
        <v>689</v>
      </c>
      <c r="AE238" s="26"/>
      <c r="AF238" t="str">
        <f>_xlfn.LET(
    _xlpm.result, _xlfn.XLOOKUP(C238, Table1[company_name], Table1[End_target], "NOT FOUND"),
    IF(_xlpm.result = "NOT FOUND", "NOT FOUND", IF(_xlpm.result = 0, "", _xlpm.result))
)</f>
        <v/>
      </c>
      <c r="AG238"/>
      <c r="AH238"/>
      <c r="AI238"/>
      <c r="AJ238"/>
      <c r="AN238" t="str">
        <f>_xlfn.LET(
    _xlpm.result, _xlfn.XLOOKUP(C238, Table1[company_name], Table1[Carbon_credits], "NOT FOUND"),
    IF(_xlpm.result = "NOT FOUND", "NOT FOUND", IF(_xlpm.result = 0, "", _xlpm.result))
)</f>
        <v/>
      </c>
      <c r="AO238"/>
      <c r="AQ238" s="26"/>
      <c r="AR238"/>
      <c r="AS238"/>
      <c r="AT238"/>
      <c r="AU238"/>
      <c r="AY238"/>
      <c r="AZ238"/>
      <c r="BB238" s="26"/>
      <c r="BC238" t="str">
        <f>_xlfn.LET(
    _xlpm.result, _xlfn.XLOOKUP(C238, Table1[company_name], Table1[Separate_removal_target], "NOT FOUND"),
    IF(_xlpm.result = "NOT FOUND", "NOT FOUND", IF(_xlpm.result = 0, "", _xlpm.result))
)</f>
        <v/>
      </c>
      <c r="BD238"/>
      <c r="BF238"/>
      <c r="BG238"/>
      <c r="BL238" s="26"/>
      <c r="BN238" s="29"/>
      <c r="BP238" s="26"/>
    </row>
    <row r="239" spans="1:68" s="24" customFormat="1" ht="13.4" customHeight="1">
      <c r="A239" s="24">
        <v>236</v>
      </c>
      <c r="C239" s="26" t="s">
        <v>1044</v>
      </c>
      <c r="D239" t="s">
        <v>7208</v>
      </c>
      <c r="F239" t="s">
        <v>7286</v>
      </c>
      <c r="H239" s="30" t="s">
        <v>1045</v>
      </c>
      <c r="I239" s="24" t="s">
        <v>1046</v>
      </c>
      <c r="J239" s="24">
        <v>0</v>
      </c>
      <c r="K239" s="24" t="s">
        <v>1047</v>
      </c>
      <c r="L239" s="24">
        <v>22453</v>
      </c>
      <c r="N239" s="26">
        <v>31</v>
      </c>
      <c r="O239" s="24" t="s">
        <v>689</v>
      </c>
      <c r="Q239" s="26"/>
      <c r="R239" s="39"/>
      <c r="S239" s="39"/>
      <c r="T239" s="40"/>
      <c r="U239" s="24" t="s">
        <v>86</v>
      </c>
      <c r="V239" s="24" t="s">
        <v>7324</v>
      </c>
      <c r="W239" s="24" t="s">
        <v>674</v>
      </c>
      <c r="X239" s="24">
        <v>2030</v>
      </c>
      <c r="AB239" s="24" t="s">
        <v>689</v>
      </c>
      <c r="AC239" s="24" t="s">
        <v>689</v>
      </c>
      <c r="AE239" s="26"/>
      <c r="AF239" t="str">
        <f>_xlfn.LET(
    _xlpm.result, _xlfn.XLOOKUP(C239, Table1[company_name], Table1[End_target], "NOT FOUND"),
    IF(_xlpm.result = "NOT FOUND", "NOT FOUND", IF(_xlpm.result = 0, "", _xlpm.result))
)</f>
        <v>Net zero</v>
      </c>
      <c r="AG239"/>
      <c r="AH239"/>
      <c r="AI239"/>
      <c r="AJ239"/>
      <c r="AN239" t="str">
        <f>_xlfn.LET(
    _xlpm.result, _xlfn.XLOOKUP(C239, Table1[company_name], Table1[Carbon_credits], "NOT FOUND"),
    IF(_xlpm.result = "NOT FOUND", "NOT FOUND", IF(_xlpm.result = 0, "", _xlpm.result))
)</f>
        <v>Not Specified</v>
      </c>
      <c r="AO239"/>
      <c r="AQ239" s="26"/>
      <c r="AR239"/>
      <c r="AS239" t="s">
        <v>2283</v>
      </c>
      <c r="AT239" t="s">
        <v>5142</v>
      </c>
      <c r="AU239">
        <v>2050</v>
      </c>
      <c r="AY239" t="s">
        <v>267</v>
      </c>
      <c r="AZ239" t="s">
        <v>267</v>
      </c>
      <c r="BB239" s="26"/>
      <c r="BC239" t="str">
        <f>_xlfn.LET(
    _xlpm.result, _xlfn.XLOOKUP(C239, Table1[company_name], Table1[Separate_removal_target], "NOT FOUND"),
    IF(_xlpm.result = "NOT FOUND", "NOT FOUND", IF(_xlpm.result = 0, "", _xlpm.result))
)</f>
        <v>No</v>
      </c>
      <c r="BD239" t="s">
        <v>86</v>
      </c>
      <c r="BF239" t="s">
        <v>5142</v>
      </c>
      <c r="BG239">
        <v>2050</v>
      </c>
      <c r="BL239" s="26"/>
      <c r="BN239" s="29"/>
      <c r="BP239" s="26"/>
    </row>
    <row r="240" spans="1:68" s="24" customFormat="1" ht="13.4" customHeight="1">
      <c r="A240" s="24">
        <v>237</v>
      </c>
      <c r="C240" s="26" t="s">
        <v>795</v>
      </c>
      <c r="D240" t="s">
        <v>7222</v>
      </c>
      <c r="F240" t="s">
        <v>2428</v>
      </c>
      <c r="H240" s="30" t="s">
        <v>796</v>
      </c>
      <c r="I240" s="24" t="s">
        <v>797</v>
      </c>
      <c r="J240" s="24">
        <v>-3.6999999999999998E-2</v>
      </c>
      <c r="K240" s="24" t="s">
        <v>798</v>
      </c>
      <c r="L240" s="24">
        <v>413000</v>
      </c>
      <c r="N240" s="26">
        <v>27</v>
      </c>
      <c r="O240" s="24" t="s">
        <v>689</v>
      </c>
      <c r="Q240" s="26"/>
      <c r="R240" s="39"/>
      <c r="S240" s="39"/>
      <c r="T240" s="40"/>
      <c r="U240" s="24" t="s">
        <v>86</v>
      </c>
      <c r="V240" s="24" t="s">
        <v>7324</v>
      </c>
      <c r="W240" s="24" t="s">
        <v>674</v>
      </c>
      <c r="X240" s="24">
        <v>2032</v>
      </c>
      <c r="Y240" s="24" t="s">
        <v>673</v>
      </c>
      <c r="Z240" s="24" t="s">
        <v>674</v>
      </c>
      <c r="AA240" s="24">
        <v>2045</v>
      </c>
      <c r="AB240" s="24" t="s">
        <v>86</v>
      </c>
      <c r="AC240" s="24" t="s">
        <v>86</v>
      </c>
      <c r="AD240" s="24">
        <v>2045</v>
      </c>
      <c r="AE240" s="26">
        <v>2045</v>
      </c>
      <c r="AF240" t="str">
        <f>_xlfn.LET(
    _xlpm.result, _xlfn.XLOOKUP(C240, Table1[company_name], Table1[End_target], "NOT FOUND"),
    IF(_xlpm.result = "NOT FOUND", "NOT FOUND", IF(_xlpm.result = 0, "", _xlpm.result))
)</f>
        <v>Net zero</v>
      </c>
      <c r="AG240"/>
      <c r="AH240"/>
      <c r="AI240"/>
      <c r="AJ240"/>
      <c r="AN240" t="str">
        <f>_xlfn.LET(
    _xlpm.result, _xlfn.XLOOKUP(C240, Table1[company_name], Table1[Carbon_credits], "NOT FOUND"),
    IF(_xlpm.result = "NOT FOUND", "NOT FOUND", IF(_xlpm.result = 0, "", _xlpm.result))
)</f>
        <v>Not Specified</v>
      </c>
      <c r="AO240"/>
      <c r="AQ240" s="26"/>
      <c r="AR240"/>
      <c r="AS240" t="s">
        <v>2283</v>
      </c>
      <c r="AT240" t="s">
        <v>5155</v>
      </c>
      <c r="AU240">
        <v>2045</v>
      </c>
      <c r="AY240" t="s">
        <v>267</v>
      </c>
      <c r="AZ240" t="s">
        <v>267</v>
      </c>
      <c r="BB240" s="26"/>
      <c r="BC240" t="str">
        <f>_xlfn.LET(
    _xlpm.result, _xlfn.XLOOKUP(C240, Table1[company_name], Table1[Separate_removal_target], "NOT FOUND"),
    IF(_xlpm.result = "NOT FOUND", "NOT FOUND", IF(_xlpm.result = 0, "", _xlpm.result))
)</f>
        <v>No</v>
      </c>
      <c r="BD240" t="s">
        <v>86</v>
      </c>
      <c r="BF240" t="s">
        <v>5155</v>
      </c>
      <c r="BG240">
        <v>2045</v>
      </c>
      <c r="BL240" s="26"/>
      <c r="BN240" s="29"/>
      <c r="BP240" s="26"/>
    </row>
    <row r="241" spans="1:68" s="24" customFormat="1" ht="13.4" customHeight="1">
      <c r="A241" s="24">
        <v>238</v>
      </c>
      <c r="C241" s="26" t="s">
        <v>726</v>
      </c>
      <c r="D241" t="s">
        <v>7196</v>
      </c>
      <c r="F241" t="s">
        <v>2428</v>
      </c>
      <c r="H241" s="30" t="s">
        <v>727</v>
      </c>
      <c r="I241" s="24" t="s">
        <v>728</v>
      </c>
      <c r="J241" s="24">
        <v>-0.23200000000000001</v>
      </c>
      <c r="K241" s="24" t="s">
        <v>729</v>
      </c>
      <c r="L241" s="24">
        <v>108167</v>
      </c>
      <c r="N241" s="26">
        <v>3</v>
      </c>
      <c r="O241" s="24" t="s">
        <v>689</v>
      </c>
      <c r="Q241" s="26"/>
      <c r="R241" s="39"/>
      <c r="S241" s="39"/>
      <c r="T241" s="40"/>
      <c r="U241" s="24" t="s">
        <v>689</v>
      </c>
      <c r="V241" s="24" t="s">
        <v>689</v>
      </c>
      <c r="AB241" s="24" t="s">
        <v>689</v>
      </c>
      <c r="AC241" s="24" t="s">
        <v>689</v>
      </c>
      <c r="AE241" s="26"/>
      <c r="AF241" t="str">
        <f>_xlfn.LET(
    _xlpm.result, _xlfn.XLOOKUP(C241, Table1[company_name], Table1[End_target], "NOT FOUND"),
    IF(_xlpm.result = "NOT FOUND", "NOT FOUND", IF(_xlpm.result = 0, "", _xlpm.result))
)</f>
        <v>Carbon neutral(ity)</v>
      </c>
      <c r="AG241" t="s">
        <v>870</v>
      </c>
      <c r="AH241" t="s">
        <v>691</v>
      </c>
      <c r="AI241" t="s">
        <v>7433</v>
      </c>
      <c r="AJ241">
        <v>2039</v>
      </c>
      <c r="AN241" t="str">
        <f>_xlfn.LET(
    _xlpm.result, _xlfn.XLOOKUP(C241, Table1[company_name], Table1[Carbon_credits], "NOT FOUND"),
    IF(_xlpm.result = "NOT FOUND", "NOT FOUND", IF(_xlpm.result = 0, "", _xlpm.result))
)</f>
        <v>Yes</v>
      </c>
      <c r="AO241" t="s">
        <v>267</v>
      </c>
      <c r="AQ241" s="26"/>
      <c r="AR241"/>
      <c r="AS241"/>
      <c r="AT241"/>
      <c r="AU241"/>
      <c r="AY241"/>
      <c r="AZ241"/>
      <c r="BB241" s="26"/>
      <c r="BC241" t="str">
        <f>_xlfn.LET(
    _xlpm.result, _xlfn.XLOOKUP(C241, Table1[company_name], Table1[Separate_removal_target], "NOT FOUND"),
    IF(_xlpm.result = "NOT FOUND", "NOT FOUND", IF(_xlpm.result = 0, "", _xlpm.result))
)</f>
        <v>No</v>
      </c>
      <c r="BD241" t="s">
        <v>86</v>
      </c>
      <c r="BF241" t="s">
        <v>7433</v>
      </c>
      <c r="BG241">
        <v>2039</v>
      </c>
      <c r="BL241" s="26"/>
      <c r="BN241" s="29"/>
      <c r="BP241" s="26"/>
    </row>
    <row r="242" spans="1:68" s="24" customFormat="1" ht="13.4" customHeight="1">
      <c r="A242" s="24">
        <v>239</v>
      </c>
      <c r="C242" s="26" t="s">
        <v>1971</v>
      </c>
      <c r="D242" t="s">
        <v>7234</v>
      </c>
      <c r="F242" t="s">
        <v>7286</v>
      </c>
      <c r="H242" s="30" t="s">
        <v>1972</v>
      </c>
      <c r="I242" s="24" t="s">
        <v>1973</v>
      </c>
      <c r="J242" s="24">
        <v>9.9000000000000005E-2</v>
      </c>
      <c r="K242" s="24" t="s">
        <v>1974</v>
      </c>
      <c r="L242" s="24">
        <v>25750</v>
      </c>
      <c r="N242" s="26">
        <v>5</v>
      </c>
      <c r="O242" s="24" t="s">
        <v>689</v>
      </c>
      <c r="Q242" s="26"/>
      <c r="R242" s="39"/>
      <c r="S242" s="39"/>
      <c r="T242" s="40"/>
      <c r="U242" s="24" t="s">
        <v>86</v>
      </c>
      <c r="V242" s="24" t="s">
        <v>7324</v>
      </c>
      <c r="W242" s="24" t="s">
        <v>674</v>
      </c>
      <c r="X242" s="24" t="s">
        <v>3086</v>
      </c>
      <c r="Y242" s="24" t="s">
        <v>673</v>
      </c>
      <c r="Z242" s="24" t="s">
        <v>674</v>
      </c>
      <c r="AA242" s="24" t="s">
        <v>5174</v>
      </c>
      <c r="AB242" s="24" t="s">
        <v>86</v>
      </c>
      <c r="AC242" s="24" t="s">
        <v>86</v>
      </c>
      <c r="AD242" s="24" t="s">
        <v>5174</v>
      </c>
      <c r="AE242" s="26" t="s">
        <v>5174</v>
      </c>
      <c r="AF242" t="str">
        <f>_xlfn.LET(
    _xlpm.result, _xlfn.XLOOKUP(C242, Table1[company_name], Table1[End_target], "NOT FOUND"),
    IF(_xlpm.result = "NOT FOUND", "NOT FOUND", IF(_xlpm.result = 0, "", _xlpm.result))
)</f>
        <v>Net zero</v>
      </c>
      <c r="AG242"/>
      <c r="AH242"/>
      <c r="AI242"/>
      <c r="AJ242"/>
      <c r="AN242" t="str">
        <f>_xlfn.LET(
    _xlpm.result, _xlfn.XLOOKUP(C242, Table1[company_name], Table1[Carbon_credits], "NOT FOUND"),
    IF(_xlpm.result = "NOT FOUND", "NOT FOUND", IF(_xlpm.result = 0, "", _xlpm.result))
)</f>
        <v>Yes</v>
      </c>
      <c r="AO242"/>
      <c r="AQ242" s="26"/>
      <c r="AR242"/>
      <c r="AS242" t="s">
        <v>2283</v>
      </c>
      <c r="AT242" t="s">
        <v>5176</v>
      </c>
      <c r="AU242">
        <v>2045</v>
      </c>
      <c r="AY242" t="s">
        <v>266</v>
      </c>
      <c r="AZ242" t="s">
        <v>267</v>
      </c>
      <c r="BB242" s="26"/>
      <c r="BC242" t="str">
        <f>_xlfn.LET(
    _xlpm.result, _xlfn.XLOOKUP(C242, Table1[company_name], Table1[Separate_removal_target], "NOT FOUND"),
    IF(_xlpm.result = "NOT FOUND", "NOT FOUND", IF(_xlpm.result = 0, "", _xlpm.result))
)</f>
        <v>No</v>
      </c>
      <c r="BD242" t="s">
        <v>86</v>
      </c>
      <c r="BF242" t="s">
        <v>5176</v>
      </c>
      <c r="BG242">
        <v>2045</v>
      </c>
      <c r="BL242" s="26"/>
      <c r="BN242" s="29"/>
      <c r="BP242" s="26"/>
    </row>
    <row r="243" spans="1:68" s="24" customFormat="1" ht="13.4" customHeight="1">
      <c r="A243" s="24">
        <v>240</v>
      </c>
      <c r="C243" s="26" t="s">
        <v>1048</v>
      </c>
      <c r="D243" t="s">
        <v>7190</v>
      </c>
      <c r="F243" t="s">
        <v>2602</v>
      </c>
      <c r="H243" s="30" t="s">
        <v>1049</v>
      </c>
      <c r="I243" s="24" t="s">
        <v>1050</v>
      </c>
      <c r="J243" s="24">
        <v>0.66200000000000003</v>
      </c>
      <c r="K243" s="24" t="s">
        <v>1051</v>
      </c>
      <c r="L243" s="24">
        <v>53597</v>
      </c>
      <c r="N243" s="26">
        <v>15</v>
      </c>
      <c r="O243" s="24" t="s">
        <v>689</v>
      </c>
      <c r="Q243" s="26"/>
      <c r="R243" s="39"/>
      <c r="S243" s="39"/>
      <c r="T243" s="40"/>
      <c r="U243" s="24" t="s">
        <v>689</v>
      </c>
      <c r="V243" s="24" t="s">
        <v>689</v>
      </c>
      <c r="AB243" s="24" t="s">
        <v>689</v>
      </c>
      <c r="AC243" s="24" t="s">
        <v>689</v>
      </c>
      <c r="AE243" s="26"/>
      <c r="AF243" t="str">
        <f>_xlfn.LET(
    _xlpm.result, _xlfn.XLOOKUP(C243, Table1[company_name], Table1[End_target], "NOT FOUND"),
    IF(_xlpm.result = "NOT FOUND", "NOT FOUND", IF(_xlpm.result = 0, "", _xlpm.result))
)</f>
        <v>No target</v>
      </c>
      <c r="AG243"/>
      <c r="AH243"/>
      <c r="AI243"/>
      <c r="AJ243"/>
      <c r="AN243" t="str">
        <f>_xlfn.LET(
    _xlpm.result, _xlfn.XLOOKUP(C243, Table1[company_name], Table1[Carbon_credits], "NOT FOUND"),
    IF(_xlpm.result = "NOT FOUND", "NOT FOUND", IF(_xlpm.result = 0, "", _xlpm.result))
)</f>
        <v>Not Specified</v>
      </c>
      <c r="AO243"/>
      <c r="AQ243" s="26"/>
      <c r="AR243"/>
      <c r="AS243"/>
      <c r="AT243"/>
      <c r="AU243"/>
      <c r="AY243"/>
      <c r="AZ243"/>
      <c r="BB243" s="26"/>
      <c r="BC243" t="str">
        <f>_xlfn.LET(
    _xlpm.result, _xlfn.XLOOKUP(C243, Table1[company_name], Table1[Separate_removal_target], "NOT FOUND"),
    IF(_xlpm.result = "NOT FOUND", "NOT FOUND", IF(_xlpm.result = 0, "", _xlpm.result))
)</f>
        <v>No</v>
      </c>
      <c r="BD243" t="s">
        <v>86</v>
      </c>
      <c r="BF243" t="s">
        <v>5183</v>
      </c>
      <c r="BG243">
        <v>2050</v>
      </c>
      <c r="BL243" s="26"/>
      <c r="BN243" s="29"/>
      <c r="BP243" s="26"/>
    </row>
    <row r="244" spans="1:68" s="24" customFormat="1" ht="13.4" customHeight="1">
      <c r="A244" s="24">
        <v>241</v>
      </c>
      <c r="C244" s="26" t="s">
        <v>1052</v>
      </c>
      <c r="D244" t="s">
        <v>7187</v>
      </c>
      <c r="F244" t="s">
        <v>2277</v>
      </c>
      <c r="H244" s="30" t="s">
        <v>1053</v>
      </c>
      <c r="I244" s="24" t="s">
        <v>1054</v>
      </c>
      <c r="J244" s="24">
        <v>0.69499999999999995</v>
      </c>
      <c r="K244" s="24" t="s">
        <v>1055</v>
      </c>
      <c r="L244" s="24">
        <v>31642</v>
      </c>
      <c r="N244" s="26">
        <v>8</v>
      </c>
      <c r="O244" s="24" t="s">
        <v>689</v>
      </c>
      <c r="Q244" s="26"/>
      <c r="R244" s="39"/>
      <c r="S244" s="39"/>
      <c r="T244" s="40"/>
      <c r="U244" s="24" t="s">
        <v>689</v>
      </c>
      <c r="V244" s="24" t="s">
        <v>689</v>
      </c>
      <c r="AB244" s="24" t="s">
        <v>689</v>
      </c>
      <c r="AC244" s="24" t="s">
        <v>689</v>
      </c>
      <c r="AE244" s="26"/>
      <c r="AF244" t="str">
        <f>_xlfn.LET(
    _xlpm.result, _xlfn.XLOOKUP(C244, Table1[company_name], Table1[End_target], "NOT FOUND"),
    IF(_xlpm.result = "NOT FOUND", "NOT FOUND", IF(_xlpm.result = 0, "", _xlpm.result))
)</f>
        <v>No target</v>
      </c>
      <c r="AG244"/>
      <c r="AH244"/>
      <c r="AI244"/>
      <c r="AJ244"/>
      <c r="AN244" t="str">
        <f>_xlfn.LET(
    _xlpm.result, _xlfn.XLOOKUP(C244, Table1[company_name], Table1[Carbon_credits], "NOT FOUND"),
    IF(_xlpm.result = "NOT FOUND", "NOT FOUND", IF(_xlpm.result = 0, "", _xlpm.result))
)</f>
        <v/>
      </c>
      <c r="AO244"/>
      <c r="AQ244" s="26"/>
      <c r="AR244"/>
      <c r="AS244"/>
      <c r="AT244"/>
      <c r="AU244"/>
      <c r="AY244"/>
      <c r="AZ244"/>
      <c r="BB244" s="26"/>
      <c r="BC244" t="str">
        <f>_xlfn.LET(
    _xlpm.result, _xlfn.XLOOKUP(C244, Table1[company_name], Table1[Separate_removal_target], "NOT FOUND"),
    IF(_xlpm.result = "NOT FOUND", "NOT FOUND", IF(_xlpm.result = 0, "", _xlpm.result))
)</f>
        <v/>
      </c>
      <c r="BD244"/>
      <c r="BF244"/>
      <c r="BG244"/>
      <c r="BL244" s="26"/>
      <c r="BN244" s="29"/>
      <c r="BP244" s="26"/>
    </row>
    <row r="245" spans="1:68" s="24" customFormat="1" ht="13.4" customHeight="1">
      <c r="A245" s="24">
        <v>242</v>
      </c>
      <c r="C245" s="26" t="s">
        <v>1095</v>
      </c>
      <c r="D245" t="s">
        <v>7190</v>
      </c>
      <c r="F245" t="s">
        <v>2277</v>
      </c>
      <c r="H245" s="30" t="s">
        <v>1096</v>
      </c>
      <c r="I245" s="24" t="s">
        <v>1097</v>
      </c>
      <c r="J245" s="24">
        <v>-1.4999999999999999E-2</v>
      </c>
      <c r="K245" s="24" t="s">
        <v>1098</v>
      </c>
      <c r="L245" s="24">
        <v>63189</v>
      </c>
      <c r="N245" s="26">
        <v>13</v>
      </c>
      <c r="O245" s="24" t="s">
        <v>689</v>
      </c>
      <c r="Q245" s="26"/>
      <c r="R245" s="39"/>
      <c r="S245" s="39"/>
      <c r="T245" s="40"/>
      <c r="U245" s="24" t="s">
        <v>86</v>
      </c>
      <c r="V245" s="24" t="s">
        <v>7324</v>
      </c>
      <c r="W245" s="24" t="s">
        <v>674</v>
      </c>
      <c r="X245" s="24">
        <v>2028</v>
      </c>
      <c r="AB245" s="24" t="s">
        <v>689</v>
      </c>
      <c r="AC245" s="24" t="s">
        <v>689</v>
      </c>
      <c r="AE245" s="26"/>
      <c r="AF245" t="str">
        <f>_xlfn.LET(
    _xlpm.result, _xlfn.XLOOKUP(C245, Table1[company_name], Table1[End_target], "NOT FOUND"),
    IF(_xlpm.result = "NOT FOUND", "NOT FOUND", IF(_xlpm.result = 0, "", _xlpm.result))
)</f>
        <v>Carbon neutral(ity)</v>
      </c>
      <c r="AG245" t="s">
        <v>7346</v>
      </c>
      <c r="AH245" t="s">
        <v>2283</v>
      </c>
      <c r="AI245" t="s">
        <v>5195</v>
      </c>
      <c r="AJ245">
        <v>2035</v>
      </c>
      <c r="AN245" t="str">
        <f>_xlfn.LET(
    _xlpm.result, _xlfn.XLOOKUP(C245, Table1[company_name], Table1[Carbon_credits], "NOT FOUND"),
    IF(_xlpm.result = "NOT FOUND", "NOT FOUND", IF(_xlpm.result = 0, "", _xlpm.result))
)</f>
        <v>Yes</v>
      </c>
      <c r="AO245" t="s">
        <v>267</v>
      </c>
      <c r="AQ245" s="26"/>
      <c r="AR245"/>
      <c r="AS245"/>
      <c r="AT245"/>
      <c r="AU245"/>
      <c r="AY245"/>
      <c r="AZ245"/>
      <c r="BB245" s="26"/>
      <c r="BC245" t="str">
        <f>_xlfn.LET(
    _xlpm.result, _xlfn.XLOOKUP(C245, Table1[company_name], Table1[Separate_removal_target], "NOT FOUND"),
    IF(_xlpm.result = "NOT FOUND", "NOT FOUND", IF(_xlpm.result = 0, "", _xlpm.result))
)</f>
        <v>No</v>
      </c>
      <c r="BD245" t="s">
        <v>86</v>
      </c>
      <c r="BF245" t="s">
        <v>5195</v>
      </c>
      <c r="BG245">
        <v>2035</v>
      </c>
      <c r="BL245" s="26"/>
      <c r="BN245" s="29"/>
      <c r="BP245" s="26"/>
    </row>
    <row r="246" spans="1:68" s="24" customFormat="1" ht="13.4" customHeight="1">
      <c r="A246" s="24">
        <v>243</v>
      </c>
      <c r="C246" s="26" t="s">
        <v>1061</v>
      </c>
      <c r="D246" t="s">
        <v>7231</v>
      </c>
      <c r="F246" t="s">
        <v>7286</v>
      </c>
      <c r="H246" s="30" t="s">
        <v>1062</v>
      </c>
      <c r="I246" s="24" t="s">
        <v>1063</v>
      </c>
      <c r="J246" s="24">
        <v>0.20300000000000001</v>
      </c>
      <c r="K246" s="24" t="s">
        <v>1064</v>
      </c>
      <c r="L246" s="24">
        <v>107300</v>
      </c>
      <c r="N246" s="26">
        <v>28</v>
      </c>
      <c r="O246" s="24" t="s">
        <v>689</v>
      </c>
      <c r="Q246" s="26"/>
      <c r="R246" s="39"/>
      <c r="S246" s="39"/>
      <c r="T246" s="40"/>
      <c r="U246" s="24" t="s">
        <v>86</v>
      </c>
      <c r="V246" s="24" t="s">
        <v>7324</v>
      </c>
      <c r="W246" s="24" t="s">
        <v>7399</v>
      </c>
      <c r="X246" s="24">
        <v>2035</v>
      </c>
      <c r="AB246" s="24" t="s">
        <v>689</v>
      </c>
      <c r="AC246" s="24" t="s">
        <v>689</v>
      </c>
      <c r="AE246" s="26"/>
      <c r="AF246" t="str">
        <f>_xlfn.LET(
    _xlpm.result, _xlfn.XLOOKUP(C246, Table1[company_name], Table1[End_target], "NOT FOUND"),
    IF(_xlpm.result = "NOT FOUND", "NOT FOUND", IF(_xlpm.result = 0, "", _xlpm.result))
)</f>
        <v>Net zero</v>
      </c>
      <c r="AG246"/>
      <c r="AH246"/>
      <c r="AI246"/>
      <c r="AJ246"/>
      <c r="AN246" t="str">
        <f>_xlfn.LET(
    _xlpm.result, _xlfn.XLOOKUP(C246, Table1[company_name], Table1[Carbon_credits], "NOT FOUND"),
    IF(_xlpm.result = "NOT FOUND", "NOT FOUND", IF(_xlpm.result = 0, "", _xlpm.result))
)</f>
        <v>No</v>
      </c>
      <c r="AO246"/>
      <c r="AQ246" s="26"/>
      <c r="AR246"/>
      <c r="AS246" t="s">
        <v>2283</v>
      </c>
      <c r="AT246" t="s">
        <v>7434</v>
      </c>
      <c r="AU246">
        <v>2050</v>
      </c>
      <c r="AY246" t="s">
        <v>269</v>
      </c>
      <c r="AZ246" t="s">
        <v>269</v>
      </c>
      <c r="BB246" s="26"/>
      <c r="BC246" t="str">
        <f>_xlfn.LET(
    _xlpm.result, _xlfn.XLOOKUP(C246, Table1[company_name], Table1[Separate_removal_target], "NOT FOUND"),
    IF(_xlpm.result = "NOT FOUND", "NOT FOUND", IF(_xlpm.result = 0, "", _xlpm.result))
)</f>
        <v>No</v>
      </c>
      <c r="BD246" t="s">
        <v>86</v>
      </c>
      <c r="BF246" t="s">
        <v>7434</v>
      </c>
      <c r="BG246">
        <v>2050</v>
      </c>
      <c r="BL246" s="26"/>
      <c r="BN246" s="29"/>
      <c r="BP246" s="26"/>
    </row>
    <row r="247" spans="1:68" s="24" customFormat="1" ht="13.4" customHeight="1">
      <c r="A247" s="24">
        <v>244</v>
      </c>
      <c r="C247" s="26" t="s">
        <v>1467</v>
      </c>
      <c r="D247" t="s">
        <v>7206</v>
      </c>
      <c r="F247" t="s">
        <v>2540</v>
      </c>
      <c r="H247" s="30" t="s">
        <v>1468</v>
      </c>
      <c r="I247" s="24" t="s">
        <v>1469</v>
      </c>
      <c r="J247" s="24">
        <v>-0.39600000000000002</v>
      </c>
      <c r="K247" s="24" t="s">
        <v>1470</v>
      </c>
      <c r="L247" s="24">
        <v>120739</v>
      </c>
      <c r="N247" s="26">
        <v>31</v>
      </c>
      <c r="O247" s="24" t="s">
        <v>689</v>
      </c>
      <c r="Q247" s="26"/>
      <c r="R247" s="39"/>
      <c r="S247" s="39"/>
      <c r="T247" s="40"/>
      <c r="U247" s="24" t="s">
        <v>86</v>
      </c>
      <c r="V247" s="24" t="s">
        <v>7324</v>
      </c>
      <c r="W247" s="24" t="s">
        <v>674</v>
      </c>
      <c r="X247" s="24" t="s">
        <v>3086</v>
      </c>
      <c r="AB247" s="24" t="s">
        <v>689</v>
      </c>
      <c r="AC247" s="24" t="s">
        <v>689</v>
      </c>
      <c r="AE247" s="26"/>
      <c r="AF247" t="str">
        <f>_xlfn.LET(
    _xlpm.result, _xlfn.XLOOKUP(C247, Table1[company_name], Table1[End_target], "NOT FOUND"),
    IF(_xlpm.result = "NOT FOUND", "NOT FOUND", IF(_xlpm.result = 0, "", _xlpm.result))
)</f>
        <v>Carbon neutral(ity)</v>
      </c>
      <c r="AG247"/>
      <c r="AH247"/>
      <c r="AI247"/>
      <c r="AJ247"/>
      <c r="AN247" t="str">
        <f>_xlfn.LET(
    _xlpm.result, _xlfn.XLOOKUP(C247, Table1[company_name], Table1[Carbon_credits], "NOT FOUND"),
    IF(_xlpm.result = "NOT FOUND", "NOT FOUND", IF(_xlpm.result = 0, "", _xlpm.result))
)</f>
        <v>Yes</v>
      </c>
      <c r="AO247"/>
      <c r="AQ247" s="26"/>
      <c r="AR247"/>
      <c r="AS247"/>
      <c r="AT247"/>
      <c r="AU247"/>
      <c r="AY247"/>
      <c r="AZ247"/>
      <c r="BB247" s="26"/>
      <c r="BC247" t="str">
        <f>_xlfn.LET(
    _xlpm.result, _xlfn.XLOOKUP(C247, Table1[company_name], Table1[Separate_removal_target], "NOT FOUND"),
    IF(_xlpm.result = "NOT FOUND", "NOT FOUND", IF(_xlpm.result = 0, "", _xlpm.result))
)</f>
        <v>No</v>
      </c>
      <c r="BD247"/>
      <c r="BF247"/>
      <c r="BG247"/>
      <c r="BL247" s="26"/>
      <c r="BN247" s="29"/>
      <c r="BP247" s="26"/>
    </row>
    <row r="248" spans="1:68" s="24" customFormat="1" ht="13.4" customHeight="1">
      <c r="A248" s="24">
        <v>245</v>
      </c>
      <c r="C248" s="26" t="s">
        <v>653</v>
      </c>
      <c r="D248" t="s">
        <v>7158</v>
      </c>
      <c r="F248" t="s">
        <v>7286</v>
      </c>
      <c r="H248" s="30" t="s">
        <v>654</v>
      </c>
      <c r="I248" s="24" t="s">
        <v>655</v>
      </c>
      <c r="J248" s="24">
        <v>-0.156</v>
      </c>
      <c r="K248" s="24" t="s">
        <v>656</v>
      </c>
      <c r="L248" s="24">
        <v>11800</v>
      </c>
      <c r="N248" s="26">
        <v>30</v>
      </c>
      <c r="O248" s="24" t="s">
        <v>689</v>
      </c>
      <c r="Q248" s="26"/>
      <c r="R248" s="39"/>
      <c r="S248" s="39"/>
      <c r="T248" s="40"/>
      <c r="U248" s="24" t="s">
        <v>86</v>
      </c>
      <c r="V248" s="24" t="s">
        <v>870</v>
      </c>
      <c r="AB248" s="24" t="s">
        <v>689</v>
      </c>
      <c r="AC248" s="24" t="s">
        <v>689</v>
      </c>
      <c r="AE248" s="26"/>
      <c r="AF248" t="str">
        <f>_xlfn.LET(
    _xlpm.result, _xlfn.XLOOKUP(C248, Table1[company_name], Table1[End_target], "NOT FOUND"),
    IF(_xlpm.result = "NOT FOUND", "NOT FOUND", IF(_xlpm.result = 0, "", _xlpm.result))
)</f>
        <v>Net zero</v>
      </c>
      <c r="AG248"/>
      <c r="AH248"/>
      <c r="AI248"/>
      <c r="AJ248"/>
      <c r="AN248" t="str">
        <f>_xlfn.LET(
    _xlpm.result, _xlfn.XLOOKUP(C248, Table1[company_name], Table1[Carbon_credits], "NOT FOUND"),
    IF(_xlpm.result = "NOT FOUND", "NOT FOUND", IF(_xlpm.result = 0, "", _xlpm.result))
)</f>
        <v>Yes</v>
      </c>
      <c r="AO248"/>
      <c r="AQ248" s="26"/>
      <c r="AR248"/>
      <c r="AS248" t="s">
        <v>691</v>
      </c>
      <c r="AT248"/>
      <c r="AU248">
        <v>2030</v>
      </c>
      <c r="AY248" t="s">
        <v>266</v>
      </c>
      <c r="AZ248" t="s">
        <v>418</v>
      </c>
      <c r="BB248" s="26"/>
      <c r="BC248" t="str">
        <f>_xlfn.LET(
    _xlpm.result, _xlfn.XLOOKUP(C248, Table1[company_name], Table1[Separate_removal_target], "NOT FOUND"),
    IF(_xlpm.result = "NOT FOUND", "NOT FOUND", IF(_xlpm.result = 0, "", _xlpm.result))
)</f>
        <v>No</v>
      </c>
      <c r="BD248" t="s">
        <v>86</v>
      </c>
      <c r="BF248" t="s">
        <v>5225</v>
      </c>
      <c r="BG248">
        <v>2030</v>
      </c>
      <c r="BL248" s="26"/>
      <c r="BN248" s="29"/>
      <c r="BP248" s="26"/>
    </row>
    <row r="249" spans="1:68" s="24" customFormat="1" ht="13.4" customHeight="1">
      <c r="A249" s="24">
        <v>246</v>
      </c>
      <c r="C249" s="26" t="s">
        <v>1073</v>
      </c>
      <c r="D249" t="s">
        <v>7194</v>
      </c>
      <c r="F249" t="s">
        <v>2277</v>
      </c>
      <c r="H249" s="30" t="s">
        <v>1074</v>
      </c>
      <c r="I249" s="24" t="s">
        <v>1075</v>
      </c>
      <c r="J249" s="24">
        <v>0.125</v>
      </c>
      <c r="K249" s="24" t="s">
        <v>1076</v>
      </c>
      <c r="L249" s="24">
        <v>198432</v>
      </c>
      <c r="N249" s="26">
        <v>10</v>
      </c>
      <c r="O249" s="24" t="s">
        <v>689</v>
      </c>
      <c r="Q249" s="26"/>
      <c r="R249" s="39"/>
      <c r="S249" s="39"/>
      <c r="T249" s="40"/>
      <c r="U249" s="24" t="s">
        <v>86</v>
      </c>
      <c r="V249" s="24" t="s">
        <v>7324</v>
      </c>
      <c r="W249" s="24" t="s">
        <v>674</v>
      </c>
      <c r="X249" s="24">
        <v>2030</v>
      </c>
      <c r="AB249" s="24" t="s">
        <v>689</v>
      </c>
      <c r="AC249" s="24" t="s">
        <v>689</v>
      </c>
      <c r="AE249" s="26"/>
      <c r="AF249" t="str">
        <f>_xlfn.LET(
    _xlpm.result, _xlfn.XLOOKUP(C249, Table1[company_name], Table1[End_target], "NOT FOUND"),
    IF(_xlpm.result = "NOT FOUND", "NOT FOUND", IF(_xlpm.result = 0, "", _xlpm.result))
)</f>
        <v>No target</v>
      </c>
      <c r="AG249"/>
      <c r="AH249"/>
      <c r="AI249"/>
      <c r="AJ249"/>
      <c r="AN249" t="str">
        <f>_xlfn.LET(
    _xlpm.result, _xlfn.XLOOKUP(C249, Table1[company_name], Table1[Carbon_credits], "NOT FOUND"),
    IF(_xlpm.result = "NOT FOUND", "NOT FOUND", IF(_xlpm.result = 0, "", _xlpm.result))
)</f>
        <v>Not Specified</v>
      </c>
      <c r="AO249"/>
      <c r="AQ249" s="26"/>
      <c r="AR249"/>
      <c r="AS249"/>
      <c r="AT249"/>
      <c r="AU249"/>
      <c r="AY249"/>
      <c r="AZ249"/>
      <c r="BB249" s="26"/>
      <c r="BC249" t="str">
        <f>_xlfn.LET(
    _xlpm.result, _xlfn.XLOOKUP(C249, Table1[company_name], Table1[Separate_removal_target], "NOT FOUND"),
    IF(_xlpm.result = "NOT FOUND", "NOT FOUND", IF(_xlpm.result = 0, "", _xlpm.result))
)</f>
        <v>No</v>
      </c>
      <c r="BD249"/>
      <c r="BF249"/>
      <c r="BG249"/>
      <c r="BL249" s="26"/>
      <c r="BN249" s="29"/>
      <c r="BP249" s="26"/>
    </row>
    <row r="250" spans="1:68" s="24" customFormat="1" ht="13.4" customHeight="1">
      <c r="A250" s="24">
        <v>247</v>
      </c>
      <c r="C250" s="26" t="s">
        <v>1078</v>
      </c>
      <c r="D250" t="s">
        <v>7206</v>
      </c>
      <c r="F250" t="s">
        <v>2277</v>
      </c>
      <c r="H250" s="30" t="s">
        <v>1079</v>
      </c>
      <c r="I250" s="24" t="s">
        <v>1080</v>
      </c>
      <c r="J250" s="24">
        <v>-0.38200000000000001</v>
      </c>
      <c r="K250" s="24" t="s">
        <v>1081</v>
      </c>
      <c r="L250" s="24">
        <v>110327</v>
      </c>
      <c r="N250" s="26">
        <v>7</v>
      </c>
      <c r="O250" s="24" t="s">
        <v>86</v>
      </c>
      <c r="P250" s="24">
        <v>2015</v>
      </c>
      <c r="Q250" s="26">
        <v>2020</v>
      </c>
      <c r="R250" s="39"/>
      <c r="S250" s="39"/>
      <c r="T250" s="40"/>
      <c r="U250" s="24" t="s">
        <v>86</v>
      </c>
      <c r="V250" s="24" t="s">
        <v>7324</v>
      </c>
      <c r="W250" s="24" t="s">
        <v>674</v>
      </c>
      <c r="X250" s="24">
        <v>2025</v>
      </c>
      <c r="AB250" s="24" t="s">
        <v>689</v>
      </c>
      <c r="AC250" s="24" t="s">
        <v>689</v>
      </c>
      <c r="AE250" s="26"/>
      <c r="AF250" t="str">
        <f>_xlfn.LET(
    _xlpm.result, _xlfn.XLOOKUP(C250, Table1[company_name], Table1[End_target], "NOT FOUND"),
    IF(_xlpm.result = "NOT FOUND", "NOT FOUND", IF(_xlpm.result = 0, "", _xlpm.result))
)</f>
        <v>No target</v>
      </c>
      <c r="AG250"/>
      <c r="AH250"/>
      <c r="AI250"/>
      <c r="AJ250"/>
      <c r="AN250" t="str">
        <f>_xlfn.LET(
    _xlpm.result, _xlfn.XLOOKUP(C250, Table1[company_name], Table1[Carbon_credits], "NOT FOUND"),
    IF(_xlpm.result = "NOT FOUND", "NOT FOUND", IF(_xlpm.result = 0, "", _xlpm.result))
)</f>
        <v/>
      </c>
      <c r="AO250"/>
      <c r="AQ250" s="26"/>
      <c r="AR250"/>
      <c r="AS250"/>
      <c r="AT250"/>
      <c r="AU250"/>
      <c r="AY250"/>
      <c r="AZ250"/>
      <c r="BB250" s="26"/>
      <c r="BC250" t="str">
        <f>_xlfn.LET(
    _xlpm.result, _xlfn.XLOOKUP(C250, Table1[company_name], Table1[Separate_removal_target], "NOT FOUND"),
    IF(_xlpm.result = "NOT FOUND", "NOT FOUND", IF(_xlpm.result = 0, "", _xlpm.result))
)</f>
        <v/>
      </c>
      <c r="BD250"/>
      <c r="BF250"/>
      <c r="BG250"/>
      <c r="BL250" s="26"/>
      <c r="BN250" s="29"/>
      <c r="BP250" s="26"/>
    </row>
    <row r="251" spans="1:68" s="24" customFormat="1" ht="13.4" customHeight="1">
      <c r="A251" s="24">
        <v>248</v>
      </c>
      <c r="C251" s="26" t="s">
        <v>2003</v>
      </c>
      <c r="D251" t="s">
        <v>7201</v>
      </c>
      <c r="F251" t="s">
        <v>7286</v>
      </c>
      <c r="H251" s="30" t="s">
        <v>2004</v>
      </c>
      <c r="I251" s="24" t="s">
        <v>2005</v>
      </c>
      <c r="J251" s="24">
        <v>8.6999999999999994E-2</v>
      </c>
      <c r="K251" s="24" t="s">
        <v>2006</v>
      </c>
      <c r="L251" s="24">
        <v>364000</v>
      </c>
      <c r="N251" s="26">
        <v>24</v>
      </c>
      <c r="O251" s="24" t="s">
        <v>689</v>
      </c>
      <c r="Q251" s="26"/>
      <c r="R251" s="39"/>
      <c r="S251" s="39"/>
      <c r="T251" s="40"/>
      <c r="U251" s="24" t="s">
        <v>689</v>
      </c>
      <c r="V251" s="24" t="s">
        <v>689</v>
      </c>
      <c r="AB251" s="24" t="s">
        <v>689</v>
      </c>
      <c r="AC251" s="24" t="s">
        <v>689</v>
      </c>
      <c r="AE251" s="26"/>
      <c r="AF251" t="str">
        <f>_xlfn.LET(
    _xlpm.result, _xlfn.XLOOKUP(C251, Table1[company_name], Table1[End_target], "NOT FOUND"),
    IF(_xlpm.result = "NOT FOUND", "NOT FOUND", IF(_xlpm.result = 0, "", _xlpm.result))
)</f>
        <v>Net zero</v>
      </c>
      <c r="AG251"/>
      <c r="AH251"/>
      <c r="AI251"/>
      <c r="AJ251"/>
      <c r="AN251" t="str">
        <f>_xlfn.LET(
    _xlpm.result, _xlfn.XLOOKUP(C251, Table1[company_name], Table1[Carbon_credits], "NOT FOUND"),
    IF(_xlpm.result = "NOT FOUND", "NOT FOUND", IF(_xlpm.result = 0, "", _xlpm.result))
)</f>
        <v>Yes</v>
      </c>
      <c r="AO251"/>
      <c r="AQ251" s="26"/>
      <c r="AR251"/>
      <c r="AS251"/>
      <c r="AT251"/>
      <c r="AU251"/>
      <c r="AY251"/>
      <c r="AZ251"/>
      <c r="BB251" s="26"/>
      <c r="BC251" t="str">
        <f>_xlfn.LET(
    _xlpm.result, _xlfn.XLOOKUP(C251, Table1[company_name], Table1[Separate_removal_target], "NOT FOUND"),
    IF(_xlpm.result = "NOT FOUND", "NOT FOUND", IF(_xlpm.result = 0, "", _xlpm.result))
)</f>
        <v>No</v>
      </c>
      <c r="BD251"/>
      <c r="BF251"/>
      <c r="BG251"/>
      <c r="BL251" s="26"/>
      <c r="BN251" s="29"/>
      <c r="BP251" s="26"/>
    </row>
    <row r="252" spans="1:68" s="24" customFormat="1" ht="13.4" customHeight="1">
      <c r="A252" s="24">
        <v>249</v>
      </c>
      <c r="C252" s="26" t="s">
        <v>1091</v>
      </c>
      <c r="D252" t="s">
        <v>7216</v>
      </c>
      <c r="F252" t="s">
        <v>7286</v>
      </c>
      <c r="H252" s="30" t="s">
        <v>1092</v>
      </c>
      <c r="I252" s="24" t="s">
        <v>1093</v>
      </c>
      <c r="J252" s="24">
        <v>-0.12</v>
      </c>
      <c r="K252" s="24" t="s">
        <v>1094</v>
      </c>
      <c r="L252" s="24">
        <v>55000</v>
      </c>
      <c r="N252" s="26">
        <v>10</v>
      </c>
      <c r="O252" s="24" t="s">
        <v>86</v>
      </c>
      <c r="P252" s="24">
        <v>2021</v>
      </c>
      <c r="Q252" s="26">
        <v>2030</v>
      </c>
      <c r="R252" s="39"/>
      <c r="S252" s="39"/>
      <c r="T252" s="40"/>
      <c r="U252" s="24" t="s">
        <v>86</v>
      </c>
      <c r="V252" s="24" t="s">
        <v>7324</v>
      </c>
      <c r="W252" s="24" t="s">
        <v>674</v>
      </c>
      <c r="X252" s="24">
        <v>2030</v>
      </c>
      <c r="AB252" s="24" t="s">
        <v>689</v>
      </c>
      <c r="AC252" s="24" t="s">
        <v>689</v>
      </c>
      <c r="AE252" s="26"/>
      <c r="AF252" t="str">
        <f>_xlfn.LET(
    _xlpm.result, _xlfn.XLOOKUP(C252, Table1[company_name], Table1[End_target], "NOT FOUND"),
    IF(_xlpm.result = "NOT FOUND", "NOT FOUND", IF(_xlpm.result = 0, "", _xlpm.result))
)</f>
        <v>Emissions reduction target</v>
      </c>
      <c r="AG252"/>
      <c r="AH252"/>
      <c r="AI252"/>
      <c r="AJ252"/>
      <c r="AN252" t="str">
        <f>_xlfn.LET(
    _xlpm.result, _xlfn.XLOOKUP(C252, Table1[company_name], Table1[Carbon_credits], "NOT FOUND"),
    IF(_xlpm.result = "NOT FOUND", "NOT FOUND", IF(_xlpm.result = 0, "", _xlpm.result))
)</f>
        <v>Not Specified</v>
      </c>
      <c r="AO252"/>
      <c r="AQ252" s="26"/>
      <c r="AR252"/>
      <c r="AS252"/>
      <c r="AT252"/>
      <c r="AU252"/>
      <c r="AY252"/>
      <c r="AZ252"/>
      <c r="BB252" s="26"/>
      <c r="BC252" t="str">
        <f>_xlfn.LET(
    _xlpm.result, _xlfn.XLOOKUP(C252, Table1[company_name], Table1[Separate_removal_target], "NOT FOUND"),
    IF(_xlpm.result = "NOT FOUND", "NOT FOUND", IF(_xlpm.result = 0, "", _xlpm.result))
)</f>
        <v>No</v>
      </c>
      <c r="BD252" t="s">
        <v>86</v>
      </c>
      <c r="BF252" t="s">
        <v>5248</v>
      </c>
      <c r="BG252">
        <v>2030</v>
      </c>
      <c r="BL252" s="26"/>
      <c r="BN252" s="29"/>
      <c r="BP252" s="26"/>
    </row>
    <row r="253" spans="1:68" s="24" customFormat="1" ht="13.4" customHeight="1">
      <c r="A253" s="24">
        <v>250</v>
      </c>
      <c r="C253" s="26" t="s">
        <v>1099</v>
      </c>
      <c r="D253" t="s">
        <v>7221</v>
      </c>
      <c r="F253" t="s">
        <v>7286</v>
      </c>
      <c r="H253" s="30" t="s">
        <v>1100</v>
      </c>
      <c r="I253" s="24" t="s">
        <v>1101</v>
      </c>
      <c r="J253" s="24">
        <v>6.7000000000000004E-2</v>
      </c>
      <c r="K253" s="24" t="s">
        <v>1102</v>
      </c>
      <c r="L253" s="24">
        <v>7800</v>
      </c>
      <c r="N253" s="26">
        <v>15</v>
      </c>
      <c r="O253" s="24" t="s">
        <v>689</v>
      </c>
      <c r="Q253" s="26"/>
      <c r="R253" s="39"/>
      <c r="S253" s="39"/>
      <c r="T253" s="40"/>
      <c r="U253" s="24" t="s">
        <v>689</v>
      </c>
      <c r="V253" s="24" t="s">
        <v>689</v>
      </c>
      <c r="AB253" s="24" t="s">
        <v>689</v>
      </c>
      <c r="AC253" s="24" t="s">
        <v>689</v>
      </c>
      <c r="AE253" s="26"/>
      <c r="AF253" t="str">
        <f>_xlfn.LET(
    _xlpm.result, _xlfn.XLOOKUP(C253, Table1[company_name], Table1[End_target], "NOT FOUND"),
    IF(_xlpm.result = "NOT FOUND", "NOT FOUND", IF(_xlpm.result = 0, "", _xlpm.result))
)</f>
        <v/>
      </c>
      <c r="AG253"/>
      <c r="AH253"/>
      <c r="AI253"/>
      <c r="AJ253"/>
      <c r="AN253" t="str">
        <f>_xlfn.LET(
    _xlpm.result, _xlfn.XLOOKUP(C253, Table1[company_name], Table1[Carbon_credits], "NOT FOUND"),
    IF(_xlpm.result = "NOT FOUND", "NOT FOUND", IF(_xlpm.result = 0, "", _xlpm.result))
)</f>
        <v/>
      </c>
      <c r="AO253"/>
      <c r="AQ253" s="26"/>
      <c r="AR253"/>
      <c r="AS253"/>
      <c r="AT253"/>
      <c r="AU253"/>
      <c r="AY253"/>
      <c r="AZ253"/>
      <c r="BB253" s="26"/>
      <c r="BC253" t="str">
        <f>_xlfn.LET(
    _xlpm.result, _xlfn.XLOOKUP(C253, Table1[company_name], Table1[Separate_removal_target], "NOT FOUND"),
    IF(_xlpm.result = "NOT FOUND", "NOT FOUND", IF(_xlpm.result = 0, "", _xlpm.result))
)</f>
        <v/>
      </c>
      <c r="BD253"/>
      <c r="BF253"/>
      <c r="BG253"/>
      <c r="BL253" s="26"/>
      <c r="BN253" s="29"/>
      <c r="BP253" s="26"/>
    </row>
    <row r="254" spans="1:68" s="24" customFormat="1" ht="13.4" customHeight="1">
      <c r="A254" s="24">
        <v>251</v>
      </c>
      <c r="C254" s="26" t="s">
        <v>1103</v>
      </c>
      <c r="D254" t="s">
        <v>7200</v>
      </c>
      <c r="F254" t="s">
        <v>2277</v>
      </c>
      <c r="H254" s="30" t="s">
        <v>1104</v>
      </c>
      <c r="I254" s="24" t="s">
        <v>1105</v>
      </c>
      <c r="J254" s="24">
        <v>0.623</v>
      </c>
      <c r="K254" s="24" t="s">
        <v>1106</v>
      </c>
      <c r="L254" s="24">
        <v>94990</v>
      </c>
      <c r="N254" s="26">
        <v>15</v>
      </c>
      <c r="O254" s="24" t="s">
        <v>689</v>
      </c>
      <c r="Q254" s="26"/>
      <c r="R254" s="39"/>
      <c r="S254" s="39"/>
      <c r="T254" s="40"/>
      <c r="U254" s="24" t="s">
        <v>689</v>
      </c>
      <c r="V254" s="24" t="s">
        <v>689</v>
      </c>
      <c r="AB254" s="24" t="s">
        <v>689</v>
      </c>
      <c r="AC254" s="24" t="s">
        <v>689</v>
      </c>
      <c r="AE254" s="26"/>
      <c r="AF254" t="str">
        <f>_xlfn.LET(
    _xlpm.result, _xlfn.XLOOKUP(C254, Table1[company_name], Table1[End_target], "NOT FOUND"),
    IF(_xlpm.result = "NOT FOUND", "NOT FOUND", IF(_xlpm.result = 0, "", _xlpm.result))
)</f>
        <v>No target</v>
      </c>
      <c r="AG254"/>
      <c r="AH254"/>
      <c r="AI254"/>
      <c r="AJ254"/>
      <c r="AN254" t="str">
        <f>_xlfn.LET(
    _xlpm.result, _xlfn.XLOOKUP(C254, Table1[company_name], Table1[Carbon_credits], "NOT FOUND"),
    IF(_xlpm.result = "NOT FOUND", "NOT FOUND", IF(_xlpm.result = 0, "", _xlpm.result))
)</f>
        <v>Not Specified</v>
      </c>
      <c r="AO254"/>
      <c r="AQ254" s="26"/>
      <c r="AR254"/>
      <c r="AS254"/>
      <c r="AT254"/>
      <c r="AU254"/>
      <c r="AY254"/>
      <c r="AZ254"/>
      <c r="BB254" s="26"/>
      <c r="BC254" t="str">
        <f>_xlfn.LET(
    _xlpm.result, _xlfn.XLOOKUP(C254, Table1[company_name], Table1[Separate_removal_target], "NOT FOUND"),
    IF(_xlpm.result = "NOT FOUND", "NOT FOUND", IF(_xlpm.result = 0, "", _xlpm.result))
)</f>
        <v>No</v>
      </c>
      <c r="BD254"/>
      <c r="BF254"/>
      <c r="BG254"/>
      <c r="BL254" s="26"/>
      <c r="BN254" s="29"/>
      <c r="BP254" s="26"/>
    </row>
    <row r="255" spans="1:68" s="24" customFormat="1" ht="13.4" customHeight="1">
      <c r="A255" s="24">
        <v>252</v>
      </c>
      <c r="C255" s="26" t="s">
        <v>1132</v>
      </c>
      <c r="D255" t="s">
        <v>7211</v>
      </c>
      <c r="F255" t="s">
        <v>2277</v>
      </c>
      <c r="H255" s="30" t="s">
        <v>1133</v>
      </c>
      <c r="I255" s="24" t="s">
        <v>1134</v>
      </c>
      <c r="J255" s="24">
        <v>-1.68</v>
      </c>
      <c r="K255" s="24" t="s">
        <v>1135</v>
      </c>
      <c r="L255" s="24">
        <v>99900</v>
      </c>
      <c r="N255" s="26">
        <v>13</v>
      </c>
      <c r="O255" s="24" t="s">
        <v>689</v>
      </c>
      <c r="Q255" s="26"/>
      <c r="R255" s="39"/>
      <c r="S255" s="39"/>
      <c r="T255" s="40"/>
      <c r="U255" s="24" t="s">
        <v>86</v>
      </c>
      <c r="V255" s="24" t="s">
        <v>7324</v>
      </c>
      <c r="W255" s="24" t="s">
        <v>674</v>
      </c>
      <c r="X255" s="24">
        <v>2030</v>
      </c>
      <c r="Y255" s="24" t="s">
        <v>673</v>
      </c>
      <c r="Z255" s="24" t="s">
        <v>674</v>
      </c>
      <c r="AA255" s="24">
        <v>2050</v>
      </c>
      <c r="AB255" s="24" t="s">
        <v>86</v>
      </c>
      <c r="AC255" s="24" t="s">
        <v>86</v>
      </c>
      <c r="AD255" s="24">
        <v>2050</v>
      </c>
      <c r="AE255" s="26">
        <v>2050</v>
      </c>
      <c r="AF255" t="str">
        <f>_xlfn.LET(
    _xlpm.result, _xlfn.XLOOKUP(C255, Table1[company_name], Table1[End_target], "NOT FOUND"),
    IF(_xlpm.result = "NOT FOUND", "NOT FOUND", IF(_xlpm.result = 0, "", _xlpm.result))
)</f>
        <v>Carbon neutral(ity)</v>
      </c>
      <c r="AG255"/>
      <c r="AH255"/>
      <c r="AI255"/>
      <c r="AJ255"/>
      <c r="AN255" t="str">
        <f>_xlfn.LET(
    _xlpm.result, _xlfn.XLOOKUP(C255, Table1[company_name], Table1[Carbon_credits], "NOT FOUND"),
    IF(_xlpm.result = "NOT FOUND", "NOT FOUND", IF(_xlpm.result = 0, "", _xlpm.result))
)</f>
        <v>Not Specified</v>
      </c>
      <c r="AO255"/>
      <c r="AQ255" s="26"/>
      <c r="AR255"/>
      <c r="AS255"/>
      <c r="AT255"/>
      <c r="AU255"/>
      <c r="AY255"/>
      <c r="AZ255"/>
      <c r="BB255" s="26"/>
      <c r="BC255" t="str">
        <f>_xlfn.LET(
    _xlpm.result, _xlfn.XLOOKUP(C255, Table1[company_name], Table1[Separate_removal_target], "NOT FOUND"),
    IF(_xlpm.result = "NOT FOUND", "NOT FOUND", IF(_xlpm.result = 0, "", _xlpm.result))
)</f>
        <v>No</v>
      </c>
      <c r="BD255"/>
      <c r="BF255"/>
      <c r="BG255"/>
      <c r="BL255" s="26"/>
      <c r="BN255" s="29"/>
      <c r="BP255" s="26"/>
    </row>
    <row r="256" spans="1:68" s="24" customFormat="1" ht="13.4" customHeight="1">
      <c r="A256" s="24">
        <v>253</v>
      </c>
      <c r="C256" s="26" t="s">
        <v>298</v>
      </c>
      <c r="D256" t="s">
        <v>7190</v>
      </c>
      <c r="F256" t="s">
        <v>2602</v>
      </c>
      <c r="H256" s="30" t="s">
        <v>299</v>
      </c>
      <c r="I256" s="24" t="s">
        <v>300</v>
      </c>
      <c r="J256" s="24">
        <v>3.7999999999999999E-2</v>
      </c>
      <c r="K256" s="24" t="s">
        <v>301</v>
      </c>
      <c r="L256" s="24">
        <v>88488</v>
      </c>
      <c r="N256" s="26">
        <v>28</v>
      </c>
      <c r="O256" s="24" t="s">
        <v>689</v>
      </c>
      <c r="Q256" s="26"/>
      <c r="R256" s="39"/>
      <c r="S256" s="39"/>
      <c r="T256" s="40"/>
      <c r="U256" s="24" t="s">
        <v>86</v>
      </c>
      <c r="V256" s="24" t="s">
        <v>870</v>
      </c>
      <c r="AB256" s="24" t="s">
        <v>86</v>
      </c>
      <c r="AC256" s="24" t="s">
        <v>689</v>
      </c>
      <c r="AE256" s="26"/>
      <c r="AF256" t="str">
        <f>_xlfn.LET(
    _xlpm.result, _xlfn.XLOOKUP(C256, Table1[company_name], Table1[End_target], "NOT FOUND"),
    IF(_xlpm.result = "NOT FOUND", "NOT FOUND", IF(_xlpm.result = 0, "", _xlpm.result))
)</f>
        <v>Net zero</v>
      </c>
      <c r="AG256"/>
      <c r="AH256"/>
      <c r="AI256"/>
      <c r="AJ256"/>
      <c r="AN256" t="str">
        <f>_xlfn.LET(
    _xlpm.result, _xlfn.XLOOKUP(C256, Table1[company_name], Table1[Carbon_credits], "NOT FOUND"),
    IF(_xlpm.result = "NOT FOUND", "NOT FOUND", IF(_xlpm.result = 0, "", _xlpm.result))
)</f>
        <v>Yes</v>
      </c>
      <c r="AO256"/>
      <c r="AQ256" s="26"/>
      <c r="AR256"/>
      <c r="AS256" t="s">
        <v>2283</v>
      </c>
      <c r="AT256" t="s">
        <v>7435</v>
      </c>
      <c r="AU256">
        <v>2050</v>
      </c>
      <c r="AY256" t="s">
        <v>266</v>
      </c>
      <c r="AZ256" t="s">
        <v>269</v>
      </c>
      <c r="BB256" s="26"/>
      <c r="BC256" t="str">
        <f>_xlfn.LET(
    _xlpm.result, _xlfn.XLOOKUP(C256, Table1[company_name], Table1[Separate_removal_target], "NOT FOUND"),
    IF(_xlpm.result = "NOT FOUND", "NOT FOUND", IF(_xlpm.result = 0, "", _xlpm.result))
)</f>
        <v>No</v>
      </c>
      <c r="BD256" t="s">
        <v>86</v>
      </c>
      <c r="BF256" t="s">
        <v>7435</v>
      </c>
      <c r="BG256">
        <v>2050</v>
      </c>
      <c r="BL256" s="26"/>
      <c r="BN256" s="29"/>
      <c r="BP256" s="26"/>
    </row>
    <row r="257" spans="1:68" s="24" customFormat="1" ht="13.4" customHeight="1">
      <c r="A257" s="24">
        <v>254</v>
      </c>
      <c r="C257" s="26" t="s">
        <v>1136</v>
      </c>
      <c r="D257" t="s">
        <v>7206</v>
      </c>
      <c r="F257" t="s">
        <v>2277</v>
      </c>
      <c r="H257" s="30" t="s">
        <v>1137</v>
      </c>
      <c r="I257" s="24" t="s">
        <v>1138</v>
      </c>
      <c r="J257" s="24">
        <v>0.72299999999999998</v>
      </c>
      <c r="K257" s="24" t="s">
        <v>1139</v>
      </c>
      <c r="L257" s="24">
        <v>85648</v>
      </c>
      <c r="N257" s="26">
        <v>17</v>
      </c>
      <c r="O257" s="24" t="s">
        <v>689</v>
      </c>
      <c r="Q257" s="26"/>
      <c r="R257" s="39"/>
      <c r="S257" s="39"/>
      <c r="T257" s="40"/>
      <c r="U257" s="24" t="s">
        <v>689</v>
      </c>
      <c r="V257" s="24" t="s">
        <v>689</v>
      </c>
      <c r="AB257" s="24" t="s">
        <v>689</v>
      </c>
      <c r="AC257" s="24" t="s">
        <v>689</v>
      </c>
      <c r="AE257" s="26"/>
      <c r="AF257" t="str">
        <f>_xlfn.LET(
    _xlpm.result, _xlfn.XLOOKUP(C257, Table1[company_name], Table1[End_target], "NOT FOUND"),
    IF(_xlpm.result = "NOT FOUND", "NOT FOUND", IF(_xlpm.result = 0, "", _xlpm.result))
)</f>
        <v/>
      </c>
      <c r="AG257"/>
      <c r="AH257"/>
      <c r="AI257"/>
      <c r="AJ257"/>
      <c r="AN257" t="str">
        <f>_xlfn.LET(
    _xlpm.result, _xlfn.XLOOKUP(C257, Table1[company_name], Table1[Carbon_credits], "NOT FOUND"),
    IF(_xlpm.result = "NOT FOUND", "NOT FOUND", IF(_xlpm.result = 0, "", _xlpm.result))
)</f>
        <v/>
      </c>
      <c r="AO257"/>
      <c r="AQ257" s="26"/>
      <c r="AR257"/>
      <c r="AS257"/>
      <c r="AT257"/>
      <c r="AU257"/>
      <c r="AY257"/>
      <c r="AZ257"/>
      <c r="BB257" s="26"/>
      <c r="BC257" t="str">
        <f>_xlfn.LET(
    _xlpm.result, _xlfn.XLOOKUP(C257, Table1[company_name], Table1[Separate_removal_target], "NOT FOUND"),
    IF(_xlpm.result = "NOT FOUND", "NOT FOUND", IF(_xlpm.result = 0, "", _xlpm.result))
)</f>
        <v/>
      </c>
      <c r="BD257"/>
      <c r="BF257"/>
      <c r="BG257"/>
      <c r="BL257" s="26"/>
      <c r="BN257" s="29"/>
      <c r="BP257" s="26"/>
    </row>
    <row r="258" spans="1:68" s="24" customFormat="1" ht="13.4" customHeight="1">
      <c r="A258" s="24">
        <v>255</v>
      </c>
      <c r="C258" s="26" t="s">
        <v>1116</v>
      </c>
      <c r="D258" t="s">
        <v>7190</v>
      </c>
      <c r="F258" t="s">
        <v>4420</v>
      </c>
      <c r="H258" s="30" t="s">
        <v>1117</v>
      </c>
      <c r="I258" s="24" t="s">
        <v>1118</v>
      </c>
      <c r="J258" s="24">
        <v>0.122</v>
      </c>
      <c r="K258" s="24" t="s">
        <v>1119</v>
      </c>
      <c r="L258" s="24">
        <v>94736</v>
      </c>
      <c r="N258" s="26">
        <v>27</v>
      </c>
      <c r="O258" s="24" t="s">
        <v>689</v>
      </c>
      <c r="Q258" s="26"/>
      <c r="R258" s="39"/>
      <c r="S258" s="39"/>
      <c r="T258" s="40"/>
      <c r="U258" s="24" t="s">
        <v>86</v>
      </c>
      <c r="V258" s="24" t="s">
        <v>7324</v>
      </c>
      <c r="W258" s="24" t="s">
        <v>674</v>
      </c>
      <c r="X258" s="24">
        <v>2028</v>
      </c>
      <c r="AB258" s="24" t="s">
        <v>86</v>
      </c>
      <c r="AC258" s="24" t="s">
        <v>689</v>
      </c>
      <c r="AE258" s="26"/>
      <c r="AF258" t="str">
        <f>_xlfn.LET(
    _xlpm.result, _xlfn.XLOOKUP(C258, Table1[company_name], Table1[End_target], "NOT FOUND"),
    IF(_xlpm.result = "NOT FOUND", "NOT FOUND", IF(_xlpm.result = 0, "", _xlpm.result))
)</f>
        <v>Net zero</v>
      </c>
      <c r="AG258"/>
      <c r="AH258"/>
      <c r="AI258"/>
      <c r="AJ258"/>
      <c r="AN258" t="str">
        <f>_xlfn.LET(
    _xlpm.result, _xlfn.XLOOKUP(C258, Table1[company_name], Table1[Carbon_credits], "NOT FOUND"),
    IF(_xlpm.result = "NOT FOUND", "NOT FOUND", IF(_xlpm.result = 0, "", _xlpm.result))
)</f>
        <v>Yes</v>
      </c>
      <c r="AO258"/>
      <c r="AQ258" s="26"/>
      <c r="AR258"/>
      <c r="AS258" t="s">
        <v>691</v>
      </c>
      <c r="AT258" t="s">
        <v>7436</v>
      </c>
      <c r="AU258">
        <v>2050</v>
      </c>
      <c r="AY258" t="s">
        <v>266</v>
      </c>
      <c r="AZ258" t="s">
        <v>267</v>
      </c>
      <c r="BB258" s="26"/>
      <c r="BC258" t="str">
        <f>_xlfn.LET(
    _xlpm.result, _xlfn.XLOOKUP(C258, Table1[company_name], Table1[Separate_removal_target], "NOT FOUND"),
    IF(_xlpm.result = "NOT FOUND", "NOT FOUND", IF(_xlpm.result = 0, "", _xlpm.result))
)</f>
        <v>No</v>
      </c>
      <c r="BD258" t="s">
        <v>86</v>
      </c>
      <c r="BF258" t="s">
        <v>7436</v>
      </c>
      <c r="BG258">
        <v>2050</v>
      </c>
      <c r="BL258" s="26"/>
      <c r="BN258" s="29"/>
      <c r="BP258" s="26"/>
    </row>
    <row r="259" spans="1:68" s="24" customFormat="1" ht="13.4" customHeight="1">
      <c r="A259" s="24">
        <v>256</v>
      </c>
      <c r="C259" s="26" t="s">
        <v>2249</v>
      </c>
      <c r="D259" t="s">
        <v>7159</v>
      </c>
      <c r="F259" t="s">
        <v>2277</v>
      </c>
      <c r="H259" s="30" t="s">
        <v>2250</v>
      </c>
      <c r="I259" s="24" t="s">
        <v>2251</v>
      </c>
      <c r="J259" s="24">
        <v>0.66500000000000004</v>
      </c>
      <c r="K259" s="24" t="s">
        <v>2252</v>
      </c>
      <c r="L259" s="24">
        <v>123483</v>
      </c>
      <c r="N259" s="26">
        <v>17</v>
      </c>
      <c r="O259" s="24" t="s">
        <v>689</v>
      </c>
      <c r="Q259" s="26"/>
      <c r="R259" s="39"/>
      <c r="S259" s="39"/>
      <c r="T259" s="40"/>
      <c r="U259" s="24" t="s">
        <v>86</v>
      </c>
      <c r="V259" s="24" t="s">
        <v>7324</v>
      </c>
      <c r="W259" s="24" t="s">
        <v>674</v>
      </c>
      <c r="X259" s="24">
        <v>2030</v>
      </c>
      <c r="Y259" s="24" t="s">
        <v>673</v>
      </c>
      <c r="Z259" s="24" t="s">
        <v>674</v>
      </c>
      <c r="AA259" s="24">
        <v>2050</v>
      </c>
      <c r="AB259" s="24" t="s">
        <v>86</v>
      </c>
      <c r="AC259" s="24" t="s">
        <v>86</v>
      </c>
      <c r="AD259" s="24">
        <v>2050</v>
      </c>
      <c r="AE259" s="26">
        <v>2050</v>
      </c>
      <c r="AF259" t="str">
        <f>_xlfn.LET(
    _xlpm.result, _xlfn.XLOOKUP(C259, Table1[company_name], Table1[End_target], "NOT FOUND"),
    IF(_xlpm.result = "NOT FOUND", "NOT FOUND", IF(_xlpm.result = 0, "", _xlpm.result))
)</f>
        <v>Carbon neutral(ity)</v>
      </c>
      <c r="AG259"/>
      <c r="AH259"/>
      <c r="AI259"/>
      <c r="AJ259"/>
      <c r="AN259" t="str">
        <f>_xlfn.LET(
    _xlpm.result, _xlfn.XLOOKUP(C259, Table1[company_name], Table1[Carbon_credits], "NOT FOUND"),
    IF(_xlpm.result = "NOT FOUND", "NOT FOUND", IF(_xlpm.result = 0, "", _xlpm.result))
)</f>
        <v>Not Specified</v>
      </c>
      <c r="AO259"/>
      <c r="AQ259" s="26"/>
      <c r="AR259"/>
      <c r="AS259"/>
      <c r="AT259"/>
      <c r="AU259"/>
      <c r="AY259"/>
      <c r="AZ259"/>
      <c r="BB259" s="26"/>
      <c r="BC259" t="str">
        <f>_xlfn.LET(
    _xlpm.result, _xlfn.XLOOKUP(C259, Table1[company_name], Table1[Separate_removal_target], "NOT FOUND"),
    IF(_xlpm.result = "NOT FOUND", "NOT FOUND", IF(_xlpm.result = 0, "", _xlpm.result))
)</f>
        <v>No</v>
      </c>
      <c r="BD259"/>
      <c r="BF259"/>
      <c r="BG259"/>
      <c r="BL259" s="26"/>
      <c r="BN259" s="29"/>
      <c r="BP259" s="26"/>
    </row>
    <row r="260" spans="1:68" s="24" customFormat="1" ht="13.4" customHeight="1">
      <c r="A260" s="24">
        <v>257</v>
      </c>
      <c r="C260" s="26" t="s">
        <v>606</v>
      </c>
      <c r="D260" t="s">
        <v>7173</v>
      </c>
      <c r="F260" t="s">
        <v>3982</v>
      </c>
      <c r="H260" s="30" t="s">
        <v>607</v>
      </c>
      <c r="I260" s="24" t="s">
        <v>608</v>
      </c>
      <c r="J260" s="24">
        <v>2.7E-2</v>
      </c>
      <c r="K260" s="24" t="s">
        <v>609</v>
      </c>
      <c r="L260" s="24">
        <v>43000</v>
      </c>
      <c r="N260" s="26">
        <v>9</v>
      </c>
      <c r="O260" s="24" t="s">
        <v>689</v>
      </c>
      <c r="Q260" s="26"/>
      <c r="R260" s="39"/>
      <c r="S260" s="39"/>
      <c r="T260" s="40"/>
      <c r="U260" s="24" t="s">
        <v>689</v>
      </c>
      <c r="V260" s="24" t="s">
        <v>689</v>
      </c>
      <c r="AB260" s="24" t="s">
        <v>689</v>
      </c>
      <c r="AC260" s="24" t="s">
        <v>689</v>
      </c>
      <c r="AE260" s="26"/>
      <c r="AF260" t="str">
        <f>_xlfn.LET(
    _xlpm.result, _xlfn.XLOOKUP(C260, Table1[company_name], Table1[End_target], "NOT FOUND"),
    IF(_xlpm.result = "NOT FOUND", "NOT FOUND", IF(_xlpm.result = 0, "", _xlpm.result))
)</f>
        <v>Emissions reduction target</v>
      </c>
      <c r="AG260"/>
      <c r="AH260"/>
      <c r="AI260"/>
      <c r="AJ260"/>
      <c r="AN260" t="str">
        <f>_xlfn.LET(
    _xlpm.result, _xlfn.XLOOKUP(C260, Table1[company_name], Table1[Carbon_credits], "NOT FOUND"),
    IF(_xlpm.result = "NOT FOUND", "NOT FOUND", IF(_xlpm.result = 0, "", _xlpm.result))
)</f>
        <v>Yes</v>
      </c>
      <c r="AO260"/>
      <c r="AQ260" s="26"/>
      <c r="AR260"/>
      <c r="AS260"/>
      <c r="AT260"/>
      <c r="AU260"/>
      <c r="AY260"/>
      <c r="AZ260"/>
      <c r="BB260" s="26"/>
      <c r="BC260" t="str">
        <f>_xlfn.LET(
    _xlpm.result, _xlfn.XLOOKUP(C260, Table1[company_name], Table1[Separate_removal_target], "NOT FOUND"),
    IF(_xlpm.result = "NOT FOUND", "NOT FOUND", IF(_xlpm.result = 0, "", _xlpm.result))
)</f>
        <v>No</v>
      </c>
      <c r="BD260" t="s">
        <v>86</v>
      </c>
      <c r="BF260" t="s">
        <v>7437</v>
      </c>
      <c r="BG260">
        <v>2035</v>
      </c>
      <c r="BL260" s="26"/>
      <c r="BN260" s="29"/>
      <c r="BP260" s="26"/>
    </row>
    <row r="261" spans="1:68" s="24" customFormat="1" ht="13.4" customHeight="1">
      <c r="A261" s="24">
        <v>258</v>
      </c>
      <c r="C261" s="26" t="s">
        <v>1142</v>
      </c>
      <c r="D261" t="s">
        <v>7190</v>
      </c>
      <c r="F261" t="s">
        <v>5538</v>
      </c>
      <c r="H261" s="30" t="s">
        <v>1143</v>
      </c>
      <c r="I261" s="24" t="s">
        <v>1144</v>
      </c>
      <c r="J261" s="24">
        <v>8.2000000000000003E-2</v>
      </c>
      <c r="K261" s="24" t="s">
        <v>1145</v>
      </c>
      <c r="L261" s="24">
        <v>214521</v>
      </c>
      <c r="N261" s="26">
        <v>2</v>
      </c>
      <c r="O261" s="24" t="s">
        <v>689</v>
      </c>
      <c r="Q261" s="26"/>
      <c r="R261" s="39"/>
      <c r="S261" s="39"/>
      <c r="T261" s="40"/>
      <c r="U261" s="24" t="s">
        <v>689</v>
      </c>
      <c r="V261" s="24" t="s">
        <v>689</v>
      </c>
      <c r="AB261" s="24" t="s">
        <v>689</v>
      </c>
      <c r="AC261" s="24" t="s">
        <v>689</v>
      </c>
      <c r="AE261" s="26"/>
      <c r="AF261" t="str">
        <f>_xlfn.LET(
    _xlpm.result, _xlfn.XLOOKUP(C261, Table1[company_name], Table1[End_target], "NOT FOUND"),
    IF(_xlpm.result = "NOT FOUND", "NOT FOUND", IF(_xlpm.result = 0, "", _xlpm.result))
)</f>
        <v>Carbon neutral(ity)</v>
      </c>
      <c r="AG261" t="s">
        <v>870</v>
      </c>
      <c r="AH261" t="s">
        <v>691</v>
      </c>
      <c r="AI261" t="s">
        <v>5299</v>
      </c>
      <c r="AJ261">
        <v>2032</v>
      </c>
      <c r="AN261" t="str">
        <f>_xlfn.LET(
    _xlpm.result, _xlfn.XLOOKUP(C261, Table1[company_name], Table1[Carbon_credits], "NOT FOUND"),
    IF(_xlpm.result = "NOT FOUND", "NOT FOUND", IF(_xlpm.result = 0, "", _xlpm.result))
)</f>
        <v>Not Specified</v>
      </c>
      <c r="AO261" t="s">
        <v>3019</v>
      </c>
      <c r="AQ261" s="26"/>
      <c r="AR261"/>
      <c r="AS261"/>
      <c r="AT261"/>
      <c r="AU261"/>
      <c r="AY261"/>
      <c r="AZ261"/>
      <c r="BB261" s="26"/>
      <c r="BC261" t="str">
        <f>_xlfn.LET(
    _xlpm.result, _xlfn.XLOOKUP(C261, Table1[company_name], Table1[Separate_removal_target], "NOT FOUND"),
    IF(_xlpm.result = "NOT FOUND", "NOT FOUND", IF(_xlpm.result = 0, "", _xlpm.result))
)</f>
        <v>No</v>
      </c>
      <c r="BD261"/>
      <c r="BF261" t="s">
        <v>5299</v>
      </c>
      <c r="BG261">
        <v>2032</v>
      </c>
      <c r="BL261" s="26"/>
      <c r="BN261" s="29"/>
      <c r="BP261" s="26"/>
    </row>
    <row r="262" spans="1:68" s="24" customFormat="1" ht="13.4" customHeight="1">
      <c r="A262" s="24">
        <v>259</v>
      </c>
      <c r="C262" s="26" t="s">
        <v>330</v>
      </c>
      <c r="D262" t="s">
        <v>7158</v>
      </c>
      <c r="F262" t="s">
        <v>2418</v>
      </c>
      <c r="H262" s="30" t="s">
        <v>331</v>
      </c>
      <c r="I262" s="24" t="s">
        <v>332</v>
      </c>
      <c r="J262" s="24">
        <v>-0.38900000000000001</v>
      </c>
      <c r="K262" s="24" t="s">
        <v>333</v>
      </c>
      <c r="L262" s="24">
        <v>40872</v>
      </c>
      <c r="N262" s="26">
        <v>31</v>
      </c>
      <c r="O262" s="24" t="s">
        <v>86</v>
      </c>
      <c r="P262" s="24">
        <v>2016</v>
      </c>
      <c r="Q262" s="26">
        <v>2025</v>
      </c>
      <c r="R262" s="39"/>
      <c r="S262" s="39"/>
      <c r="T262" s="40"/>
      <c r="U262" s="24" t="s">
        <v>86</v>
      </c>
      <c r="V262" s="24" t="s">
        <v>7324</v>
      </c>
      <c r="W262" s="24" t="s">
        <v>674</v>
      </c>
      <c r="X262" s="24" t="s">
        <v>3086</v>
      </c>
      <c r="Y262" s="24" t="s">
        <v>673</v>
      </c>
      <c r="Z262" s="24" t="s">
        <v>674</v>
      </c>
      <c r="AA262" s="24" t="s">
        <v>4262</v>
      </c>
      <c r="AB262" s="24" t="s">
        <v>86</v>
      </c>
      <c r="AC262" s="24" t="s">
        <v>86</v>
      </c>
      <c r="AD262" s="24" t="s">
        <v>4262</v>
      </c>
      <c r="AE262" s="26" t="s">
        <v>4262</v>
      </c>
      <c r="AF262" t="str">
        <f>_xlfn.LET(
    _xlpm.result, _xlfn.XLOOKUP(C262, Table1[company_name], Table1[End_target], "NOT FOUND"),
    IF(_xlpm.result = "NOT FOUND", "NOT FOUND", IF(_xlpm.result = 0, "", _xlpm.result))
)</f>
        <v>Net zero</v>
      </c>
      <c r="AG262"/>
      <c r="AH262"/>
      <c r="AI262"/>
      <c r="AJ262"/>
      <c r="AN262" t="str">
        <f>_xlfn.LET(
    _xlpm.result, _xlfn.XLOOKUP(C262, Table1[company_name], Table1[Carbon_credits], "NOT FOUND"),
    IF(_xlpm.result = "NOT FOUND", "NOT FOUND", IF(_xlpm.result = 0, "", _xlpm.result))
)</f>
        <v>Yes</v>
      </c>
      <c r="AO262"/>
      <c r="AQ262" s="26"/>
      <c r="AR262"/>
      <c r="AS262" t="s">
        <v>691</v>
      </c>
      <c r="AT262" t="s">
        <v>7438</v>
      </c>
      <c r="AU262">
        <v>2050</v>
      </c>
      <c r="AY262" t="s">
        <v>266</v>
      </c>
      <c r="AZ262" t="s">
        <v>418</v>
      </c>
      <c r="BB262" s="26"/>
      <c r="BC262" t="str">
        <f>_xlfn.LET(
    _xlpm.result, _xlfn.XLOOKUP(C262, Table1[company_name], Table1[Separate_removal_target], "NOT FOUND"),
    IF(_xlpm.result = "NOT FOUND", "NOT FOUND", IF(_xlpm.result = 0, "", _xlpm.result))
)</f>
        <v>No</v>
      </c>
      <c r="BD262" t="s">
        <v>86</v>
      </c>
      <c r="BF262" t="s">
        <v>7438</v>
      </c>
      <c r="BG262">
        <v>2050</v>
      </c>
      <c r="BL262" s="26"/>
      <c r="BN262" s="29"/>
      <c r="BP262" s="26"/>
    </row>
    <row r="263" spans="1:68" s="24" customFormat="1" ht="13.4" customHeight="1">
      <c r="A263" s="24">
        <v>260</v>
      </c>
      <c r="C263" s="26" t="s">
        <v>1672</v>
      </c>
      <c r="D263" t="s">
        <v>7161</v>
      </c>
      <c r="F263" t="s">
        <v>2439</v>
      </c>
      <c r="H263" s="30" t="s">
        <v>1673</v>
      </c>
      <c r="I263" s="24" t="s">
        <v>1674</v>
      </c>
      <c r="J263" s="24">
        <v>-0.44600000000000001</v>
      </c>
      <c r="K263" s="24" t="s">
        <v>1675</v>
      </c>
      <c r="L263" s="24">
        <v>25601</v>
      </c>
      <c r="N263" s="26">
        <v>31</v>
      </c>
      <c r="O263" s="24" t="s">
        <v>689</v>
      </c>
      <c r="Q263" s="26"/>
      <c r="R263" s="39"/>
      <c r="S263" s="39"/>
      <c r="T263" s="40"/>
      <c r="U263" s="24" t="s">
        <v>86</v>
      </c>
      <c r="V263" s="24" t="s">
        <v>870</v>
      </c>
      <c r="AB263" s="24" t="s">
        <v>86</v>
      </c>
      <c r="AC263" s="24" t="s">
        <v>689</v>
      </c>
      <c r="AE263" s="26"/>
      <c r="AF263" t="str">
        <f>_xlfn.LET(
    _xlpm.result, _xlfn.XLOOKUP(C263, Table1[company_name], Table1[End_target], "NOT FOUND"),
    IF(_xlpm.result = "NOT FOUND", "NOT FOUND", IF(_xlpm.result = 0, "", _xlpm.result))
)</f>
        <v>Net zero</v>
      </c>
      <c r="AG263"/>
      <c r="AH263"/>
      <c r="AI263"/>
      <c r="AJ263"/>
      <c r="AN263" t="str">
        <f>_xlfn.LET(
    _xlpm.result, _xlfn.XLOOKUP(C263, Table1[company_name], Table1[Carbon_credits], "NOT FOUND"),
    IF(_xlpm.result = "NOT FOUND", "NOT FOUND", IF(_xlpm.result = 0, "", _xlpm.result))
)</f>
        <v>Yes</v>
      </c>
      <c r="AO263"/>
      <c r="AQ263" s="26"/>
      <c r="AR263"/>
      <c r="AS263" t="s">
        <v>2283</v>
      </c>
      <c r="AT263" t="s">
        <v>5318</v>
      </c>
      <c r="AU263">
        <v>2050</v>
      </c>
      <c r="AY263" t="s">
        <v>266</v>
      </c>
      <c r="AZ263" t="s">
        <v>418</v>
      </c>
      <c r="BB263" s="26"/>
      <c r="BC263" t="str">
        <f>_xlfn.LET(
    _xlpm.result, _xlfn.XLOOKUP(C263, Table1[company_name], Table1[Separate_removal_target], "NOT FOUND"),
    IF(_xlpm.result = "NOT FOUND", "NOT FOUND", IF(_xlpm.result = 0, "", _xlpm.result))
)</f>
        <v>No</v>
      </c>
      <c r="BD263" t="s">
        <v>86</v>
      </c>
      <c r="BF263" t="s">
        <v>5318</v>
      </c>
      <c r="BG263">
        <v>2050</v>
      </c>
      <c r="BL263" s="26"/>
      <c r="BN263" s="29"/>
      <c r="BP263" s="26"/>
    </row>
    <row r="264" spans="1:68" s="24" customFormat="1" ht="13.4" customHeight="1">
      <c r="A264" s="24">
        <v>261</v>
      </c>
      <c r="C264" s="26" t="s">
        <v>1535</v>
      </c>
      <c r="D264" t="s">
        <v>7194</v>
      </c>
      <c r="F264" t="s">
        <v>2540</v>
      </c>
      <c r="H264" s="30" t="s">
        <v>1536</v>
      </c>
      <c r="I264" s="24" t="s">
        <v>1537</v>
      </c>
      <c r="J264" s="24">
        <v>-0.218</v>
      </c>
      <c r="K264" s="24" t="s">
        <v>1538</v>
      </c>
      <c r="L264" s="24">
        <v>207548</v>
      </c>
      <c r="N264" s="26">
        <v>31</v>
      </c>
      <c r="O264" s="24" t="s">
        <v>86</v>
      </c>
      <c r="P264" s="24">
        <v>2019</v>
      </c>
      <c r="Q264" s="26">
        <v>2050</v>
      </c>
      <c r="R264" s="39"/>
      <c r="S264" s="39"/>
      <c r="T264" s="40"/>
      <c r="U264" s="24" t="s">
        <v>86</v>
      </c>
      <c r="V264" s="24" t="s">
        <v>7324</v>
      </c>
      <c r="W264" s="24" t="s">
        <v>674</v>
      </c>
      <c r="X264" s="24" t="s">
        <v>3086</v>
      </c>
      <c r="Y264" s="24" t="s">
        <v>673</v>
      </c>
      <c r="Z264" s="24" t="s">
        <v>674</v>
      </c>
      <c r="AA264" s="24" t="s">
        <v>4274</v>
      </c>
      <c r="AB264" s="24" t="s">
        <v>86</v>
      </c>
      <c r="AC264" s="24" t="s">
        <v>86</v>
      </c>
      <c r="AD264" s="24" t="s">
        <v>4274</v>
      </c>
      <c r="AE264" s="26" t="s">
        <v>4274</v>
      </c>
      <c r="AF264" t="str">
        <f>_xlfn.LET(
    _xlpm.result, _xlfn.XLOOKUP(C264, Table1[company_name], Table1[End_target], "NOT FOUND"),
    IF(_xlpm.result = "NOT FOUND", "NOT FOUND", IF(_xlpm.result = 0, "", _xlpm.result))
)</f>
        <v>Other</v>
      </c>
      <c r="AG264"/>
      <c r="AH264"/>
      <c r="AI264"/>
      <c r="AJ264"/>
      <c r="AN264" t="str">
        <f>_xlfn.LET(
    _xlpm.result, _xlfn.XLOOKUP(C264, Table1[company_name], Table1[Carbon_credits], "NOT FOUND"),
    IF(_xlpm.result = "NOT FOUND", "NOT FOUND", IF(_xlpm.result = 0, "", _xlpm.result))
)</f>
        <v>Yes</v>
      </c>
      <c r="AO264"/>
      <c r="AQ264" s="26"/>
      <c r="AR264"/>
      <c r="AS264"/>
      <c r="AT264"/>
      <c r="AU264"/>
      <c r="AY264"/>
      <c r="AZ264"/>
      <c r="BB264" s="26"/>
      <c r="BC264" t="str">
        <f>_xlfn.LET(
    _xlpm.result, _xlfn.XLOOKUP(C264, Table1[company_name], Table1[Separate_removal_target], "NOT FOUND"),
    IF(_xlpm.result = "NOT FOUND", "NOT FOUND", IF(_xlpm.result = 0, "", _xlpm.result))
)</f>
        <v>No</v>
      </c>
      <c r="BD264"/>
      <c r="BF264"/>
      <c r="BG264"/>
      <c r="BL264" s="26"/>
      <c r="BN264" s="29"/>
      <c r="BP264" s="26"/>
    </row>
    <row r="265" spans="1:68" s="24" customFormat="1" ht="13.4" customHeight="1">
      <c r="A265" s="24">
        <v>262</v>
      </c>
      <c r="C265" s="26" t="s">
        <v>1288</v>
      </c>
      <c r="D265" t="s">
        <v>7235</v>
      </c>
      <c r="F265" t="s">
        <v>5345</v>
      </c>
      <c r="H265" s="30" t="s">
        <v>1289</v>
      </c>
      <c r="I265" s="24" t="s">
        <v>1290</v>
      </c>
      <c r="J265" s="24">
        <v>0.59799999999999998</v>
      </c>
      <c r="K265" s="24" t="s">
        <v>1291</v>
      </c>
      <c r="L265" s="24">
        <v>104890</v>
      </c>
      <c r="N265" s="26">
        <v>22</v>
      </c>
      <c r="O265" s="24" t="s">
        <v>86</v>
      </c>
      <c r="P265" s="24">
        <v>2020</v>
      </c>
      <c r="Q265" s="26">
        <v>2040</v>
      </c>
      <c r="R265" s="39"/>
      <c r="S265" s="39"/>
      <c r="T265" s="40"/>
      <c r="U265" s="24" t="s">
        <v>86</v>
      </c>
      <c r="V265" s="24" t="s">
        <v>7324</v>
      </c>
      <c r="W265" s="24" t="s">
        <v>674</v>
      </c>
      <c r="X265" s="24">
        <v>2030</v>
      </c>
      <c r="AB265" s="24" t="s">
        <v>689</v>
      </c>
      <c r="AC265" s="24" t="s">
        <v>689</v>
      </c>
      <c r="AE265" s="26"/>
      <c r="AF265" t="str">
        <f>_xlfn.LET(
    _xlpm.result, _xlfn.XLOOKUP(C265, Table1[company_name], Table1[End_target], "NOT FOUND"),
    IF(_xlpm.result = "NOT FOUND", "NOT FOUND", IF(_xlpm.result = 0, "", _xlpm.result))
)</f>
        <v>Net zero</v>
      </c>
      <c r="AG265"/>
      <c r="AH265"/>
      <c r="AI265"/>
      <c r="AJ265"/>
      <c r="AN265" t="str">
        <f>_xlfn.LET(
    _xlpm.result, _xlfn.XLOOKUP(C265, Table1[company_name], Table1[Carbon_credits], "NOT FOUND"),
    IF(_xlpm.result = "NOT FOUND", "NOT FOUND", IF(_xlpm.result = 0, "", _xlpm.result))
)</f>
        <v>Yes</v>
      </c>
      <c r="AO265"/>
      <c r="AQ265" s="26"/>
      <c r="AR265"/>
      <c r="AS265"/>
      <c r="AT265"/>
      <c r="AU265"/>
      <c r="AY265"/>
      <c r="AZ265"/>
      <c r="BB265" s="26"/>
      <c r="BC265" t="str">
        <f>_xlfn.LET(
    _xlpm.result, _xlfn.XLOOKUP(C265, Table1[company_name], Table1[Separate_removal_target], "NOT FOUND"),
    IF(_xlpm.result = "NOT FOUND", "NOT FOUND", IF(_xlpm.result = 0, "", _xlpm.result))
)</f>
        <v>Yes</v>
      </c>
      <c r="BD265"/>
      <c r="BF265"/>
      <c r="BG265"/>
      <c r="BL265" s="26"/>
      <c r="BN265" s="29"/>
      <c r="BP265" s="26"/>
    </row>
    <row r="266" spans="1:68" s="24" customFormat="1" ht="13.4" customHeight="1">
      <c r="A266" s="24">
        <v>263</v>
      </c>
      <c r="C266" s="26" t="s">
        <v>2007</v>
      </c>
      <c r="D266" t="s">
        <v>7217</v>
      </c>
      <c r="F266" t="s">
        <v>2540</v>
      </c>
      <c r="H266" s="30" t="s">
        <v>2008</v>
      </c>
      <c r="I266" s="24" t="s">
        <v>2009</v>
      </c>
      <c r="J266" s="24">
        <v>0.438</v>
      </c>
      <c r="K266" s="24" t="s">
        <v>2010</v>
      </c>
      <c r="L266" s="24">
        <v>51436</v>
      </c>
      <c r="N266" s="26">
        <v>31</v>
      </c>
      <c r="O266" s="24" t="s">
        <v>689</v>
      </c>
      <c r="Q266" s="26"/>
      <c r="R266" s="39"/>
      <c r="S266" s="39"/>
      <c r="T266" s="40"/>
      <c r="U266" s="24" t="s">
        <v>86</v>
      </c>
      <c r="V266" s="24" t="s">
        <v>265</v>
      </c>
      <c r="AB266" s="24" t="s">
        <v>689</v>
      </c>
      <c r="AC266" s="24" t="s">
        <v>689</v>
      </c>
      <c r="AE266" s="26"/>
      <c r="AF266" t="str">
        <f>_xlfn.LET(
    _xlpm.result, _xlfn.XLOOKUP(C266, Table1[company_name], Table1[End_target], "NOT FOUND"),
    IF(_xlpm.result = "NOT FOUND", "NOT FOUND", IF(_xlpm.result = 0, "", _xlpm.result))
)</f>
        <v>Emissions reduction target</v>
      </c>
      <c r="AG266"/>
      <c r="AH266"/>
      <c r="AI266"/>
      <c r="AJ266"/>
      <c r="AN266" t="str">
        <f>_xlfn.LET(
    _xlpm.result, _xlfn.XLOOKUP(C266, Table1[company_name], Table1[Carbon_credits], "NOT FOUND"),
    IF(_xlpm.result = "NOT FOUND", "NOT FOUND", IF(_xlpm.result = 0, "", _xlpm.result))
)</f>
        <v>Yes</v>
      </c>
      <c r="AO266"/>
      <c r="AQ266" s="26"/>
      <c r="AR266"/>
      <c r="AS266"/>
      <c r="AT266"/>
      <c r="AU266"/>
      <c r="AY266"/>
      <c r="AZ266"/>
      <c r="BB266" s="26"/>
      <c r="BC266" t="str">
        <f>_xlfn.LET(
    _xlpm.result, _xlfn.XLOOKUP(C266, Table1[company_name], Table1[Separate_removal_target], "NOT FOUND"),
    IF(_xlpm.result = "NOT FOUND", "NOT FOUND", IF(_xlpm.result = 0, "", _xlpm.result))
)</f>
        <v>No</v>
      </c>
      <c r="BD266" t="s">
        <v>86</v>
      </c>
      <c r="BF266" t="s">
        <v>5360</v>
      </c>
      <c r="BG266">
        <v>2030</v>
      </c>
      <c r="BL266" s="26"/>
      <c r="BN266" s="29"/>
      <c r="BP266" s="26"/>
    </row>
    <row r="267" spans="1:68" s="24" customFormat="1" ht="13.4" customHeight="1">
      <c r="A267" s="24">
        <v>264</v>
      </c>
      <c r="C267" s="26" t="s">
        <v>1151</v>
      </c>
      <c r="D267" t="s">
        <v>7195</v>
      </c>
      <c r="F267" t="s">
        <v>7286</v>
      </c>
      <c r="H267" s="30" t="s">
        <v>1152</v>
      </c>
      <c r="I267" s="24" t="s">
        <v>1153</v>
      </c>
      <c r="J267" s="24">
        <v>0.115</v>
      </c>
      <c r="K267" s="24" t="s">
        <v>1154</v>
      </c>
      <c r="L267" s="24">
        <v>94500</v>
      </c>
      <c r="N267" s="26">
        <v>9</v>
      </c>
      <c r="O267" s="24" t="s">
        <v>689</v>
      </c>
      <c r="Q267" s="26"/>
      <c r="R267" s="39"/>
      <c r="S267" s="39"/>
      <c r="T267" s="40"/>
      <c r="U267" s="24" t="s">
        <v>86</v>
      </c>
      <c r="V267" s="24" t="s">
        <v>7324</v>
      </c>
      <c r="W267" s="24" t="s">
        <v>674</v>
      </c>
      <c r="X267" s="24">
        <v>2030</v>
      </c>
      <c r="AB267" s="24" t="s">
        <v>689</v>
      </c>
      <c r="AC267" s="24" t="s">
        <v>689</v>
      </c>
      <c r="AE267" s="26"/>
      <c r="AF267" t="str">
        <f>_xlfn.LET(
    _xlpm.result, _xlfn.XLOOKUP(C267, Table1[company_name], Table1[End_target], "NOT FOUND"),
    IF(_xlpm.result = "NOT FOUND", "NOT FOUND", IF(_xlpm.result = 0, "", _xlpm.result))
)</f>
        <v>Carbon neutral(ity)</v>
      </c>
      <c r="AG267" t="s">
        <v>870</v>
      </c>
      <c r="AH267" t="s">
        <v>691</v>
      </c>
      <c r="AI267" t="s">
        <v>7439</v>
      </c>
      <c r="AJ267">
        <v>2035</v>
      </c>
      <c r="AN267" t="str">
        <f>_xlfn.LET(
    _xlpm.result, _xlfn.XLOOKUP(C267, Table1[company_name], Table1[Carbon_credits], "NOT FOUND"),
    IF(_xlpm.result = "NOT FOUND", "NOT FOUND", IF(_xlpm.result = 0, "", _xlpm.result))
)</f>
        <v>Not Specified</v>
      </c>
      <c r="AO267" t="s">
        <v>267</v>
      </c>
      <c r="AQ267" s="26"/>
      <c r="AR267"/>
      <c r="AS267"/>
      <c r="AT267"/>
      <c r="AU267"/>
      <c r="AY267"/>
      <c r="AZ267"/>
      <c r="BB267" s="26"/>
      <c r="BC267" t="str">
        <f>_xlfn.LET(
    _xlpm.result, _xlfn.XLOOKUP(C267, Table1[company_name], Table1[Separate_removal_target], "NOT FOUND"),
    IF(_xlpm.result = "NOT FOUND", "NOT FOUND", IF(_xlpm.result = 0, "", _xlpm.result))
)</f>
        <v>No</v>
      </c>
      <c r="BD267"/>
      <c r="BF267" t="s">
        <v>7439</v>
      </c>
      <c r="BG267">
        <v>2035</v>
      </c>
      <c r="BL267" s="26"/>
      <c r="BN267" s="29"/>
      <c r="BP267" s="26"/>
    </row>
    <row r="268" spans="1:68" s="24" customFormat="1" ht="13.4" customHeight="1">
      <c r="A268" s="24">
        <v>265</v>
      </c>
      <c r="C268" s="26" t="s">
        <v>1155</v>
      </c>
      <c r="D268" t="s">
        <v>7159</v>
      </c>
      <c r="F268" t="s">
        <v>2277</v>
      </c>
      <c r="H268" s="30" t="s">
        <v>1156</v>
      </c>
      <c r="I268" s="24" t="s">
        <v>1157</v>
      </c>
      <c r="J268" s="24">
        <v>0.316</v>
      </c>
      <c r="K268" s="24" t="s">
        <v>1158</v>
      </c>
      <c r="L268" s="24">
        <v>126893</v>
      </c>
      <c r="N268" s="26">
        <v>14</v>
      </c>
      <c r="O268" s="24" t="s">
        <v>689</v>
      </c>
      <c r="Q268" s="26"/>
      <c r="R268" s="39"/>
      <c r="S268" s="39"/>
      <c r="T268" s="40"/>
      <c r="U268" s="24" t="s">
        <v>86</v>
      </c>
      <c r="V268" s="24" t="s">
        <v>7324</v>
      </c>
      <c r="W268" s="24" t="s">
        <v>674</v>
      </c>
      <c r="X268" s="24">
        <v>2030</v>
      </c>
      <c r="AB268" s="24" t="s">
        <v>689</v>
      </c>
      <c r="AC268" s="24" t="s">
        <v>689</v>
      </c>
      <c r="AE268" s="26"/>
      <c r="AF268" t="str">
        <f>_xlfn.LET(
    _xlpm.result, _xlfn.XLOOKUP(C268, Table1[company_name], Table1[End_target], "NOT FOUND"),
    IF(_xlpm.result = "NOT FOUND", "NOT FOUND", IF(_xlpm.result = 0, "", _xlpm.result))
)</f>
        <v/>
      </c>
      <c r="AG268"/>
      <c r="AH268"/>
      <c r="AI268"/>
      <c r="AJ268"/>
      <c r="AN268" t="str">
        <f>_xlfn.LET(
    _xlpm.result, _xlfn.XLOOKUP(C268, Table1[company_name], Table1[Carbon_credits], "NOT FOUND"),
    IF(_xlpm.result = "NOT FOUND", "NOT FOUND", IF(_xlpm.result = 0, "", _xlpm.result))
)</f>
        <v/>
      </c>
      <c r="AO268"/>
      <c r="AQ268" s="26"/>
      <c r="AR268"/>
      <c r="AS268"/>
      <c r="AT268"/>
      <c r="AU268"/>
      <c r="AY268"/>
      <c r="AZ268"/>
      <c r="BB268" s="26"/>
      <c r="BC268" t="str">
        <f>_xlfn.LET(
    _xlpm.result, _xlfn.XLOOKUP(C268, Table1[company_name], Table1[Separate_removal_target], "NOT FOUND"),
    IF(_xlpm.result = "NOT FOUND", "NOT FOUND", IF(_xlpm.result = 0, "", _xlpm.result))
)</f>
        <v/>
      </c>
      <c r="BD268"/>
      <c r="BF268"/>
      <c r="BG268"/>
      <c r="BL268" s="26"/>
      <c r="BN268" s="29"/>
      <c r="BP268" s="26"/>
    </row>
    <row r="269" spans="1:68" s="24" customFormat="1" ht="13.4" customHeight="1">
      <c r="A269" s="24">
        <v>266</v>
      </c>
      <c r="C269" s="26" t="s">
        <v>1159</v>
      </c>
      <c r="D269" t="s">
        <v>7154</v>
      </c>
      <c r="F269" t="s">
        <v>2277</v>
      </c>
      <c r="H269" s="30" t="s">
        <v>1160</v>
      </c>
      <c r="I269" s="24" t="s">
        <v>1161</v>
      </c>
      <c r="J269" s="24">
        <v>0.84299999999999997</v>
      </c>
      <c r="K269" s="24" t="s">
        <v>1162</v>
      </c>
      <c r="L269" s="24">
        <v>23465</v>
      </c>
      <c r="N269" s="26">
        <v>2</v>
      </c>
      <c r="O269" s="24" t="s">
        <v>689</v>
      </c>
      <c r="Q269" s="26"/>
      <c r="R269" s="39"/>
      <c r="S269" s="39"/>
      <c r="T269" s="40"/>
      <c r="U269" s="24" t="s">
        <v>689</v>
      </c>
      <c r="V269" s="24" t="s">
        <v>689</v>
      </c>
      <c r="AB269" s="24" t="s">
        <v>689</v>
      </c>
      <c r="AC269" s="24" t="s">
        <v>689</v>
      </c>
      <c r="AE269" s="26"/>
      <c r="AF269" t="str">
        <f>_xlfn.LET(
    _xlpm.result, _xlfn.XLOOKUP(C269, Table1[company_name], Table1[End_target], "NOT FOUND"),
    IF(_xlpm.result = "NOT FOUND", "NOT FOUND", IF(_xlpm.result = 0, "", _xlpm.result))
)</f>
        <v>No target</v>
      </c>
      <c r="AG269"/>
      <c r="AH269"/>
      <c r="AI269"/>
      <c r="AJ269"/>
      <c r="AN269" t="str">
        <f>_xlfn.LET(
    _xlpm.result, _xlfn.XLOOKUP(C269, Table1[company_name], Table1[Carbon_credits], "NOT FOUND"),
    IF(_xlpm.result = "NOT FOUND", "NOT FOUND", IF(_xlpm.result = 0, "", _xlpm.result))
)</f>
        <v>Not Specified</v>
      </c>
      <c r="AO269"/>
      <c r="AQ269" s="26"/>
      <c r="AR269"/>
      <c r="AS269"/>
      <c r="AT269"/>
      <c r="AU269"/>
      <c r="AY269"/>
      <c r="AZ269"/>
      <c r="BB269" s="26"/>
      <c r="BC269" t="str">
        <f>_xlfn.LET(
    _xlpm.result, _xlfn.XLOOKUP(C269, Table1[company_name], Table1[Separate_removal_target], "NOT FOUND"),
    IF(_xlpm.result = "NOT FOUND", "NOT FOUND", IF(_xlpm.result = 0, "", _xlpm.result))
)</f>
        <v>No</v>
      </c>
      <c r="BD269"/>
      <c r="BF269"/>
      <c r="BG269"/>
      <c r="BL269" s="26"/>
      <c r="BN269" s="29"/>
      <c r="BP269" s="26"/>
    </row>
    <row r="270" spans="1:68" s="24" customFormat="1" ht="13.4" customHeight="1">
      <c r="A270" s="24">
        <v>267</v>
      </c>
      <c r="C270" s="26" t="s">
        <v>1163</v>
      </c>
      <c r="D270" t="s">
        <v>7222</v>
      </c>
      <c r="F270" t="s">
        <v>7286</v>
      </c>
      <c r="H270" s="30" t="s">
        <v>1164</v>
      </c>
      <c r="I270" s="24" t="s">
        <v>1165</v>
      </c>
      <c r="J270" s="24">
        <v>9.7000000000000003E-2</v>
      </c>
      <c r="K270" s="24" t="s">
        <v>1166</v>
      </c>
      <c r="L270" s="24">
        <v>36815</v>
      </c>
      <c r="N270" s="26">
        <v>5</v>
      </c>
      <c r="O270" s="24" t="s">
        <v>689</v>
      </c>
      <c r="Q270" s="26"/>
      <c r="R270" s="39"/>
      <c r="S270" s="39"/>
      <c r="T270" s="40"/>
      <c r="U270" s="24" t="s">
        <v>689</v>
      </c>
      <c r="V270" s="24" t="s">
        <v>689</v>
      </c>
      <c r="AB270" s="24" t="s">
        <v>689</v>
      </c>
      <c r="AC270" s="24" t="s">
        <v>689</v>
      </c>
      <c r="AE270" s="26"/>
      <c r="AF270" t="str">
        <f>_xlfn.LET(
    _xlpm.result, _xlfn.XLOOKUP(C270, Table1[company_name], Table1[End_target], "NOT FOUND"),
    IF(_xlpm.result = "NOT FOUND", "NOT FOUND", IF(_xlpm.result = 0, "", _xlpm.result))
)</f>
        <v>Emissions reduction target</v>
      </c>
      <c r="AG270"/>
      <c r="AH270"/>
      <c r="AI270"/>
      <c r="AJ270"/>
      <c r="AN270" t="str">
        <f>_xlfn.LET(
    _xlpm.result, _xlfn.XLOOKUP(C270, Table1[company_name], Table1[Carbon_credits], "NOT FOUND"),
    IF(_xlpm.result = "NOT FOUND", "NOT FOUND", IF(_xlpm.result = 0, "", _xlpm.result))
)</f>
        <v>Not Specified</v>
      </c>
      <c r="AO270"/>
      <c r="AQ270" s="26"/>
      <c r="AR270"/>
      <c r="AS270"/>
      <c r="AT270"/>
      <c r="AU270"/>
      <c r="AY270"/>
      <c r="AZ270"/>
      <c r="BB270" s="26"/>
      <c r="BC270" t="str">
        <f>_xlfn.LET(
    _xlpm.result, _xlfn.XLOOKUP(C270, Table1[company_name], Table1[Separate_removal_target], "NOT FOUND"),
    IF(_xlpm.result = "NOT FOUND", "NOT FOUND", IF(_xlpm.result = 0, "", _xlpm.result))
)</f>
        <v>No</v>
      </c>
      <c r="BD270" t="s">
        <v>86</v>
      </c>
      <c r="BF270" t="s">
        <v>5378</v>
      </c>
      <c r="BG270">
        <v>2034</v>
      </c>
      <c r="BL270" s="26"/>
      <c r="BN270" s="29"/>
      <c r="BP270" s="26"/>
    </row>
    <row r="271" spans="1:68" s="24" customFormat="1" ht="13.4" customHeight="1">
      <c r="A271" s="24">
        <v>268</v>
      </c>
      <c r="C271" s="26" t="s">
        <v>204</v>
      </c>
      <c r="D271" t="s">
        <v>7231</v>
      </c>
      <c r="F271" t="s">
        <v>7286</v>
      </c>
      <c r="H271" s="30" t="s">
        <v>205</v>
      </c>
      <c r="I271" s="24" t="s">
        <v>206</v>
      </c>
      <c r="J271" s="24">
        <v>2.9000000000000001E-2</v>
      </c>
      <c r="K271" s="24" t="s">
        <v>207</v>
      </c>
      <c r="L271" s="24">
        <v>133300</v>
      </c>
      <c r="N271" s="26">
        <v>30</v>
      </c>
      <c r="O271" s="24" t="s">
        <v>689</v>
      </c>
      <c r="Q271" s="26"/>
      <c r="R271" s="39"/>
      <c r="S271" s="39"/>
      <c r="T271" s="40"/>
      <c r="U271" s="24" t="s">
        <v>86</v>
      </c>
      <c r="V271" s="24" t="s">
        <v>7324</v>
      </c>
      <c r="W271" s="24" t="s">
        <v>7399</v>
      </c>
      <c r="X271" s="24">
        <v>2035</v>
      </c>
      <c r="AB271" s="24" t="s">
        <v>689</v>
      </c>
      <c r="AC271" s="24" t="s">
        <v>689</v>
      </c>
      <c r="AE271" s="26"/>
      <c r="AF271" t="str">
        <f>_xlfn.LET(
    _xlpm.result, _xlfn.XLOOKUP(C271, Table1[company_name], Table1[End_target], "NOT FOUND"),
    IF(_xlpm.result = "NOT FOUND", "NOT FOUND", IF(_xlpm.result = 0, "", _xlpm.result))
)</f>
        <v>Net zero</v>
      </c>
      <c r="AG271"/>
      <c r="AH271"/>
      <c r="AI271"/>
      <c r="AJ271"/>
      <c r="AN271" t="str">
        <f>_xlfn.LET(
    _xlpm.result, _xlfn.XLOOKUP(C271, Table1[company_name], Table1[Carbon_credits], "NOT FOUND"),
    IF(_xlpm.result = "NOT FOUND", "NOT FOUND", IF(_xlpm.result = 0, "", _xlpm.result))
)</f>
        <v>Yes</v>
      </c>
      <c r="AO271"/>
      <c r="AQ271" s="26"/>
      <c r="AR271"/>
      <c r="AS271"/>
      <c r="AT271"/>
      <c r="AU271"/>
      <c r="AY271"/>
      <c r="AZ271"/>
      <c r="BB271" s="26"/>
      <c r="BC271" t="str">
        <f>_xlfn.LET(
    _xlpm.result, _xlfn.XLOOKUP(C271, Table1[company_name], Table1[Separate_removal_target], "NOT FOUND"),
    IF(_xlpm.result = "NOT FOUND", "NOT FOUND", IF(_xlpm.result = 0, "", _xlpm.result))
)</f>
        <v>No</v>
      </c>
      <c r="BD271"/>
      <c r="BF271"/>
      <c r="BG271"/>
      <c r="BL271" s="26"/>
      <c r="BN271" s="29"/>
      <c r="BP271" s="26"/>
    </row>
    <row r="272" spans="1:68" s="24" customFormat="1" ht="13.4" customHeight="1">
      <c r="A272" s="24">
        <v>269</v>
      </c>
      <c r="C272" s="26" t="s">
        <v>1167</v>
      </c>
      <c r="D272" t="s">
        <v>7195</v>
      </c>
      <c r="F272" t="s">
        <v>2277</v>
      </c>
      <c r="H272" s="30" t="s">
        <v>1168</v>
      </c>
      <c r="I272" s="24" t="s">
        <v>1169</v>
      </c>
      <c r="J272" s="24">
        <v>8.6999999999999994E-2</v>
      </c>
      <c r="K272" s="24" t="s">
        <v>1170</v>
      </c>
      <c r="L272" s="24">
        <v>240617</v>
      </c>
      <c r="N272" s="26">
        <v>17</v>
      </c>
      <c r="O272" s="24" t="s">
        <v>689</v>
      </c>
      <c r="Q272" s="26"/>
      <c r="R272" s="39"/>
      <c r="S272" s="39"/>
      <c r="T272" s="40"/>
      <c r="U272" s="24" t="s">
        <v>86</v>
      </c>
      <c r="V272" s="24" t="s">
        <v>7324</v>
      </c>
      <c r="W272" s="24" t="s">
        <v>674</v>
      </c>
      <c r="X272" s="24">
        <v>2030</v>
      </c>
      <c r="AB272" s="24" t="s">
        <v>689</v>
      </c>
      <c r="AC272" s="24" t="s">
        <v>689</v>
      </c>
      <c r="AE272" s="26"/>
      <c r="AF272" t="str">
        <f>_xlfn.LET(
    _xlpm.result, _xlfn.XLOOKUP(C272, Table1[company_name], Table1[End_target], "NOT FOUND"),
    IF(_xlpm.result = "NOT FOUND", "NOT FOUND", IF(_xlpm.result = 0, "", _xlpm.result))
)</f>
        <v>No target</v>
      </c>
      <c r="AG272"/>
      <c r="AH272"/>
      <c r="AI272"/>
      <c r="AJ272"/>
      <c r="AN272" t="str">
        <f>_xlfn.LET(
    _xlpm.result, _xlfn.XLOOKUP(C272, Table1[company_name], Table1[Carbon_credits], "NOT FOUND"),
    IF(_xlpm.result = "NOT FOUND", "NOT FOUND", IF(_xlpm.result = 0, "", _xlpm.result))
)</f>
        <v>Not Specified</v>
      </c>
      <c r="AO272"/>
      <c r="AQ272" s="26"/>
      <c r="AR272"/>
      <c r="AS272"/>
      <c r="AT272"/>
      <c r="AU272"/>
      <c r="AY272"/>
      <c r="AZ272"/>
      <c r="BB272" s="26"/>
      <c r="BC272" t="str">
        <f>_xlfn.LET(
    _xlpm.result, _xlfn.XLOOKUP(C272, Table1[company_name], Table1[Separate_removal_target], "NOT FOUND"),
    IF(_xlpm.result = "NOT FOUND", "NOT FOUND", IF(_xlpm.result = 0, "", _xlpm.result))
)</f>
        <v>No</v>
      </c>
      <c r="BD272"/>
      <c r="BF272"/>
      <c r="BG272"/>
      <c r="BL272" s="26"/>
      <c r="BN272" s="29"/>
      <c r="BP272" s="26"/>
    </row>
    <row r="273" spans="1:68" s="24" customFormat="1" ht="13.4" customHeight="1">
      <c r="A273" s="24">
        <v>270</v>
      </c>
      <c r="C273" s="26" t="s">
        <v>245</v>
      </c>
      <c r="D273" t="s">
        <v>7216</v>
      </c>
      <c r="F273" t="s">
        <v>7287</v>
      </c>
      <c r="H273" s="30" t="s">
        <v>246</v>
      </c>
      <c r="I273" s="24" t="s">
        <v>247</v>
      </c>
      <c r="J273" s="24">
        <v>0.18099999999999999</v>
      </c>
      <c r="K273" s="24" t="s">
        <v>248</v>
      </c>
      <c r="L273" s="24">
        <v>94300</v>
      </c>
      <c r="N273" s="26">
        <v>24</v>
      </c>
      <c r="O273" s="24" t="s">
        <v>86</v>
      </c>
      <c r="P273" s="24">
        <v>2016</v>
      </c>
      <c r="Q273" s="26">
        <v>2025</v>
      </c>
      <c r="R273" s="39"/>
      <c r="S273" s="39"/>
      <c r="T273" s="40"/>
      <c r="U273" s="24" t="s">
        <v>86</v>
      </c>
      <c r="V273" s="24" t="s">
        <v>7324</v>
      </c>
      <c r="W273" s="24" t="s">
        <v>674</v>
      </c>
      <c r="X273" s="24" t="s">
        <v>3086</v>
      </c>
      <c r="Y273" s="24" t="s">
        <v>673</v>
      </c>
      <c r="Z273" s="24" t="s">
        <v>674</v>
      </c>
      <c r="AA273" s="24" t="s">
        <v>5174</v>
      </c>
      <c r="AB273" s="24" t="s">
        <v>86</v>
      </c>
      <c r="AC273" s="24" t="s">
        <v>86</v>
      </c>
      <c r="AD273" s="24" t="s">
        <v>5174</v>
      </c>
      <c r="AE273" s="26" t="s">
        <v>5174</v>
      </c>
      <c r="AF273" t="str">
        <f>_xlfn.LET(
    _xlpm.result, _xlfn.XLOOKUP(C273, Table1[company_name], Table1[End_target], "NOT FOUND"),
    IF(_xlpm.result = "NOT FOUND", "NOT FOUND", IF(_xlpm.result = 0, "", _xlpm.result))
)</f>
        <v>Net zero</v>
      </c>
      <c r="AG273"/>
      <c r="AH273"/>
      <c r="AI273"/>
      <c r="AJ273"/>
      <c r="AN273" t="str">
        <f>_xlfn.LET(
    _xlpm.result, _xlfn.XLOOKUP(C273, Table1[company_name], Table1[Carbon_credits], "NOT FOUND"),
    IF(_xlpm.result = "NOT FOUND", "NOT FOUND", IF(_xlpm.result = 0, "", _xlpm.result))
)</f>
        <v>Not Specified</v>
      </c>
      <c r="AO273"/>
      <c r="AQ273" s="26"/>
      <c r="AR273"/>
      <c r="AS273" t="s">
        <v>2283</v>
      </c>
      <c r="AT273" t="s">
        <v>5410</v>
      </c>
      <c r="AU273">
        <v>2045</v>
      </c>
      <c r="AY273" t="s">
        <v>267</v>
      </c>
      <c r="AZ273" t="s">
        <v>418</v>
      </c>
      <c r="BB273" s="26"/>
      <c r="BC273" t="str">
        <f>_xlfn.LET(
    _xlpm.result, _xlfn.XLOOKUP(C273, Table1[company_name], Table1[Separate_removal_target], "NOT FOUND"),
    IF(_xlpm.result = "NOT FOUND", "NOT FOUND", IF(_xlpm.result = 0, "", _xlpm.result))
)</f>
        <v>Yes</v>
      </c>
      <c r="BD273" t="s">
        <v>86</v>
      </c>
      <c r="BF273" t="s">
        <v>5410</v>
      </c>
      <c r="BG273">
        <v>2045</v>
      </c>
      <c r="BL273" s="26"/>
      <c r="BN273" s="29"/>
      <c r="BP273" s="26"/>
    </row>
    <row r="274" spans="1:68" s="24" customFormat="1" ht="13.4" customHeight="1">
      <c r="A274" s="24">
        <v>271</v>
      </c>
      <c r="C274" s="26" t="s">
        <v>1173</v>
      </c>
      <c r="D274" t="s">
        <v>7224</v>
      </c>
      <c r="F274" t="s">
        <v>7286</v>
      </c>
      <c r="H274" s="30" t="s">
        <v>1174</v>
      </c>
      <c r="I274" s="24" t="s">
        <v>1175</v>
      </c>
      <c r="J274" s="24">
        <v>-2.8000000000000001E-2</v>
      </c>
      <c r="K274" s="24" t="s">
        <v>1176</v>
      </c>
      <c r="L274" s="24">
        <v>52600</v>
      </c>
      <c r="N274" s="26">
        <v>15</v>
      </c>
      <c r="O274" s="24" t="s">
        <v>86</v>
      </c>
      <c r="P274" s="24">
        <v>2018</v>
      </c>
      <c r="Q274" s="26">
        <v>2021</v>
      </c>
      <c r="R274" s="39"/>
      <c r="S274" s="39"/>
      <c r="T274" s="40"/>
      <c r="U274" s="24" t="s">
        <v>86</v>
      </c>
      <c r="V274" s="24" t="s">
        <v>7324</v>
      </c>
      <c r="W274" s="24" t="s">
        <v>674</v>
      </c>
      <c r="X274" s="24">
        <v>2030</v>
      </c>
      <c r="AB274" s="24" t="s">
        <v>689</v>
      </c>
      <c r="AC274" s="24" t="s">
        <v>689</v>
      </c>
      <c r="AE274" s="26"/>
      <c r="AF274" t="str">
        <f>_xlfn.LET(
    _xlpm.result, _xlfn.XLOOKUP(C274, Table1[company_name], Table1[End_target], "NOT FOUND"),
    IF(_xlpm.result = "NOT FOUND", "NOT FOUND", IF(_xlpm.result = 0, "", _xlpm.result))
)</f>
        <v>Emissions reduction target</v>
      </c>
      <c r="AG274"/>
      <c r="AH274"/>
      <c r="AI274"/>
      <c r="AJ274"/>
      <c r="AN274" t="str">
        <f>_xlfn.LET(
    _xlpm.result, _xlfn.XLOOKUP(C274, Table1[company_name], Table1[Carbon_credits], "NOT FOUND"),
    IF(_xlpm.result = "NOT FOUND", "NOT FOUND", IF(_xlpm.result = 0, "", _xlpm.result))
)</f>
        <v>No</v>
      </c>
      <c r="AO274"/>
      <c r="AQ274" s="26"/>
      <c r="AR274"/>
      <c r="AS274"/>
      <c r="AT274"/>
      <c r="AU274"/>
      <c r="AY274"/>
      <c r="AZ274"/>
      <c r="BB274" s="26"/>
      <c r="BC274" t="str">
        <f>_xlfn.LET(
    _xlpm.result, _xlfn.XLOOKUP(C274, Table1[company_name], Table1[Separate_removal_target], "NOT FOUND"),
    IF(_xlpm.result = "NOT FOUND", "NOT FOUND", IF(_xlpm.result = 0, "", _xlpm.result))
)</f>
        <v>No</v>
      </c>
      <c r="BD274" t="s">
        <v>86</v>
      </c>
      <c r="BF274" t="s">
        <v>5418</v>
      </c>
      <c r="BG274">
        <v>2030</v>
      </c>
      <c r="BL274" s="26"/>
      <c r="BN274" s="29"/>
      <c r="BP274" s="26"/>
    </row>
    <row r="275" spans="1:68" s="24" customFormat="1" ht="13.4" customHeight="1">
      <c r="A275" s="24">
        <v>272</v>
      </c>
      <c r="C275" s="26" t="s">
        <v>1181</v>
      </c>
      <c r="D275" t="s">
        <v>7206</v>
      </c>
      <c r="F275" t="s">
        <v>7281</v>
      </c>
      <c r="H275" s="30" t="s">
        <v>1182</v>
      </c>
      <c r="I275" s="24" t="s">
        <v>1183</v>
      </c>
      <c r="J275" s="24">
        <v>-0.36499999999999999</v>
      </c>
      <c r="K275" s="24" t="s">
        <v>1184</v>
      </c>
      <c r="L275" s="24">
        <v>44502</v>
      </c>
      <c r="N275" s="26">
        <v>31</v>
      </c>
      <c r="O275" s="24" t="s">
        <v>689</v>
      </c>
      <c r="Q275" s="26"/>
      <c r="R275" s="39"/>
      <c r="S275" s="39"/>
      <c r="T275" s="40"/>
      <c r="U275" s="24" t="s">
        <v>86</v>
      </c>
      <c r="V275" s="24" t="s">
        <v>7324</v>
      </c>
      <c r="W275" s="24" t="s">
        <v>674</v>
      </c>
      <c r="X275" s="24">
        <v>2030</v>
      </c>
      <c r="AB275" s="24" t="s">
        <v>689</v>
      </c>
      <c r="AC275" s="24" t="s">
        <v>689</v>
      </c>
      <c r="AE275" s="26"/>
      <c r="AF275" t="str">
        <f>_xlfn.LET(
    _xlpm.result, _xlfn.XLOOKUP(C275, Table1[company_name], Table1[End_target], "NOT FOUND"),
    IF(_xlpm.result = "NOT FOUND", "NOT FOUND", IF(_xlpm.result = 0, "", _xlpm.result))
)</f>
        <v>Net zero</v>
      </c>
      <c r="AG275"/>
      <c r="AH275"/>
      <c r="AI275"/>
      <c r="AJ275"/>
      <c r="AN275" t="str">
        <f>_xlfn.LET(
    _xlpm.result, _xlfn.XLOOKUP(C275, Table1[company_name], Table1[Carbon_credits], "NOT FOUND"),
    IF(_xlpm.result = "NOT FOUND", "NOT FOUND", IF(_xlpm.result = 0, "", _xlpm.result))
)</f>
        <v>Not Specified</v>
      </c>
      <c r="AO275"/>
      <c r="AQ275" s="26"/>
      <c r="AR275"/>
      <c r="AS275"/>
      <c r="AT275"/>
      <c r="AU275"/>
      <c r="AY275"/>
      <c r="AZ275"/>
      <c r="BB275" s="26"/>
      <c r="BC275" t="str">
        <f>_xlfn.LET(
    _xlpm.result, _xlfn.XLOOKUP(C275, Table1[company_name], Table1[Separate_removal_target], "NOT FOUND"),
    IF(_xlpm.result = "NOT FOUND", "NOT FOUND", IF(_xlpm.result = 0, "", _xlpm.result))
)</f>
        <v>No</v>
      </c>
      <c r="BD275"/>
      <c r="BF275"/>
      <c r="BG275"/>
      <c r="BL275" s="26"/>
      <c r="BN275" s="29"/>
      <c r="BP275" s="26"/>
    </row>
    <row r="276" spans="1:68" s="24" customFormat="1" ht="13.4" customHeight="1">
      <c r="A276" s="24">
        <v>273</v>
      </c>
      <c r="C276" s="26" t="s">
        <v>614</v>
      </c>
      <c r="D276" t="s">
        <v>7210</v>
      </c>
      <c r="F276" t="s">
        <v>7286</v>
      </c>
      <c r="H276" s="30" t="s">
        <v>615</v>
      </c>
      <c r="I276" s="24" t="s">
        <v>616</v>
      </c>
      <c r="J276" s="24">
        <v>-0.182</v>
      </c>
      <c r="K276" s="24" t="s">
        <v>617</v>
      </c>
      <c r="L276" s="24">
        <v>90400</v>
      </c>
      <c r="N276" s="26">
        <v>26</v>
      </c>
      <c r="O276" s="24" t="s">
        <v>86</v>
      </c>
      <c r="P276" s="24">
        <v>2023</v>
      </c>
      <c r="Q276" s="26">
        <v>2030</v>
      </c>
      <c r="R276" s="39"/>
      <c r="S276" s="39"/>
      <c r="T276" s="40"/>
      <c r="U276" s="24" t="s">
        <v>86</v>
      </c>
      <c r="V276" s="24" t="s">
        <v>7324</v>
      </c>
      <c r="W276" s="24" t="s">
        <v>674</v>
      </c>
      <c r="X276" s="24" t="s">
        <v>3086</v>
      </c>
      <c r="Y276" s="24" t="s">
        <v>673</v>
      </c>
      <c r="Z276" s="24" t="s">
        <v>674</v>
      </c>
      <c r="AA276" s="24" t="s">
        <v>4262</v>
      </c>
      <c r="AB276" s="24" t="s">
        <v>86</v>
      </c>
      <c r="AC276" s="24" t="s">
        <v>86</v>
      </c>
      <c r="AD276" s="24" t="s">
        <v>4262</v>
      </c>
      <c r="AE276" s="26" t="s">
        <v>4262</v>
      </c>
      <c r="AF276" t="str">
        <f>_xlfn.LET(
    _xlpm.result, _xlfn.XLOOKUP(C276, Table1[company_name], Table1[End_target], "NOT FOUND"),
    IF(_xlpm.result = "NOT FOUND", "NOT FOUND", IF(_xlpm.result = 0, "", _xlpm.result))
)</f>
        <v>Net zero</v>
      </c>
      <c r="AG276"/>
      <c r="AH276"/>
      <c r="AI276"/>
      <c r="AJ276"/>
      <c r="AN276" t="str">
        <f>_xlfn.LET(
    _xlpm.result, _xlfn.XLOOKUP(C276, Table1[company_name], Table1[Carbon_credits], "NOT FOUND"),
    IF(_xlpm.result = "NOT FOUND", "NOT FOUND", IF(_xlpm.result = 0, "", _xlpm.result))
)</f>
        <v>Not Specified</v>
      </c>
      <c r="AO276"/>
      <c r="AQ276" s="26"/>
      <c r="AR276"/>
      <c r="AS276" t="s">
        <v>2283</v>
      </c>
      <c r="AT276" t="s">
        <v>7440</v>
      </c>
      <c r="AU276">
        <v>2040</v>
      </c>
      <c r="AY276" t="s">
        <v>267</v>
      </c>
      <c r="AZ276" t="s">
        <v>267</v>
      </c>
      <c r="BB276" s="26"/>
      <c r="BC276" t="str">
        <f>_xlfn.LET(
    _xlpm.result, _xlfn.XLOOKUP(C276, Table1[company_name], Table1[Separate_removal_target], "NOT FOUND"),
    IF(_xlpm.result = "NOT FOUND", "NOT FOUND", IF(_xlpm.result = 0, "", _xlpm.result))
)</f>
        <v>Yes</v>
      </c>
      <c r="BD276" t="s">
        <v>86</v>
      </c>
      <c r="BF276" t="s">
        <v>7440</v>
      </c>
      <c r="BG276">
        <v>2040</v>
      </c>
      <c r="BL276" s="26"/>
      <c r="BN276" s="29"/>
      <c r="BP276" s="26"/>
    </row>
    <row r="277" spans="1:68" s="24" customFormat="1" ht="13.4" customHeight="1">
      <c r="A277" s="24">
        <v>274</v>
      </c>
      <c r="C277" s="26" t="s">
        <v>1680</v>
      </c>
      <c r="D277" t="s">
        <v>7158</v>
      </c>
      <c r="F277" t="s">
        <v>7288</v>
      </c>
      <c r="H277" s="30" t="s">
        <v>1681</v>
      </c>
      <c r="I277" s="24" t="s">
        <v>1682</v>
      </c>
      <c r="J277" s="24">
        <v>0.14899999999999999</v>
      </c>
      <c r="K277" s="24" t="s">
        <v>1683</v>
      </c>
      <c r="L277" s="24">
        <v>59594</v>
      </c>
      <c r="N277" s="26">
        <v>20</v>
      </c>
      <c r="O277" s="24" t="s">
        <v>689</v>
      </c>
      <c r="Q277" s="26"/>
      <c r="R277" s="39"/>
      <c r="S277" s="39"/>
      <c r="T277" s="40"/>
      <c r="U277" s="24" t="s">
        <v>86</v>
      </c>
      <c r="V277" s="24" t="s">
        <v>870</v>
      </c>
      <c r="AB277" s="24" t="s">
        <v>689</v>
      </c>
      <c r="AC277" s="24" t="s">
        <v>689</v>
      </c>
      <c r="AE277" s="26"/>
      <c r="AF277" t="str">
        <f>_xlfn.LET(
    _xlpm.result, _xlfn.XLOOKUP(C277, Table1[company_name], Table1[End_target], "NOT FOUND"),
    IF(_xlpm.result = "NOT FOUND", "NOT FOUND", IF(_xlpm.result = 0, "", _xlpm.result))
)</f>
        <v>Net zero</v>
      </c>
      <c r="AG277"/>
      <c r="AH277"/>
      <c r="AI277"/>
      <c r="AJ277"/>
      <c r="AN277" t="str">
        <f>_xlfn.LET(
    _xlpm.result, _xlfn.XLOOKUP(C277, Table1[company_name], Table1[Carbon_credits], "NOT FOUND"),
    IF(_xlpm.result = "NOT FOUND", "NOT FOUND", IF(_xlpm.result = 0, "", _xlpm.result))
)</f>
        <v>Yes</v>
      </c>
      <c r="AO277"/>
      <c r="AQ277" s="26"/>
      <c r="AR277"/>
      <c r="AS277"/>
      <c r="AT277"/>
      <c r="AU277"/>
      <c r="AY277"/>
      <c r="AZ277"/>
      <c r="BB277" s="26"/>
      <c r="BC277" t="str">
        <f>_xlfn.LET(
    _xlpm.result, _xlfn.XLOOKUP(C277, Table1[company_name], Table1[Separate_removal_target], "NOT FOUND"),
    IF(_xlpm.result = "NOT FOUND", "NOT FOUND", IF(_xlpm.result = 0, "", _xlpm.result))
)</f>
        <v>No</v>
      </c>
      <c r="BD277"/>
      <c r="BF277"/>
      <c r="BG277"/>
      <c r="BL277" s="26"/>
      <c r="BN277" s="29"/>
      <c r="BP277" s="26"/>
    </row>
    <row r="278" spans="1:68" s="24" customFormat="1" ht="13.4" customHeight="1">
      <c r="A278" s="24">
        <v>275</v>
      </c>
      <c r="C278" s="26" t="s">
        <v>1036</v>
      </c>
      <c r="D278" t="s">
        <v>7167</v>
      </c>
      <c r="F278" t="s">
        <v>7286</v>
      </c>
      <c r="H278" s="30" t="s">
        <v>1037</v>
      </c>
      <c r="I278" s="24" t="s">
        <v>1038</v>
      </c>
      <c r="J278" s="24">
        <v>-0.15</v>
      </c>
      <c r="K278" s="24" t="s">
        <v>1039</v>
      </c>
      <c r="L278" s="24">
        <v>58000</v>
      </c>
      <c r="N278" s="26">
        <v>31</v>
      </c>
      <c r="O278" s="24" t="s">
        <v>86</v>
      </c>
      <c r="P278" s="24">
        <v>2016</v>
      </c>
      <c r="Q278" s="26">
        <v>2025</v>
      </c>
      <c r="R278" s="39"/>
      <c r="S278" s="39"/>
      <c r="T278" s="40"/>
      <c r="U278" s="24" t="s">
        <v>86</v>
      </c>
      <c r="V278" s="24" t="s">
        <v>7324</v>
      </c>
      <c r="W278" s="24" t="s">
        <v>674</v>
      </c>
      <c r="X278" s="24" t="s">
        <v>3086</v>
      </c>
      <c r="Y278" s="24" t="s">
        <v>673</v>
      </c>
      <c r="Z278" s="24" t="s">
        <v>674</v>
      </c>
      <c r="AA278" s="24" t="s">
        <v>4262</v>
      </c>
      <c r="AB278" s="24" t="s">
        <v>86</v>
      </c>
      <c r="AC278" s="24" t="s">
        <v>86</v>
      </c>
      <c r="AD278" s="24" t="s">
        <v>4262</v>
      </c>
      <c r="AE278" s="26" t="s">
        <v>4262</v>
      </c>
      <c r="AF278" t="str">
        <f>_xlfn.LET(
    _xlpm.result, _xlfn.XLOOKUP(C278, Table1[company_name], Table1[End_target], "NOT FOUND"),
    IF(_xlpm.result = "NOT FOUND", "NOT FOUND", IF(_xlpm.result = 0, "", _xlpm.result))
)</f>
        <v>Net zero</v>
      </c>
      <c r="AG278"/>
      <c r="AH278"/>
      <c r="AI278"/>
      <c r="AJ278"/>
      <c r="AN278" t="str">
        <f>_xlfn.LET(
    _xlpm.result, _xlfn.XLOOKUP(C278, Table1[company_name], Table1[Carbon_credits], "NOT FOUND"),
    IF(_xlpm.result = "NOT FOUND", "NOT FOUND", IF(_xlpm.result = 0, "", _xlpm.result))
)</f>
        <v>Yes</v>
      </c>
      <c r="AO278"/>
      <c r="AQ278" s="26"/>
      <c r="AR278"/>
      <c r="AS278"/>
      <c r="AT278"/>
      <c r="AU278"/>
      <c r="AY278"/>
      <c r="AZ278"/>
      <c r="BB278" s="26"/>
      <c r="BC278" t="str">
        <f>_xlfn.LET(
    _xlpm.result, _xlfn.XLOOKUP(C278, Table1[company_name], Table1[Separate_removal_target], "NOT FOUND"),
    IF(_xlpm.result = "NOT FOUND", "NOT FOUND", IF(_xlpm.result = 0, "", _xlpm.result))
)</f>
        <v>No</v>
      </c>
      <c r="BD278"/>
      <c r="BF278"/>
      <c r="BG278"/>
      <c r="BL278" s="26"/>
      <c r="BN278" s="29"/>
      <c r="BP278" s="26"/>
    </row>
    <row r="279" spans="1:68" s="24" customFormat="1" ht="13.4" customHeight="1">
      <c r="A279" s="24">
        <v>276</v>
      </c>
      <c r="C279" s="26" t="s">
        <v>1596</v>
      </c>
      <c r="D279" t="s">
        <v>7176</v>
      </c>
      <c r="F279" t="s">
        <v>2428</v>
      </c>
      <c r="H279" s="30" t="s">
        <v>1597</v>
      </c>
      <c r="I279" s="24" t="s">
        <v>1598</v>
      </c>
      <c r="J279" s="24">
        <v>0.46100000000000002</v>
      </c>
      <c r="K279" s="24" t="s">
        <v>1599</v>
      </c>
      <c r="L279" s="24">
        <v>40885</v>
      </c>
      <c r="N279" s="26">
        <v>15</v>
      </c>
      <c r="O279" s="24" t="s">
        <v>86</v>
      </c>
      <c r="P279" s="24">
        <v>2021</v>
      </c>
      <c r="Q279" s="26">
        <v>2023</v>
      </c>
      <c r="R279" s="39"/>
      <c r="S279" s="39"/>
      <c r="T279" s="40"/>
      <c r="U279" s="24" t="s">
        <v>86</v>
      </c>
      <c r="V279" s="24" t="s">
        <v>870</v>
      </c>
      <c r="AB279" s="24" t="s">
        <v>86</v>
      </c>
      <c r="AC279" s="24" t="s">
        <v>689</v>
      </c>
      <c r="AE279" s="26"/>
      <c r="AF279" t="str">
        <f>_xlfn.LET(
    _xlpm.result, _xlfn.XLOOKUP(C279, Table1[company_name], Table1[End_target], "NOT FOUND"),
    IF(_xlpm.result = "NOT FOUND", "NOT FOUND", IF(_xlpm.result = 0, "", _xlpm.result))
)</f>
        <v>Carbon neutral(ity)</v>
      </c>
      <c r="AG279" t="s">
        <v>870</v>
      </c>
      <c r="AH279" t="s">
        <v>691</v>
      </c>
      <c r="AI279" t="s">
        <v>5465</v>
      </c>
      <c r="AJ279">
        <v>2030</v>
      </c>
      <c r="AN279" t="str">
        <f>_xlfn.LET(
    _xlpm.result, _xlfn.XLOOKUP(C279, Table1[company_name], Table1[Carbon_credits], "NOT FOUND"),
    IF(_xlpm.result = "NOT FOUND", "NOT FOUND", IF(_xlpm.result = 0, "", _xlpm.result))
)</f>
        <v>Yes</v>
      </c>
      <c r="AO279" t="s">
        <v>269</v>
      </c>
      <c r="AQ279" s="26"/>
      <c r="AR279"/>
      <c r="AS279"/>
      <c r="AT279"/>
      <c r="AU279"/>
      <c r="AY279"/>
      <c r="AZ279"/>
      <c r="BB279" s="26"/>
      <c r="BC279" t="str">
        <f>_xlfn.LET(
    _xlpm.result, _xlfn.XLOOKUP(C279, Table1[company_name], Table1[Separate_removal_target], "NOT FOUND"),
    IF(_xlpm.result = "NOT FOUND", "NOT FOUND", IF(_xlpm.result = 0, "", _xlpm.result))
)</f>
        <v>No</v>
      </c>
      <c r="BD279"/>
      <c r="BF279" t="s">
        <v>5465</v>
      </c>
      <c r="BG279">
        <v>2030</v>
      </c>
      <c r="BL279" s="26"/>
      <c r="BN279" s="29"/>
      <c r="BP279" s="26"/>
    </row>
    <row r="280" spans="1:68" s="24" customFormat="1" ht="13.4" customHeight="1">
      <c r="A280" s="24">
        <v>277</v>
      </c>
      <c r="C280" s="26" t="s">
        <v>1725</v>
      </c>
      <c r="D280" t="s">
        <v>7216</v>
      </c>
      <c r="F280" t="s">
        <v>2374</v>
      </c>
      <c r="H280" s="30" t="s">
        <v>1726</v>
      </c>
      <c r="I280" s="24" t="s">
        <v>1727</v>
      </c>
      <c r="J280" s="24">
        <v>0.03</v>
      </c>
      <c r="K280" s="24" t="s">
        <v>1728</v>
      </c>
      <c r="L280" s="24">
        <v>82878</v>
      </c>
      <c r="N280" s="26">
        <v>21</v>
      </c>
      <c r="O280" s="24" t="s">
        <v>86</v>
      </c>
      <c r="P280" s="24">
        <v>2020</v>
      </c>
      <c r="Q280" s="26">
        <v>2030</v>
      </c>
      <c r="R280" s="39"/>
      <c r="S280" s="39"/>
      <c r="T280" s="40"/>
      <c r="U280" s="24" t="s">
        <v>86</v>
      </c>
      <c r="V280" s="24" t="s">
        <v>7324</v>
      </c>
      <c r="W280" s="24" t="s">
        <v>674</v>
      </c>
      <c r="X280" s="24" t="s">
        <v>3086</v>
      </c>
      <c r="Y280" s="24" t="s">
        <v>673</v>
      </c>
      <c r="Z280" s="24" t="s">
        <v>674</v>
      </c>
      <c r="AA280" s="24" t="s">
        <v>5174</v>
      </c>
      <c r="AB280" s="24" t="s">
        <v>86</v>
      </c>
      <c r="AC280" s="24" t="s">
        <v>86</v>
      </c>
      <c r="AD280" s="24" t="s">
        <v>5174</v>
      </c>
      <c r="AE280" s="26" t="s">
        <v>5174</v>
      </c>
      <c r="AF280" t="str">
        <f>_xlfn.LET(
    _xlpm.result, _xlfn.XLOOKUP(C280, Table1[company_name], Table1[End_target], "NOT FOUND"),
    IF(_xlpm.result = "NOT FOUND", "NOT FOUND", IF(_xlpm.result = 0, "", _xlpm.result))
)</f>
        <v>Net zero</v>
      </c>
      <c r="AG280"/>
      <c r="AH280"/>
      <c r="AI280"/>
      <c r="AJ280"/>
      <c r="AN280" t="str">
        <f>_xlfn.LET(
    _xlpm.result, _xlfn.XLOOKUP(C280, Table1[company_name], Table1[Carbon_credits], "NOT FOUND"),
    IF(_xlpm.result = "NOT FOUND", "NOT FOUND", IF(_xlpm.result = 0, "", _xlpm.result))
)</f>
        <v>Yes</v>
      </c>
      <c r="AO280"/>
      <c r="AQ280" s="26"/>
      <c r="AR280"/>
      <c r="AS280" t="s">
        <v>2283</v>
      </c>
      <c r="AT280" t="s">
        <v>5478</v>
      </c>
      <c r="AU280">
        <v>2045</v>
      </c>
      <c r="AY280" t="s">
        <v>266</v>
      </c>
      <c r="AZ280" t="s">
        <v>267</v>
      </c>
      <c r="BB280" s="26"/>
      <c r="BC280" t="str">
        <f>_xlfn.LET(
    _xlpm.result, _xlfn.XLOOKUP(C280, Table1[company_name], Table1[Separate_removal_target], "NOT FOUND"),
    IF(_xlpm.result = "NOT FOUND", "NOT FOUND", IF(_xlpm.result = 0, "", _xlpm.result))
)</f>
        <v>No</v>
      </c>
      <c r="BD280" t="s">
        <v>86</v>
      </c>
      <c r="BF280" t="s">
        <v>5478</v>
      </c>
      <c r="BG280">
        <v>2045</v>
      </c>
      <c r="BL280" s="26"/>
      <c r="BN280" s="29"/>
      <c r="BP280" s="26"/>
    </row>
    <row r="281" spans="1:68" s="24" customFormat="1" ht="13.4" customHeight="1">
      <c r="A281" s="24">
        <v>278</v>
      </c>
      <c r="C281" s="26" t="s">
        <v>2059</v>
      </c>
      <c r="D281" t="s">
        <v>7218</v>
      </c>
      <c r="F281" t="s">
        <v>7286</v>
      </c>
      <c r="H281" s="30" t="s">
        <v>2060</v>
      </c>
      <c r="I281" s="24" t="s">
        <v>2061</v>
      </c>
      <c r="J281" s="24">
        <v>0</v>
      </c>
      <c r="K281" s="24" t="s">
        <v>2062</v>
      </c>
      <c r="L281" s="24">
        <v>138000</v>
      </c>
      <c r="N281" s="26">
        <v>24</v>
      </c>
      <c r="O281" s="24" t="s">
        <v>689</v>
      </c>
      <c r="Q281" s="26"/>
      <c r="R281" s="39"/>
      <c r="S281" s="39"/>
      <c r="T281" s="40"/>
      <c r="U281" s="24" t="s">
        <v>86</v>
      </c>
      <c r="V281" s="24" t="s">
        <v>7324</v>
      </c>
      <c r="W281" s="24" t="s">
        <v>7401</v>
      </c>
      <c r="X281" s="24">
        <v>2030</v>
      </c>
      <c r="AB281" s="24" t="s">
        <v>689</v>
      </c>
      <c r="AC281" s="24" t="s">
        <v>689</v>
      </c>
      <c r="AE281" s="26"/>
      <c r="AF281" t="str">
        <f>_xlfn.LET(
    _xlpm.result, _xlfn.XLOOKUP(C281, Table1[company_name], Table1[End_target], "NOT FOUND"),
    IF(_xlpm.result = "NOT FOUND", "NOT FOUND", IF(_xlpm.result = 0, "", _xlpm.result))
)</f>
        <v>Net zero</v>
      </c>
      <c r="AG281"/>
      <c r="AH281"/>
      <c r="AI281"/>
      <c r="AJ281"/>
      <c r="AN281" t="str">
        <f>_xlfn.LET(
    _xlpm.result, _xlfn.XLOOKUP(C281, Table1[company_name], Table1[Carbon_credits], "NOT FOUND"),
    IF(_xlpm.result = "NOT FOUND", "NOT FOUND", IF(_xlpm.result = 0, "", _xlpm.result))
)</f>
        <v>Yes</v>
      </c>
      <c r="AO281"/>
      <c r="AQ281" s="26"/>
      <c r="AR281"/>
      <c r="AS281" t="s">
        <v>2283</v>
      </c>
      <c r="AT281" t="s">
        <v>5490</v>
      </c>
      <c r="AU281">
        <v>2050</v>
      </c>
      <c r="AY281" t="s">
        <v>266</v>
      </c>
      <c r="AZ281" t="s">
        <v>3019</v>
      </c>
      <c r="BB281" s="26"/>
      <c r="BC281" t="str">
        <f>_xlfn.LET(
    _xlpm.result, _xlfn.XLOOKUP(C281, Table1[company_name], Table1[Separate_removal_target], "NOT FOUND"),
    IF(_xlpm.result = "NOT FOUND", "NOT FOUND", IF(_xlpm.result = 0, "", _xlpm.result))
)</f>
        <v>Yes</v>
      </c>
      <c r="BD281" t="s">
        <v>86</v>
      </c>
      <c r="BF281" t="s">
        <v>5490</v>
      </c>
      <c r="BG281">
        <v>2050</v>
      </c>
      <c r="BL281" s="26"/>
      <c r="BN281" s="29"/>
      <c r="BP281" s="26"/>
    </row>
    <row r="282" spans="1:68" s="24" customFormat="1" ht="13.4" customHeight="1">
      <c r="A282" s="24">
        <v>279</v>
      </c>
      <c r="C282" s="26" t="s">
        <v>1189</v>
      </c>
      <c r="D282" t="s">
        <v>7218</v>
      </c>
      <c r="F282" t="s">
        <v>3982</v>
      </c>
      <c r="H282" s="30" t="s">
        <v>1190</v>
      </c>
      <c r="I282" s="24" t="s">
        <v>1191</v>
      </c>
      <c r="J282" s="24">
        <v>-0.49299999999999999</v>
      </c>
      <c r="K282" s="24" t="s">
        <v>1192</v>
      </c>
      <c r="L282" s="24">
        <v>23000</v>
      </c>
      <c r="N282" s="26">
        <v>23</v>
      </c>
      <c r="O282" s="24" t="s">
        <v>689</v>
      </c>
      <c r="Q282" s="26"/>
      <c r="R282" s="39"/>
      <c r="S282" s="39"/>
      <c r="T282" s="40"/>
      <c r="U282" s="24" t="s">
        <v>86</v>
      </c>
      <c r="V282" s="24" t="s">
        <v>7324</v>
      </c>
      <c r="W282" s="24" t="s">
        <v>7399</v>
      </c>
      <c r="X282" s="24">
        <v>2030</v>
      </c>
      <c r="AB282" s="24" t="s">
        <v>689</v>
      </c>
      <c r="AC282" s="24" t="s">
        <v>689</v>
      </c>
      <c r="AE282" s="26"/>
      <c r="AF282" t="str">
        <f>_xlfn.LET(
    _xlpm.result, _xlfn.XLOOKUP(C282, Table1[company_name], Table1[End_target], "NOT FOUND"),
    IF(_xlpm.result = "NOT FOUND", "NOT FOUND", IF(_xlpm.result = 0, "", _xlpm.result))
)</f>
        <v>Emissions reduction target</v>
      </c>
      <c r="AG282"/>
      <c r="AH282"/>
      <c r="AI282"/>
      <c r="AJ282"/>
      <c r="AN282" t="str">
        <f>_xlfn.LET(
    _xlpm.result, _xlfn.XLOOKUP(C282, Table1[company_name], Table1[Carbon_credits], "NOT FOUND"),
    IF(_xlpm.result = "NOT FOUND", "NOT FOUND", IF(_xlpm.result = 0, "", _xlpm.result))
)</f>
        <v>Not Specified</v>
      </c>
      <c r="AO282"/>
      <c r="AQ282" s="26"/>
      <c r="AR282"/>
      <c r="AS282"/>
      <c r="AT282"/>
      <c r="AU282"/>
      <c r="AY282"/>
      <c r="AZ282"/>
      <c r="BB282" s="26"/>
      <c r="BC282" t="str">
        <f>_xlfn.LET(
    _xlpm.result, _xlfn.XLOOKUP(C282, Table1[company_name], Table1[Separate_removal_target], "NOT FOUND"),
    IF(_xlpm.result = "NOT FOUND", "NOT FOUND", IF(_xlpm.result = 0, "", _xlpm.result))
)</f>
        <v>No</v>
      </c>
      <c r="BD282"/>
      <c r="BF282"/>
      <c r="BG282"/>
      <c r="BL282" s="26"/>
      <c r="BN282" s="29"/>
      <c r="BP282" s="26"/>
    </row>
    <row r="283" spans="1:68" s="24" customFormat="1" ht="13.4" customHeight="1">
      <c r="A283" s="24">
        <v>280</v>
      </c>
      <c r="C283" s="26" t="s">
        <v>1108</v>
      </c>
      <c r="D283" t="s">
        <v>7236</v>
      </c>
      <c r="F283" t="s">
        <v>7286</v>
      </c>
      <c r="H283" s="30" t="s">
        <v>1109</v>
      </c>
      <c r="I283" s="24" t="s">
        <v>1110</v>
      </c>
      <c r="J283" s="24">
        <v>-12.105</v>
      </c>
      <c r="K283" s="24" t="s">
        <v>1111</v>
      </c>
      <c r="L283" s="24">
        <v>108900</v>
      </c>
      <c r="N283" s="26">
        <v>31</v>
      </c>
      <c r="O283" s="24" t="s">
        <v>86</v>
      </c>
      <c r="P283" s="24">
        <v>2020</v>
      </c>
      <c r="Q283" s="26">
        <v>2030</v>
      </c>
      <c r="R283" s="39"/>
      <c r="S283" s="39"/>
      <c r="T283" s="40"/>
      <c r="U283" s="24" t="s">
        <v>86</v>
      </c>
      <c r="V283" s="24" t="s">
        <v>265</v>
      </c>
      <c r="AB283" s="24" t="s">
        <v>689</v>
      </c>
      <c r="AC283" s="24" t="s">
        <v>689</v>
      </c>
      <c r="AE283" s="26"/>
      <c r="AF283" t="str">
        <f>_xlfn.LET(
    _xlpm.result, _xlfn.XLOOKUP(C283, Table1[company_name], Table1[End_target], "NOT FOUND"),
    IF(_xlpm.result = "NOT FOUND", "NOT FOUND", IF(_xlpm.result = 0, "", _xlpm.result))
)</f>
        <v>Net zero</v>
      </c>
      <c r="AG283"/>
      <c r="AH283"/>
      <c r="AI283"/>
      <c r="AJ283"/>
      <c r="AN283" t="str">
        <f>_xlfn.LET(
    _xlpm.result, _xlfn.XLOOKUP(C283, Table1[company_name], Table1[Carbon_credits], "NOT FOUND"),
    IF(_xlpm.result = "NOT FOUND", "NOT FOUND", IF(_xlpm.result = 0, "", _xlpm.result))
)</f>
        <v>Yes</v>
      </c>
      <c r="AO283"/>
      <c r="AQ283" s="26"/>
      <c r="AR283"/>
      <c r="AS283" t="s">
        <v>691</v>
      </c>
      <c r="AT283" t="s">
        <v>5509</v>
      </c>
      <c r="AU283">
        <v>2040</v>
      </c>
      <c r="AY283" t="s">
        <v>266</v>
      </c>
      <c r="AZ283" t="s">
        <v>3271</v>
      </c>
      <c r="BB283" s="26"/>
      <c r="BC283" t="str">
        <f>_xlfn.LET(
    _xlpm.result, _xlfn.XLOOKUP(C283, Table1[company_name], Table1[Separate_removal_target], "NOT FOUND"),
    IF(_xlpm.result = "NOT FOUND", "NOT FOUND", IF(_xlpm.result = 0, "", _xlpm.result))
)</f>
        <v>No</v>
      </c>
      <c r="BD283" t="s">
        <v>86</v>
      </c>
      <c r="BF283" t="s">
        <v>5509</v>
      </c>
      <c r="BG283">
        <v>2040</v>
      </c>
      <c r="BL283" s="26"/>
      <c r="BN283" s="29"/>
      <c r="BP283" s="26"/>
    </row>
    <row r="284" spans="1:68" s="24" customFormat="1" ht="13.4" customHeight="1">
      <c r="A284" s="24">
        <v>281</v>
      </c>
      <c r="C284" s="26" t="s">
        <v>1193</v>
      </c>
      <c r="D284" t="s">
        <v>7161</v>
      </c>
      <c r="F284" t="s">
        <v>2540</v>
      </c>
      <c r="H284" s="30" t="s">
        <v>1194</v>
      </c>
      <c r="I284" s="24" t="s">
        <v>1195</v>
      </c>
      <c r="J284" s="24">
        <v>-0.56799999999999995</v>
      </c>
      <c r="K284" s="24" t="s">
        <v>1196</v>
      </c>
      <c r="L284" s="24">
        <v>16449</v>
      </c>
      <c r="N284" s="26">
        <v>31</v>
      </c>
      <c r="O284" s="24" t="s">
        <v>689</v>
      </c>
      <c r="Q284" s="26"/>
      <c r="R284" s="39"/>
      <c r="S284" s="39"/>
      <c r="T284" s="40"/>
      <c r="U284" s="24" t="s">
        <v>689</v>
      </c>
      <c r="V284" s="24" t="s">
        <v>689</v>
      </c>
      <c r="AB284" s="24" t="s">
        <v>689</v>
      </c>
      <c r="AC284" s="24" t="s">
        <v>689</v>
      </c>
      <c r="AE284" s="26"/>
      <c r="AF284" t="str">
        <f>_xlfn.LET(
    _xlpm.result, _xlfn.XLOOKUP(C284, Table1[company_name], Table1[End_target], "NOT FOUND"),
    IF(_xlpm.result = "NOT FOUND", "NOT FOUND", IF(_xlpm.result = 0, "", _xlpm.result))
)</f>
        <v>Carbon neutral(ity)</v>
      </c>
      <c r="AG284"/>
      <c r="AH284"/>
      <c r="AI284"/>
      <c r="AJ284"/>
      <c r="AN284" t="str">
        <f>_xlfn.LET(
    _xlpm.result, _xlfn.XLOOKUP(C284, Table1[company_name], Table1[Carbon_credits], "NOT FOUND"),
    IF(_xlpm.result = "NOT FOUND", "NOT FOUND", IF(_xlpm.result = 0, "", _xlpm.result))
)</f>
        <v>Not Specified</v>
      </c>
      <c r="AO284"/>
      <c r="AQ284" s="26"/>
      <c r="AR284"/>
      <c r="AS284"/>
      <c r="AT284"/>
      <c r="AU284"/>
      <c r="AY284"/>
      <c r="AZ284"/>
      <c r="BB284" s="26"/>
      <c r="BC284" t="str">
        <f>_xlfn.LET(
    _xlpm.result, _xlfn.XLOOKUP(C284, Table1[company_name], Table1[Separate_removal_target], "NOT FOUND"),
    IF(_xlpm.result = "NOT FOUND", "NOT FOUND", IF(_xlpm.result = 0, "", _xlpm.result))
)</f>
        <v>No</v>
      </c>
      <c r="BD284"/>
      <c r="BF284"/>
      <c r="BG284"/>
      <c r="BL284" s="26"/>
      <c r="BN284" s="29"/>
      <c r="BP284" s="26"/>
    </row>
    <row r="285" spans="1:68" s="24" customFormat="1" ht="13.4" customHeight="1">
      <c r="A285" s="24">
        <v>282</v>
      </c>
      <c r="C285" s="26" t="s">
        <v>1201</v>
      </c>
      <c r="D285" t="s">
        <v>7185</v>
      </c>
      <c r="F285" t="s">
        <v>7286</v>
      </c>
      <c r="H285" s="30" t="s">
        <v>1202</v>
      </c>
      <c r="I285" s="24" t="s">
        <v>1203</v>
      </c>
      <c r="J285" s="24">
        <v>0.23100000000000001</v>
      </c>
      <c r="K285" s="24" t="s">
        <v>1204</v>
      </c>
      <c r="L285" s="24">
        <v>159000</v>
      </c>
      <c r="N285" s="26">
        <v>19</v>
      </c>
      <c r="O285" s="24" t="s">
        <v>689</v>
      </c>
      <c r="Q285" s="26"/>
      <c r="R285" s="39"/>
      <c r="S285" s="39"/>
      <c r="T285" s="40"/>
      <c r="U285" s="24" t="s">
        <v>689</v>
      </c>
      <c r="V285" s="24" t="s">
        <v>689</v>
      </c>
      <c r="AB285" s="24" t="s">
        <v>689</v>
      </c>
      <c r="AC285" s="24" t="s">
        <v>689</v>
      </c>
      <c r="AE285" s="26"/>
      <c r="AF285" t="str">
        <f>_xlfn.LET(
    _xlpm.result, _xlfn.XLOOKUP(C285, Table1[company_name], Table1[End_target], "NOT FOUND"),
    IF(_xlpm.result = "NOT FOUND", "NOT FOUND", IF(_xlpm.result = 0, "", _xlpm.result))
)</f>
        <v>Net zero</v>
      </c>
      <c r="AG285"/>
      <c r="AH285"/>
      <c r="AI285"/>
      <c r="AJ285"/>
      <c r="AN285" t="str">
        <f>_xlfn.LET(
    _xlpm.result, _xlfn.XLOOKUP(C285, Table1[company_name], Table1[Carbon_credits], "NOT FOUND"),
    IF(_xlpm.result = "NOT FOUND", "NOT FOUND", IF(_xlpm.result = 0, "", _xlpm.result))
)</f>
        <v>Not Specified</v>
      </c>
      <c r="AO285"/>
      <c r="AQ285" s="26"/>
      <c r="AR285"/>
      <c r="AS285" t="s">
        <v>2283</v>
      </c>
      <c r="AT285" t="s">
        <v>7441</v>
      </c>
      <c r="AU285">
        <v>2050</v>
      </c>
      <c r="AY285" t="s">
        <v>267</v>
      </c>
      <c r="AZ285" t="s">
        <v>267</v>
      </c>
      <c r="BB285" s="26"/>
      <c r="BC285" t="str">
        <f>_xlfn.LET(
    _xlpm.result, _xlfn.XLOOKUP(C285, Table1[company_name], Table1[Separate_removal_target], "NOT FOUND"),
    IF(_xlpm.result = "NOT FOUND", "NOT FOUND", IF(_xlpm.result = 0, "", _xlpm.result))
)</f>
        <v>No</v>
      </c>
      <c r="BD285" t="s">
        <v>86</v>
      </c>
      <c r="BF285" t="s">
        <v>7441</v>
      </c>
      <c r="BG285">
        <v>2050</v>
      </c>
      <c r="BL285" s="26"/>
      <c r="BN285" s="29"/>
      <c r="BP285" s="26"/>
    </row>
    <row r="286" spans="1:68" s="24" customFormat="1" ht="13.4" customHeight="1">
      <c r="A286" s="24">
        <v>283</v>
      </c>
      <c r="C286" s="26" t="s">
        <v>1210</v>
      </c>
      <c r="D286" t="s">
        <v>7196</v>
      </c>
      <c r="F286" t="s">
        <v>5538</v>
      </c>
      <c r="H286" s="30" t="s">
        <v>1211</v>
      </c>
      <c r="I286" s="24" t="s">
        <v>1212</v>
      </c>
      <c r="J286" s="24">
        <v>-0.13200000000000001</v>
      </c>
      <c r="K286" s="24" t="s">
        <v>1213</v>
      </c>
      <c r="L286" s="24">
        <v>86259</v>
      </c>
      <c r="N286" s="26">
        <v>16</v>
      </c>
      <c r="O286" s="24" t="s">
        <v>86</v>
      </c>
      <c r="P286" s="24">
        <v>2016</v>
      </c>
      <c r="Q286" s="26">
        <v>2030</v>
      </c>
      <c r="R286" s="39"/>
      <c r="S286" s="39"/>
      <c r="T286" s="40"/>
      <c r="U286" s="24" t="s">
        <v>86</v>
      </c>
      <c r="V286" s="24" t="s">
        <v>265</v>
      </c>
      <c r="AB286" s="24" t="s">
        <v>689</v>
      </c>
      <c r="AC286" s="24" t="s">
        <v>689</v>
      </c>
      <c r="AE286" s="26"/>
      <c r="AF286" t="str">
        <f>_xlfn.LET(
    _xlpm.result, _xlfn.XLOOKUP(C286, Table1[company_name], Table1[End_target], "NOT FOUND"),
    IF(_xlpm.result = "NOT FOUND", "NOT FOUND", IF(_xlpm.result = 0, "", _xlpm.result))
)</f>
        <v>Net zero</v>
      </c>
      <c r="AG286"/>
      <c r="AH286"/>
      <c r="AI286"/>
      <c r="AJ286"/>
      <c r="AN286" t="str">
        <f>_xlfn.LET(
    _xlpm.result, _xlfn.XLOOKUP(C286, Table1[company_name], Table1[Carbon_credits], "NOT FOUND"),
    IF(_xlpm.result = "NOT FOUND", "NOT FOUND", IF(_xlpm.result = 0, "", _xlpm.result))
)</f>
        <v>Not Specified</v>
      </c>
      <c r="AO286"/>
      <c r="AQ286" s="26"/>
      <c r="AR286"/>
      <c r="AS286" t="s">
        <v>2283</v>
      </c>
      <c r="AT286" t="s">
        <v>5539</v>
      </c>
      <c r="AU286">
        <v>2045</v>
      </c>
      <c r="AY286" t="s">
        <v>267</v>
      </c>
      <c r="AZ286" t="s">
        <v>267</v>
      </c>
      <c r="BB286" s="26"/>
      <c r="BC286" t="str">
        <f>_xlfn.LET(
    _xlpm.result, _xlfn.XLOOKUP(C286, Table1[company_name], Table1[Separate_removal_target], "NOT FOUND"),
    IF(_xlpm.result = "NOT FOUND", "NOT FOUND", IF(_xlpm.result = 0, "", _xlpm.result))
)</f>
        <v>No</v>
      </c>
      <c r="BD286" t="s">
        <v>86</v>
      </c>
      <c r="BF286" t="s">
        <v>5539</v>
      </c>
      <c r="BG286">
        <v>2045</v>
      </c>
      <c r="BL286" s="26"/>
      <c r="BN286" s="29"/>
      <c r="BP286" s="26"/>
    </row>
    <row r="287" spans="1:68" s="24" customFormat="1" ht="13.4" customHeight="1">
      <c r="A287" s="24">
        <v>284</v>
      </c>
      <c r="C287" s="26" t="s">
        <v>1218</v>
      </c>
      <c r="D287" t="s">
        <v>7204</v>
      </c>
      <c r="F287" t="s">
        <v>7286</v>
      </c>
      <c r="H287" s="30" t="s">
        <v>1219</v>
      </c>
      <c r="I287" s="24" t="s">
        <v>1220</v>
      </c>
      <c r="J287" s="24">
        <v>-0.58099999999999996</v>
      </c>
      <c r="K287" s="24" t="s">
        <v>1221</v>
      </c>
      <c r="L287" s="24">
        <v>37000</v>
      </c>
      <c r="N287" s="26">
        <v>3</v>
      </c>
      <c r="O287" s="24" t="s">
        <v>689</v>
      </c>
      <c r="Q287" s="26"/>
      <c r="R287" s="39"/>
      <c r="S287" s="39"/>
      <c r="T287" s="40"/>
      <c r="U287" s="24" t="s">
        <v>86</v>
      </c>
      <c r="V287" s="24" t="s">
        <v>870</v>
      </c>
      <c r="AB287" s="24" t="s">
        <v>689</v>
      </c>
      <c r="AC287" s="24" t="s">
        <v>689</v>
      </c>
      <c r="AE287" s="26"/>
      <c r="AF287" t="str">
        <f>_xlfn.LET(
    _xlpm.result, _xlfn.XLOOKUP(C287, Table1[company_name], Table1[End_target], "NOT FOUND"),
    IF(_xlpm.result = "NOT FOUND", "NOT FOUND", IF(_xlpm.result = 0, "", _xlpm.result))
)</f>
        <v>No target</v>
      </c>
      <c r="AG287"/>
      <c r="AH287"/>
      <c r="AI287"/>
      <c r="AJ287"/>
      <c r="AN287" t="str">
        <f>_xlfn.LET(
    _xlpm.result, _xlfn.XLOOKUP(C287, Table1[company_name], Table1[Carbon_credits], "NOT FOUND"),
    IF(_xlpm.result = "NOT FOUND", "NOT FOUND", IF(_xlpm.result = 0, "", _xlpm.result))
)</f>
        <v>Not Specified</v>
      </c>
      <c r="AO287"/>
      <c r="AQ287" s="26"/>
      <c r="AR287"/>
      <c r="AS287"/>
      <c r="AT287"/>
      <c r="AU287"/>
      <c r="AY287"/>
      <c r="AZ287"/>
      <c r="BB287" s="26"/>
      <c r="BC287" t="str">
        <f>_xlfn.LET(
    _xlpm.result, _xlfn.XLOOKUP(C287, Table1[company_name], Table1[Separate_removal_target], "NOT FOUND"),
    IF(_xlpm.result = "NOT FOUND", "NOT FOUND", IF(_xlpm.result = 0, "", _xlpm.result))
)</f>
        <v>No</v>
      </c>
      <c r="BD287" t="s">
        <v>86</v>
      </c>
      <c r="BF287" t="s">
        <v>5549</v>
      </c>
      <c r="BG287">
        <v>2030</v>
      </c>
      <c r="BL287" s="26"/>
      <c r="BN287" s="29"/>
      <c r="BP287" s="26"/>
    </row>
    <row r="288" spans="1:68" s="24" customFormat="1" ht="13.4" customHeight="1">
      <c r="A288" s="24">
        <v>285</v>
      </c>
      <c r="C288" s="26" t="s">
        <v>1227</v>
      </c>
      <c r="D288" t="s">
        <v>7161</v>
      </c>
      <c r="F288" t="s">
        <v>5538</v>
      </c>
      <c r="H288" s="30" t="s">
        <v>1228</v>
      </c>
      <c r="I288" s="24" t="s">
        <v>1229</v>
      </c>
      <c r="J288" s="24">
        <v>-0.51400000000000001</v>
      </c>
      <c r="K288" s="24" t="s">
        <v>1230</v>
      </c>
      <c r="L288" s="24">
        <v>8750</v>
      </c>
      <c r="N288" s="26">
        <v>22</v>
      </c>
      <c r="O288" s="24" t="s">
        <v>689</v>
      </c>
      <c r="Q288" s="26"/>
      <c r="R288" s="39"/>
      <c r="S288" s="39"/>
      <c r="T288" s="40"/>
      <c r="U288" s="24" t="s">
        <v>689</v>
      </c>
      <c r="V288" s="24" t="s">
        <v>689</v>
      </c>
      <c r="AB288" s="24" t="s">
        <v>689</v>
      </c>
      <c r="AC288" s="24" t="s">
        <v>689</v>
      </c>
      <c r="AE288" s="26"/>
      <c r="AF288" t="str">
        <f>_xlfn.LET(
    _xlpm.result, _xlfn.XLOOKUP(C288, Table1[company_name], Table1[End_target], "NOT FOUND"),
    IF(_xlpm.result = "NOT FOUND", "NOT FOUND", IF(_xlpm.result = 0, "", _xlpm.result))
)</f>
        <v>Net zero</v>
      </c>
      <c r="AG288"/>
      <c r="AH288"/>
      <c r="AI288"/>
      <c r="AJ288"/>
      <c r="AN288" t="str">
        <f>_xlfn.LET(
    _xlpm.result, _xlfn.XLOOKUP(C288, Table1[company_name], Table1[Carbon_credits], "NOT FOUND"),
    IF(_xlpm.result = "NOT FOUND", "NOT FOUND", IF(_xlpm.result = 0, "", _xlpm.result))
)</f>
        <v>Not Specified</v>
      </c>
      <c r="AO288"/>
      <c r="AQ288" s="26"/>
      <c r="AR288"/>
      <c r="AS288" t="s">
        <v>691</v>
      </c>
      <c r="AT288" t="s">
        <v>7442</v>
      </c>
      <c r="AU288">
        <v>2040</v>
      </c>
      <c r="AY288" t="s">
        <v>267</v>
      </c>
      <c r="AZ288" t="s">
        <v>3271</v>
      </c>
      <c r="BB288" s="26"/>
      <c r="BC288" t="str">
        <f>_xlfn.LET(
    _xlpm.result, _xlfn.XLOOKUP(C288, Table1[company_name], Table1[Separate_removal_target], "NOT FOUND"),
    IF(_xlpm.result = "NOT FOUND", "NOT FOUND", IF(_xlpm.result = 0, "", _xlpm.result))
)</f>
        <v>No</v>
      </c>
      <c r="BD288"/>
      <c r="BF288" t="s">
        <v>7442</v>
      </c>
      <c r="BG288">
        <v>2040</v>
      </c>
      <c r="BL288" s="26"/>
      <c r="BN288" s="29"/>
      <c r="BP288" s="26"/>
    </row>
    <row r="289" spans="1:68" s="24" customFormat="1" ht="13.4" customHeight="1">
      <c r="A289" s="24">
        <v>286</v>
      </c>
      <c r="C289" s="26" t="s">
        <v>1231</v>
      </c>
      <c r="D289" t="s">
        <v>7190</v>
      </c>
      <c r="F289" t="s">
        <v>2299</v>
      </c>
      <c r="H289" s="30" t="s">
        <v>1232</v>
      </c>
      <c r="I289" s="24" t="s">
        <v>1233</v>
      </c>
      <c r="J289" s="24">
        <v>0.16900000000000001</v>
      </c>
      <c r="K289" s="24" t="s">
        <v>1234</v>
      </c>
      <c r="L289" s="24">
        <v>55545</v>
      </c>
      <c r="N289" s="26">
        <v>5</v>
      </c>
      <c r="O289" s="24" t="s">
        <v>689</v>
      </c>
      <c r="Q289" s="26"/>
      <c r="R289" s="39"/>
      <c r="S289" s="39"/>
      <c r="T289" s="40"/>
      <c r="U289" s="24" t="s">
        <v>689</v>
      </c>
      <c r="V289" s="24" t="s">
        <v>689</v>
      </c>
      <c r="AB289" s="24" t="s">
        <v>689</v>
      </c>
      <c r="AC289" s="24" t="s">
        <v>689</v>
      </c>
      <c r="AE289" s="26"/>
      <c r="AF289" t="str">
        <f>_xlfn.LET(
    _xlpm.result, _xlfn.XLOOKUP(C289, Table1[company_name], Table1[End_target], "NOT FOUND"),
    IF(_xlpm.result = "NOT FOUND", "NOT FOUND", IF(_xlpm.result = 0, "", _xlpm.result))
)</f>
        <v>No target</v>
      </c>
      <c r="AG289"/>
      <c r="AH289"/>
      <c r="AI289"/>
      <c r="AJ289"/>
      <c r="AN289" t="str">
        <f>_xlfn.LET(
    _xlpm.result, _xlfn.XLOOKUP(C289, Table1[company_name], Table1[Carbon_credits], "NOT FOUND"),
    IF(_xlpm.result = "NOT FOUND", "NOT FOUND", IF(_xlpm.result = 0, "", _xlpm.result))
)</f>
        <v>Not Specified</v>
      </c>
      <c r="AO289"/>
      <c r="AQ289" s="26"/>
      <c r="AR289"/>
      <c r="AS289"/>
      <c r="AT289"/>
      <c r="AU289"/>
      <c r="AY289"/>
      <c r="AZ289"/>
      <c r="BB289" s="26"/>
      <c r="BC289" t="str">
        <f>_xlfn.LET(
    _xlpm.result, _xlfn.XLOOKUP(C289, Table1[company_name], Table1[Separate_removal_target], "NOT FOUND"),
    IF(_xlpm.result = "NOT FOUND", "NOT FOUND", IF(_xlpm.result = 0, "", _xlpm.result))
)</f>
        <v>No</v>
      </c>
      <c r="BD289"/>
      <c r="BF289"/>
      <c r="BG289"/>
      <c r="BL289" s="26"/>
      <c r="BN289" s="29"/>
      <c r="BP289" s="26"/>
    </row>
    <row r="290" spans="1:68" s="24" customFormat="1" ht="13.4" customHeight="1">
      <c r="A290" s="24">
        <v>287</v>
      </c>
      <c r="C290" s="26" t="s">
        <v>1483</v>
      </c>
      <c r="D290" t="s">
        <v>7216</v>
      </c>
      <c r="F290" t="s">
        <v>3982</v>
      </c>
      <c r="H290" s="30" t="s">
        <v>1484</v>
      </c>
      <c r="I290" s="24" t="s">
        <v>1485</v>
      </c>
      <c r="J290" s="24">
        <v>-0.19600000000000001</v>
      </c>
      <c r="K290" s="24" t="s">
        <v>1486</v>
      </c>
      <c r="L290" s="24">
        <v>75883</v>
      </c>
      <c r="N290" s="26">
        <v>31</v>
      </c>
      <c r="O290" s="24" t="s">
        <v>86</v>
      </c>
      <c r="P290" s="24">
        <v>2021</v>
      </c>
      <c r="Q290" s="26">
        <v>2025</v>
      </c>
      <c r="R290" s="39"/>
      <c r="S290" s="39"/>
      <c r="T290" s="40"/>
      <c r="U290" s="24" t="s">
        <v>86</v>
      </c>
      <c r="V290" s="24" t="s">
        <v>7324</v>
      </c>
      <c r="W290" s="24" t="s">
        <v>674</v>
      </c>
      <c r="X290" s="24">
        <v>2030</v>
      </c>
      <c r="Y290" s="24" t="s">
        <v>673</v>
      </c>
      <c r="Z290" s="24" t="s">
        <v>674</v>
      </c>
      <c r="AA290" s="24">
        <v>2040</v>
      </c>
      <c r="AB290" s="24" t="s">
        <v>86</v>
      </c>
      <c r="AC290" s="24" t="s">
        <v>86</v>
      </c>
      <c r="AD290" s="24">
        <v>2040</v>
      </c>
      <c r="AE290" s="26">
        <v>2040</v>
      </c>
      <c r="AF290" t="str">
        <f>_xlfn.LET(
    _xlpm.result, _xlfn.XLOOKUP(C290, Table1[company_name], Table1[End_target], "NOT FOUND"),
    IF(_xlpm.result = "NOT FOUND", "NOT FOUND", IF(_xlpm.result = 0, "", _xlpm.result))
)</f>
        <v>Net zero</v>
      </c>
      <c r="AG290"/>
      <c r="AH290"/>
      <c r="AI290"/>
      <c r="AJ290"/>
      <c r="AN290" t="str">
        <f>_xlfn.LET(
    _xlpm.result, _xlfn.XLOOKUP(C290, Table1[company_name], Table1[Carbon_credits], "NOT FOUND"),
    IF(_xlpm.result = "NOT FOUND", "NOT FOUND", IF(_xlpm.result = 0, "", _xlpm.result))
)</f>
        <v>Yes</v>
      </c>
      <c r="AO290"/>
      <c r="AQ290" s="26"/>
      <c r="AR290"/>
      <c r="AS290" t="s">
        <v>2283</v>
      </c>
      <c r="AT290" t="s">
        <v>5566</v>
      </c>
      <c r="AU290">
        <v>2040</v>
      </c>
      <c r="AY290" t="s">
        <v>266</v>
      </c>
      <c r="AZ290" t="s">
        <v>267</v>
      </c>
      <c r="BB290" s="26"/>
      <c r="BC290" t="str">
        <f>_xlfn.LET(
    _xlpm.result, _xlfn.XLOOKUP(C290, Table1[company_name], Table1[Separate_removal_target], "NOT FOUND"),
    IF(_xlpm.result = "NOT FOUND", "NOT FOUND", IF(_xlpm.result = 0, "", _xlpm.result))
)</f>
        <v>No</v>
      </c>
      <c r="BD290" t="s">
        <v>86</v>
      </c>
      <c r="BF290" t="s">
        <v>5566</v>
      </c>
      <c r="BG290">
        <v>2040</v>
      </c>
      <c r="BL290" s="26"/>
      <c r="BN290" s="29"/>
      <c r="BP290" s="26"/>
    </row>
    <row r="291" spans="1:68" s="24" customFormat="1" ht="13.4" customHeight="1">
      <c r="A291" s="24">
        <v>288</v>
      </c>
      <c r="C291" s="26" t="s">
        <v>1237</v>
      </c>
      <c r="D291" t="s">
        <v>7230</v>
      </c>
      <c r="F291" t="s">
        <v>7286</v>
      </c>
      <c r="H291" s="30" t="s">
        <v>1238</v>
      </c>
      <c r="I291" s="24" t="s">
        <v>1239</v>
      </c>
      <c r="J291" s="24">
        <v>-0.30199999999999999</v>
      </c>
      <c r="K291" s="24" t="s">
        <v>1240</v>
      </c>
      <c r="L291" s="24">
        <v>55524</v>
      </c>
      <c r="N291" s="26">
        <v>31</v>
      </c>
      <c r="O291" s="24" t="s">
        <v>689</v>
      </c>
      <c r="Q291" s="26"/>
      <c r="R291" s="39"/>
      <c r="S291" s="39"/>
      <c r="T291" s="40"/>
      <c r="U291" s="24" t="s">
        <v>86</v>
      </c>
      <c r="V291" s="24" t="s">
        <v>7324</v>
      </c>
      <c r="W291" s="24" t="s">
        <v>674</v>
      </c>
      <c r="X291" s="24" t="s">
        <v>3086</v>
      </c>
      <c r="AB291" s="24" t="s">
        <v>689</v>
      </c>
      <c r="AC291" s="24" t="s">
        <v>689</v>
      </c>
      <c r="AE291" s="26"/>
      <c r="AF291" t="str">
        <f>_xlfn.LET(
    _xlpm.result, _xlfn.XLOOKUP(C291, Table1[company_name], Table1[End_target], "NOT FOUND"),
    IF(_xlpm.result = "NOT FOUND", "NOT FOUND", IF(_xlpm.result = 0, "", _xlpm.result))
)</f>
        <v>Zero emissions</v>
      </c>
      <c r="AG291"/>
      <c r="AH291"/>
      <c r="AI291"/>
      <c r="AJ291"/>
      <c r="AN291" t="str">
        <f>_xlfn.LET(
    _xlpm.result, _xlfn.XLOOKUP(C291, Table1[company_name], Table1[Carbon_credits], "NOT FOUND"),
    IF(_xlpm.result = "NOT FOUND", "NOT FOUND", IF(_xlpm.result = 0, "", _xlpm.result))
)</f>
        <v>Not Specified</v>
      </c>
      <c r="AO291"/>
      <c r="AQ291" s="26"/>
      <c r="AR291"/>
      <c r="AS291"/>
      <c r="AT291"/>
      <c r="AU291"/>
      <c r="AY291"/>
      <c r="AZ291"/>
      <c r="BB291" s="26"/>
      <c r="BC291" t="str">
        <f>_xlfn.LET(
    _xlpm.result, _xlfn.XLOOKUP(C291, Table1[company_name], Table1[Separate_removal_target], "NOT FOUND"),
    IF(_xlpm.result = "NOT FOUND", "NOT FOUND", IF(_xlpm.result = 0, "", _xlpm.result))
)</f>
        <v>No</v>
      </c>
      <c r="BD291"/>
      <c r="BF291"/>
      <c r="BG291"/>
      <c r="BL291" s="26"/>
      <c r="BN291" s="29"/>
      <c r="BP291" s="26"/>
    </row>
    <row r="292" spans="1:68" s="24" customFormat="1" ht="13.4" customHeight="1">
      <c r="A292" s="24">
        <v>289</v>
      </c>
      <c r="C292" s="26" t="s">
        <v>1254</v>
      </c>
      <c r="D292" t="s">
        <v>7158</v>
      </c>
      <c r="F292" t="s">
        <v>2277</v>
      </c>
      <c r="H292" s="30" t="s">
        <v>1255</v>
      </c>
      <c r="I292" s="24" t="s">
        <v>1256</v>
      </c>
      <c r="J292" s="24">
        <v>-1.355</v>
      </c>
      <c r="K292" s="24" t="s">
        <v>1257</v>
      </c>
      <c r="L292" s="24">
        <v>423143</v>
      </c>
      <c r="N292" s="26">
        <v>13</v>
      </c>
      <c r="O292" s="24" t="s">
        <v>689</v>
      </c>
      <c r="Q292" s="26"/>
      <c r="R292" s="39"/>
      <c r="S292" s="39"/>
      <c r="T292" s="40"/>
      <c r="U292" s="24" t="s">
        <v>86</v>
      </c>
      <c r="V292" s="24" t="s">
        <v>7324</v>
      </c>
      <c r="W292" s="24" t="s">
        <v>674</v>
      </c>
      <c r="X292" s="24">
        <v>2030</v>
      </c>
      <c r="Y292" s="24" t="s">
        <v>673</v>
      </c>
      <c r="Z292" s="24" t="s">
        <v>674</v>
      </c>
      <c r="AA292" s="24">
        <v>2050</v>
      </c>
      <c r="AB292" s="24" t="s">
        <v>86</v>
      </c>
      <c r="AC292" s="24" t="s">
        <v>86</v>
      </c>
      <c r="AD292" s="24">
        <v>2050</v>
      </c>
      <c r="AE292" s="26">
        <v>2050</v>
      </c>
      <c r="AF292" t="str">
        <f>_xlfn.LET(
    _xlpm.result, _xlfn.XLOOKUP(C292, Table1[company_name], Table1[End_target], "NOT FOUND"),
    IF(_xlpm.result = "NOT FOUND", "NOT FOUND", IF(_xlpm.result = 0, "", _xlpm.result))
)</f>
        <v/>
      </c>
      <c r="AG292"/>
      <c r="AH292"/>
      <c r="AI292"/>
      <c r="AJ292"/>
      <c r="AN292" t="str">
        <f>_xlfn.LET(
    _xlpm.result, _xlfn.XLOOKUP(C292, Table1[company_name], Table1[Carbon_credits], "NOT FOUND"),
    IF(_xlpm.result = "NOT FOUND", "NOT FOUND", IF(_xlpm.result = 0, "", _xlpm.result))
)</f>
        <v/>
      </c>
      <c r="AO292"/>
      <c r="AQ292" s="26"/>
      <c r="AR292"/>
      <c r="AS292"/>
      <c r="AT292"/>
      <c r="AU292"/>
      <c r="AY292"/>
      <c r="AZ292"/>
      <c r="BB292" s="26"/>
      <c r="BC292" t="str">
        <f>_xlfn.LET(
    _xlpm.result, _xlfn.XLOOKUP(C292, Table1[company_name], Table1[Separate_removal_target], "NOT FOUND"),
    IF(_xlpm.result = "NOT FOUND", "NOT FOUND", IF(_xlpm.result = 0, "", _xlpm.result))
)</f>
        <v/>
      </c>
      <c r="BD292"/>
      <c r="BF292"/>
      <c r="BG292"/>
      <c r="BL292" s="26"/>
      <c r="BN292" s="29"/>
      <c r="BP292" s="26"/>
    </row>
    <row r="293" spans="1:68" s="24" customFormat="1" ht="13.4" customHeight="1">
      <c r="A293" s="24">
        <v>290</v>
      </c>
      <c r="C293" s="26" t="s">
        <v>1266</v>
      </c>
      <c r="D293" t="s">
        <v>5602</v>
      </c>
      <c r="F293" t="s">
        <v>7286</v>
      </c>
      <c r="H293" s="30" t="s">
        <v>1267</v>
      </c>
      <c r="I293" s="24" t="s">
        <v>1268</v>
      </c>
      <c r="J293" s="24">
        <v>0.124</v>
      </c>
      <c r="K293" s="24" t="s">
        <v>1269</v>
      </c>
      <c r="L293" s="24">
        <v>79400</v>
      </c>
      <c r="N293" s="26">
        <v>19</v>
      </c>
      <c r="O293" s="24" t="s">
        <v>86</v>
      </c>
      <c r="P293" s="24">
        <v>2015</v>
      </c>
      <c r="Q293" s="26">
        <v>2025</v>
      </c>
      <c r="R293" s="39"/>
      <c r="S293" s="39"/>
      <c r="T293" s="40"/>
      <c r="U293" s="24" t="s">
        <v>86</v>
      </c>
      <c r="V293" s="24" t="s">
        <v>7324</v>
      </c>
      <c r="W293" s="24" t="s">
        <v>674</v>
      </c>
      <c r="X293" s="24">
        <v>2030</v>
      </c>
      <c r="AB293" s="24" t="s">
        <v>689</v>
      </c>
      <c r="AC293" s="24" t="s">
        <v>689</v>
      </c>
      <c r="AE293" s="26"/>
      <c r="AF293" t="str">
        <f>_xlfn.LET(
    _xlpm.result, _xlfn.XLOOKUP(C293, Table1[company_name], Table1[End_target], "NOT FOUND"),
    IF(_xlpm.result = "NOT FOUND", "NOT FOUND", IF(_xlpm.result = 0, "", _xlpm.result))
)</f>
        <v>Science-based target</v>
      </c>
      <c r="AG293"/>
      <c r="AH293"/>
      <c r="AI293"/>
      <c r="AJ293"/>
      <c r="AN293" t="str">
        <f>_xlfn.LET(
    _xlpm.result, _xlfn.XLOOKUP(C293, Table1[company_name], Table1[Carbon_credits], "NOT FOUND"),
    IF(_xlpm.result = "NOT FOUND", "NOT FOUND", IF(_xlpm.result = 0, "", _xlpm.result))
)</f>
        <v>Not Specified</v>
      </c>
      <c r="AO293"/>
      <c r="AQ293" s="26"/>
      <c r="AR293"/>
      <c r="AS293" t="s">
        <v>2283</v>
      </c>
      <c r="AT293" t="s">
        <v>7443</v>
      </c>
      <c r="AU293">
        <v>2050</v>
      </c>
      <c r="AY293" t="s">
        <v>266</v>
      </c>
      <c r="AZ293" t="s">
        <v>267</v>
      </c>
      <c r="BB293" s="26"/>
      <c r="BC293" t="str">
        <f>_xlfn.LET(
    _xlpm.result, _xlfn.XLOOKUP(C293, Table1[company_name], Table1[Separate_removal_target], "NOT FOUND"),
    IF(_xlpm.result = "NOT FOUND", "NOT FOUND", IF(_xlpm.result = 0, "", _xlpm.result))
)</f>
        <v>No</v>
      </c>
      <c r="BD293" t="s">
        <v>86</v>
      </c>
      <c r="BF293" t="s">
        <v>7443</v>
      </c>
      <c r="BG293">
        <v>2050</v>
      </c>
      <c r="BL293" s="26"/>
      <c r="BN293" s="29"/>
      <c r="BP293" s="26"/>
    </row>
    <row r="294" spans="1:68" s="24" customFormat="1" ht="13.4" customHeight="1">
      <c r="A294" s="24">
        <v>291</v>
      </c>
      <c r="C294" s="26" t="s">
        <v>1274</v>
      </c>
      <c r="D294" t="s">
        <v>7196</v>
      </c>
      <c r="F294" t="s">
        <v>2277</v>
      </c>
      <c r="H294" s="30" t="s">
        <v>1275</v>
      </c>
      <c r="I294" s="24" t="s">
        <v>1276</v>
      </c>
      <c r="J294" s="24">
        <v>0</v>
      </c>
      <c r="K294" s="24" t="s">
        <v>1277</v>
      </c>
      <c r="L294" s="24">
        <v>118508</v>
      </c>
      <c r="N294" s="26">
        <v>16</v>
      </c>
      <c r="O294" s="24" t="s">
        <v>689</v>
      </c>
      <c r="Q294" s="26"/>
      <c r="R294" s="39"/>
      <c r="S294" s="39"/>
      <c r="T294" s="40"/>
      <c r="U294" s="24" t="s">
        <v>86</v>
      </c>
      <c r="V294" s="24" t="s">
        <v>870</v>
      </c>
      <c r="AB294" s="24" t="s">
        <v>86</v>
      </c>
      <c r="AC294" s="24" t="s">
        <v>689</v>
      </c>
      <c r="AE294" s="26"/>
      <c r="AF294" t="str">
        <f>_xlfn.LET(
    _xlpm.result, _xlfn.XLOOKUP(C294, Table1[company_name], Table1[End_target], "NOT FOUND"),
    IF(_xlpm.result = "NOT FOUND", "NOT FOUND", IF(_xlpm.result = 0, "", _xlpm.result))
)</f>
        <v>No target</v>
      </c>
      <c r="AG294"/>
      <c r="AH294"/>
      <c r="AI294"/>
      <c r="AJ294"/>
      <c r="AN294" t="str">
        <f>_xlfn.LET(
    _xlpm.result, _xlfn.XLOOKUP(C294, Table1[company_name], Table1[Carbon_credits], "NOT FOUND"),
    IF(_xlpm.result = "NOT FOUND", "NOT FOUND", IF(_xlpm.result = 0, "", _xlpm.result))
)</f>
        <v>Not Specified</v>
      </c>
      <c r="AO294"/>
      <c r="AQ294" s="26"/>
      <c r="AR294"/>
      <c r="AS294"/>
      <c r="AT294"/>
      <c r="AU294"/>
      <c r="AY294"/>
      <c r="AZ294"/>
      <c r="BB294" s="26"/>
      <c r="BC294" t="str">
        <f>_xlfn.LET(
    _xlpm.result, _xlfn.XLOOKUP(C294, Table1[company_name], Table1[Separate_removal_target], "NOT FOUND"),
    IF(_xlpm.result = "NOT FOUND", "NOT FOUND", IF(_xlpm.result = 0, "", _xlpm.result))
)</f>
        <v/>
      </c>
      <c r="BD294"/>
      <c r="BF294"/>
      <c r="BG294"/>
      <c r="BL294" s="26"/>
      <c r="BN294" s="29"/>
      <c r="BP294" s="26"/>
    </row>
    <row r="295" spans="1:68" s="24" customFormat="1" ht="13.4" customHeight="1">
      <c r="A295" s="24">
        <v>292</v>
      </c>
      <c r="C295" s="26" t="s">
        <v>1280</v>
      </c>
      <c r="D295" t="s">
        <v>7206</v>
      </c>
      <c r="F295" t="s">
        <v>2277</v>
      </c>
      <c r="H295" s="30" t="s">
        <v>1281</v>
      </c>
      <c r="I295" s="24" t="s">
        <v>1282</v>
      </c>
      <c r="J295" s="24">
        <v>0.28599999999999998</v>
      </c>
      <c r="K295" s="24" t="s">
        <v>1283</v>
      </c>
      <c r="L295" s="24">
        <v>40000</v>
      </c>
      <c r="N295" s="26">
        <v>5</v>
      </c>
      <c r="O295" s="24" t="s">
        <v>86</v>
      </c>
      <c r="P295" s="24">
        <v>2015</v>
      </c>
      <c r="Q295" s="26">
        <v>2020</v>
      </c>
      <c r="R295" s="39"/>
      <c r="S295" s="39"/>
      <c r="T295" s="40"/>
      <c r="U295" s="24" t="s">
        <v>86</v>
      </c>
      <c r="V295" s="24" t="s">
        <v>7324</v>
      </c>
      <c r="W295" s="24" t="s">
        <v>674</v>
      </c>
      <c r="X295" s="24">
        <v>2025</v>
      </c>
      <c r="AB295" s="24" t="s">
        <v>689</v>
      </c>
      <c r="AC295" s="24" t="s">
        <v>689</v>
      </c>
      <c r="AE295" s="26"/>
      <c r="AF295" t="str">
        <f>_xlfn.LET(
    _xlpm.result, _xlfn.XLOOKUP(C295, Table1[company_name], Table1[End_target], "NOT FOUND"),
    IF(_xlpm.result = "NOT FOUND", "NOT FOUND", IF(_xlpm.result = 0, "", _xlpm.result))
)</f>
        <v/>
      </c>
      <c r="AG295"/>
      <c r="AH295"/>
      <c r="AI295"/>
      <c r="AJ295"/>
      <c r="AN295" t="str">
        <f>_xlfn.LET(
    _xlpm.result, _xlfn.XLOOKUP(C295, Table1[company_name], Table1[Carbon_credits], "NOT FOUND"),
    IF(_xlpm.result = "NOT FOUND", "NOT FOUND", IF(_xlpm.result = 0, "", _xlpm.result))
)</f>
        <v/>
      </c>
      <c r="AO295"/>
      <c r="AQ295" s="26"/>
      <c r="AR295"/>
      <c r="AS295"/>
      <c r="AT295"/>
      <c r="AU295"/>
      <c r="AY295"/>
      <c r="AZ295"/>
      <c r="BB295" s="26"/>
      <c r="BC295" t="str">
        <f>_xlfn.LET(
    _xlpm.result, _xlfn.XLOOKUP(C295, Table1[company_name], Table1[Separate_removal_target], "NOT FOUND"),
    IF(_xlpm.result = "NOT FOUND", "NOT FOUND", IF(_xlpm.result = 0, "", _xlpm.result))
)</f>
        <v/>
      </c>
      <c r="BD295"/>
      <c r="BF295"/>
      <c r="BG295"/>
      <c r="BL295" s="26"/>
      <c r="BN295" s="29"/>
      <c r="BP295" s="26"/>
    </row>
    <row r="296" spans="1:68" s="24" customFormat="1" ht="13.4" customHeight="1">
      <c r="A296" s="24">
        <v>293</v>
      </c>
      <c r="C296" s="26" t="s">
        <v>270</v>
      </c>
      <c r="D296" t="s">
        <v>7190</v>
      </c>
      <c r="F296" t="s">
        <v>2800</v>
      </c>
      <c r="H296" s="30" t="s">
        <v>271</v>
      </c>
      <c r="I296" s="24" t="s">
        <v>272</v>
      </c>
      <c r="J296" s="24">
        <v>0.122</v>
      </c>
      <c r="K296" s="24" t="s">
        <v>273</v>
      </c>
      <c r="L296" s="24">
        <v>78644</v>
      </c>
      <c r="N296" s="26">
        <v>29</v>
      </c>
      <c r="O296" s="24" t="s">
        <v>689</v>
      </c>
      <c r="Q296" s="26"/>
      <c r="R296" s="39"/>
      <c r="S296" s="39"/>
      <c r="T296" s="40"/>
      <c r="U296" s="24" t="s">
        <v>689</v>
      </c>
      <c r="V296" s="24" t="s">
        <v>689</v>
      </c>
      <c r="AB296" s="24" t="s">
        <v>689</v>
      </c>
      <c r="AC296" s="24" t="s">
        <v>689</v>
      </c>
      <c r="AE296" s="26"/>
      <c r="AF296" t="str">
        <f>_xlfn.LET(
    _xlpm.result, _xlfn.XLOOKUP(C296, Table1[company_name], Table1[End_target], "NOT FOUND"),
    IF(_xlpm.result = "NOT FOUND", "NOT FOUND", IF(_xlpm.result = 0, "", _xlpm.result))
)</f>
        <v>Net zero</v>
      </c>
      <c r="AG296"/>
      <c r="AH296"/>
      <c r="AI296"/>
      <c r="AJ296"/>
      <c r="AN296" t="str">
        <f>_xlfn.LET(
    _xlpm.result, _xlfn.XLOOKUP(C296, Table1[company_name], Table1[Carbon_credits], "NOT FOUND"),
    IF(_xlpm.result = "NOT FOUND", "NOT FOUND", IF(_xlpm.result = 0, "", _xlpm.result))
)</f>
        <v>Yes</v>
      </c>
      <c r="AO296"/>
      <c r="AQ296" s="26"/>
      <c r="AR296"/>
      <c r="AS296" t="s">
        <v>2283</v>
      </c>
      <c r="AT296" t="s">
        <v>7444</v>
      </c>
      <c r="AU296">
        <v>2050</v>
      </c>
      <c r="AY296" t="s">
        <v>266</v>
      </c>
      <c r="AZ296" t="s">
        <v>3271</v>
      </c>
      <c r="BB296" s="26"/>
      <c r="BC296" t="str">
        <f>_xlfn.LET(
    _xlpm.result, _xlfn.XLOOKUP(C296, Table1[company_name], Table1[Separate_removal_target], "NOT FOUND"),
    IF(_xlpm.result = "NOT FOUND", "NOT FOUND", IF(_xlpm.result = 0, "", _xlpm.result))
)</f>
        <v>No</v>
      </c>
      <c r="BD296" t="s">
        <v>86</v>
      </c>
      <c r="BF296" t="s">
        <v>7444</v>
      </c>
      <c r="BG296">
        <v>2050</v>
      </c>
      <c r="BL296" s="26"/>
      <c r="BN296" s="29"/>
      <c r="BP296" s="26"/>
    </row>
    <row r="297" spans="1:68" s="24" customFormat="1" ht="13.4" customHeight="1">
      <c r="A297" s="24">
        <v>294</v>
      </c>
      <c r="C297" s="26" t="s">
        <v>1284</v>
      </c>
      <c r="D297" t="s">
        <v>7187</v>
      </c>
      <c r="F297" t="s">
        <v>2540</v>
      </c>
      <c r="H297" s="30" t="s">
        <v>1285</v>
      </c>
      <c r="I297" s="24" t="s">
        <v>1286</v>
      </c>
      <c r="J297" s="24">
        <v>1.2E-2</v>
      </c>
      <c r="K297" s="24" t="s">
        <v>1287</v>
      </c>
      <c r="L297" s="24">
        <v>55489</v>
      </c>
      <c r="N297" s="26">
        <v>31</v>
      </c>
      <c r="O297" s="24" t="s">
        <v>689</v>
      </c>
      <c r="Q297" s="26"/>
      <c r="R297" s="39"/>
      <c r="S297" s="39"/>
      <c r="T297" s="40"/>
      <c r="U297" s="24" t="s">
        <v>86</v>
      </c>
      <c r="V297" s="24" t="s">
        <v>7324</v>
      </c>
      <c r="W297" s="24" t="s">
        <v>674</v>
      </c>
      <c r="X297" s="24" t="s">
        <v>3086</v>
      </c>
      <c r="AB297" s="24" t="s">
        <v>689</v>
      </c>
      <c r="AC297" s="24" t="s">
        <v>689</v>
      </c>
      <c r="AE297" s="26"/>
      <c r="AF297" t="str">
        <f>_xlfn.LET(
    _xlpm.result, _xlfn.XLOOKUP(C297, Table1[company_name], Table1[End_target], "NOT FOUND"),
    IF(_xlpm.result = "NOT FOUND", "NOT FOUND", IF(_xlpm.result = 0, "", _xlpm.result))
)</f>
        <v>Net zero</v>
      </c>
      <c r="AG297"/>
      <c r="AH297"/>
      <c r="AI297"/>
      <c r="AJ297"/>
      <c r="AN297" t="str">
        <f>_xlfn.LET(
    _xlpm.result, _xlfn.XLOOKUP(C297, Table1[company_name], Table1[Carbon_credits], "NOT FOUND"),
    IF(_xlpm.result = "NOT FOUND", "NOT FOUND", IF(_xlpm.result = 0, "", _xlpm.result))
)</f>
        <v>Not Specified</v>
      </c>
      <c r="AO297"/>
      <c r="AQ297" s="26"/>
      <c r="AR297"/>
      <c r="AS297" t="s">
        <v>2283</v>
      </c>
      <c r="AT297" t="s">
        <v>7445</v>
      </c>
      <c r="AU297">
        <v>2050</v>
      </c>
      <c r="AY297" t="s">
        <v>267</v>
      </c>
      <c r="AZ297" t="s">
        <v>267</v>
      </c>
      <c r="BB297" s="26"/>
      <c r="BC297" t="str">
        <f>_xlfn.LET(
    _xlpm.result, _xlfn.XLOOKUP(C297, Table1[company_name], Table1[Separate_removal_target], "NOT FOUND"),
    IF(_xlpm.result = "NOT FOUND", "NOT FOUND", IF(_xlpm.result = 0, "", _xlpm.result))
)</f>
        <v>No</v>
      </c>
      <c r="BD297" t="s">
        <v>86</v>
      </c>
      <c r="BF297" t="s">
        <v>7445</v>
      </c>
      <c r="BG297">
        <v>2050</v>
      </c>
      <c r="BL297" s="26"/>
      <c r="BN297" s="29"/>
      <c r="BP297" s="26"/>
    </row>
    <row r="298" spans="1:68" s="24" customFormat="1" ht="13.4" customHeight="1">
      <c r="A298" s="24">
        <v>295</v>
      </c>
      <c r="C298" s="26" t="s">
        <v>1296</v>
      </c>
      <c r="D298" t="s">
        <v>7158</v>
      </c>
      <c r="F298" t="s">
        <v>2277</v>
      </c>
      <c r="H298" s="30" t="s">
        <v>1297</v>
      </c>
      <c r="I298" s="24" t="s">
        <v>1298</v>
      </c>
      <c r="J298" s="24">
        <v>2.9000000000000001E-2</v>
      </c>
      <c r="K298" s="24" t="s">
        <v>1299</v>
      </c>
      <c r="L298" s="24">
        <v>126108</v>
      </c>
      <c r="N298" s="26">
        <v>13</v>
      </c>
      <c r="O298" s="24" t="s">
        <v>689</v>
      </c>
      <c r="Q298" s="26"/>
      <c r="R298" s="39"/>
      <c r="S298" s="39"/>
      <c r="T298" s="40"/>
      <c r="U298" s="24" t="s">
        <v>86</v>
      </c>
      <c r="V298" s="24" t="s">
        <v>7324</v>
      </c>
      <c r="W298" s="24" t="s">
        <v>674</v>
      </c>
      <c r="X298" s="24">
        <v>2030</v>
      </c>
      <c r="Y298" s="24" t="s">
        <v>673</v>
      </c>
      <c r="Z298" s="24" t="s">
        <v>674</v>
      </c>
      <c r="AA298" s="24">
        <v>2050</v>
      </c>
      <c r="AB298" s="24" t="s">
        <v>86</v>
      </c>
      <c r="AC298" s="24" t="s">
        <v>86</v>
      </c>
      <c r="AD298" s="24">
        <v>2050</v>
      </c>
      <c r="AE298" s="26">
        <v>2050</v>
      </c>
      <c r="AF298" t="str">
        <f>_xlfn.LET(
    _xlpm.result, _xlfn.XLOOKUP(C298, Table1[company_name], Table1[End_target], "NOT FOUND"),
    IF(_xlpm.result = "NOT FOUND", "NOT FOUND", IF(_xlpm.result = 0, "", _xlpm.result))
)</f>
        <v/>
      </c>
      <c r="AG298"/>
      <c r="AH298"/>
      <c r="AI298"/>
      <c r="AJ298"/>
      <c r="AN298" t="str">
        <f>_xlfn.LET(
    _xlpm.result, _xlfn.XLOOKUP(C298, Table1[company_name], Table1[Carbon_credits], "NOT FOUND"),
    IF(_xlpm.result = "NOT FOUND", "NOT FOUND", IF(_xlpm.result = 0, "", _xlpm.result))
)</f>
        <v/>
      </c>
      <c r="AO298"/>
      <c r="AQ298" s="26"/>
      <c r="AR298"/>
      <c r="AS298"/>
      <c r="AT298"/>
      <c r="AU298"/>
      <c r="AY298"/>
      <c r="AZ298"/>
      <c r="BB298" s="26"/>
      <c r="BC298" t="str">
        <f>_xlfn.LET(
    _xlpm.result, _xlfn.XLOOKUP(C298, Table1[company_name], Table1[Separate_removal_target], "NOT FOUND"),
    IF(_xlpm.result = "NOT FOUND", "NOT FOUND", IF(_xlpm.result = 0, "", _xlpm.result))
)</f>
        <v/>
      </c>
      <c r="BD298"/>
      <c r="BF298"/>
      <c r="BG298"/>
      <c r="BL298" s="26"/>
      <c r="BN298" s="29"/>
      <c r="BP298" s="26"/>
    </row>
    <row r="299" spans="1:68" s="24" customFormat="1" ht="13.4" customHeight="1">
      <c r="A299" s="24">
        <v>296</v>
      </c>
      <c r="C299" s="26" t="s">
        <v>752</v>
      </c>
      <c r="D299" t="s">
        <v>7237</v>
      </c>
      <c r="F299" t="s">
        <v>2428</v>
      </c>
      <c r="H299" s="30" t="s">
        <v>753</v>
      </c>
      <c r="I299" s="24" t="s">
        <v>754</v>
      </c>
      <c r="J299" s="24">
        <v>0</v>
      </c>
      <c r="K299" s="24" t="s">
        <v>755</v>
      </c>
      <c r="L299" s="24">
        <v>296662</v>
      </c>
      <c r="N299" s="26">
        <v>31</v>
      </c>
      <c r="O299" s="24" t="s">
        <v>689</v>
      </c>
      <c r="Q299" s="26"/>
      <c r="R299" s="39"/>
      <c r="S299" s="39"/>
      <c r="T299" s="40"/>
      <c r="U299" s="24" t="s">
        <v>86</v>
      </c>
      <c r="V299" s="24" t="s">
        <v>7324</v>
      </c>
      <c r="W299" s="24" t="s">
        <v>674</v>
      </c>
      <c r="X299" s="24">
        <v>2034</v>
      </c>
      <c r="Y299" s="24" t="s">
        <v>673</v>
      </c>
      <c r="Z299" s="24" t="s">
        <v>674</v>
      </c>
      <c r="AA299" s="24">
        <v>2040</v>
      </c>
      <c r="AB299" s="24" t="s">
        <v>86</v>
      </c>
      <c r="AC299" s="24" t="s">
        <v>86</v>
      </c>
      <c r="AD299" s="24">
        <v>2040</v>
      </c>
      <c r="AE299" s="26">
        <v>2040</v>
      </c>
      <c r="AF299" t="str">
        <f>_xlfn.LET(
    _xlpm.result, _xlfn.XLOOKUP(C299, Table1[company_name], Table1[End_target], "NOT FOUND"),
    IF(_xlpm.result = "NOT FOUND", "NOT FOUND", IF(_xlpm.result = 0, "", _xlpm.result))
)</f>
        <v>Net zero</v>
      </c>
      <c r="AG299"/>
      <c r="AH299"/>
      <c r="AI299"/>
      <c r="AJ299"/>
      <c r="AN299" t="str">
        <f>_xlfn.LET(
    _xlpm.result, _xlfn.XLOOKUP(C299, Table1[company_name], Table1[Carbon_credits], "NOT FOUND"),
    IF(_xlpm.result = "NOT FOUND", "NOT FOUND", IF(_xlpm.result = 0, "", _xlpm.result))
)</f>
        <v>Yes</v>
      </c>
      <c r="AO299"/>
      <c r="AQ299" s="26"/>
      <c r="AR299"/>
      <c r="AS299"/>
      <c r="AT299"/>
      <c r="AU299"/>
      <c r="AY299"/>
      <c r="AZ299"/>
      <c r="BB299" s="26"/>
      <c r="BC299" t="str">
        <f>_xlfn.LET(
    _xlpm.result, _xlfn.XLOOKUP(C299, Table1[company_name], Table1[Separate_removal_target], "NOT FOUND"),
    IF(_xlpm.result = "NOT FOUND", "NOT FOUND", IF(_xlpm.result = 0, "", _xlpm.result))
)</f>
        <v>No</v>
      </c>
      <c r="BD299"/>
      <c r="BF299"/>
      <c r="BG299"/>
      <c r="BL299" s="26"/>
      <c r="BN299" s="29"/>
      <c r="BP299" s="26"/>
    </row>
    <row r="300" spans="1:68" s="24" customFormat="1" ht="13.4" customHeight="1">
      <c r="A300" s="24">
        <v>297</v>
      </c>
      <c r="C300" s="26" t="s">
        <v>1304</v>
      </c>
      <c r="D300" t="s">
        <v>7154</v>
      </c>
      <c r="F300" t="s">
        <v>2277</v>
      </c>
      <c r="H300" s="30" t="s">
        <v>1305</v>
      </c>
      <c r="I300" s="24" t="s">
        <v>1306</v>
      </c>
      <c r="J300" s="24">
        <v>0.33200000000000002</v>
      </c>
      <c r="K300" s="24" t="s">
        <v>1307</v>
      </c>
      <c r="L300" s="24">
        <v>43688</v>
      </c>
      <c r="N300" s="26">
        <v>7</v>
      </c>
      <c r="O300" s="24" t="s">
        <v>689</v>
      </c>
      <c r="Q300" s="26"/>
      <c r="R300" s="39"/>
      <c r="S300" s="39"/>
      <c r="T300" s="40"/>
      <c r="U300" s="24" t="s">
        <v>689</v>
      </c>
      <c r="V300" s="24" t="s">
        <v>689</v>
      </c>
      <c r="AB300" s="24" t="s">
        <v>689</v>
      </c>
      <c r="AC300" s="24" t="s">
        <v>689</v>
      </c>
      <c r="AE300" s="26"/>
      <c r="AF300" t="str">
        <f>_xlfn.LET(
    _xlpm.result, _xlfn.XLOOKUP(C300, Table1[company_name], Table1[End_target], "NOT FOUND"),
    IF(_xlpm.result = "NOT FOUND", "NOT FOUND", IF(_xlpm.result = 0, "", _xlpm.result))
)</f>
        <v>Carbon neutral(ity)</v>
      </c>
      <c r="AG300" t="s">
        <v>7346</v>
      </c>
      <c r="AH300" t="s">
        <v>2283</v>
      </c>
      <c r="AI300" t="s">
        <v>5628</v>
      </c>
      <c r="AJ300">
        <v>2040</v>
      </c>
      <c r="AN300" t="str">
        <f>_xlfn.LET(
    _xlpm.result, _xlfn.XLOOKUP(C300, Table1[company_name], Table1[Carbon_credits], "NOT FOUND"),
    IF(_xlpm.result = "NOT FOUND", "NOT FOUND", IF(_xlpm.result = 0, "", _xlpm.result))
)</f>
        <v>Not Specified</v>
      </c>
      <c r="AO300" t="s">
        <v>3019</v>
      </c>
      <c r="AQ300" s="26"/>
      <c r="AR300"/>
      <c r="AS300"/>
      <c r="AT300"/>
      <c r="AU300"/>
      <c r="AY300"/>
      <c r="AZ300"/>
      <c r="BB300" s="26"/>
      <c r="BC300" t="str">
        <f>_xlfn.LET(
    _xlpm.result, _xlfn.XLOOKUP(C300, Table1[company_name], Table1[Separate_removal_target], "NOT FOUND"),
    IF(_xlpm.result = "NOT FOUND", "NOT FOUND", IF(_xlpm.result = 0, "", _xlpm.result))
)</f>
        <v>No</v>
      </c>
      <c r="BD300" t="s">
        <v>86</v>
      </c>
      <c r="BF300" t="s">
        <v>5628</v>
      </c>
      <c r="BG300">
        <v>2040</v>
      </c>
      <c r="BL300" s="26"/>
      <c r="BN300" s="29"/>
      <c r="BP300" s="26"/>
    </row>
    <row r="301" spans="1:68" s="24" customFormat="1" ht="13.4" customHeight="1">
      <c r="A301" s="24">
        <v>298</v>
      </c>
      <c r="C301" s="26" t="s">
        <v>1308</v>
      </c>
      <c r="D301" t="s">
        <v>7202</v>
      </c>
      <c r="F301" t="s">
        <v>2374</v>
      </c>
      <c r="H301" s="30" t="s">
        <v>1309</v>
      </c>
      <c r="I301" s="24" t="s">
        <v>1310</v>
      </c>
      <c r="J301" s="24">
        <v>1E-3</v>
      </c>
      <c r="K301" s="24" t="s">
        <v>1311</v>
      </c>
      <c r="L301" s="24">
        <v>72352</v>
      </c>
      <c r="N301" s="26">
        <v>2</v>
      </c>
      <c r="O301" s="24" t="s">
        <v>689</v>
      </c>
      <c r="Q301" s="26"/>
      <c r="R301" s="39"/>
      <c r="S301" s="39"/>
      <c r="T301" s="40"/>
      <c r="U301" s="24" t="s">
        <v>689</v>
      </c>
      <c r="V301" s="24" t="s">
        <v>689</v>
      </c>
      <c r="AB301" s="24" t="s">
        <v>689</v>
      </c>
      <c r="AC301" s="24" t="s">
        <v>689</v>
      </c>
      <c r="AE301" s="26"/>
      <c r="AF301" t="str">
        <f>_xlfn.LET(
    _xlpm.result, _xlfn.XLOOKUP(C301, Table1[company_name], Table1[End_target], "NOT FOUND"),
    IF(_xlpm.result = "NOT FOUND", "NOT FOUND", IF(_xlpm.result = 0, "", _xlpm.result))
)</f>
        <v/>
      </c>
      <c r="AG301"/>
      <c r="AH301"/>
      <c r="AI301"/>
      <c r="AJ301"/>
      <c r="AN301" t="str">
        <f>_xlfn.LET(
    _xlpm.result, _xlfn.XLOOKUP(C301, Table1[company_name], Table1[Carbon_credits], "NOT FOUND"),
    IF(_xlpm.result = "NOT FOUND", "NOT FOUND", IF(_xlpm.result = 0, "", _xlpm.result))
)</f>
        <v/>
      </c>
      <c r="AO301"/>
      <c r="AQ301" s="26"/>
      <c r="AR301"/>
      <c r="AS301"/>
      <c r="AT301"/>
      <c r="AU301"/>
      <c r="AY301"/>
      <c r="AZ301"/>
      <c r="BB301" s="26"/>
      <c r="BC301" t="str">
        <f>_xlfn.LET(
    _xlpm.result, _xlfn.XLOOKUP(C301, Table1[company_name], Table1[Separate_removal_target], "NOT FOUND"),
    IF(_xlpm.result = "NOT FOUND", "NOT FOUND", IF(_xlpm.result = 0, "", _xlpm.result))
)</f>
        <v/>
      </c>
      <c r="BD301"/>
      <c r="BF301"/>
      <c r="BG301"/>
      <c r="BL301" s="26"/>
      <c r="BN301" s="29"/>
      <c r="BP301" s="26"/>
    </row>
    <row r="302" spans="1:68" s="24" customFormat="1" ht="13.4" customHeight="1">
      <c r="A302" s="24">
        <v>299</v>
      </c>
      <c r="C302" s="26" t="s">
        <v>1262</v>
      </c>
      <c r="D302" t="s">
        <v>7218</v>
      </c>
      <c r="F302" t="s">
        <v>2336</v>
      </c>
      <c r="H302" s="30" t="s">
        <v>1263</v>
      </c>
      <c r="I302" s="24" t="s">
        <v>1264</v>
      </c>
      <c r="J302" s="24">
        <v>-0.28299999999999997</v>
      </c>
      <c r="K302" s="24" t="s">
        <v>1265</v>
      </c>
      <c r="L302" s="24">
        <v>17123</v>
      </c>
      <c r="N302" s="26">
        <v>12</v>
      </c>
      <c r="O302" s="24" t="s">
        <v>86</v>
      </c>
      <c r="P302" s="24">
        <v>2022</v>
      </c>
      <c r="Q302" s="26">
        <v>2025</v>
      </c>
      <c r="R302" s="39"/>
      <c r="S302" s="39"/>
      <c r="T302" s="40"/>
      <c r="U302" s="24" t="s">
        <v>86</v>
      </c>
      <c r="V302" s="24" t="s">
        <v>7324</v>
      </c>
      <c r="W302" s="24" t="s">
        <v>674</v>
      </c>
      <c r="X302" s="24" t="s">
        <v>3086</v>
      </c>
      <c r="Y302" s="24" t="s">
        <v>673</v>
      </c>
      <c r="Z302" s="24" t="s">
        <v>674</v>
      </c>
      <c r="AA302" s="24" t="s">
        <v>4274</v>
      </c>
      <c r="AB302" s="24" t="s">
        <v>86</v>
      </c>
      <c r="AC302" s="24" t="s">
        <v>86</v>
      </c>
      <c r="AD302" s="24" t="s">
        <v>4274</v>
      </c>
      <c r="AE302" s="26" t="s">
        <v>4274</v>
      </c>
      <c r="AF302" t="str">
        <f>_xlfn.LET(
    _xlpm.result, _xlfn.XLOOKUP(C302, Table1[company_name], Table1[End_target], "NOT FOUND"),
    IF(_xlpm.result = "NOT FOUND", "NOT FOUND", IF(_xlpm.result = 0, "", _xlpm.result))
)</f>
        <v>Emissions reduction target</v>
      </c>
      <c r="AG302"/>
      <c r="AH302"/>
      <c r="AI302"/>
      <c r="AJ302"/>
      <c r="AN302" t="str">
        <f>_xlfn.LET(
    _xlpm.result, _xlfn.XLOOKUP(C302, Table1[company_name], Table1[Carbon_credits], "NOT FOUND"),
    IF(_xlpm.result = "NOT FOUND", "NOT FOUND", IF(_xlpm.result = 0, "", _xlpm.result))
)</f>
        <v>Yes</v>
      </c>
      <c r="AO302"/>
      <c r="AQ302" s="26"/>
      <c r="AR302"/>
      <c r="AS302"/>
      <c r="AT302"/>
      <c r="AU302"/>
      <c r="AY302"/>
      <c r="AZ302"/>
      <c r="BB302" s="26"/>
      <c r="BC302" t="str">
        <f>_xlfn.LET(
    _xlpm.result, _xlfn.XLOOKUP(C302, Table1[company_name], Table1[Separate_removal_target], "NOT FOUND"),
    IF(_xlpm.result = "NOT FOUND", "NOT FOUND", IF(_xlpm.result = 0, "", _xlpm.result))
)</f>
        <v>No</v>
      </c>
      <c r="BD302"/>
      <c r="BF302"/>
      <c r="BG302"/>
      <c r="BL302" s="26"/>
      <c r="BN302" s="29"/>
      <c r="BP302" s="26"/>
    </row>
    <row r="303" spans="1:68" s="24" customFormat="1" ht="13.4" customHeight="1">
      <c r="A303" s="24">
        <v>300</v>
      </c>
      <c r="C303" s="26" t="s">
        <v>1323</v>
      </c>
      <c r="D303" t="s">
        <v>7217</v>
      </c>
      <c r="F303" t="s">
        <v>7286</v>
      </c>
      <c r="H303" s="30" t="s">
        <v>1324</v>
      </c>
      <c r="I303" s="24" t="s">
        <v>1325</v>
      </c>
      <c r="J303" s="24">
        <v>19.577999999999999</v>
      </c>
      <c r="K303" s="24" t="s">
        <v>1326</v>
      </c>
      <c r="L303" s="24">
        <v>40000</v>
      </c>
      <c r="N303" s="26">
        <v>31</v>
      </c>
      <c r="O303" s="24" t="s">
        <v>689</v>
      </c>
      <c r="Q303" s="26"/>
      <c r="R303" s="39"/>
      <c r="S303" s="39"/>
      <c r="T303" s="40"/>
      <c r="U303" s="24" t="s">
        <v>689</v>
      </c>
      <c r="V303" s="24" t="s">
        <v>689</v>
      </c>
      <c r="AB303" s="24" t="s">
        <v>689</v>
      </c>
      <c r="AC303" s="24" t="s">
        <v>689</v>
      </c>
      <c r="AE303" s="26"/>
      <c r="AF303" t="str">
        <f>_xlfn.LET(
    _xlpm.result, _xlfn.XLOOKUP(C303, Table1[company_name], Table1[End_target], "NOT FOUND"),
    IF(_xlpm.result = "NOT FOUND", "NOT FOUND", IF(_xlpm.result = 0, "", _xlpm.result))
)</f>
        <v>Emissions reduction target</v>
      </c>
      <c r="AG303"/>
      <c r="AH303"/>
      <c r="AI303"/>
      <c r="AJ303"/>
      <c r="AN303" t="str">
        <f>_xlfn.LET(
    _xlpm.result, _xlfn.XLOOKUP(C303, Table1[company_name], Table1[Carbon_credits], "NOT FOUND"),
    IF(_xlpm.result = "NOT FOUND", "NOT FOUND", IF(_xlpm.result = 0, "", _xlpm.result))
)</f>
        <v>Not Specified</v>
      </c>
      <c r="AO303"/>
      <c r="AQ303" s="26"/>
      <c r="AR303"/>
      <c r="AS303"/>
      <c r="AT303"/>
      <c r="AU303"/>
      <c r="AY303"/>
      <c r="AZ303"/>
      <c r="BB303" s="26"/>
      <c r="BC303" t="str">
        <f>_xlfn.LET(
    _xlpm.result, _xlfn.XLOOKUP(C303, Table1[company_name], Table1[Separate_removal_target], "NOT FOUND"),
    IF(_xlpm.result = "NOT FOUND", "NOT FOUND", IF(_xlpm.result = 0, "", _xlpm.result))
)</f>
        <v>No</v>
      </c>
      <c r="BD303" t="s">
        <v>86</v>
      </c>
      <c r="BF303" t="s">
        <v>5645</v>
      </c>
      <c r="BG303">
        <v>2030</v>
      </c>
      <c r="BL303" s="26"/>
      <c r="BN303" s="29"/>
      <c r="BP303" s="26"/>
    </row>
    <row r="304" spans="1:68" s="24" customFormat="1" ht="13.4" customHeight="1">
      <c r="A304" s="24">
        <v>301</v>
      </c>
      <c r="C304" s="26" t="s">
        <v>310</v>
      </c>
      <c r="D304" t="s">
        <v>6643</v>
      </c>
      <c r="F304" t="s">
        <v>2428</v>
      </c>
      <c r="H304" s="30" t="s">
        <v>311</v>
      </c>
      <c r="I304" s="24" t="s">
        <v>312</v>
      </c>
      <c r="J304" s="24">
        <v>0</v>
      </c>
      <c r="K304" s="24" t="s">
        <v>313</v>
      </c>
      <c r="L304" s="24">
        <v>92815</v>
      </c>
      <c r="N304" s="26">
        <v>31</v>
      </c>
      <c r="O304" s="24" t="s">
        <v>689</v>
      </c>
      <c r="Q304" s="26"/>
      <c r="R304" s="39"/>
      <c r="S304" s="39"/>
      <c r="T304" s="40"/>
      <c r="U304" s="24" t="s">
        <v>86</v>
      </c>
      <c r="V304" s="24" t="s">
        <v>7324</v>
      </c>
      <c r="W304" s="24" t="s">
        <v>674</v>
      </c>
      <c r="X304" s="24">
        <v>2029</v>
      </c>
      <c r="Y304" s="24" t="s">
        <v>673</v>
      </c>
      <c r="Z304" s="24" t="s">
        <v>674</v>
      </c>
      <c r="AA304" s="24">
        <v>2050</v>
      </c>
      <c r="AB304" s="24" t="s">
        <v>86</v>
      </c>
      <c r="AC304" s="24" t="s">
        <v>86</v>
      </c>
      <c r="AD304" s="24">
        <v>2050</v>
      </c>
      <c r="AE304" s="26">
        <v>2050</v>
      </c>
      <c r="AF304" t="str">
        <f>_xlfn.LET(
    _xlpm.result, _xlfn.XLOOKUP(C304, Table1[company_name], Table1[End_target], "NOT FOUND"),
    IF(_xlpm.result = "NOT FOUND", "NOT FOUND", IF(_xlpm.result = 0, "", _xlpm.result))
)</f>
        <v>Net zero</v>
      </c>
      <c r="AG304"/>
      <c r="AH304"/>
      <c r="AI304"/>
      <c r="AJ304"/>
      <c r="AN304" t="str">
        <f>_xlfn.LET(
    _xlpm.result, _xlfn.XLOOKUP(C304, Table1[company_name], Table1[Carbon_credits], "NOT FOUND"),
    IF(_xlpm.result = "NOT FOUND", "NOT FOUND", IF(_xlpm.result = 0, "", _xlpm.result))
)</f>
        <v>Not Specified</v>
      </c>
      <c r="AO304"/>
      <c r="AQ304" s="26"/>
      <c r="AR304"/>
      <c r="AS304"/>
      <c r="AT304"/>
      <c r="AU304"/>
      <c r="AY304"/>
      <c r="AZ304"/>
      <c r="BB304" s="26"/>
      <c r="BC304" t="str">
        <f>_xlfn.LET(
    _xlpm.result, _xlfn.XLOOKUP(C304, Table1[company_name], Table1[Separate_removal_target], "NOT FOUND"),
    IF(_xlpm.result = "NOT FOUND", "NOT FOUND", IF(_xlpm.result = 0, "", _xlpm.result))
)</f>
        <v>No</v>
      </c>
      <c r="BD304"/>
      <c r="BF304"/>
      <c r="BG304"/>
      <c r="BL304" s="26"/>
      <c r="BN304" s="29"/>
      <c r="BP304" s="26"/>
    </row>
    <row r="305" spans="1:68" s="24" customFormat="1" ht="13.4" customHeight="1">
      <c r="A305" s="24">
        <v>302</v>
      </c>
      <c r="C305" s="26" t="s">
        <v>1713</v>
      </c>
      <c r="D305" t="s">
        <v>7238</v>
      </c>
      <c r="F305" t="s">
        <v>2374</v>
      </c>
      <c r="H305" s="30" t="s">
        <v>1714</v>
      </c>
      <c r="I305" s="24" t="s">
        <v>1715</v>
      </c>
      <c r="J305" s="24">
        <v>5.3999999999999999E-2</v>
      </c>
      <c r="K305" s="24" t="s">
        <v>1716</v>
      </c>
      <c r="L305" s="24">
        <v>158413</v>
      </c>
      <c r="N305" s="26">
        <v>31</v>
      </c>
      <c r="O305" s="24" t="s">
        <v>689</v>
      </c>
      <c r="Q305" s="26"/>
      <c r="R305" s="39"/>
      <c r="S305" s="39"/>
      <c r="T305" s="40"/>
      <c r="U305" s="24" t="s">
        <v>86</v>
      </c>
      <c r="V305" s="24" t="s">
        <v>7324</v>
      </c>
      <c r="W305" s="24" t="s">
        <v>674</v>
      </c>
      <c r="X305" s="24">
        <v>2030</v>
      </c>
      <c r="Y305" s="24" t="s">
        <v>673</v>
      </c>
      <c r="Z305" s="24" t="s">
        <v>674</v>
      </c>
      <c r="AA305" s="24">
        <v>2050</v>
      </c>
      <c r="AB305" s="24" t="s">
        <v>86</v>
      </c>
      <c r="AC305" s="24" t="s">
        <v>86</v>
      </c>
      <c r="AD305" s="24">
        <v>2050</v>
      </c>
      <c r="AE305" s="26">
        <v>2050</v>
      </c>
      <c r="AF305" t="str">
        <f>_xlfn.LET(
    _xlpm.result, _xlfn.XLOOKUP(C305, Table1[company_name], Table1[End_target], "NOT FOUND"),
    IF(_xlpm.result = "NOT FOUND", "NOT FOUND", IF(_xlpm.result = 0, "", _xlpm.result))
)</f>
        <v>Net zero</v>
      </c>
      <c r="AG305"/>
      <c r="AH305"/>
      <c r="AI305"/>
      <c r="AJ305"/>
      <c r="AN305" t="str">
        <f>_xlfn.LET(
    _xlpm.result, _xlfn.XLOOKUP(C305, Table1[company_name], Table1[Carbon_credits], "NOT FOUND"),
    IF(_xlpm.result = "NOT FOUND", "NOT FOUND", IF(_xlpm.result = 0, "", _xlpm.result))
)</f>
        <v>No</v>
      </c>
      <c r="AO305"/>
      <c r="AQ305" s="26"/>
      <c r="AR305"/>
      <c r="AS305" t="s">
        <v>2283</v>
      </c>
      <c r="AT305" t="s">
        <v>7446</v>
      </c>
      <c r="AU305">
        <v>2050</v>
      </c>
      <c r="AY305" t="s">
        <v>269</v>
      </c>
      <c r="AZ305" t="s">
        <v>3271</v>
      </c>
      <c r="BB305" s="26"/>
      <c r="BC305" t="str">
        <f>_xlfn.LET(
    _xlpm.result, _xlfn.XLOOKUP(C305, Table1[company_name], Table1[Separate_removal_target], "NOT FOUND"),
    IF(_xlpm.result = "NOT FOUND", "NOT FOUND", IF(_xlpm.result = 0, "", _xlpm.result))
)</f>
        <v>No</v>
      </c>
      <c r="BD305" t="s">
        <v>86</v>
      </c>
      <c r="BF305" t="s">
        <v>7446</v>
      </c>
      <c r="BG305">
        <v>2050</v>
      </c>
      <c r="BL305" s="26"/>
      <c r="BN305" s="29"/>
      <c r="BP305" s="26"/>
    </row>
    <row r="306" spans="1:68" s="24" customFormat="1" ht="13.4" customHeight="1">
      <c r="A306" s="24">
        <v>303</v>
      </c>
      <c r="C306" s="26" t="s">
        <v>1331</v>
      </c>
      <c r="D306" t="s">
        <v>7196</v>
      </c>
      <c r="F306" t="s">
        <v>2277</v>
      </c>
      <c r="H306" s="30" t="s">
        <v>1332</v>
      </c>
      <c r="I306" s="24" t="s">
        <v>1333</v>
      </c>
      <c r="J306" s="24">
        <v>0.13200000000000001</v>
      </c>
      <c r="K306" s="24" t="s">
        <v>1334</v>
      </c>
      <c r="L306" s="24">
        <v>131988</v>
      </c>
      <c r="N306" s="26">
        <v>3</v>
      </c>
      <c r="O306" s="24" t="s">
        <v>689</v>
      </c>
      <c r="Q306" s="26"/>
      <c r="R306" s="39"/>
      <c r="S306" s="39"/>
      <c r="T306" s="40"/>
      <c r="U306" s="24" t="s">
        <v>689</v>
      </c>
      <c r="V306" s="24" t="s">
        <v>689</v>
      </c>
      <c r="AB306" s="24" t="s">
        <v>689</v>
      </c>
      <c r="AC306" s="24" t="s">
        <v>689</v>
      </c>
      <c r="AE306" s="26"/>
      <c r="AF306" t="str">
        <f>_xlfn.LET(
    _xlpm.result, _xlfn.XLOOKUP(C306, Table1[company_name], Table1[End_target], "NOT FOUND"),
    IF(_xlpm.result = "NOT FOUND", "NOT FOUND", IF(_xlpm.result = 0, "", _xlpm.result))
)</f>
        <v>No target</v>
      </c>
      <c r="AG306"/>
      <c r="AH306"/>
      <c r="AI306"/>
      <c r="AJ306"/>
      <c r="AN306" t="str">
        <f>_xlfn.LET(
    _xlpm.result, _xlfn.XLOOKUP(C306, Table1[company_name], Table1[Carbon_credits], "NOT FOUND"),
    IF(_xlpm.result = "NOT FOUND", "NOT FOUND", IF(_xlpm.result = 0, "", _xlpm.result))
)</f>
        <v>Not Specified</v>
      </c>
      <c r="AO306"/>
      <c r="AQ306" s="26"/>
      <c r="AR306"/>
      <c r="AS306"/>
      <c r="AT306"/>
      <c r="AU306"/>
      <c r="AY306"/>
      <c r="AZ306"/>
      <c r="BB306" s="26"/>
      <c r="BC306" t="str">
        <f>_xlfn.LET(
    _xlpm.result, _xlfn.XLOOKUP(C306, Table1[company_name], Table1[Separate_removal_target], "NOT FOUND"),
    IF(_xlpm.result = "NOT FOUND", "NOT FOUND", IF(_xlpm.result = 0, "", _xlpm.result))
)</f>
        <v/>
      </c>
      <c r="BD306"/>
      <c r="BF306"/>
      <c r="BG306"/>
      <c r="BL306" s="26"/>
      <c r="BN306" s="29"/>
      <c r="BP306" s="26"/>
    </row>
    <row r="307" spans="1:68" s="24" customFormat="1" ht="13.4" customHeight="1">
      <c r="A307" s="24">
        <v>304</v>
      </c>
      <c r="C307" s="26" t="s">
        <v>1337</v>
      </c>
      <c r="D307" t="s">
        <v>7221</v>
      </c>
      <c r="F307" t="s">
        <v>7286</v>
      </c>
      <c r="H307" s="30" t="s">
        <v>1338</v>
      </c>
      <c r="I307" s="24" t="s">
        <v>1339</v>
      </c>
      <c r="J307" s="24">
        <v>-0.48</v>
      </c>
      <c r="K307" s="24" t="s">
        <v>1340</v>
      </c>
      <c r="L307" s="24">
        <v>4200</v>
      </c>
      <c r="N307" s="26">
        <v>10</v>
      </c>
      <c r="O307" s="24" t="s">
        <v>689</v>
      </c>
      <c r="Q307" s="26"/>
      <c r="R307" s="39"/>
      <c r="S307" s="39"/>
      <c r="T307" s="40"/>
      <c r="U307" s="24" t="s">
        <v>689</v>
      </c>
      <c r="V307" s="24" t="s">
        <v>689</v>
      </c>
      <c r="AB307" s="24" t="s">
        <v>689</v>
      </c>
      <c r="AC307" s="24" t="s">
        <v>689</v>
      </c>
      <c r="AE307" s="26"/>
      <c r="AF307" t="str">
        <f>_xlfn.LET(
    _xlpm.result, _xlfn.XLOOKUP(C307, Table1[company_name], Table1[End_target], "NOT FOUND"),
    IF(_xlpm.result = "NOT FOUND", "NOT FOUND", IF(_xlpm.result = 0, "", _xlpm.result))
)</f>
        <v/>
      </c>
      <c r="AG307"/>
      <c r="AH307"/>
      <c r="AI307"/>
      <c r="AJ307"/>
      <c r="AN307" t="str">
        <f>_xlfn.LET(
    _xlpm.result, _xlfn.XLOOKUP(C307, Table1[company_name], Table1[Carbon_credits], "NOT FOUND"),
    IF(_xlpm.result = "NOT FOUND", "NOT FOUND", IF(_xlpm.result = 0, "", _xlpm.result))
)</f>
        <v/>
      </c>
      <c r="AO307"/>
      <c r="AQ307" s="26"/>
      <c r="AR307"/>
      <c r="AS307"/>
      <c r="AT307"/>
      <c r="AU307"/>
      <c r="AY307"/>
      <c r="AZ307"/>
      <c r="BB307" s="26"/>
      <c r="BC307" t="str">
        <f>_xlfn.LET(
    _xlpm.result, _xlfn.XLOOKUP(C307, Table1[company_name], Table1[Separate_removal_target], "NOT FOUND"),
    IF(_xlpm.result = "NOT FOUND", "NOT FOUND", IF(_xlpm.result = 0, "", _xlpm.result))
)</f>
        <v/>
      </c>
      <c r="BD307"/>
      <c r="BF307"/>
      <c r="BG307"/>
      <c r="BL307" s="26"/>
      <c r="BN307" s="29"/>
      <c r="BP307" s="26"/>
    </row>
    <row r="308" spans="1:68" s="24" customFormat="1" ht="13.4" customHeight="1">
      <c r="A308" s="24">
        <v>305</v>
      </c>
      <c r="C308" s="26" t="s">
        <v>1959</v>
      </c>
      <c r="D308" t="s">
        <v>7217</v>
      </c>
      <c r="F308" t="s">
        <v>2428</v>
      </c>
      <c r="H308" s="30" t="s">
        <v>1960</v>
      </c>
      <c r="I308" s="24" t="s">
        <v>1961</v>
      </c>
      <c r="J308" s="24">
        <v>0.251</v>
      </c>
      <c r="K308" s="24" t="s">
        <v>1962</v>
      </c>
      <c r="L308" s="24">
        <v>29976</v>
      </c>
      <c r="N308" s="26">
        <v>12</v>
      </c>
      <c r="O308" s="24" t="s">
        <v>689</v>
      </c>
      <c r="Q308" s="26"/>
      <c r="R308" s="39"/>
      <c r="S308" s="39"/>
      <c r="T308" s="40"/>
      <c r="U308" s="24" t="s">
        <v>689</v>
      </c>
      <c r="V308" s="24" t="s">
        <v>689</v>
      </c>
      <c r="AB308" s="24" t="s">
        <v>689</v>
      </c>
      <c r="AC308" s="24" t="s">
        <v>689</v>
      </c>
      <c r="AE308" s="26"/>
      <c r="AF308" t="str">
        <f>_xlfn.LET(
    _xlpm.result, _xlfn.XLOOKUP(C308, Table1[company_name], Table1[End_target], "NOT FOUND"),
    IF(_xlpm.result = "NOT FOUND", "NOT FOUND", IF(_xlpm.result = 0, "", _xlpm.result))
)</f>
        <v>Net zero</v>
      </c>
      <c r="AG308"/>
      <c r="AH308"/>
      <c r="AI308"/>
      <c r="AJ308"/>
      <c r="AN308" t="str">
        <f>_xlfn.LET(
    _xlpm.result, _xlfn.XLOOKUP(C308, Table1[company_name], Table1[Carbon_credits], "NOT FOUND"),
    IF(_xlpm.result = "NOT FOUND", "NOT FOUND", IF(_xlpm.result = 0, "", _xlpm.result))
)</f>
        <v>Yes</v>
      </c>
      <c r="AO308"/>
      <c r="AQ308" s="26"/>
      <c r="AR308"/>
      <c r="AS308" t="s">
        <v>2283</v>
      </c>
      <c r="AT308" t="s">
        <v>5674</v>
      </c>
      <c r="AU308">
        <v>2050</v>
      </c>
      <c r="AY308" t="s">
        <v>266</v>
      </c>
      <c r="AZ308" t="s">
        <v>3019</v>
      </c>
      <c r="BB308" s="26"/>
      <c r="BC308" t="str">
        <f>_xlfn.LET(
    _xlpm.result, _xlfn.XLOOKUP(C308, Table1[company_name], Table1[Separate_removal_target], "NOT FOUND"),
    IF(_xlpm.result = "NOT FOUND", "NOT FOUND", IF(_xlpm.result = 0, "", _xlpm.result))
)</f>
        <v>No</v>
      </c>
      <c r="BD308" t="s">
        <v>86</v>
      </c>
      <c r="BF308" t="s">
        <v>5674</v>
      </c>
      <c r="BG308">
        <v>2050</v>
      </c>
      <c r="BL308" s="26"/>
      <c r="BN308" s="29"/>
      <c r="BP308" s="26"/>
    </row>
    <row r="309" spans="1:68" s="24" customFormat="1" ht="13.4" customHeight="1">
      <c r="A309" s="24">
        <v>306</v>
      </c>
      <c r="C309" s="26" t="s">
        <v>1341</v>
      </c>
      <c r="D309" t="s">
        <v>7190</v>
      </c>
      <c r="F309" t="s">
        <v>4420</v>
      </c>
      <c r="H309" s="30" t="s">
        <v>1342</v>
      </c>
      <c r="I309" s="24" t="s">
        <v>1343</v>
      </c>
      <c r="J309" s="24">
        <v>2.3E-2</v>
      </c>
      <c r="K309" s="24" t="s">
        <v>1344</v>
      </c>
      <c r="L309" s="24">
        <v>69722</v>
      </c>
      <c r="N309" s="26">
        <v>28</v>
      </c>
      <c r="O309" s="24" t="s">
        <v>689</v>
      </c>
      <c r="Q309" s="26"/>
      <c r="R309" s="39"/>
      <c r="S309" s="39"/>
      <c r="T309" s="40"/>
      <c r="U309" s="24" t="s">
        <v>689</v>
      </c>
      <c r="V309" s="24" t="s">
        <v>689</v>
      </c>
      <c r="AB309" s="24" t="s">
        <v>689</v>
      </c>
      <c r="AC309" s="24" t="s">
        <v>689</v>
      </c>
      <c r="AE309" s="26"/>
      <c r="AF309" t="str">
        <f>_xlfn.LET(
    _xlpm.result, _xlfn.XLOOKUP(C309, Table1[company_name], Table1[End_target], "NOT FOUND"),
    IF(_xlpm.result = "NOT FOUND", "NOT FOUND", IF(_xlpm.result = 0, "", _xlpm.result))
)</f>
        <v>Net zero</v>
      </c>
      <c r="AG309"/>
      <c r="AH309"/>
      <c r="AI309"/>
      <c r="AJ309"/>
      <c r="AN309" t="str">
        <f>_xlfn.LET(
    _xlpm.result, _xlfn.XLOOKUP(C309, Table1[company_name], Table1[Carbon_credits], "NOT FOUND"),
    IF(_xlpm.result = "NOT FOUND", "NOT FOUND", IF(_xlpm.result = 0, "", _xlpm.result))
)</f>
        <v>Not Specified</v>
      </c>
      <c r="AO309"/>
      <c r="AQ309" s="26"/>
      <c r="AR309"/>
      <c r="AS309"/>
      <c r="AT309"/>
      <c r="AU309"/>
      <c r="AY309"/>
      <c r="AZ309"/>
      <c r="BB309" s="26"/>
      <c r="BC309" t="str">
        <f>_xlfn.LET(
    _xlpm.result, _xlfn.XLOOKUP(C309, Table1[company_name], Table1[Separate_removal_target], "NOT FOUND"),
    IF(_xlpm.result = "NOT FOUND", "NOT FOUND", IF(_xlpm.result = 0, "", _xlpm.result))
)</f>
        <v>No</v>
      </c>
      <c r="BD309"/>
      <c r="BF309"/>
      <c r="BG309"/>
      <c r="BL309" s="26"/>
      <c r="BN309" s="29"/>
      <c r="BP309" s="26"/>
    </row>
    <row r="310" spans="1:68" s="24" customFormat="1" ht="13.4" customHeight="1">
      <c r="A310" s="24">
        <v>307</v>
      </c>
      <c r="C310" s="26" t="s">
        <v>2152</v>
      </c>
      <c r="D310" t="s">
        <v>7230</v>
      </c>
      <c r="F310" t="s">
        <v>2496</v>
      </c>
      <c r="H310" s="30" t="s">
        <v>2153</v>
      </c>
      <c r="I310" s="24" t="s">
        <v>2154</v>
      </c>
      <c r="J310" s="24">
        <v>1.4999999999999999E-2</v>
      </c>
      <c r="K310" s="24" t="s">
        <v>2155</v>
      </c>
      <c r="L310" s="24">
        <v>92690</v>
      </c>
      <c r="N310" s="26">
        <v>31</v>
      </c>
      <c r="O310" s="24" t="s">
        <v>689</v>
      </c>
      <c r="Q310" s="26"/>
      <c r="R310" s="39"/>
      <c r="S310" s="39"/>
      <c r="T310" s="40"/>
      <c r="U310" s="24" t="s">
        <v>86</v>
      </c>
      <c r="V310" s="24" t="s">
        <v>7324</v>
      </c>
      <c r="W310" s="24" t="s">
        <v>674</v>
      </c>
      <c r="X310" s="24">
        <v>2034</v>
      </c>
      <c r="AB310" s="24" t="s">
        <v>86</v>
      </c>
      <c r="AC310" s="24" t="s">
        <v>689</v>
      </c>
      <c r="AE310" s="26"/>
      <c r="AF310" t="str">
        <f>_xlfn.LET(
    _xlpm.result, _xlfn.XLOOKUP(C310, Table1[company_name], Table1[End_target], "NOT FOUND"),
    IF(_xlpm.result = "NOT FOUND", "NOT FOUND", IF(_xlpm.result = 0, "", _xlpm.result))
)</f>
        <v>Net zero</v>
      </c>
      <c r="AG310"/>
      <c r="AH310"/>
      <c r="AI310"/>
      <c r="AJ310"/>
      <c r="AN310" t="str">
        <f>_xlfn.LET(
    _xlpm.result, _xlfn.XLOOKUP(C310, Table1[company_name], Table1[Carbon_credits], "NOT FOUND"),
    IF(_xlpm.result = "NOT FOUND", "NOT FOUND", IF(_xlpm.result = 0, "", _xlpm.result))
)</f>
        <v>Not Specified</v>
      </c>
      <c r="AO310"/>
      <c r="AQ310" s="26"/>
      <c r="AR310"/>
      <c r="AS310" t="s">
        <v>2283</v>
      </c>
      <c r="AT310" t="s">
        <v>7447</v>
      </c>
      <c r="AU310">
        <v>2040</v>
      </c>
      <c r="AY310" t="s">
        <v>267</v>
      </c>
      <c r="AZ310" t="s">
        <v>3271</v>
      </c>
      <c r="BB310" s="26"/>
      <c r="BC310" t="str">
        <f>_xlfn.LET(
    _xlpm.result, _xlfn.XLOOKUP(C310, Table1[company_name], Table1[Separate_removal_target], "NOT FOUND"),
    IF(_xlpm.result = "NOT FOUND", "NOT FOUND", IF(_xlpm.result = 0, "", _xlpm.result))
)</f>
        <v>No</v>
      </c>
      <c r="BD310" t="s">
        <v>86</v>
      </c>
      <c r="BF310" t="s">
        <v>7447</v>
      </c>
      <c r="BG310">
        <v>2040</v>
      </c>
      <c r="BL310" s="26"/>
      <c r="BN310" s="29"/>
      <c r="BP310" s="26"/>
    </row>
    <row r="311" spans="1:68" s="24" customFormat="1" ht="13.4" customHeight="1">
      <c r="A311" s="24">
        <v>308</v>
      </c>
      <c r="C311" s="26" t="s">
        <v>1000</v>
      </c>
      <c r="D311" t="s">
        <v>7161</v>
      </c>
      <c r="F311" t="s">
        <v>7281</v>
      </c>
      <c r="H311" s="30" t="s">
        <v>1001</v>
      </c>
      <c r="I311" s="24" t="s">
        <v>1002</v>
      </c>
      <c r="J311" s="24">
        <v>0.84299999999999997</v>
      </c>
      <c r="K311" s="24" t="s">
        <v>1003</v>
      </c>
      <c r="L311" s="24">
        <v>34097</v>
      </c>
      <c r="N311" s="26">
        <v>3</v>
      </c>
      <c r="O311" s="24" t="s">
        <v>86</v>
      </c>
      <c r="P311" s="24">
        <v>2023</v>
      </c>
      <c r="Q311" s="26">
        <v>2040</v>
      </c>
      <c r="R311" s="39"/>
      <c r="S311" s="39"/>
      <c r="T311" s="40"/>
      <c r="U311" s="24" t="s">
        <v>689</v>
      </c>
      <c r="V311" s="24" t="s">
        <v>689</v>
      </c>
      <c r="AB311" s="24" t="s">
        <v>689</v>
      </c>
      <c r="AC311" s="24" t="s">
        <v>689</v>
      </c>
      <c r="AE311" s="26"/>
      <c r="AF311" t="str">
        <f>_xlfn.LET(
    _xlpm.result, _xlfn.XLOOKUP(C311, Table1[company_name], Table1[End_target], "NOT FOUND"),
    IF(_xlpm.result = "NOT FOUND", "NOT FOUND", IF(_xlpm.result = 0, "", _xlpm.result))
)</f>
        <v>Carbon neutral(ity)</v>
      </c>
      <c r="AG311"/>
      <c r="AH311"/>
      <c r="AI311"/>
      <c r="AJ311"/>
      <c r="AN311" t="str">
        <f>_xlfn.LET(
    _xlpm.result, _xlfn.XLOOKUP(C311, Table1[company_name], Table1[Carbon_credits], "NOT FOUND"),
    IF(_xlpm.result = "NOT FOUND", "NOT FOUND", IF(_xlpm.result = 0, "", _xlpm.result))
)</f>
        <v>Yes</v>
      </c>
      <c r="AO311"/>
      <c r="AQ311" s="26"/>
      <c r="AR311"/>
      <c r="AS311"/>
      <c r="AT311"/>
      <c r="AU311"/>
      <c r="AY311"/>
      <c r="AZ311"/>
      <c r="BB311" s="26"/>
      <c r="BC311" t="str">
        <f>_xlfn.LET(
    _xlpm.result, _xlfn.XLOOKUP(C311, Table1[company_name], Table1[Separate_removal_target], "NOT FOUND"),
    IF(_xlpm.result = "NOT FOUND", "NOT FOUND", IF(_xlpm.result = 0, "", _xlpm.result))
)</f>
        <v>No</v>
      </c>
      <c r="BD311"/>
      <c r="BF311"/>
      <c r="BG311"/>
      <c r="BL311" s="26"/>
      <c r="BN311" s="29"/>
      <c r="BP311" s="26"/>
    </row>
    <row r="312" spans="1:68" s="24" customFormat="1" ht="13.4" customHeight="1">
      <c r="A312" s="24">
        <v>309</v>
      </c>
      <c r="C312" s="26" t="s">
        <v>1345</v>
      </c>
      <c r="D312" t="s">
        <v>7190</v>
      </c>
      <c r="F312" t="s">
        <v>2277</v>
      </c>
      <c r="H312" s="30" t="s">
        <v>1346</v>
      </c>
      <c r="I312" s="24" t="s">
        <v>1347</v>
      </c>
      <c r="J312" s="24">
        <v>0.21299999999999999</v>
      </c>
      <c r="K312" s="24" t="s">
        <v>1348</v>
      </c>
      <c r="L312" s="24">
        <v>62987</v>
      </c>
      <c r="N312" s="26">
        <v>13</v>
      </c>
      <c r="O312" s="24" t="s">
        <v>689</v>
      </c>
      <c r="Q312" s="26"/>
      <c r="R312" s="39"/>
      <c r="S312" s="39"/>
      <c r="T312" s="40"/>
      <c r="U312" s="24" t="s">
        <v>86</v>
      </c>
      <c r="V312" s="24" t="s">
        <v>7324</v>
      </c>
      <c r="W312" s="24" t="s">
        <v>674</v>
      </c>
      <c r="X312" s="24">
        <v>2030</v>
      </c>
      <c r="Y312" s="24" t="s">
        <v>673</v>
      </c>
      <c r="Z312" s="24" t="s">
        <v>674</v>
      </c>
      <c r="AA312" s="24">
        <v>2045</v>
      </c>
      <c r="AB312" s="24" t="s">
        <v>86</v>
      </c>
      <c r="AC312" s="24" t="s">
        <v>86</v>
      </c>
      <c r="AD312" s="24">
        <v>2045</v>
      </c>
      <c r="AE312" s="26">
        <v>2045</v>
      </c>
      <c r="AF312" t="str">
        <f>_xlfn.LET(
    _xlpm.result, _xlfn.XLOOKUP(C312, Table1[company_name], Table1[End_target], "NOT FOUND"),
    IF(_xlpm.result = "NOT FOUND", "NOT FOUND", IF(_xlpm.result = 0, "", _xlpm.result))
)</f>
        <v>No target</v>
      </c>
      <c r="AG312"/>
      <c r="AH312"/>
      <c r="AI312"/>
      <c r="AJ312"/>
      <c r="AN312" t="str">
        <f>_xlfn.LET(
    _xlpm.result, _xlfn.XLOOKUP(C312, Table1[company_name], Table1[Carbon_credits], "NOT FOUND"),
    IF(_xlpm.result = "NOT FOUND", "NOT FOUND", IF(_xlpm.result = 0, "", _xlpm.result))
)</f>
        <v>Not Specified</v>
      </c>
      <c r="AO312"/>
      <c r="AQ312" s="26"/>
      <c r="AR312"/>
      <c r="AS312"/>
      <c r="AT312"/>
      <c r="AU312"/>
      <c r="AY312"/>
      <c r="AZ312"/>
      <c r="BB312" s="26"/>
      <c r="BC312" t="str">
        <f>_xlfn.LET(
    _xlpm.result, _xlfn.XLOOKUP(C312, Table1[company_name], Table1[Separate_removal_target], "NOT FOUND"),
    IF(_xlpm.result = "NOT FOUND", "NOT FOUND", IF(_xlpm.result = 0, "", _xlpm.result))
)</f>
        <v>No</v>
      </c>
      <c r="BD312"/>
      <c r="BF312"/>
      <c r="BG312"/>
      <c r="BL312" s="26"/>
      <c r="BN312" s="29"/>
      <c r="BP312" s="26"/>
    </row>
    <row r="313" spans="1:68" s="24" customFormat="1" ht="13.4" customHeight="1">
      <c r="A313" s="24">
        <v>310</v>
      </c>
      <c r="C313" s="26" t="s">
        <v>1362</v>
      </c>
      <c r="D313" t="s">
        <v>7173</v>
      </c>
      <c r="F313" t="s">
        <v>7286</v>
      </c>
      <c r="H313" s="30" t="s">
        <v>1363</v>
      </c>
      <c r="I313" s="24" t="s">
        <v>1364</v>
      </c>
      <c r="J313" s="24">
        <v>2.202</v>
      </c>
      <c r="K313" s="24" t="s">
        <v>1365</v>
      </c>
      <c r="L313" s="24">
        <v>38018</v>
      </c>
      <c r="N313" s="26">
        <v>12</v>
      </c>
      <c r="O313" s="24" t="s">
        <v>689</v>
      </c>
      <c r="Q313" s="26"/>
      <c r="R313" s="39"/>
      <c r="S313" s="39"/>
      <c r="T313" s="40"/>
      <c r="U313" s="24" t="s">
        <v>689</v>
      </c>
      <c r="V313" s="24" t="s">
        <v>689</v>
      </c>
      <c r="AB313" s="24" t="s">
        <v>689</v>
      </c>
      <c r="AC313" s="24" t="s">
        <v>689</v>
      </c>
      <c r="AE313" s="26"/>
      <c r="AF313" t="str">
        <f>_xlfn.LET(
    _xlpm.result, _xlfn.XLOOKUP(C313, Table1[company_name], Table1[End_target], "NOT FOUND"),
    IF(_xlpm.result = "NOT FOUND", "NOT FOUND", IF(_xlpm.result = 0, "", _xlpm.result))
)</f>
        <v>No target</v>
      </c>
      <c r="AG313"/>
      <c r="AH313"/>
      <c r="AI313"/>
      <c r="AJ313"/>
      <c r="AN313" t="str">
        <f>_xlfn.LET(
    _xlpm.result, _xlfn.XLOOKUP(C313, Table1[company_name], Table1[Carbon_credits], "NOT FOUND"),
    IF(_xlpm.result = "NOT FOUND", "NOT FOUND", IF(_xlpm.result = 0, "", _xlpm.result))
)</f>
        <v/>
      </c>
      <c r="AO313"/>
      <c r="AQ313" s="26"/>
      <c r="AR313"/>
      <c r="AS313"/>
      <c r="AT313"/>
      <c r="AU313"/>
      <c r="AY313"/>
      <c r="AZ313"/>
      <c r="BB313" s="26"/>
      <c r="BC313" t="str">
        <f>_xlfn.LET(
    _xlpm.result, _xlfn.XLOOKUP(C313, Table1[company_name], Table1[Separate_removal_target], "NOT FOUND"),
    IF(_xlpm.result = "NOT FOUND", "NOT FOUND", IF(_xlpm.result = 0, "", _xlpm.result))
)</f>
        <v/>
      </c>
      <c r="BD313"/>
      <c r="BF313"/>
      <c r="BG313"/>
      <c r="BL313" s="26"/>
      <c r="BN313" s="29"/>
      <c r="BP313" s="26"/>
    </row>
    <row r="314" spans="1:68" s="24" customFormat="1" ht="13.4" customHeight="1">
      <c r="A314" s="24">
        <v>311</v>
      </c>
      <c r="C314" s="26" t="s">
        <v>1371</v>
      </c>
      <c r="D314" t="s">
        <v>7236</v>
      </c>
      <c r="F314" t="s">
        <v>7281</v>
      </c>
      <c r="H314" s="30" t="s">
        <v>1372</v>
      </c>
      <c r="I314" s="24" t="s">
        <v>1373</v>
      </c>
      <c r="J314" s="24">
        <v>0</v>
      </c>
      <c r="K314" s="24" t="s">
        <v>1374</v>
      </c>
      <c r="L314" s="24">
        <v>32065</v>
      </c>
      <c r="N314" s="26">
        <v>6</v>
      </c>
      <c r="O314" s="24" t="s">
        <v>86</v>
      </c>
      <c r="P314" s="24">
        <v>2020</v>
      </c>
      <c r="Q314" s="26">
        <v>2050</v>
      </c>
      <c r="R314" s="39"/>
      <c r="S314" s="39"/>
      <c r="T314" s="40"/>
      <c r="U314" s="24" t="s">
        <v>86</v>
      </c>
      <c r="V314" s="24" t="s">
        <v>265</v>
      </c>
      <c r="AB314" s="24" t="s">
        <v>689</v>
      </c>
      <c r="AC314" s="24" t="s">
        <v>689</v>
      </c>
      <c r="AE314" s="26"/>
      <c r="AF314" t="str">
        <f>_xlfn.LET(
    _xlpm.result, _xlfn.XLOOKUP(C314, Table1[company_name], Table1[End_target], "NOT FOUND"),
    IF(_xlpm.result = "NOT FOUND", "NOT FOUND", IF(_xlpm.result = 0, "", _xlpm.result))
)</f>
        <v>Emissions reduction target</v>
      </c>
      <c r="AG314"/>
      <c r="AH314"/>
      <c r="AI314"/>
      <c r="AJ314"/>
      <c r="AN314" t="str">
        <f>_xlfn.LET(
    _xlpm.result, _xlfn.XLOOKUP(C314, Table1[company_name], Table1[Carbon_credits], "NOT FOUND"),
    IF(_xlpm.result = "NOT FOUND", "NOT FOUND", IF(_xlpm.result = 0, "", _xlpm.result))
)</f>
        <v>Not Specified</v>
      </c>
      <c r="AO314"/>
      <c r="AQ314" s="26"/>
      <c r="AR314"/>
      <c r="AS314"/>
      <c r="AT314"/>
      <c r="AU314"/>
      <c r="AY314"/>
      <c r="AZ314"/>
      <c r="BB314" s="26"/>
      <c r="BC314" t="str">
        <f>_xlfn.LET(
    _xlpm.result, _xlfn.XLOOKUP(C314, Table1[company_name], Table1[Separate_removal_target], "NOT FOUND"),
    IF(_xlpm.result = "NOT FOUND", "NOT FOUND", IF(_xlpm.result = 0, "", _xlpm.result))
)</f>
        <v>No</v>
      </c>
      <c r="BD314" t="s">
        <v>86</v>
      </c>
      <c r="BF314" t="s">
        <v>5720</v>
      </c>
      <c r="BG314">
        <v>2030</v>
      </c>
      <c r="BL314" s="26"/>
      <c r="BN314" s="29"/>
      <c r="BP314" s="26"/>
    </row>
    <row r="315" spans="1:68" s="24" customFormat="1" ht="13.4" customHeight="1">
      <c r="A315" s="24">
        <v>312</v>
      </c>
      <c r="C315" s="26" t="s">
        <v>1065</v>
      </c>
      <c r="D315" t="s">
        <v>7156</v>
      </c>
      <c r="F315" t="s">
        <v>2439</v>
      </c>
      <c r="H315" s="30" t="s">
        <v>1066</v>
      </c>
      <c r="I315" s="24" t="s">
        <v>1067</v>
      </c>
      <c r="J315" s="24">
        <v>0.16900000000000001</v>
      </c>
      <c r="K315" s="24" t="s">
        <v>1068</v>
      </c>
      <c r="L315" s="24">
        <v>41689</v>
      </c>
      <c r="N315" s="26">
        <v>21</v>
      </c>
      <c r="O315" s="24" t="s">
        <v>689</v>
      </c>
      <c r="Q315" s="26"/>
      <c r="R315" s="39"/>
      <c r="S315" s="39"/>
      <c r="T315" s="40"/>
      <c r="U315" s="24" t="s">
        <v>86</v>
      </c>
      <c r="V315" s="24" t="s">
        <v>7324</v>
      </c>
      <c r="W315" s="24" t="s">
        <v>674</v>
      </c>
      <c r="X315" s="24">
        <v>2030</v>
      </c>
      <c r="Y315" s="24" t="s">
        <v>673</v>
      </c>
      <c r="Z315" s="24" t="s">
        <v>674</v>
      </c>
      <c r="AA315" s="24">
        <v>2039</v>
      </c>
      <c r="AB315" s="24" t="s">
        <v>86</v>
      </c>
      <c r="AC315" s="24" t="s">
        <v>86</v>
      </c>
      <c r="AD315" s="24">
        <v>2039</v>
      </c>
      <c r="AE315" s="26">
        <v>2039</v>
      </c>
      <c r="AF315" t="str">
        <f>_xlfn.LET(
    _xlpm.result, _xlfn.XLOOKUP(C315, Table1[company_name], Table1[End_target], "NOT FOUND"),
    IF(_xlpm.result = "NOT FOUND", "NOT FOUND", IF(_xlpm.result = 0, "", _xlpm.result))
)</f>
        <v>Net zero</v>
      </c>
      <c r="AG315"/>
      <c r="AH315"/>
      <c r="AI315"/>
      <c r="AJ315"/>
      <c r="AN315" t="str">
        <f>_xlfn.LET(
    _xlpm.result, _xlfn.XLOOKUP(C315, Table1[company_name], Table1[Carbon_credits], "NOT FOUND"),
    IF(_xlpm.result = "NOT FOUND", "NOT FOUND", IF(_xlpm.result = 0, "", _xlpm.result))
)</f>
        <v>No</v>
      </c>
      <c r="AO315"/>
      <c r="AQ315" s="26"/>
      <c r="AR315"/>
      <c r="AS315" t="s">
        <v>2283</v>
      </c>
      <c r="AT315" t="s">
        <v>7448</v>
      </c>
      <c r="AU315">
        <v>2040</v>
      </c>
      <c r="AY315" t="s">
        <v>269</v>
      </c>
      <c r="AZ315" t="s">
        <v>3019</v>
      </c>
      <c r="BB315" s="26"/>
      <c r="BC315" t="str">
        <f>_xlfn.LET(
    _xlpm.result, _xlfn.XLOOKUP(C315, Table1[company_name], Table1[Separate_removal_target], "NOT FOUND"),
    IF(_xlpm.result = "NOT FOUND", "NOT FOUND", IF(_xlpm.result = 0, "", _xlpm.result))
)</f>
        <v>No</v>
      </c>
      <c r="BD315" t="s">
        <v>86</v>
      </c>
      <c r="BF315" t="s">
        <v>7448</v>
      </c>
      <c r="BG315">
        <v>2040</v>
      </c>
      <c r="BL315" s="26"/>
      <c r="BN315" s="29"/>
      <c r="BP315" s="26"/>
    </row>
    <row r="316" spans="1:68" s="24" customFormat="1" ht="13.4" customHeight="1">
      <c r="A316" s="24">
        <v>313</v>
      </c>
      <c r="C316" s="26" t="s">
        <v>2128</v>
      </c>
      <c r="D316" t="s">
        <v>7156</v>
      </c>
      <c r="F316" t="s">
        <v>2374</v>
      </c>
      <c r="H316" s="30" t="s">
        <v>2129</v>
      </c>
      <c r="I316" s="24" t="s">
        <v>2130</v>
      </c>
      <c r="J316" s="24">
        <v>0.17199999999999999</v>
      </c>
      <c r="K316" s="24" t="s">
        <v>2131</v>
      </c>
      <c r="L316" s="24">
        <v>214041</v>
      </c>
      <c r="N316" s="26">
        <v>23</v>
      </c>
      <c r="O316" s="24" t="s">
        <v>689</v>
      </c>
      <c r="Q316" s="26"/>
      <c r="R316" s="39"/>
      <c r="S316" s="39"/>
      <c r="T316" s="40"/>
      <c r="U316" s="24" t="s">
        <v>86</v>
      </c>
      <c r="V316" s="24" t="s">
        <v>7324</v>
      </c>
      <c r="W316" s="24" t="s">
        <v>674</v>
      </c>
      <c r="X316" s="24">
        <v>2032</v>
      </c>
      <c r="Y316" s="24" t="s">
        <v>673</v>
      </c>
      <c r="Z316" s="24" t="s">
        <v>674</v>
      </c>
      <c r="AA316" s="24">
        <v>2050</v>
      </c>
      <c r="AB316" s="24" t="s">
        <v>86</v>
      </c>
      <c r="AC316" s="24" t="s">
        <v>86</v>
      </c>
      <c r="AD316" s="24">
        <v>2050</v>
      </c>
      <c r="AE316" s="26">
        <v>2050</v>
      </c>
      <c r="AF316" t="str">
        <f>_xlfn.LET(
    _xlpm.result, _xlfn.XLOOKUP(C316, Table1[company_name], Table1[End_target], "NOT FOUND"),
    IF(_xlpm.result = "NOT FOUND", "NOT FOUND", IF(_xlpm.result = 0, "", _xlpm.result))
)</f>
        <v>Net zero</v>
      </c>
      <c r="AG316"/>
      <c r="AH316"/>
      <c r="AI316"/>
      <c r="AJ316"/>
      <c r="AN316" t="str">
        <f>_xlfn.LET(
    _xlpm.result, _xlfn.XLOOKUP(C316, Table1[company_name], Table1[Carbon_credits], "NOT FOUND"),
    IF(_xlpm.result = "NOT FOUND", "NOT FOUND", IF(_xlpm.result = 0, "", _xlpm.result))
)</f>
        <v>Yes</v>
      </c>
      <c r="AO316"/>
      <c r="AQ316" s="26"/>
      <c r="AR316"/>
      <c r="AS316"/>
      <c r="AT316"/>
      <c r="AU316"/>
      <c r="AY316"/>
      <c r="AZ316"/>
      <c r="BB316" s="26"/>
      <c r="BC316" t="str">
        <f>_xlfn.LET(
    _xlpm.result, _xlfn.XLOOKUP(C316, Table1[company_name], Table1[Separate_removal_target], "NOT FOUND"),
    IF(_xlpm.result = "NOT FOUND", "NOT FOUND", IF(_xlpm.result = 0, "", _xlpm.result))
)</f>
        <v>No</v>
      </c>
      <c r="BD316" t="s">
        <v>86</v>
      </c>
      <c r="BF316" t="s">
        <v>5743</v>
      </c>
      <c r="BG316">
        <v>2050</v>
      </c>
      <c r="BL316" s="26"/>
      <c r="BN316" s="29"/>
      <c r="BP316" s="26"/>
    </row>
    <row r="317" spans="1:68" s="24" customFormat="1" ht="13.4" customHeight="1">
      <c r="A317" s="24">
        <v>314</v>
      </c>
      <c r="C317" s="26" t="s">
        <v>358</v>
      </c>
      <c r="D317" t="s">
        <v>7216</v>
      </c>
      <c r="F317" t="s">
        <v>7286</v>
      </c>
      <c r="H317" s="30" t="s">
        <v>359</v>
      </c>
      <c r="I317" s="24" t="s">
        <v>360</v>
      </c>
      <c r="J317" s="24">
        <v>-2.1150000000000002</v>
      </c>
      <c r="K317" s="24" t="s">
        <v>361</v>
      </c>
      <c r="L317" s="24">
        <v>34100</v>
      </c>
      <c r="N317" s="26">
        <v>22</v>
      </c>
      <c r="O317" s="24" t="s">
        <v>689</v>
      </c>
      <c r="Q317" s="26"/>
      <c r="R317" s="39"/>
      <c r="S317" s="39"/>
      <c r="T317" s="40"/>
      <c r="U317" s="24" t="s">
        <v>86</v>
      </c>
      <c r="V317" s="24" t="s">
        <v>7324</v>
      </c>
      <c r="W317" s="24" t="s">
        <v>674</v>
      </c>
      <c r="X317" s="24">
        <v>2030</v>
      </c>
      <c r="AB317" s="24" t="s">
        <v>689</v>
      </c>
      <c r="AC317" s="24" t="s">
        <v>689</v>
      </c>
      <c r="AE317" s="26"/>
      <c r="AF317" t="str">
        <f>_xlfn.LET(
    _xlpm.result, _xlfn.XLOOKUP(C317, Table1[company_name], Table1[End_target], "NOT FOUND"),
    IF(_xlpm.result = "NOT FOUND", "NOT FOUND", IF(_xlpm.result = 0, "", _xlpm.result))
)</f>
        <v>Net zero</v>
      </c>
      <c r="AG317"/>
      <c r="AH317"/>
      <c r="AI317"/>
      <c r="AJ317"/>
      <c r="AN317" t="str">
        <f>_xlfn.LET(
    _xlpm.result, _xlfn.XLOOKUP(C317, Table1[company_name], Table1[Carbon_credits], "NOT FOUND"),
    IF(_xlpm.result = "NOT FOUND", "NOT FOUND", IF(_xlpm.result = 0, "", _xlpm.result))
)</f>
        <v>Not Specified</v>
      </c>
      <c r="AO317"/>
      <c r="AQ317" s="26"/>
      <c r="AR317"/>
      <c r="AS317" t="s">
        <v>2283</v>
      </c>
      <c r="AT317" t="s">
        <v>7449</v>
      </c>
      <c r="AU317">
        <v>2050</v>
      </c>
      <c r="AY317" t="s">
        <v>267</v>
      </c>
      <c r="AZ317" t="s">
        <v>267</v>
      </c>
      <c r="BB317" s="26"/>
      <c r="BC317" t="str">
        <f>_xlfn.LET(
    _xlpm.result, _xlfn.XLOOKUP(C317, Table1[company_name], Table1[Separate_removal_target], "NOT FOUND"),
    IF(_xlpm.result = "NOT FOUND", "NOT FOUND", IF(_xlpm.result = 0, "", _xlpm.result))
)</f>
        <v>No</v>
      </c>
      <c r="BD317" t="s">
        <v>86</v>
      </c>
      <c r="BF317" t="s">
        <v>7449</v>
      </c>
      <c r="BG317">
        <v>2050</v>
      </c>
      <c r="BL317" s="26"/>
      <c r="BN317" s="29"/>
      <c r="BP317" s="26"/>
    </row>
    <row r="318" spans="1:68" s="24" customFormat="1" ht="13.4" customHeight="1">
      <c r="A318" s="24">
        <v>315</v>
      </c>
      <c r="C318" s="26" t="s">
        <v>1383</v>
      </c>
      <c r="D318" t="s">
        <v>7190</v>
      </c>
      <c r="F318" t="s">
        <v>2428</v>
      </c>
      <c r="H318" s="30" t="s">
        <v>1384</v>
      </c>
      <c r="I318" s="24" t="s">
        <v>1385</v>
      </c>
      <c r="J318" s="24">
        <v>-0.127</v>
      </c>
      <c r="K318" s="24" t="s">
        <v>1386</v>
      </c>
      <c r="L318" s="24">
        <v>10777</v>
      </c>
      <c r="N318" s="26">
        <v>18</v>
      </c>
      <c r="O318" s="24" t="s">
        <v>689</v>
      </c>
      <c r="Q318" s="26"/>
      <c r="R318" s="39"/>
      <c r="S318" s="39"/>
      <c r="T318" s="40"/>
      <c r="U318" s="24" t="s">
        <v>86</v>
      </c>
      <c r="V318" s="24" t="s">
        <v>7324</v>
      </c>
      <c r="W318" s="24" t="s">
        <v>674</v>
      </c>
      <c r="X318" s="24">
        <v>2030</v>
      </c>
      <c r="Y318" s="24" t="s">
        <v>673</v>
      </c>
      <c r="Z318" s="24" t="s">
        <v>674</v>
      </c>
      <c r="AA318" s="24">
        <v>2040</v>
      </c>
      <c r="AB318" s="24" t="s">
        <v>86</v>
      </c>
      <c r="AC318" s="24" t="s">
        <v>86</v>
      </c>
      <c r="AD318" s="24">
        <v>2040</v>
      </c>
      <c r="AE318" s="26">
        <v>2040</v>
      </c>
      <c r="AF318" t="str">
        <f>_xlfn.LET(
    _xlpm.result, _xlfn.XLOOKUP(C318, Table1[company_name], Table1[End_target], "NOT FOUND"),
    IF(_xlpm.result = "NOT FOUND", "NOT FOUND", IF(_xlpm.result = 0, "", _xlpm.result))
)</f>
        <v/>
      </c>
      <c r="AG318"/>
      <c r="AH318"/>
      <c r="AI318"/>
      <c r="AJ318"/>
      <c r="AN318" t="str">
        <f>_xlfn.LET(
    _xlpm.result, _xlfn.XLOOKUP(C318, Table1[company_name], Table1[Carbon_credits], "NOT FOUND"),
    IF(_xlpm.result = "NOT FOUND", "NOT FOUND", IF(_xlpm.result = 0, "", _xlpm.result))
)</f>
        <v/>
      </c>
      <c r="AO318"/>
      <c r="AQ318" s="26"/>
      <c r="AR318"/>
      <c r="AS318"/>
      <c r="AT318"/>
      <c r="AU318"/>
      <c r="AY318"/>
      <c r="AZ318"/>
      <c r="BB318" s="26"/>
      <c r="BC318" t="str">
        <f>_xlfn.LET(
    _xlpm.result, _xlfn.XLOOKUP(C318, Table1[company_name], Table1[Separate_removal_target], "NOT FOUND"),
    IF(_xlpm.result = "NOT FOUND", "NOT FOUND", IF(_xlpm.result = 0, "", _xlpm.result))
)</f>
        <v/>
      </c>
      <c r="BD318"/>
      <c r="BF318"/>
      <c r="BG318"/>
      <c r="BL318" s="26"/>
      <c r="BN318" s="29"/>
      <c r="BP318" s="26"/>
    </row>
    <row r="319" spans="1:68" s="24" customFormat="1" ht="13.4" customHeight="1">
      <c r="A319" s="24">
        <v>316</v>
      </c>
      <c r="C319" s="26" t="s">
        <v>1388</v>
      </c>
      <c r="D319" t="s">
        <v>7234</v>
      </c>
      <c r="F319" t="s">
        <v>7286</v>
      </c>
      <c r="H319" s="30" t="s">
        <v>1389</v>
      </c>
      <c r="I319" s="24" t="s">
        <v>1390</v>
      </c>
      <c r="J319" s="24">
        <v>-0.251</v>
      </c>
      <c r="K319" s="24" t="s">
        <v>1391</v>
      </c>
      <c r="L319" s="24">
        <v>26125</v>
      </c>
      <c r="N319" s="26">
        <v>21</v>
      </c>
      <c r="O319" s="24" t="s">
        <v>86</v>
      </c>
      <c r="P319" s="24">
        <v>2015</v>
      </c>
      <c r="Q319" s="26">
        <v>2020</v>
      </c>
      <c r="R319" s="39"/>
      <c r="S319" s="39"/>
      <c r="T319" s="40"/>
      <c r="U319" s="24" t="s">
        <v>86</v>
      </c>
      <c r="V319" s="24" t="s">
        <v>7324</v>
      </c>
      <c r="W319" s="24" t="s">
        <v>674</v>
      </c>
      <c r="X319" s="24">
        <v>2030</v>
      </c>
      <c r="AB319" s="24" t="s">
        <v>689</v>
      </c>
      <c r="AC319" s="24" t="s">
        <v>689</v>
      </c>
      <c r="AE319" s="26"/>
      <c r="AF319" t="str">
        <f>_xlfn.LET(
    _xlpm.result, _xlfn.XLOOKUP(C319, Table1[company_name], Table1[End_target], "NOT FOUND"),
    IF(_xlpm.result = "NOT FOUND", "NOT FOUND", IF(_xlpm.result = 0, "", _xlpm.result))
)</f>
        <v>Science-based target</v>
      </c>
      <c r="AG319"/>
      <c r="AH319"/>
      <c r="AI319"/>
      <c r="AJ319"/>
      <c r="AN319" t="str">
        <f>_xlfn.LET(
    _xlpm.result, _xlfn.XLOOKUP(C319, Table1[company_name], Table1[Carbon_credits], "NOT FOUND"),
    IF(_xlpm.result = "NOT FOUND", "NOT FOUND", IF(_xlpm.result = 0, "", _xlpm.result))
)</f>
        <v>Not Specified</v>
      </c>
      <c r="AO319"/>
      <c r="AQ319" s="26"/>
      <c r="AR319"/>
      <c r="AS319"/>
      <c r="AT319"/>
      <c r="AU319"/>
      <c r="AY319"/>
      <c r="AZ319"/>
      <c r="BB319" s="26"/>
      <c r="BC319" t="str">
        <f>_xlfn.LET(
    _xlpm.result, _xlfn.XLOOKUP(C319, Table1[company_name], Table1[Separate_removal_target], "NOT FOUND"),
    IF(_xlpm.result = "NOT FOUND", "NOT FOUND", IF(_xlpm.result = 0, "", _xlpm.result))
)</f>
        <v>No</v>
      </c>
      <c r="BD319"/>
      <c r="BF319"/>
      <c r="BG319"/>
      <c r="BL319" s="26"/>
      <c r="BN319" s="29"/>
      <c r="BP319" s="26"/>
    </row>
    <row r="320" spans="1:68" s="24" customFormat="1" ht="13.4" customHeight="1">
      <c r="A320" s="24">
        <v>317</v>
      </c>
      <c r="C320" s="26" t="s">
        <v>1916</v>
      </c>
      <c r="D320" t="s">
        <v>7187</v>
      </c>
      <c r="F320" t="s">
        <v>2540</v>
      </c>
      <c r="H320" s="30" t="s">
        <v>1917</v>
      </c>
      <c r="I320" s="24" t="s">
        <v>1918</v>
      </c>
      <c r="J320" s="24">
        <v>0.379</v>
      </c>
      <c r="K320" s="24" t="s">
        <v>1919</v>
      </c>
      <c r="L320" s="24">
        <v>83327</v>
      </c>
      <c r="N320" s="26">
        <v>31</v>
      </c>
      <c r="O320" s="24" t="s">
        <v>86</v>
      </c>
      <c r="P320" s="24">
        <v>2020</v>
      </c>
      <c r="Q320" s="26">
        <v>2040</v>
      </c>
      <c r="R320" s="39"/>
      <c r="S320" s="39"/>
      <c r="T320" s="40"/>
      <c r="U320" s="24" t="s">
        <v>86</v>
      </c>
      <c r="V320" s="24" t="s">
        <v>7324</v>
      </c>
      <c r="W320" s="24" t="s">
        <v>7399</v>
      </c>
      <c r="X320" s="24" t="s">
        <v>4099</v>
      </c>
      <c r="AB320" s="24" t="s">
        <v>689</v>
      </c>
      <c r="AC320" s="24" t="s">
        <v>689</v>
      </c>
      <c r="AE320" s="26"/>
      <c r="AF320" t="str">
        <f>_xlfn.LET(
    _xlpm.result, _xlfn.XLOOKUP(C320, Table1[company_name], Table1[End_target], "NOT FOUND"),
    IF(_xlpm.result = "NOT FOUND", "NOT FOUND", IF(_xlpm.result = 0, "", _xlpm.result))
)</f>
        <v>Carbon neutral(ity)</v>
      </c>
      <c r="AG320" t="s">
        <v>7346</v>
      </c>
      <c r="AH320" t="s">
        <v>2283</v>
      </c>
      <c r="AI320" t="s">
        <v>5768</v>
      </c>
      <c r="AJ320">
        <v>2050</v>
      </c>
      <c r="AN320" t="str">
        <f>_xlfn.LET(
    _xlpm.result, _xlfn.XLOOKUP(C320, Table1[company_name], Table1[Carbon_credits], "NOT FOUND"),
    IF(_xlpm.result = "NOT FOUND", "NOT FOUND", IF(_xlpm.result = 0, "", _xlpm.result))
)</f>
        <v>Yes</v>
      </c>
      <c r="AO320" t="s">
        <v>269</v>
      </c>
      <c r="AQ320" s="26"/>
      <c r="AR320"/>
      <c r="AS320"/>
      <c r="AT320"/>
      <c r="AU320"/>
      <c r="AY320"/>
      <c r="AZ320"/>
      <c r="BB320" s="26"/>
      <c r="BC320" t="str">
        <f>_xlfn.LET(
    _xlpm.result, _xlfn.XLOOKUP(C320, Table1[company_name], Table1[Separate_removal_target], "NOT FOUND"),
    IF(_xlpm.result = "NOT FOUND", "NOT FOUND", IF(_xlpm.result = 0, "", _xlpm.result))
)</f>
        <v>No</v>
      </c>
      <c r="BD320" t="s">
        <v>86</v>
      </c>
      <c r="BF320" t="s">
        <v>5768</v>
      </c>
      <c r="BG320">
        <v>2050</v>
      </c>
      <c r="BL320" s="26"/>
      <c r="BN320" s="29"/>
      <c r="BP320" s="26"/>
    </row>
    <row r="321" spans="1:68" s="24" customFormat="1" ht="13.4" customHeight="1">
      <c r="A321" s="24">
        <v>318</v>
      </c>
      <c r="C321" s="26" t="s">
        <v>1400</v>
      </c>
      <c r="D321" t="s">
        <v>4633</v>
      </c>
      <c r="F321" t="s">
        <v>7286</v>
      </c>
      <c r="H321" s="30" t="s">
        <v>1401</v>
      </c>
      <c r="I321" s="24" t="s">
        <v>1402</v>
      </c>
      <c r="J321" s="24">
        <v>0.14099999999999999</v>
      </c>
      <c r="K321" s="24" t="s">
        <v>1403</v>
      </c>
      <c r="L321" s="24">
        <v>117000</v>
      </c>
      <c r="N321" s="26">
        <v>25</v>
      </c>
      <c r="O321" s="24" t="s">
        <v>689</v>
      </c>
      <c r="Q321" s="26"/>
      <c r="R321" s="39"/>
      <c r="S321" s="39"/>
      <c r="T321" s="40"/>
      <c r="U321" s="24" t="s">
        <v>86</v>
      </c>
      <c r="V321" s="24" t="s">
        <v>7324</v>
      </c>
      <c r="W321" s="24" t="s">
        <v>674</v>
      </c>
      <c r="X321" s="24" t="s">
        <v>3119</v>
      </c>
      <c r="AB321" s="24" t="s">
        <v>689</v>
      </c>
      <c r="AC321" s="24" t="s">
        <v>689</v>
      </c>
      <c r="AE321" s="26"/>
      <c r="AF321" t="str">
        <f>_xlfn.LET(
    _xlpm.result, _xlfn.XLOOKUP(C321, Table1[company_name], Table1[End_target], "NOT FOUND"),
    IF(_xlpm.result = "NOT FOUND", "NOT FOUND", IF(_xlpm.result = 0, "", _xlpm.result))
)</f>
        <v>Emissions reduction target</v>
      </c>
      <c r="AG321"/>
      <c r="AH321"/>
      <c r="AI321"/>
      <c r="AJ321"/>
      <c r="AN321" t="str">
        <f>_xlfn.LET(
    _xlpm.result, _xlfn.XLOOKUP(C321, Table1[company_name], Table1[Carbon_credits], "NOT FOUND"),
    IF(_xlpm.result = "NOT FOUND", "NOT FOUND", IF(_xlpm.result = 0, "", _xlpm.result))
)</f>
        <v>Not Specified</v>
      </c>
      <c r="AO321"/>
      <c r="AQ321" s="26"/>
      <c r="AR321"/>
      <c r="AS321"/>
      <c r="AT321"/>
      <c r="AU321"/>
      <c r="AY321"/>
      <c r="AZ321"/>
      <c r="BB321" s="26"/>
      <c r="BC321" t="str">
        <f>_xlfn.LET(
    _xlpm.result, _xlfn.XLOOKUP(C321, Table1[company_name], Table1[Separate_removal_target], "NOT FOUND"),
    IF(_xlpm.result = "NOT FOUND", "NOT FOUND", IF(_xlpm.result = 0, "", _xlpm.result))
)</f>
        <v>No</v>
      </c>
      <c r="BD321" t="s">
        <v>86</v>
      </c>
      <c r="BF321" t="s">
        <v>5777</v>
      </c>
      <c r="BG321">
        <v>2034</v>
      </c>
      <c r="BL321" s="26"/>
      <c r="BN321" s="29"/>
      <c r="BP321" s="26"/>
    </row>
    <row r="322" spans="1:68" s="24" customFormat="1" ht="13.4" customHeight="1">
      <c r="A322" s="24">
        <v>319</v>
      </c>
      <c r="C322" s="26" t="s">
        <v>1404</v>
      </c>
      <c r="D322" t="s">
        <v>7193</v>
      </c>
      <c r="F322" t="s">
        <v>2277</v>
      </c>
      <c r="H322" s="30" t="s">
        <v>1405</v>
      </c>
      <c r="I322" s="24" t="s">
        <v>1406</v>
      </c>
      <c r="J322" s="24">
        <v>-5.0030000000000001</v>
      </c>
      <c r="K322" s="24" t="s">
        <v>1407</v>
      </c>
      <c r="L322" s="24">
        <v>127638</v>
      </c>
      <c r="N322" s="26">
        <v>10</v>
      </c>
      <c r="O322" s="24" t="s">
        <v>689</v>
      </c>
      <c r="Q322" s="26"/>
      <c r="R322" s="39"/>
      <c r="S322" s="39"/>
      <c r="T322" s="40"/>
      <c r="U322" s="24" t="s">
        <v>689</v>
      </c>
      <c r="V322" s="24" t="s">
        <v>689</v>
      </c>
      <c r="AB322" s="24" t="s">
        <v>689</v>
      </c>
      <c r="AC322" s="24" t="s">
        <v>689</v>
      </c>
      <c r="AE322" s="26"/>
      <c r="AF322" t="str">
        <f>_xlfn.LET(
    _xlpm.result, _xlfn.XLOOKUP(C322, Table1[company_name], Table1[End_target], "NOT FOUND"),
    IF(_xlpm.result = "NOT FOUND", "NOT FOUND", IF(_xlpm.result = 0, "", _xlpm.result))
)</f>
        <v>No target</v>
      </c>
      <c r="AG322"/>
      <c r="AH322"/>
      <c r="AI322"/>
      <c r="AJ322"/>
      <c r="AN322" t="str">
        <f>_xlfn.LET(
    _xlpm.result, _xlfn.XLOOKUP(C322, Table1[company_name], Table1[Carbon_credits], "NOT FOUND"),
    IF(_xlpm.result = "NOT FOUND", "NOT FOUND", IF(_xlpm.result = 0, "", _xlpm.result))
)</f>
        <v>Not Specified</v>
      </c>
      <c r="AO322"/>
      <c r="AQ322" s="26"/>
      <c r="AR322"/>
      <c r="AS322"/>
      <c r="AT322"/>
      <c r="AU322"/>
      <c r="AY322"/>
      <c r="AZ322"/>
      <c r="BB322" s="26"/>
      <c r="BC322" t="str">
        <f>_xlfn.LET(
    _xlpm.result, _xlfn.XLOOKUP(C322, Table1[company_name], Table1[Separate_removal_target], "NOT FOUND"),
    IF(_xlpm.result = "NOT FOUND", "NOT FOUND", IF(_xlpm.result = 0, "", _xlpm.result))
)</f>
        <v>No</v>
      </c>
      <c r="BD322"/>
      <c r="BF322"/>
      <c r="BG322"/>
      <c r="BL322" s="26"/>
      <c r="BN322" s="29"/>
      <c r="BP322" s="26"/>
    </row>
    <row r="323" spans="1:68" s="24" customFormat="1" ht="13.4" customHeight="1">
      <c r="A323" s="24">
        <v>320</v>
      </c>
      <c r="C323" s="26" t="s">
        <v>1862</v>
      </c>
      <c r="D323" t="s">
        <v>7195</v>
      </c>
      <c r="F323" t="s">
        <v>2540</v>
      </c>
      <c r="H323" s="30" t="s">
        <v>1863</v>
      </c>
      <c r="I323" s="24" t="s">
        <v>1864</v>
      </c>
      <c r="J323" s="24">
        <v>0</v>
      </c>
      <c r="K323" s="24" t="s">
        <v>1865</v>
      </c>
      <c r="L323" s="24">
        <v>67229</v>
      </c>
      <c r="N323" s="26">
        <v>18</v>
      </c>
      <c r="O323" s="24" t="s">
        <v>86</v>
      </c>
      <c r="P323" s="24">
        <v>2024</v>
      </c>
      <c r="Q323" s="26">
        <v>2040</v>
      </c>
      <c r="R323" s="39"/>
      <c r="S323" s="39"/>
      <c r="T323" s="40"/>
      <c r="U323" s="24" t="s">
        <v>86</v>
      </c>
      <c r="V323" s="24" t="s">
        <v>7324</v>
      </c>
      <c r="W323" s="24" t="s">
        <v>674</v>
      </c>
      <c r="X323" s="24" t="s">
        <v>3086</v>
      </c>
      <c r="Y323" s="24" t="s">
        <v>673</v>
      </c>
      <c r="Z323" s="24" t="s">
        <v>674</v>
      </c>
      <c r="AA323" s="24" t="s">
        <v>4274</v>
      </c>
      <c r="AB323" s="24" t="s">
        <v>86</v>
      </c>
      <c r="AC323" s="24" t="s">
        <v>86</v>
      </c>
      <c r="AD323" s="24" t="s">
        <v>4274</v>
      </c>
      <c r="AE323" s="26" t="s">
        <v>4274</v>
      </c>
      <c r="AF323" t="str">
        <f>_xlfn.LET(
    _xlpm.result, _xlfn.XLOOKUP(C323, Table1[company_name], Table1[End_target], "NOT FOUND"),
    IF(_xlpm.result = "NOT FOUND", "NOT FOUND", IF(_xlpm.result = 0, "", _xlpm.result))
)</f>
        <v>Net zero</v>
      </c>
      <c r="AG323"/>
      <c r="AH323"/>
      <c r="AI323"/>
      <c r="AJ323"/>
      <c r="AN323" t="str">
        <f>_xlfn.LET(
    _xlpm.result, _xlfn.XLOOKUP(C323, Table1[company_name], Table1[Carbon_credits], "NOT FOUND"),
    IF(_xlpm.result = "NOT FOUND", "NOT FOUND", IF(_xlpm.result = 0, "", _xlpm.result))
)</f>
        <v>Not Specified</v>
      </c>
      <c r="AO323"/>
      <c r="AQ323" s="26"/>
      <c r="AR323"/>
      <c r="AS323"/>
      <c r="AT323"/>
      <c r="AU323"/>
      <c r="AY323"/>
      <c r="AZ323"/>
      <c r="BB323" s="26"/>
      <c r="BC323" t="str">
        <f>_xlfn.LET(
    _xlpm.result, _xlfn.XLOOKUP(C323, Table1[company_name], Table1[Separate_removal_target], "NOT FOUND"),
    IF(_xlpm.result = "NOT FOUND", "NOT FOUND", IF(_xlpm.result = 0, "", _xlpm.result))
)</f>
        <v>No</v>
      </c>
      <c r="BD323"/>
      <c r="BF323"/>
      <c r="BG323"/>
      <c r="BL323" s="26"/>
      <c r="BN323" s="29"/>
      <c r="BP323" s="26"/>
    </row>
    <row r="324" spans="1:68" s="24" customFormat="1" ht="13.4" customHeight="1">
      <c r="A324" s="24">
        <v>321</v>
      </c>
      <c r="C324" s="26" t="s">
        <v>1417</v>
      </c>
      <c r="D324" t="s">
        <v>7195</v>
      </c>
      <c r="F324" t="s">
        <v>7256</v>
      </c>
      <c r="H324" s="30" t="s">
        <v>1418</v>
      </c>
      <c r="I324" s="24" t="s">
        <v>1419</v>
      </c>
      <c r="J324" s="24">
        <v>-0.70899999999999996</v>
      </c>
      <c r="K324" s="24" t="s">
        <v>1420</v>
      </c>
      <c r="L324" s="24">
        <v>178468</v>
      </c>
      <c r="N324" s="26">
        <v>19</v>
      </c>
      <c r="O324" s="24" t="s">
        <v>689</v>
      </c>
      <c r="Q324" s="26"/>
      <c r="R324" s="39"/>
      <c r="S324" s="39"/>
      <c r="T324" s="40"/>
      <c r="U324" s="24" t="s">
        <v>86</v>
      </c>
      <c r="V324" s="24" t="s">
        <v>7324</v>
      </c>
      <c r="W324" s="24" t="s">
        <v>674</v>
      </c>
      <c r="X324" s="24">
        <v>2030</v>
      </c>
      <c r="AB324" s="24" t="s">
        <v>689</v>
      </c>
      <c r="AC324" s="24" t="s">
        <v>689</v>
      </c>
      <c r="AE324" s="26"/>
      <c r="AF324" t="str">
        <f>_xlfn.LET(
    _xlpm.result, _xlfn.XLOOKUP(C324, Table1[company_name], Table1[End_target], "NOT FOUND"),
    IF(_xlpm.result = "NOT FOUND", "NOT FOUND", IF(_xlpm.result = 0, "", _xlpm.result))
)</f>
        <v/>
      </c>
      <c r="AG324"/>
      <c r="AH324"/>
      <c r="AI324"/>
      <c r="AJ324"/>
      <c r="AN324" t="str">
        <f>_xlfn.LET(
    _xlpm.result, _xlfn.XLOOKUP(C324, Table1[company_name], Table1[Carbon_credits], "NOT FOUND"),
    IF(_xlpm.result = "NOT FOUND", "NOT FOUND", IF(_xlpm.result = 0, "", _xlpm.result))
)</f>
        <v/>
      </c>
      <c r="AO324"/>
      <c r="AQ324" s="26"/>
      <c r="AR324"/>
      <c r="AS324"/>
      <c r="AT324"/>
      <c r="AU324"/>
      <c r="AY324"/>
      <c r="AZ324"/>
      <c r="BB324" s="26"/>
      <c r="BC324" t="str">
        <f>_xlfn.LET(
    _xlpm.result, _xlfn.XLOOKUP(C324, Table1[company_name], Table1[Separate_removal_target], "NOT FOUND"),
    IF(_xlpm.result = "NOT FOUND", "NOT FOUND", IF(_xlpm.result = 0, "", _xlpm.result))
)</f>
        <v/>
      </c>
      <c r="BD324"/>
      <c r="BF324"/>
      <c r="BG324"/>
      <c r="BL324" s="26"/>
      <c r="BN324" s="29"/>
      <c r="BP324" s="26"/>
    </row>
    <row r="325" spans="1:68" s="24" customFormat="1" ht="13.4" customHeight="1">
      <c r="A325" s="24">
        <v>322</v>
      </c>
      <c r="C325" s="26" t="s">
        <v>389</v>
      </c>
      <c r="D325" t="s">
        <v>7190</v>
      </c>
      <c r="F325" t="s">
        <v>2602</v>
      </c>
      <c r="H325" s="30" t="s">
        <v>390</v>
      </c>
      <c r="I325" s="24" t="s">
        <v>391</v>
      </c>
      <c r="J325" s="24">
        <v>0.41199999999999998</v>
      </c>
      <c r="K325" s="24" t="s">
        <v>392</v>
      </c>
      <c r="L325" s="24">
        <v>48525</v>
      </c>
      <c r="N325" s="26">
        <v>16</v>
      </c>
      <c r="O325" s="24" t="s">
        <v>689</v>
      </c>
      <c r="Q325" s="26"/>
      <c r="R325" s="39"/>
      <c r="S325" s="39"/>
      <c r="T325" s="40"/>
      <c r="U325" s="24" t="s">
        <v>86</v>
      </c>
      <c r="V325" s="24" t="s">
        <v>7324</v>
      </c>
      <c r="W325" s="24" t="s">
        <v>7399</v>
      </c>
      <c r="X325" s="24" t="s">
        <v>3086</v>
      </c>
      <c r="AB325" s="24" t="s">
        <v>689</v>
      </c>
      <c r="AC325" s="24" t="s">
        <v>689</v>
      </c>
      <c r="AE325" s="26"/>
      <c r="AF325" t="str">
        <f>_xlfn.LET(
    _xlpm.result, _xlfn.XLOOKUP(C325, Table1[company_name], Table1[End_target], "NOT FOUND"),
    IF(_xlpm.result = "NOT FOUND", "NOT FOUND", IF(_xlpm.result = 0, "", _xlpm.result))
)</f>
        <v>Net zero</v>
      </c>
      <c r="AG325"/>
      <c r="AH325"/>
      <c r="AI325"/>
      <c r="AJ325"/>
      <c r="AN325" t="str">
        <f>_xlfn.LET(
    _xlpm.result, _xlfn.XLOOKUP(C325, Table1[company_name], Table1[Carbon_credits], "NOT FOUND"),
    IF(_xlpm.result = "NOT FOUND", "NOT FOUND", IF(_xlpm.result = 0, "", _xlpm.result))
)</f>
        <v>Yes</v>
      </c>
      <c r="AO325"/>
      <c r="AQ325" s="26"/>
      <c r="AR325"/>
      <c r="AS325"/>
      <c r="AT325"/>
      <c r="AU325"/>
      <c r="AY325"/>
      <c r="AZ325"/>
      <c r="BB325" s="26"/>
      <c r="BC325" t="str">
        <f>_xlfn.LET(
    _xlpm.result, _xlfn.XLOOKUP(C325, Table1[company_name], Table1[Separate_removal_target], "NOT FOUND"),
    IF(_xlpm.result = "NOT FOUND", "NOT FOUND", IF(_xlpm.result = 0, "", _xlpm.result))
)</f>
        <v>No</v>
      </c>
      <c r="BD325"/>
      <c r="BF325"/>
      <c r="BG325"/>
      <c r="BL325" s="26"/>
      <c r="BN325" s="29"/>
      <c r="BP325" s="26"/>
    </row>
    <row r="326" spans="1:68" s="24" customFormat="1" ht="13.4" customHeight="1">
      <c r="A326" s="24">
        <v>323</v>
      </c>
      <c r="C326" s="26" t="s">
        <v>1432</v>
      </c>
      <c r="D326" t="s">
        <v>7233</v>
      </c>
      <c r="F326" t="s">
        <v>7286</v>
      </c>
      <c r="H326" s="30" t="s">
        <v>1433</v>
      </c>
      <c r="I326" s="24" t="s">
        <v>1434</v>
      </c>
      <c r="J326" s="24">
        <v>-8.0000000000000002E-3</v>
      </c>
      <c r="K326" s="24" t="s">
        <v>1435</v>
      </c>
      <c r="L326" s="24">
        <v>69700</v>
      </c>
      <c r="N326" s="26">
        <v>31</v>
      </c>
      <c r="O326" s="24" t="s">
        <v>86</v>
      </c>
      <c r="P326" s="24">
        <v>2015</v>
      </c>
      <c r="Q326" s="26">
        <v>2030</v>
      </c>
      <c r="R326" s="39"/>
      <c r="S326" s="39"/>
      <c r="T326" s="40"/>
      <c r="U326" s="24" t="s">
        <v>86</v>
      </c>
      <c r="V326" s="24" t="s">
        <v>7324</v>
      </c>
      <c r="W326" s="24" t="s">
        <v>674</v>
      </c>
      <c r="X326" s="24">
        <v>2030</v>
      </c>
      <c r="Y326" s="24" t="s">
        <v>673</v>
      </c>
      <c r="Z326" s="24" t="s">
        <v>674</v>
      </c>
      <c r="AA326" s="24">
        <v>2040</v>
      </c>
      <c r="AB326" s="24" t="s">
        <v>86</v>
      </c>
      <c r="AC326" s="24" t="s">
        <v>86</v>
      </c>
      <c r="AD326" s="24">
        <v>2040</v>
      </c>
      <c r="AE326" s="26">
        <v>2040</v>
      </c>
      <c r="AF326" t="str">
        <f>_xlfn.LET(
    _xlpm.result, _xlfn.XLOOKUP(C326, Table1[company_name], Table1[End_target], "NOT FOUND"),
    IF(_xlpm.result = "NOT FOUND", "NOT FOUND", IF(_xlpm.result = 0, "", _xlpm.result))
)</f>
        <v>Net zero</v>
      </c>
      <c r="AG326"/>
      <c r="AH326"/>
      <c r="AI326"/>
      <c r="AJ326"/>
      <c r="AN326" t="str">
        <f>_xlfn.LET(
    _xlpm.result, _xlfn.XLOOKUP(C326, Table1[company_name], Table1[Carbon_credits], "NOT FOUND"),
    IF(_xlpm.result = "NOT FOUND", "NOT FOUND", IF(_xlpm.result = 0, "", _xlpm.result))
)</f>
        <v>Not Specified</v>
      </c>
      <c r="AO326"/>
      <c r="AQ326" s="26"/>
      <c r="AR326"/>
      <c r="AS326"/>
      <c r="AT326"/>
      <c r="AU326"/>
      <c r="AY326"/>
      <c r="AZ326"/>
      <c r="BB326" s="26"/>
      <c r="BC326" t="str">
        <f>_xlfn.LET(
    _xlpm.result, _xlfn.XLOOKUP(C326, Table1[company_name], Table1[Separate_removal_target], "NOT FOUND"),
    IF(_xlpm.result = "NOT FOUND", "NOT FOUND", IF(_xlpm.result = 0, "", _xlpm.result))
)</f>
        <v>No</v>
      </c>
      <c r="BD326"/>
      <c r="BF326"/>
      <c r="BG326"/>
      <c r="BL326" s="26"/>
      <c r="BN326" s="29"/>
      <c r="BP326" s="26"/>
    </row>
    <row r="327" spans="1:68" s="24" customFormat="1" ht="13.4" customHeight="1">
      <c r="A327" s="24">
        <v>324</v>
      </c>
      <c r="C327" s="26" t="s">
        <v>1258</v>
      </c>
      <c r="D327" t="s">
        <v>7220</v>
      </c>
      <c r="F327" t="s">
        <v>2374</v>
      </c>
      <c r="H327" s="30" t="s">
        <v>1259</v>
      </c>
      <c r="I327" s="24" t="s">
        <v>1260</v>
      </c>
      <c r="J327" s="24">
        <v>3.6999999999999998E-2</v>
      </c>
      <c r="K327" s="24" t="s">
        <v>1261</v>
      </c>
      <c r="L327" s="24">
        <v>94397</v>
      </c>
      <c r="N327" s="26">
        <v>31</v>
      </c>
      <c r="O327" s="24" t="s">
        <v>689</v>
      </c>
      <c r="Q327" s="26"/>
      <c r="R327" s="39"/>
      <c r="S327" s="39"/>
      <c r="T327" s="40"/>
      <c r="U327" s="24" t="s">
        <v>86</v>
      </c>
      <c r="V327" s="24" t="s">
        <v>7324</v>
      </c>
      <c r="W327" s="24" t="s">
        <v>674</v>
      </c>
      <c r="X327" s="24">
        <v>2030</v>
      </c>
      <c r="Y327" s="24" t="s">
        <v>673</v>
      </c>
      <c r="Z327" s="24" t="s">
        <v>674</v>
      </c>
      <c r="AA327" s="24">
        <v>2050</v>
      </c>
      <c r="AB327" s="24" t="s">
        <v>86</v>
      </c>
      <c r="AC327" s="24" t="s">
        <v>86</v>
      </c>
      <c r="AD327" s="24">
        <v>2050</v>
      </c>
      <c r="AE327" s="26">
        <v>2050</v>
      </c>
      <c r="AF327" t="str">
        <f>_xlfn.LET(
    _xlpm.result, _xlfn.XLOOKUP(C327, Table1[company_name], Table1[End_target], "NOT FOUND"),
    IF(_xlpm.result = "NOT FOUND", "NOT FOUND", IF(_xlpm.result = 0, "", _xlpm.result))
)</f>
        <v>Net zero</v>
      </c>
      <c r="AG327"/>
      <c r="AH327"/>
      <c r="AI327"/>
      <c r="AJ327"/>
      <c r="AN327" t="str">
        <f>_xlfn.LET(
    _xlpm.result, _xlfn.XLOOKUP(C327, Table1[company_name], Table1[Carbon_credits], "NOT FOUND"),
    IF(_xlpm.result = "NOT FOUND", "NOT FOUND", IF(_xlpm.result = 0, "", _xlpm.result))
)</f>
        <v>Yes</v>
      </c>
      <c r="AO327"/>
      <c r="AQ327" s="26"/>
      <c r="AR327"/>
      <c r="AS327" t="s">
        <v>2283</v>
      </c>
      <c r="AT327" t="s">
        <v>5827</v>
      </c>
      <c r="AU327">
        <v>2050</v>
      </c>
      <c r="AY327" t="s">
        <v>266</v>
      </c>
      <c r="AZ327" t="s">
        <v>269</v>
      </c>
      <c r="BB327" s="26"/>
      <c r="BC327" t="str">
        <f>_xlfn.LET(
    _xlpm.result, _xlfn.XLOOKUP(C327, Table1[company_name], Table1[Separate_removal_target], "NOT FOUND"),
    IF(_xlpm.result = "NOT FOUND", "NOT FOUND", IF(_xlpm.result = 0, "", _xlpm.result))
)</f>
        <v>No</v>
      </c>
      <c r="BD327" t="s">
        <v>86</v>
      </c>
      <c r="BF327" t="s">
        <v>5827</v>
      </c>
      <c r="BG327">
        <v>2050</v>
      </c>
      <c r="BL327" s="26"/>
      <c r="BN327" s="29"/>
      <c r="BP327" s="26"/>
    </row>
    <row r="328" spans="1:68" s="24" customFormat="1" ht="13.4" customHeight="1">
      <c r="A328" s="24">
        <v>325</v>
      </c>
      <c r="C328" s="26" t="s">
        <v>748</v>
      </c>
      <c r="D328" t="s">
        <v>7213</v>
      </c>
      <c r="F328" t="s">
        <v>2540</v>
      </c>
      <c r="H328" s="30" t="s">
        <v>749</v>
      </c>
      <c r="I328" s="24" t="s">
        <v>750</v>
      </c>
      <c r="J328" s="24">
        <v>0.27</v>
      </c>
      <c r="K328" s="24" t="s">
        <v>751</v>
      </c>
      <c r="L328" s="24">
        <v>158056</v>
      </c>
      <c r="N328" s="26">
        <v>31</v>
      </c>
      <c r="O328" s="24" t="s">
        <v>689</v>
      </c>
      <c r="Q328" s="26"/>
      <c r="R328" s="39"/>
      <c r="S328" s="39"/>
      <c r="T328" s="40"/>
      <c r="U328" s="24" t="s">
        <v>86</v>
      </c>
      <c r="V328" s="24" t="s">
        <v>7324</v>
      </c>
      <c r="W328" s="24" t="s">
        <v>674</v>
      </c>
      <c r="X328" s="24" t="s">
        <v>3086</v>
      </c>
      <c r="AB328" s="24" t="s">
        <v>689</v>
      </c>
      <c r="AC328" s="24" t="s">
        <v>689</v>
      </c>
      <c r="AE328" s="26"/>
      <c r="AF328" t="str">
        <f>_xlfn.LET(
    _xlpm.result, _xlfn.XLOOKUP(C328, Table1[company_name], Table1[End_target], "NOT FOUND"),
    IF(_xlpm.result = "NOT FOUND", "NOT FOUND", IF(_xlpm.result = 0, "", _xlpm.result))
)</f>
        <v>Carbon neutral(ity)</v>
      </c>
      <c r="AG328" t="s">
        <v>870</v>
      </c>
      <c r="AH328" t="s">
        <v>691</v>
      </c>
      <c r="AI328" t="s">
        <v>7450</v>
      </c>
      <c r="AJ328">
        <v>2035</v>
      </c>
      <c r="AN328" t="str">
        <f>_xlfn.LET(
    _xlpm.result, _xlfn.XLOOKUP(C328, Table1[company_name], Table1[Carbon_credits], "NOT FOUND"),
    IF(_xlpm.result = "NOT FOUND", "NOT FOUND", IF(_xlpm.result = 0, "", _xlpm.result))
)</f>
        <v>Yes</v>
      </c>
      <c r="AO328" t="s">
        <v>267</v>
      </c>
      <c r="AQ328" s="26"/>
      <c r="AR328"/>
      <c r="AS328"/>
      <c r="AT328"/>
      <c r="AU328"/>
      <c r="AY328"/>
      <c r="AZ328"/>
      <c r="BB328" s="26"/>
      <c r="BC328" t="str">
        <f>_xlfn.LET(
    _xlpm.result, _xlfn.XLOOKUP(C328, Table1[company_name], Table1[Separate_removal_target], "NOT FOUND"),
    IF(_xlpm.result = "NOT FOUND", "NOT FOUND", IF(_xlpm.result = 0, "", _xlpm.result))
)</f>
        <v>No</v>
      </c>
      <c r="BD328" t="s">
        <v>86</v>
      </c>
      <c r="BF328" t="s">
        <v>7450</v>
      </c>
      <c r="BG328">
        <v>2035</v>
      </c>
      <c r="BL328" s="26"/>
      <c r="BN328" s="29"/>
      <c r="BP328" s="26"/>
    </row>
    <row r="329" spans="1:68" s="24" customFormat="1" ht="13.4" customHeight="1">
      <c r="A329" s="24">
        <v>326</v>
      </c>
      <c r="C329" s="26" t="s">
        <v>1999</v>
      </c>
      <c r="D329" t="s">
        <v>7226</v>
      </c>
      <c r="F329" t="s">
        <v>7286</v>
      </c>
      <c r="H329" s="30" t="s">
        <v>2000</v>
      </c>
      <c r="I329" s="24" t="s">
        <v>2001</v>
      </c>
      <c r="J329" s="24">
        <v>0</v>
      </c>
      <c r="K329" s="24" t="s">
        <v>2002</v>
      </c>
      <c r="L329" s="24">
        <v>15623</v>
      </c>
      <c r="N329" s="26">
        <v>28</v>
      </c>
      <c r="O329" s="24" t="s">
        <v>689</v>
      </c>
      <c r="Q329" s="26"/>
      <c r="R329" s="39"/>
      <c r="S329" s="39"/>
      <c r="T329" s="40"/>
      <c r="U329" s="24" t="s">
        <v>689</v>
      </c>
      <c r="V329" s="24" t="s">
        <v>689</v>
      </c>
      <c r="AB329" s="24" t="s">
        <v>689</v>
      </c>
      <c r="AC329" s="24" t="s">
        <v>689</v>
      </c>
      <c r="AE329" s="26"/>
      <c r="AF329" t="str">
        <f>_xlfn.LET(
    _xlpm.result, _xlfn.XLOOKUP(C329, Table1[company_name], Table1[End_target], "NOT FOUND"),
    IF(_xlpm.result = "NOT FOUND", "NOT FOUND", IF(_xlpm.result = 0, "", _xlpm.result))
)</f>
        <v>Net zero</v>
      </c>
      <c r="AG329"/>
      <c r="AH329"/>
      <c r="AI329"/>
      <c r="AJ329"/>
      <c r="AN329" t="str">
        <f>_xlfn.LET(
    _xlpm.result, _xlfn.XLOOKUP(C329, Table1[company_name], Table1[Carbon_credits], "NOT FOUND"),
    IF(_xlpm.result = "NOT FOUND", "NOT FOUND", IF(_xlpm.result = 0, "", _xlpm.result))
)</f>
        <v>Yes</v>
      </c>
      <c r="AO329"/>
      <c r="AQ329" s="26"/>
      <c r="AR329"/>
      <c r="AS329" t="s">
        <v>2283</v>
      </c>
      <c r="AT329" t="s">
        <v>7451</v>
      </c>
      <c r="AU329">
        <v>2040</v>
      </c>
      <c r="AY329" t="s">
        <v>266</v>
      </c>
      <c r="AZ329" t="s">
        <v>267</v>
      </c>
      <c r="BB329" s="26"/>
      <c r="BC329" t="str">
        <f>_xlfn.LET(
    _xlpm.result, _xlfn.XLOOKUP(C329, Table1[company_name], Table1[Separate_removal_target], "NOT FOUND"),
    IF(_xlpm.result = "NOT FOUND", "NOT FOUND", IF(_xlpm.result = 0, "", _xlpm.result))
)</f>
        <v>No</v>
      </c>
      <c r="BD329" t="s">
        <v>86</v>
      </c>
      <c r="BF329" t="s">
        <v>7451</v>
      </c>
      <c r="BG329">
        <v>2040</v>
      </c>
      <c r="BL329" s="26"/>
      <c r="BN329" s="29"/>
      <c r="BP329" s="26"/>
    </row>
    <row r="330" spans="1:68" s="24" customFormat="1" ht="13.4" customHeight="1">
      <c r="A330" s="24">
        <v>327</v>
      </c>
      <c r="C330" s="26" t="s">
        <v>1448</v>
      </c>
      <c r="D330" t="s">
        <v>7154</v>
      </c>
      <c r="F330" t="s">
        <v>2277</v>
      </c>
      <c r="H330" s="30" t="s">
        <v>1449</v>
      </c>
      <c r="I330" s="24" t="s">
        <v>1450</v>
      </c>
      <c r="J330" s="24">
        <v>1.5429999999999999</v>
      </c>
      <c r="K330" s="24" t="s">
        <v>1451</v>
      </c>
      <c r="L330" s="24">
        <v>109185</v>
      </c>
      <c r="N330" s="26">
        <v>3</v>
      </c>
      <c r="O330" s="24" t="s">
        <v>689</v>
      </c>
      <c r="Q330" s="26"/>
      <c r="R330" s="39"/>
      <c r="S330" s="39"/>
      <c r="T330" s="40"/>
      <c r="U330" s="24" t="s">
        <v>689</v>
      </c>
      <c r="V330" s="24" t="s">
        <v>689</v>
      </c>
      <c r="AB330" s="24" t="s">
        <v>689</v>
      </c>
      <c r="AC330" s="24" t="s">
        <v>689</v>
      </c>
      <c r="AE330" s="26"/>
      <c r="AF330" t="str">
        <f>_xlfn.LET(
    _xlpm.result, _xlfn.XLOOKUP(C330, Table1[company_name], Table1[End_target], "NOT FOUND"),
    IF(_xlpm.result = "NOT FOUND", "NOT FOUND", IF(_xlpm.result = 0, "", _xlpm.result))
)</f>
        <v>No target</v>
      </c>
      <c r="AG330"/>
      <c r="AH330"/>
      <c r="AI330"/>
      <c r="AJ330"/>
      <c r="AN330" t="str">
        <f>_xlfn.LET(
    _xlpm.result, _xlfn.XLOOKUP(C330, Table1[company_name], Table1[Carbon_credits], "NOT FOUND"),
    IF(_xlpm.result = "NOT FOUND", "NOT FOUND", IF(_xlpm.result = 0, "", _xlpm.result))
)</f>
        <v>No</v>
      </c>
      <c r="AO330"/>
      <c r="AQ330" s="26"/>
      <c r="AR330"/>
      <c r="AS330"/>
      <c r="AT330"/>
      <c r="AU330"/>
      <c r="AY330"/>
      <c r="AZ330"/>
      <c r="BB330" s="26"/>
      <c r="BC330" t="str">
        <f>_xlfn.LET(
    _xlpm.result, _xlfn.XLOOKUP(C330, Table1[company_name], Table1[Separate_removal_target], "NOT FOUND"),
    IF(_xlpm.result = "NOT FOUND", "NOT FOUND", IF(_xlpm.result = 0, "", _xlpm.result))
)</f>
        <v>No</v>
      </c>
      <c r="BD330"/>
      <c r="BF330"/>
      <c r="BG330"/>
      <c r="BL330" s="26"/>
      <c r="BN330" s="29"/>
      <c r="BP330" s="26"/>
    </row>
    <row r="331" spans="1:68" s="24" customFormat="1" ht="13.4" customHeight="1">
      <c r="A331" s="24">
        <v>328</v>
      </c>
      <c r="C331" s="26" t="s">
        <v>1453</v>
      </c>
      <c r="D331" t="s">
        <v>7237</v>
      </c>
      <c r="F331" t="s">
        <v>2374</v>
      </c>
      <c r="H331" s="30" t="s">
        <v>1454</v>
      </c>
      <c r="I331" s="24" t="s">
        <v>1455</v>
      </c>
      <c r="J331" s="24">
        <v>0.189</v>
      </c>
      <c r="K331" s="24" t="s">
        <v>1456</v>
      </c>
      <c r="L331" s="24">
        <v>289500</v>
      </c>
      <c r="N331" s="26">
        <v>31</v>
      </c>
      <c r="O331" s="24" t="s">
        <v>689</v>
      </c>
      <c r="Q331" s="26"/>
      <c r="R331" s="39"/>
      <c r="S331" s="39"/>
      <c r="T331" s="40"/>
      <c r="U331" s="24" t="s">
        <v>86</v>
      </c>
      <c r="V331" s="24" t="s">
        <v>7324</v>
      </c>
      <c r="W331" s="24" t="s">
        <v>7401</v>
      </c>
      <c r="X331" s="24">
        <v>2030</v>
      </c>
      <c r="AB331" s="24" t="s">
        <v>689</v>
      </c>
      <c r="AC331" s="24" t="s">
        <v>689</v>
      </c>
      <c r="AE331" s="26"/>
      <c r="AF331" t="str">
        <f>_xlfn.LET(
    _xlpm.result, _xlfn.XLOOKUP(C331, Table1[company_name], Table1[End_target], "NOT FOUND"),
    IF(_xlpm.result = "NOT FOUND", "NOT FOUND", IF(_xlpm.result = 0, "", _xlpm.result))
)</f>
        <v/>
      </c>
      <c r="AG331"/>
      <c r="AH331"/>
      <c r="AI331"/>
      <c r="AJ331"/>
      <c r="AN331" t="str">
        <f>_xlfn.LET(
    _xlpm.result, _xlfn.XLOOKUP(C331, Table1[company_name], Table1[Carbon_credits], "NOT FOUND"),
    IF(_xlpm.result = "NOT FOUND", "NOT FOUND", IF(_xlpm.result = 0, "", _xlpm.result))
)</f>
        <v/>
      </c>
      <c r="AO331"/>
      <c r="AQ331" s="26"/>
      <c r="AR331"/>
      <c r="AS331"/>
      <c r="AT331"/>
      <c r="AU331"/>
      <c r="AY331"/>
      <c r="AZ331"/>
      <c r="BB331" s="26"/>
      <c r="BC331" t="str">
        <f>_xlfn.LET(
    _xlpm.result, _xlfn.XLOOKUP(C331, Table1[company_name], Table1[Separate_removal_target], "NOT FOUND"),
    IF(_xlpm.result = "NOT FOUND", "NOT FOUND", IF(_xlpm.result = 0, "", _xlpm.result))
)</f>
        <v/>
      </c>
      <c r="BD331"/>
      <c r="BF331"/>
      <c r="BG331"/>
      <c r="BL331" s="26"/>
      <c r="BN331" s="29"/>
      <c r="BP331" s="26"/>
    </row>
    <row r="332" spans="1:68" s="24" customFormat="1" ht="13.4" customHeight="1">
      <c r="A332" s="24">
        <v>329</v>
      </c>
      <c r="C332" s="26" t="s">
        <v>1458</v>
      </c>
      <c r="D332" t="s">
        <v>7173</v>
      </c>
      <c r="F332" t="s">
        <v>7286</v>
      </c>
      <c r="H332" s="30" t="s">
        <v>1459</v>
      </c>
      <c r="I332" s="24" t="s">
        <v>1460</v>
      </c>
      <c r="J332" s="24">
        <v>0.67100000000000004</v>
      </c>
      <c r="K332" s="24" t="s">
        <v>1461</v>
      </c>
      <c r="L332" s="24">
        <v>34000</v>
      </c>
      <c r="N332" s="26">
        <v>22</v>
      </c>
      <c r="O332" s="24" t="s">
        <v>689</v>
      </c>
      <c r="Q332" s="26"/>
      <c r="R332" s="39"/>
      <c r="S332" s="39"/>
      <c r="T332" s="40"/>
      <c r="U332" s="24" t="s">
        <v>689</v>
      </c>
      <c r="V332" s="24" t="s">
        <v>689</v>
      </c>
      <c r="AB332" s="24" t="s">
        <v>689</v>
      </c>
      <c r="AC332" s="24" t="s">
        <v>689</v>
      </c>
      <c r="AE332" s="26"/>
      <c r="AF332" t="str">
        <f>_xlfn.LET(
    _xlpm.result, _xlfn.XLOOKUP(C332, Table1[company_name], Table1[End_target], "NOT FOUND"),
    IF(_xlpm.result = "NOT FOUND", "NOT FOUND", IF(_xlpm.result = 0, "", _xlpm.result))
)</f>
        <v>Carbon neutral(ity)</v>
      </c>
      <c r="AG332" t="s">
        <v>870</v>
      </c>
      <c r="AH332" t="s">
        <v>691</v>
      </c>
      <c r="AI332" t="s">
        <v>7452</v>
      </c>
      <c r="AJ332">
        <v>2030</v>
      </c>
      <c r="AN332" t="str">
        <f>_xlfn.LET(
    _xlpm.result, _xlfn.XLOOKUP(C332, Table1[company_name], Table1[Carbon_credits], "NOT FOUND"),
    IF(_xlpm.result = "NOT FOUND", "NOT FOUND", IF(_xlpm.result = 0, "", _xlpm.result))
)</f>
        <v>Not Specified</v>
      </c>
      <c r="AO332" t="s">
        <v>3019</v>
      </c>
      <c r="AQ332" s="26"/>
      <c r="AR332"/>
      <c r="AS332"/>
      <c r="AT332"/>
      <c r="AU332"/>
      <c r="AY332"/>
      <c r="AZ332"/>
      <c r="BB332" s="26"/>
      <c r="BC332" t="str">
        <f>_xlfn.LET(
    _xlpm.result, _xlfn.XLOOKUP(C332, Table1[company_name], Table1[Separate_removal_target], "NOT FOUND"),
    IF(_xlpm.result = "NOT FOUND", "NOT FOUND", IF(_xlpm.result = 0, "", _xlpm.result))
)</f>
        <v>No</v>
      </c>
      <c r="BD332" t="s">
        <v>86</v>
      </c>
      <c r="BF332" t="s">
        <v>7452</v>
      </c>
      <c r="BG332">
        <v>2030</v>
      </c>
      <c r="BL332" s="26"/>
      <c r="BN332" s="29"/>
      <c r="BP332" s="26"/>
    </row>
    <row r="333" spans="1:68" s="24" customFormat="1" ht="13.4" customHeight="1">
      <c r="A333" s="24">
        <v>330</v>
      </c>
      <c r="C333" s="26" t="s">
        <v>1462</v>
      </c>
      <c r="D333" t="s">
        <v>7239</v>
      </c>
      <c r="F333" t="s">
        <v>2277</v>
      </c>
      <c r="H333" s="30" t="s">
        <v>1463</v>
      </c>
      <c r="I333" s="24" t="s">
        <v>1464</v>
      </c>
      <c r="J333" s="24">
        <v>-0.23499999999999999</v>
      </c>
      <c r="K333" s="24" t="s">
        <v>1465</v>
      </c>
      <c r="L333" s="24">
        <v>42113</v>
      </c>
      <c r="N333" s="26">
        <v>5</v>
      </c>
      <c r="O333" s="24" t="s">
        <v>689</v>
      </c>
      <c r="Q333" s="26"/>
      <c r="R333" s="39"/>
      <c r="S333" s="39"/>
      <c r="T333" s="40"/>
      <c r="U333" s="24" t="s">
        <v>86</v>
      </c>
      <c r="V333" s="24" t="s">
        <v>7324</v>
      </c>
      <c r="W333" s="24" t="s">
        <v>674</v>
      </c>
      <c r="X333" s="24">
        <v>2030</v>
      </c>
      <c r="Y333" s="24" t="s">
        <v>673</v>
      </c>
      <c r="Z333" s="24" t="s">
        <v>674</v>
      </c>
      <c r="AA333" s="24">
        <v>2050</v>
      </c>
      <c r="AB333" s="24" t="s">
        <v>86</v>
      </c>
      <c r="AC333" s="24" t="s">
        <v>86</v>
      </c>
      <c r="AD333" s="24">
        <v>2050</v>
      </c>
      <c r="AE333" s="26">
        <v>2050</v>
      </c>
      <c r="AF333" t="str">
        <f>_xlfn.LET(
    _xlpm.result, _xlfn.XLOOKUP(C333, Table1[company_name], Table1[End_target], "NOT FOUND"),
    IF(_xlpm.result = "NOT FOUND", "NOT FOUND", IF(_xlpm.result = 0, "", _xlpm.result))
)</f>
        <v/>
      </c>
      <c r="AG333"/>
      <c r="AH333"/>
      <c r="AI333"/>
      <c r="AJ333"/>
      <c r="AN333" t="str">
        <f>_xlfn.LET(
    _xlpm.result, _xlfn.XLOOKUP(C333, Table1[company_name], Table1[Carbon_credits], "NOT FOUND"),
    IF(_xlpm.result = "NOT FOUND", "NOT FOUND", IF(_xlpm.result = 0, "", _xlpm.result))
)</f>
        <v/>
      </c>
      <c r="AO333"/>
      <c r="AQ333" s="26"/>
      <c r="AR333"/>
      <c r="AS333"/>
      <c r="AT333"/>
      <c r="AU333"/>
      <c r="AY333"/>
      <c r="AZ333"/>
      <c r="BB333" s="26"/>
      <c r="BC333" t="str">
        <f>_xlfn.LET(
    _xlpm.result, _xlfn.XLOOKUP(C333, Table1[company_name], Table1[Separate_removal_target], "NOT FOUND"),
    IF(_xlpm.result = "NOT FOUND", "NOT FOUND", IF(_xlpm.result = 0, "", _xlpm.result))
)</f>
        <v/>
      </c>
      <c r="BD333"/>
      <c r="BF333"/>
      <c r="BG333"/>
      <c r="BL333" s="26"/>
      <c r="BN333" s="29"/>
      <c r="BP333" s="26"/>
    </row>
    <row r="334" spans="1:68" s="24" customFormat="1" ht="13.4" customHeight="1">
      <c r="A334" s="24">
        <v>331</v>
      </c>
      <c r="C334" s="26" t="s">
        <v>1479</v>
      </c>
      <c r="D334" t="s">
        <v>7173</v>
      </c>
      <c r="F334" t="s">
        <v>3982</v>
      </c>
      <c r="H334" s="30" t="s">
        <v>1480</v>
      </c>
      <c r="I334" s="24" t="s">
        <v>1481</v>
      </c>
      <c r="J334" s="24">
        <v>4.2000000000000003E-2</v>
      </c>
      <c r="K334" s="24" t="s">
        <v>1482</v>
      </c>
      <c r="L334" s="24">
        <v>15021</v>
      </c>
      <c r="N334" s="26">
        <v>31</v>
      </c>
      <c r="O334" s="24" t="s">
        <v>86</v>
      </c>
      <c r="P334" s="24">
        <v>2014</v>
      </c>
      <c r="Q334" s="26">
        <v>2020</v>
      </c>
      <c r="R334" s="39"/>
      <c r="S334" s="39"/>
      <c r="T334" s="40"/>
      <c r="U334" s="24" t="s">
        <v>86</v>
      </c>
      <c r="V334" s="24" t="s">
        <v>265</v>
      </c>
      <c r="AB334" s="24" t="s">
        <v>689</v>
      </c>
      <c r="AC334" s="24" t="s">
        <v>689</v>
      </c>
      <c r="AE334" s="26"/>
      <c r="AF334" t="str">
        <f>_xlfn.LET(
    _xlpm.result, _xlfn.XLOOKUP(C334, Table1[company_name], Table1[End_target], "NOT FOUND"),
    IF(_xlpm.result = "NOT FOUND", "NOT FOUND", IF(_xlpm.result = 0, "", _xlpm.result))
)</f>
        <v>Net zero</v>
      </c>
      <c r="AG334"/>
      <c r="AH334"/>
      <c r="AI334"/>
      <c r="AJ334"/>
      <c r="AN334" t="str">
        <f>_xlfn.LET(
    _xlpm.result, _xlfn.XLOOKUP(C334, Table1[company_name], Table1[Carbon_credits], "NOT FOUND"),
    IF(_xlpm.result = "NOT FOUND", "NOT FOUND", IF(_xlpm.result = 0, "", _xlpm.result))
)</f>
        <v>Not Specified</v>
      </c>
      <c r="AO334"/>
      <c r="AQ334" s="26"/>
      <c r="AR334"/>
      <c r="AS334" t="s">
        <v>691</v>
      </c>
      <c r="AT334" t="s">
        <v>5875</v>
      </c>
      <c r="AU334">
        <v>2050</v>
      </c>
      <c r="AY334" t="s">
        <v>267</v>
      </c>
      <c r="AZ334" t="s">
        <v>3271</v>
      </c>
      <c r="BB334" s="26"/>
      <c r="BC334" t="str">
        <f>_xlfn.LET(
    _xlpm.result, _xlfn.XLOOKUP(C334, Table1[company_name], Table1[Separate_removal_target], "NOT FOUND"),
    IF(_xlpm.result = "NOT FOUND", "NOT FOUND", IF(_xlpm.result = 0, "", _xlpm.result))
)</f>
        <v>No</v>
      </c>
      <c r="BD334" t="s">
        <v>86</v>
      </c>
      <c r="BF334" t="s">
        <v>5875</v>
      </c>
      <c r="BG334">
        <v>2050</v>
      </c>
      <c r="BL334" s="26"/>
      <c r="BN334" s="29"/>
      <c r="BP334" s="26"/>
    </row>
    <row r="335" spans="1:68" s="24" customFormat="1" ht="13.4" customHeight="1">
      <c r="A335" s="24">
        <v>332</v>
      </c>
      <c r="C335" s="26" t="s">
        <v>1495</v>
      </c>
      <c r="D335" t="s">
        <v>7232</v>
      </c>
      <c r="F335" t="s">
        <v>2277</v>
      </c>
      <c r="H335" s="30" t="s">
        <v>1496</v>
      </c>
      <c r="I335" s="24" t="s">
        <v>1497</v>
      </c>
      <c r="J335" s="24">
        <v>-0.252</v>
      </c>
      <c r="K335" s="24" t="s">
        <v>1498</v>
      </c>
      <c r="L335" s="24">
        <v>158371</v>
      </c>
      <c r="N335" s="26">
        <v>16</v>
      </c>
      <c r="O335" s="24" t="s">
        <v>689</v>
      </c>
      <c r="Q335" s="26"/>
      <c r="R335" s="39"/>
      <c r="S335" s="39"/>
      <c r="T335" s="40"/>
      <c r="U335" s="24" t="s">
        <v>86</v>
      </c>
      <c r="V335" s="24" t="s">
        <v>7324</v>
      </c>
      <c r="W335" s="24" t="s">
        <v>674</v>
      </c>
      <c r="X335" s="24">
        <v>2030</v>
      </c>
      <c r="AB335" s="24" t="s">
        <v>689</v>
      </c>
      <c r="AC335" s="24" t="s">
        <v>689</v>
      </c>
      <c r="AE335" s="26"/>
      <c r="AF335" t="str">
        <f>_xlfn.LET(
    _xlpm.result, _xlfn.XLOOKUP(C335, Table1[company_name], Table1[End_target], "NOT FOUND"),
    IF(_xlpm.result = "NOT FOUND", "NOT FOUND", IF(_xlpm.result = 0, "", _xlpm.result))
)</f>
        <v/>
      </c>
      <c r="AG335"/>
      <c r="AH335"/>
      <c r="AI335"/>
      <c r="AJ335"/>
      <c r="AN335" t="str">
        <f>_xlfn.LET(
    _xlpm.result, _xlfn.XLOOKUP(C335, Table1[company_name], Table1[Carbon_credits], "NOT FOUND"),
    IF(_xlpm.result = "NOT FOUND", "NOT FOUND", IF(_xlpm.result = 0, "", _xlpm.result))
)</f>
        <v/>
      </c>
      <c r="AO335"/>
      <c r="AQ335" s="26"/>
      <c r="AR335"/>
      <c r="AS335"/>
      <c r="AT335"/>
      <c r="AU335"/>
      <c r="AY335"/>
      <c r="AZ335"/>
      <c r="BB335" s="26"/>
      <c r="BC335" t="str">
        <f>_xlfn.LET(
    _xlpm.result, _xlfn.XLOOKUP(C335, Table1[company_name], Table1[Separate_removal_target], "NOT FOUND"),
    IF(_xlpm.result = "NOT FOUND", "NOT FOUND", IF(_xlpm.result = 0, "", _xlpm.result))
)</f>
        <v/>
      </c>
      <c r="BD335"/>
      <c r="BF335"/>
      <c r="BG335"/>
      <c r="BL335" s="26"/>
      <c r="BN335" s="29"/>
      <c r="BP335" s="26"/>
    </row>
    <row r="336" spans="1:68" s="24" customFormat="1" ht="13.4" customHeight="1">
      <c r="A336" s="24">
        <v>333</v>
      </c>
      <c r="C336" s="26" t="s">
        <v>1504</v>
      </c>
      <c r="D336" t="s">
        <v>7161</v>
      </c>
      <c r="F336" t="s">
        <v>2800</v>
      </c>
      <c r="H336" s="30" t="s">
        <v>1505</v>
      </c>
      <c r="I336" s="24" t="s">
        <v>1506</v>
      </c>
      <c r="J336" s="24">
        <v>-8.1829999999999998</v>
      </c>
      <c r="K336" s="24" t="s">
        <v>1507</v>
      </c>
      <c r="L336" s="24">
        <v>46000</v>
      </c>
      <c r="N336" s="26">
        <v>4</v>
      </c>
      <c r="O336" s="24" t="s">
        <v>689</v>
      </c>
      <c r="Q336" s="26"/>
      <c r="R336" s="39"/>
      <c r="S336" s="39"/>
      <c r="T336" s="40"/>
      <c r="U336" s="24" t="s">
        <v>689</v>
      </c>
      <c r="V336" s="24" t="s">
        <v>689</v>
      </c>
      <c r="AB336" s="24" t="s">
        <v>689</v>
      </c>
      <c r="AC336" s="24" t="s">
        <v>689</v>
      </c>
      <c r="AE336" s="26"/>
      <c r="AF336" t="str">
        <f>_xlfn.LET(
    _xlpm.result, _xlfn.XLOOKUP(C336, Table1[company_name], Table1[End_target], "NOT FOUND"),
    IF(_xlpm.result = "NOT FOUND", "NOT FOUND", IF(_xlpm.result = 0, "", _xlpm.result))
)</f>
        <v/>
      </c>
      <c r="AG336"/>
      <c r="AH336"/>
      <c r="AI336"/>
      <c r="AJ336"/>
      <c r="AN336" t="str">
        <f>_xlfn.LET(
    _xlpm.result, _xlfn.XLOOKUP(C336, Table1[company_name], Table1[Carbon_credits], "NOT FOUND"),
    IF(_xlpm.result = "NOT FOUND", "NOT FOUND", IF(_xlpm.result = 0, "", _xlpm.result))
)</f>
        <v/>
      </c>
      <c r="AO336"/>
      <c r="AQ336" s="26"/>
      <c r="AR336"/>
      <c r="AS336"/>
      <c r="AT336"/>
      <c r="AU336"/>
      <c r="AY336"/>
      <c r="AZ336"/>
      <c r="BB336" s="26"/>
      <c r="BC336" t="str">
        <f>_xlfn.LET(
    _xlpm.result, _xlfn.XLOOKUP(C336, Table1[company_name], Table1[Separate_removal_target], "NOT FOUND"),
    IF(_xlpm.result = "NOT FOUND", "NOT FOUND", IF(_xlpm.result = 0, "", _xlpm.result))
)</f>
        <v/>
      </c>
      <c r="BD336"/>
      <c r="BF336"/>
      <c r="BG336"/>
      <c r="BL336" s="26"/>
      <c r="BN336" s="29"/>
      <c r="BP336" s="26"/>
    </row>
    <row r="337" spans="1:68" s="24" customFormat="1" ht="13.4" customHeight="1">
      <c r="A337" s="24">
        <v>334</v>
      </c>
      <c r="C337" s="26" t="s">
        <v>1513</v>
      </c>
      <c r="D337" t="s">
        <v>7225</v>
      </c>
      <c r="F337" t="s">
        <v>2277</v>
      </c>
      <c r="H337" s="30" t="s">
        <v>1514</v>
      </c>
      <c r="I337" s="24" t="s">
        <v>1515</v>
      </c>
      <c r="J337" s="24">
        <v>0.185</v>
      </c>
      <c r="K337" s="24" t="s">
        <v>1516</v>
      </c>
      <c r="L337" s="24">
        <v>54060</v>
      </c>
      <c r="N337" s="26">
        <v>8</v>
      </c>
      <c r="O337" s="24" t="s">
        <v>689</v>
      </c>
      <c r="Q337" s="26"/>
      <c r="R337" s="39"/>
      <c r="S337" s="39"/>
      <c r="T337" s="40"/>
      <c r="U337" s="24" t="s">
        <v>86</v>
      </c>
      <c r="V337" s="24" t="s">
        <v>7324</v>
      </c>
      <c r="W337" s="24" t="s">
        <v>674</v>
      </c>
      <c r="X337" s="24">
        <v>2030</v>
      </c>
      <c r="Y337" s="24" t="s">
        <v>673</v>
      </c>
      <c r="Z337" s="24" t="s">
        <v>674</v>
      </c>
      <c r="AA337" s="24">
        <v>2050</v>
      </c>
      <c r="AB337" s="24" t="s">
        <v>86</v>
      </c>
      <c r="AC337" s="24" t="s">
        <v>86</v>
      </c>
      <c r="AD337" s="24">
        <v>2050</v>
      </c>
      <c r="AE337" s="26">
        <v>2050</v>
      </c>
      <c r="AF337" t="str">
        <f>_xlfn.LET(
    _xlpm.result, _xlfn.XLOOKUP(C337, Table1[company_name], Table1[End_target], "NOT FOUND"),
    IF(_xlpm.result = "NOT FOUND", "NOT FOUND", IF(_xlpm.result = 0, "", _xlpm.result))
)</f>
        <v>No target</v>
      </c>
      <c r="AG337"/>
      <c r="AH337"/>
      <c r="AI337"/>
      <c r="AJ337"/>
      <c r="AN337" t="str">
        <f>_xlfn.LET(
    _xlpm.result, _xlfn.XLOOKUP(C337, Table1[company_name], Table1[Carbon_credits], "NOT FOUND"),
    IF(_xlpm.result = "NOT FOUND", "NOT FOUND", IF(_xlpm.result = 0, "", _xlpm.result))
)</f>
        <v/>
      </c>
      <c r="AO337"/>
      <c r="AQ337" s="26"/>
      <c r="AR337"/>
      <c r="AS337"/>
      <c r="AT337"/>
      <c r="AU337"/>
      <c r="AY337"/>
      <c r="AZ337"/>
      <c r="BB337" s="26"/>
      <c r="BC337" t="str">
        <f>_xlfn.LET(
    _xlpm.result, _xlfn.XLOOKUP(C337, Table1[company_name], Table1[Separate_removal_target], "NOT FOUND"),
    IF(_xlpm.result = "NOT FOUND", "NOT FOUND", IF(_xlpm.result = 0, "", _xlpm.result))
)</f>
        <v/>
      </c>
      <c r="BD337"/>
      <c r="BF337"/>
      <c r="BG337"/>
      <c r="BL337" s="26"/>
      <c r="BN337" s="29"/>
      <c r="BP337" s="26"/>
    </row>
    <row r="338" spans="1:68" s="24" customFormat="1" ht="13.4" customHeight="1">
      <c r="A338" s="24">
        <v>335</v>
      </c>
      <c r="C338" s="26" t="s">
        <v>96</v>
      </c>
      <c r="D338" t="s">
        <v>7201</v>
      </c>
      <c r="F338" t="s">
        <v>2336</v>
      </c>
      <c r="H338" s="30" t="s">
        <v>97</v>
      </c>
      <c r="I338" s="24" t="s">
        <v>98</v>
      </c>
      <c r="J338" s="24">
        <v>-0.45500000000000002</v>
      </c>
      <c r="K338" s="24" t="s">
        <v>99</v>
      </c>
      <c r="L338" s="24">
        <v>162293</v>
      </c>
      <c r="N338" s="26">
        <v>5</v>
      </c>
      <c r="O338" s="24" t="s">
        <v>86</v>
      </c>
      <c r="P338" s="24">
        <v>2014</v>
      </c>
      <c r="Q338" s="26">
        <v>2025</v>
      </c>
      <c r="R338" s="39"/>
      <c r="S338" s="39"/>
      <c r="T338" s="40"/>
      <c r="U338" s="24" t="s">
        <v>86</v>
      </c>
      <c r="V338" s="24" t="s">
        <v>7324</v>
      </c>
      <c r="W338" s="24" t="s">
        <v>674</v>
      </c>
      <c r="X338" s="24">
        <v>2025</v>
      </c>
      <c r="AB338" s="24" t="s">
        <v>689</v>
      </c>
      <c r="AC338" s="24" t="s">
        <v>689</v>
      </c>
      <c r="AE338" s="26"/>
      <c r="AF338" t="str">
        <f>_xlfn.LET(
    _xlpm.result, _xlfn.XLOOKUP(C338, Table1[company_name], Table1[End_target], "NOT FOUND"),
    IF(_xlpm.result = "NOT FOUND", "NOT FOUND", IF(_xlpm.result = 0, "", _xlpm.result))
)</f>
        <v>Net zero</v>
      </c>
      <c r="AG338"/>
      <c r="AH338"/>
      <c r="AI338"/>
      <c r="AJ338"/>
      <c r="AN338" t="str">
        <f>_xlfn.LET(
    _xlpm.result, _xlfn.XLOOKUP(C338, Table1[company_name], Table1[Carbon_credits], "NOT FOUND"),
    IF(_xlpm.result = "NOT FOUND", "NOT FOUND", IF(_xlpm.result = 0, "", _xlpm.result))
)</f>
        <v>No</v>
      </c>
      <c r="AO338"/>
      <c r="AQ338" s="26"/>
      <c r="AR338"/>
      <c r="AS338"/>
      <c r="AT338"/>
      <c r="AU338"/>
      <c r="AY338"/>
      <c r="AZ338"/>
      <c r="BB338" s="26"/>
      <c r="BC338" t="str">
        <f>_xlfn.LET(
    _xlpm.result, _xlfn.XLOOKUP(C338, Table1[company_name], Table1[Separate_removal_target], "NOT FOUND"),
    IF(_xlpm.result = "NOT FOUND", "NOT FOUND", IF(_xlpm.result = 0, "", _xlpm.result))
)</f>
        <v>No</v>
      </c>
      <c r="BD338"/>
      <c r="BF338"/>
      <c r="BG338"/>
      <c r="BL338" s="26"/>
      <c r="BN338" s="29"/>
      <c r="BP338" s="26"/>
    </row>
    <row r="339" spans="1:68" s="24" customFormat="1" ht="13.4" customHeight="1">
      <c r="A339" s="24">
        <v>336</v>
      </c>
      <c r="C339" s="26" t="s">
        <v>807</v>
      </c>
      <c r="D339" t="s">
        <v>7216</v>
      </c>
      <c r="F339" t="s">
        <v>7286</v>
      </c>
      <c r="H339" s="30" t="s">
        <v>808</v>
      </c>
      <c r="I339" s="24" t="s">
        <v>809</v>
      </c>
      <c r="J339" s="24">
        <v>1.0209999999999999</v>
      </c>
      <c r="K339" s="24" t="s">
        <v>810</v>
      </c>
      <c r="L339" s="24">
        <v>47000</v>
      </c>
      <c r="N339" s="26">
        <v>17</v>
      </c>
      <c r="O339" s="24" t="s">
        <v>86</v>
      </c>
      <c r="P339" s="24">
        <v>2022</v>
      </c>
      <c r="Q339" s="26">
        <v>2030</v>
      </c>
      <c r="R339" s="39"/>
      <c r="S339" s="39"/>
      <c r="T339" s="40"/>
      <c r="U339" s="24" t="s">
        <v>86</v>
      </c>
      <c r="V339" s="24" t="s">
        <v>870</v>
      </c>
      <c r="AB339" s="24" t="s">
        <v>689</v>
      </c>
      <c r="AC339" s="24" t="s">
        <v>689</v>
      </c>
      <c r="AE339" s="26"/>
      <c r="AF339" t="str">
        <f>_xlfn.LET(
    _xlpm.result, _xlfn.XLOOKUP(C339, Table1[company_name], Table1[End_target], "NOT FOUND"),
    IF(_xlpm.result = "NOT FOUND", "NOT FOUND", IF(_xlpm.result = 0, "", _xlpm.result))
)</f>
        <v>Carbon neutral(ity)</v>
      </c>
      <c r="AG339"/>
      <c r="AH339"/>
      <c r="AI339"/>
      <c r="AJ339"/>
      <c r="AN339" t="str">
        <f>_xlfn.LET(
    _xlpm.result, _xlfn.XLOOKUP(C339, Table1[company_name], Table1[Carbon_credits], "NOT FOUND"),
    IF(_xlpm.result = "NOT FOUND", "NOT FOUND", IF(_xlpm.result = 0, "", _xlpm.result))
)</f>
        <v>Yes</v>
      </c>
      <c r="AO339"/>
      <c r="AQ339" s="26"/>
      <c r="AR339"/>
      <c r="AS339"/>
      <c r="AT339"/>
      <c r="AU339"/>
      <c r="AY339"/>
      <c r="AZ339"/>
      <c r="BB339" s="26"/>
      <c r="BC339" t="str">
        <f>_xlfn.LET(
    _xlpm.result, _xlfn.XLOOKUP(C339, Table1[company_name], Table1[Separate_removal_target], "NOT FOUND"),
    IF(_xlpm.result = "NOT FOUND", "NOT FOUND", IF(_xlpm.result = 0, "", _xlpm.result))
)</f>
        <v>No</v>
      </c>
      <c r="BD339"/>
      <c r="BF339"/>
      <c r="BG339"/>
      <c r="BL339" s="26"/>
      <c r="BN339" s="29"/>
      <c r="BP339" s="26"/>
    </row>
    <row r="340" spans="1:68" s="24" customFormat="1" ht="13.4" customHeight="1">
      <c r="A340" s="24">
        <v>337</v>
      </c>
      <c r="C340" s="26" t="s">
        <v>132</v>
      </c>
      <c r="D340" t="s">
        <v>7162</v>
      </c>
      <c r="F340" t="s">
        <v>2439</v>
      </c>
      <c r="H340" s="30" t="s">
        <v>133</v>
      </c>
      <c r="I340" s="24" t="s">
        <v>134</v>
      </c>
      <c r="J340" s="24">
        <v>6.0999999999999999E-2</v>
      </c>
      <c r="K340" s="24" t="s">
        <v>135</v>
      </c>
      <c r="L340" s="24">
        <v>157284</v>
      </c>
      <c r="N340" s="26">
        <v>21</v>
      </c>
      <c r="O340" s="24" t="s">
        <v>689</v>
      </c>
      <c r="Q340" s="26"/>
      <c r="R340" s="39"/>
      <c r="S340" s="39"/>
      <c r="T340" s="40"/>
      <c r="U340" s="24" t="s">
        <v>86</v>
      </c>
      <c r="V340" s="24" t="s">
        <v>265</v>
      </c>
      <c r="AB340" s="24" t="s">
        <v>689</v>
      </c>
      <c r="AC340" s="24" t="s">
        <v>689</v>
      </c>
      <c r="AE340" s="26"/>
      <c r="AF340" t="str">
        <f>_xlfn.LET(
    _xlpm.result, _xlfn.XLOOKUP(C340, Table1[company_name], Table1[End_target], "NOT FOUND"),
    IF(_xlpm.result = "NOT FOUND", "NOT FOUND", IF(_xlpm.result = 0, "", _xlpm.result))
)</f>
        <v>Emissions reduction target</v>
      </c>
      <c r="AG340"/>
      <c r="AH340"/>
      <c r="AI340"/>
      <c r="AJ340"/>
      <c r="AN340" t="str">
        <f>_xlfn.LET(
    _xlpm.result, _xlfn.XLOOKUP(C340, Table1[company_name], Table1[Carbon_credits], "NOT FOUND"),
    IF(_xlpm.result = "NOT FOUND", "NOT FOUND", IF(_xlpm.result = 0, "", _xlpm.result))
)</f>
        <v>Yes</v>
      </c>
      <c r="AO340"/>
      <c r="AQ340" s="26"/>
      <c r="AR340"/>
      <c r="AS340"/>
      <c r="AT340"/>
      <c r="AU340"/>
      <c r="AY340"/>
      <c r="AZ340"/>
      <c r="BB340" s="26"/>
      <c r="BC340" t="str">
        <f>_xlfn.LET(
    _xlpm.result, _xlfn.XLOOKUP(C340, Table1[company_name], Table1[Separate_removal_target], "NOT FOUND"),
    IF(_xlpm.result = "NOT FOUND", "NOT FOUND", IF(_xlpm.result = 0, "", _xlpm.result))
)</f>
        <v>No</v>
      </c>
      <c r="BD340"/>
      <c r="BF340"/>
      <c r="BG340"/>
      <c r="BL340" s="26"/>
      <c r="BN340" s="29"/>
      <c r="BP340" s="26"/>
    </row>
    <row r="341" spans="1:68" s="24" customFormat="1" ht="13.4" customHeight="1">
      <c r="A341" s="24">
        <v>338</v>
      </c>
      <c r="C341" s="26" t="s">
        <v>1522</v>
      </c>
      <c r="D341" t="s">
        <v>7162</v>
      </c>
      <c r="F341" t="s">
        <v>2277</v>
      </c>
      <c r="H341" s="30" t="s">
        <v>1523</v>
      </c>
      <c r="I341" s="24" t="s">
        <v>1524</v>
      </c>
      <c r="J341" s="24">
        <v>-0.191</v>
      </c>
      <c r="K341" s="24" t="s">
        <v>1525</v>
      </c>
      <c r="L341" s="24">
        <v>122635</v>
      </c>
      <c r="N341" s="26">
        <v>4</v>
      </c>
      <c r="O341" s="24" t="s">
        <v>689</v>
      </c>
      <c r="Q341" s="26"/>
      <c r="R341" s="39"/>
      <c r="S341" s="39"/>
      <c r="T341" s="40"/>
      <c r="U341" s="24" t="s">
        <v>689</v>
      </c>
      <c r="V341" s="24" t="s">
        <v>689</v>
      </c>
      <c r="AB341" s="24" t="s">
        <v>689</v>
      </c>
      <c r="AC341" s="24" t="s">
        <v>689</v>
      </c>
      <c r="AE341" s="26"/>
      <c r="AF341" t="str">
        <f>_xlfn.LET(
    _xlpm.result, _xlfn.XLOOKUP(C341, Table1[company_name], Table1[End_target], "NOT FOUND"),
    IF(_xlpm.result = "NOT FOUND", "NOT FOUND", IF(_xlpm.result = 0, "", _xlpm.result))
)</f>
        <v/>
      </c>
      <c r="AG341"/>
      <c r="AH341"/>
      <c r="AI341"/>
      <c r="AJ341"/>
      <c r="AN341" t="str">
        <f>_xlfn.LET(
    _xlpm.result, _xlfn.XLOOKUP(C341, Table1[company_name], Table1[Carbon_credits], "NOT FOUND"),
    IF(_xlpm.result = "NOT FOUND", "NOT FOUND", IF(_xlpm.result = 0, "", _xlpm.result))
)</f>
        <v/>
      </c>
      <c r="AO341"/>
      <c r="AQ341" s="26"/>
      <c r="AR341"/>
      <c r="AS341"/>
      <c r="AT341"/>
      <c r="AU341"/>
      <c r="AY341"/>
      <c r="AZ341"/>
      <c r="BB341" s="26"/>
      <c r="BC341" t="str">
        <f>_xlfn.LET(
    _xlpm.result, _xlfn.XLOOKUP(C341, Table1[company_name], Table1[Separate_removal_target], "NOT FOUND"),
    IF(_xlpm.result = "NOT FOUND", "NOT FOUND", IF(_xlpm.result = 0, "", _xlpm.result))
)</f>
        <v/>
      </c>
      <c r="BD341"/>
      <c r="BF341"/>
      <c r="BG341"/>
      <c r="BL341" s="26"/>
      <c r="BN341" s="29"/>
      <c r="BP341" s="26"/>
    </row>
    <row r="342" spans="1:68" s="24" customFormat="1" ht="13.4" customHeight="1">
      <c r="A342" s="24">
        <v>339</v>
      </c>
      <c r="C342" s="26" t="s">
        <v>1526</v>
      </c>
      <c r="D342" t="s">
        <v>7156</v>
      </c>
      <c r="F342" t="s">
        <v>2277</v>
      </c>
      <c r="H342" s="30" t="s">
        <v>1527</v>
      </c>
      <c r="I342" s="24" t="s">
        <v>1528</v>
      </c>
      <c r="J342" s="24">
        <v>0.24199999999999999</v>
      </c>
      <c r="K342" s="24" t="s">
        <v>1529</v>
      </c>
      <c r="L342" s="24">
        <v>97694</v>
      </c>
      <c r="N342" s="26">
        <v>14</v>
      </c>
      <c r="O342" s="24" t="s">
        <v>689</v>
      </c>
      <c r="Q342" s="26"/>
      <c r="R342" s="39"/>
      <c r="S342" s="39"/>
      <c r="T342" s="40"/>
      <c r="U342" s="24" t="s">
        <v>689</v>
      </c>
      <c r="V342" s="24" t="s">
        <v>689</v>
      </c>
      <c r="AB342" s="24" t="s">
        <v>689</v>
      </c>
      <c r="AC342" s="24" t="s">
        <v>689</v>
      </c>
      <c r="AE342" s="26"/>
      <c r="AF342" t="str">
        <f>_xlfn.LET(
    _xlpm.result, _xlfn.XLOOKUP(C342, Table1[company_name], Table1[End_target], "NOT FOUND"),
    IF(_xlpm.result = "NOT FOUND", "NOT FOUND", IF(_xlpm.result = 0, "", _xlpm.result))
)</f>
        <v/>
      </c>
      <c r="AG342"/>
      <c r="AH342"/>
      <c r="AI342"/>
      <c r="AJ342"/>
      <c r="AN342" t="str">
        <f>_xlfn.LET(
    _xlpm.result, _xlfn.XLOOKUP(C342, Table1[company_name], Table1[Carbon_credits], "NOT FOUND"),
    IF(_xlpm.result = "NOT FOUND", "NOT FOUND", IF(_xlpm.result = 0, "", _xlpm.result))
)</f>
        <v/>
      </c>
      <c r="AO342"/>
      <c r="AQ342" s="26"/>
      <c r="AR342"/>
      <c r="AS342"/>
      <c r="AT342"/>
      <c r="AU342"/>
      <c r="AY342"/>
      <c r="AZ342"/>
      <c r="BB342" s="26"/>
      <c r="BC342" t="str">
        <f>_xlfn.LET(
    _xlpm.result, _xlfn.XLOOKUP(C342, Table1[company_name], Table1[Separate_removal_target], "NOT FOUND"),
    IF(_xlpm.result = "NOT FOUND", "NOT FOUND", IF(_xlpm.result = 0, "", _xlpm.result))
)</f>
        <v/>
      </c>
      <c r="BD342"/>
      <c r="BF342"/>
      <c r="BG342"/>
      <c r="BL342" s="26"/>
      <c r="BN342" s="29"/>
      <c r="BP342" s="26"/>
    </row>
    <row r="343" spans="1:68" s="24" customFormat="1" ht="13.4" customHeight="1">
      <c r="A343" s="24">
        <v>340</v>
      </c>
      <c r="C343" s="26" t="s">
        <v>1539</v>
      </c>
      <c r="D343" t="s">
        <v>7168</v>
      </c>
      <c r="F343" t="s">
        <v>2602</v>
      </c>
      <c r="H343" s="30" t="s">
        <v>1540</v>
      </c>
      <c r="I343" s="24" t="s">
        <v>1541</v>
      </c>
      <c r="J343" s="24">
        <v>-0.13100000000000001</v>
      </c>
      <c r="K343" s="24" t="s">
        <v>1542</v>
      </c>
      <c r="L343" s="24">
        <v>200250</v>
      </c>
      <c r="N343" s="26">
        <v>31</v>
      </c>
      <c r="O343" s="24" t="s">
        <v>689</v>
      </c>
      <c r="Q343" s="26"/>
      <c r="R343" s="39"/>
      <c r="S343" s="39"/>
      <c r="T343" s="40"/>
      <c r="U343" s="24" t="s">
        <v>86</v>
      </c>
      <c r="V343" s="24" t="s">
        <v>7324</v>
      </c>
      <c r="W343" s="24" t="s">
        <v>674</v>
      </c>
      <c r="X343" s="24">
        <v>2030</v>
      </c>
      <c r="AB343" s="24" t="s">
        <v>689</v>
      </c>
      <c r="AC343" s="24" t="s">
        <v>689</v>
      </c>
      <c r="AE343" s="26"/>
      <c r="AF343" t="str">
        <f>_xlfn.LET(
    _xlpm.result, _xlfn.XLOOKUP(C343, Table1[company_name], Table1[End_target], "NOT FOUND"),
    IF(_xlpm.result = "NOT FOUND", "NOT FOUND", IF(_xlpm.result = 0, "", _xlpm.result))
)</f>
        <v>No target</v>
      </c>
      <c r="AG343"/>
      <c r="AH343"/>
      <c r="AI343"/>
      <c r="AJ343"/>
      <c r="AN343" t="str">
        <f>_xlfn.LET(
    _xlpm.result, _xlfn.XLOOKUP(C343, Table1[company_name], Table1[Carbon_credits], "NOT FOUND"),
    IF(_xlpm.result = "NOT FOUND", "NOT FOUND", IF(_xlpm.result = 0, "", _xlpm.result))
)</f>
        <v>Not Specified</v>
      </c>
      <c r="AO343"/>
      <c r="AQ343" s="26"/>
      <c r="AR343"/>
      <c r="AS343"/>
      <c r="AT343"/>
      <c r="AU343"/>
      <c r="AY343"/>
      <c r="AZ343"/>
      <c r="BB343" s="26"/>
      <c r="BC343" t="str">
        <f>_xlfn.LET(
    _xlpm.result, _xlfn.XLOOKUP(C343, Table1[company_name], Table1[Separate_removal_target], "NOT FOUND"),
    IF(_xlpm.result = "NOT FOUND", "NOT FOUND", IF(_xlpm.result = 0, "", _xlpm.result))
)</f>
        <v>No</v>
      </c>
      <c r="BD343"/>
      <c r="BF343"/>
      <c r="BG343"/>
      <c r="BL343" s="26"/>
      <c r="BN343" s="29"/>
      <c r="BP343" s="26"/>
    </row>
    <row r="344" spans="1:68" s="24" customFormat="1" ht="13.4" customHeight="1">
      <c r="A344" s="24">
        <v>341</v>
      </c>
      <c r="C344" s="26" t="s">
        <v>1518</v>
      </c>
      <c r="D344" t="s">
        <v>7195</v>
      </c>
      <c r="F344" t="s">
        <v>2374</v>
      </c>
      <c r="H344" s="30" t="s">
        <v>1519</v>
      </c>
      <c r="I344" s="24" t="s">
        <v>1520</v>
      </c>
      <c r="J344" s="24">
        <v>-3.6999999999999998E-2</v>
      </c>
      <c r="K344" s="24" t="s">
        <v>1521</v>
      </c>
      <c r="L344" s="24">
        <v>119270</v>
      </c>
      <c r="N344" s="26">
        <v>31</v>
      </c>
      <c r="O344" s="24" t="s">
        <v>689</v>
      </c>
      <c r="Q344" s="26"/>
      <c r="R344" s="39"/>
      <c r="S344" s="39"/>
      <c r="T344" s="40"/>
      <c r="U344" s="24" t="s">
        <v>86</v>
      </c>
      <c r="V344" s="24" t="s">
        <v>7324</v>
      </c>
      <c r="W344" s="24" t="s">
        <v>674</v>
      </c>
      <c r="X344" s="24">
        <v>2030</v>
      </c>
      <c r="Y344" s="24" t="s">
        <v>673</v>
      </c>
      <c r="Z344" s="24" t="s">
        <v>674</v>
      </c>
      <c r="AA344" s="24">
        <v>2040</v>
      </c>
      <c r="AB344" s="24" t="s">
        <v>86</v>
      </c>
      <c r="AC344" s="24" t="s">
        <v>86</v>
      </c>
      <c r="AD344" s="24">
        <v>2040</v>
      </c>
      <c r="AE344" s="26">
        <v>2040</v>
      </c>
      <c r="AF344" t="str">
        <f>_xlfn.LET(
    _xlpm.result, _xlfn.XLOOKUP(C344, Table1[company_name], Table1[End_target], "NOT FOUND"),
    IF(_xlpm.result = "NOT FOUND", "NOT FOUND", IF(_xlpm.result = 0, "", _xlpm.result))
)</f>
        <v>Net zero</v>
      </c>
      <c r="AG344"/>
      <c r="AH344"/>
      <c r="AI344"/>
      <c r="AJ344"/>
      <c r="AN344" t="str">
        <f>_xlfn.LET(
    _xlpm.result, _xlfn.XLOOKUP(C344, Table1[company_name], Table1[Carbon_credits], "NOT FOUND"),
    IF(_xlpm.result = "NOT FOUND", "NOT FOUND", IF(_xlpm.result = 0, "", _xlpm.result))
)</f>
        <v>Yes</v>
      </c>
      <c r="AO344"/>
      <c r="AQ344" s="26"/>
      <c r="AR344"/>
      <c r="AS344" t="s">
        <v>2283</v>
      </c>
      <c r="AT344" t="s">
        <v>7453</v>
      </c>
      <c r="AU344">
        <v>2040</v>
      </c>
      <c r="AY344" t="s">
        <v>266</v>
      </c>
      <c r="AZ344" t="s">
        <v>3019</v>
      </c>
      <c r="BB344" s="26"/>
      <c r="BC344" t="str">
        <f>_xlfn.LET(
    _xlpm.result, _xlfn.XLOOKUP(C344, Table1[company_name], Table1[Separate_removal_target], "NOT FOUND"),
    IF(_xlpm.result = "NOT FOUND", "NOT FOUND", IF(_xlpm.result = 0, "", _xlpm.result))
)</f>
        <v>Yes</v>
      </c>
      <c r="BD344" t="s">
        <v>86</v>
      </c>
      <c r="BF344" t="s">
        <v>7453</v>
      </c>
      <c r="BG344">
        <v>2040</v>
      </c>
      <c r="BL344" s="26"/>
      <c r="BN344" s="29"/>
      <c r="BP344" s="26"/>
    </row>
    <row r="345" spans="1:68" s="24" customFormat="1" ht="13.4" customHeight="1">
      <c r="A345" s="24">
        <v>342</v>
      </c>
      <c r="C345" s="26" t="s">
        <v>1543</v>
      </c>
      <c r="D345" t="s">
        <v>7213</v>
      </c>
      <c r="F345" t="s">
        <v>2428</v>
      </c>
      <c r="H345" s="30" t="s">
        <v>1544</v>
      </c>
      <c r="I345" s="24" t="s">
        <v>1545</v>
      </c>
      <c r="J345" s="24">
        <v>0</v>
      </c>
      <c r="K345" s="24" t="s">
        <v>1546</v>
      </c>
      <c r="L345" s="24">
        <v>155962</v>
      </c>
      <c r="N345" s="26">
        <v>12</v>
      </c>
      <c r="O345" s="24" t="s">
        <v>689</v>
      </c>
      <c r="Q345" s="26"/>
      <c r="R345" s="39"/>
      <c r="S345" s="39"/>
      <c r="T345" s="40"/>
      <c r="U345" s="24" t="s">
        <v>86</v>
      </c>
      <c r="V345" s="24" t="s">
        <v>7324</v>
      </c>
      <c r="W345" s="24" t="s">
        <v>674</v>
      </c>
      <c r="X345" s="24">
        <v>2030</v>
      </c>
      <c r="AB345" s="24" t="s">
        <v>689</v>
      </c>
      <c r="AC345" s="24" t="s">
        <v>689</v>
      </c>
      <c r="AE345" s="26"/>
      <c r="AF345" t="str">
        <f>_xlfn.LET(
    _xlpm.result, _xlfn.XLOOKUP(C345, Table1[company_name], Table1[End_target], "NOT FOUND"),
    IF(_xlpm.result = "NOT FOUND", "NOT FOUND", IF(_xlpm.result = 0, "", _xlpm.result))
)</f>
        <v>Climate neutral</v>
      </c>
      <c r="AG345" t="s">
        <v>7346</v>
      </c>
      <c r="AH345" t="s">
        <v>2283</v>
      </c>
      <c r="AI345" t="s">
        <v>5938</v>
      </c>
      <c r="AJ345">
        <v>2040</v>
      </c>
      <c r="AN345" t="str">
        <f>_xlfn.LET(
    _xlpm.result, _xlfn.XLOOKUP(C345, Table1[company_name], Table1[Carbon_credits], "NOT FOUND"),
    IF(_xlpm.result = "NOT FOUND", "NOT FOUND", IF(_xlpm.result = 0, "", _xlpm.result))
)</f>
        <v>Not Specified</v>
      </c>
      <c r="AO345" t="s">
        <v>267</v>
      </c>
      <c r="AQ345" s="26"/>
      <c r="AR345"/>
      <c r="AS345"/>
      <c r="AT345"/>
      <c r="AU345"/>
      <c r="AY345"/>
      <c r="AZ345"/>
      <c r="BB345" s="26"/>
      <c r="BC345" t="str">
        <f>_xlfn.LET(
    _xlpm.result, _xlfn.XLOOKUP(C345, Table1[company_name], Table1[Separate_removal_target], "NOT FOUND"),
    IF(_xlpm.result = "NOT FOUND", "NOT FOUND", IF(_xlpm.result = 0, "", _xlpm.result))
)</f>
        <v>No</v>
      </c>
      <c r="BD345" t="s">
        <v>86</v>
      </c>
      <c r="BF345" t="s">
        <v>5938</v>
      </c>
      <c r="BG345">
        <v>2040</v>
      </c>
      <c r="BL345" s="26"/>
      <c r="BN345" s="29"/>
      <c r="BP345" s="26"/>
    </row>
    <row r="346" spans="1:68" s="24" customFormat="1" ht="13.4" customHeight="1">
      <c r="A346" s="24">
        <v>343</v>
      </c>
      <c r="C346" s="26" t="s">
        <v>1975</v>
      </c>
      <c r="D346" t="s">
        <v>7195</v>
      </c>
      <c r="F346" t="s">
        <v>2439</v>
      </c>
      <c r="H346" s="30" t="s">
        <v>1976</v>
      </c>
      <c r="I346" s="24" t="s">
        <v>1977</v>
      </c>
      <c r="J346" s="24">
        <v>0</v>
      </c>
      <c r="K346" s="24" t="s">
        <v>1978</v>
      </c>
      <c r="L346" s="24">
        <v>100870</v>
      </c>
      <c r="N346" s="26">
        <v>31</v>
      </c>
      <c r="O346" s="24" t="s">
        <v>86</v>
      </c>
      <c r="P346" s="24">
        <v>2017</v>
      </c>
      <c r="Q346" s="26">
        <v>2030</v>
      </c>
      <c r="R346" s="39"/>
      <c r="S346" s="39"/>
      <c r="T346" s="40"/>
      <c r="U346" s="24" t="s">
        <v>689</v>
      </c>
      <c r="V346" s="24" t="s">
        <v>689</v>
      </c>
      <c r="AB346" s="24" t="s">
        <v>689</v>
      </c>
      <c r="AC346" s="24" t="s">
        <v>689</v>
      </c>
      <c r="AE346" s="26"/>
      <c r="AF346" t="str">
        <f>_xlfn.LET(
    _xlpm.result, _xlfn.XLOOKUP(C346, Table1[company_name], Table1[End_target], "NOT FOUND"),
    IF(_xlpm.result = "NOT FOUND", "NOT FOUND", IF(_xlpm.result = 0, "", _xlpm.result))
)</f>
        <v>Net zero</v>
      </c>
      <c r="AG346"/>
      <c r="AH346"/>
      <c r="AI346"/>
      <c r="AJ346"/>
      <c r="AN346" t="str">
        <f>_xlfn.LET(
    _xlpm.result, _xlfn.XLOOKUP(C346, Table1[company_name], Table1[Carbon_credits], "NOT FOUND"),
    IF(_xlpm.result = "NOT FOUND", "NOT FOUND", IF(_xlpm.result = 0, "", _xlpm.result))
)</f>
        <v>Yes</v>
      </c>
      <c r="AO346"/>
      <c r="AQ346" s="26"/>
      <c r="AR346"/>
      <c r="AS346" t="s">
        <v>2283</v>
      </c>
      <c r="AT346" t="s">
        <v>7454</v>
      </c>
      <c r="AU346">
        <v>2040</v>
      </c>
      <c r="AY346" t="s">
        <v>266</v>
      </c>
      <c r="AZ346" t="s">
        <v>3019</v>
      </c>
      <c r="BB346" s="26"/>
      <c r="BC346" t="str">
        <f>_xlfn.LET(
    _xlpm.result, _xlfn.XLOOKUP(C346, Table1[company_name], Table1[Separate_removal_target], "NOT FOUND"),
    IF(_xlpm.result = "NOT FOUND", "NOT FOUND", IF(_xlpm.result = 0, "", _xlpm.result))
)</f>
        <v>Yes</v>
      </c>
      <c r="BD346" t="s">
        <v>86</v>
      </c>
      <c r="BF346" t="s">
        <v>7454</v>
      </c>
      <c r="BG346">
        <v>2040</v>
      </c>
      <c r="BL346" s="26"/>
      <c r="BN346" s="29"/>
      <c r="BP346" s="26"/>
    </row>
    <row r="347" spans="1:68" s="24" customFormat="1" ht="13.4" customHeight="1">
      <c r="A347" s="24">
        <v>344</v>
      </c>
      <c r="C347" s="26" t="s">
        <v>1551</v>
      </c>
      <c r="D347" t="s">
        <v>7156</v>
      </c>
      <c r="F347" t="s">
        <v>2540</v>
      </c>
      <c r="H347" s="30" t="s">
        <v>1552</v>
      </c>
      <c r="I347" s="24" t="s">
        <v>1553</v>
      </c>
      <c r="J347" s="24">
        <v>-0.42899999999999999</v>
      </c>
      <c r="K347" s="24" t="s">
        <v>1554</v>
      </c>
      <c r="L347" s="24">
        <v>38074</v>
      </c>
      <c r="N347" s="26">
        <v>31</v>
      </c>
      <c r="O347" s="24" t="s">
        <v>689</v>
      </c>
      <c r="Q347" s="26"/>
      <c r="R347" s="39"/>
      <c r="S347" s="39"/>
      <c r="T347" s="40"/>
      <c r="U347" s="24" t="s">
        <v>86</v>
      </c>
      <c r="V347" s="24" t="s">
        <v>7324</v>
      </c>
      <c r="W347" s="24" t="s">
        <v>674</v>
      </c>
      <c r="X347" s="24">
        <v>2030</v>
      </c>
      <c r="AB347" s="24" t="s">
        <v>689</v>
      </c>
      <c r="AC347" s="24" t="s">
        <v>689</v>
      </c>
      <c r="AE347" s="26"/>
      <c r="AF347" t="str">
        <f>_xlfn.LET(
    _xlpm.result, _xlfn.XLOOKUP(C347, Table1[company_name], Table1[End_target], "NOT FOUND"),
    IF(_xlpm.result = "NOT FOUND", "NOT FOUND", IF(_xlpm.result = 0, "", _xlpm.result))
)</f>
        <v>Carbon neutral(ity)</v>
      </c>
      <c r="AG347" t="s">
        <v>7346</v>
      </c>
      <c r="AH347" t="s">
        <v>2283</v>
      </c>
      <c r="AI347" t="s">
        <v>5960</v>
      </c>
      <c r="AJ347">
        <v>2050</v>
      </c>
      <c r="AN347" t="str">
        <f>_xlfn.LET(
    _xlpm.result, _xlfn.XLOOKUP(C347, Table1[company_name], Table1[Carbon_credits], "NOT FOUND"),
    IF(_xlpm.result = "NOT FOUND", "NOT FOUND", IF(_xlpm.result = 0, "", _xlpm.result))
)</f>
        <v>Not Specified</v>
      </c>
      <c r="AO347" t="s">
        <v>267</v>
      </c>
      <c r="AQ347" s="26"/>
      <c r="AR347"/>
      <c r="AS347"/>
      <c r="AT347"/>
      <c r="AU347"/>
      <c r="AY347"/>
      <c r="AZ347"/>
      <c r="BB347" s="26"/>
      <c r="BC347" t="str">
        <f>_xlfn.LET(
    _xlpm.result, _xlfn.XLOOKUP(C347, Table1[company_name], Table1[Separate_removal_target], "NOT FOUND"),
    IF(_xlpm.result = "NOT FOUND", "NOT FOUND", IF(_xlpm.result = 0, "", _xlpm.result))
)</f>
        <v>No</v>
      </c>
      <c r="BD347" t="s">
        <v>86</v>
      </c>
      <c r="BF347" t="s">
        <v>5960</v>
      </c>
      <c r="BG347">
        <v>2050</v>
      </c>
      <c r="BL347" s="26"/>
      <c r="BN347" s="29"/>
      <c r="BP347" s="26"/>
    </row>
    <row r="348" spans="1:68" s="24" customFormat="1" ht="13.4" customHeight="1">
      <c r="A348" s="24">
        <v>345</v>
      </c>
      <c r="C348" s="26" t="s">
        <v>2197</v>
      </c>
      <c r="D348" t="s">
        <v>7168</v>
      </c>
      <c r="F348" t="s">
        <v>2418</v>
      </c>
      <c r="H348" s="30" t="s">
        <v>2198</v>
      </c>
      <c r="I348" s="24" t="s">
        <v>2199</v>
      </c>
      <c r="J348" s="24">
        <v>-0.93500000000000005</v>
      </c>
      <c r="K348" s="24" t="s">
        <v>2200</v>
      </c>
      <c r="L348" s="24">
        <v>201413</v>
      </c>
      <c r="N348" s="26">
        <v>29</v>
      </c>
      <c r="O348" s="24" t="s">
        <v>86</v>
      </c>
      <c r="P348" s="24">
        <v>2020</v>
      </c>
      <c r="Q348" s="26">
        <v>2025</v>
      </c>
      <c r="R348" s="39"/>
      <c r="S348" s="39"/>
      <c r="T348" s="40"/>
      <c r="U348" s="24" t="s">
        <v>86</v>
      </c>
      <c r="V348" s="24" t="s">
        <v>7324</v>
      </c>
      <c r="W348" s="24" t="s">
        <v>674</v>
      </c>
      <c r="X348" s="24" t="s">
        <v>5970</v>
      </c>
      <c r="Y348" s="24" t="s">
        <v>673</v>
      </c>
      <c r="Z348" s="24" t="s">
        <v>674</v>
      </c>
      <c r="AA348" s="24" t="s">
        <v>4274</v>
      </c>
      <c r="AB348" s="24" t="s">
        <v>86</v>
      </c>
      <c r="AC348" s="24" t="s">
        <v>86</v>
      </c>
      <c r="AD348" s="24" t="s">
        <v>4274</v>
      </c>
      <c r="AE348" s="26" t="s">
        <v>4274</v>
      </c>
      <c r="AF348" t="str">
        <f>_xlfn.LET(
    _xlpm.result, _xlfn.XLOOKUP(C348, Table1[company_name], Table1[End_target], "NOT FOUND"),
    IF(_xlpm.result = "NOT FOUND", "NOT FOUND", IF(_xlpm.result = 0, "", _xlpm.result))
)</f>
        <v>Climate positive</v>
      </c>
      <c r="AG348"/>
      <c r="AH348"/>
      <c r="AI348"/>
      <c r="AJ348"/>
      <c r="AN348" t="str">
        <f>_xlfn.LET(
    _xlpm.result, _xlfn.XLOOKUP(C348, Table1[company_name], Table1[Carbon_credits], "NOT FOUND"),
    IF(_xlpm.result = "NOT FOUND", "NOT FOUND", IF(_xlpm.result = 0, "", _xlpm.result))
)</f>
        <v>Yes</v>
      </c>
      <c r="AO348"/>
      <c r="AQ348" s="26"/>
      <c r="AR348"/>
      <c r="AS348"/>
      <c r="AT348"/>
      <c r="AU348"/>
      <c r="AY348"/>
      <c r="AZ348"/>
      <c r="BB348" s="26"/>
      <c r="BC348" t="str">
        <f>_xlfn.LET(
    _xlpm.result, _xlfn.XLOOKUP(C348, Table1[company_name], Table1[Separate_removal_target], "NOT FOUND"),
    IF(_xlpm.result = "NOT FOUND", "NOT FOUND", IF(_xlpm.result = 0, "", _xlpm.result))
)</f>
        <v>No</v>
      </c>
      <c r="BD348"/>
      <c r="BF348"/>
      <c r="BG348"/>
      <c r="BL348" s="26"/>
      <c r="BN348" s="29"/>
      <c r="BP348" s="26"/>
    </row>
    <row r="349" spans="1:68" s="24" customFormat="1" ht="13.4" customHeight="1">
      <c r="A349" s="24">
        <v>346</v>
      </c>
      <c r="C349" s="26" t="s">
        <v>2144</v>
      </c>
      <c r="D349" t="s">
        <v>7195</v>
      </c>
      <c r="F349" t="s">
        <v>7287</v>
      </c>
      <c r="H349" s="30" t="s">
        <v>2145</v>
      </c>
      <c r="I349" s="24" t="s">
        <v>2146</v>
      </c>
      <c r="J349" s="24">
        <v>-4.6180000000000003</v>
      </c>
      <c r="K349" s="24" t="s">
        <v>2147</v>
      </c>
      <c r="L349" s="24">
        <v>92834</v>
      </c>
      <c r="N349" s="26">
        <v>26</v>
      </c>
      <c r="O349" s="24" t="s">
        <v>86</v>
      </c>
      <c r="P349" s="24">
        <v>2018</v>
      </c>
      <c r="Q349" s="26">
        <v>2025</v>
      </c>
      <c r="R349" s="39"/>
      <c r="S349" s="39"/>
      <c r="T349" s="40"/>
      <c r="U349" s="24" t="s">
        <v>86</v>
      </c>
      <c r="V349" s="24" t="s">
        <v>7324</v>
      </c>
      <c r="W349" s="24" t="s">
        <v>674</v>
      </c>
      <c r="X349" s="24" t="s">
        <v>3086</v>
      </c>
      <c r="Y349" s="24" t="s">
        <v>673</v>
      </c>
      <c r="Z349" s="24" t="s">
        <v>674</v>
      </c>
      <c r="AA349" s="24" t="s">
        <v>4262</v>
      </c>
      <c r="AB349" s="24" t="s">
        <v>86</v>
      </c>
      <c r="AC349" s="24" t="s">
        <v>86</v>
      </c>
      <c r="AD349" s="24" t="s">
        <v>4262</v>
      </c>
      <c r="AE349" s="26" t="s">
        <v>4262</v>
      </c>
      <c r="AF349" t="str">
        <f>_xlfn.LET(
    _xlpm.result, _xlfn.XLOOKUP(C349, Table1[company_name], Table1[End_target], "NOT FOUND"),
    IF(_xlpm.result = "NOT FOUND", "NOT FOUND", IF(_xlpm.result = 0, "", _xlpm.result))
)</f>
        <v>Net zero</v>
      </c>
      <c r="AG349"/>
      <c r="AH349"/>
      <c r="AI349"/>
      <c r="AJ349"/>
      <c r="AN349" t="str">
        <f>_xlfn.LET(
    _xlpm.result, _xlfn.XLOOKUP(C349, Table1[company_name], Table1[Carbon_credits], "NOT FOUND"),
    IF(_xlpm.result = "NOT FOUND", "NOT FOUND", IF(_xlpm.result = 0, "", _xlpm.result))
)</f>
        <v>Not Specified</v>
      </c>
      <c r="AO349"/>
      <c r="AQ349" s="26"/>
      <c r="AR349"/>
      <c r="AS349"/>
      <c r="AT349"/>
      <c r="AU349"/>
      <c r="AY349"/>
      <c r="AZ349"/>
      <c r="BB349" s="26"/>
      <c r="BC349" t="str">
        <f>_xlfn.LET(
    _xlpm.result, _xlfn.XLOOKUP(C349, Table1[company_name], Table1[Separate_removal_target], "NOT FOUND"),
    IF(_xlpm.result = "NOT FOUND", "NOT FOUND", IF(_xlpm.result = 0, "", _xlpm.result))
)</f>
        <v>No</v>
      </c>
      <c r="BD349"/>
      <c r="BF349"/>
      <c r="BG349"/>
      <c r="BL349" s="26"/>
      <c r="BN349" s="29"/>
      <c r="BP349" s="26"/>
    </row>
    <row r="350" spans="1:68" s="24" customFormat="1" ht="13.4" customHeight="1">
      <c r="A350" s="24">
        <v>347</v>
      </c>
      <c r="C350" s="26" t="s">
        <v>2072</v>
      </c>
      <c r="D350" t="s">
        <v>7154</v>
      </c>
      <c r="F350" t="s">
        <v>7286</v>
      </c>
      <c r="H350" s="30" t="s">
        <v>2073</v>
      </c>
      <c r="I350" s="24" t="s">
        <v>2074</v>
      </c>
      <c r="J350" s="24">
        <v>4.2229999999999999</v>
      </c>
      <c r="K350" s="24" t="s">
        <v>2075</v>
      </c>
      <c r="L350" s="24">
        <v>31100</v>
      </c>
      <c r="N350" s="26">
        <v>3</v>
      </c>
      <c r="O350" s="24" t="s">
        <v>689</v>
      </c>
      <c r="Q350" s="26"/>
      <c r="R350" s="39"/>
      <c r="S350" s="39"/>
      <c r="T350" s="40"/>
      <c r="U350" s="24" t="s">
        <v>86</v>
      </c>
      <c r="V350" s="24" t="s">
        <v>7324</v>
      </c>
      <c r="W350" s="24" t="s">
        <v>674</v>
      </c>
      <c r="X350" s="24" t="s">
        <v>3086</v>
      </c>
      <c r="AB350" s="24" t="s">
        <v>689</v>
      </c>
      <c r="AC350" s="24" t="s">
        <v>689</v>
      </c>
      <c r="AE350" s="26"/>
      <c r="AF350" t="str">
        <f>_xlfn.LET(
    _xlpm.result, _xlfn.XLOOKUP(C350, Table1[company_name], Table1[End_target], "NOT FOUND"),
    IF(_xlpm.result = "NOT FOUND", "NOT FOUND", IF(_xlpm.result = 0, "", _xlpm.result))
)</f>
        <v>Net zero</v>
      </c>
      <c r="AG350"/>
      <c r="AH350"/>
      <c r="AI350"/>
      <c r="AJ350"/>
      <c r="AN350" t="str">
        <f>_xlfn.LET(
    _xlpm.result, _xlfn.XLOOKUP(C350, Table1[company_name], Table1[Carbon_credits], "NOT FOUND"),
    IF(_xlpm.result = "NOT FOUND", "NOT FOUND", IF(_xlpm.result = 0, "", _xlpm.result))
)</f>
        <v>Yes</v>
      </c>
      <c r="AO350"/>
      <c r="AQ350" s="26"/>
      <c r="AR350"/>
      <c r="AS350" t="s">
        <v>691</v>
      </c>
      <c r="AT350" t="s">
        <v>5998</v>
      </c>
      <c r="AU350">
        <v>2040</v>
      </c>
      <c r="AY350" t="s">
        <v>266</v>
      </c>
      <c r="AZ350" t="s">
        <v>269</v>
      </c>
      <c r="BB350" s="26"/>
      <c r="BC350" t="str">
        <f>_xlfn.LET(
    _xlpm.result, _xlfn.XLOOKUP(C350, Table1[company_name], Table1[Separate_removal_target], "NOT FOUND"),
    IF(_xlpm.result = "NOT FOUND", "NOT FOUND", IF(_xlpm.result = 0, "", _xlpm.result))
)</f>
        <v>No</v>
      </c>
      <c r="BD350" t="s">
        <v>86</v>
      </c>
      <c r="BF350" t="s">
        <v>5998</v>
      </c>
      <c r="BG350">
        <v>2040</v>
      </c>
      <c r="BL350" s="26"/>
      <c r="BN350" s="29"/>
      <c r="BP350" s="26"/>
    </row>
    <row r="351" spans="1:68" s="24" customFormat="1" ht="13.4" customHeight="1">
      <c r="A351" s="24">
        <v>348</v>
      </c>
      <c r="C351" s="26" t="s">
        <v>1651</v>
      </c>
      <c r="D351" t="s">
        <v>7167</v>
      </c>
      <c r="F351" t="s">
        <v>7282</v>
      </c>
      <c r="H351" s="30" t="s">
        <v>1652</v>
      </c>
      <c r="I351" s="24" t="s">
        <v>1653</v>
      </c>
      <c r="J351" s="24">
        <v>0.46</v>
      </c>
      <c r="K351" s="24" t="s">
        <v>1654</v>
      </c>
      <c r="L351" s="24">
        <v>65926</v>
      </c>
      <c r="N351" s="26">
        <v>20</v>
      </c>
      <c r="O351" s="24" t="s">
        <v>689</v>
      </c>
      <c r="Q351" s="26"/>
      <c r="R351" s="39"/>
      <c r="S351" s="39"/>
      <c r="T351" s="40"/>
      <c r="U351" s="24" t="s">
        <v>86</v>
      </c>
      <c r="V351" s="24" t="s">
        <v>7324</v>
      </c>
      <c r="W351" s="24" t="s">
        <v>674</v>
      </c>
      <c r="X351" s="24">
        <v>2030</v>
      </c>
      <c r="Y351" s="24" t="s">
        <v>673</v>
      </c>
      <c r="Z351" s="24" t="s">
        <v>674</v>
      </c>
      <c r="AA351" s="24">
        <v>2050</v>
      </c>
      <c r="AB351" s="24" t="s">
        <v>86</v>
      </c>
      <c r="AC351" s="24" t="s">
        <v>86</v>
      </c>
      <c r="AD351" s="24">
        <v>2050</v>
      </c>
      <c r="AE351" s="26">
        <v>2050</v>
      </c>
      <c r="AF351" t="str">
        <f>_xlfn.LET(
    _xlpm.result, _xlfn.XLOOKUP(C351, Table1[company_name], Table1[End_target], "NOT FOUND"),
    IF(_xlpm.result = "NOT FOUND", "NOT FOUND", IF(_xlpm.result = 0, "", _xlpm.result))
)</f>
        <v>Carbon neutral(ity)</v>
      </c>
      <c r="AG351" t="s">
        <v>7346</v>
      </c>
      <c r="AH351" t="s">
        <v>2283</v>
      </c>
      <c r="AI351" t="s">
        <v>6009</v>
      </c>
      <c r="AJ351">
        <v>2050</v>
      </c>
      <c r="AN351" t="str">
        <f>_xlfn.LET(
    _xlpm.result, _xlfn.XLOOKUP(C351, Table1[company_name], Table1[Carbon_credits], "NOT FOUND"),
    IF(_xlpm.result = "NOT FOUND", "NOT FOUND", IF(_xlpm.result = 0, "", _xlpm.result))
)</f>
        <v>Not Specified</v>
      </c>
      <c r="AO351" t="s">
        <v>267</v>
      </c>
      <c r="AQ351" s="26"/>
      <c r="AR351"/>
      <c r="AS351"/>
      <c r="AT351"/>
      <c r="AU351"/>
      <c r="AY351"/>
      <c r="AZ351"/>
      <c r="BB351" s="26"/>
      <c r="BC351" t="str">
        <f>_xlfn.LET(
    _xlpm.result, _xlfn.XLOOKUP(C351, Table1[company_name], Table1[Separate_removal_target], "NOT FOUND"),
    IF(_xlpm.result = "NOT FOUND", "NOT FOUND", IF(_xlpm.result = 0, "", _xlpm.result))
)</f>
        <v>No</v>
      </c>
      <c r="BD351" t="s">
        <v>86</v>
      </c>
      <c r="BF351" t="s">
        <v>6009</v>
      </c>
      <c r="BG351">
        <v>2050</v>
      </c>
      <c r="BL351" s="26"/>
      <c r="BN351" s="29"/>
      <c r="BP351" s="26"/>
    </row>
    <row r="352" spans="1:68" s="24" customFormat="1" ht="13.4" customHeight="1">
      <c r="A352" s="24">
        <v>349</v>
      </c>
      <c r="C352" s="26" t="s">
        <v>1559</v>
      </c>
      <c r="D352" t="s">
        <v>7233</v>
      </c>
      <c r="F352" t="s">
        <v>7256</v>
      </c>
      <c r="H352" s="30" t="s">
        <v>1560</v>
      </c>
      <c r="I352" s="24" t="s">
        <v>1561</v>
      </c>
      <c r="J352" s="24">
        <v>-0.60599999999999998</v>
      </c>
      <c r="K352" s="24" t="s">
        <v>1562</v>
      </c>
      <c r="L352" s="24">
        <v>388999</v>
      </c>
      <c r="N352" s="26">
        <v>6</v>
      </c>
      <c r="O352" s="24" t="s">
        <v>689</v>
      </c>
      <c r="Q352" s="26"/>
      <c r="R352" s="39"/>
      <c r="S352" s="39"/>
      <c r="T352" s="40"/>
      <c r="U352" s="24" t="s">
        <v>689</v>
      </c>
      <c r="V352" s="24" t="s">
        <v>689</v>
      </c>
      <c r="AB352" s="24" t="s">
        <v>689</v>
      </c>
      <c r="AC352" s="24" t="s">
        <v>689</v>
      </c>
      <c r="AE352" s="26"/>
      <c r="AF352" t="str">
        <f>_xlfn.LET(
    _xlpm.result, _xlfn.XLOOKUP(C352, Table1[company_name], Table1[End_target], "NOT FOUND"),
    IF(_xlpm.result = "NOT FOUND", "NOT FOUND", IF(_xlpm.result = 0, "", _xlpm.result))
)</f>
        <v/>
      </c>
      <c r="AG352"/>
      <c r="AH352"/>
      <c r="AI352"/>
      <c r="AJ352"/>
      <c r="AN352" t="str">
        <f>_xlfn.LET(
    _xlpm.result, _xlfn.XLOOKUP(C352, Table1[company_name], Table1[Carbon_credits], "NOT FOUND"),
    IF(_xlpm.result = "NOT FOUND", "NOT FOUND", IF(_xlpm.result = 0, "", _xlpm.result))
)</f>
        <v/>
      </c>
      <c r="AO352"/>
      <c r="AQ352" s="26"/>
      <c r="AR352"/>
      <c r="AS352"/>
      <c r="AT352"/>
      <c r="AU352"/>
      <c r="AY352"/>
      <c r="AZ352"/>
      <c r="BB352" s="26"/>
      <c r="BC352" t="str">
        <f>_xlfn.LET(
    _xlpm.result, _xlfn.XLOOKUP(C352, Table1[company_name], Table1[Separate_removal_target], "NOT FOUND"),
    IF(_xlpm.result = "NOT FOUND", "NOT FOUND", IF(_xlpm.result = 0, "", _xlpm.result))
)</f>
        <v/>
      </c>
      <c r="BD352"/>
      <c r="BF352"/>
      <c r="BG352"/>
      <c r="BL352" s="26"/>
      <c r="BN352" s="29"/>
      <c r="BP352" s="26"/>
    </row>
    <row r="353" spans="1:68" s="24" customFormat="1" ht="13.4" customHeight="1">
      <c r="A353" s="24">
        <v>350</v>
      </c>
      <c r="C353" s="26" t="s">
        <v>1565</v>
      </c>
      <c r="D353" t="s">
        <v>7217</v>
      </c>
      <c r="F353" t="s">
        <v>2540</v>
      </c>
      <c r="H353" s="30" t="s">
        <v>1566</v>
      </c>
      <c r="I353" s="24" t="s">
        <v>1567</v>
      </c>
      <c r="J353" s="24">
        <v>0.77600000000000002</v>
      </c>
      <c r="K353" s="24" t="s">
        <v>1568</v>
      </c>
      <c r="L353" s="24">
        <v>38247</v>
      </c>
      <c r="N353" s="26">
        <v>27</v>
      </c>
      <c r="O353" s="24" t="s">
        <v>689</v>
      </c>
      <c r="Q353" s="26"/>
      <c r="R353" s="39"/>
      <c r="S353" s="39"/>
      <c r="T353" s="40"/>
      <c r="U353" s="24" t="s">
        <v>86</v>
      </c>
      <c r="V353" s="24" t="s">
        <v>265</v>
      </c>
      <c r="AB353" s="24" t="s">
        <v>689</v>
      </c>
      <c r="AC353" s="24" t="s">
        <v>689</v>
      </c>
      <c r="AE353" s="26"/>
      <c r="AF353" t="str">
        <f>_xlfn.LET(
    _xlpm.result, _xlfn.XLOOKUP(C353, Table1[company_name], Table1[End_target], "NOT FOUND"),
    IF(_xlpm.result = "NOT FOUND", "NOT FOUND", IF(_xlpm.result = 0, "", _xlpm.result))
)</f>
        <v>Net zero</v>
      </c>
      <c r="AG353"/>
      <c r="AH353"/>
      <c r="AI353"/>
      <c r="AJ353"/>
      <c r="AN353" t="str">
        <f>_xlfn.LET(
    _xlpm.result, _xlfn.XLOOKUP(C353, Table1[company_name], Table1[Carbon_credits], "NOT FOUND"),
    IF(_xlpm.result = "NOT FOUND", "NOT FOUND", IF(_xlpm.result = 0, "", _xlpm.result))
)</f>
        <v>Not Specified</v>
      </c>
      <c r="AO353"/>
      <c r="AQ353" s="26"/>
      <c r="AR353"/>
      <c r="AS353"/>
      <c r="AT353"/>
      <c r="AU353"/>
      <c r="AY353"/>
      <c r="AZ353"/>
      <c r="BB353" s="26"/>
      <c r="BC353" t="str">
        <f>_xlfn.LET(
    _xlpm.result, _xlfn.XLOOKUP(C353, Table1[company_name], Table1[Separate_removal_target], "NOT FOUND"),
    IF(_xlpm.result = "NOT FOUND", "NOT FOUND", IF(_xlpm.result = 0, "", _xlpm.result))
)</f>
        <v>No</v>
      </c>
      <c r="BD353"/>
      <c r="BF353"/>
      <c r="BG353"/>
      <c r="BL353" s="26"/>
      <c r="BN353" s="29"/>
      <c r="BP353" s="26"/>
    </row>
    <row r="354" spans="1:68" s="24" customFormat="1" ht="13.4" customHeight="1">
      <c r="A354" s="24">
        <v>351</v>
      </c>
      <c r="C354" s="26" t="s">
        <v>1569</v>
      </c>
      <c r="D354" t="s">
        <v>7238</v>
      </c>
      <c r="F354" t="s">
        <v>2277</v>
      </c>
      <c r="H354" s="30" t="s">
        <v>1570</v>
      </c>
      <c r="I354" s="24" t="s">
        <v>1571</v>
      </c>
      <c r="J354" s="24">
        <v>-0.58199999999999996</v>
      </c>
      <c r="K354" s="24" t="s">
        <v>1572</v>
      </c>
      <c r="L354" s="24">
        <v>184226</v>
      </c>
      <c r="N354" s="26">
        <v>15</v>
      </c>
      <c r="O354" s="24" t="s">
        <v>86</v>
      </c>
      <c r="P354" s="24">
        <v>2015</v>
      </c>
      <c r="Q354" s="26">
        <v>2020</v>
      </c>
      <c r="R354" s="39"/>
      <c r="S354" s="39"/>
      <c r="T354" s="40"/>
      <c r="U354" s="24" t="s">
        <v>86</v>
      </c>
      <c r="V354" s="24" t="s">
        <v>265</v>
      </c>
      <c r="AB354" s="24" t="s">
        <v>689</v>
      </c>
      <c r="AC354" s="24" t="s">
        <v>689</v>
      </c>
      <c r="AE354" s="26"/>
      <c r="AF354" t="str">
        <f>_xlfn.LET(
    _xlpm.result, _xlfn.XLOOKUP(C354, Table1[company_name], Table1[End_target], "NOT FOUND"),
    IF(_xlpm.result = "NOT FOUND", "NOT FOUND", IF(_xlpm.result = 0, "", _xlpm.result))
)</f>
        <v>No target</v>
      </c>
      <c r="AG354"/>
      <c r="AH354"/>
      <c r="AI354"/>
      <c r="AJ354"/>
      <c r="AN354" t="str">
        <f>_xlfn.LET(
    _xlpm.result, _xlfn.XLOOKUP(C354, Table1[company_name], Table1[Carbon_credits], "NOT FOUND"),
    IF(_xlpm.result = "NOT FOUND", "NOT FOUND", IF(_xlpm.result = 0, "", _xlpm.result))
)</f>
        <v>Not Specified</v>
      </c>
      <c r="AO354"/>
      <c r="AQ354" s="26"/>
      <c r="AR354"/>
      <c r="AS354"/>
      <c r="AT354"/>
      <c r="AU354"/>
      <c r="AY354"/>
      <c r="AZ354"/>
      <c r="BB354" s="26"/>
      <c r="BC354" t="str">
        <f>_xlfn.LET(
    _xlpm.result, _xlfn.XLOOKUP(C354, Table1[company_name], Table1[Separate_removal_target], "NOT FOUND"),
    IF(_xlpm.result = "NOT FOUND", "NOT FOUND", IF(_xlpm.result = 0, "", _xlpm.result))
)</f>
        <v>No</v>
      </c>
      <c r="BD354"/>
      <c r="BF354"/>
      <c r="BG354"/>
      <c r="BL354" s="26"/>
      <c r="BN354" s="29"/>
      <c r="BP354" s="26"/>
    </row>
    <row r="355" spans="1:68" s="24" customFormat="1" ht="13.4" customHeight="1">
      <c r="A355" s="24">
        <v>352</v>
      </c>
      <c r="C355" s="26" t="s">
        <v>1578</v>
      </c>
      <c r="D355" t="s">
        <v>7219</v>
      </c>
      <c r="F355" t="s">
        <v>2277</v>
      </c>
      <c r="H355" s="30" t="s">
        <v>1579</v>
      </c>
      <c r="I355" s="24" t="s">
        <v>1580</v>
      </c>
      <c r="J355" s="24">
        <v>0.41699999999999998</v>
      </c>
      <c r="K355" s="24" t="s">
        <v>1581</v>
      </c>
      <c r="L355" s="24">
        <v>114740</v>
      </c>
      <c r="N355" s="26">
        <v>15</v>
      </c>
      <c r="O355" s="24" t="s">
        <v>689</v>
      </c>
      <c r="Q355" s="26"/>
      <c r="R355" s="39"/>
      <c r="S355" s="39"/>
      <c r="T355" s="40"/>
      <c r="U355" s="24" t="s">
        <v>689</v>
      </c>
      <c r="V355" s="24" t="s">
        <v>689</v>
      </c>
      <c r="AB355" s="24" t="s">
        <v>689</v>
      </c>
      <c r="AC355" s="24" t="s">
        <v>689</v>
      </c>
      <c r="AE355" s="26"/>
      <c r="AF355" t="str">
        <f>_xlfn.LET(
    _xlpm.result, _xlfn.XLOOKUP(C355, Table1[company_name], Table1[End_target], "NOT FOUND"),
    IF(_xlpm.result = "NOT FOUND", "NOT FOUND", IF(_xlpm.result = 0, "", _xlpm.result))
)</f>
        <v/>
      </c>
      <c r="AG355"/>
      <c r="AH355"/>
      <c r="AI355"/>
      <c r="AJ355"/>
      <c r="AN355" t="str">
        <f>_xlfn.LET(
    _xlpm.result, _xlfn.XLOOKUP(C355, Table1[company_name], Table1[Carbon_credits], "NOT FOUND"),
    IF(_xlpm.result = "NOT FOUND", "NOT FOUND", IF(_xlpm.result = 0, "", _xlpm.result))
)</f>
        <v/>
      </c>
      <c r="AO355"/>
      <c r="AQ355" s="26"/>
      <c r="AR355"/>
      <c r="AS355"/>
      <c r="AT355"/>
      <c r="AU355"/>
      <c r="AY355"/>
      <c r="AZ355"/>
      <c r="BB355" s="26"/>
      <c r="BC355" t="str">
        <f>_xlfn.LET(
    _xlpm.result, _xlfn.XLOOKUP(C355, Table1[company_name], Table1[Separate_removal_target], "NOT FOUND"),
    IF(_xlpm.result = "NOT FOUND", "NOT FOUND", IF(_xlpm.result = 0, "", _xlpm.result))
)</f>
        <v/>
      </c>
      <c r="BD355"/>
      <c r="BF355"/>
      <c r="BG355"/>
      <c r="BL355" s="26"/>
      <c r="BN355" s="29"/>
      <c r="BP355" s="26"/>
    </row>
    <row r="356" spans="1:68" s="24" customFormat="1" ht="13.4" customHeight="1">
      <c r="A356" s="24">
        <v>353</v>
      </c>
      <c r="C356" s="26" t="s">
        <v>1584</v>
      </c>
      <c r="D356" t="s">
        <v>7190</v>
      </c>
      <c r="F356" t="s">
        <v>2428</v>
      </c>
      <c r="H356" s="30" t="s">
        <v>1585</v>
      </c>
      <c r="I356" s="24" t="s">
        <v>1586</v>
      </c>
      <c r="J356" s="24">
        <v>4.2999999999999997E-2</v>
      </c>
      <c r="K356" s="24" t="s">
        <v>1587</v>
      </c>
      <c r="L356" s="24">
        <v>30014</v>
      </c>
      <c r="N356" s="26">
        <v>30</v>
      </c>
      <c r="O356" s="24" t="s">
        <v>689</v>
      </c>
      <c r="Q356" s="26"/>
      <c r="R356" s="39"/>
      <c r="S356" s="39"/>
      <c r="T356" s="40"/>
      <c r="U356" s="24" t="s">
        <v>689</v>
      </c>
      <c r="V356" s="24" t="s">
        <v>689</v>
      </c>
      <c r="AB356" s="24" t="s">
        <v>689</v>
      </c>
      <c r="AC356" s="24" t="s">
        <v>689</v>
      </c>
      <c r="AE356" s="26"/>
      <c r="AF356" t="str">
        <f>_xlfn.LET(
    _xlpm.result, _xlfn.XLOOKUP(C356, Table1[company_name], Table1[End_target], "NOT FOUND"),
    IF(_xlpm.result = "NOT FOUND", "NOT FOUND", IF(_xlpm.result = 0, "", _xlpm.result))
)</f>
        <v>Net zero</v>
      </c>
      <c r="AG356"/>
      <c r="AH356"/>
      <c r="AI356"/>
      <c r="AJ356"/>
      <c r="AN356" t="str">
        <f>_xlfn.LET(
    _xlpm.result, _xlfn.XLOOKUP(C356, Table1[company_name], Table1[Carbon_credits], "NOT FOUND"),
    IF(_xlpm.result = "NOT FOUND", "NOT FOUND", IF(_xlpm.result = 0, "", _xlpm.result))
)</f>
        <v>No</v>
      </c>
      <c r="AO356"/>
      <c r="AQ356" s="26"/>
      <c r="AR356"/>
      <c r="AS356" t="s">
        <v>2283</v>
      </c>
      <c r="AT356" t="s">
        <v>7455</v>
      </c>
      <c r="AU356">
        <v>2050</v>
      </c>
      <c r="AY356" t="s">
        <v>269</v>
      </c>
      <c r="AZ356" t="s">
        <v>267</v>
      </c>
      <c r="BB356" s="26"/>
      <c r="BC356" t="str">
        <f>_xlfn.LET(
    _xlpm.result, _xlfn.XLOOKUP(C356, Table1[company_name], Table1[Separate_removal_target], "NOT FOUND"),
    IF(_xlpm.result = "NOT FOUND", "NOT FOUND", IF(_xlpm.result = 0, "", _xlpm.result))
)</f>
        <v>No</v>
      </c>
      <c r="BD356" t="s">
        <v>86</v>
      </c>
      <c r="BF356" t="s">
        <v>7455</v>
      </c>
      <c r="BG356">
        <v>2050</v>
      </c>
      <c r="BL356" s="26"/>
      <c r="BN356" s="29"/>
      <c r="BP356" s="26"/>
    </row>
    <row r="357" spans="1:68" s="24" customFormat="1" ht="13.4" customHeight="1">
      <c r="A357" s="24">
        <v>354</v>
      </c>
      <c r="C357" s="26" t="s">
        <v>1315</v>
      </c>
      <c r="D357" t="s">
        <v>7226</v>
      </c>
      <c r="F357" t="s">
        <v>7286</v>
      </c>
      <c r="H357" s="30" t="s">
        <v>1316</v>
      </c>
      <c r="I357" s="24" t="s">
        <v>1317</v>
      </c>
      <c r="J357" s="24">
        <v>0</v>
      </c>
      <c r="K357" s="24" t="s">
        <v>1318</v>
      </c>
      <c r="L357" s="24">
        <v>11192</v>
      </c>
      <c r="N357" s="26">
        <v>28</v>
      </c>
      <c r="O357" s="24" t="s">
        <v>689</v>
      </c>
      <c r="Q357" s="26"/>
      <c r="R357" s="39"/>
      <c r="S357" s="39"/>
      <c r="T357" s="40"/>
      <c r="U357" s="24" t="s">
        <v>689</v>
      </c>
      <c r="V357" s="24" t="s">
        <v>689</v>
      </c>
      <c r="AB357" s="24" t="s">
        <v>689</v>
      </c>
      <c r="AC357" s="24" t="s">
        <v>689</v>
      </c>
      <c r="AE357" s="26"/>
      <c r="AF357" t="str">
        <f>_xlfn.LET(
    _xlpm.result, _xlfn.XLOOKUP(C357, Table1[company_name], Table1[End_target], "NOT FOUND"),
    IF(_xlpm.result = "NOT FOUND", "NOT FOUND", IF(_xlpm.result = 0, "", _xlpm.result))
)</f>
        <v>Net zero</v>
      </c>
      <c r="AG357"/>
      <c r="AH357"/>
      <c r="AI357"/>
      <c r="AJ357"/>
      <c r="AN357" t="str">
        <f>_xlfn.LET(
    _xlpm.result, _xlfn.XLOOKUP(C357, Table1[company_name], Table1[Carbon_credits], "NOT FOUND"),
    IF(_xlpm.result = "NOT FOUND", "NOT FOUND", IF(_xlpm.result = 0, "", _xlpm.result))
)</f>
        <v>Yes</v>
      </c>
      <c r="AO357"/>
      <c r="AQ357" s="26"/>
      <c r="AR357"/>
      <c r="AS357" t="s">
        <v>691</v>
      </c>
      <c r="AT357" t="s">
        <v>7456</v>
      </c>
      <c r="AU357">
        <v>2050</v>
      </c>
      <c r="AY357" t="s">
        <v>266</v>
      </c>
      <c r="AZ357" t="s">
        <v>3271</v>
      </c>
      <c r="BB357" s="26"/>
      <c r="BC357" t="str">
        <f>_xlfn.LET(
    _xlpm.result, _xlfn.XLOOKUP(C357, Table1[company_name], Table1[Separate_removal_target], "NOT FOUND"),
    IF(_xlpm.result = "NOT FOUND", "NOT FOUND", IF(_xlpm.result = 0, "", _xlpm.result))
)</f>
        <v>No</v>
      </c>
      <c r="BD357" t="s">
        <v>86</v>
      </c>
      <c r="BF357" t="s">
        <v>7456</v>
      </c>
      <c r="BG357">
        <v>2050</v>
      </c>
      <c r="BL357" s="26"/>
      <c r="BN357" s="29"/>
      <c r="BP357" s="26"/>
    </row>
    <row r="358" spans="1:68" s="24" customFormat="1" ht="13.4" customHeight="1">
      <c r="A358" s="24">
        <v>355</v>
      </c>
      <c r="C358" s="26" t="s">
        <v>1592</v>
      </c>
      <c r="D358" t="s">
        <v>6643</v>
      </c>
      <c r="F358" t="s">
        <v>7286</v>
      </c>
      <c r="H358" s="30" t="s">
        <v>1593</v>
      </c>
      <c r="I358" s="24" t="s">
        <v>1594</v>
      </c>
      <c r="J358" s="24">
        <v>0.89500000000000002</v>
      </c>
      <c r="K358" s="24" t="s">
        <v>1595</v>
      </c>
      <c r="L358" s="24">
        <v>36000</v>
      </c>
      <c r="N358" s="26">
        <v>6</v>
      </c>
      <c r="O358" s="24" t="s">
        <v>689</v>
      </c>
      <c r="Q358" s="26"/>
      <c r="R358" s="39"/>
      <c r="S358" s="39"/>
      <c r="T358" s="40"/>
      <c r="U358" s="24" t="s">
        <v>86</v>
      </c>
      <c r="V358" s="24" t="s">
        <v>870</v>
      </c>
      <c r="AB358" s="24" t="s">
        <v>689</v>
      </c>
      <c r="AC358" s="24" t="s">
        <v>689</v>
      </c>
      <c r="AE358" s="26"/>
      <c r="AF358" t="str">
        <f>_xlfn.LET(
    _xlpm.result, _xlfn.XLOOKUP(C358, Table1[company_name], Table1[End_target], "NOT FOUND"),
    IF(_xlpm.result = "NOT FOUND", "NOT FOUND", IF(_xlpm.result = 0, "", _xlpm.result))
)</f>
        <v>Carbon neutral(ity)</v>
      </c>
      <c r="AG358" t="s">
        <v>7346</v>
      </c>
      <c r="AH358" t="s">
        <v>2283</v>
      </c>
      <c r="AI358" t="s">
        <v>6047</v>
      </c>
      <c r="AJ358">
        <v>2050</v>
      </c>
      <c r="AN358" t="str">
        <f>_xlfn.LET(
    _xlpm.result, _xlfn.XLOOKUP(C358, Table1[company_name], Table1[Carbon_credits], "NOT FOUND"),
    IF(_xlpm.result = "NOT FOUND", "NOT FOUND", IF(_xlpm.result = 0, "", _xlpm.result))
)</f>
        <v>Not Specified</v>
      </c>
      <c r="AO358" t="s">
        <v>3271</v>
      </c>
      <c r="AQ358" s="26"/>
      <c r="AR358"/>
      <c r="AS358"/>
      <c r="AT358"/>
      <c r="AU358"/>
      <c r="AY358"/>
      <c r="AZ358"/>
      <c r="BB358" s="26"/>
      <c r="BC358" t="str">
        <f>_xlfn.LET(
    _xlpm.result, _xlfn.XLOOKUP(C358, Table1[company_name], Table1[Separate_removal_target], "NOT FOUND"),
    IF(_xlpm.result = "NOT FOUND", "NOT FOUND", IF(_xlpm.result = 0, "", _xlpm.result))
)</f>
        <v>No</v>
      </c>
      <c r="BD358" t="s">
        <v>86</v>
      </c>
      <c r="BF358" t="s">
        <v>6047</v>
      </c>
      <c r="BG358">
        <v>2050</v>
      </c>
      <c r="BL358" s="26"/>
      <c r="BN358" s="29"/>
      <c r="BP358" s="26"/>
    </row>
    <row r="359" spans="1:68" s="24" customFormat="1" ht="13.4" customHeight="1">
      <c r="A359" s="24">
        <v>356</v>
      </c>
      <c r="C359" s="26" t="s">
        <v>224</v>
      </c>
      <c r="D359" t="s">
        <v>7190</v>
      </c>
      <c r="F359" t="s">
        <v>2418</v>
      </c>
      <c r="H359" s="30" t="s">
        <v>225</v>
      </c>
      <c r="I359" s="24" t="s">
        <v>226</v>
      </c>
      <c r="J359" s="24">
        <v>-0.08</v>
      </c>
      <c r="K359" s="24" t="s">
        <v>227</v>
      </c>
      <c r="L359" s="24">
        <v>42370</v>
      </c>
      <c r="N359" s="26">
        <v>18</v>
      </c>
      <c r="O359" s="24" t="s">
        <v>86</v>
      </c>
      <c r="P359" s="24">
        <v>2019</v>
      </c>
      <c r="Q359" s="26">
        <v>2025</v>
      </c>
      <c r="R359" s="39"/>
      <c r="S359" s="39"/>
      <c r="T359" s="40"/>
      <c r="U359" s="24" t="s">
        <v>689</v>
      </c>
      <c r="V359" s="24" t="s">
        <v>689</v>
      </c>
      <c r="AB359" s="24" t="s">
        <v>689</v>
      </c>
      <c r="AC359" s="24" t="s">
        <v>689</v>
      </c>
      <c r="AE359" s="26"/>
      <c r="AF359" t="str">
        <f>_xlfn.LET(
    _xlpm.result, _xlfn.XLOOKUP(C359, Table1[company_name], Table1[End_target], "NOT FOUND"),
    IF(_xlpm.result = "NOT FOUND", "NOT FOUND", IF(_xlpm.result = 0, "", _xlpm.result))
)</f>
        <v>Emissions reduction target</v>
      </c>
      <c r="AG359"/>
      <c r="AH359"/>
      <c r="AI359"/>
      <c r="AJ359"/>
      <c r="AN359" t="str">
        <f>_xlfn.LET(
    _xlpm.result, _xlfn.XLOOKUP(C359, Table1[company_name], Table1[Carbon_credits], "NOT FOUND"),
    IF(_xlpm.result = "NOT FOUND", "NOT FOUND", IF(_xlpm.result = 0, "", _xlpm.result))
)</f>
        <v>Yes</v>
      </c>
      <c r="AO359"/>
      <c r="AQ359" s="26"/>
      <c r="AR359"/>
      <c r="AS359"/>
      <c r="AT359"/>
      <c r="AU359"/>
      <c r="AY359"/>
      <c r="AZ359"/>
      <c r="BB359" s="26"/>
      <c r="BC359" t="str">
        <f>_xlfn.LET(
    _xlpm.result, _xlfn.XLOOKUP(C359, Table1[company_name], Table1[Separate_removal_target], "NOT FOUND"),
    IF(_xlpm.result = "NOT FOUND", "NOT FOUND", IF(_xlpm.result = 0, "", _xlpm.result))
)</f>
        <v>No</v>
      </c>
      <c r="BD359"/>
      <c r="BF359"/>
      <c r="BG359"/>
      <c r="BL359" s="26"/>
      <c r="BN359" s="29"/>
      <c r="BP359" s="26"/>
    </row>
    <row r="360" spans="1:68" s="24" customFormat="1" ht="13.4" customHeight="1">
      <c r="A360" s="24">
        <v>357</v>
      </c>
      <c r="C360" s="26" t="s">
        <v>1600</v>
      </c>
      <c r="D360" t="s">
        <v>7213</v>
      </c>
      <c r="F360" t="s">
        <v>2428</v>
      </c>
      <c r="H360" s="30" t="s">
        <v>1601</v>
      </c>
      <c r="I360" s="24" t="s">
        <v>1602</v>
      </c>
      <c r="J360" s="24">
        <v>0.01</v>
      </c>
      <c r="K360" s="24" t="s">
        <v>1603</v>
      </c>
      <c r="L360" s="24">
        <v>190159</v>
      </c>
      <c r="N360" s="26">
        <v>23</v>
      </c>
      <c r="O360" s="24" t="s">
        <v>86</v>
      </c>
      <c r="P360" s="24">
        <v>2020</v>
      </c>
      <c r="Q360" s="26">
        <v>2040</v>
      </c>
      <c r="R360" s="39"/>
      <c r="S360" s="39"/>
      <c r="T360" s="40"/>
      <c r="U360" s="24" t="s">
        <v>86</v>
      </c>
      <c r="V360" s="24" t="s">
        <v>7324</v>
      </c>
      <c r="W360" s="24" t="s">
        <v>674</v>
      </c>
      <c r="X360" s="24">
        <v>2030</v>
      </c>
      <c r="AB360" s="24" t="s">
        <v>689</v>
      </c>
      <c r="AC360" s="24" t="s">
        <v>689</v>
      </c>
      <c r="AE360" s="26"/>
      <c r="AF360" t="str">
        <f>_xlfn.LET(
    _xlpm.result, _xlfn.XLOOKUP(C360, Table1[company_name], Table1[End_target], "NOT FOUND"),
    IF(_xlpm.result = "NOT FOUND", "NOT FOUND", IF(_xlpm.result = 0, "", _xlpm.result))
)</f>
        <v>Carbon neutral(ity)</v>
      </c>
      <c r="AG360"/>
      <c r="AH360"/>
      <c r="AI360"/>
      <c r="AJ360"/>
      <c r="AN360" t="str">
        <f>_xlfn.LET(
    _xlpm.result, _xlfn.XLOOKUP(C360, Table1[company_name], Table1[Carbon_credits], "NOT FOUND"),
    IF(_xlpm.result = "NOT FOUND", "NOT FOUND", IF(_xlpm.result = 0, "", _xlpm.result))
)</f>
        <v>Not Specified</v>
      </c>
      <c r="AO360"/>
      <c r="AQ360" s="26"/>
      <c r="AR360"/>
      <c r="AS360"/>
      <c r="AT360"/>
      <c r="AU360"/>
      <c r="AY360"/>
      <c r="AZ360"/>
      <c r="BB360" s="26"/>
      <c r="BC360" t="str">
        <f>_xlfn.LET(
    _xlpm.result, _xlfn.XLOOKUP(C360, Table1[company_name], Table1[Separate_removal_target], "NOT FOUND"),
    IF(_xlpm.result = "NOT FOUND", "NOT FOUND", IF(_xlpm.result = 0, "", _xlpm.result))
)</f>
        <v>No</v>
      </c>
      <c r="BD360"/>
      <c r="BF360"/>
      <c r="BG360"/>
      <c r="BL360" s="26"/>
      <c r="BN360" s="29"/>
      <c r="BP360" s="26"/>
    </row>
    <row r="361" spans="1:68" s="24" customFormat="1" ht="13.4" customHeight="1">
      <c r="A361" s="24">
        <v>358</v>
      </c>
      <c r="C361" s="26" t="s">
        <v>645</v>
      </c>
      <c r="D361" t="s">
        <v>7190</v>
      </c>
      <c r="F361" t="s">
        <v>2418</v>
      </c>
      <c r="H361" s="30" t="s">
        <v>646</v>
      </c>
      <c r="I361" s="24" t="s">
        <v>647</v>
      </c>
      <c r="J361" s="24">
        <v>-9.2999999999999999E-2</v>
      </c>
      <c r="K361" s="24" t="s">
        <v>648</v>
      </c>
      <c r="L361" s="24">
        <v>48887</v>
      </c>
      <c r="N361" s="26">
        <v>19</v>
      </c>
      <c r="O361" s="24" t="s">
        <v>86</v>
      </c>
      <c r="P361" s="24">
        <v>2018</v>
      </c>
      <c r="Q361" s="26">
        <v>2030</v>
      </c>
      <c r="R361" s="39"/>
      <c r="S361" s="39"/>
      <c r="T361" s="40"/>
      <c r="U361" s="24" t="s">
        <v>86</v>
      </c>
      <c r="V361" s="24" t="s">
        <v>7324</v>
      </c>
      <c r="W361" s="24" t="s">
        <v>674</v>
      </c>
      <c r="X361" s="24">
        <v>2030</v>
      </c>
      <c r="AB361" s="24" t="s">
        <v>689</v>
      </c>
      <c r="AC361" s="24" t="s">
        <v>689</v>
      </c>
      <c r="AE361" s="26"/>
      <c r="AF361" t="str">
        <f>_xlfn.LET(
    _xlpm.result, _xlfn.XLOOKUP(C361, Table1[company_name], Table1[End_target], "NOT FOUND"),
    IF(_xlpm.result = "NOT FOUND", "NOT FOUND", IF(_xlpm.result = 0, "", _xlpm.result))
)</f>
        <v>Net zero</v>
      </c>
      <c r="AG361"/>
      <c r="AH361"/>
      <c r="AI361"/>
      <c r="AJ361"/>
      <c r="AN361" t="str">
        <f>_xlfn.LET(
    _xlpm.result, _xlfn.XLOOKUP(C361, Table1[company_name], Table1[Carbon_credits], "NOT FOUND"),
    IF(_xlpm.result = "NOT FOUND", "NOT FOUND", IF(_xlpm.result = 0, "", _xlpm.result))
)</f>
        <v>Yes</v>
      </c>
      <c r="AO361"/>
      <c r="AQ361" s="26"/>
      <c r="AR361"/>
      <c r="AS361" t="s">
        <v>691</v>
      </c>
      <c r="AT361" t="s">
        <v>7457</v>
      </c>
      <c r="AU361">
        <v>2050</v>
      </c>
      <c r="AY361" t="s">
        <v>266</v>
      </c>
      <c r="AZ361" t="s">
        <v>267</v>
      </c>
      <c r="BB361" s="26"/>
      <c r="BC361" t="str">
        <f>_xlfn.LET(
    _xlpm.result, _xlfn.XLOOKUP(C361, Table1[company_name], Table1[Separate_removal_target], "NOT FOUND"),
    IF(_xlpm.result = "NOT FOUND", "NOT FOUND", IF(_xlpm.result = 0, "", _xlpm.result))
)</f>
        <v>No</v>
      </c>
      <c r="BD361" t="s">
        <v>86</v>
      </c>
      <c r="BF361" t="s">
        <v>7457</v>
      </c>
      <c r="BG361">
        <v>2050</v>
      </c>
      <c r="BL361" s="26"/>
      <c r="BN361" s="29"/>
      <c r="BP361" s="26"/>
    </row>
    <row r="362" spans="1:68" s="24" customFormat="1" ht="13.4" customHeight="1">
      <c r="A362" s="24">
        <v>359</v>
      </c>
      <c r="C362" s="26" t="s">
        <v>1991</v>
      </c>
      <c r="D362" t="s">
        <v>7240</v>
      </c>
      <c r="F362" t="s">
        <v>7286</v>
      </c>
      <c r="H362" s="30" t="s">
        <v>1992</v>
      </c>
      <c r="I362" s="24" t="s">
        <v>1993</v>
      </c>
      <c r="J362" s="24">
        <v>5.7000000000000002E-2</v>
      </c>
      <c r="K362" s="24" t="s">
        <v>1994</v>
      </c>
      <c r="L362" s="24">
        <v>125000</v>
      </c>
      <c r="N362" s="26">
        <v>6</v>
      </c>
      <c r="O362" s="24" t="s">
        <v>689</v>
      </c>
      <c r="Q362" s="26"/>
      <c r="R362" s="39"/>
      <c r="S362" s="39"/>
      <c r="T362" s="40"/>
      <c r="U362" s="24" t="s">
        <v>86</v>
      </c>
      <c r="V362" s="24" t="s">
        <v>7324</v>
      </c>
      <c r="W362" s="24" t="s">
        <v>674</v>
      </c>
      <c r="X362" s="24">
        <v>2030</v>
      </c>
      <c r="Y362" s="24" t="s">
        <v>673</v>
      </c>
      <c r="Z362" s="24" t="s">
        <v>674</v>
      </c>
      <c r="AA362" s="24">
        <v>2050</v>
      </c>
      <c r="AB362" s="24" t="s">
        <v>86</v>
      </c>
      <c r="AC362" s="24" t="s">
        <v>86</v>
      </c>
      <c r="AD362" s="24">
        <v>2050</v>
      </c>
      <c r="AE362" s="26">
        <v>2050</v>
      </c>
      <c r="AF362" t="str">
        <f>_xlfn.LET(
    _xlpm.result, _xlfn.XLOOKUP(C362, Table1[company_name], Table1[End_target], "NOT FOUND"),
    IF(_xlpm.result = "NOT FOUND", "NOT FOUND", IF(_xlpm.result = 0, "", _xlpm.result))
)</f>
        <v>Net zero</v>
      </c>
      <c r="AG362"/>
      <c r="AH362"/>
      <c r="AI362"/>
      <c r="AJ362"/>
      <c r="AN362" t="str">
        <f>_xlfn.LET(
    _xlpm.result, _xlfn.XLOOKUP(C362, Table1[company_name], Table1[Carbon_credits], "NOT FOUND"),
    IF(_xlpm.result = "NOT FOUND", "NOT FOUND", IF(_xlpm.result = 0, "", _xlpm.result))
)</f>
        <v>No</v>
      </c>
      <c r="AO362"/>
      <c r="AQ362" s="26"/>
      <c r="AR362"/>
      <c r="AS362" t="s">
        <v>2283</v>
      </c>
      <c r="AT362" t="s">
        <v>7458</v>
      </c>
      <c r="AU362">
        <v>2050</v>
      </c>
      <c r="AY362" t="s">
        <v>269</v>
      </c>
      <c r="AZ362" t="s">
        <v>269</v>
      </c>
      <c r="BB362" s="26"/>
      <c r="BC362" t="str">
        <f>_xlfn.LET(
    _xlpm.result, _xlfn.XLOOKUP(C362, Table1[company_name], Table1[Separate_removal_target], "NOT FOUND"),
    IF(_xlpm.result = "NOT FOUND", "NOT FOUND", IF(_xlpm.result = 0, "", _xlpm.result))
)</f>
        <v>No</v>
      </c>
      <c r="BD362" t="s">
        <v>86</v>
      </c>
      <c r="BF362" t="s">
        <v>7458</v>
      </c>
      <c r="BG362">
        <v>2050</v>
      </c>
      <c r="BL362" s="26"/>
      <c r="BN362" s="29"/>
      <c r="BP362" s="26"/>
    </row>
    <row r="363" spans="1:68" s="24" customFormat="1" ht="13.4" customHeight="1">
      <c r="A363" s="24">
        <v>360</v>
      </c>
      <c r="C363" s="26" t="s">
        <v>1292</v>
      </c>
      <c r="D363" t="s">
        <v>7213</v>
      </c>
      <c r="F363" t="s">
        <v>2602</v>
      </c>
      <c r="H363" s="30" t="s">
        <v>1293</v>
      </c>
      <c r="I363" s="24" t="s">
        <v>1294</v>
      </c>
      <c r="J363" s="24">
        <v>-0.16800000000000001</v>
      </c>
      <c r="K363" s="24" t="s">
        <v>1295</v>
      </c>
      <c r="L363" s="24">
        <v>170000</v>
      </c>
      <c r="N363" s="26">
        <v>25</v>
      </c>
      <c r="O363" s="24" t="s">
        <v>689</v>
      </c>
      <c r="Q363" s="26"/>
      <c r="R363" s="39"/>
      <c r="S363" s="39"/>
      <c r="T363" s="40"/>
      <c r="U363" s="24" t="s">
        <v>86</v>
      </c>
      <c r="V363" s="24" t="s">
        <v>7324</v>
      </c>
      <c r="W363" s="24" t="s">
        <v>674</v>
      </c>
      <c r="X363" s="24">
        <v>2030</v>
      </c>
      <c r="Y363" s="24" t="s">
        <v>673</v>
      </c>
      <c r="Z363" s="24" t="s">
        <v>674</v>
      </c>
      <c r="AA363" s="24">
        <v>2050</v>
      </c>
      <c r="AB363" s="24" t="s">
        <v>86</v>
      </c>
      <c r="AC363" s="24" t="s">
        <v>86</v>
      </c>
      <c r="AD363" s="24">
        <v>2050</v>
      </c>
      <c r="AE363" s="26">
        <v>2050</v>
      </c>
      <c r="AF363" t="str">
        <f>_xlfn.LET(
    _xlpm.result, _xlfn.XLOOKUP(C363, Table1[company_name], Table1[End_target], "NOT FOUND"),
    IF(_xlpm.result = "NOT FOUND", "NOT FOUND", IF(_xlpm.result = 0, "", _xlpm.result))
)</f>
        <v>Net zero</v>
      </c>
      <c r="AG363"/>
      <c r="AH363"/>
      <c r="AI363"/>
      <c r="AJ363"/>
      <c r="AN363" t="str">
        <f>_xlfn.LET(
    _xlpm.result, _xlfn.XLOOKUP(C363, Table1[company_name], Table1[Carbon_credits], "NOT FOUND"),
    IF(_xlpm.result = "NOT FOUND", "NOT FOUND", IF(_xlpm.result = 0, "", _xlpm.result))
)</f>
        <v>Yes</v>
      </c>
      <c r="AO363"/>
      <c r="AQ363" s="26"/>
      <c r="AR363"/>
      <c r="AS363" t="s">
        <v>2283</v>
      </c>
      <c r="AT363" t="s">
        <v>6097</v>
      </c>
      <c r="AU363">
        <v>2050</v>
      </c>
      <c r="AY363" t="s">
        <v>266</v>
      </c>
      <c r="AZ363" t="s">
        <v>267</v>
      </c>
      <c r="BB363" s="26"/>
      <c r="BC363" t="str">
        <f>_xlfn.LET(
    _xlpm.result, _xlfn.XLOOKUP(C363, Table1[company_name], Table1[Separate_removal_target], "NOT FOUND"),
    IF(_xlpm.result = "NOT FOUND", "NOT FOUND", IF(_xlpm.result = 0, "", _xlpm.result))
)</f>
        <v>No</v>
      </c>
      <c r="BD363" t="s">
        <v>86</v>
      </c>
      <c r="BF363" t="s">
        <v>6097</v>
      </c>
      <c r="BG363">
        <v>2050</v>
      </c>
      <c r="BL363" s="26"/>
      <c r="BN363" s="29"/>
      <c r="BP363" s="26"/>
    </row>
    <row r="364" spans="1:68" s="24" customFormat="1" ht="13.4" customHeight="1">
      <c r="A364" s="24">
        <v>361</v>
      </c>
      <c r="C364" s="26" t="s">
        <v>1604</v>
      </c>
      <c r="D364" t="s">
        <v>7241</v>
      </c>
      <c r="F364" t="s">
        <v>7286</v>
      </c>
      <c r="H364" s="30" t="s">
        <v>1605</v>
      </c>
      <c r="I364" s="24" t="s">
        <v>1606</v>
      </c>
      <c r="J364" s="24">
        <v>0.16</v>
      </c>
      <c r="K364" s="24" t="s">
        <v>1607</v>
      </c>
      <c r="L364" s="24">
        <v>70263</v>
      </c>
      <c r="N364" s="26">
        <v>18</v>
      </c>
      <c r="O364" s="24" t="s">
        <v>689</v>
      </c>
      <c r="Q364" s="26"/>
      <c r="R364" s="39"/>
      <c r="S364" s="39"/>
      <c r="T364" s="40"/>
      <c r="U364" s="24" t="s">
        <v>689</v>
      </c>
      <c r="V364" s="24" t="s">
        <v>689</v>
      </c>
      <c r="AB364" s="24" t="s">
        <v>689</v>
      </c>
      <c r="AC364" s="24" t="s">
        <v>689</v>
      </c>
      <c r="AE364" s="26"/>
      <c r="AF364" t="str">
        <f>_xlfn.LET(
    _xlpm.result, _xlfn.XLOOKUP(C364, Table1[company_name], Table1[End_target], "NOT FOUND"),
    IF(_xlpm.result = "NOT FOUND", "NOT FOUND", IF(_xlpm.result = 0, "", _xlpm.result))
)</f>
        <v>Net zero</v>
      </c>
      <c r="AG364"/>
      <c r="AH364"/>
      <c r="AI364"/>
      <c r="AJ364"/>
      <c r="AN364" t="str">
        <f>_xlfn.LET(
    _xlpm.result, _xlfn.XLOOKUP(C364, Table1[company_name], Table1[Carbon_credits], "NOT FOUND"),
    IF(_xlpm.result = "NOT FOUND", "NOT FOUND", IF(_xlpm.result = 0, "", _xlpm.result))
)</f>
        <v>Not Specified</v>
      </c>
      <c r="AO364"/>
      <c r="AQ364" s="26"/>
      <c r="AR364"/>
      <c r="AS364" t="s">
        <v>2283</v>
      </c>
      <c r="AT364" t="s">
        <v>6105</v>
      </c>
      <c r="AU364">
        <v>2050</v>
      </c>
      <c r="AY364" t="s">
        <v>267</v>
      </c>
      <c r="AZ364" t="s">
        <v>267</v>
      </c>
      <c r="BB364" s="26"/>
      <c r="BC364" t="str">
        <f>_xlfn.LET(
    _xlpm.result, _xlfn.XLOOKUP(C364, Table1[company_name], Table1[Separate_removal_target], "NOT FOUND"),
    IF(_xlpm.result = "NOT FOUND", "NOT FOUND", IF(_xlpm.result = 0, "", _xlpm.result))
)</f>
        <v>No</v>
      </c>
      <c r="BD364" t="s">
        <v>86</v>
      </c>
      <c r="BF364" t="s">
        <v>6105</v>
      </c>
      <c r="BG364">
        <v>2050</v>
      </c>
      <c r="BL364" s="26"/>
      <c r="BN364" s="29"/>
      <c r="BP364" s="26"/>
    </row>
    <row r="365" spans="1:68" s="24" customFormat="1" ht="13.4" customHeight="1">
      <c r="A365" s="24">
        <v>362</v>
      </c>
      <c r="C365" s="26" t="s">
        <v>384</v>
      </c>
      <c r="D365" t="s">
        <v>7190</v>
      </c>
      <c r="F365" t="s">
        <v>2800</v>
      </c>
      <c r="H365" s="30" t="s">
        <v>385</v>
      </c>
      <c r="I365" s="24" t="s">
        <v>386</v>
      </c>
      <c r="J365" s="24">
        <v>6.8000000000000005E-2</v>
      </c>
      <c r="K365" s="24" t="s">
        <v>387</v>
      </c>
      <c r="L365" s="24">
        <v>83307</v>
      </c>
      <c r="N365" s="26">
        <v>5</v>
      </c>
      <c r="O365" s="24" t="s">
        <v>689</v>
      </c>
      <c r="Q365" s="26"/>
      <c r="R365" s="39"/>
      <c r="S365" s="39"/>
      <c r="T365" s="40"/>
      <c r="U365" s="24" t="s">
        <v>86</v>
      </c>
      <c r="V365" s="24" t="s">
        <v>870</v>
      </c>
      <c r="AB365" s="24" t="s">
        <v>86</v>
      </c>
      <c r="AC365" s="24" t="s">
        <v>689</v>
      </c>
      <c r="AE365" s="26"/>
      <c r="AF365" t="str">
        <f>_xlfn.LET(
    _xlpm.result, _xlfn.XLOOKUP(C365, Table1[company_name], Table1[End_target], "NOT FOUND"),
    IF(_xlpm.result = "NOT FOUND", "NOT FOUND", IF(_xlpm.result = 0, "", _xlpm.result))
)</f>
        <v/>
      </c>
      <c r="AG365"/>
      <c r="AH365"/>
      <c r="AI365"/>
      <c r="AJ365"/>
      <c r="AN365" t="str">
        <f>_xlfn.LET(
    _xlpm.result, _xlfn.XLOOKUP(C365, Table1[company_name], Table1[Carbon_credits], "NOT FOUND"),
    IF(_xlpm.result = "NOT FOUND", "NOT FOUND", IF(_xlpm.result = 0, "", _xlpm.result))
)</f>
        <v/>
      </c>
      <c r="AO365"/>
      <c r="AQ365" s="26"/>
      <c r="AR365"/>
      <c r="AS365"/>
      <c r="AT365"/>
      <c r="AU365"/>
      <c r="AY365"/>
      <c r="AZ365"/>
      <c r="BB365" s="26"/>
      <c r="BC365" t="str">
        <f>_xlfn.LET(
    _xlpm.result, _xlfn.XLOOKUP(C365, Table1[company_name], Table1[Separate_removal_target], "NOT FOUND"),
    IF(_xlpm.result = "NOT FOUND", "NOT FOUND", IF(_xlpm.result = 0, "", _xlpm.result))
)</f>
        <v/>
      </c>
      <c r="BD365"/>
      <c r="BF365"/>
      <c r="BG365"/>
      <c r="BL365" s="26"/>
      <c r="BN365" s="29"/>
      <c r="BP365" s="26"/>
    </row>
    <row r="366" spans="1:68" s="24" customFormat="1" ht="13.4" customHeight="1">
      <c r="A366" s="24">
        <v>363</v>
      </c>
      <c r="C366" s="26" t="s">
        <v>1608</v>
      </c>
      <c r="D366" t="s">
        <v>7217</v>
      </c>
      <c r="F366" t="s">
        <v>2602</v>
      </c>
      <c r="H366" s="30" t="s">
        <v>1609</v>
      </c>
      <c r="I366" s="24" t="s">
        <v>1610</v>
      </c>
      <c r="J366" s="24">
        <v>-0.11600000000000001</v>
      </c>
      <c r="K366" s="24" t="s">
        <v>1611</v>
      </c>
      <c r="L366" s="24">
        <v>57050</v>
      </c>
      <c r="N366" s="26">
        <v>2</v>
      </c>
      <c r="O366" s="24" t="s">
        <v>689</v>
      </c>
      <c r="Q366" s="26"/>
      <c r="R366" s="39"/>
      <c r="S366" s="39"/>
      <c r="T366" s="40"/>
      <c r="U366" s="24" t="s">
        <v>689</v>
      </c>
      <c r="V366" s="24" t="s">
        <v>689</v>
      </c>
      <c r="AB366" s="24" t="s">
        <v>689</v>
      </c>
      <c r="AC366" s="24" t="s">
        <v>689</v>
      </c>
      <c r="AE366" s="26"/>
      <c r="AF366" t="str">
        <f>_xlfn.LET(
    _xlpm.result, _xlfn.XLOOKUP(C366, Table1[company_name], Table1[End_target], "NOT FOUND"),
    IF(_xlpm.result = "NOT FOUND", "NOT FOUND", IF(_xlpm.result = 0, "", _xlpm.result))
)</f>
        <v>No target</v>
      </c>
      <c r="AG366"/>
      <c r="AH366"/>
      <c r="AI366"/>
      <c r="AJ366"/>
      <c r="AN366" t="str">
        <f>_xlfn.LET(
    _xlpm.result, _xlfn.XLOOKUP(C366, Table1[company_name], Table1[Carbon_credits], "NOT FOUND"),
    IF(_xlpm.result = "NOT FOUND", "NOT FOUND", IF(_xlpm.result = 0, "", _xlpm.result))
)</f>
        <v>Not Specified</v>
      </c>
      <c r="AO366"/>
      <c r="AQ366" s="26"/>
      <c r="AR366"/>
      <c r="AS366"/>
      <c r="AT366"/>
      <c r="AU366"/>
      <c r="AY366"/>
      <c r="AZ366"/>
      <c r="BB366" s="26"/>
      <c r="BC366" t="str">
        <f>_xlfn.LET(
    _xlpm.result, _xlfn.XLOOKUP(C366, Table1[company_name], Table1[Separate_removal_target], "NOT FOUND"),
    IF(_xlpm.result = "NOT FOUND", "NOT FOUND", IF(_xlpm.result = 0, "", _xlpm.result))
)</f>
        <v>No</v>
      </c>
      <c r="BD366"/>
      <c r="BF366" t="s">
        <v>6114</v>
      </c>
      <c r="BG366"/>
      <c r="BL366" s="26"/>
      <c r="BN366" s="29"/>
      <c r="BP366" s="26"/>
    </row>
    <row r="367" spans="1:68" s="24" customFormat="1" ht="13.4" customHeight="1">
      <c r="A367" s="24">
        <v>364</v>
      </c>
      <c r="C367" s="26" t="s">
        <v>1128</v>
      </c>
      <c r="D367" t="s">
        <v>7168</v>
      </c>
      <c r="F367" t="s">
        <v>7287</v>
      </c>
      <c r="H367" s="30" t="s">
        <v>1129</v>
      </c>
      <c r="I367" s="24" t="s">
        <v>1130</v>
      </c>
      <c r="J367" s="24">
        <v>0.79300000000000004</v>
      </c>
      <c r="K367" s="24" t="s">
        <v>1131</v>
      </c>
      <c r="L367" s="24">
        <v>95000</v>
      </c>
      <c r="N367" s="26">
        <v>31</v>
      </c>
      <c r="O367" s="24" t="s">
        <v>689</v>
      </c>
      <c r="Q367" s="26"/>
      <c r="R367" s="39"/>
      <c r="S367" s="39"/>
      <c r="T367" s="40"/>
      <c r="U367" s="24" t="s">
        <v>689</v>
      </c>
      <c r="V367" s="24" t="s">
        <v>689</v>
      </c>
      <c r="AB367" s="24" t="s">
        <v>689</v>
      </c>
      <c r="AC367" s="24" t="s">
        <v>689</v>
      </c>
      <c r="AE367" s="26"/>
      <c r="AF367" t="str">
        <f>_xlfn.LET(
    _xlpm.result, _xlfn.XLOOKUP(C367, Table1[company_name], Table1[End_target], "NOT FOUND"),
    IF(_xlpm.result = "NOT FOUND", "NOT FOUND", IF(_xlpm.result = 0, "", _xlpm.result))
)</f>
        <v>Net zero</v>
      </c>
      <c r="AG367"/>
      <c r="AH367"/>
      <c r="AI367"/>
      <c r="AJ367"/>
      <c r="AN367" t="str">
        <f>_xlfn.LET(
    _xlpm.result, _xlfn.XLOOKUP(C367, Table1[company_name], Table1[Carbon_credits], "NOT FOUND"),
    IF(_xlpm.result = "NOT FOUND", "NOT FOUND", IF(_xlpm.result = 0, "", _xlpm.result))
)</f>
        <v>Not Specified</v>
      </c>
      <c r="AO367"/>
      <c r="AQ367" s="26"/>
      <c r="AR367"/>
      <c r="AS367"/>
      <c r="AT367"/>
      <c r="AU367"/>
      <c r="AY367"/>
      <c r="AZ367"/>
      <c r="BB367" s="26"/>
      <c r="BC367" t="str">
        <f>_xlfn.LET(
    _xlpm.result, _xlfn.XLOOKUP(C367, Table1[company_name], Table1[Separate_removal_target], "NOT FOUND"),
    IF(_xlpm.result = "NOT FOUND", "NOT FOUND", IF(_xlpm.result = 0, "", _xlpm.result))
)</f>
        <v>No</v>
      </c>
      <c r="BD367"/>
      <c r="BF367"/>
      <c r="BG367"/>
      <c r="BL367" s="26"/>
      <c r="BN367" s="29"/>
      <c r="BP367" s="26"/>
    </row>
    <row r="368" spans="1:68" s="24" customFormat="1" ht="13.4" customHeight="1">
      <c r="A368" s="24">
        <v>365</v>
      </c>
      <c r="C368" s="26" t="s">
        <v>2256</v>
      </c>
      <c r="D368" t="s">
        <v>7206</v>
      </c>
      <c r="F368" t="s">
        <v>2277</v>
      </c>
      <c r="H368" s="30" t="s">
        <v>2257</v>
      </c>
      <c r="I368" s="24" t="s">
        <v>2258</v>
      </c>
      <c r="J368" s="24">
        <v>0.49299999999999999</v>
      </c>
      <c r="K368" s="24" t="s">
        <v>2259</v>
      </c>
      <c r="L368" s="24">
        <v>55690</v>
      </c>
      <c r="N368" s="26">
        <v>5</v>
      </c>
      <c r="O368" s="24" t="s">
        <v>86</v>
      </c>
      <c r="P368" s="24">
        <v>2015</v>
      </c>
      <c r="Q368" s="26">
        <v>2020</v>
      </c>
      <c r="R368" s="39"/>
      <c r="S368" s="39"/>
      <c r="T368" s="40"/>
      <c r="U368" s="24" t="s">
        <v>86</v>
      </c>
      <c r="V368" s="24" t="s">
        <v>7324</v>
      </c>
      <c r="W368" s="24" t="s">
        <v>674</v>
      </c>
      <c r="X368" s="24">
        <v>2025</v>
      </c>
      <c r="AB368" s="24" t="s">
        <v>689</v>
      </c>
      <c r="AC368" s="24" t="s">
        <v>689</v>
      </c>
      <c r="AE368" s="26"/>
      <c r="AF368" t="str">
        <f>_xlfn.LET(
    _xlpm.result, _xlfn.XLOOKUP(C368, Table1[company_name], Table1[End_target], "NOT FOUND"),
    IF(_xlpm.result = "NOT FOUND", "NOT FOUND", IF(_xlpm.result = 0, "", _xlpm.result))
)</f>
        <v>Carbon neutral(ity)</v>
      </c>
      <c r="AG368"/>
      <c r="AH368"/>
      <c r="AI368"/>
      <c r="AJ368"/>
      <c r="AN368" t="str">
        <f>_xlfn.LET(
    _xlpm.result, _xlfn.XLOOKUP(C368, Table1[company_name], Table1[Carbon_credits], "NOT FOUND"),
    IF(_xlpm.result = "NOT FOUND", "NOT FOUND", IF(_xlpm.result = 0, "", _xlpm.result))
)</f>
        <v>Yes</v>
      </c>
      <c r="AO368"/>
      <c r="AQ368" s="26"/>
      <c r="AR368"/>
      <c r="AS368"/>
      <c r="AT368"/>
      <c r="AU368"/>
      <c r="AY368"/>
      <c r="AZ368"/>
      <c r="BB368" s="26"/>
      <c r="BC368" t="str">
        <f>_xlfn.LET(
    _xlpm.result, _xlfn.XLOOKUP(C368, Table1[company_name], Table1[Separate_removal_target], "NOT FOUND"),
    IF(_xlpm.result = "NOT FOUND", "NOT FOUND", IF(_xlpm.result = 0, "", _xlpm.result))
)</f>
        <v>Yes</v>
      </c>
      <c r="BD368"/>
      <c r="BF368"/>
      <c r="BG368"/>
      <c r="BL368" s="26"/>
      <c r="BN368" s="29"/>
      <c r="BP368" s="26"/>
    </row>
    <row r="369" spans="1:68" s="24" customFormat="1" ht="13.4" customHeight="1">
      <c r="A369" s="24">
        <v>366</v>
      </c>
      <c r="C369" s="26" t="s">
        <v>2201</v>
      </c>
      <c r="D369" t="s">
        <v>7159</v>
      </c>
      <c r="F369" t="s">
        <v>7286</v>
      </c>
      <c r="H369" s="30" t="s">
        <v>2202</v>
      </c>
      <c r="I369" s="24" t="s">
        <v>2203</v>
      </c>
      <c r="J369" s="24">
        <v>0.27400000000000002</v>
      </c>
      <c r="K369" s="24" t="s">
        <v>2204</v>
      </c>
      <c r="L369" s="24">
        <v>4745</v>
      </c>
      <c r="N369" s="26">
        <v>13</v>
      </c>
      <c r="O369" s="24" t="s">
        <v>86</v>
      </c>
      <c r="P369" s="24">
        <v>2021</v>
      </c>
      <c r="Q369" s="26">
        <v>2040</v>
      </c>
      <c r="R369" s="39"/>
      <c r="S369" s="39"/>
      <c r="T369" s="40"/>
      <c r="U369" s="24" t="s">
        <v>86</v>
      </c>
      <c r="V369" s="24" t="s">
        <v>7324</v>
      </c>
      <c r="W369" s="24" t="s">
        <v>674</v>
      </c>
      <c r="X369" s="24" t="s">
        <v>3086</v>
      </c>
      <c r="Y369" s="24" t="s">
        <v>673</v>
      </c>
      <c r="Z369" s="24" t="s">
        <v>674</v>
      </c>
      <c r="AA369" s="24" t="s">
        <v>4262</v>
      </c>
      <c r="AB369" s="24" t="s">
        <v>86</v>
      </c>
      <c r="AC369" s="24" t="s">
        <v>86</v>
      </c>
      <c r="AD369" s="24" t="s">
        <v>4262</v>
      </c>
      <c r="AE369" s="26" t="s">
        <v>4262</v>
      </c>
      <c r="AF369" t="str">
        <f>_xlfn.LET(
    _xlpm.result, _xlfn.XLOOKUP(C369, Table1[company_name], Table1[End_target], "NOT FOUND"),
    IF(_xlpm.result = "NOT FOUND", "NOT FOUND", IF(_xlpm.result = 0, "", _xlpm.result))
)</f>
        <v>Net zero</v>
      </c>
      <c r="AG369"/>
      <c r="AH369"/>
      <c r="AI369"/>
      <c r="AJ369"/>
      <c r="AN369" t="str">
        <f>_xlfn.LET(
    _xlpm.result, _xlfn.XLOOKUP(C369, Table1[company_name], Table1[Carbon_credits], "NOT FOUND"),
    IF(_xlpm.result = "NOT FOUND", "NOT FOUND", IF(_xlpm.result = 0, "", _xlpm.result))
)</f>
        <v>Yes</v>
      </c>
      <c r="AO369"/>
      <c r="AQ369" s="26"/>
      <c r="AR369"/>
      <c r="AS369"/>
      <c r="AT369"/>
      <c r="AU369"/>
      <c r="AY369"/>
      <c r="AZ369"/>
      <c r="BB369" s="26"/>
      <c r="BC369" t="str">
        <f>_xlfn.LET(
    _xlpm.result, _xlfn.XLOOKUP(C369, Table1[company_name], Table1[Separate_removal_target], "NOT FOUND"),
    IF(_xlpm.result = "NOT FOUND", "NOT FOUND", IF(_xlpm.result = 0, "", _xlpm.result))
)</f>
        <v>No</v>
      </c>
      <c r="BD369"/>
      <c r="BF369"/>
      <c r="BG369"/>
      <c r="BL369" s="26"/>
      <c r="BN369" s="29"/>
      <c r="BP369" s="26"/>
    </row>
    <row r="370" spans="1:68" s="24" customFormat="1" ht="13.4" customHeight="1">
      <c r="A370" s="24">
        <v>367</v>
      </c>
      <c r="C370" s="26" t="s">
        <v>1613</v>
      </c>
      <c r="D370" t="s">
        <v>7168</v>
      </c>
      <c r="F370" t="s">
        <v>2336</v>
      </c>
      <c r="H370" s="30" t="s">
        <v>1614</v>
      </c>
      <c r="I370" s="24" t="s">
        <v>1615</v>
      </c>
      <c r="J370" s="24">
        <v>0.21199999999999999</v>
      </c>
      <c r="K370" s="24" t="s">
        <v>1616</v>
      </c>
      <c r="L370" s="24">
        <v>417058</v>
      </c>
      <c r="N370" s="26">
        <v>6</v>
      </c>
      <c r="O370" s="24" t="s">
        <v>689</v>
      </c>
      <c r="Q370" s="26"/>
      <c r="R370" s="39"/>
      <c r="S370" s="39"/>
      <c r="T370" s="40"/>
      <c r="U370" s="24" t="s">
        <v>86</v>
      </c>
      <c r="V370" s="24" t="s">
        <v>870</v>
      </c>
      <c r="AB370" s="24" t="s">
        <v>689</v>
      </c>
      <c r="AC370" s="24" t="s">
        <v>689</v>
      </c>
      <c r="AE370" s="26"/>
      <c r="AF370" t="str">
        <f>_xlfn.LET(
    _xlpm.result, _xlfn.XLOOKUP(C370, Table1[company_name], Table1[End_target], "NOT FOUND"),
    IF(_xlpm.result = "NOT FOUND", "NOT FOUND", IF(_xlpm.result = 0, "", _xlpm.result))
)</f>
        <v>Carbon neutral(ity)</v>
      </c>
      <c r="AG370"/>
      <c r="AH370"/>
      <c r="AI370"/>
      <c r="AJ370"/>
      <c r="AN370" t="str">
        <f>_xlfn.LET(
    _xlpm.result, _xlfn.XLOOKUP(C370, Table1[company_name], Table1[Carbon_credits], "NOT FOUND"),
    IF(_xlpm.result = "NOT FOUND", "NOT FOUND", IF(_xlpm.result = 0, "", _xlpm.result))
)</f>
        <v>Not Specified</v>
      </c>
      <c r="AO370"/>
      <c r="AQ370" s="26"/>
      <c r="AR370"/>
      <c r="AS370"/>
      <c r="AT370"/>
      <c r="AU370"/>
      <c r="AY370"/>
      <c r="AZ370"/>
      <c r="BB370" s="26"/>
      <c r="BC370" t="str">
        <f>_xlfn.LET(
    _xlpm.result, _xlfn.XLOOKUP(C370, Table1[company_name], Table1[Separate_removal_target], "NOT FOUND"),
    IF(_xlpm.result = "NOT FOUND", "NOT FOUND", IF(_xlpm.result = 0, "", _xlpm.result))
)</f>
        <v>No</v>
      </c>
      <c r="BD370" t="s">
        <v>86</v>
      </c>
      <c r="BF370" t="s">
        <v>6157</v>
      </c>
      <c r="BG370">
        <v>2050</v>
      </c>
      <c r="BL370" s="26"/>
      <c r="BN370" s="29"/>
      <c r="BP370" s="26"/>
    </row>
    <row r="371" spans="1:68" s="24" customFormat="1" ht="13.4" customHeight="1">
      <c r="A371" s="24">
        <v>368</v>
      </c>
      <c r="C371" s="26" t="s">
        <v>1487</v>
      </c>
      <c r="D371" t="s">
        <v>7216</v>
      </c>
      <c r="F371" t="s">
        <v>5345</v>
      </c>
      <c r="H371" s="30" t="s">
        <v>1488</v>
      </c>
      <c r="I371" s="24" t="s">
        <v>1489</v>
      </c>
      <c r="J371" s="24">
        <v>0.20599999999999999</v>
      </c>
      <c r="K371" s="24" t="s">
        <v>1490</v>
      </c>
      <c r="L371" s="24">
        <v>77349</v>
      </c>
      <c r="N371" s="26">
        <v>2</v>
      </c>
      <c r="O371" s="24" t="s">
        <v>86</v>
      </c>
      <c r="P371" s="24">
        <v>2015</v>
      </c>
      <c r="Q371" s="26">
        <v>2020</v>
      </c>
      <c r="R371" s="39"/>
      <c r="S371" s="39"/>
      <c r="T371" s="40"/>
      <c r="U371" s="24" t="s">
        <v>86</v>
      </c>
      <c r="V371" s="24" t="s">
        <v>7324</v>
      </c>
      <c r="W371" s="24" t="s">
        <v>674</v>
      </c>
      <c r="X371" s="24">
        <v>2033</v>
      </c>
      <c r="Y371" s="24" t="s">
        <v>673</v>
      </c>
      <c r="Z371" s="24" t="s">
        <v>674</v>
      </c>
      <c r="AA371" s="24">
        <v>2045</v>
      </c>
      <c r="AB371" s="24" t="s">
        <v>86</v>
      </c>
      <c r="AC371" s="24" t="s">
        <v>86</v>
      </c>
      <c r="AD371" s="24">
        <v>2045</v>
      </c>
      <c r="AE371" s="26">
        <v>2045</v>
      </c>
      <c r="AF371" t="str">
        <f>_xlfn.LET(
    _xlpm.result, _xlfn.XLOOKUP(C371, Table1[company_name], Table1[End_target], "NOT FOUND"),
    IF(_xlpm.result = "NOT FOUND", "NOT FOUND", IF(_xlpm.result = 0, "", _xlpm.result))
)</f>
        <v>Net zero</v>
      </c>
      <c r="AG371"/>
      <c r="AH371"/>
      <c r="AI371"/>
      <c r="AJ371"/>
      <c r="AN371" t="str">
        <f>_xlfn.LET(
    _xlpm.result, _xlfn.XLOOKUP(C371, Table1[company_name], Table1[Carbon_credits], "NOT FOUND"),
    IF(_xlpm.result = "NOT FOUND", "NOT FOUND", IF(_xlpm.result = 0, "", _xlpm.result))
)</f>
        <v>Yes</v>
      </c>
      <c r="AO371"/>
      <c r="AQ371" s="26"/>
      <c r="AR371"/>
      <c r="AS371" t="s">
        <v>2283</v>
      </c>
      <c r="AT371" t="s">
        <v>6165</v>
      </c>
      <c r="AU371">
        <v>2045</v>
      </c>
      <c r="AY371" t="s">
        <v>266</v>
      </c>
      <c r="AZ371" t="s">
        <v>418</v>
      </c>
      <c r="BB371" s="26"/>
      <c r="BC371" t="str">
        <f>_xlfn.LET(
    _xlpm.result, _xlfn.XLOOKUP(C371, Table1[company_name], Table1[Separate_removal_target], "NOT FOUND"),
    IF(_xlpm.result = "NOT FOUND", "NOT FOUND", IF(_xlpm.result = 0, "", _xlpm.result))
)</f>
        <v>No</v>
      </c>
      <c r="BD371" t="s">
        <v>86</v>
      </c>
      <c r="BF371" t="s">
        <v>6165</v>
      </c>
      <c r="BG371">
        <v>2045</v>
      </c>
      <c r="BL371" s="26"/>
      <c r="BN371" s="29"/>
      <c r="BP371" s="26"/>
    </row>
    <row r="372" spans="1:68" s="24" customFormat="1" ht="13.4" customHeight="1">
      <c r="A372" s="24">
        <v>369</v>
      </c>
      <c r="C372" s="26" t="s">
        <v>1617</v>
      </c>
      <c r="D372" t="s">
        <v>7218</v>
      </c>
      <c r="F372" t="s">
        <v>4845</v>
      </c>
      <c r="H372" s="30" t="s">
        <v>1618</v>
      </c>
      <c r="I372" s="24" t="s">
        <v>1619</v>
      </c>
      <c r="J372" s="24">
        <v>-0.68799999999999994</v>
      </c>
      <c r="K372" s="24" t="s">
        <v>1620</v>
      </c>
      <c r="L372" s="24">
        <v>65144</v>
      </c>
      <c r="N372" s="26">
        <v>5</v>
      </c>
      <c r="O372" s="24" t="s">
        <v>689</v>
      </c>
      <c r="Q372" s="26"/>
      <c r="R372" s="39"/>
      <c r="S372" s="39"/>
      <c r="T372" s="40"/>
      <c r="U372" s="24" t="s">
        <v>86</v>
      </c>
      <c r="V372" s="24" t="s">
        <v>7324</v>
      </c>
      <c r="W372" s="24" t="s">
        <v>7399</v>
      </c>
      <c r="X372" s="24">
        <v>2030</v>
      </c>
      <c r="AB372" s="24" t="s">
        <v>689</v>
      </c>
      <c r="AC372" s="24" t="s">
        <v>689</v>
      </c>
      <c r="AE372" s="26"/>
      <c r="AF372" t="str">
        <f>_xlfn.LET(
    _xlpm.result, _xlfn.XLOOKUP(C372, Table1[company_name], Table1[End_target], "NOT FOUND"),
    IF(_xlpm.result = "NOT FOUND", "NOT FOUND", IF(_xlpm.result = 0, "", _xlpm.result))
)</f>
        <v>Net zero</v>
      </c>
      <c r="AG372"/>
      <c r="AH372"/>
      <c r="AI372"/>
      <c r="AJ372"/>
      <c r="AN372" t="str">
        <f>_xlfn.LET(
    _xlpm.result, _xlfn.XLOOKUP(C372, Table1[company_name], Table1[Carbon_credits], "NOT FOUND"),
    IF(_xlpm.result = "NOT FOUND", "NOT FOUND", IF(_xlpm.result = 0, "", _xlpm.result))
)</f>
        <v>Not Specified</v>
      </c>
      <c r="AO372"/>
      <c r="AQ372" s="26"/>
      <c r="AR372"/>
      <c r="AS372"/>
      <c r="AT372"/>
      <c r="AU372"/>
      <c r="AY372"/>
      <c r="AZ372"/>
      <c r="BB372" s="26"/>
      <c r="BC372" t="str">
        <f>_xlfn.LET(
    _xlpm.result, _xlfn.XLOOKUP(C372, Table1[company_name], Table1[Separate_removal_target], "NOT FOUND"),
    IF(_xlpm.result = "NOT FOUND", "NOT FOUND", IF(_xlpm.result = 0, "", _xlpm.result))
)</f>
        <v>No</v>
      </c>
      <c r="BD372"/>
      <c r="BF372"/>
      <c r="BG372"/>
      <c r="BL372" s="26"/>
      <c r="BN372" s="29"/>
      <c r="BP372" s="26"/>
    </row>
    <row r="373" spans="1:68" s="24" customFormat="1" ht="13.4" customHeight="1">
      <c r="A373" s="24">
        <v>370</v>
      </c>
      <c r="C373" s="26" t="s">
        <v>649</v>
      </c>
      <c r="D373" t="s">
        <v>7242</v>
      </c>
      <c r="F373" t="s">
        <v>7287</v>
      </c>
      <c r="H373" s="30" t="s">
        <v>650</v>
      </c>
      <c r="I373" s="24" t="s">
        <v>651</v>
      </c>
      <c r="J373" s="24">
        <v>-0.128</v>
      </c>
      <c r="K373" s="24" t="s">
        <v>652</v>
      </c>
      <c r="L373" s="24">
        <v>579126</v>
      </c>
      <c r="N373" s="26">
        <v>23</v>
      </c>
      <c r="O373" s="24" t="s">
        <v>689</v>
      </c>
      <c r="Q373" s="26"/>
      <c r="R373" s="39"/>
      <c r="S373" s="39"/>
      <c r="T373" s="40"/>
      <c r="U373" s="24" t="s">
        <v>86</v>
      </c>
      <c r="V373" s="24" t="s">
        <v>265</v>
      </c>
      <c r="AB373" s="24" t="s">
        <v>689</v>
      </c>
      <c r="AC373" s="24" t="s">
        <v>689</v>
      </c>
      <c r="AE373" s="26"/>
      <c r="AF373" t="str">
        <f>_xlfn.LET(
    _xlpm.result, _xlfn.XLOOKUP(C373, Table1[company_name], Table1[End_target], "NOT FOUND"),
    IF(_xlpm.result = "NOT FOUND", "NOT FOUND", IF(_xlpm.result = 0, "", _xlpm.result))
)</f>
        <v>Net zero</v>
      </c>
      <c r="AG373"/>
      <c r="AH373"/>
      <c r="AI373"/>
      <c r="AJ373"/>
      <c r="AN373" t="str">
        <f>_xlfn.LET(
    _xlpm.result, _xlfn.XLOOKUP(C373, Table1[company_name], Table1[Carbon_credits], "NOT FOUND"),
    IF(_xlpm.result = "NOT FOUND", "NOT FOUND", IF(_xlpm.result = 0, "", _xlpm.result))
)</f>
        <v>Not Specified</v>
      </c>
      <c r="AO373"/>
      <c r="AQ373" s="26"/>
      <c r="AR373"/>
      <c r="AS373"/>
      <c r="AT373"/>
      <c r="AU373"/>
      <c r="AY373"/>
      <c r="AZ373"/>
      <c r="BB373" s="26"/>
      <c r="BC373" t="str">
        <f>_xlfn.LET(
    _xlpm.result, _xlfn.XLOOKUP(C373, Table1[company_name], Table1[Separate_removal_target], "NOT FOUND"),
    IF(_xlpm.result = "NOT FOUND", "NOT FOUND", IF(_xlpm.result = 0, "", _xlpm.result))
)</f>
        <v>No</v>
      </c>
      <c r="BD373"/>
      <c r="BF373"/>
      <c r="BG373"/>
      <c r="BL373" s="26"/>
      <c r="BN373" s="29"/>
      <c r="BP373" s="26"/>
    </row>
    <row r="374" spans="1:68" s="24" customFormat="1" ht="13.4" customHeight="1">
      <c r="A374" s="24">
        <v>371</v>
      </c>
      <c r="C374" s="26" t="s">
        <v>1057</v>
      </c>
      <c r="D374" t="s">
        <v>7213</v>
      </c>
      <c r="F374" t="s">
        <v>7281</v>
      </c>
      <c r="H374" s="30" t="s">
        <v>1058</v>
      </c>
      <c r="I374" s="24" t="s">
        <v>1059</v>
      </c>
      <c r="J374" s="24">
        <v>0.13500000000000001</v>
      </c>
      <c r="K374" s="24" t="s">
        <v>1060</v>
      </c>
      <c r="L374" s="24">
        <v>46947</v>
      </c>
      <c r="N374" s="26">
        <v>14</v>
      </c>
      <c r="O374" s="24" t="s">
        <v>86</v>
      </c>
      <c r="P374" s="24">
        <v>2022</v>
      </c>
      <c r="Q374" s="26">
        <v>2040</v>
      </c>
      <c r="R374" s="39"/>
      <c r="S374" s="39"/>
      <c r="T374" s="40"/>
      <c r="U374" s="24" t="s">
        <v>86</v>
      </c>
      <c r="V374" s="24" t="s">
        <v>7324</v>
      </c>
      <c r="W374" s="24" t="s">
        <v>674</v>
      </c>
      <c r="X374" s="24" t="s">
        <v>3086</v>
      </c>
      <c r="AB374" s="24" t="s">
        <v>86</v>
      </c>
      <c r="AC374" s="24" t="s">
        <v>689</v>
      </c>
      <c r="AE374" s="26"/>
      <c r="AF374" t="str">
        <f>_xlfn.LET(
    _xlpm.result, _xlfn.XLOOKUP(C374, Table1[company_name], Table1[End_target], "NOT FOUND"),
    IF(_xlpm.result = "NOT FOUND", "NOT FOUND", IF(_xlpm.result = 0, "", _xlpm.result))
)</f>
        <v>Net zero</v>
      </c>
      <c r="AG374"/>
      <c r="AH374"/>
      <c r="AI374"/>
      <c r="AJ374"/>
      <c r="AN374" t="str">
        <f>_xlfn.LET(
    _xlpm.result, _xlfn.XLOOKUP(C374, Table1[company_name], Table1[Carbon_credits], "NOT FOUND"),
    IF(_xlpm.result = "NOT FOUND", "NOT FOUND", IF(_xlpm.result = 0, "", _xlpm.result))
)</f>
        <v>Not Specified</v>
      </c>
      <c r="AO374"/>
      <c r="AQ374" s="26"/>
      <c r="AR374"/>
      <c r="AS374"/>
      <c r="AT374"/>
      <c r="AU374"/>
      <c r="AY374"/>
      <c r="AZ374"/>
      <c r="BB374" s="26"/>
      <c r="BC374" t="str">
        <f>_xlfn.LET(
    _xlpm.result, _xlfn.XLOOKUP(C374, Table1[company_name], Table1[Separate_removal_target], "NOT FOUND"),
    IF(_xlpm.result = "NOT FOUND", "NOT FOUND", IF(_xlpm.result = 0, "", _xlpm.result))
)</f>
        <v>No</v>
      </c>
      <c r="BD374"/>
      <c r="BF374"/>
      <c r="BG374"/>
      <c r="BL374" s="26"/>
      <c r="BN374" s="29"/>
      <c r="BP374" s="26"/>
    </row>
    <row r="375" spans="1:68" s="24" customFormat="1" ht="13.4" customHeight="1">
      <c r="A375" s="24">
        <v>372</v>
      </c>
      <c r="C375" s="26" t="s">
        <v>1625</v>
      </c>
      <c r="D375" t="s">
        <v>7240</v>
      </c>
      <c r="F375" t="s">
        <v>7286</v>
      </c>
      <c r="H375" s="30" t="s">
        <v>1626</v>
      </c>
      <c r="I375" s="24" t="s">
        <v>1627</v>
      </c>
      <c r="J375" s="24">
        <v>1.3420000000000001</v>
      </c>
      <c r="K375" s="24" t="s">
        <v>1628</v>
      </c>
      <c r="L375" s="24">
        <v>114000</v>
      </c>
      <c r="N375" s="26">
        <v>27</v>
      </c>
      <c r="O375" s="24" t="s">
        <v>86</v>
      </c>
      <c r="P375" s="24">
        <v>2021</v>
      </c>
      <c r="Q375" s="26">
        <v>2030</v>
      </c>
      <c r="R375" s="39"/>
      <c r="S375" s="39"/>
      <c r="T375" s="40"/>
      <c r="U375" s="24" t="s">
        <v>86</v>
      </c>
      <c r="V375" s="24" t="s">
        <v>7324</v>
      </c>
      <c r="W375" s="24" t="s">
        <v>674</v>
      </c>
      <c r="X375" s="24">
        <v>2030</v>
      </c>
      <c r="Y375" s="24" t="s">
        <v>673</v>
      </c>
      <c r="Z375" s="24" t="s">
        <v>674</v>
      </c>
      <c r="AA375" s="24">
        <v>2050</v>
      </c>
      <c r="AB375" s="24" t="s">
        <v>86</v>
      </c>
      <c r="AC375" s="24" t="s">
        <v>86</v>
      </c>
      <c r="AD375" s="24">
        <v>2050</v>
      </c>
      <c r="AE375" s="26">
        <v>2050</v>
      </c>
      <c r="AF375" t="str">
        <f>_xlfn.LET(
    _xlpm.result, _xlfn.XLOOKUP(C375, Table1[company_name], Table1[End_target], "NOT FOUND"),
    IF(_xlpm.result = "NOT FOUND", "NOT FOUND", IF(_xlpm.result = 0, "", _xlpm.result))
)</f>
        <v>Emissions reduction target</v>
      </c>
      <c r="AG375"/>
      <c r="AH375"/>
      <c r="AI375"/>
      <c r="AJ375"/>
      <c r="AN375" t="str">
        <f>_xlfn.LET(
    _xlpm.result, _xlfn.XLOOKUP(C375, Table1[company_name], Table1[Carbon_credits], "NOT FOUND"),
    IF(_xlpm.result = "NOT FOUND", "NOT FOUND", IF(_xlpm.result = 0, "", _xlpm.result))
)</f>
        <v>Not Specified</v>
      </c>
      <c r="AO375"/>
      <c r="AQ375" s="26"/>
      <c r="AR375"/>
      <c r="AS375"/>
      <c r="AT375"/>
      <c r="AU375"/>
      <c r="AY375"/>
      <c r="AZ375"/>
      <c r="BB375" s="26"/>
      <c r="BC375" t="str">
        <f>_xlfn.LET(
    _xlpm.result, _xlfn.XLOOKUP(C375, Table1[company_name], Table1[Separate_removal_target], "NOT FOUND"),
    IF(_xlpm.result = "NOT FOUND", "NOT FOUND", IF(_xlpm.result = 0, "", _xlpm.result))
)</f>
        <v>No</v>
      </c>
      <c r="BD375" t="s">
        <v>86</v>
      </c>
      <c r="BF375" t="s">
        <v>7459</v>
      </c>
      <c r="BG375">
        <v>2030</v>
      </c>
      <c r="BL375" s="26"/>
      <c r="BN375" s="29"/>
      <c r="BP375" s="26"/>
    </row>
    <row r="376" spans="1:68" s="24" customFormat="1" ht="13.4" customHeight="1">
      <c r="A376" s="24">
        <v>373</v>
      </c>
      <c r="C376" s="26" t="s">
        <v>1881</v>
      </c>
      <c r="D376" t="s">
        <v>7190</v>
      </c>
      <c r="F376" t="s">
        <v>7288</v>
      </c>
      <c r="H376" s="30" t="s">
        <v>1882</v>
      </c>
      <c r="I376" s="24" t="s">
        <v>1883</v>
      </c>
      <c r="J376" s="24">
        <v>0.16800000000000001</v>
      </c>
      <c r="K376" s="24" t="s">
        <v>1884</v>
      </c>
      <c r="L376" s="24">
        <v>81097</v>
      </c>
      <c r="N376" s="26">
        <v>11</v>
      </c>
      <c r="O376" s="24" t="s">
        <v>86</v>
      </c>
      <c r="P376" s="24">
        <v>2022</v>
      </c>
      <c r="Q376" s="26">
        <v>2025</v>
      </c>
      <c r="R376" s="39"/>
      <c r="S376" s="39"/>
      <c r="T376" s="40"/>
      <c r="U376" s="24" t="s">
        <v>86</v>
      </c>
      <c r="V376" s="24" t="s">
        <v>265</v>
      </c>
      <c r="AB376" s="24" t="s">
        <v>689</v>
      </c>
      <c r="AC376" s="24" t="s">
        <v>689</v>
      </c>
      <c r="AE376" s="26"/>
      <c r="AF376" t="str">
        <f>_xlfn.LET(
    _xlpm.result, _xlfn.XLOOKUP(C376, Table1[company_name], Table1[End_target], "NOT FOUND"),
    IF(_xlpm.result = "NOT FOUND", "NOT FOUND", IF(_xlpm.result = 0, "", _xlpm.result))
)</f>
        <v>Net zero</v>
      </c>
      <c r="AG376"/>
      <c r="AH376"/>
      <c r="AI376"/>
      <c r="AJ376"/>
      <c r="AN376" t="str">
        <f>_xlfn.LET(
    _xlpm.result, _xlfn.XLOOKUP(C376, Table1[company_name], Table1[Carbon_credits], "NOT FOUND"),
    IF(_xlpm.result = "NOT FOUND", "NOT FOUND", IF(_xlpm.result = 0, "", _xlpm.result))
)</f>
        <v>Yes</v>
      </c>
      <c r="AO376"/>
      <c r="AQ376" s="26"/>
      <c r="AR376"/>
      <c r="AS376" t="s">
        <v>2283</v>
      </c>
      <c r="AT376" t="s">
        <v>6223</v>
      </c>
      <c r="AU376">
        <v>2050</v>
      </c>
      <c r="AY376" t="s">
        <v>266</v>
      </c>
      <c r="AZ376" t="s">
        <v>418</v>
      </c>
      <c r="BB376" s="26"/>
      <c r="BC376" t="str">
        <f>_xlfn.LET(
    _xlpm.result, _xlfn.XLOOKUP(C376, Table1[company_name], Table1[Separate_removal_target], "NOT FOUND"),
    IF(_xlpm.result = "NOT FOUND", "NOT FOUND", IF(_xlpm.result = 0, "", _xlpm.result))
)</f>
        <v>No</v>
      </c>
      <c r="BD376" t="s">
        <v>86</v>
      </c>
      <c r="BF376" t="s">
        <v>6223</v>
      </c>
      <c r="BG376">
        <v>2050</v>
      </c>
      <c r="BL376" s="26"/>
      <c r="BN376" s="29"/>
      <c r="BP376" s="26"/>
    </row>
    <row r="377" spans="1:68" s="24" customFormat="1" ht="13.4" customHeight="1">
      <c r="A377" s="24">
        <v>374</v>
      </c>
      <c r="C377" s="26" t="s">
        <v>1629</v>
      </c>
      <c r="D377" t="s">
        <v>7162</v>
      </c>
      <c r="F377" t="s">
        <v>2277</v>
      </c>
      <c r="H377" s="30" t="s">
        <v>1630</v>
      </c>
      <c r="I377" s="24" t="s">
        <v>1631</v>
      </c>
      <c r="J377" s="24">
        <v>0.36899999999999999</v>
      </c>
      <c r="K377" s="24" t="s">
        <v>1632</v>
      </c>
      <c r="L377" s="24">
        <v>48821</v>
      </c>
      <c r="N377" s="26">
        <v>6</v>
      </c>
      <c r="O377" s="24" t="s">
        <v>689</v>
      </c>
      <c r="Q377" s="26"/>
      <c r="R377" s="39"/>
      <c r="S377" s="39"/>
      <c r="T377" s="40"/>
      <c r="U377" s="24" t="s">
        <v>86</v>
      </c>
      <c r="V377" s="24" t="s">
        <v>7324</v>
      </c>
      <c r="W377" s="24" t="s">
        <v>674</v>
      </c>
      <c r="X377" s="24">
        <v>2030</v>
      </c>
      <c r="Y377" s="24" t="s">
        <v>673</v>
      </c>
      <c r="Z377" s="24" t="s">
        <v>674</v>
      </c>
      <c r="AA377" s="24">
        <v>2050</v>
      </c>
      <c r="AB377" s="24" t="s">
        <v>86</v>
      </c>
      <c r="AC377" s="24" t="s">
        <v>86</v>
      </c>
      <c r="AD377" s="24">
        <v>2050</v>
      </c>
      <c r="AE377" s="26">
        <v>2050</v>
      </c>
      <c r="AF377" t="str">
        <f>_xlfn.LET(
    _xlpm.result, _xlfn.XLOOKUP(C377, Table1[company_name], Table1[End_target], "NOT FOUND"),
    IF(_xlpm.result = "NOT FOUND", "NOT FOUND", IF(_xlpm.result = 0, "", _xlpm.result))
)</f>
        <v>No target</v>
      </c>
      <c r="AG377"/>
      <c r="AH377"/>
      <c r="AI377"/>
      <c r="AJ377"/>
      <c r="AN377" t="str">
        <f>_xlfn.LET(
    _xlpm.result, _xlfn.XLOOKUP(C377, Table1[company_name], Table1[Carbon_credits], "NOT FOUND"),
    IF(_xlpm.result = "NOT FOUND", "NOT FOUND", IF(_xlpm.result = 0, "", _xlpm.result))
)</f>
        <v/>
      </c>
      <c r="AO377"/>
      <c r="AQ377" s="26"/>
      <c r="AR377"/>
      <c r="AS377"/>
      <c r="AT377"/>
      <c r="AU377"/>
      <c r="AY377"/>
      <c r="AZ377"/>
      <c r="BB377" s="26"/>
      <c r="BC377" t="str">
        <f>_xlfn.LET(
    _xlpm.result, _xlfn.XLOOKUP(C377, Table1[company_name], Table1[Separate_removal_target], "NOT FOUND"),
    IF(_xlpm.result = "NOT FOUND", "NOT FOUND", IF(_xlpm.result = 0, "", _xlpm.result))
)</f>
        <v/>
      </c>
      <c r="BD377"/>
      <c r="BF377"/>
      <c r="BG377"/>
      <c r="BL377" s="26"/>
      <c r="BN377" s="29"/>
      <c r="BP377" s="26"/>
    </row>
    <row r="378" spans="1:68" s="24" customFormat="1" ht="13.4" customHeight="1">
      <c r="A378" s="24">
        <v>375</v>
      </c>
      <c r="C378" s="26" t="s">
        <v>1087</v>
      </c>
      <c r="D378" t="s">
        <v>7201</v>
      </c>
      <c r="F378" t="s">
        <v>2439</v>
      </c>
      <c r="H378" s="30" t="s">
        <v>1088</v>
      </c>
      <c r="I378" s="24" t="s">
        <v>1089</v>
      </c>
      <c r="J378" s="24">
        <v>8.5000000000000006E-2</v>
      </c>
      <c r="K378" s="24" t="s">
        <v>1090</v>
      </c>
      <c r="L378" s="24">
        <v>114640</v>
      </c>
      <c r="N378" s="26">
        <v>9</v>
      </c>
      <c r="O378" s="24" t="s">
        <v>86</v>
      </c>
      <c r="P378" s="24">
        <v>2024</v>
      </c>
      <c r="Q378" s="26">
        <v>2025</v>
      </c>
      <c r="R378" s="39"/>
      <c r="S378" s="39"/>
      <c r="T378" s="40"/>
      <c r="U378" s="24" t="s">
        <v>86</v>
      </c>
      <c r="V378" s="24" t="s">
        <v>7324</v>
      </c>
      <c r="W378" s="24" t="s">
        <v>674</v>
      </c>
      <c r="X378" s="24" t="s">
        <v>3086</v>
      </c>
      <c r="Y378" s="24" t="s">
        <v>673</v>
      </c>
      <c r="Z378" s="24" t="s">
        <v>674</v>
      </c>
      <c r="AA378" s="24" t="s">
        <v>4262</v>
      </c>
      <c r="AB378" s="24" t="s">
        <v>86</v>
      </c>
      <c r="AC378" s="24" t="s">
        <v>86</v>
      </c>
      <c r="AD378" s="24" t="s">
        <v>4262</v>
      </c>
      <c r="AE378" s="26" t="s">
        <v>4262</v>
      </c>
      <c r="AF378" t="str">
        <f>_xlfn.LET(
    _xlpm.result, _xlfn.XLOOKUP(C378, Table1[company_name], Table1[End_target], "NOT FOUND"),
    IF(_xlpm.result = "NOT FOUND", "NOT FOUND", IF(_xlpm.result = 0, "", _xlpm.result))
)</f>
        <v>Net zero</v>
      </c>
      <c r="AG378"/>
      <c r="AH378"/>
      <c r="AI378"/>
      <c r="AJ378"/>
      <c r="AN378" t="str">
        <f>_xlfn.LET(
    _xlpm.result, _xlfn.XLOOKUP(C378, Table1[company_name], Table1[Carbon_credits], "NOT FOUND"),
    IF(_xlpm.result = "NOT FOUND", "NOT FOUND", IF(_xlpm.result = 0, "", _xlpm.result))
)</f>
        <v>Not Specified</v>
      </c>
      <c r="AO378"/>
      <c r="AQ378" s="26"/>
      <c r="AR378"/>
      <c r="AS378" t="s">
        <v>2283</v>
      </c>
      <c r="AT378" t="s">
        <v>6238</v>
      </c>
      <c r="AU378">
        <v>2040</v>
      </c>
      <c r="AY378" t="s">
        <v>267</v>
      </c>
      <c r="AZ378" t="s">
        <v>3271</v>
      </c>
      <c r="BB378" s="26"/>
      <c r="BC378" t="str">
        <f>_xlfn.LET(
    _xlpm.result, _xlfn.XLOOKUP(C378, Table1[company_name], Table1[Separate_removal_target], "NOT FOUND"),
    IF(_xlpm.result = "NOT FOUND", "NOT FOUND", IF(_xlpm.result = 0, "", _xlpm.result))
)</f>
        <v>Yes</v>
      </c>
      <c r="BD378" t="s">
        <v>86</v>
      </c>
      <c r="BF378" t="s">
        <v>6238</v>
      </c>
      <c r="BG378">
        <v>2040</v>
      </c>
      <c r="BL378" s="26"/>
      <c r="BN378" s="29"/>
      <c r="BP378" s="26"/>
    </row>
    <row r="379" spans="1:68" s="24" customFormat="1" ht="13.4" customHeight="1">
      <c r="A379" s="24">
        <v>376</v>
      </c>
      <c r="C379" s="26" t="s">
        <v>1638</v>
      </c>
      <c r="D379" t="s">
        <v>7201</v>
      </c>
      <c r="F379" t="s">
        <v>7286</v>
      </c>
      <c r="H379" s="30" t="s">
        <v>1639</v>
      </c>
      <c r="I379" s="24" t="s">
        <v>1640</v>
      </c>
      <c r="J379" s="24">
        <v>-0.253</v>
      </c>
      <c r="K379" s="24" t="s">
        <v>1641</v>
      </c>
      <c r="L379" s="24">
        <v>85000</v>
      </c>
      <c r="N379" s="26">
        <v>27</v>
      </c>
      <c r="O379" s="24" t="s">
        <v>689</v>
      </c>
      <c r="Q379" s="26"/>
      <c r="R379" s="39"/>
      <c r="S379" s="39"/>
      <c r="T379" s="40"/>
      <c r="U379" s="24" t="s">
        <v>86</v>
      </c>
      <c r="V379" s="24" t="s">
        <v>7324</v>
      </c>
      <c r="W379" s="24" t="s">
        <v>674</v>
      </c>
      <c r="X379" s="24">
        <v>2030</v>
      </c>
      <c r="AB379" s="24" t="s">
        <v>689</v>
      </c>
      <c r="AC379" s="24" t="s">
        <v>689</v>
      </c>
      <c r="AE379" s="26"/>
      <c r="AF379" t="str">
        <f>_xlfn.LET(
    _xlpm.result, _xlfn.XLOOKUP(C379, Table1[company_name], Table1[End_target], "NOT FOUND"),
    IF(_xlpm.result = "NOT FOUND", "NOT FOUND", IF(_xlpm.result = 0, "", _xlpm.result))
)</f>
        <v>Net zero</v>
      </c>
      <c r="AG379"/>
      <c r="AH379"/>
      <c r="AI379"/>
      <c r="AJ379"/>
      <c r="AN379" t="str">
        <f>_xlfn.LET(
    _xlpm.result, _xlfn.XLOOKUP(C379, Table1[company_name], Table1[Carbon_credits], "NOT FOUND"),
    IF(_xlpm.result = "NOT FOUND", "NOT FOUND", IF(_xlpm.result = 0, "", _xlpm.result))
)</f>
        <v>No</v>
      </c>
      <c r="AO379"/>
      <c r="AQ379" s="26"/>
      <c r="AR379"/>
      <c r="AS379"/>
      <c r="AT379"/>
      <c r="AU379"/>
      <c r="AY379"/>
      <c r="AZ379"/>
      <c r="BB379" s="26"/>
      <c r="BC379" t="str">
        <f>_xlfn.LET(
    _xlpm.result, _xlfn.XLOOKUP(C379, Table1[company_name], Table1[Separate_removal_target], "NOT FOUND"),
    IF(_xlpm.result = "NOT FOUND", "NOT FOUND", IF(_xlpm.result = 0, "", _xlpm.result))
)</f>
        <v>No</v>
      </c>
      <c r="BD379"/>
      <c r="BF379"/>
      <c r="BG379"/>
      <c r="BL379" s="26"/>
      <c r="BN379" s="29"/>
      <c r="BP379" s="26"/>
    </row>
    <row r="380" spans="1:68" s="24" customFormat="1" ht="13.4" customHeight="1">
      <c r="A380" s="24">
        <v>377</v>
      </c>
      <c r="C380" s="26" t="s">
        <v>1642</v>
      </c>
      <c r="D380" t="s">
        <v>7226</v>
      </c>
      <c r="F380" t="s">
        <v>7286</v>
      </c>
      <c r="H380" s="30" t="s">
        <v>1643</v>
      </c>
      <c r="I380" s="24" t="s">
        <v>1644</v>
      </c>
      <c r="J380" s="24">
        <v>-0.21199999999999999</v>
      </c>
      <c r="K380" s="24" t="s">
        <v>1645</v>
      </c>
      <c r="L380" s="24">
        <v>8249</v>
      </c>
      <c r="N380" s="26">
        <v>31</v>
      </c>
      <c r="O380" s="24" t="s">
        <v>689</v>
      </c>
      <c r="Q380" s="26"/>
      <c r="R380" s="39"/>
      <c r="S380" s="39"/>
      <c r="T380" s="40"/>
      <c r="U380" s="24" t="s">
        <v>86</v>
      </c>
      <c r="V380" s="24" t="s">
        <v>7324</v>
      </c>
      <c r="W380" s="24" t="s">
        <v>674</v>
      </c>
      <c r="X380" s="24">
        <v>2030</v>
      </c>
      <c r="AB380" s="24" t="s">
        <v>689</v>
      </c>
      <c r="AC380" s="24" t="s">
        <v>689</v>
      </c>
      <c r="AE380" s="26"/>
      <c r="AF380" t="str">
        <f>_xlfn.LET(
    _xlpm.result, _xlfn.XLOOKUP(C380, Table1[company_name], Table1[End_target], "NOT FOUND"),
    IF(_xlpm.result = "NOT FOUND", "NOT FOUND", IF(_xlpm.result = 0, "", _xlpm.result))
)</f>
        <v>No target</v>
      </c>
      <c r="AG380"/>
      <c r="AH380"/>
      <c r="AI380"/>
      <c r="AJ380"/>
      <c r="AN380" t="str">
        <f>_xlfn.LET(
    _xlpm.result, _xlfn.XLOOKUP(C380, Table1[company_name], Table1[Carbon_credits], "NOT FOUND"),
    IF(_xlpm.result = "NOT FOUND", "NOT FOUND", IF(_xlpm.result = 0, "", _xlpm.result))
)</f>
        <v/>
      </c>
      <c r="AO380"/>
      <c r="AQ380" s="26"/>
      <c r="AR380"/>
      <c r="AS380"/>
      <c r="AT380"/>
      <c r="AU380"/>
      <c r="AY380"/>
      <c r="AZ380"/>
      <c r="BB380" s="26"/>
      <c r="BC380" t="str">
        <f>_xlfn.LET(
    _xlpm.result, _xlfn.XLOOKUP(C380, Table1[company_name], Table1[Separate_removal_target], "NOT FOUND"),
    IF(_xlpm.result = "NOT FOUND", "NOT FOUND", IF(_xlpm.result = 0, "", _xlpm.result))
)</f>
        <v/>
      </c>
      <c r="BD380"/>
      <c r="BF380"/>
      <c r="BG380"/>
      <c r="BL380" s="26"/>
      <c r="BN380" s="29"/>
      <c r="BP380" s="26"/>
    </row>
    <row r="381" spans="1:68" s="24" customFormat="1" ht="13.4" customHeight="1">
      <c r="A381" s="24">
        <v>378</v>
      </c>
      <c r="C381" s="26" t="s">
        <v>1746</v>
      </c>
      <c r="D381" t="s">
        <v>7192</v>
      </c>
      <c r="F381" t="s">
        <v>2374</v>
      </c>
      <c r="H381" s="30" t="s">
        <v>1747</v>
      </c>
      <c r="I381" s="24" t="s">
        <v>1748</v>
      </c>
      <c r="J381" s="24">
        <v>6.7000000000000004E-2</v>
      </c>
      <c r="K381" s="24" t="s">
        <v>1749</v>
      </c>
      <c r="L381" s="24">
        <v>176962</v>
      </c>
      <c r="N381" s="26">
        <v>24</v>
      </c>
      <c r="O381" s="24" t="s">
        <v>86</v>
      </c>
      <c r="P381" s="24">
        <v>2017</v>
      </c>
      <c r="Q381" s="26">
        <v>2030</v>
      </c>
      <c r="R381" s="39"/>
      <c r="S381" s="39"/>
      <c r="T381" s="40"/>
      <c r="U381" s="24" t="s">
        <v>86</v>
      </c>
      <c r="V381" s="24" t="s">
        <v>7324</v>
      </c>
      <c r="W381" s="24" t="s">
        <v>674</v>
      </c>
      <c r="X381" s="24">
        <v>2030</v>
      </c>
      <c r="Y381" s="24" t="s">
        <v>673</v>
      </c>
      <c r="Z381" s="24" t="s">
        <v>674</v>
      </c>
      <c r="AA381" s="24">
        <v>2050</v>
      </c>
      <c r="AB381" s="24" t="s">
        <v>86</v>
      </c>
      <c r="AC381" s="24" t="s">
        <v>86</v>
      </c>
      <c r="AD381" s="24">
        <v>2050</v>
      </c>
      <c r="AE381" s="26">
        <v>2050</v>
      </c>
      <c r="AF381" t="str">
        <f>_xlfn.LET(
    _xlpm.result, _xlfn.XLOOKUP(C381, Table1[company_name], Table1[End_target], "NOT FOUND"),
    IF(_xlpm.result = "NOT FOUND", "NOT FOUND", IF(_xlpm.result = 0, "", _xlpm.result))
)</f>
        <v>Net zero</v>
      </c>
      <c r="AG381"/>
      <c r="AH381"/>
      <c r="AI381"/>
      <c r="AJ381"/>
      <c r="AN381" t="str">
        <f>_xlfn.LET(
    _xlpm.result, _xlfn.XLOOKUP(C381, Table1[company_name], Table1[Carbon_credits], "NOT FOUND"),
    IF(_xlpm.result = "NOT FOUND", "NOT FOUND", IF(_xlpm.result = 0, "", _xlpm.result))
)</f>
        <v>Yes</v>
      </c>
      <c r="AO381"/>
      <c r="AQ381" s="26"/>
      <c r="AR381"/>
      <c r="AS381" t="s">
        <v>2283</v>
      </c>
      <c r="AT381" t="s">
        <v>6267</v>
      </c>
      <c r="AU381">
        <v>2050</v>
      </c>
      <c r="AY381" t="s">
        <v>266</v>
      </c>
      <c r="AZ381" t="s">
        <v>3019</v>
      </c>
      <c r="BB381" s="26"/>
      <c r="BC381" t="str">
        <f>_xlfn.LET(
    _xlpm.result, _xlfn.XLOOKUP(C381, Table1[company_name], Table1[Separate_removal_target], "NOT FOUND"),
    IF(_xlpm.result = "NOT FOUND", "NOT FOUND", IF(_xlpm.result = 0, "", _xlpm.result))
)</f>
        <v>Yes</v>
      </c>
      <c r="BD381" t="s">
        <v>86</v>
      </c>
      <c r="BF381" t="s">
        <v>6267</v>
      </c>
      <c r="BG381">
        <v>2050</v>
      </c>
      <c r="BL381" s="26"/>
      <c r="BN381" s="29"/>
      <c r="BP381" s="26"/>
    </row>
    <row r="382" spans="1:68" s="24" customFormat="1" ht="13.4" customHeight="1">
      <c r="A382" s="24">
        <v>379</v>
      </c>
      <c r="C382" s="26" t="s">
        <v>1655</v>
      </c>
      <c r="D382" t="s">
        <v>7190</v>
      </c>
      <c r="F382" t="s">
        <v>7281</v>
      </c>
      <c r="H382" s="30" t="s">
        <v>1656</v>
      </c>
      <c r="I382" s="24" t="s">
        <v>1657</v>
      </c>
      <c r="J382" s="24">
        <v>0.05</v>
      </c>
      <c r="K382" s="24" t="s">
        <v>1658</v>
      </c>
      <c r="L382" s="24">
        <v>25839</v>
      </c>
      <c r="N382" s="26">
        <v>13</v>
      </c>
      <c r="O382" s="24" t="s">
        <v>86</v>
      </c>
      <c r="P382" s="24">
        <v>2021</v>
      </c>
      <c r="Q382" s="26">
        <v>2040</v>
      </c>
      <c r="R382" s="39"/>
      <c r="S382" s="39"/>
      <c r="T382" s="40"/>
      <c r="U382" s="24" t="s">
        <v>86</v>
      </c>
      <c r="V382" s="24" t="s">
        <v>7324</v>
      </c>
      <c r="W382" s="24" t="s">
        <v>674</v>
      </c>
      <c r="X382" s="24">
        <v>2025</v>
      </c>
      <c r="AB382" s="24" t="s">
        <v>689</v>
      </c>
      <c r="AC382" s="24" t="s">
        <v>689</v>
      </c>
      <c r="AE382" s="26"/>
      <c r="AF382" t="str">
        <f>_xlfn.LET(
    _xlpm.result, _xlfn.XLOOKUP(C382, Table1[company_name], Table1[End_target], "NOT FOUND"),
    IF(_xlpm.result = "NOT FOUND", "NOT FOUND", IF(_xlpm.result = 0, "", _xlpm.result))
)</f>
        <v>Net zero</v>
      </c>
      <c r="AG382"/>
      <c r="AH382"/>
      <c r="AI382"/>
      <c r="AJ382"/>
      <c r="AN382" t="str">
        <f>_xlfn.LET(
    _xlpm.result, _xlfn.XLOOKUP(C382, Table1[company_name], Table1[Carbon_credits], "NOT FOUND"),
    IF(_xlpm.result = "NOT FOUND", "NOT FOUND", IF(_xlpm.result = 0, "", _xlpm.result))
)</f>
        <v>Not Specified</v>
      </c>
      <c r="AO382"/>
      <c r="AQ382" s="26"/>
      <c r="AR382"/>
      <c r="AS382" t="s">
        <v>2283</v>
      </c>
      <c r="AT382" t="s">
        <v>7460</v>
      </c>
      <c r="AU382">
        <v>2050</v>
      </c>
      <c r="AY382" t="s">
        <v>267</v>
      </c>
      <c r="AZ382" t="s">
        <v>267</v>
      </c>
      <c r="BB382" s="26"/>
      <c r="BC382" t="str">
        <f>_xlfn.LET(
    _xlpm.result, _xlfn.XLOOKUP(C382, Table1[company_name], Table1[Separate_removal_target], "NOT FOUND"),
    IF(_xlpm.result = "NOT FOUND", "NOT FOUND", IF(_xlpm.result = 0, "", _xlpm.result))
)</f>
        <v>No</v>
      </c>
      <c r="BD382" t="s">
        <v>86</v>
      </c>
      <c r="BF382" t="s">
        <v>7460</v>
      </c>
      <c r="BG382">
        <v>2050</v>
      </c>
      <c r="BL382" s="26"/>
      <c r="BN382" s="29"/>
      <c r="BP382" s="26"/>
    </row>
    <row r="383" spans="1:68" s="24" customFormat="1" ht="13.4" customHeight="1">
      <c r="A383" s="24">
        <v>380</v>
      </c>
      <c r="C383" s="26" t="s">
        <v>1475</v>
      </c>
      <c r="D383" t="s">
        <v>4633</v>
      </c>
      <c r="F383" t="s">
        <v>7286</v>
      </c>
      <c r="H383" s="30" t="s">
        <v>1476</v>
      </c>
      <c r="I383" s="24" t="s">
        <v>1477</v>
      </c>
      <c r="J383" s="24">
        <v>1.03</v>
      </c>
      <c r="K383" s="24" t="s">
        <v>1478</v>
      </c>
      <c r="L383" s="24">
        <v>97000</v>
      </c>
      <c r="N383" s="26">
        <v>26</v>
      </c>
      <c r="O383" s="24" t="s">
        <v>689</v>
      </c>
      <c r="Q383" s="26"/>
      <c r="R383" s="39"/>
      <c r="S383" s="39"/>
      <c r="T383" s="40"/>
      <c r="U383" s="24" t="s">
        <v>689</v>
      </c>
      <c r="V383" s="24" t="s">
        <v>689</v>
      </c>
      <c r="AB383" s="24" t="s">
        <v>689</v>
      </c>
      <c r="AC383" s="24" t="s">
        <v>689</v>
      </c>
      <c r="AE383" s="26"/>
      <c r="AF383" t="str">
        <f>_xlfn.LET(
    _xlpm.result, _xlfn.XLOOKUP(C383, Table1[company_name], Table1[End_target], "NOT FOUND"),
    IF(_xlpm.result = "NOT FOUND", "NOT FOUND", IF(_xlpm.result = 0, "", _xlpm.result))
)</f>
        <v>Net zero</v>
      </c>
      <c r="AG383"/>
      <c r="AH383"/>
      <c r="AI383"/>
      <c r="AJ383"/>
      <c r="AN383" t="str">
        <f>_xlfn.LET(
    _xlpm.result, _xlfn.XLOOKUP(C383, Table1[company_name], Table1[Carbon_credits], "NOT FOUND"),
    IF(_xlpm.result = "NOT FOUND", "NOT FOUND", IF(_xlpm.result = 0, "", _xlpm.result))
)</f>
        <v>Yes</v>
      </c>
      <c r="AO383"/>
      <c r="AQ383" s="26"/>
      <c r="AR383"/>
      <c r="AS383" t="s">
        <v>691</v>
      </c>
      <c r="AT383" t="s">
        <v>6286</v>
      </c>
      <c r="AU383">
        <v>2035</v>
      </c>
      <c r="AY383" t="s">
        <v>266</v>
      </c>
      <c r="AZ383" t="s">
        <v>267</v>
      </c>
      <c r="BB383" s="26"/>
      <c r="BC383" t="str">
        <f>_xlfn.LET(
    _xlpm.result, _xlfn.XLOOKUP(C383, Table1[company_name], Table1[Separate_removal_target], "NOT FOUND"),
    IF(_xlpm.result = "NOT FOUND", "NOT FOUND", IF(_xlpm.result = 0, "", _xlpm.result))
)</f>
        <v>No</v>
      </c>
      <c r="BD383" t="s">
        <v>86</v>
      </c>
      <c r="BF383" t="s">
        <v>6286</v>
      </c>
      <c r="BG383">
        <v>2035</v>
      </c>
      <c r="BL383" s="26"/>
      <c r="BN383" s="29"/>
      <c r="BP383" s="26"/>
    </row>
    <row r="384" spans="1:68" s="24" customFormat="1" ht="13.4" customHeight="1">
      <c r="A384" s="24">
        <v>381</v>
      </c>
      <c r="C384" s="26" t="s">
        <v>1428</v>
      </c>
      <c r="D384" t="s">
        <v>7190</v>
      </c>
      <c r="F384" t="s">
        <v>2418</v>
      </c>
      <c r="H384" s="30" t="s">
        <v>1429</v>
      </c>
      <c r="I384" s="24" t="s">
        <v>1430</v>
      </c>
      <c r="J384" s="24">
        <v>-7.0000000000000007E-2</v>
      </c>
      <c r="K384" s="24" t="s">
        <v>1431</v>
      </c>
      <c r="L384" s="24">
        <v>39240</v>
      </c>
      <c r="N384" s="26">
        <v>26</v>
      </c>
      <c r="O384" s="24" t="s">
        <v>86</v>
      </c>
      <c r="P384" s="24">
        <v>2018</v>
      </c>
      <c r="Q384" s="26">
        <v>2025</v>
      </c>
      <c r="R384" s="39"/>
      <c r="S384" s="39"/>
      <c r="T384" s="40"/>
      <c r="U384" s="24" t="s">
        <v>689</v>
      </c>
      <c r="V384" s="24" t="s">
        <v>689</v>
      </c>
      <c r="AB384" s="24" t="s">
        <v>689</v>
      </c>
      <c r="AC384" s="24" t="s">
        <v>689</v>
      </c>
      <c r="AE384" s="26"/>
      <c r="AF384" t="str">
        <f>_xlfn.LET(
    _xlpm.result, _xlfn.XLOOKUP(C384, Table1[company_name], Table1[End_target], "NOT FOUND"),
    IF(_xlpm.result = "NOT FOUND", "NOT FOUND", IF(_xlpm.result = 0, "", _xlpm.result))
)</f>
        <v>Net zero</v>
      </c>
      <c r="AG384"/>
      <c r="AH384"/>
      <c r="AI384"/>
      <c r="AJ384"/>
      <c r="AN384" t="str">
        <f>_xlfn.LET(
    _xlpm.result, _xlfn.XLOOKUP(C384, Table1[company_name], Table1[Carbon_credits], "NOT FOUND"),
    IF(_xlpm.result = "NOT FOUND", "NOT FOUND", IF(_xlpm.result = 0, "", _xlpm.result))
)</f>
        <v>Yes</v>
      </c>
      <c r="AO384"/>
      <c r="AQ384" s="26"/>
      <c r="AR384"/>
      <c r="AS384"/>
      <c r="AT384"/>
      <c r="AU384"/>
      <c r="AY384"/>
      <c r="AZ384"/>
      <c r="BB384" s="26"/>
      <c r="BC384" t="str">
        <f>_xlfn.LET(
    _xlpm.result, _xlfn.XLOOKUP(C384, Table1[company_name], Table1[Separate_removal_target], "NOT FOUND"),
    IF(_xlpm.result = "NOT FOUND", "NOT FOUND", IF(_xlpm.result = 0, "", _xlpm.result))
)</f>
        <v>No</v>
      </c>
      <c r="BD384"/>
      <c r="BF384"/>
      <c r="BG384"/>
      <c r="BL384" s="26"/>
      <c r="BN384" s="29"/>
      <c r="BP384" s="26"/>
    </row>
    <row r="385" spans="1:68" s="24" customFormat="1" ht="13.4" customHeight="1">
      <c r="A385" s="24">
        <v>382</v>
      </c>
      <c r="C385" s="26" t="s">
        <v>987</v>
      </c>
      <c r="D385" t="s">
        <v>7202</v>
      </c>
      <c r="F385" t="s">
        <v>7281</v>
      </c>
      <c r="H385" s="30" t="s">
        <v>988</v>
      </c>
      <c r="I385" s="24" t="s">
        <v>989</v>
      </c>
      <c r="J385" s="24">
        <v>0.94599999999999995</v>
      </c>
      <c r="K385" s="24" t="s">
        <v>990</v>
      </c>
      <c r="L385" s="24">
        <v>73237</v>
      </c>
      <c r="N385" s="26">
        <v>20</v>
      </c>
      <c r="O385" s="24" t="s">
        <v>689</v>
      </c>
      <c r="Q385" s="26"/>
      <c r="R385" s="39"/>
      <c r="S385" s="39"/>
      <c r="T385" s="40"/>
      <c r="U385" s="24" t="s">
        <v>86</v>
      </c>
      <c r="V385" s="24" t="s">
        <v>7324</v>
      </c>
      <c r="W385" s="24" t="s">
        <v>674</v>
      </c>
      <c r="X385" s="24">
        <v>2030</v>
      </c>
      <c r="AB385" s="24" t="s">
        <v>689</v>
      </c>
      <c r="AC385" s="24" t="s">
        <v>689</v>
      </c>
      <c r="AE385" s="26"/>
      <c r="AF385" t="str">
        <f>_xlfn.LET(
    _xlpm.result, _xlfn.XLOOKUP(C385, Table1[company_name], Table1[End_target], "NOT FOUND"),
    IF(_xlpm.result = "NOT FOUND", "NOT FOUND", IF(_xlpm.result = 0, "", _xlpm.result))
)</f>
        <v>Net zero</v>
      </c>
      <c r="AG385" t="s">
        <v>870</v>
      </c>
      <c r="AH385" t="s">
        <v>691</v>
      </c>
      <c r="AI385" t="s">
        <v>7461</v>
      </c>
      <c r="AJ385">
        <v>2040</v>
      </c>
      <c r="AN385" t="str">
        <f>_xlfn.LET(
    _xlpm.result, _xlfn.XLOOKUP(C385, Table1[company_name], Table1[Carbon_credits], "NOT FOUND"),
    IF(_xlpm.result = "NOT FOUND", "NOT FOUND", IF(_xlpm.result = 0, "", _xlpm.result))
)</f>
        <v>Yes</v>
      </c>
      <c r="AO385" t="s">
        <v>3271</v>
      </c>
      <c r="AQ385" s="26"/>
      <c r="AR385"/>
      <c r="AS385"/>
      <c r="AT385"/>
      <c r="AU385"/>
      <c r="AY385"/>
      <c r="AZ385"/>
      <c r="BB385" s="26"/>
      <c r="BC385" t="str">
        <f>_xlfn.LET(
    _xlpm.result, _xlfn.XLOOKUP(C385, Table1[company_name], Table1[Separate_removal_target], "NOT FOUND"),
    IF(_xlpm.result = "NOT FOUND", "NOT FOUND", IF(_xlpm.result = 0, "", _xlpm.result))
)</f>
        <v>No</v>
      </c>
      <c r="BD385" t="s">
        <v>86</v>
      </c>
      <c r="BF385" t="s">
        <v>7461</v>
      </c>
      <c r="BG385">
        <v>2040</v>
      </c>
      <c r="BL385" s="26"/>
      <c r="BN385" s="29"/>
      <c r="BP385" s="26"/>
    </row>
    <row r="386" spans="1:68" s="24" customFormat="1" ht="13.4" customHeight="1">
      <c r="A386" s="24">
        <v>383</v>
      </c>
      <c r="C386" s="26" t="s">
        <v>1659</v>
      </c>
      <c r="D386" t="s">
        <v>7164</v>
      </c>
      <c r="F386" t="s">
        <v>7286</v>
      </c>
      <c r="H386" s="30" t="s">
        <v>1660</v>
      </c>
      <c r="I386" s="24" t="s">
        <v>1661</v>
      </c>
      <c r="J386" s="24">
        <v>8.1000000000000003E-2</v>
      </c>
      <c r="K386" s="24" t="s">
        <v>1662</v>
      </c>
      <c r="L386" s="24">
        <v>18000</v>
      </c>
      <c r="N386" s="26">
        <v>3</v>
      </c>
      <c r="O386" s="24" t="s">
        <v>689</v>
      </c>
      <c r="Q386" s="26"/>
      <c r="R386" s="39"/>
      <c r="S386" s="39"/>
      <c r="T386" s="40"/>
      <c r="U386" s="24" t="s">
        <v>689</v>
      </c>
      <c r="V386" s="24" t="s">
        <v>689</v>
      </c>
      <c r="AB386" s="24" t="s">
        <v>689</v>
      </c>
      <c r="AC386" s="24" t="s">
        <v>689</v>
      </c>
      <c r="AE386" s="26"/>
      <c r="AF386" t="str">
        <f>_xlfn.LET(
    _xlpm.result, _xlfn.XLOOKUP(C386, Table1[company_name], Table1[End_target], "NOT FOUND"),
    IF(_xlpm.result = "NOT FOUND", "NOT FOUND", IF(_xlpm.result = 0, "", _xlpm.result))
)</f>
        <v>No target</v>
      </c>
      <c r="AG386"/>
      <c r="AH386"/>
      <c r="AI386"/>
      <c r="AJ386"/>
      <c r="AN386" t="str">
        <f>_xlfn.LET(
    _xlpm.result, _xlfn.XLOOKUP(C386, Table1[company_name], Table1[Carbon_credits], "NOT FOUND"),
    IF(_xlpm.result = "NOT FOUND", "NOT FOUND", IF(_xlpm.result = 0, "", _xlpm.result))
)</f>
        <v>Not Specified</v>
      </c>
      <c r="AO386"/>
      <c r="AQ386" s="26"/>
      <c r="AR386"/>
      <c r="AS386"/>
      <c r="AT386"/>
      <c r="AU386"/>
      <c r="AY386"/>
      <c r="AZ386"/>
      <c r="BB386" s="26"/>
      <c r="BC386" t="str">
        <f>_xlfn.LET(
    _xlpm.result, _xlfn.XLOOKUP(C386, Table1[company_name], Table1[Separate_removal_target], "NOT FOUND"),
    IF(_xlpm.result = "NOT FOUND", "NOT FOUND", IF(_xlpm.result = 0, "", _xlpm.result))
)</f>
        <v>No</v>
      </c>
      <c r="BD386"/>
      <c r="BF386"/>
      <c r="BG386"/>
      <c r="BL386" s="26"/>
      <c r="BN386" s="29"/>
      <c r="BP386" s="26"/>
    </row>
    <row r="387" spans="1:68" s="24" customFormat="1" ht="13.4" customHeight="1">
      <c r="A387" s="24">
        <v>384</v>
      </c>
      <c r="C387" s="26" t="s">
        <v>1270</v>
      </c>
      <c r="D387" t="s">
        <v>7231</v>
      </c>
      <c r="F387" t="s">
        <v>2428</v>
      </c>
      <c r="H387" s="30" t="s">
        <v>1271</v>
      </c>
      <c r="I387" s="24" t="s">
        <v>1272</v>
      </c>
      <c r="J387" s="24">
        <v>-0.17499999999999999</v>
      </c>
      <c r="K387" s="24" t="s">
        <v>1273</v>
      </c>
      <c r="L387" s="24">
        <v>83893</v>
      </c>
      <c r="N387" s="26">
        <v>29</v>
      </c>
      <c r="O387" s="24" t="s">
        <v>689</v>
      </c>
      <c r="Q387" s="26"/>
      <c r="R387" s="39"/>
      <c r="S387" s="39"/>
      <c r="T387" s="40"/>
      <c r="U387" s="24" t="s">
        <v>86</v>
      </c>
      <c r="V387" s="24" t="s">
        <v>7324</v>
      </c>
      <c r="W387" s="24" t="s">
        <v>7399</v>
      </c>
      <c r="X387" s="24">
        <v>2030</v>
      </c>
      <c r="AB387" s="24" t="s">
        <v>689</v>
      </c>
      <c r="AC387" s="24" t="s">
        <v>689</v>
      </c>
      <c r="AE387" s="26"/>
      <c r="AF387" t="str">
        <f>_xlfn.LET(
    _xlpm.result, _xlfn.XLOOKUP(C387, Table1[company_name], Table1[End_target], "NOT FOUND"),
    IF(_xlpm.result = "NOT FOUND", "NOT FOUND", IF(_xlpm.result = 0, "", _xlpm.result))
)</f>
        <v>Carbon neutral(ity)</v>
      </c>
      <c r="AG387"/>
      <c r="AH387"/>
      <c r="AI387"/>
      <c r="AJ387"/>
      <c r="AN387" t="str">
        <f>_xlfn.LET(
    _xlpm.result, _xlfn.XLOOKUP(C387, Table1[company_name], Table1[Carbon_credits], "NOT FOUND"),
    IF(_xlpm.result = "NOT FOUND", "NOT FOUND", IF(_xlpm.result = 0, "", _xlpm.result))
)</f>
        <v>Yes</v>
      </c>
      <c r="AO387"/>
      <c r="AQ387" s="26"/>
      <c r="AR387"/>
      <c r="AS387"/>
      <c r="AT387"/>
      <c r="AU387"/>
      <c r="AY387"/>
      <c r="AZ387"/>
      <c r="BB387" s="26"/>
      <c r="BC387" t="str">
        <f>_xlfn.LET(
    _xlpm.result, _xlfn.XLOOKUP(C387, Table1[company_name], Table1[Separate_removal_target], "NOT FOUND"),
    IF(_xlpm.result = "NOT FOUND", "NOT FOUND", IF(_xlpm.result = 0, "", _xlpm.result))
)</f>
        <v>No</v>
      </c>
      <c r="BD387"/>
      <c r="BF387"/>
      <c r="BG387"/>
      <c r="BL387" s="26"/>
      <c r="BN387" s="29"/>
      <c r="BP387" s="26"/>
    </row>
    <row r="388" spans="1:68" s="24" customFormat="1" ht="13.4" customHeight="1">
      <c r="A388" s="24">
        <v>385</v>
      </c>
      <c r="C388" s="26" t="s">
        <v>768</v>
      </c>
      <c r="D388" t="s">
        <v>7201</v>
      </c>
      <c r="F388" t="s">
        <v>7286</v>
      </c>
      <c r="H388" s="30" t="s">
        <v>769</v>
      </c>
      <c r="I388" s="24" t="s">
        <v>770</v>
      </c>
      <c r="J388" s="24">
        <v>-0.32300000000000001</v>
      </c>
      <c r="K388" s="24" t="s">
        <v>771</v>
      </c>
      <c r="L388" s="24">
        <v>194200</v>
      </c>
      <c r="N388" s="26">
        <v>8</v>
      </c>
      <c r="O388" s="24" t="s">
        <v>689</v>
      </c>
      <c r="Q388" s="26"/>
      <c r="R388" s="39"/>
      <c r="S388" s="39"/>
      <c r="T388" s="40"/>
      <c r="U388" s="24" t="s">
        <v>689</v>
      </c>
      <c r="V388" s="24" t="s">
        <v>689</v>
      </c>
      <c r="AB388" s="24" t="s">
        <v>689</v>
      </c>
      <c r="AC388" s="24" t="s">
        <v>689</v>
      </c>
      <c r="AE388" s="26"/>
      <c r="AF388" t="str">
        <f>_xlfn.LET(
    _xlpm.result, _xlfn.XLOOKUP(C388, Table1[company_name], Table1[End_target], "NOT FOUND"),
    IF(_xlpm.result = "NOT FOUND", "NOT FOUND", IF(_xlpm.result = 0, "", _xlpm.result))
)</f>
        <v>Emissions reduction target</v>
      </c>
      <c r="AG388"/>
      <c r="AH388"/>
      <c r="AI388"/>
      <c r="AJ388"/>
      <c r="AN388" t="str">
        <f>_xlfn.LET(
    _xlpm.result, _xlfn.XLOOKUP(C388, Table1[company_name], Table1[Carbon_credits], "NOT FOUND"),
    IF(_xlpm.result = "NOT FOUND", "NOT FOUND", IF(_xlpm.result = 0, "", _xlpm.result))
)</f>
        <v>Yes</v>
      </c>
      <c r="AO388"/>
      <c r="AQ388" s="26"/>
      <c r="AR388"/>
      <c r="AS388"/>
      <c r="AT388"/>
      <c r="AU388"/>
      <c r="AY388"/>
      <c r="AZ388"/>
      <c r="BB388" s="26"/>
      <c r="BC388" t="str">
        <f>_xlfn.LET(
    _xlpm.result, _xlfn.XLOOKUP(C388, Table1[company_name], Table1[Separate_removal_target], "NOT FOUND"),
    IF(_xlpm.result = "NOT FOUND", "NOT FOUND", IF(_xlpm.result = 0, "", _xlpm.result))
)</f>
        <v>No</v>
      </c>
      <c r="BD388" t="s">
        <v>86</v>
      </c>
      <c r="BF388" t="s">
        <v>6328</v>
      </c>
      <c r="BG388">
        <v>2031</v>
      </c>
      <c r="BL388" s="26"/>
      <c r="BN388" s="29"/>
      <c r="BP388" s="26"/>
    </row>
    <row r="389" spans="1:68" s="24" customFormat="1" ht="13.4" customHeight="1">
      <c r="A389" s="24">
        <v>386</v>
      </c>
      <c r="C389" s="26" t="s">
        <v>1668</v>
      </c>
      <c r="D389" t="s">
        <v>6643</v>
      </c>
      <c r="F389" t="s">
        <v>2336</v>
      </c>
      <c r="H389" s="30" t="s">
        <v>1669</v>
      </c>
      <c r="I389" s="24" t="s">
        <v>1670</v>
      </c>
      <c r="J389" s="24">
        <v>-0.35699999999999998</v>
      </c>
      <c r="K389" s="24" t="s">
        <v>1671</v>
      </c>
      <c r="L389" s="24">
        <v>20000</v>
      </c>
      <c r="N389" s="26">
        <v>18</v>
      </c>
      <c r="O389" s="24" t="s">
        <v>86</v>
      </c>
      <c r="P389" s="24">
        <v>2022</v>
      </c>
      <c r="Q389" s="26">
        <v>2030</v>
      </c>
      <c r="R389" s="39"/>
      <c r="S389" s="39"/>
      <c r="T389" s="40"/>
      <c r="U389" s="24" t="s">
        <v>86</v>
      </c>
      <c r="V389" s="24" t="s">
        <v>265</v>
      </c>
      <c r="AB389" s="24" t="s">
        <v>689</v>
      </c>
      <c r="AC389" s="24" t="s">
        <v>689</v>
      </c>
      <c r="AE389" s="26"/>
      <c r="AF389" t="str">
        <f>_xlfn.LET(
    _xlpm.result, _xlfn.XLOOKUP(C389, Table1[company_name], Table1[End_target], "NOT FOUND"),
    IF(_xlpm.result = "NOT FOUND", "NOT FOUND", IF(_xlpm.result = 0, "", _xlpm.result))
)</f>
        <v>Net zero</v>
      </c>
      <c r="AG389"/>
      <c r="AH389"/>
      <c r="AI389"/>
      <c r="AJ389"/>
      <c r="AN389" t="str">
        <f>_xlfn.LET(
    _xlpm.result, _xlfn.XLOOKUP(C389, Table1[company_name], Table1[Carbon_credits], "NOT FOUND"),
    IF(_xlpm.result = "NOT FOUND", "NOT FOUND", IF(_xlpm.result = 0, "", _xlpm.result))
)</f>
        <v>Not Specified</v>
      </c>
      <c r="AO389"/>
      <c r="AQ389" s="26"/>
      <c r="AR389"/>
      <c r="AS389" t="s">
        <v>691</v>
      </c>
      <c r="AT389" t="s">
        <v>6336</v>
      </c>
      <c r="AU389">
        <v>2050</v>
      </c>
      <c r="AY389" t="s">
        <v>267</v>
      </c>
      <c r="AZ389" t="s">
        <v>880</v>
      </c>
      <c r="BB389" s="26"/>
      <c r="BC389" t="str">
        <f>_xlfn.LET(
    _xlpm.result, _xlfn.XLOOKUP(C389, Table1[company_name], Table1[Separate_removal_target], "NOT FOUND"),
    IF(_xlpm.result = "NOT FOUND", "NOT FOUND", IF(_xlpm.result = 0, "", _xlpm.result))
)</f>
        <v>No</v>
      </c>
      <c r="BD389" t="s">
        <v>86</v>
      </c>
      <c r="BF389" t="s">
        <v>6336</v>
      </c>
      <c r="BG389">
        <v>2050</v>
      </c>
      <c r="BL389" s="26"/>
      <c r="BN389" s="29"/>
      <c r="BP389" s="26"/>
    </row>
    <row r="390" spans="1:68" s="24" customFormat="1" ht="13.4" customHeight="1">
      <c r="A390" s="24">
        <v>387</v>
      </c>
      <c r="C390" s="26" t="s">
        <v>1688</v>
      </c>
      <c r="D390" t="s">
        <v>7190</v>
      </c>
      <c r="F390" t="s">
        <v>2277</v>
      </c>
      <c r="H390" s="30" t="s">
        <v>1689</v>
      </c>
      <c r="I390" s="24" t="s">
        <v>1690</v>
      </c>
      <c r="J390" s="24">
        <v>-0.113</v>
      </c>
      <c r="K390" s="24" t="s">
        <v>1691</v>
      </c>
      <c r="L390" s="24">
        <v>63490</v>
      </c>
      <c r="N390" s="26">
        <v>13</v>
      </c>
      <c r="O390" s="24" t="s">
        <v>86</v>
      </c>
      <c r="P390" s="24">
        <v>2015</v>
      </c>
      <c r="Q390" s="26">
        <v>2020</v>
      </c>
      <c r="R390" s="39"/>
      <c r="S390" s="39"/>
      <c r="T390" s="40"/>
      <c r="U390" s="24" t="s">
        <v>86</v>
      </c>
      <c r="V390" s="24" t="s">
        <v>7324</v>
      </c>
      <c r="W390" s="24" t="s">
        <v>674</v>
      </c>
      <c r="X390" s="24">
        <v>2025</v>
      </c>
      <c r="AB390" s="24" t="s">
        <v>689</v>
      </c>
      <c r="AC390" s="24" t="s">
        <v>689</v>
      </c>
      <c r="AE390" s="26"/>
      <c r="AF390" t="str">
        <f>_xlfn.LET(
    _xlpm.result, _xlfn.XLOOKUP(C390, Table1[company_name], Table1[End_target], "NOT FOUND"),
    IF(_xlpm.result = "NOT FOUND", "NOT FOUND", IF(_xlpm.result = 0, "", _xlpm.result))
)</f>
        <v>No target</v>
      </c>
      <c r="AG390"/>
      <c r="AH390"/>
      <c r="AI390"/>
      <c r="AJ390"/>
      <c r="AN390" t="str">
        <f>_xlfn.LET(
    _xlpm.result, _xlfn.XLOOKUP(C390, Table1[company_name], Table1[Carbon_credits], "NOT FOUND"),
    IF(_xlpm.result = "NOT FOUND", "NOT FOUND", IF(_xlpm.result = 0, "", _xlpm.result))
)</f>
        <v>Not Specified</v>
      </c>
      <c r="AO390"/>
      <c r="AQ390" s="26"/>
      <c r="AR390"/>
      <c r="AS390"/>
      <c r="AT390"/>
      <c r="AU390"/>
      <c r="AY390"/>
      <c r="AZ390"/>
      <c r="BB390" s="26"/>
      <c r="BC390" t="str">
        <f>_xlfn.LET(
    _xlpm.result, _xlfn.XLOOKUP(C390, Table1[company_name], Table1[Separate_removal_target], "NOT FOUND"),
    IF(_xlpm.result = "NOT FOUND", "NOT FOUND", IF(_xlpm.result = 0, "", _xlpm.result))
)</f>
        <v>No</v>
      </c>
      <c r="BD390"/>
      <c r="BF390"/>
      <c r="BG390"/>
      <c r="BL390" s="26"/>
      <c r="BN390" s="29"/>
      <c r="BP390" s="26"/>
    </row>
    <row r="391" spans="1:68" s="24" customFormat="1" ht="13.4" customHeight="1">
      <c r="A391" s="24">
        <v>388</v>
      </c>
      <c r="C391" s="26" t="s">
        <v>936</v>
      </c>
      <c r="D391" t="s">
        <v>7216</v>
      </c>
      <c r="F391" t="s">
        <v>7287</v>
      </c>
      <c r="H391" s="30" t="s">
        <v>937</v>
      </c>
      <c r="I391" s="24" t="s">
        <v>938</v>
      </c>
      <c r="J391" s="24">
        <v>-0.46300000000000002</v>
      </c>
      <c r="K391" s="24" t="s">
        <v>939</v>
      </c>
      <c r="L391" s="24">
        <v>68629</v>
      </c>
      <c r="N391" s="26">
        <v>31</v>
      </c>
      <c r="O391" s="24" t="s">
        <v>86</v>
      </c>
      <c r="P391" s="24">
        <v>2020</v>
      </c>
      <c r="Q391" s="26">
        <v>2040</v>
      </c>
      <c r="R391" s="39"/>
      <c r="S391" s="39"/>
      <c r="T391" s="40"/>
      <c r="U391" s="24" t="s">
        <v>86</v>
      </c>
      <c r="V391" s="24" t="s">
        <v>7324</v>
      </c>
      <c r="W391" s="24" t="s">
        <v>674</v>
      </c>
      <c r="X391" s="24">
        <v>2030</v>
      </c>
      <c r="Y391" s="24" t="s">
        <v>673</v>
      </c>
      <c r="Z391" s="24" t="s">
        <v>674</v>
      </c>
      <c r="AA391" s="24">
        <v>2045</v>
      </c>
      <c r="AB391" s="24" t="s">
        <v>86</v>
      </c>
      <c r="AC391" s="24" t="s">
        <v>86</v>
      </c>
      <c r="AD391" s="24">
        <v>2045</v>
      </c>
      <c r="AE391" s="26">
        <v>2045</v>
      </c>
      <c r="AF391" t="str">
        <f>_xlfn.LET(
    _xlpm.result, _xlfn.XLOOKUP(C391, Table1[company_name], Table1[End_target], "NOT FOUND"),
    IF(_xlpm.result = "NOT FOUND", "NOT FOUND", IF(_xlpm.result = 0, "", _xlpm.result))
)</f>
        <v>Net zero</v>
      </c>
      <c r="AG391"/>
      <c r="AH391"/>
      <c r="AI391"/>
      <c r="AJ391"/>
      <c r="AN391" t="str">
        <f>_xlfn.LET(
    _xlpm.result, _xlfn.XLOOKUP(C391, Table1[company_name], Table1[Carbon_credits], "NOT FOUND"),
    IF(_xlpm.result = "NOT FOUND", "NOT FOUND", IF(_xlpm.result = 0, "", _xlpm.result))
)</f>
        <v>Yes</v>
      </c>
      <c r="AO391"/>
      <c r="AQ391" s="26"/>
      <c r="AR391"/>
      <c r="AS391"/>
      <c r="AT391"/>
      <c r="AU391"/>
      <c r="AY391"/>
      <c r="AZ391"/>
      <c r="BB391" s="26"/>
      <c r="BC391" t="str">
        <f>_xlfn.LET(
    _xlpm.result, _xlfn.XLOOKUP(C391, Table1[company_name], Table1[Separate_removal_target], "NOT FOUND"),
    IF(_xlpm.result = "NOT FOUND", "NOT FOUND", IF(_xlpm.result = 0, "", _xlpm.result))
)</f>
        <v>No</v>
      </c>
      <c r="BD391"/>
      <c r="BF391"/>
      <c r="BG391"/>
      <c r="BL391" s="26"/>
      <c r="BN391" s="29"/>
      <c r="BP391" s="26"/>
    </row>
    <row r="392" spans="1:68" s="24" customFormat="1" ht="13.4" customHeight="1">
      <c r="A392" s="24">
        <v>389</v>
      </c>
      <c r="C392" s="26" t="s">
        <v>294</v>
      </c>
      <c r="D392" t="s">
        <v>7183</v>
      </c>
      <c r="F392" t="s">
        <v>7286</v>
      </c>
      <c r="H392" s="30" t="s">
        <v>295</v>
      </c>
      <c r="I392" s="24" t="s">
        <v>296</v>
      </c>
      <c r="J392" s="24">
        <v>0.379</v>
      </c>
      <c r="K392" s="24" t="s">
        <v>297</v>
      </c>
      <c r="L392" s="24">
        <v>51800</v>
      </c>
      <c r="N392" s="26">
        <v>2</v>
      </c>
      <c r="O392" s="24" t="s">
        <v>689</v>
      </c>
      <c r="Q392" s="26"/>
      <c r="R392" s="39"/>
      <c r="S392" s="39"/>
      <c r="T392" s="40"/>
      <c r="U392" s="24" t="s">
        <v>86</v>
      </c>
      <c r="V392" s="24" t="s">
        <v>7324</v>
      </c>
      <c r="W392" s="24" t="s">
        <v>674</v>
      </c>
      <c r="X392" s="24">
        <v>2030</v>
      </c>
      <c r="AB392" s="24" t="s">
        <v>689</v>
      </c>
      <c r="AC392" s="24" t="s">
        <v>689</v>
      </c>
      <c r="AE392" s="26"/>
      <c r="AF392" t="str">
        <f>_xlfn.LET(
    _xlpm.result, _xlfn.XLOOKUP(C392, Table1[company_name], Table1[End_target], "NOT FOUND"),
    IF(_xlpm.result = "NOT FOUND", "NOT FOUND", IF(_xlpm.result = 0, "", _xlpm.result))
)</f>
        <v>1.5°C target</v>
      </c>
      <c r="AG392"/>
      <c r="AH392"/>
      <c r="AI392"/>
      <c r="AJ392"/>
      <c r="AN392" t="str">
        <f>_xlfn.LET(
    _xlpm.result, _xlfn.XLOOKUP(C392, Table1[company_name], Table1[Carbon_credits], "NOT FOUND"),
    IF(_xlpm.result = "NOT FOUND", "NOT FOUND", IF(_xlpm.result = 0, "", _xlpm.result))
)</f>
        <v>Yes</v>
      </c>
      <c r="AO392"/>
      <c r="AQ392" s="26"/>
      <c r="AR392"/>
      <c r="AS392"/>
      <c r="AT392"/>
      <c r="AU392"/>
      <c r="AY392"/>
      <c r="AZ392"/>
      <c r="BB392" s="26"/>
      <c r="BC392" t="str">
        <f>_xlfn.LET(
    _xlpm.result, _xlfn.XLOOKUP(C392, Table1[company_name], Table1[Separate_removal_target], "NOT FOUND"),
    IF(_xlpm.result = "NOT FOUND", "NOT FOUND", IF(_xlpm.result = 0, "", _xlpm.result))
)</f>
        <v>No</v>
      </c>
      <c r="BD392"/>
      <c r="BF392"/>
      <c r="BG392"/>
      <c r="BL392" s="26"/>
      <c r="BN392" s="29"/>
      <c r="BP392" s="26"/>
    </row>
    <row r="393" spans="1:68" s="24" customFormat="1" ht="13.4" customHeight="1">
      <c r="A393" s="24">
        <v>390</v>
      </c>
      <c r="C393" s="26" t="s">
        <v>1701</v>
      </c>
      <c r="D393" t="s">
        <v>7243</v>
      </c>
      <c r="F393" t="s">
        <v>2277</v>
      </c>
      <c r="H393" s="30" t="s">
        <v>1702</v>
      </c>
      <c r="I393" s="24" t="s">
        <v>1703</v>
      </c>
      <c r="J393" s="24">
        <v>0.111</v>
      </c>
      <c r="K393" s="24" t="s">
        <v>1704</v>
      </c>
      <c r="L393" s="24">
        <v>122733</v>
      </c>
      <c r="N393" s="26">
        <v>8</v>
      </c>
      <c r="O393" s="24" t="s">
        <v>689</v>
      </c>
      <c r="Q393" s="26"/>
      <c r="R393" s="39"/>
      <c r="S393" s="39"/>
      <c r="T393" s="40"/>
      <c r="U393" s="24" t="s">
        <v>689</v>
      </c>
      <c r="V393" s="24" t="s">
        <v>689</v>
      </c>
      <c r="AB393" s="24" t="s">
        <v>689</v>
      </c>
      <c r="AC393" s="24" t="s">
        <v>689</v>
      </c>
      <c r="AE393" s="26"/>
      <c r="AF393" t="str">
        <f>_xlfn.LET(
    _xlpm.result, _xlfn.XLOOKUP(C393, Table1[company_name], Table1[End_target], "NOT FOUND"),
    IF(_xlpm.result = "NOT FOUND", "NOT FOUND", IF(_xlpm.result = 0, "", _xlpm.result))
)</f>
        <v>Net zero</v>
      </c>
      <c r="AG393"/>
      <c r="AH393"/>
      <c r="AI393"/>
      <c r="AJ393"/>
      <c r="AN393" t="str">
        <f>_xlfn.LET(
    _xlpm.result, _xlfn.XLOOKUP(C393, Table1[company_name], Table1[Carbon_credits], "NOT FOUND"),
    IF(_xlpm.result = "NOT FOUND", "NOT FOUND", IF(_xlpm.result = 0, "", _xlpm.result))
)</f>
        <v>Not Specified</v>
      </c>
      <c r="AO393"/>
      <c r="AQ393" s="26"/>
      <c r="AR393"/>
      <c r="AS393"/>
      <c r="AT393"/>
      <c r="AU393"/>
      <c r="AY393"/>
      <c r="AZ393"/>
      <c r="BB393" s="26"/>
      <c r="BC393" t="str">
        <f>_xlfn.LET(
    _xlpm.result, _xlfn.XLOOKUP(C393, Table1[company_name], Table1[Separate_removal_target], "NOT FOUND"),
    IF(_xlpm.result = "NOT FOUND", "NOT FOUND", IF(_xlpm.result = 0, "", _xlpm.result))
)</f>
        <v>No</v>
      </c>
      <c r="BD393" t="s">
        <v>86</v>
      </c>
      <c r="BF393" t="s">
        <v>7462</v>
      </c>
      <c r="BG393">
        <v>2050</v>
      </c>
      <c r="BL393" s="26"/>
      <c r="BN393" s="29"/>
      <c r="BP393" s="26"/>
    </row>
    <row r="394" spans="1:68" s="24" customFormat="1" ht="13.4" customHeight="1">
      <c r="A394" s="24">
        <v>391</v>
      </c>
      <c r="C394" s="26" t="s">
        <v>420</v>
      </c>
      <c r="D394" t="s">
        <v>7158</v>
      </c>
      <c r="F394" t="s">
        <v>2602</v>
      </c>
      <c r="H394" s="30" t="s">
        <v>421</v>
      </c>
      <c r="I394" s="24" t="s">
        <v>422</v>
      </c>
      <c r="J394" s="24">
        <v>-0.247</v>
      </c>
      <c r="K394" s="24" t="s">
        <v>423</v>
      </c>
      <c r="L394" s="24">
        <v>7150</v>
      </c>
      <c r="N394" s="26">
        <v>4</v>
      </c>
      <c r="O394" s="24" t="s">
        <v>689</v>
      </c>
      <c r="Q394" s="26"/>
      <c r="R394" s="39"/>
      <c r="S394" s="39"/>
      <c r="T394" s="40"/>
      <c r="U394" s="24" t="s">
        <v>86</v>
      </c>
      <c r="V394" s="24" t="s">
        <v>7324</v>
      </c>
      <c r="W394" s="24" t="s">
        <v>674</v>
      </c>
      <c r="X394" s="24">
        <v>2030</v>
      </c>
      <c r="Y394" s="24" t="s">
        <v>673</v>
      </c>
      <c r="Z394" s="24" t="s">
        <v>674</v>
      </c>
      <c r="AA394" s="24">
        <v>2040</v>
      </c>
      <c r="AB394" s="24" t="s">
        <v>86</v>
      </c>
      <c r="AC394" s="24" t="s">
        <v>86</v>
      </c>
      <c r="AD394" s="24">
        <v>2040</v>
      </c>
      <c r="AE394" s="26">
        <v>2040</v>
      </c>
      <c r="AF394" t="str">
        <f>_xlfn.LET(
    _xlpm.result, _xlfn.XLOOKUP(C394, Table1[company_name], Table1[End_target], "NOT FOUND"),
    IF(_xlpm.result = "NOT FOUND", "NOT FOUND", IF(_xlpm.result = 0, "", _xlpm.result))
)</f>
        <v>Net zero</v>
      </c>
      <c r="AG394"/>
      <c r="AH394"/>
      <c r="AI394"/>
      <c r="AJ394"/>
      <c r="AN394" t="str">
        <f>_xlfn.LET(
    _xlpm.result, _xlfn.XLOOKUP(C394, Table1[company_name], Table1[Carbon_credits], "NOT FOUND"),
    IF(_xlpm.result = "NOT FOUND", "NOT FOUND", IF(_xlpm.result = 0, "", _xlpm.result))
)</f>
        <v>Yes</v>
      </c>
      <c r="AO394"/>
      <c r="AQ394" s="26"/>
      <c r="AR394"/>
      <c r="AS394" t="s">
        <v>691</v>
      </c>
      <c r="AT394" t="s">
        <v>7463</v>
      </c>
      <c r="AU394">
        <v>2050</v>
      </c>
      <c r="AY394" t="s">
        <v>266</v>
      </c>
      <c r="AZ394" t="s">
        <v>880</v>
      </c>
      <c r="BB394" s="26"/>
      <c r="BC394" t="str">
        <f>_xlfn.LET(
    _xlpm.result, _xlfn.XLOOKUP(C394, Table1[company_name], Table1[Separate_removal_target], "NOT FOUND"),
    IF(_xlpm.result = "NOT FOUND", "NOT FOUND", IF(_xlpm.result = 0, "", _xlpm.result))
)</f>
        <v>No</v>
      </c>
      <c r="BD394" t="s">
        <v>86</v>
      </c>
      <c r="BF394" t="s">
        <v>7463</v>
      </c>
      <c r="BG394">
        <v>2050</v>
      </c>
      <c r="BL394" s="26"/>
      <c r="BN394" s="29"/>
      <c r="BP394" s="26"/>
    </row>
    <row r="395" spans="1:68" s="24" customFormat="1" ht="13.4" customHeight="1">
      <c r="A395" s="24">
        <v>392</v>
      </c>
      <c r="C395" s="26" t="s">
        <v>1709</v>
      </c>
      <c r="D395" t="s">
        <v>7168</v>
      </c>
      <c r="F395" t="s">
        <v>3982</v>
      </c>
      <c r="H395" s="30" t="s">
        <v>1710</v>
      </c>
      <c r="I395" s="24" t="s">
        <v>1711</v>
      </c>
      <c r="J395" s="24">
        <v>3.7999999999999999E-2</v>
      </c>
      <c r="K395" s="24" t="s">
        <v>1712</v>
      </c>
      <c r="L395" s="24">
        <v>83959</v>
      </c>
      <c r="N395" s="26">
        <v>16</v>
      </c>
      <c r="O395" s="24" t="s">
        <v>86</v>
      </c>
      <c r="P395" s="24">
        <v>2018</v>
      </c>
      <c r="Q395" s="26">
        <v>2040</v>
      </c>
      <c r="R395" s="39"/>
      <c r="S395" s="39"/>
      <c r="T395" s="40"/>
      <c r="U395" s="24" t="s">
        <v>86</v>
      </c>
      <c r="V395" s="24" t="s">
        <v>7324</v>
      </c>
      <c r="W395" s="24" t="s">
        <v>674</v>
      </c>
      <c r="X395" s="24">
        <v>2031</v>
      </c>
      <c r="AB395" s="24" t="s">
        <v>689</v>
      </c>
      <c r="AC395" s="24" t="s">
        <v>689</v>
      </c>
      <c r="AE395" s="26"/>
      <c r="AF395" t="str">
        <f>_xlfn.LET(
    _xlpm.result, _xlfn.XLOOKUP(C395, Table1[company_name], Table1[End_target], "NOT FOUND"),
    IF(_xlpm.result = "NOT FOUND", "NOT FOUND", IF(_xlpm.result = 0, "", _xlpm.result))
)</f>
        <v>Net zero</v>
      </c>
      <c r="AG395"/>
      <c r="AH395"/>
      <c r="AI395"/>
      <c r="AJ395"/>
      <c r="AN395" t="str">
        <f>_xlfn.LET(
    _xlpm.result, _xlfn.XLOOKUP(C395, Table1[company_name], Table1[Carbon_credits], "NOT FOUND"),
    IF(_xlpm.result = "NOT FOUND", "NOT FOUND", IF(_xlpm.result = 0, "", _xlpm.result))
)</f>
        <v>Not Specified</v>
      </c>
      <c r="AO395"/>
      <c r="AQ395" s="26"/>
      <c r="AR395"/>
      <c r="AS395" t="s">
        <v>2283</v>
      </c>
      <c r="AT395" t="s">
        <v>6385</v>
      </c>
      <c r="AU395">
        <v>2040</v>
      </c>
      <c r="AY395" t="s">
        <v>267</v>
      </c>
      <c r="AZ395" t="s">
        <v>3019</v>
      </c>
      <c r="BB395" s="26"/>
      <c r="BC395" t="str">
        <f>_xlfn.LET(
    _xlpm.result, _xlfn.XLOOKUP(C395, Table1[company_name], Table1[Separate_removal_target], "NOT FOUND"),
    IF(_xlpm.result = "NOT FOUND", "NOT FOUND", IF(_xlpm.result = 0, "", _xlpm.result))
)</f>
        <v>No</v>
      </c>
      <c r="BD395" t="s">
        <v>86</v>
      </c>
      <c r="BF395" t="s">
        <v>6385</v>
      </c>
      <c r="BG395">
        <v>2040</v>
      </c>
      <c r="BL395" s="26"/>
      <c r="BN395" s="29"/>
      <c r="BP395" s="26"/>
    </row>
    <row r="396" spans="1:68" s="24" customFormat="1" ht="13.4" customHeight="1">
      <c r="A396" s="24">
        <v>393</v>
      </c>
      <c r="C396" s="26" t="s">
        <v>1705</v>
      </c>
      <c r="D396" t="s">
        <v>7244</v>
      </c>
      <c r="F396" t="s">
        <v>2277</v>
      </c>
      <c r="H396" s="30" t="s">
        <v>1706</v>
      </c>
      <c r="I396" s="24" t="s">
        <v>1707</v>
      </c>
      <c r="J396" s="24">
        <v>0.215</v>
      </c>
      <c r="K396" s="24" t="s">
        <v>1708</v>
      </c>
      <c r="L396" s="24">
        <v>147189</v>
      </c>
      <c r="N396" s="26">
        <v>4</v>
      </c>
      <c r="O396" s="24" t="s">
        <v>689</v>
      </c>
      <c r="Q396" s="26"/>
      <c r="R396" s="39"/>
      <c r="S396" s="39"/>
      <c r="T396" s="40"/>
      <c r="U396" s="24" t="s">
        <v>86</v>
      </c>
      <c r="V396" s="24" t="s">
        <v>7324</v>
      </c>
      <c r="W396" s="24" t="s">
        <v>674</v>
      </c>
      <c r="X396" s="24">
        <v>2030</v>
      </c>
      <c r="Y396" s="24" t="s">
        <v>673</v>
      </c>
      <c r="Z396" s="24" t="s">
        <v>674</v>
      </c>
      <c r="AA396" s="24">
        <v>2050</v>
      </c>
      <c r="AB396" s="24" t="s">
        <v>86</v>
      </c>
      <c r="AC396" s="24" t="s">
        <v>86</v>
      </c>
      <c r="AD396" s="24">
        <v>2050</v>
      </c>
      <c r="AE396" s="26">
        <v>2050</v>
      </c>
      <c r="AF396" t="str">
        <f>_xlfn.LET(
    _xlpm.result, _xlfn.XLOOKUP(C396, Table1[company_name], Table1[End_target], "NOT FOUND"),
    IF(_xlpm.result = "NOT FOUND", "NOT FOUND", IF(_xlpm.result = 0, "", _xlpm.result))
)</f>
        <v>Net zero</v>
      </c>
      <c r="AG396"/>
      <c r="AH396"/>
      <c r="AI396"/>
      <c r="AJ396"/>
      <c r="AN396" t="str">
        <f>_xlfn.LET(
    _xlpm.result, _xlfn.XLOOKUP(C396, Table1[company_name], Table1[Carbon_credits], "NOT FOUND"),
    IF(_xlpm.result = "NOT FOUND", "NOT FOUND", IF(_xlpm.result = 0, "", _xlpm.result))
)</f>
        <v>Yes</v>
      </c>
      <c r="AO396"/>
      <c r="AQ396" s="26"/>
      <c r="AR396"/>
      <c r="AS396" t="s">
        <v>2283</v>
      </c>
      <c r="AT396" t="s">
        <v>7464</v>
      </c>
      <c r="AU396">
        <v>2050</v>
      </c>
      <c r="AY396" t="s">
        <v>266</v>
      </c>
      <c r="AZ396" t="s">
        <v>3019</v>
      </c>
      <c r="BB396" s="26"/>
      <c r="BC396" t="str">
        <f>_xlfn.LET(
    _xlpm.result, _xlfn.XLOOKUP(C396, Table1[company_name], Table1[Separate_removal_target], "NOT FOUND"),
    IF(_xlpm.result = "NOT FOUND", "NOT FOUND", IF(_xlpm.result = 0, "", _xlpm.result))
)</f>
        <v>No</v>
      </c>
      <c r="BD396" t="s">
        <v>86</v>
      </c>
      <c r="BF396" t="s">
        <v>7464</v>
      </c>
      <c r="BG396">
        <v>2050</v>
      </c>
      <c r="BL396" s="26"/>
      <c r="BN396" s="29"/>
      <c r="BP396" s="26"/>
    </row>
    <row r="397" spans="1:68" s="24" customFormat="1" ht="13.4" customHeight="1">
      <c r="A397" s="24">
        <v>394</v>
      </c>
      <c r="C397" s="26" t="s">
        <v>1741</v>
      </c>
      <c r="D397" t="s">
        <v>7202</v>
      </c>
      <c r="F397" t="s">
        <v>2277</v>
      </c>
      <c r="H397" s="30" t="s">
        <v>1742</v>
      </c>
      <c r="I397" s="24" t="s">
        <v>1743</v>
      </c>
      <c r="J397" s="24">
        <v>0.02</v>
      </c>
      <c r="K397" s="24" t="s">
        <v>1744</v>
      </c>
      <c r="L397" s="24">
        <v>4010</v>
      </c>
      <c r="N397" s="26">
        <v>2</v>
      </c>
      <c r="O397" s="24" t="s">
        <v>689</v>
      </c>
      <c r="Q397" s="26"/>
      <c r="R397" s="39"/>
      <c r="S397" s="39"/>
      <c r="T397" s="40"/>
      <c r="U397" s="24" t="s">
        <v>86</v>
      </c>
      <c r="V397" s="24" t="s">
        <v>7324</v>
      </c>
      <c r="W397" s="24" t="s">
        <v>674</v>
      </c>
      <c r="X397" s="24">
        <v>2030</v>
      </c>
      <c r="Y397" s="24" t="s">
        <v>673</v>
      </c>
      <c r="Z397" s="24" t="s">
        <v>674</v>
      </c>
      <c r="AA397" s="24">
        <v>2050</v>
      </c>
      <c r="AB397" s="24" t="s">
        <v>86</v>
      </c>
      <c r="AC397" s="24" t="s">
        <v>86</v>
      </c>
      <c r="AD397" s="24">
        <v>2050</v>
      </c>
      <c r="AE397" s="26">
        <v>2050</v>
      </c>
      <c r="AF397" t="str">
        <f>_xlfn.LET(
    _xlpm.result, _xlfn.XLOOKUP(C397, Table1[company_name], Table1[End_target], "NOT FOUND"),
    IF(_xlpm.result = "NOT FOUND", "NOT FOUND", IF(_xlpm.result = 0, "", _xlpm.result))
)</f>
        <v/>
      </c>
      <c r="AG397"/>
      <c r="AH397"/>
      <c r="AI397"/>
      <c r="AJ397"/>
      <c r="AN397" t="str">
        <f>_xlfn.LET(
    _xlpm.result, _xlfn.XLOOKUP(C397, Table1[company_name], Table1[Carbon_credits], "NOT FOUND"),
    IF(_xlpm.result = "NOT FOUND", "NOT FOUND", IF(_xlpm.result = 0, "", _xlpm.result))
)</f>
        <v/>
      </c>
      <c r="AO397"/>
      <c r="AQ397" s="26"/>
      <c r="AR397"/>
      <c r="AS397"/>
      <c r="AT397"/>
      <c r="AU397"/>
      <c r="AY397"/>
      <c r="AZ397"/>
      <c r="BB397" s="26"/>
      <c r="BC397" t="str">
        <f>_xlfn.LET(
    _xlpm.result, _xlfn.XLOOKUP(C397, Table1[company_name], Table1[Separate_removal_target], "NOT FOUND"),
    IF(_xlpm.result = "NOT FOUND", "NOT FOUND", IF(_xlpm.result = 0, "", _xlpm.result))
)</f>
        <v/>
      </c>
      <c r="BD397"/>
      <c r="BF397"/>
      <c r="BG397"/>
      <c r="BL397" s="26"/>
      <c r="BN397" s="29"/>
      <c r="BP397" s="26"/>
    </row>
    <row r="398" spans="1:68" s="24" customFormat="1" ht="13.4" customHeight="1">
      <c r="A398" s="24">
        <v>395</v>
      </c>
      <c r="C398" s="26" t="s">
        <v>2177</v>
      </c>
      <c r="D398" t="s">
        <v>7207</v>
      </c>
      <c r="F398" t="s">
        <v>7286</v>
      </c>
      <c r="H398" s="30" t="s">
        <v>2178</v>
      </c>
      <c r="I398" s="24" t="s">
        <v>2179</v>
      </c>
      <c r="J398" s="24">
        <v>0</v>
      </c>
      <c r="K398" s="24" t="s">
        <v>2180</v>
      </c>
      <c r="L398" s="24">
        <v>35000</v>
      </c>
      <c r="N398" s="26">
        <v>3</v>
      </c>
      <c r="O398" s="24" t="s">
        <v>689</v>
      </c>
      <c r="Q398" s="26"/>
      <c r="R398" s="39"/>
      <c r="S398" s="39"/>
      <c r="T398" s="40"/>
      <c r="U398" s="24" t="s">
        <v>86</v>
      </c>
      <c r="V398" s="24" t="s">
        <v>7324</v>
      </c>
      <c r="W398" s="24" t="s">
        <v>674</v>
      </c>
      <c r="X398" s="24">
        <v>2030</v>
      </c>
      <c r="AB398" s="24" t="s">
        <v>689</v>
      </c>
      <c r="AC398" s="24" t="s">
        <v>689</v>
      </c>
      <c r="AE398" s="26"/>
      <c r="AF398" t="str">
        <f>_xlfn.LET(
    _xlpm.result, _xlfn.XLOOKUP(C398, Table1[company_name], Table1[End_target], "NOT FOUND"),
    IF(_xlpm.result = "NOT FOUND", "NOT FOUND", IF(_xlpm.result = 0, "", _xlpm.result))
)</f>
        <v>Net zero</v>
      </c>
      <c r="AG398"/>
      <c r="AH398"/>
      <c r="AI398"/>
      <c r="AJ398"/>
      <c r="AN398" t="str">
        <f>_xlfn.LET(
    _xlpm.result, _xlfn.XLOOKUP(C398, Table1[company_name], Table1[Carbon_credits], "NOT FOUND"),
    IF(_xlpm.result = "NOT FOUND", "NOT FOUND", IF(_xlpm.result = 0, "", _xlpm.result))
)</f>
        <v>Yes</v>
      </c>
      <c r="AO398"/>
      <c r="AQ398" s="26"/>
      <c r="AR398"/>
      <c r="AS398" t="s">
        <v>691</v>
      </c>
      <c r="AT398" t="s">
        <v>7465</v>
      </c>
      <c r="AU398">
        <v>2030</v>
      </c>
      <c r="AY398" t="s">
        <v>266</v>
      </c>
      <c r="AZ398" t="s">
        <v>267</v>
      </c>
      <c r="BB398" s="26"/>
      <c r="BC398" t="str">
        <f>_xlfn.LET(
    _xlpm.result, _xlfn.XLOOKUP(C398, Table1[company_name], Table1[Separate_removal_target], "NOT FOUND"),
    IF(_xlpm.result = "NOT FOUND", "NOT FOUND", IF(_xlpm.result = 0, "", _xlpm.result))
)</f>
        <v>No</v>
      </c>
      <c r="BD398"/>
      <c r="BF398" t="s">
        <v>7465</v>
      </c>
      <c r="BG398">
        <v>2030</v>
      </c>
      <c r="BL398" s="26"/>
      <c r="BN398" s="29"/>
      <c r="BP398" s="26"/>
    </row>
    <row r="399" spans="1:68" s="24" customFormat="1" ht="13.4" customHeight="1">
      <c r="A399" s="24">
        <v>396</v>
      </c>
      <c r="C399" s="26" t="s">
        <v>1750</v>
      </c>
      <c r="D399" t="s">
        <v>7218</v>
      </c>
      <c r="F399" t="s">
        <v>7286</v>
      </c>
      <c r="H399" s="30" t="s">
        <v>1751</v>
      </c>
      <c r="I399" s="24" t="s">
        <v>1752</v>
      </c>
      <c r="J399" s="24">
        <v>-0.42</v>
      </c>
      <c r="K399" s="24" t="s">
        <v>1753</v>
      </c>
      <c r="L399" s="24">
        <v>10730</v>
      </c>
      <c r="N399" s="26">
        <v>18</v>
      </c>
      <c r="O399" s="24" t="s">
        <v>86</v>
      </c>
      <c r="P399" s="24">
        <v>2015</v>
      </c>
      <c r="Q399" s="26">
        <v>2021</v>
      </c>
      <c r="R399" s="39"/>
      <c r="S399" s="39"/>
      <c r="T399" s="40"/>
      <c r="U399" s="24" t="s">
        <v>86</v>
      </c>
      <c r="V399" s="24" t="s">
        <v>7324</v>
      </c>
      <c r="W399" s="24" t="s">
        <v>7399</v>
      </c>
      <c r="X399" s="24">
        <v>2030</v>
      </c>
      <c r="AB399" s="24" t="s">
        <v>689</v>
      </c>
      <c r="AC399" s="24" t="s">
        <v>689</v>
      </c>
      <c r="AE399" s="26"/>
      <c r="AF399" t="str">
        <f>_xlfn.LET(
    _xlpm.result, _xlfn.XLOOKUP(C399, Table1[company_name], Table1[End_target], "NOT FOUND"),
    IF(_xlpm.result = "NOT FOUND", "NOT FOUND", IF(_xlpm.result = 0, "", _xlpm.result))
)</f>
        <v>No target</v>
      </c>
      <c r="AG399"/>
      <c r="AH399"/>
      <c r="AI399"/>
      <c r="AJ399"/>
      <c r="AN399" t="str">
        <f>_xlfn.LET(
    _xlpm.result, _xlfn.XLOOKUP(C399, Table1[company_name], Table1[Carbon_credits], "NOT FOUND"),
    IF(_xlpm.result = "NOT FOUND", "NOT FOUND", IF(_xlpm.result = 0, "", _xlpm.result))
)</f>
        <v>Not Specified</v>
      </c>
      <c r="AO399"/>
      <c r="AQ399" s="26"/>
      <c r="AR399"/>
      <c r="AS399"/>
      <c r="AT399"/>
      <c r="AU399"/>
      <c r="AY399"/>
      <c r="AZ399"/>
      <c r="BB399" s="26"/>
      <c r="BC399" t="str">
        <f>_xlfn.LET(
    _xlpm.result, _xlfn.XLOOKUP(C399, Table1[company_name], Table1[Separate_removal_target], "NOT FOUND"),
    IF(_xlpm.result = "NOT FOUND", "NOT FOUND", IF(_xlpm.result = 0, "", _xlpm.result))
)</f>
        <v>No</v>
      </c>
      <c r="BD399"/>
      <c r="BF399"/>
      <c r="BG399"/>
      <c r="BL399" s="26"/>
      <c r="BN399" s="29"/>
      <c r="BP399" s="26"/>
    </row>
    <row r="400" spans="1:68" s="24" customFormat="1" ht="13.4" customHeight="1">
      <c r="A400" s="24">
        <v>397</v>
      </c>
      <c r="C400" s="26" t="s">
        <v>819</v>
      </c>
      <c r="D400" t="s">
        <v>7221</v>
      </c>
      <c r="F400" t="s">
        <v>2602</v>
      </c>
      <c r="H400" s="30" t="s">
        <v>820</v>
      </c>
      <c r="I400" s="24" t="s">
        <v>821</v>
      </c>
      <c r="J400" s="24">
        <v>-0.13400000000000001</v>
      </c>
      <c r="K400" s="24" t="s">
        <v>822</v>
      </c>
      <c r="L400" s="24">
        <v>15250</v>
      </c>
      <c r="N400" s="26">
        <v>12</v>
      </c>
      <c r="O400" s="24" t="s">
        <v>689</v>
      </c>
      <c r="Q400" s="26"/>
      <c r="R400" s="39"/>
      <c r="S400" s="39"/>
      <c r="T400" s="40"/>
      <c r="U400" s="24" t="s">
        <v>689</v>
      </c>
      <c r="V400" s="24" t="s">
        <v>689</v>
      </c>
      <c r="AB400" s="24" t="s">
        <v>689</v>
      </c>
      <c r="AC400" s="24" t="s">
        <v>689</v>
      </c>
      <c r="AE400" s="26"/>
      <c r="AF400" t="str">
        <f>_xlfn.LET(
    _xlpm.result, _xlfn.XLOOKUP(C400, Table1[company_name], Table1[End_target], "NOT FOUND"),
    IF(_xlpm.result = "NOT FOUND", "NOT FOUND", IF(_xlpm.result = 0, "", _xlpm.result))
)</f>
        <v>Net zero</v>
      </c>
      <c r="AG400"/>
      <c r="AH400"/>
      <c r="AI400"/>
      <c r="AJ400"/>
      <c r="AN400" t="str">
        <f>_xlfn.LET(
    _xlpm.result, _xlfn.XLOOKUP(C400, Table1[company_name], Table1[Carbon_credits], "NOT FOUND"),
    IF(_xlpm.result = "NOT FOUND", "NOT FOUND", IF(_xlpm.result = 0, "", _xlpm.result))
)</f>
        <v>Yes</v>
      </c>
      <c r="AO400"/>
      <c r="AQ400" s="26"/>
      <c r="AR400"/>
      <c r="AS400" t="s">
        <v>691</v>
      </c>
      <c r="AT400" t="s">
        <v>6416</v>
      </c>
      <c r="AU400">
        <v>2050</v>
      </c>
      <c r="AY400" t="s">
        <v>266</v>
      </c>
      <c r="AZ400" t="s">
        <v>418</v>
      </c>
      <c r="BB400" s="26"/>
      <c r="BC400" t="str">
        <f>_xlfn.LET(
    _xlpm.result, _xlfn.XLOOKUP(C400, Table1[company_name], Table1[Separate_removal_target], "NOT FOUND"),
    IF(_xlpm.result = "NOT FOUND", "NOT FOUND", IF(_xlpm.result = 0, "", _xlpm.result))
)</f>
        <v>Yes</v>
      </c>
      <c r="BD400" t="s">
        <v>86</v>
      </c>
      <c r="BF400" t="s">
        <v>6416</v>
      </c>
      <c r="BG400">
        <v>2050</v>
      </c>
      <c r="BL400" s="26"/>
      <c r="BN400" s="29"/>
      <c r="BP400" s="26"/>
    </row>
    <row r="401" spans="1:68" s="24" customFormat="1" ht="13.4" customHeight="1">
      <c r="A401" s="24">
        <v>398</v>
      </c>
      <c r="C401" s="26" t="s">
        <v>1444</v>
      </c>
      <c r="D401" t="s">
        <v>7207</v>
      </c>
      <c r="F401" t="s">
        <v>7286</v>
      </c>
      <c r="H401" s="30" t="s">
        <v>1445</v>
      </c>
      <c r="I401" s="24" t="s">
        <v>1446</v>
      </c>
      <c r="J401" s="24">
        <v>0.61099999999999999</v>
      </c>
      <c r="K401" s="24" t="s">
        <v>1447</v>
      </c>
      <c r="L401" s="24">
        <v>14000</v>
      </c>
      <c r="N401" s="26">
        <v>5</v>
      </c>
      <c r="O401" s="24" t="s">
        <v>689</v>
      </c>
      <c r="Q401" s="26"/>
      <c r="R401" s="39"/>
      <c r="S401" s="39"/>
      <c r="T401" s="40"/>
      <c r="U401" s="24" t="s">
        <v>86</v>
      </c>
      <c r="V401" s="24" t="s">
        <v>7324</v>
      </c>
      <c r="W401" s="24" t="s">
        <v>674</v>
      </c>
      <c r="X401" s="24">
        <v>2030</v>
      </c>
      <c r="AB401" s="24" t="s">
        <v>689</v>
      </c>
      <c r="AC401" s="24" t="s">
        <v>689</v>
      </c>
      <c r="AE401" s="26"/>
      <c r="AF401" t="str">
        <f>_xlfn.LET(
    _xlpm.result, _xlfn.XLOOKUP(C401, Table1[company_name], Table1[End_target], "NOT FOUND"),
    IF(_xlpm.result = "NOT FOUND", "NOT FOUND", IF(_xlpm.result = 0, "", _xlpm.result))
)</f>
        <v>Net zero</v>
      </c>
      <c r="AG401"/>
      <c r="AH401"/>
      <c r="AI401"/>
      <c r="AJ401"/>
      <c r="AN401" t="str">
        <f>_xlfn.LET(
    _xlpm.result, _xlfn.XLOOKUP(C401, Table1[company_name], Table1[Carbon_credits], "NOT FOUND"),
    IF(_xlpm.result = "NOT FOUND", "NOT FOUND", IF(_xlpm.result = 0, "", _xlpm.result))
)</f>
        <v>Yes</v>
      </c>
      <c r="AO401"/>
      <c r="AQ401" s="26"/>
      <c r="AR401"/>
      <c r="AS401" t="s">
        <v>2283</v>
      </c>
      <c r="AT401" t="s">
        <v>7466</v>
      </c>
      <c r="AU401">
        <v>2050</v>
      </c>
      <c r="AY401" t="s">
        <v>266</v>
      </c>
      <c r="AZ401" t="s">
        <v>418</v>
      </c>
      <c r="BB401" s="26"/>
      <c r="BC401" t="str">
        <f>_xlfn.LET(
    _xlpm.result, _xlfn.XLOOKUP(C401, Table1[company_name], Table1[Separate_removal_target], "NOT FOUND"),
    IF(_xlpm.result = "NOT FOUND", "NOT FOUND", IF(_xlpm.result = 0, "", _xlpm.result))
)</f>
        <v>Yes</v>
      </c>
      <c r="BD401"/>
      <c r="BF401" t="s">
        <v>7466</v>
      </c>
      <c r="BG401">
        <v>2050</v>
      </c>
      <c r="BL401" s="26"/>
      <c r="BN401" s="29"/>
      <c r="BP401" s="26"/>
    </row>
    <row r="402" spans="1:68" s="24" customFormat="1" ht="13.4" customHeight="1">
      <c r="A402" s="24">
        <v>399</v>
      </c>
      <c r="C402" s="26" t="s">
        <v>1647</v>
      </c>
      <c r="D402" t="s">
        <v>7204</v>
      </c>
      <c r="F402" t="s">
        <v>7286</v>
      </c>
      <c r="H402" s="30" t="s">
        <v>1648</v>
      </c>
      <c r="I402" s="24" t="s">
        <v>1649</v>
      </c>
      <c r="J402" s="24">
        <v>0.40200000000000002</v>
      </c>
      <c r="K402" s="24" t="s">
        <v>1650</v>
      </c>
      <c r="L402" s="24">
        <v>49000</v>
      </c>
      <c r="N402" s="26">
        <v>8</v>
      </c>
      <c r="O402" s="24" t="s">
        <v>689</v>
      </c>
      <c r="Q402" s="26"/>
      <c r="R402" s="39"/>
      <c r="S402" s="39"/>
      <c r="T402" s="40"/>
      <c r="U402" s="24" t="s">
        <v>86</v>
      </c>
      <c r="V402" s="24" t="s">
        <v>7324</v>
      </c>
      <c r="W402" s="24" t="s">
        <v>674</v>
      </c>
      <c r="X402" s="24" t="s">
        <v>3086</v>
      </c>
      <c r="Y402" s="24" t="s">
        <v>673</v>
      </c>
      <c r="Z402" s="24" t="s">
        <v>674</v>
      </c>
      <c r="AA402" s="24" t="s">
        <v>4262</v>
      </c>
      <c r="AB402" s="24" t="s">
        <v>86</v>
      </c>
      <c r="AC402" s="24" t="s">
        <v>86</v>
      </c>
      <c r="AD402" s="24" t="s">
        <v>4262</v>
      </c>
      <c r="AE402" s="26" t="s">
        <v>4262</v>
      </c>
      <c r="AF402" t="str">
        <f>_xlfn.LET(
    _xlpm.result, _xlfn.XLOOKUP(C402, Table1[company_name], Table1[End_target], "NOT FOUND"),
    IF(_xlpm.result = "NOT FOUND", "NOT FOUND", IF(_xlpm.result = 0, "", _xlpm.result))
)</f>
        <v>Net zero</v>
      </c>
      <c r="AG402"/>
      <c r="AH402"/>
      <c r="AI402"/>
      <c r="AJ402"/>
      <c r="AN402" t="str">
        <f>_xlfn.LET(
    _xlpm.result, _xlfn.XLOOKUP(C402, Table1[company_name], Table1[Carbon_credits], "NOT FOUND"),
    IF(_xlpm.result = "NOT FOUND", "NOT FOUND", IF(_xlpm.result = 0, "", _xlpm.result))
)</f>
        <v>Yes</v>
      </c>
      <c r="AO402"/>
      <c r="AQ402" s="26"/>
      <c r="AR402"/>
      <c r="AS402" t="s">
        <v>2283</v>
      </c>
      <c r="AT402" t="s">
        <v>7467</v>
      </c>
      <c r="AU402">
        <v>2040</v>
      </c>
      <c r="AY402" t="s">
        <v>266</v>
      </c>
      <c r="AZ402" t="s">
        <v>267</v>
      </c>
      <c r="BB402" s="26"/>
      <c r="BC402" t="str">
        <f>_xlfn.LET(
    _xlpm.result, _xlfn.XLOOKUP(C402, Table1[company_name], Table1[Separate_removal_target], "NOT FOUND"),
    IF(_xlpm.result = "NOT FOUND", "NOT FOUND", IF(_xlpm.result = 0, "", _xlpm.result))
)</f>
        <v>No</v>
      </c>
      <c r="BD402" t="s">
        <v>86</v>
      </c>
      <c r="BF402" t="s">
        <v>7467</v>
      </c>
      <c r="BG402">
        <v>2040</v>
      </c>
      <c r="BL402" s="26"/>
      <c r="BN402" s="29"/>
      <c r="BP402" s="26"/>
    </row>
    <row r="403" spans="1:68" s="24" customFormat="1" ht="13.4" customHeight="1">
      <c r="A403" s="24">
        <v>400</v>
      </c>
      <c r="C403" s="26" t="s">
        <v>1185</v>
      </c>
      <c r="D403" t="s">
        <v>7195</v>
      </c>
      <c r="F403" t="s">
        <v>2540</v>
      </c>
      <c r="H403" s="30" t="s">
        <v>1186</v>
      </c>
      <c r="I403" s="24" t="s">
        <v>1187</v>
      </c>
      <c r="J403" s="24">
        <v>1.9E-2</v>
      </c>
      <c r="K403" s="24" t="s">
        <v>1188</v>
      </c>
      <c r="L403" s="24">
        <v>64636</v>
      </c>
      <c r="N403" s="26">
        <v>28</v>
      </c>
      <c r="O403" s="24" t="s">
        <v>86</v>
      </c>
      <c r="P403" s="24">
        <v>2023</v>
      </c>
      <c r="Q403" s="26">
        <v>2050</v>
      </c>
      <c r="R403" s="39"/>
      <c r="S403" s="39"/>
      <c r="T403" s="40"/>
      <c r="U403" s="24" t="s">
        <v>86</v>
      </c>
      <c r="V403" s="24" t="s">
        <v>7324</v>
      </c>
      <c r="W403" s="24" t="s">
        <v>674</v>
      </c>
      <c r="X403" s="24" t="s">
        <v>3086</v>
      </c>
      <c r="Y403" s="24" t="s">
        <v>673</v>
      </c>
      <c r="Z403" s="24" t="s">
        <v>674</v>
      </c>
      <c r="AA403" s="24" t="s">
        <v>4262</v>
      </c>
      <c r="AB403" s="24" t="s">
        <v>86</v>
      </c>
      <c r="AC403" s="24" t="s">
        <v>86</v>
      </c>
      <c r="AD403" s="24" t="s">
        <v>4262</v>
      </c>
      <c r="AE403" s="26" t="s">
        <v>4262</v>
      </c>
      <c r="AF403" t="str">
        <f>_xlfn.LET(
    _xlpm.result, _xlfn.XLOOKUP(C403, Table1[company_name], Table1[End_target], "NOT FOUND"),
    IF(_xlpm.result = "NOT FOUND", "NOT FOUND", IF(_xlpm.result = 0, "", _xlpm.result))
)</f>
        <v>Net zero</v>
      </c>
      <c r="AG403"/>
      <c r="AH403"/>
      <c r="AI403"/>
      <c r="AJ403"/>
      <c r="AN403" t="str">
        <f>_xlfn.LET(
    _xlpm.result, _xlfn.XLOOKUP(C403, Table1[company_name], Table1[Carbon_credits], "NOT FOUND"),
    IF(_xlpm.result = "NOT FOUND", "NOT FOUND", IF(_xlpm.result = 0, "", _xlpm.result))
)</f>
        <v>Yes</v>
      </c>
      <c r="AO403"/>
      <c r="AQ403" s="26"/>
      <c r="AR403"/>
      <c r="AS403" t="s">
        <v>2283</v>
      </c>
      <c r="AT403" t="s">
        <v>7468</v>
      </c>
      <c r="AU403">
        <v>2030</v>
      </c>
      <c r="AY403" t="s">
        <v>266</v>
      </c>
      <c r="AZ403" t="s">
        <v>267</v>
      </c>
      <c r="BB403" s="26"/>
      <c r="BC403" t="str">
        <f>_xlfn.LET(
    _xlpm.result, _xlfn.XLOOKUP(C403, Table1[company_name], Table1[Separate_removal_target], "NOT FOUND"),
    IF(_xlpm.result = "NOT FOUND", "NOT FOUND", IF(_xlpm.result = 0, "", _xlpm.result))
)</f>
        <v>No</v>
      </c>
      <c r="BD403" t="s">
        <v>86</v>
      </c>
      <c r="BF403" t="s">
        <v>7468</v>
      </c>
      <c r="BG403">
        <v>2030</v>
      </c>
      <c r="BL403" s="26"/>
      <c r="BN403" s="29"/>
      <c r="BP403" s="26"/>
    </row>
    <row r="404" spans="1:68" s="24" customFormat="1" ht="13.4" customHeight="1">
      <c r="A404" s="24">
        <v>401</v>
      </c>
      <c r="C404" s="26" t="s">
        <v>1777</v>
      </c>
      <c r="D404" t="s">
        <v>7239</v>
      </c>
      <c r="F404" t="s">
        <v>2277</v>
      </c>
      <c r="H404" s="30" t="s">
        <v>1778</v>
      </c>
      <c r="I404" s="24" t="s">
        <v>1779</v>
      </c>
      <c r="J404" s="24">
        <v>0.17899999999999999</v>
      </c>
      <c r="K404" s="24" t="s">
        <v>1780</v>
      </c>
      <c r="L404" s="24">
        <v>52858</v>
      </c>
      <c r="N404" s="26">
        <v>4</v>
      </c>
      <c r="O404" s="24" t="s">
        <v>689</v>
      </c>
      <c r="Q404" s="26"/>
      <c r="R404" s="39"/>
      <c r="S404" s="39"/>
      <c r="T404" s="40"/>
      <c r="U404" s="24" t="s">
        <v>86</v>
      </c>
      <c r="V404" s="24" t="s">
        <v>7324</v>
      </c>
      <c r="W404" s="24" t="s">
        <v>674</v>
      </c>
      <c r="X404" s="24">
        <v>2030</v>
      </c>
      <c r="Y404" s="24" t="s">
        <v>673</v>
      </c>
      <c r="Z404" s="24" t="s">
        <v>674</v>
      </c>
      <c r="AA404" s="24">
        <v>2050</v>
      </c>
      <c r="AB404" s="24" t="s">
        <v>86</v>
      </c>
      <c r="AC404" s="24" t="s">
        <v>86</v>
      </c>
      <c r="AD404" s="24">
        <v>2050</v>
      </c>
      <c r="AE404" s="26">
        <v>2050</v>
      </c>
      <c r="AF404" t="str">
        <f>_xlfn.LET(
    _xlpm.result, _xlfn.XLOOKUP(C404, Table1[company_name], Table1[End_target], "NOT FOUND"),
    IF(_xlpm.result = "NOT FOUND", "NOT FOUND", IF(_xlpm.result = 0, "", _xlpm.result))
)</f>
        <v/>
      </c>
      <c r="AG404"/>
      <c r="AH404"/>
      <c r="AI404"/>
      <c r="AJ404"/>
      <c r="AN404" t="str">
        <f>_xlfn.LET(
    _xlpm.result, _xlfn.XLOOKUP(C404, Table1[company_name], Table1[Carbon_credits], "NOT FOUND"),
    IF(_xlpm.result = "NOT FOUND", "NOT FOUND", IF(_xlpm.result = 0, "", _xlpm.result))
)</f>
        <v/>
      </c>
      <c r="AO404"/>
      <c r="AQ404" s="26"/>
      <c r="AR404"/>
      <c r="AS404"/>
      <c r="AT404"/>
      <c r="AU404"/>
      <c r="AY404"/>
      <c r="AZ404"/>
      <c r="BB404" s="26"/>
      <c r="BC404" t="str">
        <f>_xlfn.LET(
    _xlpm.result, _xlfn.XLOOKUP(C404, Table1[company_name], Table1[Separate_removal_target], "NOT FOUND"),
    IF(_xlpm.result = "NOT FOUND", "NOT FOUND", IF(_xlpm.result = 0, "", _xlpm.result))
)</f>
        <v/>
      </c>
      <c r="BD404"/>
      <c r="BF404"/>
      <c r="BG404"/>
      <c r="BL404" s="26"/>
      <c r="BN404" s="29"/>
      <c r="BP404" s="26"/>
    </row>
    <row r="405" spans="1:68" s="24" customFormat="1" ht="13.4" customHeight="1">
      <c r="A405" s="24">
        <v>402</v>
      </c>
      <c r="C405" s="26" t="s">
        <v>903</v>
      </c>
      <c r="D405" t="s">
        <v>4633</v>
      </c>
      <c r="F405" t="s">
        <v>7286</v>
      </c>
      <c r="H405" s="30" t="s">
        <v>904</v>
      </c>
      <c r="I405" s="24" t="s">
        <v>905</v>
      </c>
      <c r="J405" s="24">
        <v>-0.309</v>
      </c>
      <c r="K405" s="24" t="s">
        <v>906</v>
      </c>
      <c r="L405" s="24">
        <v>53000</v>
      </c>
      <c r="N405" s="26">
        <v>31</v>
      </c>
      <c r="O405" s="24" t="s">
        <v>689</v>
      </c>
      <c r="Q405" s="26"/>
      <c r="R405" s="39"/>
      <c r="S405" s="39"/>
      <c r="T405" s="40"/>
      <c r="U405" s="24" t="s">
        <v>86</v>
      </c>
      <c r="V405" s="24" t="s">
        <v>7324</v>
      </c>
      <c r="W405" s="24" t="s">
        <v>674</v>
      </c>
      <c r="X405" s="24">
        <v>2030</v>
      </c>
      <c r="AB405" s="24" t="s">
        <v>689</v>
      </c>
      <c r="AC405" s="24" t="s">
        <v>689</v>
      </c>
      <c r="AE405" s="26"/>
      <c r="AF405" t="str">
        <f>_xlfn.LET(
    _xlpm.result, _xlfn.XLOOKUP(C405, Table1[company_name], Table1[End_target], "NOT FOUND"),
    IF(_xlpm.result = "NOT FOUND", "NOT FOUND", IF(_xlpm.result = 0, "", _xlpm.result))
)</f>
        <v>Net zero</v>
      </c>
      <c r="AG405"/>
      <c r="AH405"/>
      <c r="AI405"/>
      <c r="AJ405"/>
      <c r="AN405" t="str">
        <f>_xlfn.LET(
    _xlpm.result, _xlfn.XLOOKUP(C405, Table1[company_name], Table1[Carbon_credits], "NOT FOUND"),
    IF(_xlpm.result = "NOT FOUND", "NOT FOUND", IF(_xlpm.result = 0, "", _xlpm.result))
)</f>
        <v>Yes</v>
      </c>
      <c r="AO405"/>
      <c r="AQ405" s="26"/>
      <c r="AR405"/>
      <c r="AS405"/>
      <c r="AT405"/>
      <c r="AU405"/>
      <c r="AY405"/>
      <c r="AZ405"/>
      <c r="BB405" s="26"/>
      <c r="BC405" t="str">
        <f>_xlfn.LET(
    _xlpm.result, _xlfn.XLOOKUP(C405, Table1[company_name], Table1[Separate_removal_target], "NOT FOUND"),
    IF(_xlpm.result = "NOT FOUND", "NOT FOUND", IF(_xlpm.result = 0, "", _xlpm.result))
)</f>
        <v>No</v>
      </c>
      <c r="BD405"/>
      <c r="BF405"/>
      <c r="BG405"/>
      <c r="BL405" s="26"/>
      <c r="BN405" s="29"/>
      <c r="BP405" s="26"/>
    </row>
    <row r="406" spans="1:68" s="24" customFormat="1" ht="13.4" customHeight="1">
      <c r="A406" s="24">
        <v>403</v>
      </c>
      <c r="C406" s="26" t="s">
        <v>1755</v>
      </c>
      <c r="D406" t="s">
        <v>7168</v>
      </c>
      <c r="F406" t="s">
        <v>2439</v>
      </c>
      <c r="H406" s="30" t="s">
        <v>1756</v>
      </c>
      <c r="I406" s="24" t="s">
        <v>1757</v>
      </c>
      <c r="J406" s="24">
        <v>0.372</v>
      </c>
      <c r="K406" s="24" t="s">
        <v>1758</v>
      </c>
      <c r="L406" s="24">
        <v>110000</v>
      </c>
      <c r="N406" s="26">
        <v>3</v>
      </c>
      <c r="O406" s="24" t="s">
        <v>689</v>
      </c>
      <c r="Q406" s="26"/>
      <c r="R406" s="39"/>
      <c r="S406" s="39"/>
      <c r="T406" s="40"/>
      <c r="U406" s="24" t="s">
        <v>86</v>
      </c>
      <c r="V406" s="24" t="s">
        <v>265</v>
      </c>
      <c r="AB406" s="24" t="s">
        <v>689</v>
      </c>
      <c r="AC406" s="24" t="s">
        <v>689</v>
      </c>
      <c r="AE406" s="26"/>
      <c r="AF406" t="str">
        <f>_xlfn.LET(
    _xlpm.result, _xlfn.XLOOKUP(C406, Table1[company_name], Table1[End_target], "NOT FOUND"),
    IF(_xlpm.result = "NOT FOUND", "NOT FOUND", IF(_xlpm.result = 0, "", _xlpm.result))
)</f>
        <v>No target</v>
      </c>
      <c r="AG406"/>
      <c r="AH406"/>
      <c r="AI406"/>
      <c r="AJ406"/>
      <c r="AN406" t="str">
        <f>_xlfn.LET(
    _xlpm.result, _xlfn.XLOOKUP(C406, Table1[company_name], Table1[Carbon_credits], "NOT FOUND"),
    IF(_xlpm.result = "NOT FOUND", "NOT FOUND", IF(_xlpm.result = 0, "", _xlpm.result))
)</f>
        <v/>
      </c>
      <c r="AO406"/>
      <c r="AQ406" s="26"/>
      <c r="AR406"/>
      <c r="AS406"/>
      <c r="AT406"/>
      <c r="AU406"/>
      <c r="AY406"/>
      <c r="AZ406"/>
      <c r="BB406" s="26"/>
      <c r="BC406" t="str">
        <f>_xlfn.LET(
    _xlpm.result, _xlfn.XLOOKUP(C406, Table1[company_name], Table1[Separate_removal_target], "NOT FOUND"),
    IF(_xlpm.result = "NOT FOUND", "NOT FOUND", IF(_xlpm.result = 0, "", _xlpm.result))
)</f>
        <v/>
      </c>
      <c r="BD406"/>
      <c r="BF406" t="s">
        <v>6470</v>
      </c>
      <c r="BG406">
        <v>2050</v>
      </c>
      <c r="BL406" s="26"/>
      <c r="BN406" s="29"/>
      <c r="BP406" s="26"/>
    </row>
    <row r="407" spans="1:68" s="24" customFormat="1" ht="13.4" customHeight="1">
      <c r="A407" s="24">
        <v>404</v>
      </c>
      <c r="C407" s="26" t="s">
        <v>1032</v>
      </c>
      <c r="D407" t="s">
        <v>7219</v>
      </c>
      <c r="F407" t="s">
        <v>7286</v>
      </c>
      <c r="H407" s="30" t="s">
        <v>1033</v>
      </c>
      <c r="I407" s="24" t="s">
        <v>1034</v>
      </c>
      <c r="J407" s="24">
        <v>8.0000000000000002E-3</v>
      </c>
      <c r="K407" s="24" t="s">
        <v>1035</v>
      </c>
      <c r="L407" s="24">
        <v>102000</v>
      </c>
      <c r="N407" s="26">
        <v>31</v>
      </c>
      <c r="O407" s="24" t="s">
        <v>86</v>
      </c>
      <c r="P407" s="24">
        <v>2022</v>
      </c>
      <c r="Q407" s="26">
        <v>2025</v>
      </c>
      <c r="R407" s="39"/>
      <c r="S407" s="39"/>
      <c r="T407" s="40"/>
      <c r="U407" s="24" t="s">
        <v>86</v>
      </c>
      <c r="V407" s="24" t="s">
        <v>7324</v>
      </c>
      <c r="W407" s="24" t="s">
        <v>7399</v>
      </c>
      <c r="X407" s="24">
        <v>2037</v>
      </c>
      <c r="AB407" s="24" t="s">
        <v>689</v>
      </c>
      <c r="AC407" s="24" t="s">
        <v>689</v>
      </c>
      <c r="AE407" s="26"/>
      <c r="AF407" t="str">
        <f>_xlfn.LET(
    _xlpm.result, _xlfn.XLOOKUP(C407, Table1[company_name], Table1[End_target], "NOT FOUND"),
    IF(_xlpm.result = "NOT FOUND", "NOT FOUND", IF(_xlpm.result = 0, "", _xlpm.result))
)</f>
        <v>Carbon neutral(ity)</v>
      </c>
      <c r="AG407" t="s">
        <v>870</v>
      </c>
      <c r="AH407" t="s">
        <v>691</v>
      </c>
      <c r="AI407" t="s">
        <v>6479</v>
      </c>
      <c r="AJ407">
        <v>2035</v>
      </c>
      <c r="AN407" t="str">
        <f>_xlfn.LET(
    _xlpm.result, _xlfn.XLOOKUP(C407, Table1[company_name], Table1[Carbon_credits], "NOT FOUND"),
    IF(_xlpm.result = "NOT FOUND", "NOT FOUND", IF(_xlpm.result = 0, "", _xlpm.result))
)</f>
        <v>Yes</v>
      </c>
      <c r="AO407" t="s">
        <v>267</v>
      </c>
      <c r="AQ407" s="26"/>
      <c r="AR407"/>
      <c r="AS407"/>
      <c r="AT407"/>
      <c r="AU407"/>
      <c r="AY407"/>
      <c r="AZ407"/>
      <c r="BB407" s="26"/>
      <c r="BC407" t="str">
        <f>_xlfn.LET(
    _xlpm.result, _xlfn.XLOOKUP(C407, Table1[company_name], Table1[Separate_removal_target], "NOT FOUND"),
    IF(_xlpm.result = "NOT FOUND", "NOT FOUND", IF(_xlpm.result = 0, "", _xlpm.result))
)</f>
        <v>Yes</v>
      </c>
      <c r="BD407" t="s">
        <v>86</v>
      </c>
      <c r="BF407" t="s">
        <v>6479</v>
      </c>
      <c r="BG407">
        <v>2035</v>
      </c>
      <c r="BL407" s="26"/>
      <c r="BN407" s="29"/>
      <c r="BP407" s="26"/>
    </row>
    <row r="408" spans="1:68" s="24" customFormat="1" ht="13.4" customHeight="1">
      <c r="A408" s="24">
        <v>405</v>
      </c>
      <c r="C408" s="26" t="s">
        <v>1760</v>
      </c>
      <c r="D408" t="s">
        <v>7206</v>
      </c>
      <c r="F408" t="s">
        <v>2277</v>
      </c>
      <c r="H408" s="30" t="s">
        <v>1761</v>
      </c>
      <c r="I408" s="24" t="s">
        <v>1762</v>
      </c>
      <c r="J408" s="24">
        <v>-0.19600000000000001</v>
      </c>
      <c r="K408" s="24" t="s">
        <v>1763</v>
      </c>
      <c r="L408" s="24">
        <v>11492</v>
      </c>
      <c r="N408" s="26">
        <v>4</v>
      </c>
      <c r="O408" s="24" t="s">
        <v>689</v>
      </c>
      <c r="Q408" s="26"/>
      <c r="R408" s="39"/>
      <c r="S408" s="39"/>
      <c r="T408" s="40"/>
      <c r="U408" s="24" t="s">
        <v>86</v>
      </c>
      <c r="V408" s="24" t="s">
        <v>7324</v>
      </c>
      <c r="W408" s="24" t="s">
        <v>674</v>
      </c>
      <c r="X408" s="24">
        <v>2030</v>
      </c>
      <c r="Y408" s="24" t="s">
        <v>673</v>
      </c>
      <c r="Z408" s="24" t="s">
        <v>674</v>
      </c>
      <c r="AA408" s="24">
        <v>2050</v>
      </c>
      <c r="AB408" s="24" t="s">
        <v>86</v>
      </c>
      <c r="AC408" s="24" t="s">
        <v>86</v>
      </c>
      <c r="AD408" s="24">
        <v>2050</v>
      </c>
      <c r="AE408" s="26">
        <v>2050</v>
      </c>
      <c r="AF408" t="str">
        <f>_xlfn.LET(
    _xlpm.result, _xlfn.XLOOKUP(C408, Table1[company_name], Table1[End_target], "NOT FOUND"),
    IF(_xlpm.result = "NOT FOUND", "NOT FOUND", IF(_xlpm.result = 0, "", _xlpm.result))
)</f>
        <v/>
      </c>
      <c r="AG408"/>
      <c r="AH408"/>
      <c r="AI408"/>
      <c r="AJ408"/>
      <c r="AN408" t="str">
        <f>_xlfn.LET(
    _xlpm.result, _xlfn.XLOOKUP(C408, Table1[company_name], Table1[Carbon_credits], "NOT FOUND"),
    IF(_xlpm.result = "NOT FOUND", "NOT FOUND", IF(_xlpm.result = 0, "", _xlpm.result))
)</f>
        <v/>
      </c>
      <c r="AO408"/>
      <c r="AQ408" s="26"/>
      <c r="AR408"/>
      <c r="AS408"/>
      <c r="AT408"/>
      <c r="AU408"/>
      <c r="AY408"/>
      <c r="AZ408"/>
      <c r="BB408" s="26"/>
      <c r="BC408" t="str">
        <f>_xlfn.LET(
    _xlpm.result, _xlfn.XLOOKUP(C408, Table1[company_name], Table1[Separate_removal_target], "NOT FOUND"),
    IF(_xlpm.result = "NOT FOUND", "NOT FOUND", IF(_xlpm.result = 0, "", _xlpm.result))
)</f>
        <v/>
      </c>
      <c r="BD408"/>
      <c r="BF408"/>
      <c r="BG408"/>
      <c r="BL408" s="26"/>
      <c r="BN408" s="29"/>
      <c r="BP408" s="26"/>
    </row>
    <row r="409" spans="1:68" s="24" customFormat="1" ht="13.4" customHeight="1">
      <c r="A409" s="24">
        <v>406</v>
      </c>
      <c r="C409" s="26" t="s">
        <v>1765</v>
      </c>
      <c r="D409" t="s">
        <v>7219</v>
      </c>
      <c r="F409" t="s">
        <v>2277</v>
      </c>
      <c r="H409" s="30" t="s">
        <v>1766</v>
      </c>
      <c r="I409" s="24" t="s">
        <v>1767</v>
      </c>
      <c r="J409" s="24">
        <v>-0.436</v>
      </c>
      <c r="K409" s="24" t="s">
        <v>1768</v>
      </c>
      <c r="L409" s="24">
        <v>83115</v>
      </c>
      <c r="N409" s="26">
        <v>3</v>
      </c>
      <c r="O409" s="24" t="s">
        <v>689</v>
      </c>
      <c r="Q409" s="26"/>
      <c r="R409" s="39"/>
      <c r="S409" s="39"/>
      <c r="T409" s="40"/>
      <c r="U409" s="24" t="s">
        <v>86</v>
      </c>
      <c r="V409" s="24" t="s">
        <v>7324</v>
      </c>
      <c r="W409" s="24" t="s">
        <v>674</v>
      </c>
      <c r="X409" s="24">
        <v>2030</v>
      </c>
      <c r="Y409" s="24" t="s">
        <v>673</v>
      </c>
      <c r="Z409" s="24" t="s">
        <v>674</v>
      </c>
      <c r="AA409" s="24">
        <v>2050</v>
      </c>
      <c r="AB409" s="24" t="s">
        <v>86</v>
      </c>
      <c r="AC409" s="24" t="s">
        <v>86</v>
      </c>
      <c r="AD409" s="24">
        <v>2050</v>
      </c>
      <c r="AE409" s="26">
        <v>2050</v>
      </c>
      <c r="AF409" t="str">
        <f>_xlfn.LET(
    _xlpm.result, _xlfn.XLOOKUP(C409, Table1[company_name], Table1[End_target], "NOT FOUND"),
    IF(_xlpm.result = "NOT FOUND", "NOT FOUND", IF(_xlpm.result = 0, "", _xlpm.result))
)</f>
        <v/>
      </c>
      <c r="AG409"/>
      <c r="AH409"/>
      <c r="AI409"/>
      <c r="AJ409"/>
      <c r="AN409" t="str">
        <f>_xlfn.LET(
    _xlpm.result, _xlfn.XLOOKUP(C409, Table1[company_name], Table1[Carbon_credits], "NOT FOUND"),
    IF(_xlpm.result = "NOT FOUND", "NOT FOUND", IF(_xlpm.result = 0, "", _xlpm.result))
)</f>
        <v/>
      </c>
      <c r="AO409"/>
      <c r="AQ409" s="26"/>
      <c r="AR409"/>
      <c r="AS409"/>
      <c r="AT409"/>
      <c r="AU409"/>
      <c r="AY409"/>
      <c r="AZ409"/>
      <c r="BB409" s="26"/>
      <c r="BC409" t="str">
        <f>_xlfn.LET(
    _xlpm.result, _xlfn.XLOOKUP(C409, Table1[company_name], Table1[Separate_removal_target], "NOT FOUND"),
    IF(_xlpm.result = "NOT FOUND", "NOT FOUND", IF(_xlpm.result = 0, "", _xlpm.result))
)</f>
        <v/>
      </c>
      <c r="BD409"/>
      <c r="BF409"/>
      <c r="BG409"/>
      <c r="BL409" s="26"/>
      <c r="BN409" s="29"/>
      <c r="BP409" s="26"/>
    </row>
    <row r="410" spans="1:68" s="24" customFormat="1" ht="13.4" customHeight="1">
      <c r="A410" s="24">
        <v>407</v>
      </c>
      <c r="C410" s="26" t="s">
        <v>1771</v>
      </c>
      <c r="D410" t="s">
        <v>7176</v>
      </c>
      <c r="F410" t="s">
        <v>2277</v>
      </c>
      <c r="H410" s="30" t="s">
        <v>1772</v>
      </c>
      <c r="I410" s="24" t="s">
        <v>1773</v>
      </c>
      <c r="J410" s="24">
        <v>0.189</v>
      </c>
      <c r="K410" s="24" t="s">
        <v>1774</v>
      </c>
      <c r="L410" s="24">
        <v>49402</v>
      </c>
      <c r="N410" s="26">
        <v>6</v>
      </c>
      <c r="O410" s="24" t="s">
        <v>86</v>
      </c>
      <c r="P410" s="24">
        <v>2021</v>
      </c>
      <c r="Q410" s="26">
        <v>2023</v>
      </c>
      <c r="R410" s="39"/>
      <c r="S410" s="39"/>
      <c r="T410" s="40"/>
      <c r="U410" s="24" t="s">
        <v>86</v>
      </c>
      <c r="V410" s="24" t="s">
        <v>870</v>
      </c>
      <c r="AB410" s="24" t="s">
        <v>86</v>
      </c>
      <c r="AC410" s="24" t="s">
        <v>689</v>
      </c>
      <c r="AE410" s="26"/>
      <c r="AF410" t="str">
        <f>_xlfn.LET(
    _xlpm.result, _xlfn.XLOOKUP(C410, Table1[company_name], Table1[End_target], "NOT FOUND"),
    IF(_xlpm.result = "NOT FOUND", "NOT FOUND", IF(_xlpm.result = 0, "", _xlpm.result))
)</f>
        <v>No target</v>
      </c>
      <c r="AG410"/>
      <c r="AH410"/>
      <c r="AI410"/>
      <c r="AJ410"/>
      <c r="AN410" t="str">
        <f>_xlfn.LET(
    _xlpm.result, _xlfn.XLOOKUP(C410, Table1[company_name], Table1[Carbon_credits], "NOT FOUND"),
    IF(_xlpm.result = "NOT FOUND", "NOT FOUND", IF(_xlpm.result = 0, "", _xlpm.result))
)</f>
        <v>Not Specified</v>
      </c>
      <c r="AO410"/>
      <c r="AQ410" s="26"/>
      <c r="AR410"/>
      <c r="AS410"/>
      <c r="AT410"/>
      <c r="AU410"/>
      <c r="AY410"/>
      <c r="AZ410"/>
      <c r="BB410" s="26"/>
      <c r="BC410" t="str">
        <f>_xlfn.LET(
    _xlpm.result, _xlfn.XLOOKUP(C410, Table1[company_name], Table1[Separate_removal_target], "NOT FOUND"),
    IF(_xlpm.result = "NOT FOUND", "NOT FOUND", IF(_xlpm.result = 0, "", _xlpm.result))
)</f>
        <v>No</v>
      </c>
      <c r="BD410"/>
      <c r="BF410"/>
      <c r="BG410"/>
      <c r="BL410" s="26"/>
      <c r="BN410" s="29"/>
      <c r="BP410" s="26"/>
    </row>
    <row r="411" spans="1:68" s="24" customFormat="1" ht="13.4" customHeight="1">
      <c r="A411" s="24">
        <v>408</v>
      </c>
      <c r="C411" s="26" t="s">
        <v>1938</v>
      </c>
      <c r="D411" t="s">
        <v>7196</v>
      </c>
      <c r="F411" t="s">
        <v>2540</v>
      </c>
      <c r="H411" s="30" t="s">
        <v>1939</v>
      </c>
      <c r="I411" s="24" t="s">
        <v>1940</v>
      </c>
      <c r="J411" s="24">
        <v>0.24399999999999999</v>
      </c>
      <c r="K411" s="24" t="s">
        <v>1941</v>
      </c>
      <c r="L411" s="24">
        <v>74077</v>
      </c>
      <c r="N411" s="26">
        <v>31</v>
      </c>
      <c r="O411" s="24" t="s">
        <v>689</v>
      </c>
      <c r="Q411" s="26"/>
      <c r="R411" s="39"/>
      <c r="S411" s="39"/>
      <c r="T411" s="40"/>
      <c r="U411" s="24" t="s">
        <v>86</v>
      </c>
      <c r="V411" s="24" t="s">
        <v>870</v>
      </c>
      <c r="AB411" s="24" t="s">
        <v>86</v>
      </c>
      <c r="AC411" s="24" t="s">
        <v>689</v>
      </c>
      <c r="AE411" s="26"/>
      <c r="AF411" t="str">
        <f>_xlfn.LET(
    _xlpm.result, _xlfn.XLOOKUP(C411, Table1[company_name], Table1[End_target], "NOT FOUND"),
    IF(_xlpm.result = "NOT FOUND", "NOT FOUND", IF(_xlpm.result = 0, "", _xlpm.result))
)</f>
        <v>Carbon neutral(ity)</v>
      </c>
      <c r="AG411"/>
      <c r="AH411"/>
      <c r="AI411"/>
      <c r="AJ411"/>
      <c r="AN411" t="str">
        <f>_xlfn.LET(
    _xlpm.result, _xlfn.XLOOKUP(C411, Table1[company_name], Table1[Carbon_credits], "NOT FOUND"),
    IF(_xlpm.result = "NOT FOUND", "NOT FOUND", IF(_xlpm.result = 0, "", _xlpm.result))
)</f>
        <v>Yes</v>
      </c>
      <c r="AO411"/>
      <c r="AQ411" s="26"/>
      <c r="AR411"/>
      <c r="AS411"/>
      <c r="AT411"/>
      <c r="AU411"/>
      <c r="AY411"/>
      <c r="AZ411"/>
      <c r="BB411" s="26"/>
      <c r="BC411" t="str">
        <f>_xlfn.LET(
    _xlpm.result, _xlfn.XLOOKUP(C411, Table1[company_name], Table1[Separate_removal_target], "NOT FOUND"),
    IF(_xlpm.result = "NOT FOUND", "NOT FOUND", IF(_xlpm.result = 0, "", _xlpm.result))
)</f>
        <v>No</v>
      </c>
      <c r="BD411" t="s">
        <v>86</v>
      </c>
      <c r="BF411" t="s">
        <v>6492</v>
      </c>
      <c r="BG411">
        <v>2070</v>
      </c>
      <c r="BL411" s="26"/>
      <c r="BN411" s="29"/>
      <c r="BP411" s="26"/>
    </row>
    <row r="412" spans="1:68" s="24" customFormat="1" ht="13.4" customHeight="1">
      <c r="A412" s="24">
        <v>409</v>
      </c>
      <c r="C412" s="26" t="s">
        <v>2120</v>
      </c>
      <c r="D412" t="s">
        <v>7158</v>
      </c>
      <c r="F412" t="s">
        <v>2800</v>
      </c>
      <c r="H412" s="30" t="s">
        <v>2121</v>
      </c>
      <c r="I412" s="24" t="s">
        <v>2122</v>
      </c>
      <c r="J412" s="24">
        <v>-0.22800000000000001</v>
      </c>
      <c r="K412" s="24" t="s">
        <v>2123</v>
      </c>
      <c r="L412" s="24">
        <v>64610</v>
      </c>
      <c r="N412" s="26">
        <v>19</v>
      </c>
      <c r="O412" s="24" t="s">
        <v>689</v>
      </c>
      <c r="Q412" s="26"/>
      <c r="R412" s="39"/>
      <c r="S412" s="39"/>
      <c r="T412" s="40"/>
      <c r="U412" s="24" t="s">
        <v>86</v>
      </c>
      <c r="V412" s="24" t="s">
        <v>265</v>
      </c>
      <c r="AB412" s="24" t="s">
        <v>689</v>
      </c>
      <c r="AC412" s="24" t="s">
        <v>689</v>
      </c>
      <c r="AE412" s="26"/>
      <c r="AF412" t="str">
        <f>_xlfn.LET(
    _xlpm.result, _xlfn.XLOOKUP(C412, Table1[company_name], Table1[End_target], "NOT FOUND"),
    IF(_xlpm.result = "NOT FOUND", "NOT FOUND", IF(_xlpm.result = 0, "", _xlpm.result))
)</f>
        <v>Net zero</v>
      </c>
      <c r="AG412"/>
      <c r="AH412"/>
      <c r="AI412"/>
      <c r="AJ412"/>
      <c r="AN412" t="str">
        <f>_xlfn.LET(
    _xlpm.result, _xlfn.XLOOKUP(C412, Table1[company_name], Table1[Carbon_credits], "NOT FOUND"),
    IF(_xlpm.result = "NOT FOUND", "NOT FOUND", IF(_xlpm.result = 0, "", _xlpm.result))
)</f>
        <v>Yes</v>
      </c>
      <c r="AO412"/>
      <c r="AQ412" s="26"/>
      <c r="AR412"/>
      <c r="AS412" t="s">
        <v>691</v>
      </c>
      <c r="AT412" t="s">
        <v>6504</v>
      </c>
      <c r="AU412">
        <v>2050</v>
      </c>
      <c r="AY412" t="s">
        <v>266</v>
      </c>
      <c r="AZ412" t="s">
        <v>3019</v>
      </c>
      <c r="BB412" s="26"/>
      <c r="BC412" t="str">
        <f>_xlfn.LET(
    _xlpm.result, _xlfn.XLOOKUP(C412, Table1[company_name], Table1[Separate_removal_target], "NOT FOUND"),
    IF(_xlpm.result = "NOT FOUND", "NOT FOUND", IF(_xlpm.result = 0, "", _xlpm.result))
)</f>
        <v>No</v>
      </c>
      <c r="BD412" t="s">
        <v>86</v>
      </c>
      <c r="BF412" t="s">
        <v>6504</v>
      </c>
      <c r="BG412">
        <v>2050</v>
      </c>
      <c r="BL412" s="26"/>
      <c r="BN412" s="29"/>
      <c r="BP412" s="26"/>
    </row>
    <row r="413" spans="1:68" s="24" customFormat="1" ht="13.4" customHeight="1">
      <c r="A413" s="24">
        <v>410</v>
      </c>
      <c r="C413" s="26" t="s">
        <v>1995</v>
      </c>
      <c r="D413" t="s">
        <v>7206</v>
      </c>
      <c r="F413" t="s">
        <v>2428</v>
      </c>
      <c r="H413" s="30" t="s">
        <v>1996</v>
      </c>
      <c r="I413" s="24" t="s">
        <v>1997</v>
      </c>
      <c r="J413" s="24">
        <v>0</v>
      </c>
      <c r="K413" s="24" t="s">
        <v>1998</v>
      </c>
      <c r="L413" s="24">
        <v>98120</v>
      </c>
      <c r="N413" s="26">
        <v>31</v>
      </c>
      <c r="O413" s="24" t="s">
        <v>689</v>
      </c>
      <c r="Q413" s="26"/>
      <c r="R413" s="39"/>
      <c r="S413" s="39"/>
      <c r="T413" s="40"/>
      <c r="U413" s="24" t="s">
        <v>86</v>
      </c>
      <c r="V413" s="24" t="s">
        <v>7324</v>
      </c>
      <c r="W413" s="24" t="s">
        <v>674</v>
      </c>
      <c r="X413" s="24" t="s">
        <v>3086</v>
      </c>
      <c r="Y413" s="24" t="s">
        <v>673</v>
      </c>
      <c r="Z413" s="24" t="s">
        <v>674</v>
      </c>
      <c r="AA413" s="24" t="s">
        <v>4274</v>
      </c>
      <c r="AB413" s="24" t="s">
        <v>86</v>
      </c>
      <c r="AC413" s="24" t="s">
        <v>86</v>
      </c>
      <c r="AD413" s="24" t="s">
        <v>4274</v>
      </c>
      <c r="AE413" s="26" t="s">
        <v>4274</v>
      </c>
      <c r="AF413" t="str">
        <f>_xlfn.LET(
    _xlpm.result, _xlfn.XLOOKUP(C413, Table1[company_name], Table1[End_target], "NOT FOUND"),
    IF(_xlpm.result = "NOT FOUND", "NOT FOUND", IF(_xlpm.result = 0, "", _xlpm.result))
)</f>
        <v>Climate neutral</v>
      </c>
      <c r="AG413" t="s">
        <v>870</v>
      </c>
      <c r="AH413" t="s">
        <v>691</v>
      </c>
      <c r="AI413" t="s">
        <v>6517</v>
      </c>
      <c r="AJ413">
        <v>2045</v>
      </c>
      <c r="AN413" t="str">
        <f>_xlfn.LET(
    _xlpm.result, _xlfn.XLOOKUP(C413, Table1[company_name], Table1[Carbon_credits], "NOT FOUND"),
    IF(_xlpm.result = "NOT FOUND", "NOT FOUND", IF(_xlpm.result = 0, "", _xlpm.result))
)</f>
        <v>Not Specified</v>
      </c>
      <c r="AO413" t="s">
        <v>880</v>
      </c>
      <c r="AQ413" s="26"/>
      <c r="AR413"/>
      <c r="AS413"/>
      <c r="AT413"/>
      <c r="AU413"/>
      <c r="AY413"/>
      <c r="AZ413"/>
      <c r="BB413" s="26"/>
      <c r="BC413" t="str">
        <f>_xlfn.LET(
    _xlpm.result, _xlfn.XLOOKUP(C413, Table1[company_name], Table1[Separate_removal_target], "NOT FOUND"),
    IF(_xlpm.result = "NOT FOUND", "NOT FOUND", IF(_xlpm.result = 0, "", _xlpm.result))
)</f>
        <v>No</v>
      </c>
      <c r="BD413" t="s">
        <v>86</v>
      </c>
      <c r="BF413" t="s">
        <v>6517</v>
      </c>
      <c r="BG413">
        <v>2045</v>
      </c>
      <c r="BL413" s="26"/>
      <c r="BN413" s="29"/>
      <c r="BP413" s="26"/>
    </row>
    <row r="414" spans="1:68" s="24" customFormat="1" ht="13.4" customHeight="1">
      <c r="A414" s="24">
        <v>411</v>
      </c>
      <c r="C414" s="26" t="s">
        <v>1717</v>
      </c>
      <c r="D414" t="s">
        <v>7185</v>
      </c>
      <c r="F414" t="s">
        <v>7286</v>
      </c>
      <c r="H414" s="30" t="s">
        <v>1718</v>
      </c>
      <c r="I414" s="24" t="s">
        <v>1719</v>
      </c>
      <c r="J414" s="24">
        <v>0.498</v>
      </c>
      <c r="K414" s="24" t="s">
        <v>1720</v>
      </c>
      <c r="L414" s="24">
        <v>76453</v>
      </c>
      <c r="N414" s="26">
        <v>3</v>
      </c>
      <c r="O414" s="24" t="s">
        <v>689</v>
      </c>
      <c r="Q414" s="26"/>
      <c r="R414" s="39"/>
      <c r="S414" s="39"/>
      <c r="T414" s="40"/>
      <c r="U414" s="24" t="s">
        <v>86</v>
      </c>
      <c r="V414" s="24" t="s">
        <v>7324</v>
      </c>
      <c r="W414" s="24" t="s">
        <v>674</v>
      </c>
      <c r="X414" s="24" t="s">
        <v>4099</v>
      </c>
      <c r="Y414" s="24" t="s">
        <v>673</v>
      </c>
      <c r="Z414" s="24" t="s">
        <v>674</v>
      </c>
      <c r="AA414" s="24" t="s">
        <v>6527</v>
      </c>
      <c r="AB414" s="24" t="s">
        <v>86</v>
      </c>
      <c r="AC414" s="24" t="s">
        <v>86</v>
      </c>
      <c r="AD414" s="24" t="s">
        <v>6527</v>
      </c>
      <c r="AE414" s="26" t="s">
        <v>6527</v>
      </c>
      <c r="AF414" t="str">
        <f>_xlfn.LET(
    _xlpm.result, _xlfn.XLOOKUP(C414, Table1[company_name], Table1[End_target], "NOT FOUND"),
    IF(_xlpm.result = "NOT FOUND", "NOT FOUND", IF(_xlpm.result = 0, "", _xlpm.result))
)</f>
        <v>Net zero</v>
      </c>
      <c r="AG414"/>
      <c r="AH414"/>
      <c r="AI414"/>
      <c r="AJ414"/>
      <c r="AN414" t="str">
        <f>_xlfn.LET(
    _xlpm.result, _xlfn.XLOOKUP(C414, Table1[company_name], Table1[Carbon_credits], "NOT FOUND"),
    IF(_xlpm.result = "NOT FOUND", "NOT FOUND", IF(_xlpm.result = 0, "", _xlpm.result))
)</f>
        <v>Yes</v>
      </c>
      <c r="AO414"/>
      <c r="AQ414" s="26"/>
      <c r="AR414"/>
      <c r="AS414"/>
      <c r="AT414"/>
      <c r="AU414"/>
      <c r="AY414"/>
      <c r="AZ414"/>
      <c r="BB414" s="26"/>
      <c r="BC414" t="str">
        <f>_xlfn.LET(
    _xlpm.result, _xlfn.XLOOKUP(C414, Table1[company_name], Table1[Separate_removal_target], "NOT FOUND"),
    IF(_xlpm.result = "NOT FOUND", "NOT FOUND", IF(_xlpm.result = 0, "", _xlpm.result))
)</f>
        <v>Yes</v>
      </c>
      <c r="BD414"/>
      <c r="BF414"/>
      <c r="BG414"/>
      <c r="BL414" s="26"/>
      <c r="BN414" s="29"/>
      <c r="BP414" s="26"/>
    </row>
    <row r="415" spans="1:68" s="24" customFormat="1" ht="13.4" customHeight="1">
      <c r="A415" s="24">
        <v>412</v>
      </c>
      <c r="C415" s="26" t="s">
        <v>1588</v>
      </c>
      <c r="D415" t="s">
        <v>6539</v>
      </c>
      <c r="F415" t="s">
        <v>7286</v>
      </c>
      <c r="H415" s="30" t="s">
        <v>1589</v>
      </c>
      <c r="I415" s="24" t="s">
        <v>1590</v>
      </c>
      <c r="J415" s="24">
        <v>-9.7000000000000003E-2</v>
      </c>
      <c r="K415" s="24" t="s">
        <v>1591</v>
      </c>
      <c r="L415" s="24">
        <v>83100</v>
      </c>
      <c r="N415" s="26">
        <v>17</v>
      </c>
      <c r="O415" s="24" t="s">
        <v>689</v>
      </c>
      <c r="Q415" s="26"/>
      <c r="R415" s="39"/>
      <c r="S415" s="39"/>
      <c r="T415" s="40"/>
      <c r="U415" s="24" t="s">
        <v>86</v>
      </c>
      <c r="V415" s="24" t="s">
        <v>7324</v>
      </c>
      <c r="W415" s="24" t="s">
        <v>674</v>
      </c>
      <c r="X415" s="24">
        <v>2030</v>
      </c>
      <c r="Y415" s="24" t="s">
        <v>673</v>
      </c>
      <c r="Z415" s="24" t="s">
        <v>674</v>
      </c>
      <c r="AA415" s="24">
        <v>2040</v>
      </c>
      <c r="AB415" s="24" t="s">
        <v>86</v>
      </c>
      <c r="AC415" s="24" t="s">
        <v>86</v>
      </c>
      <c r="AD415" s="24">
        <v>2040</v>
      </c>
      <c r="AE415" s="26">
        <v>2040</v>
      </c>
      <c r="AF415" t="str">
        <f>_xlfn.LET(
    _xlpm.result, _xlfn.XLOOKUP(C415, Table1[company_name], Table1[End_target], "NOT FOUND"),
    IF(_xlpm.result = "NOT FOUND", "NOT FOUND", IF(_xlpm.result = 0, "", _xlpm.result))
)</f>
        <v>Net zero</v>
      </c>
      <c r="AG415"/>
      <c r="AH415"/>
      <c r="AI415"/>
      <c r="AJ415"/>
      <c r="AN415" t="str">
        <f>_xlfn.LET(
    _xlpm.result, _xlfn.XLOOKUP(C415, Table1[company_name], Table1[Carbon_credits], "NOT FOUND"),
    IF(_xlpm.result = "NOT FOUND", "NOT FOUND", IF(_xlpm.result = 0, "", _xlpm.result))
)</f>
        <v>Yes</v>
      </c>
      <c r="AO415"/>
      <c r="AQ415" s="26"/>
      <c r="AR415"/>
      <c r="AS415" t="s">
        <v>2283</v>
      </c>
      <c r="AT415" t="s">
        <v>6541</v>
      </c>
      <c r="AU415">
        <v>2040</v>
      </c>
      <c r="AY415" t="s">
        <v>266</v>
      </c>
      <c r="AZ415" t="s">
        <v>3019</v>
      </c>
      <c r="BB415" s="26"/>
      <c r="BC415" t="str">
        <f>_xlfn.LET(
    _xlpm.result, _xlfn.XLOOKUP(C415, Table1[company_name], Table1[Separate_removal_target], "NOT FOUND"),
    IF(_xlpm.result = "NOT FOUND", "NOT FOUND", IF(_xlpm.result = 0, "", _xlpm.result))
)</f>
        <v>No</v>
      </c>
      <c r="BD415" t="s">
        <v>86</v>
      </c>
      <c r="BF415" t="s">
        <v>6541</v>
      </c>
      <c r="BG415">
        <v>2040</v>
      </c>
      <c r="BL415" s="26"/>
      <c r="BN415" s="29"/>
      <c r="BP415" s="26"/>
    </row>
    <row r="416" spans="1:68" s="24" customFormat="1" ht="13.4" customHeight="1">
      <c r="A416" s="24">
        <v>413</v>
      </c>
      <c r="C416" s="26" t="s">
        <v>1783</v>
      </c>
      <c r="D416" t="s">
        <v>7222</v>
      </c>
      <c r="F416" t="s">
        <v>7286</v>
      </c>
      <c r="H416" s="30" t="s">
        <v>1784</v>
      </c>
      <c r="I416" s="24" t="s">
        <v>1785</v>
      </c>
      <c r="J416" s="24">
        <v>-2.4E-2</v>
      </c>
      <c r="K416" s="24" t="s">
        <v>1786</v>
      </c>
      <c r="L416" s="24">
        <v>30000</v>
      </c>
      <c r="N416" s="26">
        <v>8</v>
      </c>
      <c r="O416" s="24" t="s">
        <v>689</v>
      </c>
      <c r="Q416" s="26"/>
      <c r="R416" s="39"/>
      <c r="S416" s="39"/>
      <c r="T416" s="40"/>
      <c r="U416" s="24" t="s">
        <v>86</v>
      </c>
      <c r="V416" s="24" t="s">
        <v>7324</v>
      </c>
      <c r="W416" s="24" t="s">
        <v>7399</v>
      </c>
      <c r="X416" s="24">
        <v>2032</v>
      </c>
      <c r="AB416" s="24" t="s">
        <v>689</v>
      </c>
      <c r="AC416" s="24" t="s">
        <v>689</v>
      </c>
      <c r="AE416" s="26"/>
      <c r="AF416" t="str">
        <f>_xlfn.LET(
    _xlpm.result, _xlfn.XLOOKUP(C416, Table1[company_name], Table1[End_target], "NOT FOUND"),
    IF(_xlpm.result = "NOT FOUND", "NOT FOUND", IF(_xlpm.result = 0, "", _xlpm.result))
)</f>
        <v>Emissions reduction target</v>
      </c>
      <c r="AG416"/>
      <c r="AH416"/>
      <c r="AI416"/>
      <c r="AJ416"/>
      <c r="AN416" t="str">
        <f>_xlfn.LET(
    _xlpm.result, _xlfn.XLOOKUP(C416, Table1[company_name], Table1[Carbon_credits], "NOT FOUND"),
    IF(_xlpm.result = "NOT FOUND", "NOT FOUND", IF(_xlpm.result = 0, "", _xlpm.result))
)</f>
        <v>Not Specified</v>
      </c>
      <c r="AO416"/>
      <c r="AQ416" s="26"/>
      <c r="AR416"/>
      <c r="AS416"/>
      <c r="AT416"/>
      <c r="AU416"/>
      <c r="AY416"/>
      <c r="AZ416"/>
      <c r="BB416" s="26"/>
      <c r="BC416" t="str">
        <f>_xlfn.LET(
    _xlpm.result, _xlfn.XLOOKUP(C416, Table1[company_name], Table1[Separate_removal_target], "NOT FOUND"),
    IF(_xlpm.result = "NOT FOUND", "NOT FOUND", IF(_xlpm.result = 0, "", _xlpm.result))
)</f>
        <v>No</v>
      </c>
      <c r="BD416" t="s">
        <v>86</v>
      </c>
      <c r="BF416" t="s">
        <v>7469</v>
      </c>
      <c r="BG416">
        <v>2032</v>
      </c>
      <c r="BL416" s="26"/>
      <c r="BN416" s="29"/>
      <c r="BP416" s="26"/>
    </row>
    <row r="417" spans="1:68" s="24" customFormat="1" ht="13.4" customHeight="1">
      <c r="A417" s="24">
        <v>414</v>
      </c>
      <c r="C417" s="26" t="s">
        <v>1787</v>
      </c>
      <c r="D417" t="s">
        <v>7202</v>
      </c>
      <c r="F417" t="s">
        <v>2277</v>
      </c>
      <c r="H417" s="30" t="s">
        <v>1788</v>
      </c>
      <c r="I417" s="24" t="s">
        <v>1789</v>
      </c>
      <c r="J417" s="24">
        <v>-0.42099999999999999</v>
      </c>
      <c r="K417" s="24" t="s">
        <v>1790</v>
      </c>
      <c r="L417" s="24">
        <v>100057</v>
      </c>
      <c r="N417" s="26">
        <v>6</v>
      </c>
      <c r="O417" s="24" t="s">
        <v>689</v>
      </c>
      <c r="Q417" s="26"/>
      <c r="R417" s="39"/>
      <c r="S417" s="39"/>
      <c r="T417" s="40"/>
      <c r="U417" s="24" t="s">
        <v>689</v>
      </c>
      <c r="V417" s="24" t="s">
        <v>689</v>
      </c>
      <c r="AB417" s="24" t="s">
        <v>689</v>
      </c>
      <c r="AC417" s="24" t="s">
        <v>689</v>
      </c>
      <c r="AE417" s="26"/>
      <c r="AF417" t="str">
        <f>_xlfn.LET(
    _xlpm.result, _xlfn.XLOOKUP(C417, Table1[company_name], Table1[End_target], "NOT FOUND"),
    IF(_xlpm.result = "NOT FOUND", "NOT FOUND", IF(_xlpm.result = 0, "", _xlpm.result))
)</f>
        <v/>
      </c>
      <c r="AG417"/>
      <c r="AH417"/>
      <c r="AI417"/>
      <c r="AJ417"/>
      <c r="AN417" t="str">
        <f>_xlfn.LET(
    _xlpm.result, _xlfn.XLOOKUP(C417, Table1[company_name], Table1[Carbon_credits], "NOT FOUND"),
    IF(_xlpm.result = "NOT FOUND", "NOT FOUND", IF(_xlpm.result = 0, "", _xlpm.result))
)</f>
        <v/>
      </c>
      <c r="AO417"/>
      <c r="AQ417" s="26"/>
      <c r="AR417"/>
      <c r="AS417"/>
      <c r="AT417"/>
      <c r="AU417"/>
      <c r="AY417"/>
      <c r="AZ417"/>
      <c r="BB417" s="26"/>
      <c r="BC417" t="str">
        <f>_xlfn.LET(
    _xlpm.result, _xlfn.XLOOKUP(C417, Table1[company_name], Table1[Separate_removal_target], "NOT FOUND"),
    IF(_xlpm.result = "NOT FOUND", "NOT FOUND", IF(_xlpm.result = 0, "", _xlpm.result))
)</f>
        <v/>
      </c>
      <c r="BD417"/>
      <c r="BF417"/>
      <c r="BG417"/>
      <c r="BL417" s="26"/>
      <c r="BN417" s="29"/>
      <c r="BP417" s="26"/>
    </row>
    <row r="418" spans="1:68" s="24" customFormat="1" ht="13.4" customHeight="1">
      <c r="A418" s="24">
        <v>415</v>
      </c>
      <c r="C418" s="26" t="s">
        <v>2185</v>
      </c>
      <c r="D418" t="s">
        <v>7190</v>
      </c>
      <c r="F418" t="s">
        <v>2418</v>
      </c>
      <c r="H418" s="30" t="s">
        <v>2186</v>
      </c>
      <c r="I418" s="24" t="s">
        <v>2187</v>
      </c>
      <c r="J418" s="24">
        <v>-3.7999999999999999E-2</v>
      </c>
      <c r="K418" s="24" t="s">
        <v>2188</v>
      </c>
      <c r="L418" s="24">
        <v>35240</v>
      </c>
      <c r="N418" s="26">
        <v>17</v>
      </c>
      <c r="O418" s="24" t="s">
        <v>86</v>
      </c>
      <c r="P418" s="24">
        <v>2019</v>
      </c>
      <c r="Q418" s="26">
        <v>2025</v>
      </c>
      <c r="R418" s="39"/>
      <c r="S418" s="39"/>
      <c r="T418" s="40"/>
      <c r="U418" s="24" t="s">
        <v>86</v>
      </c>
      <c r="V418" s="24" t="s">
        <v>7324</v>
      </c>
      <c r="W418" s="24" t="s">
        <v>674</v>
      </c>
      <c r="X418" s="24">
        <v>2025</v>
      </c>
      <c r="AB418" s="24" t="s">
        <v>689</v>
      </c>
      <c r="AC418" s="24" t="s">
        <v>689</v>
      </c>
      <c r="AE418" s="26"/>
      <c r="AF418" t="str">
        <f>_xlfn.LET(
    _xlpm.result, _xlfn.XLOOKUP(C418, Table1[company_name], Table1[End_target], "NOT FOUND"),
    IF(_xlpm.result = "NOT FOUND", "NOT FOUND", IF(_xlpm.result = 0, "", _xlpm.result))
)</f>
        <v>Net zero</v>
      </c>
      <c r="AG418"/>
      <c r="AH418"/>
      <c r="AI418"/>
      <c r="AJ418"/>
      <c r="AN418" t="str">
        <f>_xlfn.LET(
    _xlpm.result, _xlfn.XLOOKUP(C418, Table1[company_name], Table1[Carbon_credits], "NOT FOUND"),
    IF(_xlpm.result = "NOT FOUND", "NOT FOUND", IF(_xlpm.result = 0, "", _xlpm.result))
)</f>
        <v>Yes</v>
      </c>
      <c r="AO418"/>
      <c r="AQ418" s="26"/>
      <c r="AR418"/>
      <c r="AS418"/>
      <c r="AT418"/>
      <c r="AU418"/>
      <c r="AY418"/>
      <c r="AZ418"/>
      <c r="BB418" s="26"/>
      <c r="BC418" t="str">
        <f>_xlfn.LET(
    _xlpm.result, _xlfn.XLOOKUP(C418, Table1[company_name], Table1[Separate_removal_target], "NOT FOUND"),
    IF(_xlpm.result = "NOT FOUND", "NOT FOUND", IF(_xlpm.result = 0, "", _xlpm.result))
)</f>
        <v>No</v>
      </c>
      <c r="BD418"/>
      <c r="BF418"/>
      <c r="BG418"/>
      <c r="BL418" s="26"/>
      <c r="BN418" s="29"/>
      <c r="BP418" s="26"/>
    </row>
    <row r="419" spans="1:68" s="24" customFormat="1" ht="13.4" customHeight="1">
      <c r="A419" s="24">
        <v>416</v>
      </c>
      <c r="C419" s="26" t="s">
        <v>1793</v>
      </c>
      <c r="D419" t="s">
        <v>7206</v>
      </c>
      <c r="F419" t="s">
        <v>2277</v>
      </c>
      <c r="H419" s="30" t="s">
        <v>1794</v>
      </c>
      <c r="I419" s="24" t="s">
        <v>1795</v>
      </c>
      <c r="J419" s="24">
        <v>-0.13600000000000001</v>
      </c>
      <c r="K419" s="24" t="s">
        <v>1796</v>
      </c>
      <c r="L419" s="24">
        <v>45661</v>
      </c>
      <c r="N419" s="26">
        <v>17</v>
      </c>
      <c r="O419" s="24" t="s">
        <v>689</v>
      </c>
      <c r="Q419" s="26"/>
      <c r="R419" s="39"/>
      <c r="S419" s="39"/>
      <c r="T419" s="40"/>
      <c r="U419" s="24" t="s">
        <v>86</v>
      </c>
      <c r="V419" s="24" t="s">
        <v>7324</v>
      </c>
      <c r="W419" s="24" t="s">
        <v>674</v>
      </c>
      <c r="X419" s="24">
        <v>2030</v>
      </c>
      <c r="Y419" s="24" t="s">
        <v>673</v>
      </c>
      <c r="Z419" s="24" t="s">
        <v>674</v>
      </c>
      <c r="AA419" s="24">
        <v>2050</v>
      </c>
      <c r="AB419" s="24" t="s">
        <v>86</v>
      </c>
      <c r="AC419" s="24" t="s">
        <v>86</v>
      </c>
      <c r="AD419" s="24">
        <v>2050</v>
      </c>
      <c r="AE419" s="26">
        <v>2050</v>
      </c>
      <c r="AF419" t="str">
        <f>_xlfn.LET(
    _xlpm.result, _xlfn.XLOOKUP(C419, Table1[company_name], Table1[End_target], "NOT FOUND"),
    IF(_xlpm.result = "NOT FOUND", "NOT FOUND", IF(_xlpm.result = 0, "", _xlpm.result))
)</f>
        <v>No target</v>
      </c>
      <c r="AG419"/>
      <c r="AH419"/>
      <c r="AI419"/>
      <c r="AJ419"/>
      <c r="AN419" t="str">
        <f>_xlfn.LET(
    _xlpm.result, _xlfn.XLOOKUP(C419, Table1[company_name], Table1[Carbon_credits], "NOT FOUND"),
    IF(_xlpm.result = "NOT FOUND", "NOT FOUND", IF(_xlpm.result = 0, "", _xlpm.result))
)</f>
        <v/>
      </c>
      <c r="AO419"/>
      <c r="AQ419" s="26"/>
      <c r="AR419"/>
      <c r="AS419"/>
      <c r="AT419"/>
      <c r="AU419"/>
      <c r="AY419"/>
      <c r="AZ419"/>
      <c r="BB419" s="26"/>
      <c r="BC419" t="str">
        <f>_xlfn.LET(
    _xlpm.result, _xlfn.XLOOKUP(C419, Table1[company_name], Table1[Separate_removal_target], "NOT FOUND"),
    IF(_xlpm.result = "NOT FOUND", "NOT FOUND", IF(_xlpm.result = 0, "", _xlpm.result))
)</f>
        <v/>
      </c>
      <c r="BD419"/>
      <c r="BF419"/>
      <c r="BG419"/>
      <c r="BL419" s="26"/>
      <c r="BN419" s="29"/>
      <c r="BP419" s="26"/>
    </row>
    <row r="420" spans="1:68" s="24" customFormat="1" ht="13.4" customHeight="1">
      <c r="A420" s="24">
        <v>417</v>
      </c>
      <c r="C420" s="26" t="s">
        <v>1798</v>
      </c>
      <c r="D420" t="s">
        <v>7200</v>
      </c>
      <c r="F420" t="s">
        <v>2277</v>
      </c>
      <c r="H420" s="30" t="s">
        <v>1799</v>
      </c>
      <c r="I420" s="24" t="s">
        <v>1800</v>
      </c>
      <c r="J420" s="24">
        <v>0.81599999999999995</v>
      </c>
      <c r="K420" s="24" t="s">
        <v>1801</v>
      </c>
      <c r="L420" s="24">
        <v>27421</v>
      </c>
      <c r="N420" s="26">
        <v>10</v>
      </c>
      <c r="O420" s="24" t="s">
        <v>689</v>
      </c>
      <c r="Q420" s="26"/>
      <c r="R420" s="39"/>
      <c r="S420" s="39"/>
      <c r="T420" s="40"/>
      <c r="U420" s="24" t="s">
        <v>86</v>
      </c>
      <c r="V420" s="24" t="s">
        <v>7324</v>
      </c>
      <c r="W420" s="24" t="s">
        <v>674</v>
      </c>
      <c r="X420" s="24">
        <v>2025</v>
      </c>
      <c r="AB420" s="24" t="s">
        <v>689</v>
      </c>
      <c r="AC420" s="24" t="s">
        <v>689</v>
      </c>
      <c r="AE420" s="26"/>
      <c r="AF420" t="str">
        <f>_xlfn.LET(
    _xlpm.result, _xlfn.XLOOKUP(C420, Table1[company_name], Table1[End_target], "NOT FOUND"),
    IF(_xlpm.result = "NOT FOUND", "NOT FOUND", IF(_xlpm.result = 0, "", _xlpm.result))
)</f>
        <v>Net zero</v>
      </c>
      <c r="AG420"/>
      <c r="AH420"/>
      <c r="AI420"/>
      <c r="AJ420"/>
      <c r="AN420" t="str">
        <f>_xlfn.LET(
    _xlpm.result, _xlfn.XLOOKUP(C420, Table1[company_name], Table1[Carbon_credits], "NOT FOUND"),
    IF(_xlpm.result = "NOT FOUND", "NOT FOUND", IF(_xlpm.result = 0, "", _xlpm.result))
)</f>
        <v>Not Specified</v>
      </c>
      <c r="AO420"/>
      <c r="AQ420" s="26"/>
      <c r="AR420"/>
      <c r="AS420"/>
      <c r="AT420"/>
      <c r="AU420"/>
      <c r="AY420"/>
      <c r="AZ420"/>
      <c r="BB420" s="26"/>
      <c r="BC420" t="str">
        <f>_xlfn.LET(
    _xlpm.result, _xlfn.XLOOKUP(C420, Table1[company_name], Table1[Separate_removal_target], "NOT FOUND"),
    IF(_xlpm.result = "NOT FOUND", "NOT FOUND", IF(_xlpm.result = 0, "", _xlpm.result))
)</f>
        <v>No</v>
      </c>
      <c r="BD420"/>
      <c r="BF420"/>
      <c r="BG420"/>
      <c r="BL420" s="26"/>
      <c r="BN420" s="29"/>
      <c r="BP420" s="26"/>
    </row>
    <row r="421" spans="1:68" s="24" customFormat="1" ht="13.4" customHeight="1">
      <c r="A421" s="24">
        <v>418</v>
      </c>
      <c r="C421" s="26" t="s">
        <v>1802</v>
      </c>
      <c r="D421" t="s">
        <v>7202</v>
      </c>
      <c r="F421" t="s">
        <v>2277</v>
      </c>
      <c r="H421" s="30" t="s">
        <v>1803</v>
      </c>
      <c r="I421" s="24" t="s">
        <v>1804</v>
      </c>
      <c r="J421" s="24">
        <v>0.68300000000000005</v>
      </c>
      <c r="K421" s="24" t="s">
        <v>1805</v>
      </c>
      <c r="L421" s="24">
        <v>44102</v>
      </c>
      <c r="N421" s="26">
        <v>3</v>
      </c>
      <c r="O421" s="24" t="s">
        <v>689</v>
      </c>
      <c r="Q421" s="26"/>
      <c r="R421" s="39"/>
      <c r="S421" s="39"/>
      <c r="T421" s="40"/>
      <c r="U421" s="24" t="s">
        <v>86</v>
      </c>
      <c r="V421" s="24" t="s">
        <v>7324</v>
      </c>
      <c r="W421" s="24" t="s">
        <v>674</v>
      </c>
      <c r="X421" s="24">
        <v>2030</v>
      </c>
      <c r="Y421" s="24" t="s">
        <v>673</v>
      </c>
      <c r="Z421" s="24" t="s">
        <v>674</v>
      </c>
      <c r="AA421" s="24">
        <v>2050</v>
      </c>
      <c r="AB421" s="24" t="s">
        <v>86</v>
      </c>
      <c r="AC421" s="24" t="s">
        <v>86</v>
      </c>
      <c r="AD421" s="24">
        <v>2050</v>
      </c>
      <c r="AE421" s="26">
        <v>2050</v>
      </c>
      <c r="AF421" t="str">
        <f>_xlfn.LET(
    _xlpm.result, _xlfn.XLOOKUP(C421, Table1[company_name], Table1[End_target], "NOT FOUND"),
    IF(_xlpm.result = "NOT FOUND", "NOT FOUND", IF(_xlpm.result = 0, "", _xlpm.result))
)</f>
        <v/>
      </c>
      <c r="AG421"/>
      <c r="AH421"/>
      <c r="AI421"/>
      <c r="AJ421"/>
      <c r="AN421" t="str">
        <f>_xlfn.LET(
    _xlpm.result, _xlfn.XLOOKUP(C421, Table1[company_name], Table1[Carbon_credits], "NOT FOUND"),
    IF(_xlpm.result = "NOT FOUND", "NOT FOUND", IF(_xlpm.result = 0, "", _xlpm.result))
)</f>
        <v/>
      </c>
      <c r="AO421"/>
      <c r="AQ421" s="26"/>
      <c r="AR421"/>
      <c r="AS421"/>
      <c r="AT421"/>
      <c r="AU421"/>
      <c r="AY421"/>
      <c r="AZ421"/>
      <c r="BB421" s="26"/>
      <c r="BC421" t="str">
        <f>_xlfn.LET(
    _xlpm.result, _xlfn.XLOOKUP(C421, Table1[company_name], Table1[Separate_removal_target], "NOT FOUND"),
    IF(_xlpm.result = "NOT FOUND", "NOT FOUND", IF(_xlpm.result = 0, "", _xlpm.result))
)</f>
        <v/>
      </c>
      <c r="BD421"/>
      <c r="BF421"/>
      <c r="BG421"/>
      <c r="BL421" s="26"/>
      <c r="BN421" s="29"/>
      <c r="BP421" s="26"/>
    </row>
    <row r="422" spans="1:68" s="24" customFormat="1" ht="13.4" customHeight="1">
      <c r="A422" s="24">
        <v>419</v>
      </c>
      <c r="C422" s="26" t="s">
        <v>1811</v>
      </c>
      <c r="D422" t="s">
        <v>7190</v>
      </c>
      <c r="F422" t="s">
        <v>7278</v>
      </c>
      <c r="H422" s="30" t="s">
        <v>1812</v>
      </c>
      <c r="I422" s="24" t="s">
        <v>1813</v>
      </c>
      <c r="J422" s="24">
        <v>7.9000000000000001E-2</v>
      </c>
      <c r="K422" s="24" t="s">
        <v>1814</v>
      </c>
      <c r="L422" s="24">
        <v>31000</v>
      </c>
      <c r="N422" s="26">
        <v>1</v>
      </c>
      <c r="O422" s="24" t="s">
        <v>689</v>
      </c>
      <c r="Q422" s="26"/>
      <c r="R422" s="39"/>
      <c r="S422" s="39"/>
      <c r="T422" s="40"/>
      <c r="U422" s="24" t="s">
        <v>689</v>
      </c>
      <c r="V422" s="24" t="s">
        <v>689</v>
      </c>
      <c r="AB422" s="24" t="s">
        <v>689</v>
      </c>
      <c r="AC422" s="24" t="s">
        <v>689</v>
      </c>
      <c r="AE422" s="26"/>
      <c r="AF422" t="str">
        <f>_xlfn.LET(
    _xlpm.result, _xlfn.XLOOKUP(C422, Table1[company_name], Table1[End_target], "NOT FOUND"),
    IF(_xlpm.result = "NOT FOUND", "NOT FOUND", IF(_xlpm.result = 0, "", _xlpm.result))
)</f>
        <v>Emissions reduction target</v>
      </c>
      <c r="AG422"/>
      <c r="AH422"/>
      <c r="AI422"/>
      <c r="AJ422"/>
      <c r="AN422" t="str">
        <f>_xlfn.LET(
    _xlpm.result, _xlfn.XLOOKUP(C422, Table1[company_name], Table1[Carbon_credits], "NOT FOUND"),
    IF(_xlpm.result = "NOT FOUND", "NOT FOUND", IF(_xlpm.result = 0, "", _xlpm.result))
)</f>
        <v>Not Specified</v>
      </c>
      <c r="AO422"/>
      <c r="AQ422" s="26"/>
      <c r="AR422"/>
      <c r="AS422"/>
      <c r="AT422"/>
      <c r="AU422"/>
      <c r="AY422"/>
      <c r="AZ422"/>
      <c r="BB422" s="26"/>
      <c r="BC422" t="str">
        <f>_xlfn.LET(
    _xlpm.result, _xlfn.XLOOKUP(C422, Table1[company_name], Table1[Separate_removal_target], "NOT FOUND"),
    IF(_xlpm.result = "NOT FOUND", "NOT FOUND", IF(_xlpm.result = 0, "", _xlpm.result))
)</f>
        <v>No</v>
      </c>
      <c r="BD422"/>
      <c r="BF422"/>
      <c r="BG422"/>
      <c r="BL422" s="26"/>
      <c r="BN422" s="29"/>
      <c r="BP422" s="26"/>
    </row>
    <row r="423" spans="1:68" s="24" customFormat="1" ht="13.4" customHeight="1">
      <c r="A423" s="24">
        <v>420</v>
      </c>
      <c r="C423" s="26" t="s">
        <v>1436</v>
      </c>
      <c r="D423" t="s">
        <v>7190</v>
      </c>
      <c r="F423" t="s">
        <v>7287</v>
      </c>
      <c r="H423" s="30" t="s">
        <v>1437</v>
      </c>
      <c r="I423" s="24" t="s">
        <v>1438</v>
      </c>
      <c r="J423" s="24">
        <v>6.5000000000000002E-2</v>
      </c>
      <c r="K423" s="24" t="s">
        <v>1439</v>
      </c>
      <c r="L423" s="24">
        <v>61400</v>
      </c>
      <c r="N423" s="26">
        <v>19</v>
      </c>
      <c r="O423" s="24" t="s">
        <v>86</v>
      </c>
      <c r="P423" s="24">
        <v>2018</v>
      </c>
      <c r="Q423" s="26">
        <v>2025</v>
      </c>
      <c r="R423" s="39"/>
      <c r="S423" s="39"/>
      <c r="T423" s="40"/>
      <c r="U423" s="24" t="s">
        <v>86</v>
      </c>
      <c r="V423" s="24" t="s">
        <v>7324</v>
      </c>
      <c r="W423" s="24" t="s">
        <v>674</v>
      </c>
      <c r="X423" s="24">
        <v>2025</v>
      </c>
      <c r="AB423" s="24" t="s">
        <v>86</v>
      </c>
      <c r="AC423" s="24" t="s">
        <v>689</v>
      </c>
      <c r="AE423" s="26"/>
      <c r="AF423" t="str">
        <f>_xlfn.LET(
    _xlpm.result, _xlfn.XLOOKUP(C423, Table1[company_name], Table1[End_target], "NOT FOUND"),
    IF(_xlpm.result = "NOT FOUND", "NOT FOUND", IF(_xlpm.result = 0, "", _xlpm.result))
)</f>
        <v>Net zero</v>
      </c>
      <c r="AG423"/>
      <c r="AH423"/>
      <c r="AI423"/>
      <c r="AJ423"/>
      <c r="AN423" t="str">
        <f>_xlfn.LET(
    _xlpm.result, _xlfn.XLOOKUP(C423, Table1[company_name], Table1[Carbon_credits], "NOT FOUND"),
    IF(_xlpm.result = "NOT FOUND", "NOT FOUND", IF(_xlpm.result = 0, "", _xlpm.result))
)</f>
        <v>Yes</v>
      </c>
      <c r="AO423"/>
      <c r="AQ423" s="26"/>
      <c r="AR423"/>
      <c r="AS423" t="s">
        <v>691</v>
      </c>
      <c r="AT423" t="s">
        <v>7470</v>
      </c>
      <c r="AU423">
        <v>2050</v>
      </c>
      <c r="AY423" t="s">
        <v>266</v>
      </c>
      <c r="AZ423" t="s">
        <v>269</v>
      </c>
      <c r="BB423" s="26"/>
      <c r="BC423" t="str">
        <f>_xlfn.LET(
    _xlpm.result, _xlfn.XLOOKUP(C423, Table1[company_name], Table1[Separate_removal_target], "NOT FOUND"),
    IF(_xlpm.result = "NOT FOUND", "NOT FOUND", IF(_xlpm.result = 0, "", _xlpm.result))
)</f>
        <v>No</v>
      </c>
      <c r="BD423" t="s">
        <v>86</v>
      </c>
      <c r="BF423" t="s">
        <v>7470</v>
      </c>
      <c r="BG423">
        <v>2050</v>
      </c>
      <c r="BL423" s="26"/>
      <c r="BN423" s="29"/>
      <c r="BP423" s="26"/>
    </row>
    <row r="424" spans="1:68" s="24" customFormat="1" ht="13.4" customHeight="1">
      <c r="A424" s="24">
        <v>421</v>
      </c>
      <c r="C424" s="26" t="s">
        <v>1205</v>
      </c>
      <c r="D424" t="s">
        <v>7215</v>
      </c>
      <c r="F424" t="s">
        <v>2374</v>
      </c>
      <c r="H424" s="30" t="s">
        <v>1206</v>
      </c>
      <c r="I424" s="24" t="s">
        <v>1207</v>
      </c>
      <c r="J424" s="24">
        <v>1.744</v>
      </c>
      <c r="K424" s="24" t="s">
        <v>1208</v>
      </c>
      <c r="L424" s="24">
        <v>226831</v>
      </c>
      <c r="N424" s="26">
        <v>30</v>
      </c>
      <c r="O424" s="24" t="s">
        <v>86</v>
      </c>
      <c r="P424" s="24">
        <v>2015</v>
      </c>
      <c r="Q424" s="26">
        <v>2020</v>
      </c>
      <c r="R424" s="39"/>
      <c r="S424" s="39"/>
      <c r="T424" s="40"/>
      <c r="U424" s="24" t="s">
        <v>86</v>
      </c>
      <c r="V424" s="24" t="s">
        <v>7324</v>
      </c>
      <c r="W424" s="24" t="s">
        <v>674</v>
      </c>
      <c r="X424" s="24">
        <v>2030</v>
      </c>
      <c r="Y424" s="24" t="s">
        <v>673</v>
      </c>
      <c r="Z424" s="24" t="s">
        <v>674</v>
      </c>
      <c r="AA424" s="24">
        <v>2040</v>
      </c>
      <c r="AB424" s="24" t="s">
        <v>86</v>
      </c>
      <c r="AC424" s="24" t="s">
        <v>86</v>
      </c>
      <c r="AD424" s="24">
        <v>2040</v>
      </c>
      <c r="AE424" s="26">
        <v>2040</v>
      </c>
      <c r="AF424" t="str">
        <f>_xlfn.LET(
    _xlpm.result, _xlfn.XLOOKUP(C424, Table1[company_name], Table1[End_target], "NOT FOUND"),
    IF(_xlpm.result = "NOT FOUND", "NOT FOUND", IF(_xlpm.result = 0, "", _xlpm.result))
)</f>
        <v/>
      </c>
      <c r="AG424"/>
      <c r="AH424"/>
      <c r="AI424"/>
      <c r="AJ424"/>
      <c r="AN424" t="str">
        <f>_xlfn.LET(
    _xlpm.result, _xlfn.XLOOKUP(C424, Table1[company_name], Table1[Carbon_credits], "NOT FOUND"),
    IF(_xlpm.result = "NOT FOUND", "NOT FOUND", IF(_xlpm.result = 0, "", _xlpm.result))
)</f>
        <v/>
      </c>
      <c r="AO424"/>
      <c r="AQ424" s="26"/>
      <c r="AR424"/>
      <c r="AS424"/>
      <c r="AT424"/>
      <c r="AU424"/>
      <c r="AY424"/>
      <c r="AZ424"/>
      <c r="BB424" s="26"/>
      <c r="BC424" t="str">
        <f>_xlfn.LET(
    _xlpm.result, _xlfn.XLOOKUP(C424, Table1[company_name], Table1[Separate_removal_target], "NOT FOUND"),
    IF(_xlpm.result = "NOT FOUND", "NOT FOUND", IF(_xlpm.result = 0, "", _xlpm.result))
)</f>
        <v/>
      </c>
      <c r="BD424"/>
      <c r="BF424"/>
      <c r="BG424"/>
      <c r="BL424" s="26"/>
      <c r="BN424" s="29"/>
      <c r="BP424" s="26"/>
    </row>
    <row r="425" spans="1:68" s="24" customFormat="1" ht="13.4" customHeight="1">
      <c r="A425" s="24">
        <v>422</v>
      </c>
      <c r="C425" s="26" t="s">
        <v>1815</v>
      </c>
      <c r="D425" t="s">
        <v>7159</v>
      </c>
      <c r="F425" t="s">
        <v>2428</v>
      </c>
      <c r="H425" s="30" t="s">
        <v>1816</v>
      </c>
      <c r="I425" s="24" t="s">
        <v>1817</v>
      </c>
      <c r="J425" s="24">
        <v>0</v>
      </c>
      <c r="K425" s="24" t="s">
        <v>1818</v>
      </c>
      <c r="L425" s="24">
        <v>98000</v>
      </c>
      <c r="N425" s="26">
        <v>5</v>
      </c>
      <c r="O425" s="24" t="s">
        <v>86</v>
      </c>
      <c r="P425" s="24">
        <v>2021</v>
      </c>
      <c r="Q425" s="26">
        <v>2030</v>
      </c>
      <c r="R425" s="39"/>
      <c r="S425" s="39"/>
      <c r="T425" s="40"/>
      <c r="U425" s="24" t="s">
        <v>86</v>
      </c>
      <c r="V425" s="24" t="s">
        <v>7324</v>
      </c>
      <c r="W425" s="24" t="s">
        <v>674</v>
      </c>
      <c r="X425" s="24">
        <v>2030</v>
      </c>
      <c r="AB425" s="24" t="s">
        <v>689</v>
      </c>
      <c r="AC425" s="24" t="s">
        <v>689</v>
      </c>
      <c r="AE425" s="26"/>
      <c r="AF425" t="str">
        <f>_xlfn.LET(
    _xlpm.result, _xlfn.XLOOKUP(C425, Table1[company_name], Table1[End_target], "NOT FOUND"),
    IF(_xlpm.result = "NOT FOUND", "NOT FOUND", IF(_xlpm.result = 0, "", _xlpm.result))
)</f>
        <v/>
      </c>
      <c r="AG425"/>
      <c r="AH425"/>
      <c r="AI425"/>
      <c r="AJ425"/>
      <c r="AN425" t="str">
        <f>_xlfn.LET(
    _xlpm.result, _xlfn.XLOOKUP(C425, Table1[company_name], Table1[Carbon_credits], "NOT FOUND"),
    IF(_xlpm.result = "NOT FOUND", "NOT FOUND", IF(_xlpm.result = 0, "", _xlpm.result))
)</f>
        <v/>
      </c>
      <c r="AO425"/>
      <c r="AQ425" s="26"/>
      <c r="AR425"/>
      <c r="AS425"/>
      <c r="AT425"/>
      <c r="AU425"/>
      <c r="AY425"/>
      <c r="AZ425"/>
      <c r="BB425" s="26"/>
      <c r="BC425" t="str">
        <f>_xlfn.LET(
    _xlpm.result, _xlfn.XLOOKUP(C425, Table1[company_name], Table1[Separate_removal_target], "NOT FOUND"),
    IF(_xlpm.result = "NOT FOUND", "NOT FOUND", IF(_xlpm.result = 0, "", _xlpm.result))
)</f>
        <v/>
      </c>
      <c r="BD425"/>
      <c r="BF425"/>
      <c r="BG425"/>
      <c r="BL425" s="26"/>
      <c r="BN425" s="29"/>
      <c r="BP425" s="26"/>
    </row>
    <row r="426" spans="1:68" s="24" customFormat="1" ht="13.4" customHeight="1">
      <c r="A426" s="24">
        <v>423</v>
      </c>
      <c r="C426" s="26" t="s">
        <v>1820</v>
      </c>
      <c r="D426" t="s">
        <v>7194</v>
      </c>
      <c r="F426" t="s">
        <v>2277</v>
      </c>
      <c r="H426" s="30" t="s">
        <v>1821</v>
      </c>
      <c r="I426" s="24" t="s">
        <v>1822</v>
      </c>
      <c r="J426" s="24">
        <v>0.20100000000000001</v>
      </c>
      <c r="K426" s="24" t="s">
        <v>1823</v>
      </c>
      <c r="L426" s="24">
        <v>278103</v>
      </c>
      <c r="N426" s="26">
        <v>3</v>
      </c>
      <c r="O426" s="24" t="s">
        <v>689</v>
      </c>
      <c r="Q426" s="26"/>
      <c r="R426" s="39"/>
      <c r="S426" s="39"/>
      <c r="T426" s="40"/>
      <c r="U426" s="24" t="s">
        <v>86</v>
      </c>
      <c r="V426" s="24" t="s">
        <v>7324</v>
      </c>
      <c r="W426" s="24" t="s">
        <v>674</v>
      </c>
      <c r="X426" s="24">
        <v>2032</v>
      </c>
      <c r="AB426" s="24" t="s">
        <v>689</v>
      </c>
      <c r="AC426" s="24" t="s">
        <v>689</v>
      </c>
      <c r="AE426" s="26"/>
      <c r="AF426" t="str">
        <f>_xlfn.LET(
    _xlpm.result, _xlfn.XLOOKUP(C426, Table1[company_name], Table1[End_target], "NOT FOUND"),
    IF(_xlpm.result = "NOT FOUND", "NOT FOUND", IF(_xlpm.result = 0, "", _xlpm.result))
)</f>
        <v>Carbon neutral(ity)</v>
      </c>
      <c r="AG426" t="s">
        <v>7346</v>
      </c>
      <c r="AH426" t="s">
        <v>2283</v>
      </c>
      <c r="AI426" t="s">
        <v>7471</v>
      </c>
      <c r="AJ426">
        <v>2050</v>
      </c>
      <c r="AN426" t="str">
        <f>_xlfn.LET(
    _xlpm.result, _xlfn.XLOOKUP(C426, Table1[company_name], Table1[Carbon_credits], "NOT FOUND"),
    IF(_xlpm.result = "NOT FOUND", "NOT FOUND", IF(_xlpm.result = 0, "", _xlpm.result))
)</f>
        <v>Not Specified</v>
      </c>
      <c r="AO426" t="s">
        <v>267</v>
      </c>
      <c r="AQ426" s="26"/>
      <c r="AR426"/>
      <c r="AS426"/>
      <c r="AT426"/>
      <c r="AU426"/>
      <c r="AY426"/>
      <c r="AZ426"/>
      <c r="BB426" s="26"/>
      <c r="BC426" t="str">
        <f>_xlfn.LET(
    _xlpm.result, _xlfn.XLOOKUP(C426, Table1[company_name], Table1[Separate_removal_target], "NOT FOUND"),
    IF(_xlpm.result = "NOT FOUND", "NOT FOUND", IF(_xlpm.result = 0, "", _xlpm.result))
)</f>
        <v>No</v>
      </c>
      <c r="BD426" t="s">
        <v>86</v>
      </c>
      <c r="BF426" t="s">
        <v>7471</v>
      </c>
      <c r="BG426">
        <v>2050</v>
      </c>
      <c r="BL426" s="26"/>
      <c r="BN426" s="29"/>
      <c r="BP426" s="26"/>
    </row>
    <row r="427" spans="1:68" s="24" customFormat="1" ht="13.4" customHeight="1">
      <c r="A427" s="24">
        <v>424</v>
      </c>
      <c r="C427" s="26" t="s">
        <v>831</v>
      </c>
      <c r="D427" t="s">
        <v>7156</v>
      </c>
      <c r="F427" t="s">
        <v>2428</v>
      </c>
      <c r="H427" s="30" t="s">
        <v>832</v>
      </c>
      <c r="I427" s="24" t="s">
        <v>833</v>
      </c>
      <c r="J427" s="24">
        <v>-0.191</v>
      </c>
      <c r="K427" s="24" t="s">
        <v>834</v>
      </c>
      <c r="L427" s="24">
        <v>28597</v>
      </c>
      <c r="N427" s="26">
        <v>15</v>
      </c>
      <c r="O427" s="24" t="s">
        <v>689</v>
      </c>
      <c r="Q427" s="26"/>
      <c r="R427" s="39"/>
      <c r="S427" s="39"/>
      <c r="T427" s="40"/>
      <c r="U427" s="24" t="s">
        <v>86</v>
      </c>
      <c r="V427" s="24" t="s">
        <v>7324</v>
      </c>
      <c r="W427" s="24" t="s">
        <v>674</v>
      </c>
      <c r="X427" s="24">
        <v>2030</v>
      </c>
      <c r="Y427" s="24" t="s">
        <v>673</v>
      </c>
      <c r="Z427" s="24" t="s">
        <v>674</v>
      </c>
      <c r="AA427" s="24">
        <v>2040</v>
      </c>
      <c r="AB427" s="24" t="s">
        <v>86</v>
      </c>
      <c r="AC427" s="24" t="s">
        <v>86</v>
      </c>
      <c r="AD427" s="24">
        <v>2040</v>
      </c>
      <c r="AE427" s="26">
        <v>2040</v>
      </c>
      <c r="AF427" t="str">
        <f>_xlfn.LET(
    _xlpm.result, _xlfn.XLOOKUP(C427, Table1[company_name], Table1[End_target], "NOT FOUND"),
    IF(_xlpm.result = "NOT FOUND", "NOT FOUND", IF(_xlpm.result = 0, "", _xlpm.result))
)</f>
        <v>Climate neutral</v>
      </c>
      <c r="AG427"/>
      <c r="AH427"/>
      <c r="AI427"/>
      <c r="AJ427"/>
      <c r="AN427" t="str">
        <f>_xlfn.LET(
    _xlpm.result, _xlfn.XLOOKUP(C427, Table1[company_name], Table1[Carbon_credits], "NOT FOUND"),
    IF(_xlpm.result = "NOT FOUND", "NOT FOUND", IF(_xlpm.result = 0, "", _xlpm.result))
)</f>
        <v>Yes</v>
      </c>
      <c r="AO427"/>
      <c r="AQ427" s="26"/>
      <c r="AR427"/>
      <c r="AS427"/>
      <c r="AT427"/>
      <c r="AU427"/>
      <c r="AY427"/>
      <c r="AZ427"/>
      <c r="BB427" s="26"/>
      <c r="BC427" t="str">
        <f>_xlfn.LET(
    _xlpm.result, _xlfn.XLOOKUP(C427, Table1[company_name], Table1[Separate_removal_target], "NOT FOUND"),
    IF(_xlpm.result = "NOT FOUND", "NOT FOUND", IF(_xlpm.result = 0, "", _xlpm.result))
)</f>
        <v>No</v>
      </c>
      <c r="BD427"/>
      <c r="BF427"/>
      <c r="BG427"/>
      <c r="BL427" s="26"/>
      <c r="BN427" s="29"/>
      <c r="BP427" s="26"/>
    </row>
    <row r="428" spans="1:68" s="24" customFormat="1" ht="13.4" customHeight="1">
      <c r="A428" s="24">
        <v>425</v>
      </c>
      <c r="C428" s="26" t="s">
        <v>1828</v>
      </c>
      <c r="D428" t="s">
        <v>7161</v>
      </c>
      <c r="F428" t="s">
        <v>2602</v>
      </c>
      <c r="H428" s="30" t="s">
        <v>1829</v>
      </c>
      <c r="I428" s="24" t="s">
        <v>1830</v>
      </c>
      <c r="J428" s="24">
        <v>-0.28599999999999998</v>
      </c>
      <c r="K428" s="24" t="s">
        <v>1831</v>
      </c>
      <c r="L428" s="24">
        <v>15010</v>
      </c>
      <c r="N428" s="26">
        <v>15</v>
      </c>
      <c r="O428" s="24" t="s">
        <v>689</v>
      </c>
      <c r="Q428" s="26"/>
      <c r="R428" s="39"/>
      <c r="S428" s="39"/>
      <c r="T428" s="40"/>
      <c r="U428" s="24" t="s">
        <v>86</v>
      </c>
      <c r="V428" s="24" t="s">
        <v>7324</v>
      </c>
      <c r="W428" s="24" t="s">
        <v>674</v>
      </c>
      <c r="X428" s="24">
        <v>2030</v>
      </c>
      <c r="Y428" s="24" t="s">
        <v>673</v>
      </c>
      <c r="Z428" s="24" t="s">
        <v>674</v>
      </c>
      <c r="AA428" s="24">
        <v>2040</v>
      </c>
      <c r="AB428" s="24" t="s">
        <v>86</v>
      </c>
      <c r="AC428" s="24" t="s">
        <v>86</v>
      </c>
      <c r="AD428" s="24">
        <v>2040</v>
      </c>
      <c r="AE428" s="26">
        <v>2040</v>
      </c>
      <c r="AF428" t="str">
        <f>_xlfn.LET(
    _xlpm.result, _xlfn.XLOOKUP(C428, Table1[company_name], Table1[End_target], "NOT FOUND"),
    IF(_xlpm.result = "NOT FOUND", "NOT FOUND", IF(_xlpm.result = 0, "", _xlpm.result))
)</f>
        <v>Net zero</v>
      </c>
      <c r="AG428"/>
      <c r="AH428"/>
      <c r="AI428"/>
      <c r="AJ428"/>
      <c r="AN428" t="str">
        <f>_xlfn.LET(
    _xlpm.result, _xlfn.XLOOKUP(C428, Table1[company_name], Table1[Carbon_credits], "NOT FOUND"),
    IF(_xlpm.result = "NOT FOUND", "NOT FOUND", IF(_xlpm.result = 0, "", _xlpm.result))
)</f>
        <v>No</v>
      </c>
      <c r="AO428"/>
      <c r="AQ428" s="26"/>
      <c r="AR428"/>
      <c r="AS428" t="s">
        <v>691</v>
      </c>
      <c r="AT428" t="s">
        <v>6633</v>
      </c>
      <c r="AU428">
        <v>2050</v>
      </c>
      <c r="AY428" t="s">
        <v>269</v>
      </c>
      <c r="AZ428" t="s">
        <v>880</v>
      </c>
      <c r="BB428" s="26"/>
      <c r="BC428" t="str">
        <f>_xlfn.LET(
    _xlpm.result, _xlfn.XLOOKUP(C428, Table1[company_name], Table1[Separate_removal_target], "NOT FOUND"),
    IF(_xlpm.result = "NOT FOUND", "NOT FOUND", IF(_xlpm.result = 0, "", _xlpm.result))
)</f>
        <v>No</v>
      </c>
      <c r="BD428" t="s">
        <v>86</v>
      </c>
      <c r="BF428" t="s">
        <v>6633</v>
      </c>
      <c r="BG428">
        <v>2050</v>
      </c>
      <c r="BL428" s="26"/>
      <c r="BN428" s="29"/>
      <c r="BP428" s="26"/>
    </row>
    <row r="429" spans="1:68" s="24" customFormat="1" ht="13.4" customHeight="1">
      <c r="A429" s="24">
        <v>426</v>
      </c>
      <c r="C429" s="26" t="s">
        <v>1832</v>
      </c>
      <c r="D429" t="s">
        <v>7218</v>
      </c>
      <c r="F429" t="s">
        <v>2277</v>
      </c>
      <c r="H429" s="30" t="s">
        <v>1833</v>
      </c>
      <c r="I429" s="24" t="s">
        <v>1834</v>
      </c>
      <c r="J429" s="24">
        <v>0</v>
      </c>
      <c r="K429" s="24" t="s">
        <v>1835</v>
      </c>
      <c r="L429" s="24">
        <v>81693</v>
      </c>
      <c r="N429" s="26">
        <v>5</v>
      </c>
      <c r="O429" s="24" t="s">
        <v>689</v>
      </c>
      <c r="Q429" s="26"/>
      <c r="R429" s="39"/>
      <c r="S429" s="39"/>
      <c r="T429" s="40"/>
      <c r="U429" s="24" t="s">
        <v>86</v>
      </c>
      <c r="V429" s="24" t="s">
        <v>7324</v>
      </c>
      <c r="W429" s="24" t="s">
        <v>674</v>
      </c>
      <c r="X429" s="24">
        <v>2030</v>
      </c>
      <c r="AB429" s="24" t="s">
        <v>689</v>
      </c>
      <c r="AC429" s="24" t="s">
        <v>689</v>
      </c>
      <c r="AE429" s="26"/>
      <c r="AF429" t="str">
        <f>_xlfn.LET(
    _xlpm.result, _xlfn.XLOOKUP(C429, Table1[company_name], Table1[End_target], "NOT FOUND"),
    IF(_xlpm.result = "NOT FOUND", "NOT FOUND", IF(_xlpm.result = 0, "", _xlpm.result))
)</f>
        <v/>
      </c>
      <c r="AG429"/>
      <c r="AH429"/>
      <c r="AI429"/>
      <c r="AJ429"/>
      <c r="AN429" t="str">
        <f>_xlfn.LET(
    _xlpm.result, _xlfn.XLOOKUP(C429, Table1[company_name], Table1[Carbon_credits], "NOT FOUND"),
    IF(_xlpm.result = "NOT FOUND", "NOT FOUND", IF(_xlpm.result = 0, "", _xlpm.result))
)</f>
        <v/>
      </c>
      <c r="AO429"/>
      <c r="AQ429" s="26"/>
      <c r="AR429"/>
      <c r="AS429"/>
      <c r="AT429"/>
      <c r="AU429"/>
      <c r="AY429"/>
      <c r="AZ429"/>
      <c r="BB429" s="26"/>
      <c r="BC429" t="str">
        <f>_xlfn.LET(
    _xlpm.result, _xlfn.XLOOKUP(C429, Table1[company_name], Table1[Separate_removal_target], "NOT FOUND"),
    IF(_xlpm.result = "NOT FOUND", "NOT FOUND", IF(_xlpm.result = 0, "", _xlpm.result))
)</f>
        <v/>
      </c>
      <c r="BD429"/>
      <c r="BF429"/>
      <c r="BG429"/>
      <c r="BL429" s="26"/>
      <c r="BN429" s="29"/>
      <c r="BP429" s="26"/>
    </row>
    <row r="430" spans="1:68" s="24" customFormat="1" ht="13.4" customHeight="1">
      <c r="A430" s="24">
        <v>427</v>
      </c>
      <c r="C430" s="26" t="s">
        <v>1841</v>
      </c>
      <c r="D430" t="s">
        <v>7194</v>
      </c>
      <c r="F430" t="s">
        <v>2277</v>
      </c>
      <c r="H430" s="30" t="s">
        <v>1842</v>
      </c>
      <c r="I430" s="24" t="s">
        <v>1843</v>
      </c>
      <c r="J430" s="24">
        <v>73.325999999999993</v>
      </c>
      <c r="K430" s="24" t="s">
        <v>1844</v>
      </c>
      <c r="L430" s="24">
        <v>179733</v>
      </c>
      <c r="N430" s="26">
        <v>15</v>
      </c>
      <c r="O430" s="24" t="s">
        <v>689</v>
      </c>
      <c r="Q430" s="26"/>
      <c r="R430" s="39"/>
      <c r="S430" s="39"/>
      <c r="T430" s="40"/>
      <c r="U430" s="24" t="s">
        <v>689</v>
      </c>
      <c r="V430" s="24" t="s">
        <v>689</v>
      </c>
      <c r="AB430" s="24" t="s">
        <v>689</v>
      </c>
      <c r="AC430" s="24" t="s">
        <v>689</v>
      </c>
      <c r="AE430" s="26"/>
      <c r="AF430" t="str">
        <f>_xlfn.LET(
    _xlpm.result, _xlfn.XLOOKUP(C430, Table1[company_name], Table1[End_target], "NOT FOUND"),
    IF(_xlpm.result = "NOT FOUND", "NOT FOUND", IF(_xlpm.result = 0, "", _xlpm.result))
)</f>
        <v/>
      </c>
      <c r="AG430"/>
      <c r="AH430"/>
      <c r="AI430"/>
      <c r="AJ430"/>
      <c r="AN430" t="str">
        <f>_xlfn.LET(
    _xlpm.result, _xlfn.XLOOKUP(C430, Table1[company_name], Table1[Carbon_credits], "NOT FOUND"),
    IF(_xlpm.result = "NOT FOUND", "NOT FOUND", IF(_xlpm.result = 0, "", _xlpm.result))
)</f>
        <v/>
      </c>
      <c r="AO430"/>
      <c r="AQ430" s="26"/>
      <c r="AR430"/>
      <c r="AS430"/>
      <c r="AT430"/>
      <c r="AU430"/>
      <c r="AY430"/>
      <c r="AZ430"/>
      <c r="BB430" s="26"/>
      <c r="BC430" t="str">
        <f>_xlfn.LET(
    _xlpm.result, _xlfn.XLOOKUP(C430, Table1[company_name], Table1[Separate_removal_target], "NOT FOUND"),
    IF(_xlpm.result = "NOT FOUND", "NOT FOUND", IF(_xlpm.result = 0, "", _xlpm.result))
)</f>
        <v/>
      </c>
      <c r="BD430"/>
      <c r="BF430"/>
      <c r="BG430"/>
      <c r="BL430" s="26"/>
      <c r="BN430" s="29"/>
      <c r="BP430" s="26"/>
    </row>
    <row r="431" spans="1:68" s="24" customFormat="1" ht="13.4" customHeight="1">
      <c r="A431" s="24">
        <v>428</v>
      </c>
      <c r="C431" s="26" t="s">
        <v>1849</v>
      </c>
      <c r="D431" t="s">
        <v>6643</v>
      </c>
      <c r="F431" t="s">
        <v>7281</v>
      </c>
      <c r="H431" s="30" t="s">
        <v>1850</v>
      </c>
      <c r="I431" s="24" t="s">
        <v>1851</v>
      </c>
      <c r="J431" s="24">
        <v>-1.4950000000000001</v>
      </c>
      <c r="K431" s="24" t="s">
        <v>1852</v>
      </c>
      <c r="L431" s="24">
        <v>18750</v>
      </c>
      <c r="N431" s="26">
        <v>6</v>
      </c>
      <c r="O431" s="24" t="s">
        <v>689</v>
      </c>
      <c r="Q431" s="26"/>
      <c r="R431" s="39"/>
      <c r="S431" s="39"/>
      <c r="T431" s="40"/>
      <c r="U431" s="24" t="s">
        <v>86</v>
      </c>
      <c r="V431" s="24" t="s">
        <v>265</v>
      </c>
      <c r="AB431" s="24" t="s">
        <v>689</v>
      </c>
      <c r="AC431" s="24" t="s">
        <v>689</v>
      </c>
      <c r="AE431" s="26"/>
      <c r="AF431" t="str">
        <f>_xlfn.LET(
    _xlpm.result, _xlfn.XLOOKUP(C431, Table1[company_name], Table1[End_target], "NOT FOUND"),
    IF(_xlpm.result = "NOT FOUND", "NOT FOUND", IF(_xlpm.result = 0, "", _xlpm.result))
)</f>
        <v>Net zero</v>
      </c>
      <c r="AG431"/>
      <c r="AH431"/>
      <c r="AI431"/>
      <c r="AJ431"/>
      <c r="AN431" t="str">
        <f>_xlfn.LET(
    _xlpm.result, _xlfn.XLOOKUP(C431, Table1[company_name], Table1[Carbon_credits], "NOT FOUND"),
    IF(_xlpm.result = "NOT FOUND", "NOT FOUND", IF(_xlpm.result = 0, "", _xlpm.result))
)</f>
        <v>Not Specified</v>
      </c>
      <c r="AO431"/>
      <c r="AQ431" s="26"/>
      <c r="AR431"/>
      <c r="AS431" t="s">
        <v>691</v>
      </c>
      <c r="AT431" t="s">
        <v>6644</v>
      </c>
      <c r="AU431">
        <v>2050</v>
      </c>
      <c r="AY431" t="s">
        <v>267</v>
      </c>
      <c r="AZ431" t="s">
        <v>3271</v>
      </c>
      <c r="BB431" s="26"/>
      <c r="BC431" t="str">
        <f>_xlfn.LET(
    _xlpm.result, _xlfn.XLOOKUP(C431, Table1[company_name], Table1[Separate_removal_target], "NOT FOUND"),
    IF(_xlpm.result = "NOT FOUND", "NOT FOUND", IF(_xlpm.result = 0, "", _xlpm.result))
)</f>
        <v>No</v>
      </c>
      <c r="BD431" t="s">
        <v>86</v>
      </c>
      <c r="BF431" t="s">
        <v>6644</v>
      </c>
      <c r="BG431">
        <v>2050</v>
      </c>
      <c r="BL431" s="26"/>
      <c r="BN431" s="29"/>
      <c r="BP431" s="26"/>
    </row>
    <row r="432" spans="1:68" s="24" customFormat="1" ht="13.4" customHeight="1">
      <c r="A432" s="24">
        <v>429</v>
      </c>
      <c r="C432" s="26" t="s">
        <v>1729</v>
      </c>
      <c r="D432" t="s">
        <v>7185</v>
      </c>
      <c r="F432" t="s">
        <v>2428</v>
      </c>
      <c r="H432" s="30" t="s">
        <v>1730</v>
      </c>
      <c r="I432" s="24" t="s">
        <v>1731</v>
      </c>
      <c r="J432" s="24">
        <v>-0.49099999999999999</v>
      </c>
      <c r="K432" s="24" t="s">
        <v>1732</v>
      </c>
      <c r="L432" s="24">
        <v>109121</v>
      </c>
      <c r="N432" s="26">
        <v>10</v>
      </c>
      <c r="O432" s="24" t="s">
        <v>86</v>
      </c>
      <c r="P432" s="24">
        <v>2015</v>
      </c>
      <c r="Q432" s="26">
        <v>2014</v>
      </c>
      <c r="R432" s="39"/>
      <c r="S432" s="39"/>
      <c r="T432" s="40"/>
      <c r="U432" s="24" t="s">
        <v>86</v>
      </c>
      <c r="V432" s="24" t="s">
        <v>7324</v>
      </c>
      <c r="W432" s="24" t="s">
        <v>674</v>
      </c>
      <c r="X432" s="24">
        <v>2030</v>
      </c>
      <c r="Y432" s="24" t="s">
        <v>673</v>
      </c>
      <c r="Z432" s="24" t="s">
        <v>674</v>
      </c>
      <c r="AA432" s="24">
        <v>2030</v>
      </c>
      <c r="AB432" s="24" t="s">
        <v>86</v>
      </c>
      <c r="AC432" s="24" t="s">
        <v>86</v>
      </c>
      <c r="AD432" s="24">
        <v>2030</v>
      </c>
      <c r="AE432" s="26">
        <v>2030</v>
      </c>
      <c r="AF432" t="str">
        <f>_xlfn.LET(
    _xlpm.result, _xlfn.XLOOKUP(C432, Table1[company_name], Table1[End_target], "NOT FOUND"),
    IF(_xlpm.result = "NOT FOUND", "NOT FOUND", IF(_xlpm.result = 0, "", _xlpm.result))
)</f>
        <v>Net zero</v>
      </c>
      <c r="AG432"/>
      <c r="AH432"/>
      <c r="AI432"/>
      <c r="AJ432"/>
      <c r="AN432" t="str">
        <f>_xlfn.LET(
    _xlpm.result, _xlfn.XLOOKUP(C432, Table1[company_name], Table1[Carbon_credits], "NOT FOUND"),
    IF(_xlpm.result = "NOT FOUND", "NOT FOUND", IF(_xlpm.result = 0, "", _xlpm.result))
)</f>
        <v>Yes</v>
      </c>
      <c r="AO432"/>
      <c r="AQ432" s="26"/>
      <c r="AR432"/>
      <c r="AS432" t="s">
        <v>2283</v>
      </c>
      <c r="AT432" t="s">
        <v>7472</v>
      </c>
      <c r="AU432">
        <v>2030</v>
      </c>
      <c r="AY432" t="s">
        <v>266</v>
      </c>
      <c r="AZ432" t="s">
        <v>267</v>
      </c>
      <c r="BB432" s="26"/>
      <c r="BC432" t="str">
        <f>_xlfn.LET(
    _xlpm.result, _xlfn.XLOOKUP(C432, Table1[company_name], Table1[Separate_removal_target], "NOT FOUND"),
    IF(_xlpm.result = "NOT FOUND", "NOT FOUND", IF(_xlpm.result = 0, "", _xlpm.result))
)</f>
        <v>No</v>
      </c>
      <c r="BD432" t="s">
        <v>86</v>
      </c>
      <c r="BF432" t="s">
        <v>7472</v>
      </c>
      <c r="BG432">
        <v>2030</v>
      </c>
      <c r="BL432" s="26"/>
      <c r="BN432" s="29"/>
      <c r="BP432" s="26"/>
    </row>
    <row r="433" spans="1:68" s="24" customFormat="1" ht="13.4" customHeight="1">
      <c r="A433" s="24">
        <v>430</v>
      </c>
      <c r="C433" s="26" t="s">
        <v>1375</v>
      </c>
      <c r="D433" t="s">
        <v>7168</v>
      </c>
      <c r="F433" t="s">
        <v>3982</v>
      </c>
      <c r="H433" s="30" t="s">
        <v>1376</v>
      </c>
      <c r="I433" s="24" t="s">
        <v>1377</v>
      </c>
      <c r="J433" s="24">
        <v>1.3109999999999999</v>
      </c>
      <c r="K433" s="24" t="s">
        <v>1378</v>
      </c>
      <c r="L433" s="24">
        <v>72249</v>
      </c>
      <c r="N433" s="26">
        <v>31</v>
      </c>
      <c r="O433" s="24" t="s">
        <v>689</v>
      </c>
      <c r="Q433" s="26"/>
      <c r="R433" s="39"/>
      <c r="S433" s="39"/>
      <c r="T433" s="40"/>
      <c r="U433" s="24" t="s">
        <v>86</v>
      </c>
      <c r="V433" s="24" t="s">
        <v>7324</v>
      </c>
      <c r="W433" s="24" t="s">
        <v>674</v>
      </c>
      <c r="X433" s="24">
        <v>2030</v>
      </c>
      <c r="Y433" s="24" t="s">
        <v>673</v>
      </c>
      <c r="Z433" s="24" t="s">
        <v>674</v>
      </c>
      <c r="AA433" s="24">
        <v>2050</v>
      </c>
      <c r="AB433" s="24" t="s">
        <v>86</v>
      </c>
      <c r="AC433" s="24" t="s">
        <v>86</v>
      </c>
      <c r="AD433" s="24">
        <v>2050</v>
      </c>
      <c r="AE433" s="26">
        <v>2050</v>
      </c>
      <c r="AF433" t="str">
        <f>_xlfn.LET(
    _xlpm.result, _xlfn.XLOOKUP(C433, Table1[company_name], Table1[End_target], "NOT FOUND"),
    IF(_xlpm.result = "NOT FOUND", "NOT FOUND", IF(_xlpm.result = 0, "", _xlpm.result))
)</f>
        <v>Net zero</v>
      </c>
      <c r="AG433"/>
      <c r="AH433"/>
      <c r="AI433"/>
      <c r="AJ433"/>
      <c r="AN433" t="str">
        <f>_xlfn.LET(
    _xlpm.result, _xlfn.XLOOKUP(C433, Table1[company_name], Table1[Carbon_credits], "NOT FOUND"),
    IF(_xlpm.result = "NOT FOUND", "NOT FOUND", IF(_xlpm.result = 0, "", _xlpm.result))
)</f>
        <v>Not Specified</v>
      </c>
      <c r="AO433"/>
      <c r="AQ433" s="26"/>
      <c r="AR433"/>
      <c r="AS433" t="s">
        <v>2283</v>
      </c>
      <c r="AT433" t="s">
        <v>6664</v>
      </c>
      <c r="AU433">
        <v>2050</v>
      </c>
      <c r="AY433" t="s">
        <v>267</v>
      </c>
      <c r="AZ433" t="s">
        <v>880</v>
      </c>
      <c r="BB433" s="26"/>
      <c r="BC433" t="str">
        <f>_xlfn.LET(
    _xlpm.result, _xlfn.XLOOKUP(C433, Table1[company_name], Table1[Separate_removal_target], "NOT FOUND"),
    IF(_xlpm.result = "NOT FOUND", "NOT FOUND", IF(_xlpm.result = 0, "", _xlpm.result))
)</f>
        <v>No</v>
      </c>
      <c r="BD433" t="s">
        <v>86</v>
      </c>
      <c r="BF433" t="s">
        <v>6664</v>
      </c>
      <c r="BG433">
        <v>2050</v>
      </c>
      <c r="BL433" s="26"/>
      <c r="BN433" s="29"/>
      <c r="BP433" s="26"/>
    </row>
    <row r="434" spans="1:68" s="24" customFormat="1" ht="13.4" customHeight="1">
      <c r="A434" s="24">
        <v>431</v>
      </c>
      <c r="C434" s="26" t="s">
        <v>1853</v>
      </c>
      <c r="D434" t="s">
        <v>7225</v>
      </c>
      <c r="F434" t="s">
        <v>2540</v>
      </c>
      <c r="H434" s="30" t="s">
        <v>1854</v>
      </c>
      <c r="I434" s="24" t="s">
        <v>1855</v>
      </c>
      <c r="J434" s="24">
        <v>-5.1999999999999998E-2</v>
      </c>
      <c r="K434" s="24" t="s">
        <v>1856</v>
      </c>
      <c r="L434" s="24">
        <v>47787</v>
      </c>
      <c r="N434" s="26">
        <v>31</v>
      </c>
      <c r="O434" s="24" t="s">
        <v>86</v>
      </c>
      <c r="P434" s="24">
        <v>2021</v>
      </c>
      <c r="Q434" s="26">
        <v>2050</v>
      </c>
      <c r="R434" s="39"/>
      <c r="S434" s="39"/>
      <c r="T434" s="40"/>
      <c r="U434" s="24" t="s">
        <v>689</v>
      </c>
      <c r="V434" s="24" t="s">
        <v>689</v>
      </c>
      <c r="AB434" s="24" t="s">
        <v>689</v>
      </c>
      <c r="AC434" s="24" t="s">
        <v>689</v>
      </c>
      <c r="AE434" s="26"/>
      <c r="AF434" t="str">
        <f>_xlfn.LET(
    _xlpm.result, _xlfn.XLOOKUP(C434, Table1[company_name], Table1[End_target], "NOT FOUND"),
    IF(_xlpm.result = "NOT FOUND", "NOT FOUND", IF(_xlpm.result = 0, "", _xlpm.result))
)</f>
        <v>Net zero</v>
      </c>
      <c r="AG434"/>
      <c r="AH434"/>
      <c r="AI434"/>
      <c r="AJ434"/>
      <c r="AN434" t="str">
        <f>_xlfn.LET(
    _xlpm.result, _xlfn.XLOOKUP(C434, Table1[company_name], Table1[Carbon_credits], "NOT FOUND"),
    IF(_xlpm.result = "NOT FOUND", "NOT FOUND", IF(_xlpm.result = 0, "", _xlpm.result))
)</f>
        <v>Not Specified</v>
      </c>
      <c r="AO434"/>
      <c r="AQ434" s="26"/>
      <c r="AR434"/>
      <c r="AS434" t="s">
        <v>2283</v>
      </c>
      <c r="AT434" t="s">
        <v>7473</v>
      </c>
      <c r="AU434">
        <v>2050</v>
      </c>
      <c r="AY434" t="s">
        <v>267</v>
      </c>
      <c r="AZ434" t="s">
        <v>3019</v>
      </c>
      <c r="BB434" s="26"/>
      <c r="BC434" t="str">
        <f>_xlfn.LET(
    _xlpm.result, _xlfn.XLOOKUP(C434, Table1[company_name], Table1[Separate_removal_target], "NOT FOUND"),
    IF(_xlpm.result = "NOT FOUND", "NOT FOUND", IF(_xlpm.result = 0, "", _xlpm.result))
)</f>
        <v>No</v>
      </c>
      <c r="BD434" t="s">
        <v>86</v>
      </c>
      <c r="BF434" t="s">
        <v>7473</v>
      </c>
      <c r="BG434">
        <v>2050</v>
      </c>
      <c r="BL434" s="26"/>
      <c r="BN434" s="29"/>
      <c r="BP434" s="26"/>
    </row>
    <row r="435" spans="1:68" s="24" customFormat="1" ht="13.4" customHeight="1">
      <c r="A435" s="24">
        <v>432</v>
      </c>
      <c r="C435" s="26" t="s">
        <v>1857</v>
      </c>
      <c r="D435" t="s">
        <v>7245</v>
      </c>
      <c r="F435" t="s">
        <v>7286</v>
      </c>
      <c r="H435" s="30" t="s">
        <v>1858</v>
      </c>
      <c r="I435" s="24" t="s">
        <v>1859</v>
      </c>
      <c r="J435" s="24">
        <v>2E-3</v>
      </c>
      <c r="K435" s="24" t="s">
        <v>1860</v>
      </c>
      <c r="L435" s="24">
        <v>14766</v>
      </c>
      <c r="N435" s="26">
        <v>5</v>
      </c>
      <c r="O435" s="24" t="s">
        <v>689</v>
      </c>
      <c r="Q435" s="26"/>
      <c r="R435" s="39"/>
      <c r="S435" s="39"/>
      <c r="T435" s="40"/>
      <c r="U435" s="24" t="s">
        <v>689</v>
      </c>
      <c r="V435" s="24" t="s">
        <v>689</v>
      </c>
      <c r="AB435" s="24" t="s">
        <v>689</v>
      </c>
      <c r="AC435" s="24" t="s">
        <v>689</v>
      </c>
      <c r="AE435" s="26"/>
      <c r="AF435" t="str">
        <f>_xlfn.LET(
    _xlpm.result, _xlfn.XLOOKUP(C435, Table1[company_name], Table1[End_target], "NOT FOUND"),
    IF(_xlpm.result = "NOT FOUND", "NOT FOUND", IF(_xlpm.result = 0, "", _xlpm.result))
)</f>
        <v>No target</v>
      </c>
      <c r="AG435"/>
      <c r="AH435"/>
      <c r="AI435"/>
      <c r="AJ435"/>
      <c r="AN435" t="str">
        <f>_xlfn.LET(
    _xlpm.result, _xlfn.XLOOKUP(C435, Table1[company_name], Table1[Carbon_credits], "NOT FOUND"),
    IF(_xlpm.result = "NOT FOUND", "NOT FOUND", IF(_xlpm.result = 0, "", _xlpm.result))
)</f>
        <v>Not Specified</v>
      </c>
      <c r="AO435"/>
      <c r="AQ435" s="26"/>
      <c r="AR435"/>
      <c r="AS435"/>
      <c r="AT435"/>
      <c r="AU435"/>
      <c r="AY435"/>
      <c r="AZ435"/>
      <c r="BB435" s="26"/>
      <c r="BC435" t="str">
        <f>_xlfn.LET(
    _xlpm.result, _xlfn.XLOOKUP(C435, Table1[company_name], Table1[Separate_removal_target], "NOT FOUND"),
    IF(_xlpm.result = "NOT FOUND", "NOT FOUND", IF(_xlpm.result = 0, "", _xlpm.result))
)</f>
        <v>No</v>
      </c>
      <c r="BD435"/>
      <c r="BF435"/>
      <c r="BG435"/>
      <c r="BL435" s="26"/>
      <c r="BN435" s="29"/>
      <c r="BP435" s="26"/>
    </row>
    <row r="436" spans="1:68" s="24" customFormat="1" ht="13.4" customHeight="1">
      <c r="A436" s="24">
        <v>433</v>
      </c>
      <c r="C436" s="26" t="s">
        <v>1509</v>
      </c>
      <c r="D436" t="s">
        <v>7161</v>
      </c>
      <c r="F436" t="s">
        <v>7263</v>
      </c>
      <c r="H436" s="30" t="s">
        <v>1510</v>
      </c>
      <c r="I436" s="24" t="s">
        <v>1511</v>
      </c>
      <c r="J436" s="24">
        <v>-6.4000000000000001E-2</v>
      </c>
      <c r="K436" s="24" t="s">
        <v>1512</v>
      </c>
      <c r="L436" s="24">
        <v>23557</v>
      </c>
      <c r="N436" s="26">
        <v>17</v>
      </c>
      <c r="O436" s="24" t="s">
        <v>689</v>
      </c>
      <c r="Q436" s="26"/>
      <c r="R436" s="39"/>
      <c r="S436" s="39"/>
      <c r="T436" s="40"/>
      <c r="U436" s="24" t="s">
        <v>86</v>
      </c>
      <c r="V436" s="24" t="s">
        <v>265</v>
      </c>
      <c r="AB436" s="24" t="s">
        <v>689</v>
      </c>
      <c r="AC436" s="24" t="s">
        <v>689</v>
      </c>
      <c r="AE436" s="26"/>
      <c r="AF436" t="str">
        <f>_xlfn.LET(
    _xlpm.result, _xlfn.XLOOKUP(C436, Table1[company_name], Table1[End_target], "NOT FOUND"),
    IF(_xlpm.result = "NOT FOUND", "NOT FOUND", IF(_xlpm.result = 0, "", _xlpm.result))
)</f>
        <v>Net zero</v>
      </c>
      <c r="AG436"/>
      <c r="AH436"/>
      <c r="AI436"/>
      <c r="AJ436"/>
      <c r="AN436" t="str">
        <f>_xlfn.LET(
    _xlpm.result, _xlfn.XLOOKUP(C436, Table1[company_name], Table1[Carbon_credits], "NOT FOUND"),
    IF(_xlpm.result = "NOT FOUND", "NOT FOUND", IF(_xlpm.result = 0, "", _xlpm.result))
)</f>
        <v>Yes</v>
      </c>
      <c r="AO436"/>
      <c r="AQ436" s="26"/>
      <c r="AR436"/>
      <c r="AS436"/>
      <c r="AT436"/>
      <c r="AU436"/>
      <c r="AY436"/>
      <c r="AZ436"/>
      <c r="BB436" s="26"/>
      <c r="BC436" t="str">
        <f>_xlfn.LET(
    _xlpm.result, _xlfn.XLOOKUP(C436, Table1[company_name], Table1[Separate_removal_target], "NOT FOUND"),
    IF(_xlpm.result = "NOT FOUND", "NOT FOUND", IF(_xlpm.result = 0, "", _xlpm.result))
)</f>
        <v>No</v>
      </c>
      <c r="BD436"/>
      <c r="BF436"/>
      <c r="BG436"/>
      <c r="BL436" s="26"/>
      <c r="BN436" s="29"/>
      <c r="BP436" s="26"/>
    </row>
    <row r="437" spans="1:68" s="24" customFormat="1" ht="13.4" customHeight="1">
      <c r="A437" s="24">
        <v>434</v>
      </c>
      <c r="C437" s="26" t="s">
        <v>1241</v>
      </c>
      <c r="D437" t="s">
        <v>7201</v>
      </c>
      <c r="F437" t="s">
        <v>7286</v>
      </c>
      <c r="H437" s="30" t="s">
        <v>1242</v>
      </c>
      <c r="I437" s="24" t="s">
        <v>1243</v>
      </c>
      <c r="J437" s="24">
        <v>-0.19900000000000001</v>
      </c>
      <c r="K437" s="24" t="s">
        <v>1244</v>
      </c>
      <c r="L437" s="24">
        <v>30164</v>
      </c>
      <c r="N437" s="26">
        <v>1</v>
      </c>
      <c r="O437" s="24" t="s">
        <v>689</v>
      </c>
      <c r="Q437" s="26"/>
      <c r="R437" s="39"/>
      <c r="S437" s="39"/>
      <c r="T437" s="40"/>
      <c r="U437" s="24" t="s">
        <v>86</v>
      </c>
      <c r="V437" s="24" t="s">
        <v>870</v>
      </c>
      <c r="AB437" s="24" t="s">
        <v>86</v>
      </c>
      <c r="AC437" s="24" t="s">
        <v>689</v>
      </c>
      <c r="AE437" s="26"/>
      <c r="AF437" t="str">
        <f>_xlfn.LET(
    _xlpm.result, _xlfn.XLOOKUP(C437, Table1[company_name], Table1[End_target], "NOT FOUND"),
    IF(_xlpm.result = "NOT FOUND", "NOT FOUND", IF(_xlpm.result = 0, "", _xlpm.result))
)</f>
        <v/>
      </c>
      <c r="AG437"/>
      <c r="AH437"/>
      <c r="AI437"/>
      <c r="AJ437"/>
      <c r="AN437" t="str">
        <f>_xlfn.LET(
    _xlpm.result, _xlfn.XLOOKUP(C437, Table1[company_name], Table1[Carbon_credits], "NOT FOUND"),
    IF(_xlpm.result = "NOT FOUND", "NOT FOUND", IF(_xlpm.result = 0, "", _xlpm.result))
)</f>
        <v/>
      </c>
      <c r="AO437"/>
      <c r="AQ437" s="26"/>
      <c r="AR437"/>
      <c r="AS437"/>
      <c r="AT437"/>
      <c r="AU437"/>
      <c r="AY437"/>
      <c r="AZ437"/>
      <c r="BB437" s="26"/>
      <c r="BC437" t="str">
        <f>_xlfn.LET(
    _xlpm.result, _xlfn.XLOOKUP(C437, Table1[company_name], Table1[Separate_removal_target], "NOT FOUND"),
    IF(_xlpm.result = "NOT FOUND", "NOT FOUND", IF(_xlpm.result = 0, "", _xlpm.result))
)</f>
        <v/>
      </c>
      <c r="BD437"/>
      <c r="BF437"/>
      <c r="BG437"/>
      <c r="BL437" s="26"/>
      <c r="BN437" s="29"/>
      <c r="BP437" s="26"/>
    </row>
    <row r="438" spans="1:68" s="24" customFormat="1" ht="13.4" customHeight="1">
      <c r="A438" s="24">
        <v>435</v>
      </c>
      <c r="C438" s="26" t="s">
        <v>1866</v>
      </c>
      <c r="D438" t="s">
        <v>7156</v>
      </c>
      <c r="F438" t="s">
        <v>7256</v>
      </c>
      <c r="H438" s="30" t="s">
        <v>1867</v>
      </c>
      <c r="I438" s="24" t="s">
        <v>1868</v>
      </c>
      <c r="J438" s="24">
        <v>-3.7509999999999999</v>
      </c>
      <c r="K438" s="24" t="s">
        <v>1869</v>
      </c>
      <c r="L438" s="24">
        <v>92137</v>
      </c>
      <c r="N438" s="26">
        <v>15</v>
      </c>
      <c r="O438" s="24" t="s">
        <v>689</v>
      </c>
      <c r="Q438" s="26"/>
      <c r="R438" s="39"/>
      <c r="S438" s="39"/>
      <c r="T438" s="40"/>
      <c r="U438" s="24" t="s">
        <v>689</v>
      </c>
      <c r="V438" s="24" t="s">
        <v>689</v>
      </c>
      <c r="AB438" s="24" t="s">
        <v>689</v>
      </c>
      <c r="AC438" s="24" t="s">
        <v>689</v>
      </c>
      <c r="AE438" s="26"/>
      <c r="AF438" t="str">
        <f>_xlfn.LET(
    _xlpm.result, _xlfn.XLOOKUP(C438, Table1[company_name], Table1[End_target], "NOT FOUND"),
    IF(_xlpm.result = "NOT FOUND", "NOT FOUND", IF(_xlpm.result = 0, "", _xlpm.result))
)</f>
        <v/>
      </c>
      <c r="AG438"/>
      <c r="AH438"/>
      <c r="AI438"/>
      <c r="AJ438"/>
      <c r="AN438" t="str">
        <f>_xlfn.LET(
    _xlpm.result, _xlfn.XLOOKUP(C438, Table1[company_name], Table1[Carbon_credits], "NOT FOUND"),
    IF(_xlpm.result = "NOT FOUND", "NOT FOUND", IF(_xlpm.result = 0, "", _xlpm.result))
)</f>
        <v/>
      </c>
      <c r="AO438"/>
      <c r="AQ438" s="26"/>
      <c r="AR438"/>
      <c r="AS438"/>
      <c r="AT438"/>
      <c r="AU438"/>
      <c r="AY438"/>
      <c r="AZ438"/>
      <c r="BB438" s="26"/>
      <c r="BC438" t="str">
        <f>_xlfn.LET(
    _xlpm.result, _xlfn.XLOOKUP(C438, Table1[company_name], Table1[Separate_removal_target], "NOT FOUND"),
    IF(_xlpm.result = "NOT FOUND", "NOT FOUND", IF(_xlpm.result = 0, "", _xlpm.result))
)</f>
        <v/>
      </c>
      <c r="BD438"/>
      <c r="BF438"/>
      <c r="BG438"/>
      <c r="BL438" s="26"/>
      <c r="BN438" s="29"/>
      <c r="BP438" s="26"/>
    </row>
    <row r="439" spans="1:68" s="24" customFormat="1" ht="13.4" customHeight="1">
      <c r="A439" s="24">
        <v>436</v>
      </c>
      <c r="C439" s="26" t="s">
        <v>1409</v>
      </c>
      <c r="D439" t="s">
        <v>7212</v>
      </c>
      <c r="F439" t="s">
        <v>7286</v>
      </c>
      <c r="H439" s="30" t="s">
        <v>1410</v>
      </c>
      <c r="I439" s="24" t="s">
        <v>1411</v>
      </c>
      <c r="J439" s="24">
        <v>-7.0000000000000007E-2</v>
      </c>
      <c r="K439" s="24" t="s">
        <v>1412</v>
      </c>
      <c r="L439" s="24">
        <v>90000</v>
      </c>
      <c r="N439" s="26">
        <v>18</v>
      </c>
      <c r="O439" s="24" t="s">
        <v>689</v>
      </c>
      <c r="Q439" s="26"/>
      <c r="R439" s="39"/>
      <c r="S439" s="39"/>
      <c r="T439" s="40"/>
      <c r="U439" s="24" t="s">
        <v>86</v>
      </c>
      <c r="V439" s="24" t="s">
        <v>7324</v>
      </c>
      <c r="W439" s="24" t="s">
        <v>674</v>
      </c>
      <c r="X439" s="24">
        <v>2030</v>
      </c>
      <c r="Y439" s="24" t="s">
        <v>673</v>
      </c>
      <c r="Z439" s="24" t="s">
        <v>674</v>
      </c>
      <c r="AA439" s="24">
        <v>2050</v>
      </c>
      <c r="AB439" s="24" t="s">
        <v>86</v>
      </c>
      <c r="AC439" s="24" t="s">
        <v>86</v>
      </c>
      <c r="AD439" s="24">
        <v>2050</v>
      </c>
      <c r="AE439" s="26">
        <v>2050</v>
      </c>
      <c r="AF439" t="str">
        <f>_xlfn.LET(
    _xlpm.result, _xlfn.XLOOKUP(C439, Table1[company_name], Table1[End_target], "NOT FOUND"),
    IF(_xlpm.result = "NOT FOUND", "NOT FOUND", IF(_xlpm.result = 0, "", _xlpm.result))
)</f>
        <v>Net zero</v>
      </c>
      <c r="AG439"/>
      <c r="AH439"/>
      <c r="AI439"/>
      <c r="AJ439"/>
      <c r="AN439" t="str">
        <f>_xlfn.LET(
    _xlpm.result, _xlfn.XLOOKUP(C439, Table1[company_name], Table1[Carbon_credits], "NOT FOUND"),
    IF(_xlpm.result = "NOT FOUND", "NOT FOUND", IF(_xlpm.result = 0, "", _xlpm.result))
)</f>
        <v>Not Specified</v>
      </c>
      <c r="AO439"/>
      <c r="AQ439" s="26"/>
      <c r="AR439"/>
      <c r="AS439" t="s">
        <v>2283</v>
      </c>
      <c r="AT439" t="s">
        <v>7474</v>
      </c>
      <c r="AU439">
        <v>2050</v>
      </c>
      <c r="AY439" t="s">
        <v>267</v>
      </c>
      <c r="AZ439" t="s">
        <v>3019</v>
      </c>
      <c r="BB439" s="26"/>
      <c r="BC439" t="str">
        <f>_xlfn.LET(
    _xlpm.result, _xlfn.XLOOKUP(C439, Table1[company_name], Table1[Separate_removal_target], "NOT FOUND"),
    IF(_xlpm.result = "NOT FOUND", "NOT FOUND", IF(_xlpm.result = 0, "", _xlpm.result))
)</f>
        <v>No</v>
      </c>
      <c r="BD439" t="s">
        <v>86</v>
      </c>
      <c r="BF439" t="s">
        <v>7474</v>
      </c>
      <c r="BG439">
        <v>2050</v>
      </c>
      <c r="BL439" s="26"/>
      <c r="BN439" s="29"/>
      <c r="BP439" s="26"/>
    </row>
    <row r="440" spans="1:68" s="24" customFormat="1" ht="13.4" customHeight="1">
      <c r="A440" s="24">
        <v>437</v>
      </c>
      <c r="C440" s="26" t="s">
        <v>1885</v>
      </c>
      <c r="D440" t="s">
        <v>7246</v>
      </c>
      <c r="F440" t="s">
        <v>7286</v>
      </c>
      <c r="H440" s="30" t="s">
        <v>1886</v>
      </c>
      <c r="I440" s="24" t="s">
        <v>1887</v>
      </c>
      <c r="J440" s="24">
        <v>6.0999999999999999E-2</v>
      </c>
      <c r="K440" s="24" t="s">
        <v>1888</v>
      </c>
      <c r="L440" s="24">
        <v>110000</v>
      </c>
      <c r="N440" s="26">
        <v>22</v>
      </c>
      <c r="O440" s="24" t="s">
        <v>689</v>
      </c>
      <c r="Q440" s="26"/>
      <c r="R440" s="39"/>
      <c r="S440" s="39"/>
      <c r="T440" s="40"/>
      <c r="U440" s="24" t="s">
        <v>86</v>
      </c>
      <c r="V440" s="24" t="s">
        <v>7324</v>
      </c>
      <c r="W440" s="24" t="s">
        <v>674</v>
      </c>
      <c r="X440" s="24">
        <v>2030</v>
      </c>
      <c r="Y440" s="24" t="s">
        <v>673</v>
      </c>
      <c r="Z440" s="24" t="s">
        <v>674</v>
      </c>
      <c r="AA440" s="24">
        <v>2040</v>
      </c>
      <c r="AB440" s="24" t="s">
        <v>86</v>
      </c>
      <c r="AC440" s="24" t="s">
        <v>86</v>
      </c>
      <c r="AD440" s="24">
        <v>2040</v>
      </c>
      <c r="AE440" s="26">
        <v>2040</v>
      </c>
      <c r="AF440" t="str">
        <f>_xlfn.LET(
    _xlpm.result, _xlfn.XLOOKUP(C440, Table1[company_name], Table1[End_target], "NOT FOUND"),
    IF(_xlpm.result = "NOT FOUND", "NOT FOUND", IF(_xlpm.result = 0, "", _xlpm.result))
)</f>
        <v>Net zero</v>
      </c>
      <c r="AG440"/>
      <c r="AH440"/>
      <c r="AI440"/>
      <c r="AJ440"/>
      <c r="AN440" t="str">
        <f>_xlfn.LET(
    _xlpm.result, _xlfn.XLOOKUP(C440, Table1[company_name], Table1[Carbon_credits], "NOT FOUND"),
    IF(_xlpm.result = "NOT FOUND", "NOT FOUND", IF(_xlpm.result = 0, "", _xlpm.result))
)</f>
        <v>Not Specified</v>
      </c>
      <c r="AO440"/>
      <c r="AQ440" s="26"/>
      <c r="AR440"/>
      <c r="AS440" t="s">
        <v>2283</v>
      </c>
      <c r="AT440" t="s">
        <v>6705</v>
      </c>
      <c r="AU440">
        <v>2050</v>
      </c>
      <c r="AY440" t="s">
        <v>267</v>
      </c>
      <c r="AZ440" t="s">
        <v>880</v>
      </c>
      <c r="BB440" s="26"/>
      <c r="BC440" t="str">
        <f>_xlfn.LET(
    _xlpm.result, _xlfn.XLOOKUP(C440, Table1[company_name], Table1[Separate_removal_target], "NOT FOUND"),
    IF(_xlpm.result = "NOT FOUND", "NOT FOUND", IF(_xlpm.result = 0, "", _xlpm.result))
)</f>
        <v>No</v>
      </c>
      <c r="BD440" t="s">
        <v>86</v>
      </c>
      <c r="BF440" t="s">
        <v>6705</v>
      </c>
      <c r="BG440">
        <v>2050</v>
      </c>
      <c r="BL440" s="26"/>
      <c r="BN440" s="29"/>
      <c r="BP440" s="26"/>
    </row>
    <row r="441" spans="1:68" s="24" customFormat="1" ht="13.4" customHeight="1">
      <c r="A441" s="24">
        <v>438</v>
      </c>
      <c r="C441" s="26" t="s">
        <v>1889</v>
      </c>
      <c r="D441" t="s">
        <v>7206</v>
      </c>
      <c r="F441" t="s">
        <v>2277</v>
      </c>
      <c r="H441" s="30" t="s">
        <v>1890</v>
      </c>
      <c r="I441" s="24" t="s">
        <v>1891</v>
      </c>
      <c r="J441" s="24">
        <v>0</v>
      </c>
      <c r="K441" s="24" t="s">
        <v>1892</v>
      </c>
      <c r="L441" s="24">
        <v>128584</v>
      </c>
      <c r="N441" s="26">
        <v>12</v>
      </c>
      <c r="O441" s="24" t="s">
        <v>689</v>
      </c>
      <c r="Q441" s="26"/>
      <c r="R441" s="39"/>
      <c r="S441" s="39"/>
      <c r="T441" s="40"/>
      <c r="U441" s="24" t="s">
        <v>689</v>
      </c>
      <c r="V441" s="24" t="s">
        <v>689</v>
      </c>
      <c r="AB441" s="24" t="s">
        <v>689</v>
      </c>
      <c r="AC441" s="24" t="s">
        <v>689</v>
      </c>
      <c r="AE441" s="26"/>
      <c r="AF441" t="str">
        <f>_xlfn.LET(
    _xlpm.result, _xlfn.XLOOKUP(C441, Table1[company_name], Table1[End_target], "NOT FOUND"),
    IF(_xlpm.result = "NOT FOUND", "NOT FOUND", IF(_xlpm.result = 0, "", _xlpm.result))
)</f>
        <v/>
      </c>
      <c r="AG441"/>
      <c r="AH441"/>
      <c r="AI441"/>
      <c r="AJ441"/>
      <c r="AN441" t="str">
        <f>_xlfn.LET(
    _xlpm.result, _xlfn.XLOOKUP(C441, Table1[company_name], Table1[Carbon_credits], "NOT FOUND"),
    IF(_xlpm.result = "NOT FOUND", "NOT FOUND", IF(_xlpm.result = 0, "", _xlpm.result))
)</f>
        <v/>
      </c>
      <c r="AO441"/>
      <c r="AQ441" s="26"/>
      <c r="AR441"/>
      <c r="AS441"/>
      <c r="AT441"/>
      <c r="AU441"/>
      <c r="AY441"/>
      <c r="AZ441"/>
      <c r="BB441" s="26"/>
      <c r="BC441" t="str">
        <f>_xlfn.LET(
    _xlpm.result, _xlfn.XLOOKUP(C441, Table1[company_name], Table1[Separate_removal_target], "NOT FOUND"),
    IF(_xlpm.result = "NOT FOUND", "NOT FOUND", IF(_xlpm.result = 0, "", _xlpm.result))
)</f>
        <v/>
      </c>
      <c r="BD441"/>
      <c r="BF441"/>
      <c r="BG441"/>
      <c r="BL441" s="26"/>
      <c r="BN441" s="29"/>
      <c r="BP441" s="26"/>
    </row>
    <row r="442" spans="1:68" s="24" customFormat="1" ht="13.4" customHeight="1">
      <c r="A442" s="24">
        <v>439</v>
      </c>
      <c r="C442" s="26" t="s">
        <v>1896</v>
      </c>
      <c r="D442" t="s">
        <v>7194</v>
      </c>
      <c r="F442" t="s">
        <v>2540</v>
      </c>
      <c r="H442" s="30" t="s">
        <v>1897</v>
      </c>
      <c r="I442" s="24" t="s">
        <v>1898</v>
      </c>
      <c r="J442" s="24">
        <v>7.8E-2</v>
      </c>
      <c r="K442" s="24" t="s">
        <v>1899</v>
      </c>
      <c r="L442" s="24">
        <v>149914</v>
      </c>
      <c r="N442" s="26">
        <v>31</v>
      </c>
      <c r="O442" s="24" t="s">
        <v>689</v>
      </c>
      <c r="Q442" s="26"/>
      <c r="R442" s="39"/>
      <c r="S442" s="39"/>
      <c r="T442" s="40"/>
      <c r="U442" s="24" t="s">
        <v>86</v>
      </c>
      <c r="V442" s="24" t="s">
        <v>7324</v>
      </c>
      <c r="W442" s="24" t="s">
        <v>674</v>
      </c>
      <c r="X442" s="24" t="s">
        <v>4099</v>
      </c>
      <c r="AB442" s="24" t="s">
        <v>689</v>
      </c>
      <c r="AC442" s="24" t="s">
        <v>689</v>
      </c>
      <c r="AE442" s="26"/>
      <c r="AF442" t="str">
        <f>_xlfn.LET(
    _xlpm.result, _xlfn.XLOOKUP(C442, Table1[company_name], Table1[End_target], "NOT FOUND"),
    IF(_xlpm.result = "NOT FOUND", "NOT FOUND", IF(_xlpm.result = 0, "", _xlpm.result))
)</f>
        <v>Net zero</v>
      </c>
      <c r="AG442"/>
      <c r="AH442"/>
      <c r="AI442"/>
      <c r="AJ442"/>
      <c r="AN442" t="str">
        <f>_xlfn.LET(
    _xlpm.result, _xlfn.XLOOKUP(C442, Table1[company_name], Table1[Carbon_credits], "NOT FOUND"),
    IF(_xlpm.result = "NOT FOUND", "NOT FOUND", IF(_xlpm.result = 0, "", _xlpm.result))
)</f>
        <v>Not Specified</v>
      </c>
      <c r="AO442"/>
      <c r="AQ442" s="26"/>
      <c r="AR442"/>
      <c r="AS442" t="s">
        <v>2283</v>
      </c>
      <c r="AT442" t="s">
        <v>6717</v>
      </c>
      <c r="AU442">
        <v>2050</v>
      </c>
      <c r="AY442" t="s">
        <v>267</v>
      </c>
      <c r="AZ442" t="s">
        <v>267</v>
      </c>
      <c r="BB442" s="26"/>
      <c r="BC442" t="str">
        <f>_xlfn.LET(
    _xlpm.result, _xlfn.XLOOKUP(C442, Table1[company_name], Table1[Separate_removal_target], "NOT FOUND"),
    IF(_xlpm.result = "NOT FOUND", "NOT FOUND", IF(_xlpm.result = 0, "", _xlpm.result))
)</f>
        <v>No</v>
      </c>
      <c r="BD442" t="s">
        <v>86</v>
      </c>
      <c r="BF442" t="s">
        <v>6717</v>
      </c>
      <c r="BG442">
        <v>2050</v>
      </c>
      <c r="BL442" s="26"/>
      <c r="BN442" s="29"/>
      <c r="BP442" s="26"/>
    </row>
    <row r="443" spans="1:68" s="24" customFormat="1" ht="13.4" customHeight="1">
      <c r="A443" s="24">
        <v>440</v>
      </c>
      <c r="C443" s="26" t="s">
        <v>1146</v>
      </c>
      <c r="D443" t="s">
        <v>7168</v>
      </c>
      <c r="F443" t="s">
        <v>2349</v>
      </c>
      <c r="H443" s="30" t="s">
        <v>2206</v>
      </c>
      <c r="I443" s="24" t="s">
        <v>2207</v>
      </c>
      <c r="J443" s="24">
        <v>-0.20699999999999999</v>
      </c>
      <c r="K443" s="24" t="s">
        <v>2208</v>
      </c>
      <c r="L443" s="24">
        <v>139907</v>
      </c>
      <c r="N443" s="26">
        <v>2</v>
      </c>
      <c r="O443" s="24" t="s">
        <v>689</v>
      </c>
      <c r="Q443" s="26"/>
      <c r="R443" s="39"/>
      <c r="S443" s="39"/>
      <c r="T443" s="40"/>
      <c r="U443" s="24" t="s">
        <v>86</v>
      </c>
      <c r="V443" s="24" t="s">
        <v>7324</v>
      </c>
      <c r="W443" s="24" t="s">
        <v>674</v>
      </c>
      <c r="X443" s="24">
        <v>2033</v>
      </c>
      <c r="Y443" s="24" t="s">
        <v>673</v>
      </c>
      <c r="Z443" s="24" t="s">
        <v>674</v>
      </c>
      <c r="AA443" s="24">
        <v>2050</v>
      </c>
      <c r="AB443" s="24" t="s">
        <v>86</v>
      </c>
      <c r="AC443" s="24" t="s">
        <v>86</v>
      </c>
      <c r="AD443" s="24">
        <v>2050</v>
      </c>
      <c r="AE443" s="26">
        <v>2050</v>
      </c>
      <c r="AF443" t="str">
        <f>_xlfn.LET(
    _xlpm.result, _xlfn.XLOOKUP(C443, Table1[company_name], Table1[End_target], "NOT FOUND"),
    IF(_xlpm.result = "NOT FOUND", "NOT FOUND", IF(_xlpm.result = 0, "", _xlpm.result))
)</f>
        <v>Carbon neutral(ity)</v>
      </c>
      <c r="AG443"/>
      <c r="AH443"/>
      <c r="AI443"/>
      <c r="AJ443"/>
      <c r="AN443" t="str">
        <f>_xlfn.LET(
    _xlpm.result, _xlfn.XLOOKUP(C443, Table1[company_name], Table1[Carbon_credits], "NOT FOUND"),
    IF(_xlpm.result = "NOT FOUND", "NOT FOUND", IF(_xlpm.result = 0, "", _xlpm.result))
)</f>
        <v>Yes</v>
      </c>
      <c r="AO443"/>
      <c r="AQ443" s="26"/>
      <c r="AR443"/>
      <c r="AS443"/>
      <c r="AT443"/>
      <c r="AU443"/>
      <c r="AY443"/>
      <c r="AZ443"/>
      <c r="BB443" s="26"/>
      <c r="BC443" t="str">
        <f>_xlfn.LET(
    _xlpm.result, _xlfn.XLOOKUP(C443, Table1[company_name], Table1[Separate_removal_target], "NOT FOUND"),
    IF(_xlpm.result = "NOT FOUND", "NOT FOUND", IF(_xlpm.result = 0, "", _xlpm.result))
)</f>
        <v>No</v>
      </c>
      <c r="BD443"/>
      <c r="BF443"/>
      <c r="BG443"/>
      <c r="BL443" s="26"/>
      <c r="BN443" s="29"/>
      <c r="BP443" s="26"/>
    </row>
    <row r="444" spans="1:68" s="24" customFormat="1" ht="13.4" customHeight="1">
      <c r="A444" s="24">
        <v>441</v>
      </c>
      <c r="C444" s="26" t="s">
        <v>1900</v>
      </c>
      <c r="D444" t="s">
        <v>7247</v>
      </c>
      <c r="F444" t="s">
        <v>7286</v>
      </c>
      <c r="H444" s="30" t="s">
        <v>1147</v>
      </c>
      <c r="I444" s="24" t="s">
        <v>1148</v>
      </c>
      <c r="J444" s="24">
        <v>-8.7999999999999995E-2</v>
      </c>
      <c r="K444" s="24" t="s">
        <v>1149</v>
      </c>
      <c r="L444" s="24">
        <v>361000</v>
      </c>
      <c r="N444" s="26">
        <v>5</v>
      </c>
      <c r="O444" s="24" t="s">
        <v>86</v>
      </c>
      <c r="P444" s="24">
        <v>2015</v>
      </c>
      <c r="Q444" s="26">
        <v>2022</v>
      </c>
      <c r="R444" s="39"/>
      <c r="S444" s="39"/>
      <c r="T444" s="40"/>
      <c r="U444" s="24" t="s">
        <v>86</v>
      </c>
      <c r="V444" s="24" t="s">
        <v>7324</v>
      </c>
      <c r="W444" s="24" t="s">
        <v>674</v>
      </c>
      <c r="X444" s="24" t="s">
        <v>3086</v>
      </c>
      <c r="AB444" s="24" t="s">
        <v>689</v>
      </c>
      <c r="AC444" s="24" t="s">
        <v>689</v>
      </c>
      <c r="AE444" s="26"/>
      <c r="AF444" t="str">
        <f>_xlfn.LET(
    _xlpm.result, _xlfn.XLOOKUP(C444, Table1[company_name], Table1[End_target], "NOT FOUND"),
    IF(_xlpm.result = "NOT FOUND", "NOT FOUND", IF(_xlpm.result = 0, "", _xlpm.result))
)</f>
        <v>Net zero</v>
      </c>
      <c r="AG444"/>
      <c r="AH444"/>
      <c r="AI444"/>
      <c r="AJ444"/>
      <c r="AN444" t="str">
        <f>_xlfn.LET(
    _xlpm.result, _xlfn.XLOOKUP(C444, Table1[company_name], Table1[Carbon_credits], "NOT FOUND"),
    IF(_xlpm.result = "NOT FOUND", "NOT FOUND", IF(_xlpm.result = 0, "", _xlpm.result))
)</f>
        <v>No</v>
      </c>
      <c r="AO444"/>
      <c r="AQ444" s="26"/>
      <c r="AR444"/>
      <c r="AS444" t="s">
        <v>691</v>
      </c>
      <c r="AT444" t="s">
        <v>7475</v>
      </c>
      <c r="AU444">
        <v>2050</v>
      </c>
      <c r="AY444" t="s">
        <v>269</v>
      </c>
      <c r="AZ444" t="s">
        <v>3019</v>
      </c>
      <c r="BB444" s="26"/>
      <c r="BC444" t="str">
        <f>_xlfn.LET(
    _xlpm.result, _xlfn.XLOOKUP(C444, Table1[company_name], Table1[Separate_removal_target], "NOT FOUND"),
    IF(_xlpm.result = "NOT FOUND", "NOT FOUND", IF(_xlpm.result = 0, "", _xlpm.result))
)</f>
        <v>No</v>
      </c>
      <c r="BD444" t="s">
        <v>86</v>
      </c>
      <c r="BF444" t="s">
        <v>7475</v>
      </c>
      <c r="BG444">
        <v>2050</v>
      </c>
      <c r="BL444" s="26"/>
      <c r="BN444" s="29"/>
      <c r="BP444" s="26"/>
    </row>
    <row r="445" spans="1:68" s="24" customFormat="1" ht="13.4" customHeight="1">
      <c r="A445" s="24">
        <v>442</v>
      </c>
      <c r="C445" s="26" t="s">
        <v>1904</v>
      </c>
      <c r="D445" t="s">
        <v>7187</v>
      </c>
      <c r="F445" t="s">
        <v>2277</v>
      </c>
      <c r="H445" s="30" t="s">
        <v>1901</v>
      </c>
      <c r="I445" s="24" t="s">
        <v>1902</v>
      </c>
      <c r="J445" s="24">
        <v>-1.034</v>
      </c>
      <c r="K445" s="24" t="s">
        <v>1903</v>
      </c>
      <c r="L445" s="24">
        <v>26727</v>
      </c>
      <c r="N445" s="26">
        <v>6</v>
      </c>
      <c r="O445" s="24" t="s">
        <v>689</v>
      </c>
      <c r="Q445" s="26"/>
      <c r="R445" s="39"/>
      <c r="S445" s="39"/>
      <c r="T445" s="40"/>
      <c r="U445" s="24" t="s">
        <v>86</v>
      </c>
      <c r="V445" s="24" t="s">
        <v>7324</v>
      </c>
      <c r="W445" s="24" t="s">
        <v>674</v>
      </c>
      <c r="X445" s="24">
        <v>2030</v>
      </c>
      <c r="Y445" s="24" t="s">
        <v>673</v>
      </c>
      <c r="Z445" s="24" t="s">
        <v>674</v>
      </c>
      <c r="AA445" s="24">
        <v>2050</v>
      </c>
      <c r="AB445" s="24" t="s">
        <v>86</v>
      </c>
      <c r="AC445" s="24" t="s">
        <v>86</v>
      </c>
      <c r="AD445" s="24">
        <v>2050</v>
      </c>
      <c r="AE445" s="26">
        <v>2050</v>
      </c>
      <c r="AF445" t="str">
        <f>_xlfn.LET(
    _xlpm.result, _xlfn.XLOOKUP(C445, Table1[company_name], Table1[End_target], "NOT FOUND"),
    IF(_xlpm.result = "NOT FOUND", "NOT FOUND", IF(_xlpm.result = 0, "", _xlpm.result))
)</f>
        <v>Net zero</v>
      </c>
      <c r="AG445"/>
      <c r="AH445"/>
      <c r="AI445"/>
      <c r="AJ445"/>
      <c r="AN445" t="str">
        <f>_xlfn.LET(
    _xlpm.result, _xlfn.XLOOKUP(C445, Table1[company_name], Table1[Carbon_credits], "NOT FOUND"),
    IF(_xlpm.result = "NOT FOUND", "NOT FOUND", IF(_xlpm.result = 0, "", _xlpm.result))
)</f>
        <v>No</v>
      </c>
      <c r="AO445"/>
      <c r="AQ445" s="26"/>
      <c r="AR445"/>
      <c r="AS445" t="s">
        <v>691</v>
      </c>
      <c r="AT445" t="s">
        <v>6749</v>
      </c>
      <c r="AU445">
        <v>2035</v>
      </c>
      <c r="AY445" t="s">
        <v>269</v>
      </c>
      <c r="AZ445" t="s">
        <v>3019</v>
      </c>
      <c r="BB445" s="26"/>
      <c r="BC445" t="str">
        <f>_xlfn.LET(
    _xlpm.result, _xlfn.XLOOKUP(C445, Table1[company_name], Table1[Separate_removal_target], "NOT FOUND"),
    IF(_xlpm.result = "NOT FOUND", "NOT FOUND", IF(_xlpm.result = 0, "", _xlpm.result))
)</f>
        <v>No</v>
      </c>
      <c r="BD445" t="s">
        <v>86</v>
      </c>
      <c r="BF445" t="s">
        <v>6749</v>
      </c>
      <c r="BG445">
        <v>2035</v>
      </c>
      <c r="BL445" s="26"/>
      <c r="BN445" s="29"/>
      <c r="BP445" s="26"/>
    </row>
    <row r="446" spans="1:68" s="24" customFormat="1" ht="13.4" customHeight="1">
      <c r="A446" s="24">
        <v>443</v>
      </c>
      <c r="C446" s="26" t="s">
        <v>1300</v>
      </c>
      <c r="D446" t="s">
        <v>7217</v>
      </c>
      <c r="F446" t="s">
        <v>2439</v>
      </c>
      <c r="H446" s="30" t="s">
        <v>1905</v>
      </c>
      <c r="I446" s="24" t="s">
        <v>1906</v>
      </c>
      <c r="J446" s="24">
        <v>0.42899999999999999</v>
      </c>
      <c r="K446" s="24" t="s">
        <v>1907</v>
      </c>
      <c r="L446" s="24">
        <v>30585</v>
      </c>
      <c r="N446" s="26">
        <v>16</v>
      </c>
      <c r="O446" s="24" t="s">
        <v>689</v>
      </c>
      <c r="Q446" s="26"/>
      <c r="R446" s="39"/>
      <c r="S446" s="39"/>
      <c r="T446" s="40"/>
      <c r="U446" s="24" t="s">
        <v>689</v>
      </c>
      <c r="V446" s="24" t="s">
        <v>689</v>
      </c>
      <c r="AB446" s="24" t="s">
        <v>689</v>
      </c>
      <c r="AC446" s="24" t="s">
        <v>689</v>
      </c>
      <c r="AE446" s="26"/>
      <c r="AF446" t="str">
        <f>_xlfn.LET(
    _xlpm.result, _xlfn.XLOOKUP(C446, Table1[company_name], Table1[End_target], "NOT FOUND"),
    IF(_xlpm.result = "NOT FOUND", "NOT FOUND", IF(_xlpm.result = 0, "", _xlpm.result))
)</f>
        <v>Carbon neutral(ity)</v>
      </c>
      <c r="AG446"/>
      <c r="AH446"/>
      <c r="AI446"/>
      <c r="AJ446"/>
      <c r="AN446" t="str">
        <f>_xlfn.LET(
    _xlpm.result, _xlfn.XLOOKUP(C446, Table1[company_name], Table1[Carbon_credits], "NOT FOUND"),
    IF(_xlpm.result = "NOT FOUND", "NOT FOUND", IF(_xlpm.result = 0, "", _xlpm.result))
)</f>
        <v>Yes</v>
      </c>
      <c r="AO446"/>
      <c r="AQ446" s="26"/>
      <c r="AR446"/>
      <c r="AS446"/>
      <c r="AT446"/>
      <c r="AU446"/>
      <c r="AY446"/>
      <c r="AZ446"/>
      <c r="BB446" s="26"/>
      <c r="BC446" t="str">
        <f>_xlfn.LET(
    _xlpm.result, _xlfn.XLOOKUP(C446, Table1[company_name], Table1[Separate_removal_target], "NOT FOUND"),
    IF(_xlpm.result = "NOT FOUND", "NOT FOUND", IF(_xlpm.result = 0, "", _xlpm.result))
)</f>
        <v>Yes</v>
      </c>
      <c r="BD446"/>
      <c r="BF446"/>
      <c r="BG446"/>
      <c r="BL446" s="26"/>
      <c r="BN446" s="29"/>
      <c r="BP446" s="26"/>
    </row>
    <row r="447" spans="1:68" s="24" customFormat="1" ht="13.4" customHeight="1">
      <c r="A447" s="24">
        <v>444</v>
      </c>
      <c r="C447" s="26" t="s">
        <v>1928</v>
      </c>
      <c r="D447" t="s">
        <v>7201</v>
      </c>
      <c r="F447" t="s">
        <v>2277</v>
      </c>
      <c r="H447" s="30" t="s">
        <v>1301</v>
      </c>
      <c r="I447" s="24" t="s">
        <v>1302</v>
      </c>
      <c r="J447" s="24">
        <v>-0.27</v>
      </c>
      <c r="K447" s="24" t="s">
        <v>1303</v>
      </c>
      <c r="L447" s="24">
        <v>300000</v>
      </c>
      <c r="N447" s="26">
        <v>10</v>
      </c>
      <c r="O447" s="24" t="s">
        <v>689</v>
      </c>
      <c r="Q447" s="26"/>
      <c r="R447" s="39"/>
      <c r="S447" s="39"/>
      <c r="T447" s="40"/>
      <c r="U447" s="24" t="s">
        <v>86</v>
      </c>
      <c r="V447" s="24" t="s">
        <v>7324</v>
      </c>
      <c r="W447" s="24" t="s">
        <v>674</v>
      </c>
      <c r="X447" s="24">
        <v>2030</v>
      </c>
      <c r="Y447" s="24" t="s">
        <v>673</v>
      </c>
      <c r="Z447" s="24" t="s">
        <v>674</v>
      </c>
      <c r="AA447" s="24">
        <v>2050</v>
      </c>
      <c r="AB447" s="24" t="s">
        <v>86</v>
      </c>
      <c r="AC447" s="24" t="s">
        <v>86</v>
      </c>
      <c r="AD447" s="24">
        <v>2050</v>
      </c>
      <c r="AE447" s="26">
        <v>2050</v>
      </c>
      <c r="AF447" t="str">
        <f>_xlfn.LET(
    _xlpm.result, _xlfn.XLOOKUP(C447, Table1[company_name], Table1[End_target], "NOT FOUND"),
    IF(_xlpm.result = "NOT FOUND", "NOT FOUND", IF(_xlpm.result = 0, "", _xlpm.result))
)</f>
        <v>Net zero</v>
      </c>
      <c r="AG447"/>
      <c r="AH447"/>
      <c r="AI447"/>
      <c r="AJ447"/>
      <c r="AN447" t="str">
        <f>_xlfn.LET(
    _xlpm.result, _xlfn.XLOOKUP(C447, Table1[company_name], Table1[Carbon_credits], "NOT FOUND"),
    IF(_xlpm.result = "NOT FOUND", "NOT FOUND", IF(_xlpm.result = 0, "", _xlpm.result))
)</f>
        <v>Not Specified</v>
      </c>
      <c r="AO447"/>
      <c r="AQ447" s="26"/>
      <c r="AR447"/>
      <c r="AS447"/>
      <c r="AT447"/>
      <c r="AU447"/>
      <c r="AY447"/>
      <c r="AZ447"/>
      <c r="BB447" s="26"/>
      <c r="BC447" t="str">
        <f>_xlfn.LET(
    _xlpm.result, _xlfn.XLOOKUP(C447, Table1[company_name], Table1[Separate_removal_target], "NOT FOUND"),
    IF(_xlpm.result = "NOT FOUND", "NOT FOUND", IF(_xlpm.result = 0, "", _xlpm.result))
)</f>
        <v>No</v>
      </c>
      <c r="BD447"/>
      <c r="BF447"/>
      <c r="BG447"/>
      <c r="BL447" s="26"/>
      <c r="BN447" s="29"/>
      <c r="BP447" s="26"/>
    </row>
    <row r="448" spans="1:68" s="24" customFormat="1" ht="13.4" customHeight="1">
      <c r="A448" s="24">
        <v>445</v>
      </c>
      <c r="C448" s="26" t="s">
        <v>1932</v>
      </c>
      <c r="D448" t="s">
        <v>7168</v>
      </c>
      <c r="F448" t="s">
        <v>2374</v>
      </c>
      <c r="H448" s="30" t="s">
        <v>1929</v>
      </c>
      <c r="I448" s="24" t="s">
        <v>1930</v>
      </c>
      <c r="J448" s="24">
        <v>0</v>
      </c>
      <c r="K448" s="24" t="s">
        <v>1931</v>
      </c>
      <c r="L448" s="24">
        <v>138444</v>
      </c>
      <c r="N448" s="26">
        <v>29</v>
      </c>
      <c r="O448" s="24" t="s">
        <v>86</v>
      </c>
      <c r="P448" s="24">
        <v>2021</v>
      </c>
      <c r="Q448" s="26">
        <v>2030</v>
      </c>
      <c r="R448" s="39"/>
      <c r="S448" s="39"/>
      <c r="T448" s="40"/>
      <c r="U448" s="24" t="s">
        <v>86</v>
      </c>
      <c r="V448" s="24" t="s">
        <v>7324</v>
      </c>
      <c r="W448" s="24" t="s">
        <v>674</v>
      </c>
      <c r="X448" s="24">
        <v>2030</v>
      </c>
      <c r="AB448" s="24" t="s">
        <v>689</v>
      </c>
      <c r="AC448" s="24" t="s">
        <v>689</v>
      </c>
      <c r="AE448" s="26"/>
      <c r="AF448" t="str">
        <f>_xlfn.LET(
    _xlpm.result, _xlfn.XLOOKUP(C448, Table1[company_name], Table1[End_target], "NOT FOUND"),
    IF(_xlpm.result = "NOT FOUND", "NOT FOUND", IF(_xlpm.result = 0, "", _xlpm.result))
)</f>
        <v/>
      </c>
      <c r="AG448"/>
      <c r="AH448"/>
      <c r="AI448"/>
      <c r="AJ448"/>
      <c r="AN448" t="str">
        <f>_xlfn.LET(
    _xlpm.result, _xlfn.XLOOKUP(C448, Table1[company_name], Table1[Carbon_credits], "NOT FOUND"),
    IF(_xlpm.result = "NOT FOUND", "NOT FOUND", IF(_xlpm.result = 0, "", _xlpm.result))
)</f>
        <v/>
      </c>
      <c r="AO448"/>
      <c r="AQ448" s="26"/>
      <c r="AR448"/>
      <c r="AS448"/>
      <c r="AT448"/>
      <c r="AU448"/>
      <c r="AY448"/>
      <c r="AZ448"/>
      <c r="BB448" s="26"/>
      <c r="BC448" t="str">
        <f>_xlfn.LET(
    _xlpm.result, _xlfn.XLOOKUP(C448, Table1[company_name], Table1[Separate_removal_target], "NOT FOUND"),
    IF(_xlpm.result = "NOT FOUND", "NOT FOUND", IF(_xlpm.result = 0, "", _xlpm.result))
)</f>
        <v/>
      </c>
      <c r="BD448"/>
      <c r="BF448"/>
      <c r="BG448"/>
      <c r="BL448" s="26"/>
      <c r="BN448" s="29"/>
      <c r="BP448" s="26"/>
    </row>
    <row r="449" spans="1:68" s="24" customFormat="1" ht="13.4" customHeight="1">
      <c r="A449" s="24">
        <v>446</v>
      </c>
      <c r="C449" s="26" t="s">
        <v>2140</v>
      </c>
      <c r="D449" t="s">
        <v>7224</v>
      </c>
      <c r="F449" t="s">
        <v>7286</v>
      </c>
      <c r="H449" s="30" t="s">
        <v>1933</v>
      </c>
      <c r="I449" s="24" t="s">
        <v>1934</v>
      </c>
      <c r="J449" s="24">
        <v>0.14299999999999999</v>
      </c>
      <c r="K449" s="24" t="s">
        <v>1935</v>
      </c>
      <c r="L449" s="24">
        <v>31600</v>
      </c>
      <c r="N449" s="26">
        <v>2</v>
      </c>
      <c r="O449" s="24" t="s">
        <v>86</v>
      </c>
      <c r="P449" s="24">
        <v>2018</v>
      </c>
      <c r="Q449" s="26">
        <v>2019</v>
      </c>
      <c r="R449" s="39"/>
      <c r="S449" s="39"/>
      <c r="T449" s="40"/>
      <c r="U449" s="24" t="s">
        <v>86</v>
      </c>
      <c r="V449" s="24" t="s">
        <v>7324</v>
      </c>
      <c r="W449" s="24" t="s">
        <v>674</v>
      </c>
      <c r="X449" s="24" t="s">
        <v>3086</v>
      </c>
      <c r="Y449" s="24" t="s">
        <v>673</v>
      </c>
      <c r="Z449" s="24" t="s">
        <v>674</v>
      </c>
      <c r="AA449" s="24" t="s">
        <v>4262</v>
      </c>
      <c r="AB449" s="24" t="s">
        <v>86</v>
      </c>
      <c r="AC449" s="24" t="s">
        <v>86</v>
      </c>
      <c r="AD449" s="24" t="s">
        <v>4262</v>
      </c>
      <c r="AE449" s="26" t="s">
        <v>4262</v>
      </c>
      <c r="AF449" t="str">
        <f>_xlfn.LET(
    _xlpm.result, _xlfn.XLOOKUP(C449, Table1[company_name], Table1[End_target], "NOT FOUND"),
    IF(_xlpm.result = "NOT FOUND", "NOT FOUND", IF(_xlpm.result = 0, "", _xlpm.result))
)</f>
        <v>Net zero</v>
      </c>
      <c r="AG449"/>
      <c r="AH449"/>
      <c r="AI449"/>
      <c r="AJ449"/>
      <c r="AN449" t="str">
        <f>_xlfn.LET(
    _xlpm.result, _xlfn.XLOOKUP(C449, Table1[company_name], Table1[Carbon_credits], "NOT FOUND"),
    IF(_xlpm.result = "NOT FOUND", "NOT FOUND", IF(_xlpm.result = 0, "", _xlpm.result))
)</f>
        <v>Yes</v>
      </c>
      <c r="AO449"/>
      <c r="AQ449" s="26"/>
      <c r="AR449"/>
      <c r="AS449" t="s">
        <v>2283</v>
      </c>
      <c r="AT449" t="s">
        <v>6775</v>
      </c>
      <c r="AU449">
        <v>2040</v>
      </c>
      <c r="AY449" t="s">
        <v>266</v>
      </c>
      <c r="AZ449" t="s">
        <v>267</v>
      </c>
      <c r="BB449" s="26"/>
      <c r="BC449" t="str">
        <f>_xlfn.LET(
    _xlpm.result, _xlfn.XLOOKUP(C449, Table1[company_name], Table1[Separate_removal_target], "NOT FOUND"),
    IF(_xlpm.result = "NOT FOUND", "NOT FOUND", IF(_xlpm.result = 0, "", _xlpm.result))
)</f>
        <v>No</v>
      </c>
      <c r="BD449"/>
      <c r="BF449" t="s">
        <v>6775</v>
      </c>
      <c r="BG449">
        <v>2040</v>
      </c>
      <c r="BL449" s="26"/>
      <c r="BN449" s="29"/>
      <c r="BP449" s="26"/>
    </row>
    <row r="450" spans="1:68" s="24" customFormat="1" ht="13.4" customHeight="1">
      <c r="A450" s="24">
        <v>447</v>
      </c>
      <c r="C450" s="26" t="s">
        <v>1942</v>
      </c>
      <c r="D450" t="s">
        <v>7159</v>
      </c>
      <c r="F450" t="s">
        <v>2277</v>
      </c>
      <c r="H450" s="30" t="s">
        <v>2141</v>
      </c>
      <c r="I450" s="24" t="s">
        <v>2142</v>
      </c>
      <c r="J450" s="24">
        <v>1.677</v>
      </c>
      <c r="K450" s="24" t="s">
        <v>2143</v>
      </c>
      <c r="L450" s="24">
        <v>88040</v>
      </c>
      <c r="N450" s="26">
        <v>16</v>
      </c>
      <c r="O450" s="24" t="s">
        <v>689</v>
      </c>
      <c r="Q450" s="26"/>
      <c r="R450" s="39"/>
      <c r="S450" s="39"/>
      <c r="T450" s="40"/>
      <c r="U450" s="24" t="s">
        <v>86</v>
      </c>
      <c r="V450" s="24" t="s">
        <v>7324</v>
      </c>
      <c r="W450" s="24" t="s">
        <v>674</v>
      </c>
      <c r="X450" s="24">
        <v>2030</v>
      </c>
      <c r="AB450" s="24" t="s">
        <v>689</v>
      </c>
      <c r="AC450" s="24" t="s">
        <v>689</v>
      </c>
      <c r="AE450" s="26"/>
      <c r="AF450" t="str">
        <f>_xlfn.LET(
    _xlpm.result, _xlfn.XLOOKUP(C450, Table1[company_name], Table1[End_target], "NOT FOUND"),
    IF(_xlpm.result = "NOT FOUND", "NOT FOUND", IF(_xlpm.result = 0, "", _xlpm.result))
)</f>
        <v/>
      </c>
      <c r="AG450"/>
      <c r="AH450"/>
      <c r="AI450"/>
      <c r="AJ450"/>
      <c r="AN450" t="str">
        <f>_xlfn.LET(
    _xlpm.result, _xlfn.XLOOKUP(C450, Table1[company_name], Table1[Carbon_credits], "NOT FOUND"),
    IF(_xlpm.result = "NOT FOUND", "NOT FOUND", IF(_xlpm.result = 0, "", _xlpm.result))
)</f>
        <v/>
      </c>
      <c r="AO450"/>
      <c r="AQ450" s="26"/>
      <c r="AR450"/>
      <c r="AS450"/>
      <c r="AT450"/>
      <c r="AU450"/>
      <c r="AY450"/>
      <c r="AZ450"/>
      <c r="BB450" s="26"/>
      <c r="BC450" t="str">
        <f>_xlfn.LET(
    _xlpm.result, _xlfn.XLOOKUP(C450, Table1[company_name], Table1[Separate_removal_target], "NOT FOUND"),
    IF(_xlpm.result = "NOT FOUND", "NOT FOUND", IF(_xlpm.result = 0, "", _xlpm.result))
)</f>
        <v/>
      </c>
      <c r="BD450"/>
      <c r="BF450"/>
      <c r="BG450"/>
      <c r="BL450" s="26"/>
      <c r="BN450" s="29"/>
      <c r="BP450" s="26"/>
    </row>
    <row r="451" spans="1:68" s="24" customFormat="1" ht="13.4" customHeight="1">
      <c r="A451" s="24">
        <v>448</v>
      </c>
      <c r="C451" s="26" t="s">
        <v>1947</v>
      </c>
      <c r="D451" t="s">
        <v>7219</v>
      </c>
      <c r="F451" t="s">
        <v>2277</v>
      </c>
      <c r="H451" s="30" t="s">
        <v>1943</v>
      </c>
      <c r="I451" s="24" t="s">
        <v>1944</v>
      </c>
      <c r="J451" s="24">
        <v>-8.5000000000000006E-2</v>
      </c>
      <c r="K451" s="24" t="s">
        <v>1945</v>
      </c>
      <c r="L451" s="24">
        <v>161110</v>
      </c>
      <c r="N451" s="26">
        <v>7</v>
      </c>
      <c r="O451" s="24" t="s">
        <v>689</v>
      </c>
      <c r="Q451" s="26"/>
      <c r="R451" s="39"/>
      <c r="S451" s="39"/>
      <c r="T451" s="40"/>
      <c r="U451" s="24" t="s">
        <v>689</v>
      </c>
      <c r="V451" s="24" t="s">
        <v>689</v>
      </c>
      <c r="AB451" s="24" t="s">
        <v>689</v>
      </c>
      <c r="AC451" s="24" t="s">
        <v>689</v>
      </c>
      <c r="AE451" s="26"/>
      <c r="AF451" t="str">
        <f>_xlfn.LET(
    _xlpm.result, _xlfn.XLOOKUP(C451, Table1[company_name], Table1[End_target], "NOT FOUND"),
    IF(_xlpm.result = "NOT FOUND", "NOT FOUND", IF(_xlpm.result = 0, "", _xlpm.result))
)</f>
        <v>No target</v>
      </c>
      <c r="AG451"/>
      <c r="AH451"/>
      <c r="AI451"/>
      <c r="AJ451"/>
      <c r="AN451" t="str">
        <f>_xlfn.LET(
    _xlpm.result, _xlfn.XLOOKUP(C451, Table1[company_name], Table1[Carbon_credits], "NOT FOUND"),
    IF(_xlpm.result = "NOT FOUND", "NOT FOUND", IF(_xlpm.result = 0, "", _xlpm.result))
)</f>
        <v>Not Specified</v>
      </c>
      <c r="AO451"/>
      <c r="AQ451" s="26"/>
      <c r="AR451"/>
      <c r="AS451"/>
      <c r="AT451"/>
      <c r="AU451"/>
      <c r="AY451"/>
      <c r="AZ451"/>
      <c r="BB451" s="26"/>
      <c r="BC451" t="str">
        <f>_xlfn.LET(
    _xlpm.result, _xlfn.XLOOKUP(C451, Table1[company_name], Table1[Separate_removal_target], "NOT FOUND"),
    IF(_xlpm.result = "NOT FOUND", "NOT FOUND", IF(_xlpm.result = 0, "", _xlpm.result))
)</f>
        <v>No</v>
      </c>
      <c r="BD451"/>
      <c r="BF451"/>
      <c r="BG451"/>
      <c r="BL451" s="26"/>
      <c r="BN451" s="29"/>
      <c r="BP451" s="26"/>
    </row>
    <row r="452" spans="1:68" s="24" customFormat="1" ht="13.4" customHeight="1">
      <c r="A452" s="24">
        <v>449</v>
      </c>
      <c r="C452" s="26" t="s">
        <v>1951</v>
      </c>
      <c r="D452" t="s">
        <v>7196</v>
      </c>
      <c r="F452" t="s">
        <v>2277</v>
      </c>
      <c r="H452" s="30" t="s">
        <v>1948</v>
      </c>
      <c r="I452" s="24" t="s">
        <v>1949</v>
      </c>
      <c r="J452" s="24">
        <v>-1.6819999999999999</v>
      </c>
      <c r="K452" s="24" t="s">
        <v>1950</v>
      </c>
      <c r="L452" s="24">
        <v>433000</v>
      </c>
      <c r="N452" s="26">
        <v>26</v>
      </c>
      <c r="O452" s="24" t="s">
        <v>689</v>
      </c>
      <c r="Q452" s="26"/>
      <c r="R452" s="39"/>
      <c r="S452" s="39"/>
      <c r="T452" s="40"/>
      <c r="U452" s="24" t="s">
        <v>689</v>
      </c>
      <c r="V452" s="24" t="s">
        <v>689</v>
      </c>
      <c r="AB452" s="24" t="s">
        <v>689</v>
      </c>
      <c r="AC452" s="24" t="s">
        <v>689</v>
      </c>
      <c r="AE452" s="26"/>
      <c r="AF452" t="str">
        <f>_xlfn.LET(
    _xlpm.result, _xlfn.XLOOKUP(C452, Table1[company_name], Table1[End_target], "NOT FOUND"),
    IF(_xlpm.result = "NOT FOUND", "NOT FOUND", IF(_xlpm.result = 0, "", _xlpm.result))
)</f>
        <v>Net zero</v>
      </c>
      <c r="AG452"/>
      <c r="AH452"/>
      <c r="AI452"/>
      <c r="AJ452"/>
      <c r="AN452" t="str">
        <f>_xlfn.LET(
    _xlpm.result, _xlfn.XLOOKUP(C452, Table1[company_name], Table1[Carbon_credits], "NOT FOUND"),
    IF(_xlpm.result = "NOT FOUND", "NOT FOUND", IF(_xlpm.result = 0, "", _xlpm.result))
)</f>
        <v>Not Specified</v>
      </c>
      <c r="AO452"/>
      <c r="AQ452" s="26"/>
      <c r="AR452"/>
      <c r="AS452" t="s">
        <v>691</v>
      </c>
      <c r="AT452" t="s">
        <v>6790</v>
      </c>
      <c r="AU452">
        <v>2050</v>
      </c>
      <c r="AY452" t="s">
        <v>267</v>
      </c>
      <c r="AZ452" t="s">
        <v>267</v>
      </c>
      <c r="BB452" s="26"/>
      <c r="BC452" t="str">
        <f>_xlfn.LET(
    _xlpm.result, _xlfn.XLOOKUP(C452, Table1[company_name], Table1[Separate_removal_target], "NOT FOUND"),
    IF(_xlpm.result = "NOT FOUND", "NOT FOUND", IF(_xlpm.result = 0, "", _xlpm.result))
)</f>
        <v>No</v>
      </c>
      <c r="BD452" t="s">
        <v>86</v>
      </c>
      <c r="BF452" t="s">
        <v>6790</v>
      </c>
      <c r="BG452">
        <v>2050</v>
      </c>
      <c r="BL452" s="26"/>
      <c r="BN452" s="29"/>
      <c r="BP452" s="26"/>
    </row>
    <row r="453" spans="1:68" s="24" customFormat="1" ht="13.4" customHeight="1">
      <c r="A453" s="24">
        <v>450</v>
      </c>
      <c r="C453" s="26" t="s">
        <v>1967</v>
      </c>
      <c r="D453" t="s">
        <v>7217</v>
      </c>
      <c r="F453" t="s">
        <v>2540</v>
      </c>
      <c r="H453" s="30" t="s">
        <v>1952</v>
      </c>
      <c r="I453" s="24" t="s">
        <v>1953</v>
      </c>
      <c r="J453" s="24">
        <v>-3.5999999999999997E-2</v>
      </c>
      <c r="K453" s="24" t="s">
        <v>1954</v>
      </c>
      <c r="L453" s="24">
        <v>48793</v>
      </c>
      <c r="N453" s="26">
        <v>29</v>
      </c>
      <c r="O453" s="24" t="s">
        <v>689</v>
      </c>
      <c r="Q453" s="26"/>
      <c r="R453" s="39"/>
      <c r="S453" s="39"/>
      <c r="T453" s="40"/>
      <c r="U453" s="24" t="s">
        <v>86</v>
      </c>
      <c r="V453" s="24" t="s">
        <v>265</v>
      </c>
      <c r="AB453" s="24" t="s">
        <v>689</v>
      </c>
      <c r="AC453" s="24" t="s">
        <v>689</v>
      </c>
      <c r="AE453" s="26"/>
      <c r="AF453" t="str">
        <f>_xlfn.LET(
    _xlpm.result, _xlfn.XLOOKUP(C453, Table1[company_name], Table1[End_target], "NOT FOUND"),
    IF(_xlpm.result = "NOT FOUND", "NOT FOUND", IF(_xlpm.result = 0, "", _xlpm.result))
)</f>
        <v>Net zero</v>
      </c>
      <c r="AG453"/>
      <c r="AH453"/>
      <c r="AI453"/>
      <c r="AJ453"/>
      <c r="AN453" t="str">
        <f>_xlfn.LET(
    _xlpm.result, _xlfn.XLOOKUP(C453, Table1[company_name], Table1[Carbon_credits], "NOT FOUND"),
    IF(_xlpm.result = "NOT FOUND", "NOT FOUND", IF(_xlpm.result = 0, "", _xlpm.result))
)</f>
        <v>Not Specified</v>
      </c>
      <c r="AO453"/>
      <c r="AQ453" s="26"/>
      <c r="AR453"/>
      <c r="AS453" t="s">
        <v>2283</v>
      </c>
      <c r="AT453" t="s">
        <v>6803</v>
      </c>
      <c r="AU453">
        <v>2050</v>
      </c>
      <c r="AY453" t="s">
        <v>267</v>
      </c>
      <c r="AZ453" t="s">
        <v>267</v>
      </c>
      <c r="BB453" s="26"/>
      <c r="BC453" t="str">
        <f>_xlfn.LET(
    _xlpm.result, _xlfn.XLOOKUP(C453, Table1[company_name], Table1[Separate_removal_target], "NOT FOUND"),
    IF(_xlpm.result = "NOT FOUND", "NOT FOUND", IF(_xlpm.result = 0, "", _xlpm.result))
)</f>
        <v>No</v>
      </c>
      <c r="BD453" t="s">
        <v>86</v>
      </c>
      <c r="BF453" t="s">
        <v>6803</v>
      </c>
      <c r="BG453">
        <v>2050</v>
      </c>
      <c r="BL453" s="26"/>
      <c r="BN453" s="29"/>
      <c r="BP453" s="26"/>
    </row>
    <row r="454" spans="1:68" s="24" customFormat="1" ht="13.4" customHeight="1">
      <c r="A454" s="24">
        <v>451</v>
      </c>
      <c r="C454" s="26" t="s">
        <v>1987</v>
      </c>
      <c r="D454" t="s">
        <v>7206</v>
      </c>
      <c r="F454" t="s">
        <v>2277</v>
      </c>
      <c r="H454" s="30" t="s">
        <v>1968</v>
      </c>
      <c r="I454" s="24" t="s">
        <v>1969</v>
      </c>
      <c r="J454" s="24">
        <v>1.9359999999999999</v>
      </c>
      <c r="K454" s="24" t="s">
        <v>1970</v>
      </c>
      <c r="L454" s="24">
        <v>21224</v>
      </c>
      <c r="N454" s="26">
        <v>7</v>
      </c>
      <c r="O454" s="24" t="s">
        <v>86</v>
      </c>
      <c r="P454" s="24">
        <v>2016</v>
      </c>
      <c r="Q454" s="26">
        <v>2020</v>
      </c>
      <c r="R454" s="39"/>
      <c r="S454" s="39"/>
      <c r="T454" s="40"/>
      <c r="U454" s="24" t="s">
        <v>86</v>
      </c>
      <c r="V454" s="24" t="s">
        <v>7324</v>
      </c>
      <c r="W454" s="24" t="s">
        <v>674</v>
      </c>
      <c r="X454" s="24">
        <v>2025</v>
      </c>
      <c r="AB454" s="24" t="s">
        <v>689</v>
      </c>
      <c r="AC454" s="24" t="s">
        <v>689</v>
      </c>
      <c r="AE454" s="26"/>
      <c r="AF454" t="str">
        <f>_xlfn.LET(
    _xlpm.result, _xlfn.XLOOKUP(C454, Table1[company_name], Table1[End_target], "NOT FOUND"),
    IF(_xlpm.result = "NOT FOUND", "NOT FOUND", IF(_xlpm.result = 0, "", _xlpm.result))
)</f>
        <v>Carbon neutral(ity)</v>
      </c>
      <c r="AG454"/>
      <c r="AH454"/>
      <c r="AI454"/>
      <c r="AJ454"/>
      <c r="AN454" t="str">
        <f>_xlfn.LET(
    _xlpm.result, _xlfn.XLOOKUP(C454, Table1[company_name], Table1[Carbon_credits], "NOT FOUND"),
    IF(_xlpm.result = "NOT FOUND", "NOT FOUND", IF(_xlpm.result = 0, "", _xlpm.result))
)</f>
        <v>Not Specified</v>
      </c>
      <c r="AO454"/>
      <c r="AQ454" s="26"/>
      <c r="AR454"/>
      <c r="AS454"/>
      <c r="AT454"/>
      <c r="AU454"/>
      <c r="AY454"/>
      <c r="AZ454"/>
      <c r="BB454" s="26"/>
      <c r="BC454" t="str">
        <f>_xlfn.LET(
    _xlpm.result, _xlfn.XLOOKUP(C454, Table1[company_name], Table1[Separate_removal_target], "NOT FOUND"),
    IF(_xlpm.result = "NOT FOUND", "NOT FOUND", IF(_xlpm.result = 0, "", _xlpm.result))
)</f>
        <v>No</v>
      </c>
      <c r="BD454"/>
      <c r="BF454"/>
      <c r="BG454"/>
      <c r="BL454" s="26"/>
      <c r="BN454" s="29"/>
      <c r="BP454" s="26"/>
    </row>
    <row r="455" spans="1:68" s="24" customFormat="1" ht="13.4" customHeight="1">
      <c r="A455" s="24">
        <v>452</v>
      </c>
      <c r="C455" s="26" t="s">
        <v>409</v>
      </c>
      <c r="D455" t="s">
        <v>6819</v>
      </c>
      <c r="F455" t="s">
        <v>7286</v>
      </c>
      <c r="H455" s="30" t="s">
        <v>1988</v>
      </c>
      <c r="I455" s="24" t="s">
        <v>1989</v>
      </c>
      <c r="J455" s="24">
        <v>-1.7999999999999999E-2</v>
      </c>
      <c r="K455" s="24" t="s">
        <v>1990</v>
      </c>
      <c r="L455" s="24">
        <v>140000</v>
      </c>
      <c r="N455" s="26">
        <v>1</v>
      </c>
      <c r="O455" s="24" t="s">
        <v>689</v>
      </c>
      <c r="Q455" s="26"/>
      <c r="R455" s="39"/>
      <c r="S455" s="39"/>
      <c r="T455" s="40"/>
      <c r="U455" s="24" t="s">
        <v>86</v>
      </c>
      <c r="V455" s="24" t="s">
        <v>7324</v>
      </c>
      <c r="W455" s="24" t="s">
        <v>674</v>
      </c>
      <c r="X455" s="24" t="s">
        <v>3086</v>
      </c>
      <c r="Y455" s="24" t="s">
        <v>673</v>
      </c>
      <c r="Z455" s="24" t="s">
        <v>674</v>
      </c>
      <c r="AA455" s="24" t="s">
        <v>4262</v>
      </c>
      <c r="AB455" s="24" t="s">
        <v>86</v>
      </c>
      <c r="AC455" s="24" t="s">
        <v>86</v>
      </c>
      <c r="AD455" s="24" t="s">
        <v>4262</v>
      </c>
      <c r="AE455" s="26" t="s">
        <v>4262</v>
      </c>
      <c r="AF455" t="str">
        <f>_xlfn.LET(
    _xlpm.result, _xlfn.XLOOKUP(C455, Table1[company_name], Table1[End_target], "NOT FOUND"),
    IF(_xlpm.result = "NOT FOUND", "NOT FOUND", IF(_xlpm.result = 0, "", _xlpm.result))
)</f>
        <v>Net zero</v>
      </c>
      <c r="AG455"/>
      <c r="AH455"/>
      <c r="AI455"/>
      <c r="AJ455"/>
      <c r="AN455" t="str">
        <f>_xlfn.LET(
    _xlpm.result, _xlfn.XLOOKUP(C455, Table1[company_name], Table1[Carbon_credits], "NOT FOUND"),
    IF(_xlpm.result = "NOT FOUND", "NOT FOUND", IF(_xlpm.result = 0, "", _xlpm.result))
)</f>
        <v>Yes</v>
      </c>
      <c r="AO455"/>
      <c r="AQ455" s="26"/>
      <c r="AR455"/>
      <c r="AS455"/>
      <c r="AT455"/>
      <c r="AU455"/>
      <c r="AY455"/>
      <c r="AZ455"/>
      <c r="BB455" s="26"/>
      <c r="BC455" t="str">
        <f>_xlfn.LET(
    _xlpm.result, _xlfn.XLOOKUP(C455, Table1[company_name], Table1[Separate_removal_target], "NOT FOUND"),
    IF(_xlpm.result = "NOT FOUND", "NOT FOUND", IF(_xlpm.result = 0, "", _xlpm.result))
)</f>
        <v>No</v>
      </c>
      <c r="BD455"/>
      <c r="BF455"/>
      <c r="BG455"/>
      <c r="BL455" s="26"/>
      <c r="BN455" s="29"/>
      <c r="BP455" s="26"/>
    </row>
    <row r="456" spans="1:68" s="24" customFormat="1" ht="13.4" customHeight="1">
      <c r="A456" s="24">
        <v>453</v>
      </c>
      <c r="C456" s="26" t="s">
        <v>2011</v>
      </c>
      <c r="D456" t="s">
        <v>7190</v>
      </c>
      <c r="F456" t="s">
        <v>2336</v>
      </c>
      <c r="H456" s="30" t="s">
        <v>410</v>
      </c>
      <c r="I456" s="24" t="s">
        <v>411</v>
      </c>
      <c r="J456" s="24">
        <v>0.19</v>
      </c>
      <c r="K456" s="24" t="s">
        <v>412</v>
      </c>
      <c r="L456" s="24">
        <v>49272</v>
      </c>
      <c r="N456" s="26">
        <v>27</v>
      </c>
      <c r="O456" s="24" t="s">
        <v>689</v>
      </c>
      <c r="Q456" s="26"/>
      <c r="R456" s="39"/>
      <c r="S456" s="39"/>
      <c r="T456" s="40"/>
      <c r="U456" s="24" t="s">
        <v>689</v>
      </c>
      <c r="V456" s="24" t="s">
        <v>689</v>
      </c>
      <c r="AB456" s="24" t="s">
        <v>689</v>
      </c>
      <c r="AC456" s="24" t="s">
        <v>689</v>
      </c>
      <c r="AE456" s="26"/>
      <c r="AF456" t="str">
        <f>_xlfn.LET(
    _xlpm.result, _xlfn.XLOOKUP(C456, Table1[company_name], Table1[End_target], "NOT FOUND"),
    IF(_xlpm.result = "NOT FOUND", "NOT FOUND", IF(_xlpm.result = 0, "", _xlpm.result))
)</f>
        <v/>
      </c>
      <c r="AG456"/>
      <c r="AH456"/>
      <c r="AI456"/>
      <c r="AJ456"/>
      <c r="AN456" t="str">
        <f>_xlfn.LET(
    _xlpm.result, _xlfn.XLOOKUP(C456, Table1[company_name], Table1[Carbon_credits], "NOT FOUND"),
    IF(_xlpm.result = "NOT FOUND", "NOT FOUND", IF(_xlpm.result = 0, "", _xlpm.result))
)</f>
        <v/>
      </c>
      <c r="AO456"/>
      <c r="AQ456" s="26"/>
      <c r="AR456"/>
      <c r="AS456"/>
      <c r="AT456"/>
      <c r="AU456"/>
      <c r="AY456"/>
      <c r="AZ456"/>
      <c r="BB456" s="26"/>
      <c r="BC456" t="str">
        <f>_xlfn.LET(
    _xlpm.result, _xlfn.XLOOKUP(C456, Table1[company_name], Table1[Separate_removal_target], "NOT FOUND"),
    IF(_xlpm.result = "NOT FOUND", "NOT FOUND", IF(_xlpm.result = 0, "", _xlpm.result))
)</f>
        <v/>
      </c>
      <c r="BD456"/>
      <c r="BF456"/>
      <c r="BG456"/>
      <c r="BL456" s="26"/>
      <c r="BN456" s="29"/>
      <c r="BP456" s="26"/>
    </row>
    <row r="457" spans="1:68" s="24" customFormat="1" ht="13.4" customHeight="1">
      <c r="A457" s="24">
        <v>454</v>
      </c>
      <c r="C457" s="26" t="s">
        <v>2019</v>
      </c>
      <c r="D457" t="s">
        <v>7162</v>
      </c>
      <c r="F457" t="s">
        <v>2277</v>
      </c>
      <c r="H457" s="30" t="s">
        <v>2012</v>
      </c>
      <c r="I457" s="24" t="s">
        <v>2013</v>
      </c>
      <c r="J457" s="24">
        <v>-0.222</v>
      </c>
      <c r="K457" s="24" t="s">
        <v>2014</v>
      </c>
      <c r="L457" s="24">
        <v>58166</v>
      </c>
      <c r="N457" s="26">
        <v>4</v>
      </c>
      <c r="O457" s="24" t="s">
        <v>689</v>
      </c>
      <c r="Q457" s="26"/>
      <c r="R457" s="39"/>
      <c r="S457" s="39"/>
      <c r="T457" s="40"/>
      <c r="U457" s="24" t="s">
        <v>689</v>
      </c>
      <c r="V457" s="24" t="s">
        <v>689</v>
      </c>
      <c r="AB457" s="24" t="s">
        <v>689</v>
      </c>
      <c r="AC457" s="24" t="s">
        <v>689</v>
      </c>
      <c r="AE457" s="26"/>
      <c r="AF457" t="str">
        <f>_xlfn.LET(
    _xlpm.result, _xlfn.XLOOKUP(C457, Table1[company_name], Table1[End_target], "NOT FOUND"),
    IF(_xlpm.result = "NOT FOUND", "NOT FOUND", IF(_xlpm.result = 0, "", _xlpm.result))
)</f>
        <v/>
      </c>
      <c r="AG457"/>
      <c r="AH457"/>
      <c r="AI457"/>
      <c r="AJ457"/>
      <c r="AN457" t="str">
        <f>_xlfn.LET(
    _xlpm.result, _xlfn.XLOOKUP(C457, Table1[company_name], Table1[Carbon_credits], "NOT FOUND"),
    IF(_xlpm.result = "NOT FOUND", "NOT FOUND", IF(_xlpm.result = 0, "", _xlpm.result))
)</f>
        <v/>
      </c>
      <c r="AO457"/>
      <c r="AQ457" s="26"/>
      <c r="AR457"/>
      <c r="AS457"/>
      <c r="AT457"/>
      <c r="AU457"/>
      <c r="AY457"/>
      <c r="AZ457"/>
      <c r="BB457" s="26"/>
      <c r="BC457" t="str">
        <f>_xlfn.LET(
    _xlpm.result, _xlfn.XLOOKUP(C457, Table1[company_name], Table1[Separate_removal_target], "NOT FOUND"),
    IF(_xlpm.result = "NOT FOUND", "NOT FOUND", IF(_xlpm.result = 0, "", _xlpm.result))
)</f>
        <v/>
      </c>
      <c r="BD457"/>
      <c r="BF457"/>
      <c r="BG457"/>
      <c r="BL457" s="26"/>
      <c r="BN457" s="29"/>
      <c r="BP457" s="26"/>
    </row>
    <row r="458" spans="1:68" s="24" customFormat="1" ht="13.4" customHeight="1">
      <c r="A458" s="24">
        <v>455</v>
      </c>
      <c r="C458" s="26" t="s">
        <v>2025</v>
      </c>
      <c r="D458" t="s">
        <v>7162</v>
      </c>
      <c r="F458" t="s">
        <v>2277</v>
      </c>
      <c r="H458" s="30" t="s">
        <v>2020</v>
      </c>
      <c r="I458" s="24" t="s">
        <v>2021</v>
      </c>
      <c r="J458" s="24">
        <v>-0.28299999999999997</v>
      </c>
      <c r="K458" s="24" t="s">
        <v>2022</v>
      </c>
      <c r="L458" s="24">
        <v>43287</v>
      </c>
      <c r="N458" s="26">
        <v>5</v>
      </c>
      <c r="O458" s="24" t="s">
        <v>689</v>
      </c>
      <c r="Q458" s="26"/>
      <c r="R458" s="39"/>
      <c r="S458" s="39"/>
      <c r="T458" s="40"/>
      <c r="U458" s="24" t="s">
        <v>86</v>
      </c>
      <c r="V458" s="24" t="s">
        <v>7324</v>
      </c>
      <c r="W458" s="24" t="s">
        <v>674</v>
      </c>
      <c r="X458" s="24">
        <v>2030</v>
      </c>
      <c r="Y458" s="24" t="s">
        <v>673</v>
      </c>
      <c r="Z458" s="24" t="s">
        <v>674</v>
      </c>
      <c r="AA458" s="24">
        <v>2050</v>
      </c>
      <c r="AB458" s="24" t="s">
        <v>86</v>
      </c>
      <c r="AC458" s="24" t="s">
        <v>86</v>
      </c>
      <c r="AD458" s="24">
        <v>2050</v>
      </c>
      <c r="AE458" s="26">
        <v>2050</v>
      </c>
      <c r="AF458" t="str">
        <f>_xlfn.LET(
    _xlpm.result, _xlfn.XLOOKUP(C458, Table1[company_name], Table1[End_target], "NOT FOUND"),
    IF(_xlpm.result = "NOT FOUND", "NOT FOUND", IF(_xlpm.result = 0, "", _xlpm.result))
)</f>
        <v/>
      </c>
      <c r="AG458"/>
      <c r="AH458"/>
      <c r="AI458"/>
      <c r="AJ458"/>
      <c r="AN458" t="str">
        <f>_xlfn.LET(
    _xlpm.result, _xlfn.XLOOKUP(C458, Table1[company_name], Table1[Carbon_credits], "NOT FOUND"),
    IF(_xlpm.result = "NOT FOUND", "NOT FOUND", IF(_xlpm.result = 0, "", _xlpm.result))
)</f>
        <v/>
      </c>
      <c r="AO458"/>
      <c r="AQ458" s="26"/>
      <c r="AR458"/>
      <c r="AS458"/>
      <c r="AT458"/>
      <c r="AU458"/>
      <c r="AY458"/>
      <c r="AZ458"/>
      <c r="BB458" s="26"/>
      <c r="BC458" t="str">
        <f>_xlfn.LET(
    _xlpm.result, _xlfn.XLOOKUP(C458, Table1[company_name], Table1[Separate_removal_target], "NOT FOUND"),
    IF(_xlpm.result = "NOT FOUND", "NOT FOUND", IF(_xlpm.result = 0, "", _xlpm.result))
)</f>
        <v/>
      </c>
      <c r="BD458"/>
      <c r="BF458"/>
      <c r="BG458"/>
      <c r="BL458" s="26"/>
      <c r="BN458" s="29"/>
      <c r="BP458" s="26"/>
    </row>
    <row r="459" spans="1:68" s="24" customFormat="1" ht="13.4" customHeight="1">
      <c r="A459" s="24">
        <v>456</v>
      </c>
      <c r="C459" s="26" t="s">
        <v>730</v>
      </c>
      <c r="D459" t="s">
        <v>7162</v>
      </c>
      <c r="F459" t="s">
        <v>2540</v>
      </c>
      <c r="H459" s="30" t="s">
        <v>2026</v>
      </c>
      <c r="I459" s="24" t="s">
        <v>2027</v>
      </c>
      <c r="J459" s="24">
        <v>3.2000000000000001E-2</v>
      </c>
      <c r="K459" s="24" t="s">
        <v>2028</v>
      </c>
      <c r="L459" s="24">
        <v>50390</v>
      </c>
      <c r="N459" s="26">
        <v>21</v>
      </c>
      <c r="O459" s="24" t="s">
        <v>86</v>
      </c>
      <c r="P459" s="24">
        <v>2018</v>
      </c>
      <c r="Q459" s="26">
        <v>2025</v>
      </c>
      <c r="R459" s="39"/>
      <c r="S459" s="39"/>
      <c r="T459" s="40"/>
      <c r="U459" s="24" t="s">
        <v>86</v>
      </c>
      <c r="V459" s="24" t="s">
        <v>7324</v>
      </c>
      <c r="W459" s="24" t="s">
        <v>674</v>
      </c>
      <c r="X459" s="24" t="s">
        <v>4099</v>
      </c>
      <c r="Y459" s="24" t="s">
        <v>673</v>
      </c>
      <c r="Z459" s="24" t="s">
        <v>674</v>
      </c>
      <c r="AA459" s="24" t="s">
        <v>4274</v>
      </c>
      <c r="AB459" s="24" t="s">
        <v>86</v>
      </c>
      <c r="AC459" s="24" t="s">
        <v>86</v>
      </c>
      <c r="AD459" s="24" t="s">
        <v>4274</v>
      </c>
      <c r="AE459" s="26" t="s">
        <v>4274</v>
      </c>
      <c r="AF459" t="str">
        <f>_xlfn.LET(
    _xlpm.result, _xlfn.XLOOKUP(C459, Table1[company_name], Table1[End_target], "NOT FOUND"),
    IF(_xlpm.result = "NOT FOUND", "NOT FOUND", IF(_xlpm.result = 0, "", _xlpm.result))
)</f>
        <v>Carbon neutral(ity)</v>
      </c>
      <c r="AG459"/>
      <c r="AH459"/>
      <c r="AI459"/>
      <c r="AJ459"/>
      <c r="AN459" t="str">
        <f>_xlfn.LET(
    _xlpm.result, _xlfn.XLOOKUP(C459, Table1[company_name], Table1[Carbon_credits], "NOT FOUND"),
    IF(_xlpm.result = "NOT FOUND", "NOT FOUND", IF(_xlpm.result = 0, "", _xlpm.result))
)</f>
        <v>Yes</v>
      </c>
      <c r="AO459"/>
      <c r="AQ459" s="26"/>
      <c r="AR459"/>
      <c r="AS459"/>
      <c r="AT459"/>
      <c r="AU459"/>
      <c r="AY459"/>
      <c r="AZ459"/>
      <c r="BB459" s="26"/>
      <c r="BC459" t="str">
        <f>_xlfn.LET(
    _xlpm.result, _xlfn.XLOOKUP(C459, Table1[company_name], Table1[Separate_removal_target], "NOT FOUND"),
    IF(_xlpm.result = "NOT FOUND", "NOT FOUND", IF(_xlpm.result = 0, "", _xlpm.result))
)</f>
        <v>No</v>
      </c>
      <c r="BD459"/>
      <c r="BF459"/>
      <c r="BG459"/>
      <c r="BL459" s="26"/>
      <c r="BN459" s="29"/>
      <c r="BP459" s="26"/>
    </row>
    <row r="460" spans="1:68" s="24" customFormat="1" ht="13.4" customHeight="1">
      <c r="A460" s="24">
        <v>457</v>
      </c>
      <c r="C460" s="26" t="s">
        <v>2030</v>
      </c>
      <c r="D460" t="s">
        <v>7238</v>
      </c>
      <c r="F460" t="s">
        <v>4934</v>
      </c>
      <c r="H460" s="30" t="s">
        <v>731</v>
      </c>
      <c r="I460" s="24" t="s">
        <v>732</v>
      </c>
      <c r="J460" s="24">
        <v>9.9000000000000005E-2</v>
      </c>
      <c r="K460" s="24" t="s">
        <v>733</v>
      </c>
      <c r="L460" s="24">
        <v>79800</v>
      </c>
      <c r="N460" s="26">
        <v>22</v>
      </c>
      <c r="O460" s="24" t="s">
        <v>689</v>
      </c>
      <c r="Q460" s="26"/>
      <c r="R460" s="39"/>
      <c r="S460" s="39"/>
      <c r="T460" s="40"/>
      <c r="U460" s="24" t="s">
        <v>86</v>
      </c>
      <c r="V460" s="24" t="s">
        <v>7324</v>
      </c>
      <c r="W460" s="24" t="s">
        <v>674</v>
      </c>
      <c r="X460" s="24">
        <v>2030</v>
      </c>
      <c r="AB460" s="24" t="s">
        <v>689</v>
      </c>
      <c r="AC460" s="24" t="s">
        <v>689</v>
      </c>
      <c r="AE460" s="26"/>
      <c r="AF460" t="str">
        <f>_xlfn.LET(
    _xlpm.result, _xlfn.XLOOKUP(C460, Table1[company_name], Table1[End_target], "NOT FOUND"),
    IF(_xlpm.result = "NOT FOUND", "NOT FOUND", IF(_xlpm.result = 0, "", _xlpm.result))
)</f>
        <v>Net zero</v>
      </c>
      <c r="AG460"/>
      <c r="AH460"/>
      <c r="AI460"/>
      <c r="AJ460"/>
      <c r="AN460" t="str">
        <f>_xlfn.LET(
    _xlpm.result, _xlfn.XLOOKUP(C460, Table1[company_name], Table1[Carbon_credits], "NOT FOUND"),
    IF(_xlpm.result = "NOT FOUND", "NOT FOUND", IF(_xlpm.result = 0, "", _xlpm.result))
)</f>
        <v>Not Specified</v>
      </c>
      <c r="AO460"/>
      <c r="AQ460" s="26"/>
      <c r="AR460"/>
      <c r="AS460"/>
      <c r="AT460"/>
      <c r="AU460"/>
      <c r="AY460"/>
      <c r="AZ460"/>
      <c r="BB460" s="26"/>
      <c r="BC460" t="str">
        <f>_xlfn.LET(
    _xlpm.result, _xlfn.XLOOKUP(C460, Table1[company_name], Table1[Separate_removal_target], "NOT FOUND"),
    IF(_xlpm.result = "NOT FOUND", "NOT FOUND", IF(_xlpm.result = 0, "", _xlpm.result))
)</f>
        <v>No</v>
      </c>
      <c r="BD460"/>
      <c r="BF460"/>
      <c r="BG460"/>
      <c r="BL460" s="26"/>
      <c r="BN460" s="29"/>
      <c r="BP460" s="26"/>
    </row>
    <row r="461" spans="1:68" s="24" customFormat="1" ht="13.4" customHeight="1">
      <c r="A461" s="24">
        <v>458</v>
      </c>
      <c r="C461" s="26" t="s">
        <v>2038</v>
      </c>
      <c r="D461" t="s">
        <v>7245</v>
      </c>
      <c r="F461" t="s">
        <v>7286</v>
      </c>
      <c r="H461" s="30" t="s">
        <v>2031</v>
      </c>
      <c r="I461" s="24" t="s">
        <v>2032</v>
      </c>
      <c r="J461" s="24">
        <v>-2E-3</v>
      </c>
      <c r="K461" s="24" t="s">
        <v>2033</v>
      </c>
      <c r="L461" s="24">
        <v>13265</v>
      </c>
      <c r="N461" s="26">
        <v>5</v>
      </c>
      <c r="O461" s="24" t="s">
        <v>689</v>
      </c>
      <c r="Q461" s="26"/>
      <c r="R461" s="39"/>
      <c r="S461" s="39"/>
      <c r="T461" s="40"/>
      <c r="U461" s="24" t="s">
        <v>689</v>
      </c>
      <c r="V461" s="24" t="s">
        <v>689</v>
      </c>
      <c r="AB461" s="24" t="s">
        <v>689</v>
      </c>
      <c r="AC461" s="24" t="s">
        <v>689</v>
      </c>
      <c r="AE461" s="26"/>
      <c r="AF461" t="str">
        <f>_xlfn.LET(
    _xlpm.result, _xlfn.XLOOKUP(C461, Table1[company_name], Table1[End_target], "NOT FOUND"),
    IF(_xlpm.result = "NOT FOUND", "NOT FOUND", IF(_xlpm.result = 0, "", _xlpm.result))
)</f>
        <v>No target</v>
      </c>
      <c r="AG461"/>
      <c r="AH461"/>
      <c r="AI461"/>
      <c r="AJ461"/>
      <c r="AN461" t="str">
        <f>_xlfn.LET(
    _xlpm.result, _xlfn.XLOOKUP(C461, Table1[company_name], Table1[Carbon_credits], "NOT FOUND"),
    IF(_xlpm.result = "NOT FOUND", "NOT FOUND", IF(_xlpm.result = 0, "", _xlpm.result))
)</f>
        <v>Not Specified</v>
      </c>
      <c r="AO461"/>
      <c r="AQ461" s="26"/>
      <c r="AR461"/>
      <c r="AS461"/>
      <c r="AT461"/>
      <c r="AU461"/>
      <c r="AY461"/>
      <c r="AZ461"/>
      <c r="BB461" s="26"/>
      <c r="BC461" t="str">
        <f>_xlfn.LET(
    _xlpm.result, _xlfn.XLOOKUP(C461, Table1[company_name], Table1[Separate_removal_target], "NOT FOUND"),
    IF(_xlpm.result = "NOT FOUND", "NOT FOUND", IF(_xlpm.result = 0, "", _xlpm.result))
)</f>
        <v>No</v>
      </c>
      <c r="BD461"/>
      <c r="BF461"/>
      <c r="BG461"/>
      <c r="BL461" s="26"/>
      <c r="BN461" s="29"/>
      <c r="BP461" s="26"/>
    </row>
    <row r="462" spans="1:68" s="24" customFormat="1" ht="13.4" customHeight="1">
      <c r="A462" s="24">
        <v>459</v>
      </c>
      <c r="C462" s="26" t="s">
        <v>2046</v>
      </c>
      <c r="D462" t="s">
        <v>7216</v>
      </c>
      <c r="F462" t="s">
        <v>2277</v>
      </c>
      <c r="H462" s="30" t="s">
        <v>2039</v>
      </c>
      <c r="I462" s="24" t="s">
        <v>2040</v>
      </c>
      <c r="J462" s="24">
        <v>-2.3E-2</v>
      </c>
      <c r="K462" s="24" t="s">
        <v>2041</v>
      </c>
      <c r="L462" s="24">
        <v>35505</v>
      </c>
      <c r="N462" s="26">
        <v>5</v>
      </c>
      <c r="O462" s="24" t="s">
        <v>86</v>
      </c>
      <c r="P462" s="24">
        <v>2021</v>
      </c>
      <c r="Q462" s="26">
        <v>2023</v>
      </c>
      <c r="R462" s="39"/>
      <c r="S462" s="39"/>
      <c r="T462" s="40"/>
      <c r="U462" s="24" t="s">
        <v>86</v>
      </c>
      <c r="V462" s="24" t="s">
        <v>870</v>
      </c>
      <c r="AB462" s="24" t="s">
        <v>86</v>
      </c>
      <c r="AC462" s="24" t="s">
        <v>689</v>
      </c>
      <c r="AE462" s="26"/>
      <c r="AF462" t="str">
        <f>_xlfn.LET(
    _xlpm.result, _xlfn.XLOOKUP(C462, Table1[company_name], Table1[End_target], "NOT FOUND"),
    IF(_xlpm.result = "NOT FOUND", "NOT FOUND", IF(_xlpm.result = 0, "", _xlpm.result))
)</f>
        <v>Emissions reduction target</v>
      </c>
      <c r="AG462"/>
      <c r="AH462"/>
      <c r="AI462"/>
      <c r="AJ462"/>
      <c r="AN462" t="str">
        <f>_xlfn.LET(
    _xlpm.result, _xlfn.XLOOKUP(C462, Table1[company_name], Table1[Carbon_credits], "NOT FOUND"),
    IF(_xlpm.result = "NOT FOUND", "NOT FOUND", IF(_xlpm.result = 0, "", _xlpm.result))
)</f>
        <v/>
      </c>
      <c r="AO462"/>
      <c r="AQ462" s="26"/>
      <c r="AR462"/>
      <c r="AS462"/>
      <c r="AT462"/>
      <c r="AU462"/>
      <c r="AY462"/>
      <c r="AZ462"/>
      <c r="BB462" s="26"/>
      <c r="BC462" t="str">
        <f>_xlfn.LET(
    _xlpm.result, _xlfn.XLOOKUP(C462, Table1[company_name], Table1[Separate_removal_target], "NOT FOUND"),
    IF(_xlpm.result = "NOT FOUND", "NOT FOUND", IF(_xlpm.result = 0, "", _xlpm.result))
)</f>
        <v>No</v>
      </c>
      <c r="BD462"/>
      <c r="BF462"/>
      <c r="BG462"/>
      <c r="BL462" s="26"/>
      <c r="BN462" s="29"/>
      <c r="BP462" s="26"/>
    </row>
    <row r="463" spans="1:68" s="24" customFormat="1" ht="13.4" customHeight="1">
      <c r="A463" s="24">
        <v>460</v>
      </c>
      <c r="C463" s="26" t="s">
        <v>2050</v>
      </c>
      <c r="D463" t="s">
        <v>7193</v>
      </c>
      <c r="F463" t="s">
        <v>2277</v>
      </c>
      <c r="H463" s="30" t="s">
        <v>2047</v>
      </c>
      <c r="I463" s="24" t="s">
        <v>2048</v>
      </c>
      <c r="J463" s="24">
        <v>0</v>
      </c>
      <c r="K463" s="24" t="s">
        <v>2049</v>
      </c>
      <c r="L463" s="24">
        <v>22794</v>
      </c>
      <c r="N463" s="26">
        <v>8</v>
      </c>
      <c r="O463" s="24" t="s">
        <v>689</v>
      </c>
      <c r="Q463" s="26"/>
      <c r="R463" s="39"/>
      <c r="S463" s="39"/>
      <c r="T463" s="40"/>
      <c r="U463" s="24" t="s">
        <v>689</v>
      </c>
      <c r="V463" s="24" t="s">
        <v>689</v>
      </c>
      <c r="AB463" s="24" t="s">
        <v>689</v>
      </c>
      <c r="AC463" s="24" t="s">
        <v>689</v>
      </c>
      <c r="AE463" s="26"/>
      <c r="AF463" t="str">
        <f>_xlfn.LET(
    _xlpm.result, _xlfn.XLOOKUP(C463, Table1[company_name], Table1[End_target], "NOT FOUND"),
    IF(_xlpm.result = "NOT FOUND", "NOT FOUND", IF(_xlpm.result = 0, "", _xlpm.result))
)</f>
        <v>No target</v>
      </c>
      <c r="AG463"/>
      <c r="AH463"/>
      <c r="AI463"/>
      <c r="AJ463"/>
      <c r="AN463" t="str">
        <f>_xlfn.LET(
    _xlpm.result, _xlfn.XLOOKUP(C463, Table1[company_name], Table1[Carbon_credits], "NOT FOUND"),
    IF(_xlpm.result = "NOT FOUND", "NOT FOUND", IF(_xlpm.result = 0, "", _xlpm.result))
)</f>
        <v>Not Specified</v>
      </c>
      <c r="AO463"/>
      <c r="AQ463" s="26"/>
      <c r="AR463"/>
      <c r="AS463"/>
      <c r="AT463"/>
      <c r="AU463"/>
      <c r="AY463"/>
      <c r="AZ463"/>
      <c r="BB463" s="26"/>
      <c r="BC463" t="str">
        <f>_xlfn.LET(
    _xlpm.result, _xlfn.XLOOKUP(C463, Table1[company_name], Table1[Separate_removal_target], "NOT FOUND"),
    IF(_xlpm.result = "NOT FOUND", "NOT FOUND", IF(_xlpm.result = 0, "", _xlpm.result))
)</f>
        <v>No</v>
      </c>
      <c r="BD463"/>
      <c r="BF463"/>
      <c r="BG463"/>
      <c r="BL463" s="26"/>
      <c r="BN463" s="29"/>
      <c r="BP463" s="26"/>
    </row>
    <row r="464" spans="1:68" s="24" customFormat="1" ht="13.4" customHeight="1">
      <c r="A464" s="24">
        <v>461</v>
      </c>
      <c r="C464" s="26" t="s">
        <v>1547</v>
      </c>
      <c r="D464" t="s">
        <v>7194</v>
      </c>
      <c r="F464" t="s">
        <v>7282</v>
      </c>
      <c r="H464" s="30" t="s">
        <v>2051</v>
      </c>
      <c r="I464" s="24" t="s">
        <v>2052</v>
      </c>
      <c r="J464" s="24">
        <v>4.2000000000000003E-2</v>
      </c>
      <c r="K464" s="24" t="s">
        <v>2053</v>
      </c>
      <c r="L464" s="24">
        <v>98202</v>
      </c>
      <c r="N464" s="26">
        <v>13</v>
      </c>
      <c r="O464" s="24" t="s">
        <v>689</v>
      </c>
      <c r="Q464" s="26"/>
      <c r="R464" s="39"/>
      <c r="S464" s="39"/>
      <c r="T464" s="40"/>
      <c r="U464" s="24" t="s">
        <v>86</v>
      </c>
      <c r="V464" s="24" t="s">
        <v>7324</v>
      </c>
      <c r="W464" s="24" t="s">
        <v>674</v>
      </c>
      <c r="X464" s="24">
        <v>2030</v>
      </c>
      <c r="Y464" s="24" t="s">
        <v>673</v>
      </c>
      <c r="Z464" s="24" t="s">
        <v>674</v>
      </c>
      <c r="AA464" s="24">
        <v>2050</v>
      </c>
      <c r="AB464" s="24" t="s">
        <v>86</v>
      </c>
      <c r="AC464" s="24" t="s">
        <v>86</v>
      </c>
      <c r="AD464" s="24">
        <v>2050</v>
      </c>
      <c r="AE464" s="26">
        <v>2050</v>
      </c>
      <c r="AF464" t="str">
        <f>_xlfn.LET(
    _xlpm.result, _xlfn.XLOOKUP(C464, Table1[company_name], Table1[End_target], "NOT FOUND"),
    IF(_xlpm.result = "NOT FOUND", "NOT FOUND", IF(_xlpm.result = 0, "", _xlpm.result))
)</f>
        <v>Net zero</v>
      </c>
      <c r="AG464"/>
      <c r="AH464"/>
      <c r="AI464"/>
      <c r="AJ464"/>
      <c r="AN464" t="str">
        <f>_xlfn.LET(
    _xlpm.result, _xlfn.XLOOKUP(C464, Table1[company_name], Table1[Carbon_credits], "NOT FOUND"),
    IF(_xlpm.result = "NOT FOUND", "NOT FOUND", IF(_xlpm.result = 0, "", _xlpm.result))
)</f>
        <v>Not Specified</v>
      </c>
      <c r="AO464"/>
      <c r="AQ464" s="26"/>
      <c r="AR464"/>
      <c r="AS464" t="s">
        <v>2283</v>
      </c>
      <c r="AT464" t="s">
        <v>6870</v>
      </c>
      <c r="AU464">
        <v>2050</v>
      </c>
      <c r="AY464" t="s">
        <v>267</v>
      </c>
      <c r="AZ464" t="s">
        <v>267</v>
      </c>
      <c r="BB464" s="26"/>
      <c r="BC464" t="str">
        <f>_xlfn.LET(
    _xlpm.result, _xlfn.XLOOKUP(C464, Table1[company_name], Table1[Separate_removal_target], "NOT FOUND"),
    IF(_xlpm.result = "NOT FOUND", "NOT FOUND", IF(_xlpm.result = 0, "", _xlpm.result))
)</f>
        <v>No</v>
      </c>
      <c r="BD464" t="s">
        <v>86</v>
      </c>
      <c r="BF464" t="s">
        <v>6870</v>
      </c>
      <c r="BG464">
        <v>2050</v>
      </c>
      <c r="BL464" s="26"/>
      <c r="BN464" s="29"/>
      <c r="BP464" s="26"/>
    </row>
    <row r="465" spans="1:68" s="24" customFormat="1" ht="13.4" customHeight="1">
      <c r="A465" s="24">
        <v>462</v>
      </c>
      <c r="C465" s="26" t="s">
        <v>893</v>
      </c>
      <c r="D465" t="s">
        <v>7159</v>
      </c>
      <c r="F465" t="s">
        <v>7286</v>
      </c>
      <c r="H465" s="30" t="s">
        <v>1548</v>
      </c>
      <c r="I465" s="24" t="s">
        <v>1549</v>
      </c>
      <c r="J465" s="24">
        <v>0</v>
      </c>
      <c r="K465" s="24" t="s">
        <v>1550</v>
      </c>
      <c r="L465" s="24">
        <v>76800</v>
      </c>
      <c r="N465" s="26">
        <v>1</v>
      </c>
      <c r="O465" s="24" t="s">
        <v>689</v>
      </c>
      <c r="Q465" s="26"/>
      <c r="R465" s="39"/>
      <c r="S465" s="39"/>
      <c r="T465" s="40"/>
      <c r="U465" s="24" t="s">
        <v>689</v>
      </c>
      <c r="V465" s="24" t="s">
        <v>689</v>
      </c>
      <c r="AB465" s="24" t="s">
        <v>689</v>
      </c>
      <c r="AC465" s="24" t="s">
        <v>689</v>
      </c>
      <c r="AE465" s="26"/>
      <c r="AF465" t="str">
        <f>_xlfn.LET(
    _xlpm.result, _xlfn.XLOOKUP(C465, Table1[company_name], Table1[End_target], "NOT FOUND"),
    IF(_xlpm.result = "NOT FOUND", "NOT FOUND", IF(_xlpm.result = 0, "", _xlpm.result))
)</f>
        <v>Net zero</v>
      </c>
      <c r="AG465"/>
      <c r="AH465"/>
      <c r="AI465"/>
      <c r="AJ465"/>
      <c r="AN465" t="str">
        <f>_xlfn.LET(
    _xlpm.result, _xlfn.XLOOKUP(C465, Table1[company_name], Table1[Carbon_credits], "NOT FOUND"),
    IF(_xlpm.result = "NOT FOUND", "NOT FOUND", IF(_xlpm.result = 0, "", _xlpm.result))
)</f>
        <v>Yes</v>
      </c>
      <c r="AO465"/>
      <c r="AQ465" s="26"/>
      <c r="AR465"/>
      <c r="AS465" t="s">
        <v>2283</v>
      </c>
      <c r="AT465" t="s">
        <v>6875</v>
      </c>
      <c r="AU465">
        <v>2050</v>
      </c>
      <c r="AY465" t="s">
        <v>266</v>
      </c>
      <c r="AZ465" t="s">
        <v>880</v>
      </c>
      <c r="BB465" s="26"/>
      <c r="BC465" t="str">
        <f>_xlfn.LET(
    _xlpm.result, _xlfn.XLOOKUP(C465, Table1[company_name], Table1[Separate_removal_target], "NOT FOUND"),
    IF(_xlpm.result = "NOT FOUND", "NOT FOUND", IF(_xlpm.result = 0, "", _xlpm.result))
)</f>
        <v>No</v>
      </c>
      <c r="BD465" t="s">
        <v>86</v>
      </c>
      <c r="BF465" t="s">
        <v>6875</v>
      </c>
      <c r="BG465">
        <v>2050</v>
      </c>
      <c r="BL465" s="26"/>
      <c r="BN465" s="29"/>
      <c r="BP465" s="26"/>
    </row>
    <row r="466" spans="1:68" s="24" customFormat="1" ht="13.4" customHeight="1">
      <c r="A466" s="24">
        <v>463</v>
      </c>
      <c r="C466" s="26" t="s">
        <v>2055</v>
      </c>
      <c r="D466" t="s">
        <v>7161</v>
      </c>
      <c r="F466" t="s">
        <v>7281</v>
      </c>
      <c r="H466" s="30" t="s">
        <v>894</v>
      </c>
      <c r="I466" s="24" t="s">
        <v>895</v>
      </c>
      <c r="J466" s="24">
        <v>-0.90900000000000003</v>
      </c>
      <c r="K466" s="24" t="s">
        <v>896</v>
      </c>
      <c r="L466" s="24">
        <v>3201</v>
      </c>
      <c r="N466" s="26">
        <v>13</v>
      </c>
      <c r="O466" s="24" t="s">
        <v>689</v>
      </c>
      <c r="Q466" s="26"/>
      <c r="R466" s="39"/>
      <c r="S466" s="39"/>
      <c r="T466" s="40"/>
      <c r="U466" s="24" t="s">
        <v>689</v>
      </c>
      <c r="V466" s="24" t="s">
        <v>689</v>
      </c>
      <c r="AB466" s="24" t="s">
        <v>689</v>
      </c>
      <c r="AC466" s="24" t="s">
        <v>689</v>
      </c>
      <c r="AE466" s="26"/>
      <c r="AF466" t="str">
        <f>_xlfn.LET(
    _xlpm.result, _xlfn.XLOOKUP(C466, Table1[company_name], Table1[End_target], "NOT FOUND"),
    IF(_xlpm.result = "NOT FOUND", "NOT FOUND", IF(_xlpm.result = 0, "", _xlpm.result))
)</f>
        <v>Carbon neutral(ity)</v>
      </c>
      <c r="AG466"/>
      <c r="AH466"/>
      <c r="AI466"/>
      <c r="AJ466"/>
      <c r="AN466" t="str">
        <f>_xlfn.LET(
    _xlpm.result, _xlfn.XLOOKUP(C466, Table1[company_name], Table1[Carbon_credits], "NOT FOUND"),
    IF(_xlpm.result = "NOT FOUND", "NOT FOUND", IF(_xlpm.result = 0, "", _xlpm.result))
)</f>
        <v>Not Specified</v>
      </c>
      <c r="AO466"/>
      <c r="AQ466" s="26"/>
      <c r="AR466"/>
      <c r="AS466"/>
      <c r="AT466"/>
      <c r="AU466"/>
      <c r="AY466"/>
      <c r="AZ466"/>
      <c r="BB466" s="26"/>
      <c r="BC466" t="str">
        <f>_xlfn.LET(
    _xlpm.result, _xlfn.XLOOKUP(C466, Table1[company_name], Table1[Separate_removal_target], "NOT FOUND"),
    IF(_xlpm.result = "NOT FOUND", "NOT FOUND", IF(_xlpm.result = 0, "", _xlpm.result))
)</f>
        <v>No</v>
      </c>
      <c r="BD466"/>
      <c r="BF466" t="s">
        <v>6882</v>
      </c>
      <c r="BG466">
        <v>2050</v>
      </c>
      <c r="BL466" s="26"/>
      <c r="BN466" s="29"/>
      <c r="BP466" s="26"/>
    </row>
    <row r="467" spans="1:68" s="24" customFormat="1" ht="13.4" customHeight="1">
      <c r="A467" s="24">
        <v>464</v>
      </c>
      <c r="C467" s="26" t="s">
        <v>2063</v>
      </c>
      <c r="D467" t="s">
        <v>7190</v>
      </c>
      <c r="F467" t="s">
        <v>5538</v>
      </c>
      <c r="H467" s="30" t="s">
        <v>2056</v>
      </c>
      <c r="I467" s="24" t="s">
        <v>2057</v>
      </c>
      <c r="J467" s="24">
        <v>0.129</v>
      </c>
      <c r="K467" s="24" t="s">
        <v>2058</v>
      </c>
      <c r="L467" s="24">
        <v>129177</v>
      </c>
      <c r="N467" s="26">
        <v>1</v>
      </c>
      <c r="O467" s="24" t="s">
        <v>689</v>
      </c>
      <c r="Q467" s="26"/>
      <c r="R467" s="39"/>
      <c r="S467" s="39"/>
      <c r="T467" s="40"/>
      <c r="U467" s="24" t="s">
        <v>689</v>
      </c>
      <c r="V467" s="24" t="s">
        <v>689</v>
      </c>
      <c r="AB467" s="24" t="s">
        <v>689</v>
      </c>
      <c r="AC467" s="24" t="s">
        <v>689</v>
      </c>
      <c r="AE467" s="26"/>
      <c r="AF467" t="str">
        <f>_xlfn.LET(
    _xlpm.result, _xlfn.XLOOKUP(C467, Table1[company_name], Table1[End_target], "NOT FOUND"),
    IF(_xlpm.result = "NOT FOUND", "NOT FOUND", IF(_xlpm.result = 0, "", _xlpm.result))
)</f>
        <v>Carbon neutral(ity)</v>
      </c>
      <c r="AG467" t="s">
        <v>870</v>
      </c>
      <c r="AH467" t="s">
        <v>691</v>
      </c>
      <c r="AI467" t="s">
        <v>6889</v>
      </c>
      <c r="AJ467">
        <v>2032</v>
      </c>
      <c r="AN467" t="str">
        <f>_xlfn.LET(
    _xlpm.result, _xlfn.XLOOKUP(C467, Table1[company_name], Table1[Carbon_credits], "NOT FOUND"),
    IF(_xlpm.result = "NOT FOUND", "NOT FOUND", IF(_xlpm.result = 0, "", _xlpm.result))
)</f>
        <v>Not Specified</v>
      </c>
      <c r="AO467" t="s">
        <v>267</v>
      </c>
      <c r="AQ467" s="26"/>
      <c r="AR467"/>
      <c r="AS467"/>
      <c r="AT467"/>
      <c r="AU467"/>
      <c r="AY467"/>
      <c r="AZ467"/>
      <c r="BB467" s="26"/>
      <c r="BC467" t="str">
        <f>_xlfn.LET(
    _xlpm.result, _xlfn.XLOOKUP(C467, Table1[company_name], Table1[Separate_removal_target], "NOT FOUND"),
    IF(_xlpm.result = "NOT FOUND", "NOT FOUND", IF(_xlpm.result = 0, "", _xlpm.result))
)</f>
        <v>No</v>
      </c>
      <c r="BD467"/>
      <c r="BF467" t="s">
        <v>6889</v>
      </c>
      <c r="BG467">
        <v>2032</v>
      </c>
      <c r="BL467" s="26"/>
      <c r="BN467" s="29"/>
      <c r="BP467" s="26"/>
    </row>
    <row r="468" spans="1:68" s="24" customFormat="1" ht="13.4" customHeight="1">
      <c r="A468" s="24">
        <v>465</v>
      </c>
      <c r="C468" s="26" t="s">
        <v>2067</v>
      </c>
      <c r="D468" t="s">
        <v>7206</v>
      </c>
      <c r="F468" t="s">
        <v>2277</v>
      </c>
      <c r="H468" s="30" t="s">
        <v>2064</v>
      </c>
      <c r="I468" s="24" t="s">
        <v>2065</v>
      </c>
      <c r="J468" s="24">
        <v>1.242</v>
      </c>
      <c r="K468" s="24" t="s">
        <v>2066</v>
      </c>
      <c r="L468" s="24">
        <v>26149</v>
      </c>
      <c r="N468" s="26">
        <v>1</v>
      </c>
      <c r="O468" s="24" t="s">
        <v>689</v>
      </c>
      <c r="Q468" s="26"/>
      <c r="R468" s="39"/>
      <c r="S468" s="39"/>
      <c r="T468" s="40"/>
      <c r="U468" s="24" t="s">
        <v>86</v>
      </c>
      <c r="V468" s="24" t="s">
        <v>7324</v>
      </c>
      <c r="W468" s="24" t="s">
        <v>674</v>
      </c>
      <c r="X468" s="24">
        <v>2030</v>
      </c>
      <c r="Y468" s="24" t="s">
        <v>673</v>
      </c>
      <c r="Z468" s="24" t="s">
        <v>674</v>
      </c>
      <c r="AA468" s="24">
        <v>2050</v>
      </c>
      <c r="AB468" s="24" t="s">
        <v>86</v>
      </c>
      <c r="AC468" s="24" t="s">
        <v>86</v>
      </c>
      <c r="AD468" s="24">
        <v>2050</v>
      </c>
      <c r="AE468" s="26">
        <v>2050</v>
      </c>
      <c r="AF468" t="str">
        <f>_xlfn.LET(
    _xlpm.result, _xlfn.XLOOKUP(C468, Table1[company_name], Table1[End_target], "NOT FOUND"),
    IF(_xlpm.result = "NOT FOUND", "NOT FOUND", IF(_xlpm.result = 0, "", _xlpm.result))
)</f>
        <v>No target</v>
      </c>
      <c r="AG468"/>
      <c r="AH468"/>
      <c r="AI468"/>
      <c r="AJ468"/>
      <c r="AN468" t="str">
        <f>_xlfn.LET(
    _xlpm.result, _xlfn.XLOOKUP(C468, Table1[company_name], Table1[Carbon_credits], "NOT FOUND"),
    IF(_xlpm.result = "NOT FOUND", "NOT FOUND", IF(_xlpm.result = 0, "", _xlpm.result))
)</f>
        <v>Not Specified</v>
      </c>
      <c r="AO468"/>
      <c r="AQ468" s="26"/>
      <c r="AR468"/>
      <c r="AS468"/>
      <c r="AT468"/>
      <c r="AU468"/>
      <c r="AY468"/>
      <c r="AZ468"/>
      <c r="BB468" s="26"/>
      <c r="BC468" t="str">
        <f>_xlfn.LET(
    _xlpm.result, _xlfn.XLOOKUP(C468, Table1[company_name], Table1[Separate_removal_target], "NOT FOUND"),
    IF(_xlpm.result = "NOT FOUND", "NOT FOUND", IF(_xlpm.result = 0, "", _xlpm.result))
)</f>
        <v>No</v>
      </c>
      <c r="BD468"/>
      <c r="BF468"/>
      <c r="BG468"/>
      <c r="BL468" s="26"/>
      <c r="BN468" s="29"/>
      <c r="BP468" s="26"/>
    </row>
    <row r="469" spans="1:68" s="24" customFormat="1" ht="13.4" customHeight="1">
      <c r="A469" s="24">
        <v>466</v>
      </c>
      <c r="C469" s="26" t="s">
        <v>1112</v>
      </c>
      <c r="D469" t="s">
        <v>7231</v>
      </c>
      <c r="F469" t="s">
        <v>7288</v>
      </c>
      <c r="H469" s="30" t="s">
        <v>2068</v>
      </c>
      <c r="I469" s="24" t="s">
        <v>2069</v>
      </c>
      <c r="J469" s="24">
        <v>2.9000000000000001E-2</v>
      </c>
      <c r="K469" s="24" t="s">
        <v>2070</v>
      </c>
      <c r="L469" s="24">
        <v>74378</v>
      </c>
      <c r="N469" s="26">
        <v>24</v>
      </c>
      <c r="O469" s="24" t="s">
        <v>689</v>
      </c>
      <c r="Q469" s="26"/>
      <c r="R469" s="39"/>
      <c r="S469" s="39"/>
      <c r="T469" s="40"/>
      <c r="U469" s="24" t="s">
        <v>86</v>
      </c>
      <c r="V469" s="24" t="s">
        <v>7324</v>
      </c>
      <c r="W469" s="24" t="s">
        <v>674</v>
      </c>
      <c r="X469" s="24">
        <v>2030</v>
      </c>
      <c r="AB469" s="24" t="s">
        <v>86</v>
      </c>
      <c r="AC469" s="24" t="s">
        <v>689</v>
      </c>
      <c r="AE469" s="26"/>
      <c r="AF469" t="str">
        <f>_xlfn.LET(
    _xlpm.result, _xlfn.XLOOKUP(C469, Table1[company_name], Table1[End_target], "NOT FOUND"),
    IF(_xlpm.result = "NOT FOUND", "NOT FOUND", IF(_xlpm.result = 0, "", _xlpm.result))
)</f>
        <v>Net zero</v>
      </c>
      <c r="AG469"/>
      <c r="AH469"/>
      <c r="AI469"/>
      <c r="AJ469"/>
      <c r="AN469" t="str">
        <f>_xlfn.LET(
    _xlpm.result, _xlfn.XLOOKUP(C469, Table1[company_name], Table1[Carbon_credits], "NOT FOUND"),
    IF(_xlpm.result = "NOT FOUND", "NOT FOUND", IF(_xlpm.result = 0, "", _xlpm.result))
)</f>
        <v>Yes</v>
      </c>
      <c r="AO469"/>
      <c r="AQ469" s="26"/>
      <c r="AR469"/>
      <c r="AS469"/>
      <c r="AT469"/>
      <c r="AU469"/>
      <c r="AY469"/>
      <c r="AZ469"/>
      <c r="BB469" s="26"/>
      <c r="BC469" t="str">
        <f>_xlfn.LET(
    _xlpm.result, _xlfn.XLOOKUP(C469, Table1[company_name], Table1[Separate_removal_target], "NOT FOUND"),
    IF(_xlpm.result = "NOT FOUND", "NOT FOUND", IF(_xlpm.result = 0, "", _xlpm.result))
)</f>
        <v>Yes</v>
      </c>
      <c r="BD469"/>
      <c r="BF469"/>
      <c r="BG469"/>
      <c r="BL469" s="26"/>
      <c r="BN469" s="29"/>
      <c r="BP469" s="26"/>
    </row>
    <row r="470" spans="1:68" s="24" customFormat="1" ht="13.4" customHeight="1">
      <c r="A470" s="24">
        <v>467</v>
      </c>
      <c r="C470" s="26" t="s">
        <v>2080</v>
      </c>
      <c r="D470" t="s">
        <v>7206</v>
      </c>
      <c r="F470" t="s">
        <v>2277</v>
      </c>
      <c r="H470" s="30" t="s">
        <v>1113</v>
      </c>
      <c r="I470" s="24" t="s">
        <v>1114</v>
      </c>
      <c r="J470" s="24">
        <v>-7.1999999999999995E-2</v>
      </c>
      <c r="K470" s="24" t="s">
        <v>1115</v>
      </c>
      <c r="L470" s="24">
        <v>38358</v>
      </c>
      <c r="N470" s="26">
        <v>4</v>
      </c>
      <c r="O470" s="24" t="s">
        <v>689</v>
      </c>
      <c r="Q470" s="26"/>
      <c r="R470" s="39"/>
      <c r="S470" s="39"/>
      <c r="T470" s="40"/>
      <c r="U470" s="24" t="s">
        <v>86</v>
      </c>
      <c r="V470" s="24" t="s">
        <v>7324</v>
      </c>
      <c r="W470" s="24" t="s">
        <v>674</v>
      </c>
      <c r="X470" s="24">
        <v>2030</v>
      </c>
      <c r="Y470" s="24" t="s">
        <v>673</v>
      </c>
      <c r="Z470" s="24" t="s">
        <v>674</v>
      </c>
      <c r="AA470" s="24">
        <v>2050</v>
      </c>
      <c r="AB470" s="24" t="s">
        <v>86</v>
      </c>
      <c r="AC470" s="24" t="s">
        <v>86</v>
      </c>
      <c r="AD470" s="24">
        <v>2050</v>
      </c>
      <c r="AE470" s="26">
        <v>2050</v>
      </c>
      <c r="AF470" t="str">
        <f>_xlfn.LET(
    _xlpm.result, _xlfn.XLOOKUP(C470, Table1[company_name], Table1[End_target], "NOT FOUND"),
    IF(_xlpm.result = "NOT FOUND", "NOT FOUND", IF(_xlpm.result = 0, "", _xlpm.result))
)</f>
        <v/>
      </c>
      <c r="AG470"/>
      <c r="AH470"/>
      <c r="AI470"/>
      <c r="AJ470"/>
      <c r="AN470" t="str">
        <f>_xlfn.LET(
    _xlpm.result, _xlfn.XLOOKUP(C470, Table1[company_name], Table1[Carbon_credits], "NOT FOUND"),
    IF(_xlpm.result = "NOT FOUND", "NOT FOUND", IF(_xlpm.result = 0, "", _xlpm.result))
)</f>
        <v/>
      </c>
      <c r="AO470"/>
      <c r="AQ470" s="26"/>
      <c r="AR470"/>
      <c r="AS470"/>
      <c r="AT470"/>
      <c r="AU470"/>
      <c r="AY470"/>
      <c r="AZ470"/>
      <c r="BB470" s="26"/>
      <c r="BC470" t="str">
        <f>_xlfn.LET(
    _xlpm.result, _xlfn.XLOOKUP(C470, Table1[company_name], Table1[Separate_removal_target], "NOT FOUND"),
    IF(_xlpm.result = "NOT FOUND", "NOT FOUND", IF(_xlpm.result = 0, "", _xlpm.result))
)</f>
        <v/>
      </c>
      <c r="BD470"/>
      <c r="BF470"/>
      <c r="BG470"/>
      <c r="BL470" s="26"/>
      <c r="BN470" s="29"/>
      <c r="BP470" s="26"/>
    </row>
    <row r="471" spans="1:68" s="24" customFormat="1" ht="13.4" customHeight="1">
      <c r="A471" s="24">
        <v>468</v>
      </c>
      <c r="C471" s="26" t="s">
        <v>2085</v>
      </c>
      <c r="D471" t="s">
        <v>7241</v>
      </c>
      <c r="F471" t="s">
        <v>7286</v>
      </c>
      <c r="H471" s="30" t="s">
        <v>2081</v>
      </c>
      <c r="I471" s="24" t="s">
        <v>2082</v>
      </c>
      <c r="J471" s="24">
        <v>5.6000000000000001E-2</v>
      </c>
      <c r="K471" s="24" t="s">
        <v>2083</v>
      </c>
      <c r="L471" s="24">
        <v>54435</v>
      </c>
      <c r="N471" s="26">
        <v>2</v>
      </c>
      <c r="O471" s="24" t="s">
        <v>86</v>
      </c>
      <c r="P471" s="24">
        <v>2019</v>
      </c>
      <c r="Q471" s="26">
        <v>2025</v>
      </c>
      <c r="R471" s="39"/>
      <c r="S471" s="39"/>
      <c r="T471" s="40"/>
      <c r="U471" s="24" t="s">
        <v>689</v>
      </c>
      <c r="V471" s="24" t="s">
        <v>689</v>
      </c>
      <c r="AB471" s="24" t="s">
        <v>689</v>
      </c>
      <c r="AC471" s="24" t="s">
        <v>689</v>
      </c>
      <c r="AE471" s="26"/>
      <c r="AF471" t="str">
        <f>_xlfn.LET(
    _xlpm.result, _xlfn.XLOOKUP(C471, Table1[company_name], Table1[End_target], "NOT FOUND"),
    IF(_xlpm.result = "NOT FOUND", "NOT FOUND", IF(_xlpm.result = 0, "", _xlpm.result))
)</f>
        <v>Emissions reduction target</v>
      </c>
      <c r="AG471"/>
      <c r="AH471"/>
      <c r="AI471"/>
      <c r="AJ471"/>
      <c r="AN471" t="str">
        <f>_xlfn.LET(
    _xlpm.result, _xlfn.XLOOKUP(C471, Table1[company_name], Table1[Carbon_credits], "NOT FOUND"),
    IF(_xlpm.result = "NOT FOUND", "NOT FOUND", IF(_xlpm.result = 0, "", _xlpm.result))
)</f>
        <v>No</v>
      </c>
      <c r="AO471"/>
      <c r="AQ471" s="26"/>
      <c r="AR471"/>
      <c r="AS471"/>
      <c r="AT471"/>
      <c r="AU471"/>
      <c r="AY471"/>
      <c r="AZ471"/>
      <c r="BB471" s="26"/>
      <c r="BC471" t="str">
        <f>_xlfn.LET(
    _xlpm.result, _xlfn.XLOOKUP(C471, Table1[company_name], Table1[Separate_removal_target], "NOT FOUND"),
    IF(_xlpm.result = "NOT FOUND", "NOT FOUND", IF(_xlpm.result = 0, "", _xlpm.result))
)</f>
        <v>No</v>
      </c>
      <c r="BD471"/>
      <c r="BF471"/>
      <c r="BG471"/>
      <c r="BL471" s="26"/>
      <c r="BN471" s="29"/>
      <c r="BP471" s="26"/>
    </row>
    <row r="472" spans="1:68" s="24" customFormat="1" ht="13.4" customHeight="1">
      <c r="A472" s="24">
        <v>469</v>
      </c>
      <c r="C472" s="26" t="s">
        <v>2089</v>
      </c>
      <c r="D472" t="s">
        <v>7156</v>
      </c>
      <c r="F472" t="s">
        <v>2331</v>
      </c>
      <c r="H472" s="30" t="s">
        <v>2086</v>
      </c>
      <c r="I472" s="24" t="s">
        <v>2087</v>
      </c>
      <c r="J472" s="24">
        <v>-0.22700000000000001</v>
      </c>
      <c r="K472" s="24" t="s">
        <v>2088</v>
      </c>
      <c r="L472" s="24">
        <v>51435</v>
      </c>
      <c r="N472" s="26">
        <v>3</v>
      </c>
      <c r="O472" s="24" t="s">
        <v>689</v>
      </c>
      <c r="Q472" s="26"/>
      <c r="R472" s="39"/>
      <c r="S472" s="39"/>
      <c r="T472" s="40"/>
      <c r="U472" s="24" t="s">
        <v>689</v>
      </c>
      <c r="V472" s="24" t="s">
        <v>689</v>
      </c>
      <c r="AB472" s="24" t="s">
        <v>689</v>
      </c>
      <c r="AC472" s="24" t="s">
        <v>689</v>
      </c>
      <c r="AE472" s="26"/>
      <c r="AF472" t="str">
        <f>_xlfn.LET(
    _xlpm.result, _xlfn.XLOOKUP(C472, Table1[company_name], Table1[End_target], "NOT FOUND"),
    IF(_xlpm.result = "NOT FOUND", "NOT FOUND", IF(_xlpm.result = 0, "", _xlpm.result))
)</f>
        <v/>
      </c>
      <c r="AG472"/>
      <c r="AH472"/>
      <c r="AI472"/>
      <c r="AJ472"/>
      <c r="AN472" t="str">
        <f>_xlfn.LET(
    _xlpm.result, _xlfn.XLOOKUP(C472, Table1[company_name], Table1[Carbon_credits], "NOT FOUND"),
    IF(_xlpm.result = "NOT FOUND", "NOT FOUND", IF(_xlpm.result = 0, "", _xlpm.result))
)</f>
        <v/>
      </c>
      <c r="AO472"/>
      <c r="AQ472" s="26"/>
      <c r="AR472"/>
      <c r="AS472"/>
      <c r="AT472"/>
      <c r="AU472"/>
      <c r="AY472"/>
      <c r="AZ472"/>
      <c r="BB472" s="26"/>
      <c r="BC472" t="str">
        <f>_xlfn.LET(
    _xlpm.result, _xlfn.XLOOKUP(C472, Table1[company_name], Table1[Separate_removal_target], "NOT FOUND"),
    IF(_xlpm.result = "NOT FOUND", "NOT FOUND", IF(_xlpm.result = 0, "", _xlpm.result))
)</f>
        <v/>
      </c>
      <c r="BD472"/>
      <c r="BF472"/>
      <c r="BG472"/>
      <c r="BL472" s="26"/>
      <c r="BN472" s="29"/>
      <c r="BP472" s="26"/>
    </row>
    <row r="473" spans="1:68" s="24" customFormat="1" ht="13.4" customHeight="1">
      <c r="A473" s="24">
        <v>470</v>
      </c>
      <c r="C473" s="26" t="s">
        <v>2095</v>
      </c>
      <c r="D473" t="s">
        <v>7231</v>
      </c>
      <c r="F473" t="s">
        <v>2323</v>
      </c>
      <c r="H473" s="30" t="s">
        <v>2090</v>
      </c>
      <c r="I473" s="24" t="s">
        <v>2091</v>
      </c>
      <c r="J473" s="24">
        <v>0.106</v>
      </c>
      <c r="K473" s="24" t="s">
        <v>2092</v>
      </c>
      <c r="L473" s="24">
        <v>121223</v>
      </c>
      <c r="N473" s="26">
        <v>6</v>
      </c>
      <c r="O473" s="24" t="s">
        <v>689</v>
      </c>
      <c r="Q473" s="26"/>
      <c r="R473" s="39"/>
      <c r="S473" s="39"/>
      <c r="T473" s="40"/>
      <c r="U473" s="24" t="s">
        <v>86</v>
      </c>
      <c r="V473" s="24" t="s">
        <v>7324</v>
      </c>
      <c r="W473" s="24" t="s">
        <v>674</v>
      </c>
      <c r="X473" s="24">
        <v>2030</v>
      </c>
      <c r="AB473" s="24" t="s">
        <v>689</v>
      </c>
      <c r="AC473" s="24" t="s">
        <v>689</v>
      </c>
      <c r="AE473" s="26"/>
      <c r="AF473" t="str">
        <f>_xlfn.LET(
    _xlpm.result, _xlfn.XLOOKUP(C473, Table1[company_name], Table1[End_target], "NOT FOUND"),
    IF(_xlpm.result = "NOT FOUND", "NOT FOUND", IF(_xlpm.result = 0, "", _xlpm.result))
)</f>
        <v/>
      </c>
      <c r="AG473"/>
      <c r="AH473"/>
      <c r="AI473"/>
      <c r="AJ473"/>
      <c r="AN473" t="str">
        <f>_xlfn.LET(
    _xlpm.result, _xlfn.XLOOKUP(C473, Table1[company_name], Table1[Carbon_credits], "NOT FOUND"),
    IF(_xlpm.result = "NOT FOUND", "NOT FOUND", IF(_xlpm.result = 0, "", _xlpm.result))
)</f>
        <v/>
      </c>
      <c r="AO473"/>
      <c r="AQ473" s="26"/>
      <c r="AR473"/>
      <c r="AS473"/>
      <c r="AT473"/>
      <c r="AU473"/>
      <c r="AY473"/>
      <c r="AZ473"/>
      <c r="BB473" s="26"/>
      <c r="BC473" t="str">
        <f>_xlfn.LET(
    _xlpm.result, _xlfn.XLOOKUP(C473, Table1[company_name], Table1[Separate_removal_target], "NOT FOUND"),
    IF(_xlpm.result = "NOT FOUND", "NOT FOUND", IF(_xlpm.result = 0, "", _xlpm.result))
)</f>
        <v/>
      </c>
      <c r="BD473"/>
      <c r="BF473"/>
      <c r="BG473"/>
      <c r="BL473" s="26"/>
      <c r="BN473" s="29"/>
      <c r="BP473" s="26"/>
    </row>
    <row r="474" spans="1:68" s="24" customFormat="1" ht="13.4" customHeight="1">
      <c r="A474" s="24">
        <v>471</v>
      </c>
      <c r="C474" s="26" t="s">
        <v>2101</v>
      </c>
      <c r="D474" t="s">
        <v>7206</v>
      </c>
      <c r="F474" t="s">
        <v>2277</v>
      </c>
      <c r="H474" s="30" t="s">
        <v>2096</v>
      </c>
      <c r="I474" s="24" t="s">
        <v>2097</v>
      </c>
      <c r="J474" s="24">
        <v>0.35799999999999998</v>
      </c>
      <c r="K474" s="24" t="s">
        <v>2098</v>
      </c>
      <c r="L474" s="24">
        <v>59157</v>
      </c>
      <c r="N474" s="26">
        <v>5</v>
      </c>
      <c r="O474" s="24" t="s">
        <v>86</v>
      </c>
      <c r="P474" s="24">
        <v>2015</v>
      </c>
      <c r="Q474" s="26">
        <v>2020</v>
      </c>
      <c r="R474" s="39"/>
      <c r="S474" s="39"/>
      <c r="T474" s="40"/>
      <c r="U474" s="24" t="s">
        <v>86</v>
      </c>
      <c r="V474" s="24" t="s">
        <v>7324</v>
      </c>
      <c r="W474" s="24" t="s">
        <v>674</v>
      </c>
      <c r="X474" s="24">
        <v>2025</v>
      </c>
      <c r="AB474" s="24" t="s">
        <v>689</v>
      </c>
      <c r="AC474" s="24" t="s">
        <v>689</v>
      </c>
      <c r="AE474" s="26"/>
      <c r="AF474" t="str">
        <f>_xlfn.LET(
    _xlpm.result, _xlfn.XLOOKUP(C474, Table1[company_name], Table1[End_target], "NOT FOUND"),
    IF(_xlpm.result = "NOT FOUND", "NOT FOUND", IF(_xlpm.result = 0, "", _xlpm.result))
)</f>
        <v/>
      </c>
      <c r="AG474"/>
      <c r="AH474"/>
      <c r="AI474"/>
      <c r="AJ474"/>
      <c r="AN474" t="str">
        <f>_xlfn.LET(
    _xlpm.result, _xlfn.XLOOKUP(C474, Table1[company_name], Table1[Carbon_credits], "NOT FOUND"),
    IF(_xlpm.result = "NOT FOUND", "NOT FOUND", IF(_xlpm.result = 0, "", _xlpm.result))
)</f>
        <v/>
      </c>
      <c r="AO474"/>
      <c r="AQ474" s="26"/>
      <c r="AR474"/>
      <c r="AS474"/>
      <c r="AT474"/>
      <c r="AU474"/>
      <c r="AY474"/>
      <c r="AZ474"/>
      <c r="BB474" s="26"/>
      <c r="BC474" t="str">
        <f>_xlfn.LET(
    _xlpm.result, _xlfn.XLOOKUP(C474, Table1[company_name], Table1[Separate_removal_target], "NOT FOUND"),
    IF(_xlpm.result = "NOT FOUND", "NOT FOUND", IF(_xlpm.result = 0, "", _xlpm.result))
)</f>
        <v/>
      </c>
      <c r="BD474"/>
      <c r="BF474"/>
      <c r="BG474"/>
      <c r="BL474" s="26"/>
      <c r="BN474" s="29"/>
      <c r="BP474" s="26"/>
    </row>
    <row r="475" spans="1:68" s="24" customFormat="1" ht="13.4" customHeight="1">
      <c r="A475" s="24">
        <v>472</v>
      </c>
      <c r="C475" s="26" t="s">
        <v>2110</v>
      </c>
      <c r="D475" t="s">
        <v>7219</v>
      </c>
      <c r="F475" t="s">
        <v>7286</v>
      </c>
      <c r="H475" s="30" t="s">
        <v>2102</v>
      </c>
      <c r="I475" s="24" t="s">
        <v>2103</v>
      </c>
      <c r="J475" s="24">
        <v>4.3689999999999998</v>
      </c>
      <c r="K475" s="24" t="s">
        <v>2104</v>
      </c>
      <c r="L475" s="24">
        <v>69600</v>
      </c>
      <c r="N475" s="26">
        <v>2</v>
      </c>
      <c r="O475" s="24" t="s">
        <v>689</v>
      </c>
      <c r="Q475" s="26"/>
      <c r="R475" s="39"/>
      <c r="S475" s="39"/>
      <c r="T475" s="40"/>
      <c r="U475" s="24" t="s">
        <v>86</v>
      </c>
      <c r="V475" s="24" t="s">
        <v>7324</v>
      </c>
      <c r="W475" s="24" t="s">
        <v>674</v>
      </c>
      <c r="X475" s="24">
        <v>2030</v>
      </c>
      <c r="AB475" s="24" t="s">
        <v>689</v>
      </c>
      <c r="AC475" s="24" t="s">
        <v>689</v>
      </c>
      <c r="AE475" s="26"/>
      <c r="AF475" t="str">
        <f>_xlfn.LET(
    _xlpm.result, _xlfn.XLOOKUP(C475, Table1[company_name], Table1[End_target], "NOT FOUND"),
    IF(_xlpm.result = "NOT FOUND", "NOT FOUND", IF(_xlpm.result = 0, "", _xlpm.result))
)</f>
        <v>Net zero</v>
      </c>
      <c r="AG475"/>
      <c r="AH475"/>
      <c r="AI475"/>
      <c r="AJ475"/>
      <c r="AN475" t="str">
        <f>_xlfn.LET(
    _xlpm.result, _xlfn.XLOOKUP(C475, Table1[company_name], Table1[Carbon_credits], "NOT FOUND"),
    IF(_xlpm.result = "NOT FOUND", "NOT FOUND", IF(_xlpm.result = 0, "", _xlpm.result))
)</f>
        <v>Not Specified</v>
      </c>
      <c r="AO475"/>
      <c r="AQ475" s="26"/>
      <c r="AR475"/>
      <c r="AS475" t="s">
        <v>2283</v>
      </c>
      <c r="AT475" t="s">
        <v>7476</v>
      </c>
      <c r="AU475">
        <v>2050</v>
      </c>
      <c r="AY475" t="s">
        <v>267</v>
      </c>
      <c r="AZ475" t="s">
        <v>269</v>
      </c>
      <c r="BB475" s="26"/>
      <c r="BC475" t="str">
        <f>_xlfn.LET(
    _xlpm.result, _xlfn.XLOOKUP(C475, Table1[company_name], Table1[Separate_removal_target], "NOT FOUND"),
    IF(_xlpm.result = "NOT FOUND", "NOT FOUND", IF(_xlpm.result = 0, "", _xlpm.result))
)</f>
        <v>No</v>
      </c>
      <c r="BD475" t="s">
        <v>86</v>
      </c>
      <c r="BF475" t="s">
        <v>7476</v>
      </c>
      <c r="BG475">
        <v>2050</v>
      </c>
      <c r="BL475" s="26"/>
      <c r="BN475" s="29"/>
      <c r="BP475" s="26"/>
    </row>
    <row r="476" spans="1:68" s="24" customFormat="1" ht="13.4" customHeight="1">
      <c r="A476" s="24">
        <v>473</v>
      </c>
      <c r="C476" s="26" t="s">
        <v>2114</v>
      </c>
      <c r="D476" t="s">
        <v>7158</v>
      </c>
      <c r="F476" t="s">
        <v>2277</v>
      </c>
      <c r="H476" s="30" t="s">
        <v>2111</v>
      </c>
      <c r="I476" s="24" t="s">
        <v>2112</v>
      </c>
      <c r="J476" s="24">
        <v>2.4E-2</v>
      </c>
      <c r="K476" s="24" t="s">
        <v>2113</v>
      </c>
      <c r="L476" s="24">
        <v>139163</v>
      </c>
      <c r="N476" s="26">
        <v>6</v>
      </c>
      <c r="O476" s="24" t="s">
        <v>689</v>
      </c>
      <c r="Q476" s="26"/>
      <c r="R476" s="39"/>
      <c r="S476" s="39"/>
      <c r="T476" s="40"/>
      <c r="U476" s="24" t="s">
        <v>689</v>
      </c>
      <c r="V476" s="24" t="s">
        <v>689</v>
      </c>
      <c r="AB476" s="24" t="s">
        <v>689</v>
      </c>
      <c r="AC476" s="24" t="s">
        <v>689</v>
      </c>
      <c r="AE476" s="26"/>
      <c r="AF476" t="str">
        <f>_xlfn.LET(
    _xlpm.result, _xlfn.XLOOKUP(C476, Table1[company_name], Table1[End_target], "NOT FOUND"),
    IF(_xlpm.result = "NOT FOUND", "NOT FOUND", IF(_xlpm.result = 0, "", _xlpm.result))
)</f>
        <v/>
      </c>
      <c r="AG476"/>
      <c r="AH476"/>
      <c r="AI476"/>
      <c r="AJ476"/>
      <c r="AN476" t="str">
        <f>_xlfn.LET(
    _xlpm.result, _xlfn.XLOOKUP(C476, Table1[company_name], Table1[Carbon_credits], "NOT FOUND"),
    IF(_xlpm.result = "NOT FOUND", "NOT FOUND", IF(_xlpm.result = 0, "", _xlpm.result))
)</f>
        <v/>
      </c>
      <c r="AO476"/>
      <c r="AQ476" s="26"/>
      <c r="AR476"/>
      <c r="AS476"/>
      <c r="AT476"/>
      <c r="AU476"/>
      <c r="AY476"/>
      <c r="AZ476"/>
      <c r="BB476" s="26"/>
      <c r="BC476" t="str">
        <f>_xlfn.LET(
    _xlpm.result, _xlfn.XLOOKUP(C476, Table1[company_name], Table1[Separate_removal_target], "NOT FOUND"),
    IF(_xlpm.result = "NOT FOUND", "NOT FOUND", IF(_xlpm.result = 0, "", _xlpm.result))
)</f>
        <v/>
      </c>
      <c r="BD476"/>
      <c r="BF476"/>
      <c r="BG476"/>
      <c r="BL476" s="26"/>
      <c r="BN476" s="29"/>
      <c r="BP476" s="26"/>
    </row>
    <row r="477" spans="1:68" s="24" customFormat="1" ht="13.4" customHeight="1">
      <c r="A477" s="24">
        <v>474</v>
      </c>
      <c r="C477" s="26" t="s">
        <v>149</v>
      </c>
      <c r="D477" t="s">
        <v>7231</v>
      </c>
      <c r="F477" t="s">
        <v>2374</v>
      </c>
      <c r="H477" s="30" t="s">
        <v>2115</v>
      </c>
      <c r="I477" s="24" t="s">
        <v>1598</v>
      </c>
      <c r="J477" s="24">
        <v>-0.66100000000000003</v>
      </c>
      <c r="K477" s="24" t="s">
        <v>2116</v>
      </c>
      <c r="L477" s="24">
        <v>80730</v>
      </c>
      <c r="N477" s="26">
        <v>26</v>
      </c>
      <c r="O477" s="24" t="s">
        <v>689</v>
      </c>
      <c r="Q477" s="26"/>
      <c r="R477" s="39"/>
      <c r="S477" s="39"/>
      <c r="T477" s="40"/>
      <c r="U477" s="24" t="s">
        <v>86</v>
      </c>
      <c r="V477" s="24" t="s">
        <v>7324</v>
      </c>
      <c r="W477" s="24" t="s">
        <v>7399</v>
      </c>
      <c r="X477" s="24" t="s">
        <v>3086</v>
      </c>
      <c r="AB477" s="24" t="s">
        <v>689</v>
      </c>
      <c r="AC477" s="24" t="s">
        <v>689</v>
      </c>
      <c r="AE477" s="26"/>
      <c r="AF477" t="str">
        <f>_xlfn.LET(
    _xlpm.result, _xlfn.XLOOKUP(C477, Table1[company_name], Table1[End_target], "NOT FOUND"),
    IF(_xlpm.result = "NOT FOUND", "NOT FOUND", IF(_xlpm.result = 0, "", _xlpm.result))
)</f>
        <v>Net zero</v>
      </c>
      <c r="AG477"/>
      <c r="AH477"/>
      <c r="AI477"/>
      <c r="AJ477"/>
      <c r="AN477" t="str">
        <f>_xlfn.LET(
    _xlpm.result, _xlfn.XLOOKUP(C477, Table1[company_name], Table1[Carbon_credits], "NOT FOUND"),
    IF(_xlpm.result = "NOT FOUND", "NOT FOUND", IF(_xlpm.result = 0, "", _xlpm.result))
)</f>
        <v>Yes</v>
      </c>
      <c r="AO477"/>
      <c r="AQ477" s="26"/>
      <c r="AR477"/>
      <c r="AS477"/>
      <c r="AT477"/>
      <c r="AU477"/>
      <c r="AY477"/>
      <c r="AZ477"/>
      <c r="BB477" s="26"/>
      <c r="BC477" t="str">
        <f>_xlfn.LET(
    _xlpm.result, _xlfn.XLOOKUP(C477, Table1[company_name], Table1[Separate_removal_target], "NOT FOUND"),
    IF(_xlpm.result = "NOT FOUND", "NOT FOUND", IF(_xlpm.result = 0, "", _xlpm.result))
)</f>
        <v>No</v>
      </c>
      <c r="BD477"/>
      <c r="BF477"/>
      <c r="BG477"/>
      <c r="BL477" s="26"/>
      <c r="BN477" s="29"/>
      <c r="BP477" s="26"/>
    </row>
    <row r="478" spans="1:68" s="24" customFormat="1" ht="13.4" customHeight="1">
      <c r="A478" s="24">
        <v>475</v>
      </c>
      <c r="C478" s="26" t="s">
        <v>1920</v>
      </c>
      <c r="D478" t="s">
        <v>7225</v>
      </c>
      <c r="F478" t="s">
        <v>2540</v>
      </c>
      <c r="H478" s="30" t="s">
        <v>150</v>
      </c>
      <c r="I478" s="24" t="s">
        <v>151</v>
      </c>
      <c r="J478" s="24">
        <v>-0.71599999999999997</v>
      </c>
      <c r="K478" s="24" t="s">
        <v>152</v>
      </c>
      <c r="L478" s="24">
        <v>42511</v>
      </c>
      <c r="N478" s="26">
        <v>30</v>
      </c>
      <c r="O478" s="24" t="s">
        <v>689</v>
      </c>
      <c r="Q478" s="26"/>
      <c r="R478" s="39"/>
      <c r="S478" s="39"/>
      <c r="T478" s="40"/>
      <c r="U478" s="24" t="s">
        <v>689</v>
      </c>
      <c r="V478" s="24" t="s">
        <v>689</v>
      </c>
      <c r="AB478" s="24" t="s">
        <v>689</v>
      </c>
      <c r="AC478" s="24" t="s">
        <v>689</v>
      </c>
      <c r="AE478" s="26"/>
      <c r="AF478" t="str">
        <f>_xlfn.LET(
    _xlpm.result, _xlfn.XLOOKUP(C478, Table1[company_name], Table1[End_target], "NOT FOUND"),
    IF(_xlpm.result = "NOT FOUND", "NOT FOUND", IF(_xlpm.result = 0, "", _xlpm.result))
)</f>
        <v>Net zero</v>
      </c>
      <c r="AG478"/>
      <c r="AH478"/>
      <c r="AI478"/>
      <c r="AJ478"/>
      <c r="AN478" t="str">
        <f>_xlfn.LET(
    _xlpm.result, _xlfn.XLOOKUP(C478, Table1[company_name], Table1[Carbon_credits], "NOT FOUND"),
    IF(_xlpm.result = "NOT FOUND", "NOT FOUND", IF(_xlpm.result = 0, "", _xlpm.result))
)</f>
        <v>Yes</v>
      </c>
      <c r="AO478"/>
      <c r="AQ478" s="26"/>
      <c r="AR478"/>
      <c r="AS478" t="s">
        <v>691</v>
      </c>
      <c r="AT478" t="s">
        <v>6944</v>
      </c>
      <c r="AU478">
        <v>2050</v>
      </c>
      <c r="AY478" t="s">
        <v>266</v>
      </c>
      <c r="AZ478" t="s">
        <v>267</v>
      </c>
      <c r="BB478" s="26"/>
      <c r="BC478" t="str">
        <f>_xlfn.LET(
    _xlpm.result, _xlfn.XLOOKUP(C478, Table1[company_name], Table1[Separate_removal_target], "NOT FOUND"),
    IF(_xlpm.result = "NOT FOUND", "NOT FOUND", IF(_xlpm.result = 0, "", _xlpm.result))
)</f>
        <v>No</v>
      </c>
      <c r="BD478" t="s">
        <v>86</v>
      </c>
      <c r="BF478" t="s">
        <v>6944</v>
      </c>
      <c r="BG478">
        <v>2050</v>
      </c>
      <c r="BL478" s="26"/>
      <c r="BN478" s="29"/>
      <c r="BP478" s="26"/>
    </row>
    <row r="479" spans="1:68" s="24" customFormat="1" ht="13.4" customHeight="1">
      <c r="A479" s="24">
        <v>476</v>
      </c>
      <c r="C479" s="26" t="s">
        <v>2132</v>
      </c>
      <c r="D479" t="s">
        <v>7230</v>
      </c>
      <c r="F479" t="s">
        <v>7286</v>
      </c>
      <c r="H479" s="30" t="s">
        <v>1921</v>
      </c>
      <c r="I479" s="24" t="s">
        <v>1922</v>
      </c>
      <c r="J479" s="24">
        <v>-9.5000000000000001E-2</v>
      </c>
      <c r="K479" s="24" t="s">
        <v>1923</v>
      </c>
      <c r="L479" s="24">
        <v>30100</v>
      </c>
      <c r="N479" s="26">
        <v>5</v>
      </c>
      <c r="O479" s="24" t="s">
        <v>689</v>
      </c>
      <c r="Q479" s="26"/>
      <c r="R479" s="39"/>
      <c r="S479" s="39"/>
      <c r="T479" s="40"/>
      <c r="U479" s="24" t="s">
        <v>86</v>
      </c>
      <c r="V479" s="24" t="s">
        <v>7324</v>
      </c>
      <c r="W479" s="24" t="s">
        <v>7399</v>
      </c>
      <c r="X479" s="24">
        <v>2030</v>
      </c>
      <c r="AB479" s="24" t="s">
        <v>689</v>
      </c>
      <c r="AC479" s="24" t="s">
        <v>689</v>
      </c>
      <c r="AE479" s="26"/>
      <c r="AF479" t="str">
        <f>_xlfn.LET(
    _xlpm.result, _xlfn.XLOOKUP(C479, Table1[company_name], Table1[End_target], "NOT FOUND"),
    IF(_xlpm.result = "NOT FOUND", "NOT FOUND", IF(_xlpm.result = 0, "", _xlpm.result))
)</f>
        <v>Emissions reduction target</v>
      </c>
      <c r="AG479"/>
      <c r="AH479"/>
      <c r="AI479"/>
      <c r="AJ479"/>
      <c r="AN479" t="str">
        <f>_xlfn.LET(
    _xlpm.result, _xlfn.XLOOKUP(C479, Table1[company_name], Table1[Carbon_credits], "NOT FOUND"),
    IF(_xlpm.result = "NOT FOUND", "NOT FOUND", IF(_xlpm.result = 0, "", _xlpm.result))
)</f>
        <v>Not Specified</v>
      </c>
      <c r="AO479"/>
      <c r="AQ479" s="26"/>
      <c r="AR479"/>
      <c r="AS479"/>
      <c r="AT479"/>
      <c r="AU479"/>
      <c r="AY479"/>
      <c r="AZ479"/>
      <c r="BB479" s="26"/>
      <c r="BC479" t="str">
        <f>_xlfn.LET(
    _xlpm.result, _xlfn.XLOOKUP(C479, Table1[company_name], Table1[Separate_removal_target], "NOT FOUND"),
    IF(_xlpm.result = "NOT FOUND", "NOT FOUND", IF(_xlpm.result = 0, "", _xlpm.result))
)</f>
        <v>No</v>
      </c>
      <c r="BD479" t="s">
        <v>86</v>
      </c>
      <c r="BF479" t="s">
        <v>6957</v>
      </c>
      <c r="BG479">
        <v>2030</v>
      </c>
      <c r="BL479" s="26"/>
      <c r="BN479" s="29"/>
      <c r="BP479" s="26"/>
    </row>
    <row r="480" spans="1:68" s="24" customFormat="1" ht="13.4" customHeight="1">
      <c r="A480" s="24">
        <v>477</v>
      </c>
      <c r="C480" s="26" t="s">
        <v>2136</v>
      </c>
      <c r="D480" t="s">
        <v>7222</v>
      </c>
      <c r="F480" t="s">
        <v>2428</v>
      </c>
      <c r="H480" s="30" t="s">
        <v>2133</v>
      </c>
      <c r="I480" s="24" t="s">
        <v>2134</v>
      </c>
      <c r="J480" s="24">
        <v>-1.278</v>
      </c>
      <c r="K480" s="24" t="s">
        <v>2135</v>
      </c>
      <c r="L480" s="24">
        <v>80951</v>
      </c>
      <c r="N480" s="26">
        <v>8</v>
      </c>
      <c r="O480" s="24" t="s">
        <v>689</v>
      </c>
      <c r="Q480" s="26"/>
      <c r="R480" s="39"/>
      <c r="S480" s="39"/>
      <c r="T480" s="40"/>
      <c r="U480" s="24" t="s">
        <v>86</v>
      </c>
      <c r="V480" s="24" t="s">
        <v>7324</v>
      </c>
      <c r="W480" s="24" t="s">
        <v>7399</v>
      </c>
      <c r="X480" s="24">
        <v>2030</v>
      </c>
      <c r="AB480" s="24" t="s">
        <v>86</v>
      </c>
      <c r="AC480" s="24" t="s">
        <v>689</v>
      </c>
      <c r="AE480" s="26"/>
      <c r="AF480" t="str">
        <f>_xlfn.LET(
    _xlpm.result, _xlfn.XLOOKUP(C480, Table1[company_name], Table1[End_target], "NOT FOUND"),
    IF(_xlpm.result = "NOT FOUND", "NOT FOUND", IF(_xlpm.result = 0, "", _xlpm.result))
)</f>
        <v>Emissions reduction target</v>
      </c>
      <c r="AG480"/>
      <c r="AH480"/>
      <c r="AI480"/>
      <c r="AJ480"/>
      <c r="AN480" t="str">
        <f>_xlfn.LET(
    _xlpm.result, _xlfn.XLOOKUP(C480, Table1[company_name], Table1[Carbon_credits], "NOT FOUND"),
    IF(_xlpm.result = "NOT FOUND", "NOT FOUND", IF(_xlpm.result = 0, "", _xlpm.result))
)</f>
        <v>No</v>
      </c>
      <c r="AO480"/>
      <c r="AQ480" s="26"/>
      <c r="AR480"/>
      <c r="AS480"/>
      <c r="AT480"/>
      <c r="AU480"/>
      <c r="AY480"/>
      <c r="AZ480"/>
      <c r="BB480" s="26"/>
      <c r="BC480" t="str">
        <f>_xlfn.LET(
    _xlpm.result, _xlfn.XLOOKUP(C480, Table1[company_name], Table1[Separate_removal_target], "NOT FOUND"),
    IF(_xlpm.result = "NOT FOUND", "NOT FOUND", IF(_xlpm.result = 0, "", _xlpm.result))
)</f>
        <v>No</v>
      </c>
      <c r="BD480" t="s">
        <v>86</v>
      </c>
      <c r="BF480" t="s">
        <v>7477</v>
      </c>
      <c r="BG480">
        <v>2030</v>
      </c>
      <c r="BL480" s="26"/>
      <c r="BN480" s="29"/>
      <c r="BP480" s="26"/>
    </row>
    <row r="481" spans="1:68" s="24" customFormat="1" ht="13.4" customHeight="1">
      <c r="A481" s="24">
        <v>478</v>
      </c>
      <c r="C481" s="26" t="s">
        <v>257</v>
      </c>
      <c r="D481" t="s">
        <v>4633</v>
      </c>
      <c r="F481" t="s">
        <v>7287</v>
      </c>
      <c r="H481" s="30" t="s">
        <v>2137</v>
      </c>
      <c r="I481" s="24" t="s">
        <v>2138</v>
      </c>
      <c r="J481" s="24">
        <v>8.3000000000000004E-2</v>
      </c>
      <c r="K481" s="24" t="s">
        <v>2139</v>
      </c>
      <c r="L481" s="24">
        <v>100000</v>
      </c>
      <c r="N481" s="26">
        <v>26</v>
      </c>
      <c r="O481" s="24" t="s">
        <v>689</v>
      </c>
      <c r="Q481" s="26"/>
      <c r="R481" s="39"/>
      <c r="S481" s="39"/>
      <c r="T481" s="40"/>
      <c r="U481" s="24" t="s">
        <v>86</v>
      </c>
      <c r="V481" s="24" t="s">
        <v>7324</v>
      </c>
      <c r="W481" s="24" t="s">
        <v>674</v>
      </c>
      <c r="X481" s="24">
        <v>2030</v>
      </c>
      <c r="Y481" s="24" t="s">
        <v>673</v>
      </c>
      <c r="Z481" s="24" t="s">
        <v>674</v>
      </c>
      <c r="AA481" s="24">
        <v>2050</v>
      </c>
      <c r="AB481" s="24" t="s">
        <v>86</v>
      </c>
      <c r="AC481" s="24" t="s">
        <v>86</v>
      </c>
      <c r="AD481" s="24">
        <v>2050</v>
      </c>
      <c r="AE481" s="26">
        <v>2050</v>
      </c>
      <c r="AF481" t="str">
        <f>_xlfn.LET(
    _xlpm.result, _xlfn.XLOOKUP(C481, Table1[company_name], Table1[End_target], "NOT FOUND"),
    IF(_xlpm.result = "NOT FOUND", "NOT FOUND", IF(_xlpm.result = 0, "", _xlpm.result))
)</f>
        <v>Net zero</v>
      </c>
      <c r="AG481"/>
      <c r="AH481"/>
      <c r="AI481"/>
      <c r="AJ481"/>
      <c r="AN481" t="str">
        <f>_xlfn.LET(
    _xlpm.result, _xlfn.XLOOKUP(C481, Table1[company_name], Table1[Carbon_credits], "NOT FOUND"),
    IF(_xlpm.result = "NOT FOUND", "NOT FOUND", IF(_xlpm.result = 0, "", _xlpm.result))
)</f>
        <v>Not Specified</v>
      </c>
      <c r="AO481"/>
      <c r="AQ481" s="26"/>
      <c r="AR481"/>
      <c r="AS481" t="s">
        <v>691</v>
      </c>
      <c r="AT481" t="s">
        <v>7478</v>
      </c>
      <c r="AU481">
        <v>2050</v>
      </c>
      <c r="AY481" t="s">
        <v>267</v>
      </c>
      <c r="AZ481" t="s">
        <v>267</v>
      </c>
      <c r="BB481" s="26"/>
      <c r="BC481" t="str">
        <f>_xlfn.LET(
    _xlpm.result, _xlfn.XLOOKUP(C481, Table1[company_name], Table1[Separate_removal_target], "NOT FOUND"),
    IF(_xlpm.result = "NOT FOUND", "NOT FOUND", IF(_xlpm.result = 0, "", _xlpm.result))
)</f>
        <v>No</v>
      </c>
      <c r="BD481" t="s">
        <v>86</v>
      </c>
      <c r="BF481" t="s">
        <v>7478</v>
      </c>
      <c r="BG481">
        <v>2050</v>
      </c>
      <c r="BL481" s="26"/>
      <c r="BN481" s="29"/>
      <c r="BP481" s="26"/>
    </row>
    <row r="482" spans="1:68" s="24" customFormat="1" ht="13.4" customHeight="1">
      <c r="A482" s="24">
        <v>479</v>
      </c>
      <c r="C482" s="26" t="s">
        <v>2156</v>
      </c>
      <c r="D482" t="s">
        <v>7159</v>
      </c>
      <c r="F482" t="s">
        <v>2277</v>
      </c>
      <c r="H482" s="30" t="s">
        <v>258</v>
      </c>
      <c r="I482" s="24" t="s">
        <v>259</v>
      </c>
      <c r="J482" s="24">
        <v>-0.94799999999999995</v>
      </c>
      <c r="K482" s="24" t="s">
        <v>260</v>
      </c>
      <c r="L482" s="24">
        <v>60038</v>
      </c>
      <c r="N482" s="26">
        <v>3</v>
      </c>
      <c r="O482" s="24" t="s">
        <v>86</v>
      </c>
      <c r="P482" s="24">
        <v>2024</v>
      </c>
      <c r="Q482" s="26">
        <v>2030</v>
      </c>
      <c r="R482" s="39"/>
      <c r="S482" s="39"/>
      <c r="T482" s="40"/>
      <c r="U482" s="24" t="s">
        <v>86</v>
      </c>
      <c r="V482" s="24" t="s">
        <v>7324</v>
      </c>
      <c r="W482" s="24" t="s">
        <v>674</v>
      </c>
      <c r="X482" s="24">
        <v>2034</v>
      </c>
      <c r="Y482" s="24" t="s">
        <v>673</v>
      </c>
      <c r="Z482" s="24" t="s">
        <v>674</v>
      </c>
      <c r="AA482" s="24">
        <v>2050</v>
      </c>
      <c r="AB482" s="24" t="s">
        <v>86</v>
      </c>
      <c r="AC482" s="24" t="s">
        <v>86</v>
      </c>
      <c r="AD482" s="24">
        <v>2050</v>
      </c>
      <c r="AE482" s="26">
        <v>2050</v>
      </c>
      <c r="AF482" t="str">
        <f>_xlfn.LET(
    _xlpm.result, _xlfn.XLOOKUP(C482, Table1[company_name], Table1[End_target], "NOT FOUND"),
    IF(_xlpm.result = "NOT FOUND", "NOT FOUND", IF(_xlpm.result = 0, "", _xlpm.result))
)</f>
        <v/>
      </c>
      <c r="AG482"/>
      <c r="AH482"/>
      <c r="AI482"/>
      <c r="AJ482"/>
      <c r="AN482" t="str">
        <f>_xlfn.LET(
    _xlpm.result, _xlfn.XLOOKUP(C482, Table1[company_name], Table1[Carbon_credits], "NOT FOUND"),
    IF(_xlpm.result = "NOT FOUND", "NOT FOUND", IF(_xlpm.result = 0, "", _xlpm.result))
)</f>
        <v/>
      </c>
      <c r="AO482"/>
      <c r="AQ482" s="26"/>
      <c r="AR482"/>
      <c r="AS482"/>
      <c r="AT482"/>
      <c r="AU482"/>
      <c r="AY482"/>
      <c r="AZ482"/>
      <c r="BB482" s="26"/>
      <c r="BC482" t="str">
        <f>_xlfn.LET(
    _xlpm.result, _xlfn.XLOOKUP(C482, Table1[company_name], Table1[Separate_removal_target], "NOT FOUND"),
    IF(_xlpm.result = "NOT FOUND", "NOT FOUND", IF(_xlpm.result = 0, "", _xlpm.result))
)</f>
        <v/>
      </c>
      <c r="BD482"/>
      <c r="BF482"/>
      <c r="BG482"/>
      <c r="BL482" s="26"/>
      <c r="BN482" s="29"/>
      <c r="BP482" s="26"/>
    </row>
    <row r="483" spans="1:68" s="24" customFormat="1" ht="13.4" customHeight="1">
      <c r="A483" s="24">
        <v>480</v>
      </c>
      <c r="C483" s="26" t="s">
        <v>2162</v>
      </c>
      <c r="D483" t="s">
        <v>7193</v>
      </c>
      <c r="F483" t="s">
        <v>2277</v>
      </c>
      <c r="H483" s="30" t="s">
        <v>2157</v>
      </c>
      <c r="I483" s="24" t="s">
        <v>2158</v>
      </c>
      <c r="J483" s="24">
        <v>0</v>
      </c>
      <c r="K483" s="24" t="s">
        <v>2159</v>
      </c>
      <c r="L483" s="24">
        <v>50508</v>
      </c>
      <c r="N483" s="26">
        <v>14</v>
      </c>
      <c r="O483" s="24" t="s">
        <v>689</v>
      </c>
      <c r="Q483" s="26"/>
      <c r="R483" s="39"/>
      <c r="S483" s="39"/>
      <c r="T483" s="40"/>
      <c r="U483" s="24" t="s">
        <v>86</v>
      </c>
      <c r="V483" s="24" t="s">
        <v>265</v>
      </c>
      <c r="AB483" s="24" t="s">
        <v>689</v>
      </c>
      <c r="AC483" s="24" t="s">
        <v>689</v>
      </c>
      <c r="AE483" s="26"/>
      <c r="AF483" t="str">
        <f>_xlfn.LET(
    _xlpm.result, _xlfn.XLOOKUP(C483, Table1[company_name], Table1[End_target], "NOT FOUND"),
    IF(_xlpm.result = "NOT FOUND", "NOT FOUND", IF(_xlpm.result = 0, "", _xlpm.result))
)</f>
        <v>No target</v>
      </c>
      <c r="AG483"/>
      <c r="AH483"/>
      <c r="AI483"/>
      <c r="AJ483"/>
      <c r="AN483" t="str">
        <f>_xlfn.LET(
    _xlpm.result, _xlfn.XLOOKUP(C483, Table1[company_name], Table1[Carbon_credits], "NOT FOUND"),
    IF(_xlpm.result = "NOT FOUND", "NOT FOUND", IF(_xlpm.result = 0, "", _xlpm.result))
)</f>
        <v>No</v>
      </c>
      <c r="AO483"/>
      <c r="AQ483" s="26"/>
      <c r="AR483"/>
      <c r="AS483"/>
      <c r="AT483"/>
      <c r="AU483"/>
      <c r="AY483"/>
      <c r="AZ483"/>
      <c r="BB483" s="26"/>
      <c r="BC483" t="str">
        <f>_xlfn.LET(
    _xlpm.result, _xlfn.XLOOKUP(C483, Table1[company_name], Table1[Separate_removal_target], "NOT FOUND"),
    IF(_xlpm.result = "NOT FOUND", "NOT FOUND", IF(_xlpm.result = 0, "", _xlpm.result))
)</f>
        <v>No</v>
      </c>
      <c r="BD483"/>
      <c r="BF483"/>
      <c r="BG483"/>
      <c r="BL483" s="26"/>
      <c r="BN483" s="29"/>
      <c r="BP483" s="26"/>
    </row>
    <row r="484" spans="1:68" s="24" customFormat="1" ht="13.4" customHeight="1">
      <c r="A484" s="24">
        <v>481</v>
      </c>
      <c r="C484" s="26" t="s">
        <v>2167</v>
      </c>
      <c r="D484" t="s">
        <v>7187</v>
      </c>
      <c r="F484" t="s">
        <v>2277</v>
      </c>
      <c r="H484" s="30" t="s">
        <v>2163</v>
      </c>
      <c r="I484" s="24" t="s">
        <v>2164</v>
      </c>
      <c r="J484" s="24">
        <v>2.8679999999999999</v>
      </c>
      <c r="K484" s="24" t="s">
        <v>2165</v>
      </c>
      <c r="L484" s="24">
        <v>13354</v>
      </c>
      <c r="N484" s="26">
        <v>14</v>
      </c>
      <c r="O484" s="24" t="s">
        <v>689</v>
      </c>
      <c r="Q484" s="26"/>
      <c r="R484" s="39"/>
      <c r="S484" s="39"/>
      <c r="T484" s="40"/>
      <c r="U484" s="24" t="s">
        <v>689</v>
      </c>
      <c r="V484" s="24" t="s">
        <v>689</v>
      </c>
      <c r="AB484" s="24" t="s">
        <v>689</v>
      </c>
      <c r="AC484" s="24" t="s">
        <v>689</v>
      </c>
      <c r="AE484" s="26"/>
      <c r="AF484" t="str">
        <f>_xlfn.LET(
    _xlpm.result, _xlfn.XLOOKUP(C484, Table1[company_name], Table1[End_target], "NOT FOUND"),
    IF(_xlpm.result = "NOT FOUND", "NOT FOUND", IF(_xlpm.result = 0, "", _xlpm.result))
)</f>
        <v/>
      </c>
      <c r="AG484"/>
      <c r="AH484"/>
      <c r="AI484"/>
      <c r="AJ484"/>
      <c r="AN484" t="str">
        <f>_xlfn.LET(
    _xlpm.result, _xlfn.XLOOKUP(C484, Table1[company_name], Table1[Carbon_credits], "NOT FOUND"),
    IF(_xlpm.result = "NOT FOUND", "NOT FOUND", IF(_xlpm.result = 0, "", _xlpm.result))
)</f>
        <v/>
      </c>
      <c r="AO484"/>
      <c r="AQ484" s="26"/>
      <c r="AR484"/>
      <c r="AS484"/>
      <c r="AT484"/>
      <c r="AU484"/>
      <c r="AY484"/>
      <c r="AZ484"/>
      <c r="BB484" s="26"/>
      <c r="BC484" t="str">
        <f>_xlfn.LET(
    _xlpm.result, _xlfn.XLOOKUP(C484, Table1[company_name], Table1[Separate_removal_target], "NOT FOUND"),
    IF(_xlpm.result = "NOT FOUND", "NOT FOUND", IF(_xlpm.result = 0, "", _xlpm.result))
)</f>
        <v/>
      </c>
      <c r="BD484"/>
      <c r="BF484"/>
      <c r="BG484"/>
      <c r="BL484" s="26"/>
      <c r="BN484" s="29"/>
      <c r="BP484" s="26"/>
    </row>
    <row r="485" spans="1:68" s="24" customFormat="1" ht="13.4" customHeight="1">
      <c r="A485" s="24">
        <v>482</v>
      </c>
      <c r="C485" s="26" t="s">
        <v>2205</v>
      </c>
      <c r="D485" t="s">
        <v>7216</v>
      </c>
      <c r="F485" t="s">
        <v>7286</v>
      </c>
      <c r="H485" s="30" t="s">
        <v>2168</v>
      </c>
      <c r="I485" s="24" t="s">
        <v>2169</v>
      </c>
      <c r="J485" s="24">
        <v>-0.39100000000000001</v>
      </c>
      <c r="K485" s="24" t="s">
        <v>2170</v>
      </c>
      <c r="L485" s="24">
        <v>28000</v>
      </c>
      <c r="N485" s="26">
        <v>4</v>
      </c>
      <c r="O485" s="24" t="s">
        <v>689</v>
      </c>
      <c r="Q485" s="26"/>
      <c r="R485" s="39"/>
      <c r="S485" s="39"/>
      <c r="T485" s="40"/>
      <c r="U485" s="24" t="s">
        <v>86</v>
      </c>
      <c r="V485" s="24" t="s">
        <v>7324</v>
      </c>
      <c r="W485" s="24" t="s">
        <v>674</v>
      </c>
      <c r="X485" s="24">
        <v>2030</v>
      </c>
      <c r="AB485" s="24" t="s">
        <v>689</v>
      </c>
      <c r="AC485" s="24" t="s">
        <v>689</v>
      </c>
      <c r="AE485" s="26"/>
      <c r="AF485" t="str">
        <f>_xlfn.LET(
    _xlpm.result, _xlfn.XLOOKUP(C485, Table1[company_name], Table1[End_target], "NOT FOUND"),
    IF(_xlpm.result = "NOT FOUND", "NOT FOUND", IF(_xlpm.result = 0, "", _xlpm.result))
)</f>
        <v>Carbon neutral(ity)</v>
      </c>
      <c r="AG485" t="s">
        <v>7346</v>
      </c>
      <c r="AH485" t="s">
        <v>2283</v>
      </c>
      <c r="AI485" t="s">
        <v>6989</v>
      </c>
      <c r="AJ485">
        <v>2027</v>
      </c>
      <c r="AN485" t="str">
        <f>_xlfn.LET(
    _xlpm.result, _xlfn.XLOOKUP(C485, Table1[company_name], Table1[Carbon_credits], "NOT FOUND"),
    IF(_xlpm.result = "NOT FOUND", "NOT FOUND", IF(_xlpm.result = 0, "", _xlpm.result))
)</f>
        <v>Not Specified</v>
      </c>
      <c r="AO485" t="s">
        <v>3271</v>
      </c>
      <c r="AQ485" s="26"/>
      <c r="AR485"/>
      <c r="AS485"/>
      <c r="AT485"/>
      <c r="AU485"/>
      <c r="AY485"/>
      <c r="AZ485"/>
      <c r="BB485" s="26"/>
      <c r="BC485" t="str">
        <f>_xlfn.LET(
    _xlpm.result, _xlfn.XLOOKUP(C485, Table1[company_name], Table1[Separate_removal_target], "NOT FOUND"),
    IF(_xlpm.result = "NOT FOUND", "NOT FOUND", IF(_xlpm.result = 0, "", _xlpm.result))
)</f>
        <v>No</v>
      </c>
      <c r="BD485"/>
      <c r="BF485" t="s">
        <v>6989</v>
      </c>
      <c r="BG485">
        <v>2027</v>
      </c>
      <c r="BL485" s="26"/>
      <c r="BN485" s="29"/>
      <c r="BP485" s="26"/>
    </row>
    <row r="486" spans="1:68" s="24" customFormat="1" ht="13.4" customHeight="1">
      <c r="A486" s="24">
        <v>483</v>
      </c>
      <c r="C486" s="26" t="s">
        <v>2209</v>
      </c>
      <c r="D486" t="s">
        <v>7206</v>
      </c>
      <c r="F486" t="s">
        <v>2277</v>
      </c>
      <c r="H486" s="30" t="s">
        <v>2210</v>
      </c>
      <c r="I486" s="24" t="s">
        <v>2211</v>
      </c>
      <c r="J486" s="24">
        <v>-0.23400000000000001</v>
      </c>
      <c r="K486" s="24" t="s">
        <v>2212</v>
      </c>
      <c r="L486" s="24">
        <v>35368</v>
      </c>
      <c r="N486" s="26">
        <v>4</v>
      </c>
      <c r="O486" s="24" t="s">
        <v>689</v>
      </c>
      <c r="Q486" s="26"/>
      <c r="R486" s="39"/>
      <c r="S486" s="39"/>
      <c r="T486" s="40"/>
      <c r="U486" s="24" t="s">
        <v>86</v>
      </c>
      <c r="V486" s="24" t="s">
        <v>7324</v>
      </c>
      <c r="W486" s="24" t="s">
        <v>674</v>
      </c>
      <c r="X486" s="24">
        <v>2030</v>
      </c>
      <c r="AB486" s="24" t="s">
        <v>689</v>
      </c>
      <c r="AC486" s="24" t="s">
        <v>689</v>
      </c>
      <c r="AE486" s="26"/>
      <c r="AF486" t="str">
        <f>_xlfn.LET(
    _xlpm.result, _xlfn.XLOOKUP(C486, Table1[company_name], Table1[End_target], "NOT FOUND"),
    IF(_xlpm.result = "NOT FOUND", "NOT FOUND", IF(_xlpm.result = 0, "", _xlpm.result))
)</f>
        <v>Carbon neutral(ity)</v>
      </c>
      <c r="AG486"/>
      <c r="AH486"/>
      <c r="AI486"/>
      <c r="AJ486"/>
      <c r="AN486" t="str">
        <f>_xlfn.LET(
    _xlpm.result, _xlfn.XLOOKUP(C486, Table1[company_name], Table1[Carbon_credits], "NOT FOUND"),
    IF(_xlpm.result = "NOT FOUND", "NOT FOUND", IF(_xlpm.result = 0, "", _xlpm.result))
)</f>
        <v>Not Specified</v>
      </c>
      <c r="AO486"/>
      <c r="AQ486" s="26"/>
      <c r="AR486"/>
      <c r="AS486"/>
      <c r="AT486"/>
      <c r="AU486"/>
      <c r="AY486"/>
      <c r="AZ486"/>
      <c r="BB486" s="26"/>
      <c r="BC486" t="str">
        <f>_xlfn.LET(
    _xlpm.result, _xlfn.XLOOKUP(C486, Table1[company_name], Table1[Separate_removal_target], "NOT FOUND"),
    IF(_xlpm.result = "NOT FOUND", "NOT FOUND", IF(_xlpm.result = 0, "", _xlpm.result))
)</f>
        <v>No</v>
      </c>
      <c r="BD486"/>
      <c r="BF486"/>
      <c r="BG486"/>
      <c r="BL486" s="26"/>
      <c r="BN486" s="29"/>
      <c r="BP486" s="26"/>
    </row>
    <row r="487" spans="1:68" s="24" customFormat="1" ht="13.4" customHeight="1">
      <c r="A487" s="24">
        <v>484</v>
      </c>
      <c r="C487" s="26" t="s">
        <v>1877</v>
      </c>
      <c r="D487" t="s">
        <v>7202</v>
      </c>
      <c r="F487" t="s">
        <v>7288</v>
      </c>
      <c r="H487" s="30" t="s">
        <v>1878</v>
      </c>
      <c r="I487" s="24" t="s">
        <v>1879</v>
      </c>
      <c r="J487" s="24">
        <v>0</v>
      </c>
      <c r="K487" s="24" t="s">
        <v>1880</v>
      </c>
      <c r="L487" s="24">
        <v>3334</v>
      </c>
      <c r="N487" s="26">
        <v>1</v>
      </c>
      <c r="O487" s="24" t="s">
        <v>689</v>
      </c>
      <c r="Q487" s="26"/>
      <c r="R487" s="39"/>
      <c r="S487" s="39"/>
      <c r="T487" s="40"/>
      <c r="U487" s="24" t="s">
        <v>86</v>
      </c>
      <c r="V487" s="24" t="s">
        <v>870</v>
      </c>
      <c r="AB487" s="24" t="s">
        <v>86</v>
      </c>
      <c r="AC487" s="24" t="s">
        <v>689</v>
      </c>
      <c r="AE487" s="26"/>
      <c r="AF487" t="str">
        <f>_xlfn.LET(
    _xlpm.result, _xlfn.XLOOKUP(C487, Table1[company_name], Table1[End_target], "NOT FOUND"),
    IF(_xlpm.result = "NOT FOUND", "NOT FOUND", IF(_xlpm.result = 0, "", _xlpm.result))
)</f>
        <v>Net zero</v>
      </c>
      <c r="AG487"/>
      <c r="AH487"/>
      <c r="AI487"/>
      <c r="AJ487"/>
      <c r="AN487" t="str">
        <f>_xlfn.LET(
    _xlpm.result, _xlfn.XLOOKUP(C487, Table1[company_name], Table1[Carbon_credits], "NOT FOUND"),
    IF(_xlpm.result = "NOT FOUND", "NOT FOUND", IF(_xlpm.result = 0, "", _xlpm.result))
)</f>
        <v>Yes</v>
      </c>
      <c r="AO487"/>
      <c r="AQ487" s="26"/>
      <c r="AR487"/>
      <c r="AS487" t="s">
        <v>2283</v>
      </c>
      <c r="AT487" t="s">
        <v>7479</v>
      </c>
      <c r="AU487">
        <v>2050</v>
      </c>
      <c r="AY487" t="s">
        <v>266</v>
      </c>
      <c r="AZ487" t="s">
        <v>267</v>
      </c>
      <c r="BB487" s="26"/>
      <c r="BC487" t="str">
        <f>_xlfn.LET(
    _xlpm.result, _xlfn.XLOOKUP(C487, Table1[company_name], Table1[Separate_removal_target], "NOT FOUND"),
    IF(_xlpm.result = "NOT FOUND", "NOT FOUND", IF(_xlpm.result = 0, "", _xlpm.result))
)</f>
        <v>No</v>
      </c>
      <c r="BD487" t="s">
        <v>86</v>
      </c>
      <c r="BF487" t="s">
        <v>7479</v>
      </c>
      <c r="BG487">
        <v>2050</v>
      </c>
      <c r="BL487" s="26"/>
      <c r="BN487" s="29"/>
      <c r="BP487" s="26"/>
    </row>
    <row r="488" spans="1:68" s="24" customFormat="1" ht="13.4" customHeight="1">
      <c r="A488" s="24">
        <v>485</v>
      </c>
      <c r="C488" s="26" t="s">
        <v>2213</v>
      </c>
      <c r="D488" t="s">
        <v>7161</v>
      </c>
      <c r="F488" t="s">
        <v>7286</v>
      </c>
      <c r="H488" s="30" t="s">
        <v>2214</v>
      </c>
      <c r="I488" s="24" t="s">
        <v>2215</v>
      </c>
      <c r="J488" s="24">
        <v>-1.2490000000000001</v>
      </c>
      <c r="K488" s="24" t="s">
        <v>2216</v>
      </c>
      <c r="L488" s="24">
        <v>3855</v>
      </c>
      <c r="N488" s="26">
        <v>4</v>
      </c>
      <c r="O488" s="24" t="s">
        <v>689</v>
      </c>
      <c r="Q488" s="26"/>
      <c r="R488" s="39"/>
      <c r="S488" s="39"/>
      <c r="T488" s="40"/>
      <c r="U488" s="24" t="s">
        <v>86</v>
      </c>
      <c r="V488" s="24" t="s">
        <v>7324</v>
      </c>
      <c r="W488" s="24" t="s">
        <v>674</v>
      </c>
      <c r="X488" s="24">
        <v>2030</v>
      </c>
      <c r="Y488" s="24" t="s">
        <v>673</v>
      </c>
      <c r="Z488" s="24" t="s">
        <v>674</v>
      </c>
      <c r="AA488" s="24">
        <v>2040</v>
      </c>
      <c r="AB488" s="24" t="s">
        <v>86</v>
      </c>
      <c r="AC488" s="24" t="s">
        <v>86</v>
      </c>
      <c r="AD488" s="24">
        <v>2040</v>
      </c>
      <c r="AE488" s="26">
        <v>2040</v>
      </c>
      <c r="AF488" t="str">
        <f>_xlfn.LET(
    _xlpm.result, _xlfn.XLOOKUP(C488, Table1[company_name], Table1[End_target], "NOT FOUND"),
    IF(_xlpm.result = "NOT FOUND", "NOT FOUND", IF(_xlpm.result = 0, "", _xlpm.result))
)</f>
        <v>No target</v>
      </c>
      <c r="AG488"/>
      <c r="AH488"/>
      <c r="AI488"/>
      <c r="AJ488"/>
      <c r="AN488" t="str">
        <f>_xlfn.LET(
    _xlpm.result, _xlfn.XLOOKUP(C488, Table1[company_name], Table1[Carbon_credits], "NOT FOUND"),
    IF(_xlpm.result = "NOT FOUND", "NOT FOUND", IF(_xlpm.result = 0, "", _xlpm.result))
)</f>
        <v>Not Specified</v>
      </c>
      <c r="AO488"/>
      <c r="AQ488" s="26"/>
      <c r="AR488"/>
      <c r="AS488"/>
      <c r="AT488"/>
      <c r="AU488"/>
      <c r="AY488"/>
      <c r="AZ488"/>
      <c r="BB488" s="26"/>
      <c r="BC488" t="str">
        <f>_xlfn.LET(
    _xlpm.result, _xlfn.XLOOKUP(C488, Table1[company_name], Table1[Separate_removal_target], "NOT FOUND"),
    IF(_xlpm.result = "NOT FOUND", "NOT FOUND", IF(_xlpm.result = 0, "", _xlpm.result))
)</f>
        <v>No</v>
      </c>
      <c r="BD488"/>
      <c r="BF488" t="s">
        <v>7480</v>
      </c>
      <c r="BG488"/>
      <c r="BL488" s="26"/>
      <c r="BN488" s="29"/>
      <c r="BP488" s="26"/>
    </row>
    <row r="489" spans="1:68" s="24" customFormat="1" ht="13.4" customHeight="1">
      <c r="A489" s="24">
        <v>486</v>
      </c>
      <c r="C489" s="26" t="s">
        <v>362</v>
      </c>
      <c r="D489" t="s">
        <v>6539</v>
      </c>
      <c r="F489" t="s">
        <v>7288</v>
      </c>
      <c r="H489" s="30" t="s">
        <v>363</v>
      </c>
      <c r="I489" s="24" t="s">
        <v>364</v>
      </c>
      <c r="J489" s="24">
        <v>0</v>
      </c>
      <c r="K489" s="24" t="s">
        <v>365</v>
      </c>
      <c r="L489" s="24">
        <v>48209</v>
      </c>
      <c r="N489" s="26">
        <v>28</v>
      </c>
      <c r="O489" s="24" t="s">
        <v>689</v>
      </c>
      <c r="Q489" s="26"/>
      <c r="R489" s="39"/>
      <c r="S489" s="39"/>
      <c r="T489" s="40"/>
      <c r="U489" s="24" t="s">
        <v>86</v>
      </c>
      <c r="V489" s="24" t="s">
        <v>7324</v>
      </c>
      <c r="W489" s="24" t="s">
        <v>674</v>
      </c>
      <c r="X489" s="24" t="s">
        <v>3086</v>
      </c>
      <c r="Y489" s="24" t="s">
        <v>673</v>
      </c>
      <c r="Z489" s="24" t="s">
        <v>674</v>
      </c>
      <c r="AA489" s="24" t="s">
        <v>4274</v>
      </c>
      <c r="AB489" s="24" t="s">
        <v>86</v>
      </c>
      <c r="AC489" s="24" t="s">
        <v>86</v>
      </c>
      <c r="AD489" s="24" t="s">
        <v>4274</v>
      </c>
      <c r="AE489" s="26" t="s">
        <v>4274</v>
      </c>
      <c r="AF489" t="str">
        <f>_xlfn.LET(
    _xlpm.result, _xlfn.XLOOKUP(C489, Table1[company_name], Table1[End_target], "NOT FOUND"),
    IF(_xlpm.result = "NOT FOUND", "NOT FOUND", IF(_xlpm.result = 0, "", _xlpm.result))
)</f>
        <v>Net zero</v>
      </c>
      <c r="AG489"/>
      <c r="AH489"/>
      <c r="AI489"/>
      <c r="AJ489"/>
      <c r="AN489" t="str">
        <f>_xlfn.LET(
    _xlpm.result, _xlfn.XLOOKUP(C489, Table1[company_name], Table1[Carbon_credits], "NOT FOUND"),
    IF(_xlpm.result = "NOT FOUND", "NOT FOUND", IF(_xlpm.result = 0, "", _xlpm.result))
)</f>
        <v>Not Specified</v>
      </c>
      <c r="AO489"/>
      <c r="AQ489" s="26"/>
      <c r="AR489"/>
      <c r="AS489" t="s">
        <v>2283</v>
      </c>
      <c r="AT489" t="s">
        <v>7481</v>
      </c>
      <c r="AU489">
        <v>2050</v>
      </c>
      <c r="AY489" t="s">
        <v>267</v>
      </c>
      <c r="AZ489" t="s">
        <v>418</v>
      </c>
      <c r="BB489" s="26"/>
      <c r="BC489" t="str">
        <f>_xlfn.LET(
    _xlpm.result, _xlfn.XLOOKUP(C489, Table1[company_name], Table1[Separate_removal_target], "NOT FOUND"),
    IF(_xlpm.result = "NOT FOUND", "NOT FOUND", IF(_xlpm.result = 0, "", _xlpm.result))
)</f>
        <v>No</v>
      </c>
      <c r="BD489" t="s">
        <v>86</v>
      </c>
      <c r="BF489" t="s">
        <v>7481</v>
      </c>
      <c r="BG489">
        <v>2050</v>
      </c>
      <c r="BL489" s="26"/>
      <c r="BN489" s="29"/>
      <c r="BP489" s="26"/>
    </row>
    <row r="490" spans="1:68" s="24" customFormat="1" ht="13.4" customHeight="1">
      <c r="A490" s="24">
        <v>487</v>
      </c>
      <c r="C490" s="26" t="s">
        <v>2218</v>
      </c>
      <c r="D490" t="s">
        <v>6643</v>
      </c>
      <c r="F490" t="s">
        <v>7288</v>
      </c>
      <c r="H490" s="30" t="s">
        <v>2219</v>
      </c>
      <c r="I490" s="24" t="s">
        <v>2220</v>
      </c>
      <c r="J490" s="24">
        <v>5.8999999999999997E-2</v>
      </c>
      <c r="K490" s="24" t="s">
        <v>2221</v>
      </c>
      <c r="L490" s="24">
        <v>65289</v>
      </c>
      <c r="N490" s="26">
        <v>6</v>
      </c>
      <c r="O490" s="24" t="s">
        <v>689</v>
      </c>
      <c r="Q490" s="26"/>
      <c r="R490" s="39"/>
      <c r="S490" s="39"/>
      <c r="T490" s="40"/>
      <c r="U490" s="24" t="s">
        <v>86</v>
      </c>
      <c r="V490" s="24" t="s">
        <v>7324</v>
      </c>
      <c r="W490" s="24" t="s">
        <v>7399</v>
      </c>
      <c r="X490" s="24">
        <v>2035</v>
      </c>
      <c r="AB490" s="24" t="s">
        <v>689</v>
      </c>
      <c r="AC490" s="24" t="s">
        <v>689</v>
      </c>
      <c r="AE490" s="26"/>
      <c r="AF490" t="str">
        <f>_xlfn.LET(
    _xlpm.result, _xlfn.XLOOKUP(C490, Table1[company_name], Table1[End_target], "NOT FOUND"),
    IF(_xlpm.result = "NOT FOUND", "NOT FOUND", IF(_xlpm.result = 0, "", _xlpm.result))
)</f>
        <v>Climate neutral</v>
      </c>
      <c r="AG490"/>
      <c r="AH490"/>
      <c r="AI490"/>
      <c r="AJ490"/>
      <c r="AN490" t="str">
        <f>_xlfn.LET(
    _xlpm.result, _xlfn.XLOOKUP(C490, Table1[company_name], Table1[Carbon_credits], "NOT FOUND"),
    IF(_xlpm.result = "NOT FOUND", "NOT FOUND", IF(_xlpm.result = 0, "", _xlpm.result))
)</f>
        <v>No</v>
      </c>
      <c r="AO490"/>
      <c r="AQ490" s="26"/>
      <c r="AR490"/>
      <c r="AS490"/>
      <c r="AT490"/>
      <c r="AU490"/>
      <c r="AY490"/>
      <c r="AZ490"/>
      <c r="BB490" s="26"/>
      <c r="BC490" t="str">
        <f>_xlfn.LET(
    _xlpm.result, _xlfn.XLOOKUP(C490, Table1[company_name], Table1[Separate_removal_target], "NOT FOUND"),
    IF(_xlpm.result = "NOT FOUND", "NOT FOUND", IF(_xlpm.result = 0, "", _xlpm.result))
)</f>
        <v>No</v>
      </c>
      <c r="BD490" t="s">
        <v>86</v>
      </c>
      <c r="BF490" t="s">
        <v>7482</v>
      </c>
      <c r="BG490">
        <v>2050</v>
      </c>
      <c r="BL490" s="26"/>
      <c r="BN490" s="29"/>
      <c r="BP490" s="26"/>
    </row>
    <row r="491" spans="1:68" s="24" customFormat="1" ht="13.4" customHeight="1">
      <c r="A491" s="24">
        <v>488</v>
      </c>
      <c r="C491" s="26" t="s">
        <v>2222</v>
      </c>
      <c r="D491" t="s">
        <v>7219</v>
      </c>
      <c r="F491" t="s">
        <v>2540</v>
      </c>
      <c r="H491" s="30" t="s">
        <v>2223</v>
      </c>
      <c r="I491" s="24" t="s">
        <v>2224</v>
      </c>
      <c r="J491" s="24">
        <v>4.8000000000000001E-2</v>
      </c>
      <c r="K491" s="24" t="s">
        <v>2225</v>
      </c>
      <c r="L491" s="24">
        <v>77274</v>
      </c>
      <c r="N491" s="26">
        <v>31</v>
      </c>
      <c r="O491" s="24" t="s">
        <v>689</v>
      </c>
      <c r="Q491" s="26"/>
      <c r="R491" s="39"/>
      <c r="S491" s="39"/>
      <c r="T491" s="40"/>
      <c r="U491" s="24" t="s">
        <v>86</v>
      </c>
      <c r="V491" s="24" t="s">
        <v>7324</v>
      </c>
      <c r="W491" s="24" t="s">
        <v>674</v>
      </c>
      <c r="X491" s="24">
        <v>2030</v>
      </c>
      <c r="AB491" s="24" t="s">
        <v>689</v>
      </c>
      <c r="AC491" s="24" t="s">
        <v>689</v>
      </c>
      <c r="AE491" s="26"/>
      <c r="AF491" t="str">
        <f>_xlfn.LET(
    _xlpm.result, _xlfn.XLOOKUP(C491, Table1[company_name], Table1[End_target], "NOT FOUND"),
    IF(_xlpm.result = "NOT FOUND", "NOT FOUND", IF(_xlpm.result = 0, "", _xlpm.result))
)</f>
        <v>Net zero</v>
      </c>
      <c r="AG491"/>
      <c r="AH491"/>
      <c r="AI491"/>
      <c r="AJ491"/>
      <c r="AN491" t="str">
        <f>_xlfn.LET(
    _xlpm.result, _xlfn.XLOOKUP(C491, Table1[company_name], Table1[Carbon_credits], "NOT FOUND"),
    IF(_xlpm.result = "NOT FOUND", "NOT FOUND", IF(_xlpm.result = 0, "", _xlpm.result))
)</f>
        <v>Not Specified</v>
      </c>
      <c r="AO491"/>
      <c r="AQ491" s="26"/>
      <c r="AR491"/>
      <c r="AS491" t="s">
        <v>2283</v>
      </c>
      <c r="AT491" t="s">
        <v>7483</v>
      </c>
      <c r="AU491">
        <v>2040</v>
      </c>
      <c r="AY491" t="s">
        <v>267</v>
      </c>
      <c r="AZ491" t="s">
        <v>880</v>
      </c>
      <c r="BB491" s="26"/>
      <c r="BC491" t="str">
        <f>_xlfn.LET(
    _xlpm.result, _xlfn.XLOOKUP(C491, Table1[company_name], Table1[Separate_removal_target], "NOT FOUND"),
    IF(_xlpm.result = "NOT FOUND", "NOT FOUND", IF(_xlpm.result = 0, "", _xlpm.result))
)</f>
        <v>No</v>
      </c>
      <c r="BD491" t="s">
        <v>86</v>
      </c>
      <c r="BF491" t="s">
        <v>7483</v>
      </c>
      <c r="BG491">
        <v>2040</v>
      </c>
      <c r="BL491" s="26"/>
      <c r="BN491" s="29"/>
      <c r="BP491" s="26"/>
    </row>
    <row r="492" spans="1:68" s="24" customFormat="1" ht="13.4" customHeight="1">
      <c r="A492" s="24">
        <v>489</v>
      </c>
      <c r="C492" s="26" t="s">
        <v>2226</v>
      </c>
      <c r="D492" t="s">
        <v>7202</v>
      </c>
      <c r="F492" t="s">
        <v>2277</v>
      </c>
      <c r="H492" s="30" t="s">
        <v>2227</v>
      </c>
      <c r="I492" s="24" t="s">
        <v>2228</v>
      </c>
      <c r="J492" s="24">
        <v>-0.59</v>
      </c>
      <c r="K492" s="24" t="s">
        <v>2229</v>
      </c>
      <c r="L492" s="24">
        <v>31983</v>
      </c>
      <c r="N492" s="26">
        <v>6</v>
      </c>
      <c r="O492" s="24" t="s">
        <v>689</v>
      </c>
      <c r="Q492" s="26"/>
      <c r="R492" s="39"/>
      <c r="S492" s="39"/>
      <c r="T492" s="40"/>
      <c r="U492" s="24" t="s">
        <v>86</v>
      </c>
      <c r="V492" s="24" t="s">
        <v>7324</v>
      </c>
      <c r="W492" s="24" t="s">
        <v>674</v>
      </c>
      <c r="X492" s="24">
        <v>2030</v>
      </c>
      <c r="Y492" s="24" t="s">
        <v>673</v>
      </c>
      <c r="Z492" s="24" t="s">
        <v>674</v>
      </c>
      <c r="AA492" s="24">
        <v>2050</v>
      </c>
      <c r="AB492" s="24" t="s">
        <v>86</v>
      </c>
      <c r="AC492" s="24" t="s">
        <v>86</v>
      </c>
      <c r="AD492" s="24">
        <v>2050</v>
      </c>
      <c r="AE492" s="26">
        <v>2050</v>
      </c>
      <c r="AF492" t="str">
        <f>_xlfn.LET(
    _xlpm.result, _xlfn.XLOOKUP(C492, Table1[company_name], Table1[End_target], "NOT FOUND"),
    IF(_xlpm.result = "NOT FOUND", "NOT FOUND", IF(_xlpm.result = 0, "", _xlpm.result))
)</f>
        <v>No target</v>
      </c>
      <c r="AG492"/>
      <c r="AH492"/>
      <c r="AI492"/>
      <c r="AJ492"/>
      <c r="AN492" t="str">
        <f>_xlfn.LET(
    _xlpm.result, _xlfn.XLOOKUP(C492, Table1[company_name], Table1[Carbon_credits], "NOT FOUND"),
    IF(_xlpm.result = "NOT FOUND", "NOT FOUND", IF(_xlpm.result = 0, "", _xlpm.result))
)</f>
        <v>Not Specified</v>
      </c>
      <c r="AO492"/>
      <c r="AQ492" s="26"/>
      <c r="AR492"/>
      <c r="AS492"/>
      <c r="AT492"/>
      <c r="AU492"/>
      <c r="AY492"/>
      <c r="AZ492"/>
      <c r="BB492" s="26"/>
      <c r="BC492" t="str">
        <f>_xlfn.LET(
    _xlpm.result, _xlfn.XLOOKUP(C492, Table1[company_name], Table1[Separate_removal_target], "NOT FOUND"),
    IF(_xlpm.result = "NOT FOUND", "NOT FOUND", IF(_xlpm.result = 0, "", _xlpm.result))
)</f>
        <v>No</v>
      </c>
      <c r="BD492"/>
      <c r="BF492"/>
      <c r="BG492"/>
      <c r="BL492" s="26"/>
      <c r="BN492" s="29"/>
      <c r="BP492" s="26"/>
    </row>
    <row r="493" spans="1:68" s="24" customFormat="1" ht="13.4" customHeight="1">
      <c r="A493" s="24">
        <v>490</v>
      </c>
      <c r="C493" s="26" t="s">
        <v>2231</v>
      </c>
      <c r="D493" t="s">
        <v>7164</v>
      </c>
      <c r="F493" t="s">
        <v>7286</v>
      </c>
      <c r="H493" s="30" t="s">
        <v>2232</v>
      </c>
      <c r="I493" s="24" t="s">
        <v>2233</v>
      </c>
      <c r="J493" s="24">
        <v>-0.46500000000000002</v>
      </c>
      <c r="K493" s="24" t="s">
        <v>2234</v>
      </c>
      <c r="L493" s="24">
        <v>17936</v>
      </c>
      <c r="N493" s="26">
        <v>1</v>
      </c>
      <c r="O493" s="24" t="s">
        <v>689</v>
      </c>
      <c r="Q493" s="26"/>
      <c r="R493" s="39"/>
      <c r="S493" s="39"/>
      <c r="T493" s="40"/>
      <c r="U493" s="24" t="s">
        <v>86</v>
      </c>
      <c r="V493" s="24" t="s">
        <v>7324</v>
      </c>
      <c r="W493" s="24" t="s">
        <v>674</v>
      </c>
      <c r="X493" s="24">
        <v>2030</v>
      </c>
      <c r="AB493" s="24" t="s">
        <v>689</v>
      </c>
      <c r="AC493" s="24" t="s">
        <v>689</v>
      </c>
      <c r="AE493" s="26"/>
      <c r="AF493" t="str">
        <f>_xlfn.LET(
    _xlpm.result, _xlfn.XLOOKUP(C493, Table1[company_name], Table1[End_target], "NOT FOUND"),
    IF(_xlpm.result = "NOT FOUND", "NOT FOUND", IF(_xlpm.result = 0, "", _xlpm.result))
)</f>
        <v/>
      </c>
      <c r="AG493"/>
      <c r="AH493"/>
      <c r="AI493"/>
      <c r="AJ493"/>
      <c r="AN493" t="str">
        <f>_xlfn.LET(
    _xlpm.result, _xlfn.XLOOKUP(C493, Table1[company_name], Table1[Carbon_credits], "NOT FOUND"),
    IF(_xlpm.result = "NOT FOUND", "NOT FOUND", IF(_xlpm.result = 0, "", _xlpm.result))
)</f>
        <v/>
      </c>
      <c r="AO493"/>
      <c r="AQ493" s="26"/>
      <c r="AR493"/>
      <c r="AS493"/>
      <c r="AT493"/>
      <c r="AU493"/>
      <c r="AY493"/>
      <c r="AZ493"/>
      <c r="BB493" s="26"/>
      <c r="BC493" t="str">
        <f>_xlfn.LET(
    _xlpm.result, _xlfn.XLOOKUP(C493, Table1[company_name], Table1[Separate_removal_target], "NOT FOUND"),
    IF(_xlpm.result = "NOT FOUND", "NOT FOUND", IF(_xlpm.result = 0, "", _xlpm.result))
)</f>
        <v/>
      </c>
      <c r="BD493"/>
      <c r="BF493"/>
      <c r="BG493"/>
      <c r="BL493" s="26"/>
      <c r="BN493" s="29"/>
      <c r="BP493" s="26"/>
    </row>
    <row r="494" spans="1:68" s="24" customFormat="1" ht="13.4" customHeight="1">
      <c r="A494" s="24">
        <v>491</v>
      </c>
      <c r="C494" s="26" t="s">
        <v>1319</v>
      </c>
      <c r="D494" t="s">
        <v>7196</v>
      </c>
      <c r="F494" t="s">
        <v>2540</v>
      </c>
      <c r="H494" s="30" t="s">
        <v>1320</v>
      </c>
      <c r="I494" s="24" t="s">
        <v>1321</v>
      </c>
      <c r="J494" s="24">
        <v>-0.47899999999999998</v>
      </c>
      <c r="K494" s="24" t="s">
        <v>1322</v>
      </c>
      <c r="L494" s="24">
        <v>48783</v>
      </c>
      <c r="N494" s="26">
        <v>29</v>
      </c>
      <c r="O494" s="24" t="s">
        <v>689</v>
      </c>
      <c r="Q494" s="26"/>
      <c r="R494" s="39"/>
      <c r="S494" s="39"/>
      <c r="T494" s="40"/>
      <c r="U494" s="24" t="s">
        <v>86</v>
      </c>
      <c r="V494" s="24" t="s">
        <v>870</v>
      </c>
      <c r="AB494" s="24" t="s">
        <v>86</v>
      </c>
      <c r="AC494" s="24" t="s">
        <v>689</v>
      </c>
      <c r="AE494" s="26"/>
      <c r="AF494" t="str">
        <f>_xlfn.LET(
    _xlpm.result, _xlfn.XLOOKUP(C494, Table1[company_name], Table1[End_target], "NOT FOUND"),
    IF(_xlpm.result = "NOT FOUND", "NOT FOUND", IF(_xlpm.result = 0, "", _xlpm.result))
)</f>
        <v>Carbon neutral(ity)</v>
      </c>
      <c r="AG494" t="s">
        <v>870</v>
      </c>
      <c r="AH494" t="s">
        <v>691</v>
      </c>
      <c r="AI494" t="s">
        <v>7053</v>
      </c>
      <c r="AJ494">
        <v>2050</v>
      </c>
      <c r="AN494" t="str">
        <f>_xlfn.LET(
    _xlpm.result, _xlfn.XLOOKUP(C494, Table1[company_name], Table1[Carbon_credits], "NOT FOUND"),
    IF(_xlpm.result = "NOT FOUND", "NOT FOUND", IF(_xlpm.result = 0, "", _xlpm.result))
)</f>
        <v>Yes</v>
      </c>
      <c r="AO494" t="s">
        <v>269</v>
      </c>
      <c r="AQ494" s="26"/>
      <c r="AR494"/>
      <c r="AS494"/>
      <c r="AT494"/>
      <c r="AU494"/>
      <c r="AY494"/>
      <c r="AZ494"/>
      <c r="BB494" s="26"/>
      <c r="BC494" t="str">
        <f>_xlfn.LET(
    _xlpm.result, _xlfn.XLOOKUP(C494, Table1[company_name], Table1[Separate_removal_target], "NOT FOUND"),
    IF(_xlpm.result = "NOT FOUND", "NOT FOUND", IF(_xlpm.result = 0, "", _xlpm.result))
)</f>
        <v>Yes</v>
      </c>
      <c r="BD494" t="s">
        <v>86</v>
      </c>
      <c r="BF494" t="s">
        <v>7053</v>
      </c>
      <c r="BG494">
        <v>2050</v>
      </c>
      <c r="BL494" s="26"/>
      <c r="BN494" s="29"/>
      <c r="BP494" s="26"/>
    </row>
    <row r="495" spans="1:68" s="24" customFormat="1" ht="13.4" customHeight="1">
      <c r="A495" s="24">
        <v>492</v>
      </c>
      <c r="C495" s="26" t="s">
        <v>116</v>
      </c>
      <c r="D495" t="s">
        <v>7219</v>
      </c>
      <c r="F495" t="s">
        <v>3982</v>
      </c>
      <c r="H495" s="30" t="s">
        <v>117</v>
      </c>
      <c r="I495" s="24" t="s">
        <v>118</v>
      </c>
      <c r="J495" s="24">
        <v>5.0999999999999997E-2</v>
      </c>
      <c r="K495" s="24" t="s">
        <v>119</v>
      </c>
      <c r="L495" s="24">
        <v>109900</v>
      </c>
      <c r="N495" s="26">
        <v>30</v>
      </c>
      <c r="O495" s="24" t="s">
        <v>86</v>
      </c>
      <c r="P495" s="24">
        <v>2021</v>
      </c>
      <c r="Q495" s="26">
        <v>2030</v>
      </c>
      <c r="R495" s="39"/>
      <c r="S495" s="39"/>
      <c r="T495" s="40"/>
      <c r="U495" s="24" t="s">
        <v>86</v>
      </c>
      <c r="V495" s="24" t="s">
        <v>7324</v>
      </c>
      <c r="W495" s="24" t="s">
        <v>674</v>
      </c>
      <c r="X495" s="24">
        <v>2030</v>
      </c>
      <c r="Y495" s="24" t="s">
        <v>673</v>
      </c>
      <c r="Z495" s="24" t="s">
        <v>674</v>
      </c>
      <c r="AA495" s="24">
        <v>2050</v>
      </c>
      <c r="AB495" s="24" t="s">
        <v>86</v>
      </c>
      <c r="AC495" s="24" t="s">
        <v>86</v>
      </c>
      <c r="AD495" s="24">
        <v>2050</v>
      </c>
      <c r="AE495" s="26">
        <v>2050</v>
      </c>
      <c r="AF495" t="str">
        <f>_xlfn.LET(
    _xlpm.result, _xlfn.XLOOKUP(C495, Table1[company_name], Table1[End_target], "NOT FOUND"),
    IF(_xlpm.result = "NOT FOUND", "NOT FOUND", IF(_xlpm.result = 0, "", _xlpm.result))
)</f>
        <v>Net zero</v>
      </c>
      <c r="AG495"/>
      <c r="AH495"/>
      <c r="AI495"/>
      <c r="AJ495"/>
      <c r="AN495" t="str">
        <f>_xlfn.LET(
    _xlpm.result, _xlfn.XLOOKUP(C495, Table1[company_name], Table1[Carbon_credits], "NOT FOUND"),
    IF(_xlpm.result = "NOT FOUND", "NOT FOUND", IF(_xlpm.result = 0, "", _xlpm.result))
)</f>
        <v>Not Specified</v>
      </c>
      <c r="AO495"/>
      <c r="AQ495" s="26"/>
      <c r="AR495"/>
      <c r="AS495" t="s">
        <v>2283</v>
      </c>
      <c r="AT495" t="s">
        <v>7484</v>
      </c>
      <c r="AU495">
        <v>2050</v>
      </c>
      <c r="AY495" t="s">
        <v>267</v>
      </c>
      <c r="AZ495" t="s">
        <v>267</v>
      </c>
      <c r="BB495" s="26"/>
      <c r="BC495" t="str">
        <f>_xlfn.LET(
    _xlpm.result, _xlfn.XLOOKUP(C495, Table1[company_name], Table1[Separate_removal_target], "NOT FOUND"),
    IF(_xlpm.result = "NOT FOUND", "NOT FOUND", IF(_xlpm.result = 0, "", _xlpm.result))
)</f>
        <v>No</v>
      </c>
      <c r="BD495" t="s">
        <v>86</v>
      </c>
      <c r="BF495" t="s">
        <v>7484</v>
      </c>
      <c r="BG495">
        <v>2050</v>
      </c>
      <c r="BL495" s="26"/>
      <c r="BN495" s="29"/>
      <c r="BP495" s="26"/>
    </row>
    <row r="496" spans="1:68" s="24" customFormat="1" ht="13.4" customHeight="1">
      <c r="A496" s="24">
        <v>493</v>
      </c>
      <c r="C496" s="26" t="s">
        <v>2236</v>
      </c>
      <c r="D496" t="s">
        <v>7168</v>
      </c>
      <c r="F496" t="s">
        <v>2299</v>
      </c>
      <c r="H496" s="30" t="s">
        <v>2237</v>
      </c>
      <c r="I496" s="24" t="s">
        <v>2238</v>
      </c>
      <c r="J496" s="24">
        <v>-0.31</v>
      </c>
      <c r="K496" s="24" t="s">
        <v>2239</v>
      </c>
      <c r="L496" s="24">
        <v>369000</v>
      </c>
      <c r="N496" s="26">
        <v>2</v>
      </c>
      <c r="O496" s="24" t="s">
        <v>689</v>
      </c>
      <c r="Q496" s="26"/>
      <c r="R496" s="39"/>
      <c r="S496" s="39"/>
      <c r="T496" s="40"/>
      <c r="U496" s="24" t="s">
        <v>86</v>
      </c>
      <c r="V496" s="24" t="s">
        <v>7324</v>
      </c>
      <c r="W496" s="24" t="s">
        <v>674</v>
      </c>
      <c r="X496" s="24">
        <v>2030</v>
      </c>
      <c r="AB496" s="24" t="s">
        <v>689</v>
      </c>
      <c r="AC496" s="24" t="s">
        <v>689</v>
      </c>
      <c r="AE496" s="26"/>
      <c r="AF496" t="str">
        <f>_xlfn.LET(
    _xlpm.result, _xlfn.XLOOKUP(C496, Table1[company_name], Table1[End_target], "NOT FOUND"),
    IF(_xlpm.result = "NOT FOUND", "NOT FOUND", IF(_xlpm.result = 0, "", _xlpm.result))
)</f>
        <v>Emissions intensity target</v>
      </c>
      <c r="AG496"/>
      <c r="AH496"/>
      <c r="AI496"/>
      <c r="AJ496"/>
      <c r="AN496" t="str">
        <f>_xlfn.LET(
    _xlpm.result, _xlfn.XLOOKUP(C496, Table1[company_name], Table1[Carbon_credits], "NOT FOUND"),
    IF(_xlpm.result = "NOT FOUND", "NOT FOUND", IF(_xlpm.result = 0, "", _xlpm.result))
)</f>
        <v>Not Specified</v>
      </c>
      <c r="AO496"/>
      <c r="AQ496" s="26"/>
      <c r="AR496"/>
      <c r="AS496"/>
      <c r="AT496"/>
      <c r="AU496"/>
      <c r="AY496"/>
      <c r="AZ496"/>
      <c r="BB496" s="26"/>
      <c r="BC496" t="str">
        <f>_xlfn.LET(
    _xlpm.result, _xlfn.XLOOKUP(C496, Table1[company_name], Table1[Separate_removal_target], "NOT FOUND"),
    IF(_xlpm.result = "NOT FOUND", "NOT FOUND", IF(_xlpm.result = 0, "", _xlpm.result))
)</f>
        <v>No</v>
      </c>
      <c r="BD496"/>
      <c r="BF496"/>
      <c r="BG496"/>
      <c r="BL496" s="26"/>
      <c r="BN496" s="29"/>
      <c r="BP496" s="26"/>
    </row>
    <row r="497" spans="1:68" s="24" customFormat="1" ht="13.4" customHeight="1">
      <c r="A497" s="24">
        <v>494</v>
      </c>
      <c r="C497" s="26" t="s">
        <v>685</v>
      </c>
      <c r="D497" t="s">
        <v>7161</v>
      </c>
      <c r="F497" t="s">
        <v>7282</v>
      </c>
      <c r="H497" s="30" t="s">
        <v>686</v>
      </c>
      <c r="I497" s="24" t="s">
        <v>687</v>
      </c>
      <c r="J497" s="24">
        <v>0</v>
      </c>
      <c r="K497" s="24" t="s">
        <v>688</v>
      </c>
      <c r="L497" s="24">
        <v>16637</v>
      </c>
      <c r="N497" s="26">
        <v>24</v>
      </c>
      <c r="O497" s="24" t="s">
        <v>689</v>
      </c>
      <c r="Q497" s="26"/>
      <c r="R497" s="39"/>
      <c r="S497" s="39"/>
      <c r="T497" s="40"/>
      <c r="U497" s="24" t="s">
        <v>86</v>
      </c>
      <c r="V497" s="24" t="s">
        <v>7324</v>
      </c>
      <c r="W497" s="24" t="s">
        <v>674</v>
      </c>
      <c r="X497" s="24">
        <v>2030</v>
      </c>
      <c r="Y497" s="24" t="s">
        <v>673</v>
      </c>
      <c r="Z497" s="24" t="s">
        <v>674</v>
      </c>
      <c r="AA497" s="24">
        <v>2050</v>
      </c>
      <c r="AB497" s="24" t="s">
        <v>86</v>
      </c>
      <c r="AC497" s="24" t="s">
        <v>86</v>
      </c>
      <c r="AD497" s="24">
        <v>2050</v>
      </c>
      <c r="AE497" s="26">
        <v>2050</v>
      </c>
      <c r="AF497" t="str">
        <f>_xlfn.LET(
    _xlpm.result, _xlfn.XLOOKUP(C497, Table1[company_name], Table1[End_target], "NOT FOUND"),
    IF(_xlpm.result = "NOT FOUND", "NOT FOUND", IF(_xlpm.result = 0, "", _xlpm.result))
)</f>
        <v/>
      </c>
      <c r="AG497"/>
      <c r="AH497"/>
      <c r="AI497"/>
      <c r="AJ497"/>
      <c r="AN497" t="str">
        <f>_xlfn.LET(
    _xlpm.result, _xlfn.XLOOKUP(C497, Table1[company_name], Table1[Carbon_credits], "NOT FOUND"),
    IF(_xlpm.result = "NOT FOUND", "NOT FOUND", IF(_xlpm.result = 0, "", _xlpm.result))
)</f>
        <v>Yes</v>
      </c>
      <c r="AO497"/>
      <c r="AQ497" s="26"/>
      <c r="AR497"/>
      <c r="AS497"/>
      <c r="AT497"/>
      <c r="AU497"/>
      <c r="AY497"/>
      <c r="AZ497"/>
      <c r="BB497" s="26"/>
      <c r="BC497" t="str">
        <f>_xlfn.LET(
    _xlpm.result, _xlfn.XLOOKUP(C497, Table1[company_name], Table1[Separate_removal_target], "NOT FOUND"),
    IF(_xlpm.result = "NOT FOUND", "NOT FOUND", IF(_xlpm.result = 0, "", _xlpm.result))
)</f>
        <v/>
      </c>
      <c r="BD497"/>
      <c r="BF497"/>
      <c r="BG497"/>
      <c r="BL497" s="26"/>
      <c r="BN497" s="29"/>
      <c r="BP497" s="26"/>
    </row>
    <row r="498" spans="1:68" s="24" customFormat="1" ht="13.4" customHeight="1">
      <c r="A498" s="24">
        <v>495</v>
      </c>
      <c r="C498" s="26" t="s">
        <v>791</v>
      </c>
      <c r="D498" t="s">
        <v>7158</v>
      </c>
      <c r="F498" t="s">
        <v>2518</v>
      </c>
      <c r="H498" s="30" t="s">
        <v>792</v>
      </c>
      <c r="I498" s="24" t="s">
        <v>793</v>
      </c>
      <c r="J498" s="24">
        <v>-0.30299999999999999</v>
      </c>
      <c r="K498" s="24" t="s">
        <v>794</v>
      </c>
      <c r="L498" s="24">
        <v>19581</v>
      </c>
      <c r="N498" s="26">
        <v>8</v>
      </c>
      <c r="O498" s="24" t="s">
        <v>689</v>
      </c>
      <c r="Q498" s="26"/>
      <c r="R498" s="39"/>
      <c r="S498" s="39"/>
      <c r="T498" s="40"/>
      <c r="U498" s="24" t="s">
        <v>689</v>
      </c>
      <c r="V498" s="24" t="s">
        <v>689</v>
      </c>
      <c r="AB498" s="24" t="s">
        <v>689</v>
      </c>
      <c r="AC498" s="24" t="s">
        <v>689</v>
      </c>
      <c r="AE498" s="26"/>
      <c r="AF498" t="str">
        <f>_xlfn.LET(
    _xlpm.result, _xlfn.XLOOKUP(C498, Table1[company_name], Table1[End_target], "NOT FOUND"),
    IF(_xlpm.result = "NOT FOUND", "NOT FOUND", IF(_xlpm.result = 0, "", _xlpm.result))
)</f>
        <v>Net zero</v>
      </c>
      <c r="AG498"/>
      <c r="AH498"/>
      <c r="AI498"/>
      <c r="AJ498"/>
      <c r="AN498" t="str">
        <f>_xlfn.LET(
    _xlpm.result, _xlfn.XLOOKUP(C498, Table1[company_name], Table1[Carbon_credits], "NOT FOUND"),
    IF(_xlpm.result = "NOT FOUND", "NOT FOUND", IF(_xlpm.result = 0, "", _xlpm.result))
)</f>
        <v>Yes</v>
      </c>
      <c r="AO498"/>
      <c r="AQ498" s="26"/>
      <c r="AR498"/>
      <c r="AS498" t="s">
        <v>2283</v>
      </c>
      <c r="AT498" t="s">
        <v>7085</v>
      </c>
      <c r="AU498">
        <v>2050</v>
      </c>
      <c r="AY498" t="s">
        <v>266</v>
      </c>
      <c r="AZ498" t="s">
        <v>418</v>
      </c>
      <c r="BB498" s="26"/>
      <c r="BC498" t="str">
        <f>_xlfn.LET(
    _xlpm.result, _xlfn.XLOOKUP(C498, Table1[company_name], Table1[Separate_removal_target], "NOT FOUND"),
    IF(_xlpm.result = "NOT FOUND", "NOT FOUND", IF(_xlpm.result = 0, "", _xlpm.result))
)</f>
        <v>No</v>
      </c>
      <c r="BD498" t="s">
        <v>86</v>
      </c>
      <c r="BF498" t="s">
        <v>7085</v>
      </c>
      <c r="BG498">
        <v>2050</v>
      </c>
      <c r="BL498" s="26"/>
      <c r="BN498" s="29"/>
      <c r="BP498" s="26"/>
    </row>
    <row r="499" spans="1:68" s="24" customFormat="1" ht="13.4" customHeight="1">
      <c r="A499" s="24">
        <v>496</v>
      </c>
      <c r="C499" s="26" t="s">
        <v>2193</v>
      </c>
      <c r="D499" t="s">
        <v>7167</v>
      </c>
      <c r="F499" t="s">
        <v>7282</v>
      </c>
      <c r="H499" s="30" t="s">
        <v>2194</v>
      </c>
      <c r="I499" s="24" t="s">
        <v>2195</v>
      </c>
      <c r="J499" s="24">
        <v>0.47499999999999998</v>
      </c>
      <c r="K499" s="24" t="s">
        <v>2196</v>
      </c>
      <c r="L499" s="24">
        <v>42091</v>
      </c>
      <c r="N499" s="26">
        <v>9</v>
      </c>
      <c r="O499" s="24" t="s">
        <v>689</v>
      </c>
      <c r="Q499" s="26"/>
      <c r="R499" s="39"/>
      <c r="S499" s="39"/>
      <c r="T499" s="40"/>
      <c r="U499" s="24" t="s">
        <v>86</v>
      </c>
      <c r="V499" s="24" t="s">
        <v>7324</v>
      </c>
      <c r="W499" s="24" t="s">
        <v>674</v>
      </c>
      <c r="X499" s="24">
        <v>2030</v>
      </c>
      <c r="Y499" s="24" t="s">
        <v>673</v>
      </c>
      <c r="Z499" s="24" t="s">
        <v>674</v>
      </c>
      <c r="AA499" s="24">
        <v>2050</v>
      </c>
      <c r="AB499" s="24" t="s">
        <v>86</v>
      </c>
      <c r="AC499" s="24" t="s">
        <v>86</v>
      </c>
      <c r="AD499" s="24">
        <v>2050</v>
      </c>
      <c r="AE499" s="26">
        <v>2050</v>
      </c>
      <c r="AF499" t="str">
        <f>_xlfn.LET(
    _xlpm.result, _xlfn.XLOOKUP(C499, Table1[company_name], Table1[End_target], "NOT FOUND"),
    IF(_xlpm.result = "NOT FOUND", "NOT FOUND", IF(_xlpm.result = 0, "", _xlpm.result))
)</f>
        <v>Net zero</v>
      </c>
      <c r="AG499"/>
      <c r="AH499"/>
      <c r="AI499"/>
      <c r="AJ499"/>
      <c r="AN499" t="str">
        <f>_xlfn.LET(
    _xlpm.result, _xlfn.XLOOKUP(C499, Table1[company_name], Table1[Carbon_credits], "NOT FOUND"),
    IF(_xlpm.result = "NOT FOUND", "NOT FOUND", IF(_xlpm.result = 0, "", _xlpm.result))
)</f>
        <v>Yes</v>
      </c>
      <c r="AO499"/>
      <c r="AQ499" s="26"/>
      <c r="AR499"/>
      <c r="AS499" t="s">
        <v>2283</v>
      </c>
      <c r="AT499" t="s">
        <v>7485</v>
      </c>
      <c r="AU499">
        <v>2050</v>
      </c>
      <c r="AY499" t="s">
        <v>266</v>
      </c>
      <c r="AZ499" t="s">
        <v>418</v>
      </c>
      <c r="BB499" s="26"/>
      <c r="BC499" t="str">
        <f>_xlfn.LET(
    _xlpm.result, _xlfn.XLOOKUP(C499, Table1[company_name], Table1[Separate_removal_target], "NOT FOUND"),
    IF(_xlpm.result = "NOT FOUND", "NOT FOUND", IF(_xlpm.result = 0, "", _xlpm.result))
)</f>
        <v>No</v>
      </c>
      <c r="BD499" t="s">
        <v>86</v>
      </c>
      <c r="BF499" t="s">
        <v>7485</v>
      </c>
      <c r="BG499">
        <v>2050</v>
      </c>
      <c r="BL499" s="26"/>
      <c r="BN499" s="29"/>
      <c r="BP499" s="26"/>
    </row>
    <row r="500" spans="1:68" s="24" customFormat="1" ht="13.4" customHeight="1">
      <c r="A500" s="24">
        <v>497</v>
      </c>
      <c r="C500" s="26" t="s">
        <v>1327</v>
      </c>
      <c r="D500" t="s">
        <v>7240</v>
      </c>
      <c r="F500" t="s">
        <v>4934</v>
      </c>
      <c r="H500" s="30" t="s">
        <v>1328</v>
      </c>
      <c r="I500" s="24" t="s">
        <v>1329</v>
      </c>
      <c r="J500" s="24">
        <v>-2.1999999999999999E-2</v>
      </c>
      <c r="K500" s="24" t="s">
        <v>1330</v>
      </c>
      <c r="L500" s="24">
        <v>95000</v>
      </c>
      <c r="N500" s="26">
        <v>8</v>
      </c>
      <c r="O500" s="24" t="s">
        <v>689</v>
      </c>
      <c r="Q500" s="26"/>
      <c r="R500" s="39"/>
      <c r="S500" s="39"/>
      <c r="T500" s="40"/>
      <c r="U500" s="24" t="s">
        <v>86</v>
      </c>
      <c r="V500" s="24" t="s">
        <v>7324</v>
      </c>
      <c r="W500" s="24" t="s">
        <v>674</v>
      </c>
      <c r="X500" s="24" t="s">
        <v>7109</v>
      </c>
      <c r="AB500" s="24" t="s">
        <v>689</v>
      </c>
      <c r="AC500" s="24" t="s">
        <v>689</v>
      </c>
      <c r="AE500" s="26"/>
      <c r="AF500" t="str">
        <f>_xlfn.LET(
    _xlpm.result, _xlfn.XLOOKUP(C500, Table1[company_name], Table1[End_target], "NOT FOUND"),
    IF(_xlpm.result = "NOT FOUND", "NOT FOUND", IF(_xlpm.result = 0, "", _xlpm.result))
)</f>
        <v>Net zero</v>
      </c>
      <c r="AG500"/>
      <c r="AH500"/>
      <c r="AI500"/>
      <c r="AJ500"/>
      <c r="AN500" t="str">
        <f>_xlfn.LET(
    _xlpm.result, _xlfn.XLOOKUP(C500, Table1[company_name], Table1[Carbon_credits], "NOT FOUND"),
    IF(_xlpm.result = "NOT FOUND", "NOT FOUND", IF(_xlpm.result = 0, "", _xlpm.result))
)</f>
        <v>Yes</v>
      </c>
      <c r="AO500"/>
      <c r="AQ500" s="26"/>
      <c r="AR500"/>
      <c r="AS500" t="s">
        <v>2283</v>
      </c>
      <c r="AT500" t="s">
        <v>7486</v>
      </c>
      <c r="AU500">
        <v>2045</v>
      </c>
      <c r="AY500" t="s">
        <v>266</v>
      </c>
      <c r="AZ500" t="s">
        <v>267</v>
      </c>
      <c r="BB500" s="26"/>
      <c r="BC500" t="str">
        <f>_xlfn.LET(
    _xlpm.result, _xlfn.XLOOKUP(C500, Table1[company_name], Table1[Separate_removal_target], "NOT FOUND"),
    IF(_xlpm.result = "NOT FOUND", "NOT FOUND", IF(_xlpm.result = 0, "", _xlpm.result))
)</f>
        <v>No</v>
      </c>
      <c r="BD500" t="s">
        <v>86</v>
      </c>
      <c r="BF500" t="s">
        <v>7486</v>
      </c>
      <c r="BG500">
        <v>2045</v>
      </c>
      <c r="BL500" s="26"/>
      <c r="BN500" s="29"/>
      <c r="BP500" s="26"/>
    </row>
    <row r="501" spans="1:68" s="24" customFormat="1" ht="13.4" customHeight="1">
      <c r="A501" s="24">
        <v>498</v>
      </c>
      <c r="C501" s="26" t="s">
        <v>2240</v>
      </c>
      <c r="D501" t="s">
        <v>7200</v>
      </c>
      <c r="F501" t="s">
        <v>2277</v>
      </c>
      <c r="H501" s="30" t="s">
        <v>2241</v>
      </c>
      <c r="I501" s="24" t="s">
        <v>2242</v>
      </c>
      <c r="J501" s="24">
        <v>0</v>
      </c>
      <c r="K501" s="24" t="s">
        <v>2243</v>
      </c>
      <c r="L501" s="24">
        <v>28675</v>
      </c>
      <c r="N501" s="26">
        <v>6</v>
      </c>
      <c r="O501" s="24" t="s">
        <v>689</v>
      </c>
      <c r="Q501" s="26"/>
      <c r="R501" s="39"/>
      <c r="S501" s="39"/>
      <c r="T501" s="40"/>
      <c r="U501" s="24" t="s">
        <v>86</v>
      </c>
      <c r="V501" s="24" t="s">
        <v>7324</v>
      </c>
      <c r="W501" s="24" t="s">
        <v>674</v>
      </c>
      <c r="X501" s="24">
        <v>2030</v>
      </c>
      <c r="AB501" s="24" t="s">
        <v>689</v>
      </c>
      <c r="AC501" s="24" t="s">
        <v>689</v>
      </c>
      <c r="AE501" s="26"/>
      <c r="AF501" t="str">
        <f>_xlfn.LET(
    _xlpm.result, _xlfn.XLOOKUP(C501, Table1[company_name], Table1[End_target], "NOT FOUND"),
    IF(_xlpm.result = "NOT FOUND", "NOT FOUND", IF(_xlpm.result = 0, "", _xlpm.result))
)</f>
        <v>No target</v>
      </c>
      <c r="AG501"/>
      <c r="AH501"/>
      <c r="AI501"/>
      <c r="AJ501"/>
      <c r="AN501" t="str">
        <f>_xlfn.LET(
    _xlpm.result, _xlfn.XLOOKUP(C501, Table1[company_name], Table1[Carbon_credits], "NOT FOUND"),
    IF(_xlpm.result = "NOT FOUND", "NOT FOUND", IF(_xlpm.result = 0, "", _xlpm.result))
)</f>
        <v>Not Specified</v>
      </c>
      <c r="AO501"/>
      <c r="AQ501" s="26"/>
      <c r="AR501"/>
      <c r="AS501"/>
      <c r="AT501"/>
      <c r="AU501"/>
      <c r="AY501"/>
      <c r="AZ501"/>
      <c r="BB501" s="26"/>
      <c r="BC501" t="str">
        <f>_xlfn.LET(
    _xlpm.result, _xlfn.XLOOKUP(C501, Table1[company_name], Table1[Separate_removal_target], "NOT FOUND"),
    IF(_xlpm.result = "NOT FOUND", "NOT FOUND", IF(_xlpm.result = 0, "", _xlpm.result))
)</f>
        <v>No</v>
      </c>
      <c r="BD501"/>
      <c r="BF501"/>
      <c r="BG501"/>
      <c r="BL501" s="26"/>
      <c r="BN501" s="29"/>
      <c r="BP501" s="26"/>
    </row>
    <row r="502" spans="1:68" s="24" customFormat="1" ht="13.4" customHeight="1">
      <c r="A502" s="24">
        <v>499</v>
      </c>
      <c r="C502" s="26" t="s">
        <v>2244</v>
      </c>
      <c r="D502" t="s">
        <v>7187</v>
      </c>
      <c r="F502" t="s">
        <v>2277</v>
      </c>
      <c r="H502" s="30" t="s">
        <v>2245</v>
      </c>
      <c r="I502" s="24" t="s">
        <v>2246</v>
      </c>
      <c r="J502" s="24">
        <v>-1.486</v>
      </c>
      <c r="K502" s="24" t="s">
        <v>2247</v>
      </c>
      <c r="L502" s="24">
        <v>102874</v>
      </c>
      <c r="N502" s="26">
        <v>8</v>
      </c>
      <c r="O502" s="24" t="s">
        <v>689</v>
      </c>
      <c r="Q502" s="26"/>
      <c r="R502" s="39"/>
      <c r="S502" s="39"/>
      <c r="T502" s="40"/>
      <c r="U502" s="24" t="s">
        <v>689</v>
      </c>
      <c r="V502" s="24" t="s">
        <v>689</v>
      </c>
      <c r="AB502" s="24" t="s">
        <v>689</v>
      </c>
      <c r="AC502" s="24" t="s">
        <v>689</v>
      </c>
      <c r="AE502" s="26"/>
      <c r="AF502" t="str">
        <f>_xlfn.LET(
    _xlpm.result, _xlfn.XLOOKUP(C502, Table1[company_name], Table1[End_target], "NOT FOUND"),
    IF(_xlpm.result = "NOT FOUND", "NOT FOUND", IF(_xlpm.result = 0, "", _xlpm.result))
)</f>
        <v/>
      </c>
      <c r="AG502"/>
      <c r="AH502"/>
      <c r="AI502"/>
      <c r="AJ502"/>
      <c r="AN502" t="str">
        <f>_xlfn.LET(
    _xlpm.result, _xlfn.XLOOKUP(C502, Table1[company_name], Table1[Carbon_credits], "NOT FOUND"),
    IF(_xlpm.result = "NOT FOUND", "NOT FOUND", IF(_xlpm.result = 0, "", _xlpm.result))
)</f>
        <v/>
      </c>
      <c r="AO502"/>
      <c r="AQ502" s="26"/>
      <c r="AR502"/>
      <c r="AS502"/>
      <c r="AT502"/>
      <c r="AU502"/>
      <c r="AY502"/>
      <c r="AZ502"/>
      <c r="BB502" s="26"/>
      <c r="BC502" t="str">
        <f>_xlfn.LET(
    _xlpm.result, _xlfn.XLOOKUP(C502, Table1[company_name], Table1[Separate_removal_target], "NOT FOUND"),
    IF(_xlpm.result = "NOT FOUND", "NOT FOUND", IF(_xlpm.result = 0, "", _xlpm.result))
)</f>
        <v/>
      </c>
      <c r="BD502"/>
      <c r="BF502"/>
      <c r="BG502"/>
      <c r="BL502" s="26"/>
      <c r="BN502" s="29"/>
      <c r="BP502" s="26"/>
    </row>
    <row r="503" spans="1:68" s="24" customFormat="1" ht="13.4" customHeight="1">
      <c r="A503" s="24">
        <v>500</v>
      </c>
      <c r="C503" s="26" t="s">
        <v>1008</v>
      </c>
      <c r="D503" t="s">
        <v>7233</v>
      </c>
      <c r="F503" t="s">
        <v>2336</v>
      </c>
      <c r="H503" s="30" t="s">
        <v>1009</v>
      </c>
      <c r="I503" s="24" t="s">
        <v>1010</v>
      </c>
      <c r="J503" s="24">
        <v>-0.57599999999999996</v>
      </c>
      <c r="K503" s="24" t="s">
        <v>1011</v>
      </c>
      <c r="L503" s="24">
        <v>88497</v>
      </c>
      <c r="N503" s="26">
        <v>16</v>
      </c>
      <c r="O503" s="24" t="s">
        <v>86</v>
      </c>
      <c r="P503" s="24">
        <v>2021</v>
      </c>
      <c r="Q503" s="26">
        <v>2030</v>
      </c>
      <c r="R503" s="39"/>
      <c r="S503" s="39"/>
      <c r="T503" s="40"/>
      <c r="U503" s="24" t="s">
        <v>86</v>
      </c>
      <c r="V503" s="24" t="s">
        <v>7324</v>
      </c>
      <c r="W503" s="24" t="s">
        <v>674</v>
      </c>
      <c r="X503" s="24">
        <v>2030</v>
      </c>
      <c r="Y503" s="24" t="s">
        <v>673</v>
      </c>
      <c r="Z503" s="24" t="s">
        <v>674</v>
      </c>
      <c r="AA503" s="24">
        <v>2040</v>
      </c>
      <c r="AB503" s="24" t="s">
        <v>86</v>
      </c>
      <c r="AC503" s="24" t="s">
        <v>86</v>
      </c>
      <c r="AD503" s="24">
        <v>2040</v>
      </c>
      <c r="AE503" s="26">
        <v>2040</v>
      </c>
      <c r="AF503" t="str">
        <f>_xlfn.LET(
    _xlpm.result, _xlfn.XLOOKUP(C503, Table1[company_name], Table1[End_target], "NOT FOUND"),
    IF(_xlpm.result = "NOT FOUND", "NOT FOUND", IF(_xlpm.result = 0, "", _xlpm.result))
)</f>
        <v>Net zero</v>
      </c>
      <c r="AG503"/>
      <c r="AH503"/>
      <c r="AI503"/>
      <c r="AJ503"/>
      <c r="AN503" t="str">
        <f>_xlfn.LET(
    _xlpm.result, _xlfn.XLOOKUP(C503, Table1[company_name], Table1[Carbon_credits], "NOT FOUND"),
    IF(_xlpm.result = "NOT FOUND", "NOT FOUND", IF(_xlpm.result = 0, "", _xlpm.result))
)</f>
        <v>Yes</v>
      </c>
      <c r="AO503"/>
      <c r="AQ503" s="26"/>
      <c r="AR503"/>
      <c r="AS503" t="s">
        <v>2283</v>
      </c>
      <c r="AT503" t="s">
        <v>7129</v>
      </c>
      <c r="AU503">
        <v>2040</v>
      </c>
      <c r="AY503" t="s">
        <v>266</v>
      </c>
      <c r="AZ503" t="s">
        <v>267</v>
      </c>
      <c r="BB503" s="26"/>
      <c r="BC503" t="str">
        <f>_xlfn.LET(
    _xlpm.result, _xlfn.XLOOKUP(C503, Table1[company_name], Table1[Separate_removal_target], "NOT FOUND"),
    IF(_xlpm.result = "NOT FOUND", "NOT FOUND", IF(_xlpm.result = 0, "", _xlpm.result))
)</f>
        <v>No</v>
      </c>
      <c r="BD503" t="s">
        <v>86</v>
      </c>
      <c r="BF503" t="s">
        <v>7129</v>
      </c>
      <c r="BG503">
        <v>2040</v>
      </c>
      <c r="BL503" s="26"/>
      <c r="BN503" s="29"/>
      <c r="BP503" s="26"/>
    </row>
  </sheetData>
  <autoFilter ref="A3:BA503" xr:uid="{B790C284-9C67-4483-832B-78D67C72FA59}"/>
  <hyperlinks>
    <hyperlink ref="BA4" r:id="rId1" location="page=30" xr:uid="{2855AC50-656B-4B05-8212-EAEDB525A52D}"/>
    <hyperlink ref="BA5" r:id="rId2" display="https://sustainability.aboutamazon.com/2024-amazon-sustainability-report.pdf" xr:uid="{D0DDF039-7591-462E-A232-21F3BFC6FE32}"/>
    <hyperlink ref="AP6" r:id="rId3" display="http://www.sgcc.com.cn/u/cms/sgcc_main/other/202509/a739bffbe9104a039fc1f49358344765.pdf" xr:uid="{60C8AC4F-2D7D-47B2-B187-B698ABFF75E8}"/>
    <hyperlink ref="BA7" r:id="rId4" display="https://www.aramco.com/-/media/publications/corporate-reports/sustainability-reports/report-2024/english/2024-saudi-aramco-sustainability-report-full-en.pdf" xr:uid="{A71015D6-240E-40E7-A84D-FFFA9ADC9201}"/>
    <hyperlink ref="T8" r:id="rId5" display="https://www.cnpc.com.cn/en/climate/common_index.shtml" xr:uid="{34A19D61-1865-4A22-A2FE-7C0697F72189}"/>
    <hyperlink ref="AP8" r:id="rId6" xr:uid="{B4DE3A26-D797-4C5D-91D3-C79461C063FC}"/>
    <hyperlink ref="AP9" r:id="rId7" display="http://www.sinopec.com/listco/en/000/000/066/66541.shtml" xr:uid="{1C478B66-6505-4762-9548-C5A577EBE18E}"/>
    <hyperlink ref="T10" r:id="rId8" display="https://www.unitedhealthgroup.com/content/dam/sustainability-report/2024/pdf/UHG 2024 Sustainibility Report.pdf" xr:uid="{8A94601A-013F-480A-BACD-1B86320E2BC1}"/>
    <hyperlink ref="BA6" r:id="rId9" display="http://www.sgcc.com.cn/u/cms/sgcc_main/other/202509/a739bffbe9104a039fc1f49358344765.pdf" xr:uid="{DC588958-1327-4EB2-A9EE-9D470BBE90E9}"/>
    <hyperlink ref="BL7" r:id="rId10" display="https://www.aramco.com/-/media/publications/corporate-reports/sustainability-reports/report-2024/english/2024-saudi-aramco-sustainability-report-full-en.pdf" xr:uid="{8D4FD341-05E0-4F91-9912-221B97143A21}"/>
    <hyperlink ref="BL10" r:id="rId11" display="https://www.unitedhealthgroup.com/content/dam/sustainability-report/2024/pdf/UHG 2024 Sustainibility Report.pdf" xr:uid="{28D4374F-A59B-463D-9B18-5BD095EDB978}"/>
    <hyperlink ref="AP11" r:id="rId12" display="https://www.apple.com/environment/pdf/Apple_Environmental_Progress_Report_2025.pdf" xr:uid="{98B9F64D-26D2-44B4-87B1-9C47FFFD02B0}"/>
    <hyperlink ref="AP12" r:id="rId13" location="page=35" display="https://www.cvshealth.com/content/dam/enterprise/cvs-enterprise/pdfs/2025/impact/2024-Impact-Report-Appendix.pdf - page=35" xr:uid="{9F4B8BE0-6C79-4042-8513-612E645366D1}"/>
    <hyperlink ref="AP15" r:id="rId14" display="https://annualreport2024.volkswagen-group.com/_assets/downloads/esrs-sustainability-report-vw-ar24.pdf" xr:uid="{3C34080A-45C8-48FE-A5DE-1F332AE17610}"/>
    <hyperlink ref="BA16" r:id="rId15" display="https://www.gstatic.com/gumdrop/sustainability/google-2025-environmental-report.pdf" xr:uid="{4CF2583D-EC88-4B7D-963F-B9C330AC48EA}"/>
    <hyperlink ref="BA17" r:id="rId16" display="https://corporate.exxonmobil.com/-/media/global/files/advancing-climate-solutions/2025/advancing-climate-solutions-report.pdf" xr:uid="{75143AB0-E1A9-4217-B882-9B67BDCA68DF}"/>
    <hyperlink ref="AP18" r:id="rId17" display="https://global.toyota/pages/global_toyota/sustainability/report/sdb/sdb25_en.pdf" xr:uid="{7C0811C7-019A-45A0-95B1-FAB1C545FE0D}"/>
    <hyperlink ref="AP19" r:id="rId18" display="https://english.cscec.com/CorporateSocialResponsibility/CRSReports/202502/P020250610422209828125.pdf" xr:uid="{80236CAB-7362-4BB2-A551-4A013F6DA914}"/>
    <hyperlink ref="BL19" r:id="rId19" display="https://english.cscec.com/CorporateSocialResponsibility/CRSReports/202502/P020250610422209828125.pdf" xr:uid="{FE8B524F-07F8-4463-A11A-53E3CD6EE5C5}"/>
    <hyperlink ref="BA21" r:id="rId20" display="https://www.shell.com/sustainability/reporting-centre/_jcr_content/root/main/section_597740108/promo.multi.stream/1752580693041/6c20b8111738b9a590ba145f0d1c4fa0e530dae0/shell-annual-report-2024.pdf" xr:uid="{2124D72A-68B6-4900-B420-29F288D59727}"/>
    <hyperlink ref="BA22" r:id="rId21" display="https://zerotracker.net/companies/jp-morgan-chase-com-0172" xr:uid="{E9762B3D-8AE6-4359-9433-543CD7B57EBC}"/>
    <hyperlink ref="AP24" r:id="rId22" display="https://newsroom.thecignagroup.com/our-committment-to-a-healthy-environment" xr:uid="{E8894CA4-EE72-45E0-B015-76A6CD07BBC7}"/>
    <hyperlink ref="BA24" r:id="rId23" display="https://www.thecignagroup.com/static/www-thecignagroup-com/docs/2024-corporate-impact-report.pdf" xr:uid="{6CA464E7-2261-4DC4-8D92-0FC1D12BDCCF}"/>
    <hyperlink ref="AP25" r:id="rId24" location="page=01" display="https://cdn-dynmedia-1.microsoft.com/is/content/microsoftcorp/microsoft/msc/documents/presentations/CSR/2025-Microsoft-Environmental-Sustainability-Report.pdf - page=01" xr:uid="{8D312C7C-82DB-4113-B74C-D4BC8537B3B8}"/>
  </hyperlinks>
  <pageMargins left="0.7" right="0.7" top="0.75" bottom="0.75" header="0.3" footer="0.3"/>
  <pageSetup paperSize="9" orientation="portrait" horizontalDpi="300" verticalDpi="300" r:id="rId25"/>
  <legacyDrawing r:id="rId26"/>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3BC98-5099-490A-B208-A0A32DCA05F5}">
  <sheetPr>
    <tabColor theme="2" tint="-0.249977111117893"/>
  </sheetPr>
  <dimension ref="A1:AU501"/>
  <sheetViews>
    <sheetView topLeftCell="U1" workbookViewId="0">
      <selection activeCell="AZ274" sqref="AZ274"/>
    </sheetView>
  </sheetViews>
  <sheetFormatPr defaultRowHeight="14.5"/>
  <cols>
    <col min="1" max="1" width="9.54296875" bestFit="1" customWidth="1"/>
    <col min="2" max="2" width="39.90625" bestFit="1" customWidth="1"/>
    <col min="3" max="3" width="9" bestFit="1" customWidth="1"/>
    <col min="4" max="4" width="24.453125" bestFit="1" customWidth="1"/>
    <col min="5" max="5" width="25" bestFit="1" customWidth="1"/>
    <col min="6" max="6" width="8" bestFit="1" customWidth="1"/>
    <col min="7" max="7" width="7.08984375" bestFit="1" customWidth="1"/>
    <col min="8" max="8" width="19.54296875" bestFit="1" customWidth="1"/>
    <col min="9" max="9" width="17.90625" bestFit="1" customWidth="1"/>
    <col min="10" max="10" width="17.08984375" bestFit="1" customWidth="1"/>
    <col min="11" max="11" width="11.90625" bestFit="1" customWidth="1"/>
    <col min="12" max="12" width="10.90625" bestFit="1" customWidth="1"/>
    <col min="13" max="13" width="20.453125" bestFit="1" customWidth="1"/>
    <col min="14" max="14" width="17.90625" bestFit="1" customWidth="1"/>
    <col min="15" max="15" width="11.08984375" bestFit="1" customWidth="1"/>
    <col min="16" max="17" width="13.90625" bestFit="1" customWidth="1"/>
    <col min="18" max="18" width="17.90625" bestFit="1" customWidth="1"/>
    <col min="19" max="19" width="57.90625" bestFit="1" customWidth="1"/>
    <col min="20" max="20" width="35.90625" bestFit="1" customWidth="1"/>
    <col min="21" max="21" width="60" bestFit="1" customWidth="1"/>
    <col min="22" max="22" width="23" bestFit="1" customWidth="1"/>
    <col min="23" max="23" width="29.90625" bestFit="1" customWidth="1"/>
    <col min="24" max="24" width="21.08984375" bestFit="1" customWidth="1"/>
    <col min="25" max="25" width="39" bestFit="1" customWidth="1"/>
    <col min="26" max="26" width="16.08984375" bestFit="1" customWidth="1"/>
    <col min="27" max="27" width="18.08984375" bestFit="1" customWidth="1"/>
    <col min="28" max="28" width="17.08984375" bestFit="1" customWidth="1"/>
    <col min="29" max="29" width="124.90625" bestFit="1" customWidth="1"/>
    <col min="30" max="30" width="71.08984375" bestFit="1" customWidth="1"/>
    <col min="31" max="31" width="33.90625" bestFit="1" customWidth="1"/>
    <col min="32" max="32" width="30.08984375" bestFit="1" customWidth="1"/>
    <col min="33" max="33" width="38.453125" bestFit="1" customWidth="1"/>
    <col min="34" max="34" width="28.90625" bestFit="1" customWidth="1"/>
    <col min="35" max="35" width="37.08984375" bestFit="1" customWidth="1"/>
    <col min="36" max="36" width="56.08984375" bestFit="1" customWidth="1"/>
    <col min="37" max="37" width="7.08984375" bestFit="1" customWidth="1"/>
    <col min="38" max="38" width="31.08984375" bestFit="1" customWidth="1"/>
    <col min="39" max="39" width="91.90625" bestFit="1" customWidth="1"/>
    <col min="40" max="40" width="35.453125" bestFit="1" customWidth="1"/>
    <col min="41" max="41" width="34.90625" bestFit="1" customWidth="1"/>
    <col min="42" max="42" width="24.08984375" bestFit="1" customWidth="1"/>
    <col min="43" max="43" width="32.90625" bestFit="1" customWidth="1"/>
    <col min="44" max="44" width="23" bestFit="1" customWidth="1"/>
    <col min="45" max="45" width="31.08984375" bestFit="1" customWidth="1"/>
    <col min="46" max="46" width="58" bestFit="1" customWidth="1"/>
    <col min="47" max="47" width="146.90625" bestFit="1" customWidth="1"/>
  </cols>
  <sheetData>
    <row r="1" spans="1:47" s="2" customFormat="1">
      <c r="A1" s="2" t="s">
        <v>13</v>
      </c>
      <c r="B1" s="2" t="s">
        <v>15</v>
      </c>
      <c r="C1" s="2" t="s">
        <v>14</v>
      </c>
      <c r="D1" s="2" t="s">
        <v>16</v>
      </c>
      <c r="E1" s="2" t="s">
        <v>17</v>
      </c>
      <c r="F1" s="2" t="s">
        <v>18</v>
      </c>
      <c r="G1" s="2" t="s">
        <v>19</v>
      </c>
      <c r="H1" s="2" t="s">
        <v>20</v>
      </c>
      <c r="I1" s="2" t="s">
        <v>21</v>
      </c>
      <c r="J1" s="2" t="s">
        <v>22</v>
      </c>
      <c r="K1" s="2" t="s">
        <v>23</v>
      </c>
      <c r="L1" s="2" t="s">
        <v>24</v>
      </c>
      <c r="M1" s="2" t="s">
        <v>7292</v>
      </c>
      <c r="N1" s="2" t="s">
        <v>25</v>
      </c>
      <c r="O1" s="2" t="s">
        <v>26</v>
      </c>
      <c r="P1" s="2" t="s">
        <v>27</v>
      </c>
      <c r="Q1" s="2" t="s">
        <v>28</v>
      </c>
      <c r="R1" s="2" t="s">
        <v>7296</v>
      </c>
      <c r="S1" s="2" t="s">
        <v>30</v>
      </c>
      <c r="T1" s="2" t="s">
        <v>31</v>
      </c>
      <c r="U1" s="2" t="s">
        <v>32</v>
      </c>
      <c r="V1" s="2" t="s">
        <v>33</v>
      </c>
      <c r="W1" s="2" t="s">
        <v>34</v>
      </c>
      <c r="X1" s="2" t="s">
        <v>35</v>
      </c>
      <c r="Y1" s="2" t="s">
        <v>36</v>
      </c>
      <c r="Z1" s="2" t="s">
        <v>7297</v>
      </c>
      <c r="AA1" s="2" t="s">
        <v>7298</v>
      </c>
      <c r="AB1" s="2" t="s">
        <v>7299</v>
      </c>
      <c r="AC1" s="2" t="s">
        <v>7487</v>
      </c>
      <c r="AD1" s="2" t="s">
        <v>7301</v>
      </c>
      <c r="AE1" s="2" t="s">
        <v>48</v>
      </c>
      <c r="AF1" s="2" t="s">
        <v>7302</v>
      </c>
      <c r="AG1" s="2" t="s">
        <v>7303</v>
      </c>
      <c r="AH1" s="2" t="s">
        <v>7304</v>
      </c>
      <c r="AI1" s="2" t="s">
        <v>7305</v>
      </c>
      <c r="AJ1" s="2" t="s">
        <v>7488</v>
      </c>
      <c r="AK1" s="2" t="s">
        <v>49</v>
      </c>
      <c r="AL1" s="2" t="s">
        <v>50</v>
      </c>
      <c r="AM1" s="2" t="s">
        <v>7489</v>
      </c>
      <c r="AN1" s="2" t="s">
        <v>53</v>
      </c>
      <c r="AO1" s="2" t="s">
        <v>54</v>
      </c>
      <c r="AP1" s="2" t="s">
        <v>7309</v>
      </c>
      <c r="AQ1" s="2" t="s">
        <v>7310</v>
      </c>
      <c r="AR1" s="2" t="s">
        <v>7311</v>
      </c>
      <c r="AS1" s="2" t="s">
        <v>7312</v>
      </c>
      <c r="AT1" s="2" t="s">
        <v>57</v>
      </c>
      <c r="AU1" s="2" t="s">
        <v>7314</v>
      </c>
    </row>
    <row r="2" spans="1:47">
      <c r="A2">
        <v>1</v>
      </c>
      <c r="B2" t="s">
        <v>76</v>
      </c>
      <c r="H2" t="s">
        <v>77</v>
      </c>
      <c r="I2" t="s">
        <v>78</v>
      </c>
      <c r="J2">
        <v>0.253</v>
      </c>
      <c r="K2" t="s">
        <v>79</v>
      </c>
      <c r="L2">
        <v>2100000</v>
      </c>
      <c r="N2">
        <v>31</v>
      </c>
      <c r="O2" t="s">
        <v>86</v>
      </c>
      <c r="P2">
        <v>2015</v>
      </c>
      <c r="Q2">
        <v>2035</v>
      </c>
      <c r="R2" t="s">
        <v>86</v>
      </c>
      <c r="S2" t="s">
        <v>7324</v>
      </c>
      <c r="T2" t="s">
        <v>674</v>
      </c>
      <c r="U2">
        <v>2030</v>
      </c>
      <c r="V2" t="s">
        <v>7490</v>
      </c>
      <c r="W2" t="s">
        <v>7490</v>
      </c>
      <c r="X2" t="s">
        <v>7490</v>
      </c>
      <c r="Y2" t="s">
        <v>689</v>
      </c>
      <c r="Z2" t="s">
        <v>689</v>
      </c>
      <c r="AA2" t="s">
        <v>7490</v>
      </c>
      <c r="AB2" t="s">
        <v>7490</v>
      </c>
      <c r="AU2" t="s">
        <v>7491</v>
      </c>
    </row>
    <row r="3" spans="1:47" ht="12" customHeight="1">
      <c r="A3">
        <v>2</v>
      </c>
      <c r="B3" t="s">
        <v>195</v>
      </c>
      <c r="H3" t="s">
        <v>196</v>
      </c>
      <c r="I3" t="s">
        <v>197</v>
      </c>
      <c r="J3">
        <v>0.94699999999999995</v>
      </c>
      <c r="K3" t="s">
        <v>198</v>
      </c>
      <c r="L3">
        <v>1556000</v>
      </c>
      <c r="N3">
        <v>17</v>
      </c>
      <c r="O3" t="s">
        <v>689</v>
      </c>
      <c r="P3" t="s">
        <v>7490</v>
      </c>
      <c r="Q3" t="s">
        <v>7490</v>
      </c>
      <c r="R3" t="s">
        <v>86</v>
      </c>
      <c r="S3" t="s">
        <v>265</v>
      </c>
      <c r="T3" t="s">
        <v>7490</v>
      </c>
      <c r="U3" t="s">
        <v>7490</v>
      </c>
      <c r="V3" t="s">
        <v>7490</v>
      </c>
      <c r="W3" t="s">
        <v>7490</v>
      </c>
      <c r="X3" t="s">
        <v>7490</v>
      </c>
      <c r="Y3" t="s">
        <v>689</v>
      </c>
      <c r="Z3" t="s">
        <v>689</v>
      </c>
      <c r="AA3" t="s">
        <v>7490</v>
      </c>
      <c r="AB3" t="s">
        <v>7490</v>
      </c>
      <c r="AM3" t="s">
        <v>870</v>
      </c>
      <c r="AN3" s="1" t="s">
        <v>7492</v>
      </c>
      <c r="AO3" t="s">
        <v>7493</v>
      </c>
      <c r="AP3">
        <v>2050</v>
      </c>
      <c r="AQ3">
        <v>2021</v>
      </c>
      <c r="AT3" t="s">
        <v>86</v>
      </c>
      <c r="AU3" t="s">
        <v>7494</v>
      </c>
    </row>
    <row r="4" spans="1:47">
      <c r="A4">
        <v>3</v>
      </c>
      <c r="B4" t="s">
        <v>81</v>
      </c>
      <c r="D4" t="s">
        <v>7159</v>
      </c>
      <c r="H4" t="s">
        <v>82</v>
      </c>
      <c r="I4" t="s">
        <v>83</v>
      </c>
      <c r="J4">
        <v>9.0999999999999998E-2</v>
      </c>
      <c r="K4" t="s">
        <v>84</v>
      </c>
      <c r="L4">
        <v>1354310</v>
      </c>
      <c r="N4">
        <v>25</v>
      </c>
      <c r="O4" t="s">
        <v>689</v>
      </c>
      <c r="P4" t="s">
        <v>7490</v>
      </c>
      <c r="Q4" t="s">
        <v>7490</v>
      </c>
      <c r="R4" t="s">
        <v>689</v>
      </c>
      <c r="S4" t="s">
        <v>689</v>
      </c>
      <c r="T4" t="s">
        <v>7490</v>
      </c>
      <c r="U4" t="s">
        <v>7490</v>
      </c>
      <c r="V4" t="s">
        <v>7490</v>
      </c>
      <c r="W4" t="s">
        <v>7490</v>
      </c>
      <c r="X4" t="s">
        <v>7490</v>
      </c>
      <c r="Y4" t="s">
        <v>689</v>
      </c>
      <c r="Z4" t="s">
        <v>689</v>
      </c>
      <c r="AA4" t="s">
        <v>7490</v>
      </c>
      <c r="AB4" t="s">
        <v>7490</v>
      </c>
    </row>
    <row r="5" spans="1:47" ht="19.399999999999999" customHeight="1">
      <c r="A5">
        <v>4</v>
      </c>
      <c r="B5" t="s">
        <v>1733</v>
      </c>
      <c r="D5" t="s">
        <v>7159</v>
      </c>
      <c r="H5" t="s">
        <v>1734</v>
      </c>
      <c r="I5" t="s">
        <v>1735</v>
      </c>
      <c r="J5">
        <v>-0.13</v>
      </c>
      <c r="K5" t="s">
        <v>1736</v>
      </c>
      <c r="L5">
        <v>75118</v>
      </c>
      <c r="N5">
        <v>7</v>
      </c>
      <c r="O5" t="s">
        <v>689</v>
      </c>
      <c r="P5" t="s">
        <v>7490</v>
      </c>
      <c r="Q5" t="s">
        <v>7490</v>
      </c>
      <c r="R5" t="s">
        <v>689</v>
      </c>
      <c r="S5" t="s">
        <v>689</v>
      </c>
      <c r="T5" t="s">
        <v>7490</v>
      </c>
      <c r="U5" t="s">
        <v>7490</v>
      </c>
      <c r="V5" t="s">
        <v>7490</v>
      </c>
      <c r="W5" t="s">
        <v>7490</v>
      </c>
      <c r="X5" t="s">
        <v>7490</v>
      </c>
      <c r="Y5" t="s">
        <v>689</v>
      </c>
      <c r="Z5" t="s">
        <v>689</v>
      </c>
      <c r="AA5" t="s">
        <v>7490</v>
      </c>
      <c r="AB5" t="s">
        <v>7490</v>
      </c>
      <c r="AM5" t="s">
        <v>870</v>
      </c>
      <c r="AN5" s="1" t="s">
        <v>7495</v>
      </c>
      <c r="AO5" t="s">
        <v>7493</v>
      </c>
      <c r="AP5">
        <v>2040</v>
      </c>
      <c r="AQ5">
        <v>2019</v>
      </c>
      <c r="AT5" t="s">
        <v>86</v>
      </c>
      <c r="AU5" t="s">
        <v>7496</v>
      </c>
    </row>
    <row r="6" spans="1:47">
      <c r="A6">
        <v>5</v>
      </c>
      <c r="B6" t="s">
        <v>88</v>
      </c>
      <c r="D6" t="s">
        <v>7159</v>
      </c>
      <c r="H6" t="s">
        <v>89</v>
      </c>
      <c r="I6" t="s">
        <v>90</v>
      </c>
      <c r="J6">
        <v>5.2999999999999999E-2</v>
      </c>
      <c r="K6" t="s">
        <v>91</v>
      </c>
      <c r="L6">
        <v>985155</v>
      </c>
      <c r="N6">
        <v>25</v>
      </c>
      <c r="O6" t="s">
        <v>689</v>
      </c>
      <c r="P6" t="s">
        <v>7490</v>
      </c>
      <c r="Q6" t="s">
        <v>7490</v>
      </c>
      <c r="R6" t="s">
        <v>689</v>
      </c>
      <c r="S6" t="s">
        <v>689</v>
      </c>
      <c r="T6" t="s">
        <v>7490</v>
      </c>
      <c r="U6" t="s">
        <v>7490</v>
      </c>
      <c r="V6" t="s">
        <v>7490</v>
      </c>
      <c r="W6" t="s">
        <v>7490</v>
      </c>
      <c r="X6" t="s">
        <v>7490</v>
      </c>
      <c r="Y6" t="s">
        <v>689</v>
      </c>
      <c r="Z6" t="s">
        <v>689</v>
      </c>
      <c r="AA6" t="s">
        <v>7490</v>
      </c>
      <c r="AB6" t="s">
        <v>7490</v>
      </c>
    </row>
    <row r="7" spans="1:47">
      <c r="A7">
        <v>6</v>
      </c>
      <c r="B7" t="s">
        <v>1837</v>
      </c>
      <c r="D7" t="s">
        <v>7159</v>
      </c>
      <c r="H7" t="s">
        <v>1838</v>
      </c>
      <c r="I7" t="s">
        <v>1839</v>
      </c>
      <c r="J7">
        <v>-0.14499999999999999</v>
      </c>
      <c r="K7" t="s">
        <v>1840</v>
      </c>
      <c r="L7">
        <v>495096</v>
      </c>
      <c r="N7">
        <v>27</v>
      </c>
      <c r="O7" t="s">
        <v>689</v>
      </c>
      <c r="P7" t="s">
        <v>7490</v>
      </c>
      <c r="Q7" t="s">
        <v>7490</v>
      </c>
      <c r="R7" t="s">
        <v>689</v>
      </c>
      <c r="S7" t="s">
        <v>689</v>
      </c>
      <c r="T7" t="s">
        <v>7490</v>
      </c>
      <c r="U7" t="s">
        <v>7490</v>
      </c>
      <c r="V7" t="s">
        <v>7490</v>
      </c>
      <c r="W7" t="s">
        <v>7490</v>
      </c>
      <c r="X7" t="s">
        <v>7490</v>
      </c>
      <c r="Y7" t="s">
        <v>689</v>
      </c>
      <c r="Z7" t="s">
        <v>689</v>
      </c>
      <c r="AA7" t="s">
        <v>7490</v>
      </c>
      <c r="AB7" t="s">
        <v>7490</v>
      </c>
    </row>
    <row r="8" spans="1:47">
      <c r="A8">
        <v>7</v>
      </c>
      <c r="B8" t="s">
        <v>2106</v>
      </c>
      <c r="H8" t="s">
        <v>2107</v>
      </c>
      <c r="I8" t="s">
        <v>2108</v>
      </c>
      <c r="J8">
        <v>-0.35599999999999998</v>
      </c>
      <c r="K8" t="s">
        <v>2109</v>
      </c>
      <c r="L8">
        <v>400000</v>
      </c>
      <c r="N8">
        <v>29</v>
      </c>
      <c r="O8" t="s">
        <v>689</v>
      </c>
      <c r="P8" t="s">
        <v>7490</v>
      </c>
      <c r="Q8" t="s">
        <v>7490</v>
      </c>
      <c r="R8" t="s">
        <v>86</v>
      </c>
      <c r="S8" t="s">
        <v>7324</v>
      </c>
      <c r="T8" t="s">
        <v>674</v>
      </c>
      <c r="U8">
        <v>2030</v>
      </c>
      <c r="V8" t="s">
        <v>7490</v>
      </c>
      <c r="W8" t="s">
        <v>7490</v>
      </c>
      <c r="X8" t="s">
        <v>7490</v>
      </c>
      <c r="Y8" t="s">
        <v>86</v>
      </c>
      <c r="Z8" t="s">
        <v>689</v>
      </c>
      <c r="AA8" t="s">
        <v>7490</v>
      </c>
      <c r="AB8" t="s">
        <v>7490</v>
      </c>
    </row>
    <row r="9" spans="1:47">
      <c r="A9">
        <v>8</v>
      </c>
      <c r="B9" t="s">
        <v>228</v>
      </c>
      <c r="H9" t="s">
        <v>229</v>
      </c>
      <c r="I9" t="s">
        <v>230</v>
      </c>
      <c r="J9">
        <v>-3.4000000000000002E-2</v>
      </c>
      <c r="K9" t="s">
        <v>231</v>
      </c>
      <c r="L9">
        <v>164000</v>
      </c>
      <c r="N9">
        <v>23</v>
      </c>
      <c r="O9" t="s">
        <v>86</v>
      </c>
      <c r="P9">
        <v>2016</v>
      </c>
      <c r="Q9">
        <v>2021</v>
      </c>
      <c r="R9" t="s">
        <v>86</v>
      </c>
      <c r="S9" t="s">
        <v>7324</v>
      </c>
      <c r="T9" t="s">
        <v>674</v>
      </c>
      <c r="U9" t="s">
        <v>3086</v>
      </c>
      <c r="V9" t="s">
        <v>7490</v>
      </c>
      <c r="W9" t="s">
        <v>7490</v>
      </c>
      <c r="X9" t="s">
        <v>7490</v>
      </c>
      <c r="Y9" t="s">
        <v>689</v>
      </c>
      <c r="Z9" t="s">
        <v>689</v>
      </c>
      <c r="AA9" t="s">
        <v>7490</v>
      </c>
      <c r="AB9" t="s">
        <v>7490</v>
      </c>
    </row>
    <row r="10" spans="1:47">
      <c r="A10">
        <v>9</v>
      </c>
      <c r="B10" t="s">
        <v>714</v>
      </c>
      <c r="H10" t="s">
        <v>715</v>
      </c>
      <c r="I10" t="s">
        <v>716</v>
      </c>
      <c r="J10">
        <v>-0.44700000000000001</v>
      </c>
      <c r="K10" t="s">
        <v>717</v>
      </c>
      <c r="L10">
        <v>259500</v>
      </c>
      <c r="N10">
        <v>30</v>
      </c>
      <c r="O10" t="s">
        <v>689</v>
      </c>
      <c r="P10" t="s">
        <v>7490</v>
      </c>
      <c r="Q10" t="s">
        <v>7490</v>
      </c>
      <c r="R10" t="s">
        <v>86</v>
      </c>
      <c r="S10" t="s">
        <v>7324</v>
      </c>
      <c r="T10" t="s">
        <v>674</v>
      </c>
      <c r="U10">
        <v>2030</v>
      </c>
      <c r="V10" t="s">
        <v>673</v>
      </c>
      <c r="W10" t="s">
        <v>674</v>
      </c>
      <c r="X10">
        <v>2050</v>
      </c>
      <c r="Y10" t="s">
        <v>86</v>
      </c>
      <c r="Z10" t="s">
        <v>86</v>
      </c>
      <c r="AA10">
        <v>2050</v>
      </c>
      <c r="AB10">
        <v>2050</v>
      </c>
    </row>
    <row r="11" spans="1:47">
      <c r="A11">
        <v>10</v>
      </c>
      <c r="B11" t="s">
        <v>92</v>
      </c>
      <c r="D11" t="s">
        <v>7166</v>
      </c>
      <c r="H11" t="s">
        <v>93</v>
      </c>
      <c r="I11" t="s">
        <v>94</v>
      </c>
      <c r="J11">
        <v>-7.4999999999999997E-2</v>
      </c>
      <c r="K11" t="s">
        <v>95</v>
      </c>
      <c r="L11">
        <v>392400</v>
      </c>
      <c r="N11">
        <v>29</v>
      </c>
      <c r="O11" t="s">
        <v>689</v>
      </c>
      <c r="P11" t="s">
        <v>7490</v>
      </c>
      <c r="Q11" t="s">
        <v>7490</v>
      </c>
      <c r="R11" t="s">
        <v>86</v>
      </c>
      <c r="S11" t="s">
        <v>7324</v>
      </c>
      <c r="T11" t="s">
        <v>674</v>
      </c>
      <c r="U11">
        <v>2030</v>
      </c>
      <c r="V11" t="s">
        <v>7490</v>
      </c>
      <c r="W11" t="s">
        <v>7490</v>
      </c>
      <c r="X11" t="s">
        <v>7490</v>
      </c>
      <c r="Y11" t="s">
        <v>689</v>
      </c>
      <c r="Z11" t="s">
        <v>689</v>
      </c>
      <c r="AA11" t="s">
        <v>7490</v>
      </c>
      <c r="AB11" t="s">
        <v>7490</v>
      </c>
    </row>
    <row r="12" spans="1:47">
      <c r="A12">
        <v>11</v>
      </c>
      <c r="B12" t="s">
        <v>100</v>
      </c>
      <c r="H12" t="s">
        <v>101</v>
      </c>
      <c r="I12" t="s">
        <v>102</v>
      </c>
      <c r="J12">
        <v>9.8000000000000004E-2</v>
      </c>
      <c r="K12" t="s">
        <v>103</v>
      </c>
      <c r="L12">
        <v>44000</v>
      </c>
      <c r="N12">
        <v>31</v>
      </c>
      <c r="O12" t="s">
        <v>689</v>
      </c>
      <c r="P12" t="s">
        <v>7490</v>
      </c>
      <c r="Q12" t="s">
        <v>7490</v>
      </c>
      <c r="R12" t="s">
        <v>86</v>
      </c>
      <c r="S12" t="s">
        <v>7324</v>
      </c>
      <c r="T12" t="s">
        <v>674</v>
      </c>
      <c r="U12" t="s">
        <v>3119</v>
      </c>
      <c r="V12" t="s">
        <v>7490</v>
      </c>
      <c r="W12" t="s">
        <v>7490</v>
      </c>
      <c r="X12" t="s">
        <v>7490</v>
      </c>
      <c r="Y12" t="s">
        <v>689</v>
      </c>
      <c r="Z12" t="s">
        <v>689</v>
      </c>
      <c r="AA12" t="s">
        <v>7490</v>
      </c>
      <c r="AB12" t="s">
        <v>7490</v>
      </c>
    </row>
    <row r="13" spans="1:47">
      <c r="A13">
        <v>12</v>
      </c>
      <c r="B13" t="s">
        <v>2148</v>
      </c>
      <c r="H13" t="s">
        <v>2149</v>
      </c>
      <c r="I13" t="s">
        <v>2150</v>
      </c>
      <c r="J13">
        <v>-0.316</v>
      </c>
      <c r="K13" t="s">
        <v>2151</v>
      </c>
      <c r="L13">
        <v>646501</v>
      </c>
      <c r="N13">
        <v>31</v>
      </c>
      <c r="O13" t="s">
        <v>689</v>
      </c>
      <c r="P13" t="s">
        <v>7490</v>
      </c>
      <c r="Q13" t="s">
        <v>7490</v>
      </c>
      <c r="R13" t="s">
        <v>86</v>
      </c>
      <c r="S13" t="s">
        <v>7324</v>
      </c>
      <c r="T13" t="s">
        <v>7354</v>
      </c>
      <c r="U13">
        <v>2030</v>
      </c>
      <c r="V13" t="s">
        <v>7490</v>
      </c>
      <c r="W13" t="s">
        <v>7490</v>
      </c>
      <c r="X13" t="s">
        <v>7490</v>
      </c>
      <c r="Y13" t="s">
        <v>689</v>
      </c>
      <c r="Z13" t="s">
        <v>689</v>
      </c>
      <c r="AA13" t="s">
        <v>7490</v>
      </c>
      <c r="AB13" t="s">
        <v>7490</v>
      </c>
    </row>
    <row r="14" spans="1:47">
      <c r="A14">
        <v>13</v>
      </c>
      <c r="B14" t="s">
        <v>104</v>
      </c>
      <c r="H14" t="s">
        <v>105</v>
      </c>
      <c r="I14" t="s">
        <v>106</v>
      </c>
      <c r="J14">
        <v>0.35699999999999998</v>
      </c>
      <c r="K14" t="s">
        <v>107</v>
      </c>
      <c r="L14">
        <v>183323</v>
      </c>
      <c r="N14">
        <v>17</v>
      </c>
      <c r="O14" t="s">
        <v>689</v>
      </c>
      <c r="P14" t="s">
        <v>7490</v>
      </c>
      <c r="Q14" t="s">
        <v>7490</v>
      </c>
      <c r="R14" t="s">
        <v>86</v>
      </c>
      <c r="S14" t="s">
        <v>7324</v>
      </c>
      <c r="T14" t="s">
        <v>674</v>
      </c>
      <c r="U14">
        <v>2030</v>
      </c>
      <c r="V14" t="s">
        <v>7490</v>
      </c>
      <c r="W14" t="s">
        <v>7490</v>
      </c>
      <c r="X14" t="s">
        <v>7490</v>
      </c>
      <c r="Y14" t="s">
        <v>689</v>
      </c>
      <c r="Z14" t="s">
        <v>689</v>
      </c>
      <c r="AA14" t="s">
        <v>7490</v>
      </c>
      <c r="AB14" t="s">
        <v>7490</v>
      </c>
    </row>
    <row r="15" spans="1:47">
      <c r="A15">
        <v>14</v>
      </c>
      <c r="B15" t="s">
        <v>857</v>
      </c>
      <c r="D15" t="s">
        <v>7159</v>
      </c>
      <c r="H15" t="s">
        <v>858</v>
      </c>
      <c r="I15" t="s">
        <v>859</v>
      </c>
      <c r="J15">
        <v>-6.5000000000000002E-2</v>
      </c>
      <c r="K15" t="s">
        <v>860</v>
      </c>
      <c r="L15">
        <v>60900</v>
      </c>
      <c r="N15">
        <v>31</v>
      </c>
      <c r="O15" t="s">
        <v>689</v>
      </c>
      <c r="P15" t="s">
        <v>7490</v>
      </c>
      <c r="Q15" t="s">
        <v>7490</v>
      </c>
      <c r="R15" t="s">
        <v>86</v>
      </c>
      <c r="S15" t="s">
        <v>870</v>
      </c>
      <c r="T15" t="s">
        <v>7490</v>
      </c>
      <c r="U15" t="s">
        <v>7490</v>
      </c>
      <c r="V15" t="s">
        <v>7490</v>
      </c>
      <c r="W15" t="s">
        <v>7490</v>
      </c>
      <c r="X15" t="s">
        <v>7490</v>
      </c>
      <c r="Y15" t="s">
        <v>689</v>
      </c>
      <c r="Z15" t="s">
        <v>689</v>
      </c>
      <c r="AA15" t="s">
        <v>7490</v>
      </c>
      <c r="AB15" t="s">
        <v>7490</v>
      </c>
    </row>
    <row r="16" spans="1:47">
      <c r="A16">
        <v>15</v>
      </c>
      <c r="B16" t="s">
        <v>108</v>
      </c>
      <c r="H16" t="s">
        <v>109</v>
      </c>
      <c r="I16" t="s">
        <v>110</v>
      </c>
      <c r="J16">
        <v>-8.5999999999999993E-2</v>
      </c>
      <c r="K16" t="s">
        <v>111</v>
      </c>
      <c r="L16">
        <v>383853</v>
      </c>
      <c r="N16">
        <v>31</v>
      </c>
      <c r="O16" t="s">
        <v>689</v>
      </c>
      <c r="P16" t="s">
        <v>7490</v>
      </c>
      <c r="Q16" t="s">
        <v>7490</v>
      </c>
      <c r="R16" t="s">
        <v>86</v>
      </c>
      <c r="S16" t="s">
        <v>7324</v>
      </c>
      <c r="T16" t="s">
        <v>7366</v>
      </c>
      <c r="U16">
        <v>2035</v>
      </c>
      <c r="V16" t="s">
        <v>7490</v>
      </c>
      <c r="W16" t="s">
        <v>7490</v>
      </c>
      <c r="X16" t="s">
        <v>7490</v>
      </c>
      <c r="Y16" t="s">
        <v>689</v>
      </c>
      <c r="Z16" t="s">
        <v>689</v>
      </c>
      <c r="AA16" t="s">
        <v>7490</v>
      </c>
      <c r="AB16" t="s">
        <v>7490</v>
      </c>
    </row>
    <row r="17" spans="1:28">
      <c r="A17">
        <v>16</v>
      </c>
      <c r="B17" t="s">
        <v>112</v>
      </c>
      <c r="D17" t="s">
        <v>7162</v>
      </c>
      <c r="H17" t="s">
        <v>113</v>
      </c>
      <c r="I17" t="s">
        <v>114</v>
      </c>
      <c r="J17">
        <v>-0.161</v>
      </c>
      <c r="K17" t="s">
        <v>115</v>
      </c>
      <c r="L17">
        <v>361249</v>
      </c>
      <c r="N17">
        <v>14</v>
      </c>
      <c r="O17" t="s">
        <v>86</v>
      </c>
      <c r="P17">
        <v>2015</v>
      </c>
      <c r="Q17">
        <v>2020</v>
      </c>
      <c r="R17" t="s">
        <v>86</v>
      </c>
      <c r="S17" t="s">
        <v>265</v>
      </c>
      <c r="T17" t="s">
        <v>7490</v>
      </c>
      <c r="U17" t="s">
        <v>7490</v>
      </c>
      <c r="V17" t="s">
        <v>7490</v>
      </c>
      <c r="W17" t="s">
        <v>7490</v>
      </c>
      <c r="X17" t="s">
        <v>7490</v>
      </c>
      <c r="Y17" t="s">
        <v>689</v>
      </c>
      <c r="Z17" t="s">
        <v>689</v>
      </c>
      <c r="AA17" t="s">
        <v>7490</v>
      </c>
      <c r="AB17" t="s">
        <v>7490</v>
      </c>
    </row>
    <row r="18" spans="1:28">
      <c r="A18">
        <v>17</v>
      </c>
      <c r="B18" t="s">
        <v>120</v>
      </c>
      <c r="H18" t="s">
        <v>121</v>
      </c>
      <c r="I18" t="s">
        <v>122</v>
      </c>
      <c r="J18">
        <v>-0.13500000000000001</v>
      </c>
      <c r="K18" t="s">
        <v>123</v>
      </c>
      <c r="L18">
        <v>44000</v>
      </c>
      <c r="N18">
        <v>26</v>
      </c>
      <c r="O18" t="s">
        <v>689</v>
      </c>
      <c r="P18" t="s">
        <v>7490</v>
      </c>
      <c r="Q18" t="s">
        <v>7490</v>
      </c>
      <c r="R18" t="s">
        <v>86</v>
      </c>
      <c r="S18" t="s">
        <v>7324</v>
      </c>
      <c r="T18" t="s">
        <v>674</v>
      </c>
      <c r="U18" t="s">
        <v>3119</v>
      </c>
      <c r="V18" t="s">
        <v>7490</v>
      </c>
      <c r="W18" t="s">
        <v>7490</v>
      </c>
      <c r="X18" t="s">
        <v>7490</v>
      </c>
      <c r="Y18" t="s">
        <v>689</v>
      </c>
      <c r="Z18" t="s">
        <v>689</v>
      </c>
      <c r="AA18" t="s">
        <v>7490</v>
      </c>
      <c r="AB18" t="s">
        <v>7490</v>
      </c>
    </row>
    <row r="19" spans="1:28">
      <c r="A19">
        <v>18</v>
      </c>
      <c r="B19" t="s">
        <v>1807</v>
      </c>
      <c r="D19" t="s">
        <v>7159</v>
      </c>
      <c r="H19" t="s">
        <v>1808</v>
      </c>
      <c r="I19" t="s">
        <v>1809</v>
      </c>
      <c r="J19">
        <v>-0.16900000000000001</v>
      </c>
      <c r="K19" t="s">
        <v>1810</v>
      </c>
      <c r="L19">
        <v>96000</v>
      </c>
      <c r="N19">
        <v>31</v>
      </c>
      <c r="O19" t="s">
        <v>689</v>
      </c>
      <c r="P19" t="s">
        <v>7490</v>
      </c>
      <c r="Q19" t="s">
        <v>7490</v>
      </c>
      <c r="R19" t="s">
        <v>86</v>
      </c>
      <c r="S19" t="s">
        <v>7324</v>
      </c>
      <c r="T19" t="s">
        <v>674</v>
      </c>
      <c r="U19">
        <v>2030</v>
      </c>
      <c r="V19" t="s">
        <v>7490</v>
      </c>
      <c r="W19" t="s">
        <v>7490</v>
      </c>
      <c r="X19" t="s">
        <v>7490</v>
      </c>
      <c r="Y19" t="s">
        <v>689</v>
      </c>
      <c r="Z19" t="s">
        <v>689</v>
      </c>
      <c r="AA19" t="s">
        <v>7490</v>
      </c>
      <c r="AB19" t="s">
        <v>7490</v>
      </c>
    </row>
    <row r="20" spans="1:28">
      <c r="A20">
        <v>19</v>
      </c>
      <c r="B20" t="s">
        <v>1177</v>
      </c>
      <c r="D20" t="s">
        <v>7166</v>
      </c>
      <c r="H20" t="s">
        <v>1178</v>
      </c>
      <c r="I20" t="s">
        <v>1179</v>
      </c>
      <c r="J20">
        <v>0.18</v>
      </c>
      <c r="K20" t="s">
        <v>1180</v>
      </c>
      <c r="L20">
        <v>317233</v>
      </c>
      <c r="N20">
        <v>31</v>
      </c>
      <c r="O20" t="s">
        <v>689</v>
      </c>
      <c r="P20" t="s">
        <v>7490</v>
      </c>
      <c r="Q20" t="s">
        <v>7490</v>
      </c>
      <c r="R20" t="s">
        <v>86</v>
      </c>
      <c r="S20" t="s">
        <v>7324</v>
      </c>
      <c r="T20" t="s">
        <v>674</v>
      </c>
      <c r="U20">
        <v>2030</v>
      </c>
      <c r="V20" t="s">
        <v>673</v>
      </c>
      <c r="W20" t="s">
        <v>674</v>
      </c>
      <c r="X20">
        <v>2045</v>
      </c>
      <c r="Y20" t="s">
        <v>86</v>
      </c>
      <c r="Z20" t="s">
        <v>86</v>
      </c>
      <c r="AA20">
        <v>2045</v>
      </c>
      <c r="AB20">
        <v>2045</v>
      </c>
    </row>
    <row r="21" spans="1:28">
      <c r="A21">
        <v>20</v>
      </c>
      <c r="B21" t="s">
        <v>124</v>
      </c>
      <c r="H21" t="s">
        <v>125</v>
      </c>
      <c r="I21" t="s">
        <v>126</v>
      </c>
      <c r="J21">
        <v>0.17100000000000001</v>
      </c>
      <c r="K21" t="s">
        <v>127</v>
      </c>
      <c r="L21">
        <v>333000</v>
      </c>
      <c r="N21">
        <v>31</v>
      </c>
      <c r="O21" t="s">
        <v>689</v>
      </c>
      <c r="P21" t="s">
        <v>7490</v>
      </c>
      <c r="Q21" t="s">
        <v>7490</v>
      </c>
      <c r="R21" t="s">
        <v>86</v>
      </c>
      <c r="S21" t="s">
        <v>7324</v>
      </c>
      <c r="T21" t="s">
        <v>674</v>
      </c>
      <c r="U21">
        <v>2030</v>
      </c>
      <c r="V21" t="s">
        <v>7490</v>
      </c>
      <c r="W21" t="s">
        <v>7490</v>
      </c>
      <c r="X21" t="s">
        <v>7490</v>
      </c>
      <c r="Y21" t="s">
        <v>689</v>
      </c>
      <c r="Z21" t="s">
        <v>689</v>
      </c>
      <c r="AA21" t="s">
        <v>7490</v>
      </c>
      <c r="AB21" t="s">
        <v>7490</v>
      </c>
    </row>
    <row r="22" spans="1:28">
      <c r="A22">
        <v>21</v>
      </c>
      <c r="B22" t="s">
        <v>137</v>
      </c>
      <c r="H22" t="s">
        <v>138</v>
      </c>
      <c r="I22" t="s">
        <v>139</v>
      </c>
      <c r="J22">
        <v>-0.33500000000000002</v>
      </c>
      <c r="K22" t="s">
        <v>140</v>
      </c>
      <c r="L22">
        <v>72398</v>
      </c>
      <c r="N22">
        <v>30</v>
      </c>
      <c r="O22" t="s">
        <v>86</v>
      </c>
      <c r="P22">
        <v>2022</v>
      </c>
      <c r="Q22">
        <v>2030</v>
      </c>
      <c r="R22" t="s">
        <v>86</v>
      </c>
      <c r="S22" t="s">
        <v>265</v>
      </c>
      <c r="T22" t="s">
        <v>7490</v>
      </c>
      <c r="U22" t="s">
        <v>7490</v>
      </c>
      <c r="V22" t="s">
        <v>7490</v>
      </c>
      <c r="W22" t="s">
        <v>7490</v>
      </c>
      <c r="X22" t="s">
        <v>7490</v>
      </c>
      <c r="Y22" t="s">
        <v>689</v>
      </c>
      <c r="Z22" t="s">
        <v>689</v>
      </c>
      <c r="AA22" t="s">
        <v>7490</v>
      </c>
      <c r="AB22" t="s">
        <v>7490</v>
      </c>
    </row>
    <row r="23" spans="1:28">
      <c r="A23">
        <v>22</v>
      </c>
      <c r="B23" t="s">
        <v>1367</v>
      </c>
      <c r="H23" t="s">
        <v>1368</v>
      </c>
      <c r="I23" t="s">
        <v>1369</v>
      </c>
      <c r="J23">
        <v>0.218</v>
      </c>
      <c r="K23" t="s">
        <v>1370</v>
      </c>
      <c r="L23">
        <v>228000</v>
      </c>
      <c r="N23">
        <v>28</v>
      </c>
      <c r="O23" t="s">
        <v>86</v>
      </c>
      <c r="P23">
        <v>2015</v>
      </c>
      <c r="Q23">
        <v>2014</v>
      </c>
      <c r="R23" t="s">
        <v>86</v>
      </c>
      <c r="S23" t="s">
        <v>7324</v>
      </c>
      <c r="T23" t="s">
        <v>674</v>
      </c>
      <c r="U23">
        <v>2030</v>
      </c>
      <c r="V23" t="s">
        <v>7490</v>
      </c>
      <c r="W23" t="s">
        <v>7490</v>
      </c>
      <c r="X23" t="s">
        <v>7490</v>
      </c>
      <c r="Y23" t="s">
        <v>689</v>
      </c>
      <c r="Z23" t="s">
        <v>689</v>
      </c>
      <c r="AA23" t="s">
        <v>7490</v>
      </c>
      <c r="AB23" t="s">
        <v>7490</v>
      </c>
    </row>
    <row r="24" spans="1:28">
      <c r="A24">
        <v>23</v>
      </c>
      <c r="B24" t="s">
        <v>141</v>
      </c>
      <c r="H24" t="s">
        <v>142</v>
      </c>
      <c r="I24" t="s">
        <v>143</v>
      </c>
      <c r="J24">
        <v>-0.625</v>
      </c>
      <c r="K24" t="s">
        <v>144</v>
      </c>
      <c r="L24">
        <v>13086</v>
      </c>
      <c r="N24">
        <v>11</v>
      </c>
      <c r="O24" t="s">
        <v>689</v>
      </c>
      <c r="P24" t="s">
        <v>7490</v>
      </c>
      <c r="Q24" t="s">
        <v>7490</v>
      </c>
      <c r="R24" t="s">
        <v>689</v>
      </c>
      <c r="S24" t="s">
        <v>689</v>
      </c>
      <c r="T24" t="s">
        <v>7490</v>
      </c>
      <c r="U24" t="s">
        <v>7490</v>
      </c>
      <c r="V24" t="s">
        <v>7490</v>
      </c>
      <c r="W24" t="s">
        <v>7490</v>
      </c>
      <c r="X24" t="s">
        <v>7490</v>
      </c>
      <c r="Y24" t="s">
        <v>689</v>
      </c>
      <c r="Z24" t="s">
        <v>689</v>
      </c>
      <c r="AA24" t="s">
        <v>7490</v>
      </c>
      <c r="AB24" t="s">
        <v>7490</v>
      </c>
    </row>
    <row r="25" spans="1:28">
      <c r="A25">
        <v>24</v>
      </c>
      <c r="B25" t="s">
        <v>145</v>
      </c>
      <c r="D25" t="s">
        <v>7159</v>
      </c>
      <c r="H25" t="s">
        <v>146</v>
      </c>
      <c r="I25" t="s">
        <v>147</v>
      </c>
      <c r="J25">
        <v>-1.3819999999999999</v>
      </c>
      <c r="K25" t="s">
        <v>148</v>
      </c>
      <c r="L25">
        <v>84146</v>
      </c>
      <c r="N25">
        <v>15</v>
      </c>
      <c r="O25" t="s">
        <v>689</v>
      </c>
      <c r="P25" t="s">
        <v>7490</v>
      </c>
      <c r="Q25" t="s">
        <v>7490</v>
      </c>
      <c r="R25" t="s">
        <v>86</v>
      </c>
      <c r="S25" t="s">
        <v>870</v>
      </c>
      <c r="T25" t="s">
        <v>7490</v>
      </c>
      <c r="U25" t="s">
        <v>7490</v>
      </c>
      <c r="V25" t="s">
        <v>7490</v>
      </c>
      <c r="W25" t="s">
        <v>7490</v>
      </c>
      <c r="X25" t="s">
        <v>7490</v>
      </c>
      <c r="Y25" t="s">
        <v>689</v>
      </c>
      <c r="Z25" t="s">
        <v>689</v>
      </c>
      <c r="AA25" t="s">
        <v>7490</v>
      </c>
      <c r="AB25" t="s">
        <v>7490</v>
      </c>
    </row>
    <row r="26" spans="1:28">
      <c r="A26">
        <v>25</v>
      </c>
      <c r="B26" t="s">
        <v>157</v>
      </c>
      <c r="H26" t="s">
        <v>158</v>
      </c>
      <c r="I26" t="s">
        <v>159</v>
      </c>
      <c r="J26">
        <v>2.2639999999999998</v>
      </c>
      <c r="K26" t="s">
        <v>160</v>
      </c>
      <c r="L26">
        <v>48411</v>
      </c>
      <c r="N26">
        <v>28</v>
      </c>
      <c r="O26" t="s">
        <v>689</v>
      </c>
      <c r="P26" t="s">
        <v>7490</v>
      </c>
      <c r="Q26" t="s">
        <v>7490</v>
      </c>
      <c r="R26" t="s">
        <v>86</v>
      </c>
      <c r="S26" t="s">
        <v>7324</v>
      </c>
      <c r="T26" t="s">
        <v>674</v>
      </c>
      <c r="U26" t="s">
        <v>3086</v>
      </c>
      <c r="V26" t="s">
        <v>7490</v>
      </c>
      <c r="W26" t="s">
        <v>7490</v>
      </c>
      <c r="X26" t="s">
        <v>7490</v>
      </c>
      <c r="Y26" t="s">
        <v>689</v>
      </c>
      <c r="Z26" t="s">
        <v>689</v>
      </c>
      <c r="AA26" t="s">
        <v>7490</v>
      </c>
      <c r="AB26" t="s">
        <v>7490</v>
      </c>
    </row>
    <row r="27" spans="1:28">
      <c r="A27">
        <v>26</v>
      </c>
      <c r="B27" t="s">
        <v>161</v>
      </c>
      <c r="D27" t="s">
        <v>7166</v>
      </c>
      <c r="H27" t="s">
        <v>162</v>
      </c>
      <c r="I27" t="s">
        <v>163</v>
      </c>
      <c r="J27">
        <v>-1.0999999999999999E-2</v>
      </c>
      <c r="K27" t="s">
        <v>164</v>
      </c>
      <c r="L27">
        <v>415159</v>
      </c>
      <c r="N27">
        <v>27</v>
      </c>
      <c r="O27" t="s">
        <v>689</v>
      </c>
      <c r="P27" t="s">
        <v>7490</v>
      </c>
      <c r="Q27" t="s">
        <v>7490</v>
      </c>
      <c r="R27" t="s">
        <v>86</v>
      </c>
      <c r="S27" t="s">
        <v>7324</v>
      </c>
      <c r="T27" t="s">
        <v>674</v>
      </c>
      <c r="U27">
        <v>2030</v>
      </c>
      <c r="V27" t="s">
        <v>7490</v>
      </c>
      <c r="W27" t="s">
        <v>7490</v>
      </c>
      <c r="X27" t="s">
        <v>7490</v>
      </c>
      <c r="Y27" t="s">
        <v>689</v>
      </c>
      <c r="Z27" t="s">
        <v>689</v>
      </c>
      <c r="AA27" t="s">
        <v>7490</v>
      </c>
      <c r="AB27" t="s">
        <v>7490</v>
      </c>
    </row>
    <row r="28" spans="1:28">
      <c r="A28">
        <v>27</v>
      </c>
      <c r="B28" t="s">
        <v>1721</v>
      </c>
      <c r="H28" t="s">
        <v>1722</v>
      </c>
      <c r="I28" t="s">
        <v>1723</v>
      </c>
      <c r="J28">
        <v>1.2250000000000001</v>
      </c>
      <c r="K28" t="s">
        <v>1724</v>
      </c>
      <c r="L28">
        <v>262647</v>
      </c>
      <c r="N28">
        <v>31</v>
      </c>
      <c r="O28" t="s">
        <v>86</v>
      </c>
      <c r="P28">
        <v>2022</v>
      </c>
      <c r="Q28">
        <v>2050</v>
      </c>
      <c r="R28" t="s">
        <v>86</v>
      </c>
      <c r="S28" t="s">
        <v>7324</v>
      </c>
      <c r="T28" t="s">
        <v>674</v>
      </c>
      <c r="U28">
        <v>2030</v>
      </c>
      <c r="V28" t="s">
        <v>673</v>
      </c>
      <c r="W28" t="s">
        <v>674</v>
      </c>
      <c r="X28">
        <v>2050</v>
      </c>
      <c r="Y28" t="s">
        <v>86</v>
      </c>
      <c r="Z28" t="s">
        <v>86</v>
      </c>
      <c r="AA28">
        <v>2050</v>
      </c>
      <c r="AB28">
        <v>2050</v>
      </c>
    </row>
    <row r="29" spans="1:28">
      <c r="A29">
        <v>28</v>
      </c>
      <c r="B29" t="s">
        <v>1024</v>
      </c>
      <c r="H29" t="s">
        <v>1025</v>
      </c>
      <c r="I29" t="s">
        <v>1026</v>
      </c>
      <c r="J29">
        <v>4.2999999999999997E-2</v>
      </c>
      <c r="K29" t="s">
        <v>1027</v>
      </c>
      <c r="L29">
        <v>633167</v>
      </c>
      <c r="N29">
        <v>21</v>
      </c>
      <c r="O29" t="s">
        <v>689</v>
      </c>
      <c r="P29" t="s">
        <v>7490</v>
      </c>
      <c r="Q29" t="s">
        <v>7490</v>
      </c>
      <c r="R29" t="s">
        <v>86</v>
      </c>
      <c r="S29" t="s">
        <v>7324</v>
      </c>
      <c r="T29" t="s">
        <v>674</v>
      </c>
      <c r="U29">
        <v>2030</v>
      </c>
      <c r="V29" t="s">
        <v>7490</v>
      </c>
      <c r="W29" t="s">
        <v>7490</v>
      </c>
      <c r="X29" t="s">
        <v>7490</v>
      </c>
      <c r="Y29" t="s">
        <v>689</v>
      </c>
      <c r="Z29" t="s">
        <v>689</v>
      </c>
      <c r="AA29" t="s">
        <v>7490</v>
      </c>
      <c r="AB29" t="s">
        <v>7490</v>
      </c>
    </row>
    <row r="30" spans="1:28">
      <c r="A30">
        <v>29</v>
      </c>
      <c r="B30" t="s">
        <v>443</v>
      </c>
      <c r="D30" t="s">
        <v>7159</v>
      </c>
      <c r="H30" t="s">
        <v>444</v>
      </c>
      <c r="I30" t="s">
        <v>445</v>
      </c>
      <c r="J30">
        <v>-0.17399999999999999</v>
      </c>
      <c r="K30" t="s">
        <v>446</v>
      </c>
      <c r="L30">
        <v>45298</v>
      </c>
      <c r="N30">
        <v>31</v>
      </c>
      <c r="O30" t="s">
        <v>689</v>
      </c>
      <c r="P30" t="s">
        <v>7490</v>
      </c>
      <c r="Q30" t="s">
        <v>7490</v>
      </c>
      <c r="R30" t="s">
        <v>86</v>
      </c>
      <c r="S30" t="s">
        <v>7324</v>
      </c>
      <c r="T30" t="s">
        <v>674</v>
      </c>
      <c r="U30" t="s">
        <v>3086</v>
      </c>
      <c r="V30" t="s">
        <v>673</v>
      </c>
      <c r="W30" t="s">
        <v>674</v>
      </c>
      <c r="X30" t="s">
        <v>4274</v>
      </c>
      <c r="Y30" t="s">
        <v>86</v>
      </c>
      <c r="Z30" t="s">
        <v>86</v>
      </c>
      <c r="AA30" t="s">
        <v>4274</v>
      </c>
      <c r="AB30" t="s">
        <v>4274</v>
      </c>
    </row>
    <row r="31" spans="1:28">
      <c r="A31">
        <v>30</v>
      </c>
      <c r="B31" t="s">
        <v>169</v>
      </c>
      <c r="D31" t="s">
        <v>7166</v>
      </c>
      <c r="H31" t="s">
        <v>170</v>
      </c>
      <c r="I31" t="s">
        <v>171</v>
      </c>
      <c r="J31">
        <v>0.03</v>
      </c>
      <c r="K31" t="s">
        <v>172</v>
      </c>
      <c r="L31">
        <v>454716</v>
      </c>
      <c r="N31">
        <v>26</v>
      </c>
      <c r="O31" t="s">
        <v>689</v>
      </c>
      <c r="P31" t="s">
        <v>7490</v>
      </c>
      <c r="Q31" t="s">
        <v>7490</v>
      </c>
      <c r="R31" t="s">
        <v>86</v>
      </c>
      <c r="S31" t="s">
        <v>7324</v>
      </c>
      <c r="T31" t="s">
        <v>674</v>
      </c>
      <c r="U31">
        <v>2030</v>
      </c>
      <c r="V31" t="s">
        <v>7490</v>
      </c>
      <c r="W31" t="s">
        <v>7490</v>
      </c>
      <c r="X31" t="s">
        <v>7490</v>
      </c>
      <c r="Y31" t="s">
        <v>689</v>
      </c>
      <c r="Z31" t="s">
        <v>689</v>
      </c>
      <c r="AA31" t="s">
        <v>7490</v>
      </c>
      <c r="AB31" t="s">
        <v>7490</v>
      </c>
    </row>
    <row r="32" spans="1:28">
      <c r="A32">
        <v>31</v>
      </c>
      <c r="B32" t="s">
        <v>176</v>
      </c>
      <c r="D32" t="s">
        <v>7166</v>
      </c>
      <c r="H32" t="s">
        <v>177</v>
      </c>
      <c r="I32" t="s">
        <v>178</v>
      </c>
      <c r="J32">
        <v>-8.0000000000000002E-3</v>
      </c>
      <c r="K32" t="s">
        <v>179</v>
      </c>
      <c r="L32">
        <v>376847</v>
      </c>
      <c r="N32">
        <v>26</v>
      </c>
      <c r="O32" t="s">
        <v>689</v>
      </c>
      <c r="P32" t="s">
        <v>7490</v>
      </c>
      <c r="Q32" t="s">
        <v>7490</v>
      </c>
      <c r="R32" t="s">
        <v>689</v>
      </c>
      <c r="S32" t="s">
        <v>689</v>
      </c>
      <c r="T32" t="s">
        <v>7490</v>
      </c>
      <c r="U32" t="s">
        <v>7490</v>
      </c>
      <c r="V32" t="s">
        <v>7490</v>
      </c>
      <c r="W32" t="s">
        <v>7490</v>
      </c>
      <c r="X32" t="s">
        <v>7490</v>
      </c>
      <c r="Y32" t="s">
        <v>689</v>
      </c>
      <c r="Z32" t="s">
        <v>689</v>
      </c>
      <c r="AA32" t="s">
        <v>7490</v>
      </c>
      <c r="AB32" t="s">
        <v>7490</v>
      </c>
    </row>
    <row r="33" spans="1:28">
      <c r="A33">
        <v>32</v>
      </c>
      <c r="B33" t="s">
        <v>2034</v>
      </c>
      <c r="D33" t="s">
        <v>7159</v>
      </c>
      <c r="H33" t="s">
        <v>2035</v>
      </c>
      <c r="I33" t="s">
        <v>2036</v>
      </c>
      <c r="J33">
        <v>-0.26300000000000001</v>
      </c>
      <c r="K33" t="s">
        <v>2037</v>
      </c>
      <c r="L33">
        <v>102887</v>
      </c>
      <c r="N33">
        <v>31</v>
      </c>
      <c r="O33" t="s">
        <v>689</v>
      </c>
      <c r="P33" t="s">
        <v>7490</v>
      </c>
      <c r="Q33" t="s">
        <v>7490</v>
      </c>
      <c r="R33" t="s">
        <v>86</v>
      </c>
      <c r="S33" t="s">
        <v>7324</v>
      </c>
      <c r="T33" t="s">
        <v>674</v>
      </c>
      <c r="U33">
        <v>2030</v>
      </c>
      <c r="V33" t="s">
        <v>673</v>
      </c>
      <c r="W33" t="s">
        <v>674</v>
      </c>
      <c r="X33">
        <v>2040</v>
      </c>
      <c r="Y33" t="s">
        <v>86</v>
      </c>
      <c r="Z33" t="s">
        <v>86</v>
      </c>
      <c r="AA33">
        <v>2040</v>
      </c>
      <c r="AB33">
        <v>2040</v>
      </c>
    </row>
    <row r="34" spans="1:28">
      <c r="A34">
        <v>33</v>
      </c>
      <c r="B34" t="s">
        <v>354</v>
      </c>
      <c r="D34" t="s">
        <v>7159</v>
      </c>
      <c r="H34" t="s">
        <v>355</v>
      </c>
      <c r="I34" t="s">
        <v>356</v>
      </c>
      <c r="J34">
        <v>-0.97499999999999998</v>
      </c>
      <c r="K34" t="s">
        <v>357</v>
      </c>
      <c r="L34">
        <v>100500</v>
      </c>
      <c r="N34">
        <v>31</v>
      </c>
      <c r="O34" t="s">
        <v>689</v>
      </c>
      <c r="P34" t="s">
        <v>7490</v>
      </c>
      <c r="Q34" t="s">
        <v>7490</v>
      </c>
      <c r="R34" t="s">
        <v>86</v>
      </c>
      <c r="S34" t="s">
        <v>7324</v>
      </c>
      <c r="T34" t="s">
        <v>674</v>
      </c>
      <c r="U34">
        <v>2030</v>
      </c>
      <c r="V34" t="s">
        <v>7490</v>
      </c>
      <c r="W34" t="s">
        <v>7490</v>
      </c>
      <c r="X34" t="s">
        <v>7490</v>
      </c>
      <c r="Y34" t="s">
        <v>689</v>
      </c>
      <c r="Z34" t="s">
        <v>689</v>
      </c>
      <c r="AA34" t="s">
        <v>7490</v>
      </c>
      <c r="AB34" t="s">
        <v>7490</v>
      </c>
    </row>
    <row r="35" spans="1:28">
      <c r="A35">
        <v>34</v>
      </c>
      <c r="B35" t="s">
        <v>282</v>
      </c>
      <c r="D35" t="s">
        <v>7166</v>
      </c>
      <c r="H35" t="s">
        <v>283</v>
      </c>
      <c r="I35" t="s">
        <v>284</v>
      </c>
      <c r="J35">
        <v>2.3E-2</v>
      </c>
      <c r="K35" t="s">
        <v>285</v>
      </c>
      <c r="L35">
        <v>213193</v>
      </c>
      <c r="N35">
        <v>31</v>
      </c>
      <c r="O35" t="s">
        <v>689</v>
      </c>
      <c r="P35" t="s">
        <v>7490</v>
      </c>
      <c r="Q35" t="s">
        <v>7490</v>
      </c>
      <c r="R35" t="s">
        <v>86</v>
      </c>
      <c r="S35" t="s">
        <v>265</v>
      </c>
      <c r="T35" t="s">
        <v>7490</v>
      </c>
      <c r="U35" t="s">
        <v>7490</v>
      </c>
      <c r="V35" t="s">
        <v>7490</v>
      </c>
      <c r="W35" t="s">
        <v>7490</v>
      </c>
      <c r="X35" t="s">
        <v>7490</v>
      </c>
      <c r="Y35" t="s">
        <v>689</v>
      </c>
      <c r="Z35" t="s">
        <v>689</v>
      </c>
      <c r="AA35" t="s">
        <v>7490</v>
      </c>
      <c r="AB35" t="s">
        <v>7490</v>
      </c>
    </row>
    <row r="36" spans="1:28">
      <c r="A36">
        <v>35</v>
      </c>
      <c r="B36" t="s">
        <v>908</v>
      </c>
      <c r="H36" t="s">
        <v>909</v>
      </c>
      <c r="I36" t="s">
        <v>910</v>
      </c>
      <c r="J36">
        <v>-0.40699999999999997</v>
      </c>
      <c r="K36" t="s">
        <v>911</v>
      </c>
      <c r="L36">
        <v>162000</v>
      </c>
      <c r="N36">
        <v>31</v>
      </c>
      <c r="O36" t="s">
        <v>86</v>
      </c>
      <c r="P36">
        <v>2016</v>
      </c>
      <c r="Q36">
        <v>2035</v>
      </c>
      <c r="R36" t="s">
        <v>86</v>
      </c>
      <c r="S36" t="s">
        <v>7324</v>
      </c>
      <c r="T36" t="s">
        <v>7366</v>
      </c>
      <c r="U36">
        <v>2035</v>
      </c>
      <c r="V36" t="s">
        <v>7490</v>
      </c>
      <c r="W36" t="s">
        <v>7490</v>
      </c>
      <c r="X36" t="s">
        <v>7490</v>
      </c>
      <c r="Y36" t="s">
        <v>689</v>
      </c>
      <c r="Z36" t="s">
        <v>689</v>
      </c>
      <c r="AA36" t="s">
        <v>7490</v>
      </c>
      <c r="AB36" t="s">
        <v>7490</v>
      </c>
    </row>
    <row r="37" spans="1:28">
      <c r="A37">
        <v>36</v>
      </c>
      <c r="B37" t="s">
        <v>881</v>
      </c>
      <c r="H37" t="s">
        <v>882</v>
      </c>
      <c r="I37" t="s">
        <v>883</v>
      </c>
      <c r="J37">
        <v>0.35199999999999998</v>
      </c>
      <c r="K37" t="s">
        <v>884</v>
      </c>
      <c r="L37">
        <v>171000</v>
      </c>
      <c r="N37">
        <v>31</v>
      </c>
      <c r="O37" t="s">
        <v>689</v>
      </c>
      <c r="P37" t="s">
        <v>7490</v>
      </c>
      <c r="Q37" t="s">
        <v>7490</v>
      </c>
      <c r="R37" t="s">
        <v>86</v>
      </c>
      <c r="S37" t="s">
        <v>7324</v>
      </c>
      <c r="T37" t="s">
        <v>7366</v>
      </c>
      <c r="U37">
        <v>2035</v>
      </c>
      <c r="V37" t="s">
        <v>7490</v>
      </c>
      <c r="W37" t="s">
        <v>7490</v>
      </c>
      <c r="X37" t="s">
        <v>7490</v>
      </c>
      <c r="Y37" t="s">
        <v>689</v>
      </c>
      <c r="Z37" t="s">
        <v>689</v>
      </c>
      <c r="AA37" t="s">
        <v>7490</v>
      </c>
      <c r="AB37" t="s">
        <v>7490</v>
      </c>
    </row>
    <row r="38" spans="1:28">
      <c r="A38">
        <v>37</v>
      </c>
      <c r="B38" t="s">
        <v>803</v>
      </c>
      <c r="H38" t="s">
        <v>804</v>
      </c>
      <c r="I38" t="s">
        <v>805</v>
      </c>
      <c r="J38">
        <v>-1E-3</v>
      </c>
      <c r="K38" t="s">
        <v>806</v>
      </c>
      <c r="L38">
        <v>103679</v>
      </c>
      <c r="N38">
        <v>24</v>
      </c>
      <c r="O38" t="s">
        <v>86</v>
      </c>
      <c r="P38">
        <v>2019</v>
      </c>
      <c r="Q38">
        <v>2025</v>
      </c>
      <c r="R38" t="s">
        <v>86</v>
      </c>
      <c r="S38" t="s">
        <v>7324</v>
      </c>
      <c r="T38" t="s">
        <v>674</v>
      </c>
      <c r="U38">
        <v>2030</v>
      </c>
      <c r="V38" t="s">
        <v>7490</v>
      </c>
      <c r="W38" t="s">
        <v>7490</v>
      </c>
      <c r="X38" t="s">
        <v>7490</v>
      </c>
      <c r="Y38" t="s">
        <v>689</v>
      </c>
      <c r="Z38" t="s">
        <v>689</v>
      </c>
      <c r="AA38" t="s">
        <v>7490</v>
      </c>
      <c r="AB38" t="s">
        <v>7490</v>
      </c>
    </row>
    <row r="39" spans="1:28">
      <c r="A39">
        <v>38</v>
      </c>
      <c r="B39" t="s">
        <v>286</v>
      </c>
      <c r="D39" t="s">
        <v>7166</v>
      </c>
      <c r="H39" t="s">
        <v>287</v>
      </c>
      <c r="I39" t="s">
        <v>288</v>
      </c>
      <c r="J39">
        <v>8.9999999999999993E-3</v>
      </c>
      <c r="K39" t="s">
        <v>289</v>
      </c>
      <c r="L39">
        <v>312757</v>
      </c>
      <c r="N39">
        <v>31</v>
      </c>
      <c r="O39" t="s">
        <v>689</v>
      </c>
      <c r="P39" t="s">
        <v>7490</v>
      </c>
      <c r="Q39" t="s">
        <v>7490</v>
      </c>
      <c r="R39" t="s">
        <v>689</v>
      </c>
      <c r="S39" t="s">
        <v>689</v>
      </c>
      <c r="T39" t="s">
        <v>7490</v>
      </c>
      <c r="U39" t="s">
        <v>7490</v>
      </c>
      <c r="V39" t="s">
        <v>7490</v>
      </c>
      <c r="W39" t="s">
        <v>7490</v>
      </c>
      <c r="X39" t="s">
        <v>7490</v>
      </c>
      <c r="Y39" t="s">
        <v>689</v>
      </c>
      <c r="Z39" t="s">
        <v>689</v>
      </c>
      <c r="AA39" t="s">
        <v>7490</v>
      </c>
      <c r="AB39" t="s">
        <v>7490</v>
      </c>
    </row>
    <row r="40" spans="1:28">
      <c r="A40">
        <v>39</v>
      </c>
      <c r="B40" t="s">
        <v>622</v>
      </c>
      <c r="D40" t="s">
        <v>7166</v>
      </c>
      <c r="H40" t="s">
        <v>623</v>
      </c>
      <c r="I40" t="s">
        <v>624</v>
      </c>
      <c r="J40">
        <v>0.374</v>
      </c>
      <c r="K40" t="s">
        <v>625</v>
      </c>
      <c r="L40">
        <v>227855</v>
      </c>
      <c r="N40">
        <v>31</v>
      </c>
      <c r="O40" t="s">
        <v>86</v>
      </c>
      <c r="P40">
        <v>2017</v>
      </c>
      <c r="Q40">
        <v>2020</v>
      </c>
      <c r="R40" t="s">
        <v>689</v>
      </c>
      <c r="S40" t="s">
        <v>689</v>
      </c>
      <c r="T40" t="s">
        <v>7490</v>
      </c>
      <c r="U40" t="s">
        <v>7490</v>
      </c>
      <c r="V40" t="s">
        <v>7490</v>
      </c>
      <c r="W40" t="s">
        <v>7490</v>
      </c>
      <c r="X40" t="s">
        <v>7490</v>
      </c>
      <c r="Y40" t="s">
        <v>689</v>
      </c>
      <c r="Z40" t="s">
        <v>689</v>
      </c>
      <c r="AA40" t="s">
        <v>7490</v>
      </c>
      <c r="AB40" t="s">
        <v>7490</v>
      </c>
    </row>
    <row r="41" spans="1:28">
      <c r="A41">
        <v>40</v>
      </c>
      <c r="B41" t="s">
        <v>1908</v>
      </c>
      <c r="H41" t="s">
        <v>1909</v>
      </c>
      <c r="I41" t="s">
        <v>1910</v>
      </c>
      <c r="J41">
        <v>-0.70599999999999996</v>
      </c>
      <c r="K41" t="s">
        <v>1911</v>
      </c>
      <c r="L41">
        <v>248243</v>
      </c>
      <c r="N41">
        <v>20</v>
      </c>
      <c r="O41" t="s">
        <v>689</v>
      </c>
      <c r="P41" t="s">
        <v>7490</v>
      </c>
      <c r="Q41" t="s">
        <v>7490</v>
      </c>
      <c r="R41" t="s">
        <v>86</v>
      </c>
      <c r="S41" t="s">
        <v>7324</v>
      </c>
      <c r="T41" t="s">
        <v>674</v>
      </c>
      <c r="U41" t="s">
        <v>3086</v>
      </c>
      <c r="V41" t="s">
        <v>673</v>
      </c>
      <c r="W41" t="s">
        <v>674</v>
      </c>
      <c r="X41" t="s">
        <v>4274</v>
      </c>
      <c r="Y41" t="s">
        <v>86</v>
      </c>
      <c r="Z41" t="s">
        <v>86</v>
      </c>
      <c r="AA41" t="s">
        <v>4274</v>
      </c>
      <c r="AB41" t="s">
        <v>4274</v>
      </c>
    </row>
    <row r="42" spans="1:28">
      <c r="A42">
        <v>41</v>
      </c>
      <c r="B42" t="s">
        <v>1354</v>
      </c>
      <c r="H42" t="s">
        <v>1355</v>
      </c>
      <c r="I42" t="s">
        <v>1356</v>
      </c>
      <c r="J42">
        <v>0.59499999999999997</v>
      </c>
      <c r="K42" t="s">
        <v>1357</v>
      </c>
      <c r="L42">
        <v>74067</v>
      </c>
      <c r="N42">
        <v>9</v>
      </c>
      <c r="O42" t="s">
        <v>86</v>
      </c>
      <c r="P42">
        <v>2016</v>
      </c>
      <c r="Q42">
        <v>2020</v>
      </c>
      <c r="R42" t="s">
        <v>86</v>
      </c>
      <c r="S42" t="s">
        <v>7324</v>
      </c>
      <c r="T42" t="s">
        <v>674</v>
      </c>
      <c r="U42">
        <v>2031</v>
      </c>
      <c r="V42" t="s">
        <v>7490</v>
      </c>
      <c r="W42" t="s">
        <v>7490</v>
      </c>
      <c r="X42" t="s">
        <v>7490</v>
      </c>
      <c r="Y42" t="s">
        <v>86</v>
      </c>
      <c r="Z42" t="s">
        <v>689</v>
      </c>
      <c r="AA42" t="s">
        <v>7490</v>
      </c>
      <c r="AB42" t="s">
        <v>7490</v>
      </c>
    </row>
    <row r="43" spans="1:28">
      <c r="A43">
        <v>42</v>
      </c>
      <c r="B43" t="s">
        <v>181</v>
      </c>
      <c r="H43" t="s">
        <v>182</v>
      </c>
      <c r="I43" t="s">
        <v>183</v>
      </c>
      <c r="J43">
        <v>0.223</v>
      </c>
      <c r="K43" t="s">
        <v>184</v>
      </c>
      <c r="L43">
        <v>60500</v>
      </c>
      <c r="N43">
        <v>10</v>
      </c>
      <c r="O43" t="s">
        <v>689</v>
      </c>
      <c r="P43" t="s">
        <v>7490</v>
      </c>
      <c r="Q43" t="s">
        <v>7490</v>
      </c>
      <c r="R43" t="s">
        <v>689</v>
      </c>
      <c r="S43" t="s">
        <v>689</v>
      </c>
      <c r="T43" t="s">
        <v>7490</v>
      </c>
      <c r="U43" t="s">
        <v>7490</v>
      </c>
      <c r="V43" t="s">
        <v>7490</v>
      </c>
      <c r="W43" t="s">
        <v>7490</v>
      </c>
      <c r="X43" t="s">
        <v>7490</v>
      </c>
      <c r="Y43" t="s">
        <v>689</v>
      </c>
      <c r="Z43" t="s">
        <v>689</v>
      </c>
      <c r="AA43" t="s">
        <v>7490</v>
      </c>
      <c r="AB43" t="s">
        <v>7490</v>
      </c>
    </row>
    <row r="44" spans="1:28">
      <c r="A44">
        <v>43</v>
      </c>
      <c r="B44" t="s">
        <v>187</v>
      </c>
      <c r="D44" t="s">
        <v>7162</v>
      </c>
      <c r="H44" t="s">
        <v>188</v>
      </c>
      <c r="I44" t="s">
        <v>189</v>
      </c>
      <c r="J44">
        <v>-0.159</v>
      </c>
      <c r="K44" t="s">
        <v>190</v>
      </c>
      <c r="L44">
        <v>313067</v>
      </c>
      <c r="N44">
        <v>11</v>
      </c>
      <c r="O44" t="s">
        <v>86</v>
      </c>
      <c r="P44">
        <v>2015</v>
      </c>
      <c r="Q44">
        <v>2020</v>
      </c>
      <c r="R44" t="s">
        <v>86</v>
      </c>
      <c r="S44" t="s">
        <v>265</v>
      </c>
      <c r="T44" t="s">
        <v>7490</v>
      </c>
      <c r="U44" t="s">
        <v>7490</v>
      </c>
      <c r="V44" t="s">
        <v>7490</v>
      </c>
      <c r="W44" t="s">
        <v>7490</v>
      </c>
      <c r="X44" t="s">
        <v>7490</v>
      </c>
      <c r="Y44" t="s">
        <v>689</v>
      </c>
      <c r="Z44" t="s">
        <v>689</v>
      </c>
      <c r="AA44" t="s">
        <v>7490</v>
      </c>
      <c r="AB44" t="s">
        <v>7490</v>
      </c>
    </row>
    <row r="45" spans="1:28">
      <c r="A45">
        <v>44</v>
      </c>
      <c r="B45" t="s">
        <v>191</v>
      </c>
      <c r="H45" t="s">
        <v>192</v>
      </c>
      <c r="I45" t="s">
        <v>193</v>
      </c>
      <c r="J45">
        <v>0.68400000000000005</v>
      </c>
      <c r="K45" t="s">
        <v>194</v>
      </c>
      <c r="L45">
        <v>570895</v>
      </c>
      <c r="N45">
        <v>10</v>
      </c>
      <c r="O45" t="s">
        <v>689</v>
      </c>
      <c r="P45" t="s">
        <v>7490</v>
      </c>
      <c r="Q45" t="s">
        <v>7490</v>
      </c>
      <c r="R45" t="s">
        <v>689</v>
      </c>
      <c r="S45" t="s">
        <v>689</v>
      </c>
      <c r="T45" t="s">
        <v>7490</v>
      </c>
      <c r="U45" t="s">
        <v>7490</v>
      </c>
      <c r="V45" t="s">
        <v>7490</v>
      </c>
      <c r="W45" t="s">
        <v>7490</v>
      </c>
      <c r="X45" t="s">
        <v>7490</v>
      </c>
      <c r="Y45" t="s">
        <v>689</v>
      </c>
      <c r="Z45" t="s">
        <v>689</v>
      </c>
      <c r="AA45" t="s">
        <v>7490</v>
      </c>
      <c r="AB45" t="s">
        <v>7490</v>
      </c>
    </row>
    <row r="46" spans="1:28">
      <c r="A46">
        <v>45</v>
      </c>
      <c r="B46" t="s">
        <v>199</v>
      </c>
      <c r="D46" t="s">
        <v>7166</v>
      </c>
      <c r="H46" t="s">
        <v>200</v>
      </c>
      <c r="I46" t="s">
        <v>201</v>
      </c>
      <c r="J46">
        <v>0</v>
      </c>
      <c r="K46" t="s">
        <v>202</v>
      </c>
      <c r="L46">
        <v>179415</v>
      </c>
      <c r="N46">
        <v>23</v>
      </c>
      <c r="O46" t="s">
        <v>689</v>
      </c>
      <c r="P46" t="s">
        <v>7490</v>
      </c>
      <c r="Q46" t="s">
        <v>7490</v>
      </c>
      <c r="R46" t="s">
        <v>689</v>
      </c>
      <c r="S46" t="s">
        <v>689</v>
      </c>
      <c r="T46" t="s">
        <v>7490</v>
      </c>
      <c r="U46" t="s">
        <v>7490</v>
      </c>
      <c r="V46" t="s">
        <v>7490</v>
      </c>
      <c r="W46" t="s">
        <v>7490</v>
      </c>
      <c r="X46" t="s">
        <v>7490</v>
      </c>
      <c r="Y46" t="s">
        <v>689</v>
      </c>
      <c r="Z46" t="s">
        <v>689</v>
      </c>
      <c r="AA46" t="s">
        <v>7490</v>
      </c>
      <c r="AB46" t="s">
        <v>7490</v>
      </c>
    </row>
    <row r="47" spans="1:28">
      <c r="A47">
        <v>46</v>
      </c>
      <c r="B47" t="s">
        <v>212</v>
      </c>
      <c r="H47" t="s">
        <v>213</v>
      </c>
      <c r="I47" t="s">
        <v>214</v>
      </c>
      <c r="J47">
        <v>-2.1999999999999999E-2</v>
      </c>
      <c r="K47" t="s">
        <v>215</v>
      </c>
      <c r="L47">
        <v>470100</v>
      </c>
      <c r="N47">
        <v>31</v>
      </c>
      <c r="O47" t="s">
        <v>86</v>
      </c>
      <c r="P47">
        <v>2021</v>
      </c>
      <c r="Q47">
        <v>2030</v>
      </c>
      <c r="R47" t="s">
        <v>86</v>
      </c>
      <c r="S47" t="s">
        <v>7324</v>
      </c>
      <c r="T47" t="s">
        <v>674</v>
      </c>
      <c r="U47" t="s">
        <v>3086</v>
      </c>
      <c r="V47" t="s">
        <v>7490</v>
      </c>
      <c r="W47" t="s">
        <v>7490</v>
      </c>
      <c r="X47" t="s">
        <v>7490</v>
      </c>
      <c r="Y47" t="s">
        <v>689</v>
      </c>
      <c r="Z47" t="s">
        <v>689</v>
      </c>
      <c r="AA47" t="s">
        <v>7490</v>
      </c>
      <c r="AB47" t="s">
        <v>7490</v>
      </c>
    </row>
    <row r="48" spans="1:28">
      <c r="A48">
        <v>47</v>
      </c>
      <c r="B48" t="s">
        <v>216</v>
      </c>
      <c r="D48" t="s">
        <v>7166</v>
      </c>
      <c r="H48" t="s">
        <v>217</v>
      </c>
      <c r="I48" t="s">
        <v>218</v>
      </c>
      <c r="J48">
        <v>0.45400000000000001</v>
      </c>
      <c r="K48" t="s">
        <v>219</v>
      </c>
      <c r="L48">
        <v>273053</v>
      </c>
      <c r="N48">
        <v>16</v>
      </c>
      <c r="O48" t="s">
        <v>86</v>
      </c>
      <c r="P48">
        <v>2015</v>
      </c>
      <c r="Q48">
        <v>2020</v>
      </c>
      <c r="R48" t="s">
        <v>86</v>
      </c>
      <c r="S48" t="s">
        <v>7324</v>
      </c>
      <c r="T48" t="s">
        <v>674</v>
      </c>
      <c r="U48">
        <v>2025</v>
      </c>
      <c r="V48" t="s">
        <v>7490</v>
      </c>
      <c r="W48" t="s">
        <v>7490</v>
      </c>
      <c r="X48" t="s">
        <v>7490</v>
      </c>
      <c r="Y48" t="s">
        <v>689</v>
      </c>
      <c r="Z48" t="s">
        <v>689</v>
      </c>
      <c r="AA48" t="s">
        <v>7490</v>
      </c>
      <c r="AB48" t="s">
        <v>7490</v>
      </c>
    </row>
    <row r="49" spans="1:28">
      <c r="A49">
        <v>48</v>
      </c>
      <c r="B49" t="s">
        <v>220</v>
      </c>
      <c r="H49" t="s">
        <v>221</v>
      </c>
      <c r="I49" t="s">
        <v>222</v>
      </c>
      <c r="J49">
        <v>-0.28399999999999997</v>
      </c>
      <c r="K49" t="s">
        <v>223</v>
      </c>
      <c r="L49">
        <v>169198</v>
      </c>
      <c r="N49">
        <v>31</v>
      </c>
      <c r="O49" t="s">
        <v>689</v>
      </c>
      <c r="P49" t="s">
        <v>7490</v>
      </c>
      <c r="Q49" t="s">
        <v>7490</v>
      </c>
      <c r="R49" t="s">
        <v>86</v>
      </c>
      <c r="S49" t="s">
        <v>7324</v>
      </c>
      <c r="T49" t="s">
        <v>7366</v>
      </c>
      <c r="U49">
        <v>2030</v>
      </c>
      <c r="V49" t="s">
        <v>7490</v>
      </c>
      <c r="W49" t="s">
        <v>7490</v>
      </c>
      <c r="X49" t="s">
        <v>7490</v>
      </c>
      <c r="Y49" t="s">
        <v>689</v>
      </c>
      <c r="Z49" t="s">
        <v>689</v>
      </c>
      <c r="AA49" t="s">
        <v>7490</v>
      </c>
      <c r="AB49" t="s">
        <v>7490</v>
      </c>
    </row>
    <row r="50" spans="1:28">
      <c r="A50">
        <v>49</v>
      </c>
      <c r="B50" t="s">
        <v>334</v>
      </c>
      <c r="H50" t="s">
        <v>335</v>
      </c>
      <c r="I50" t="s">
        <v>336</v>
      </c>
      <c r="J50">
        <v>-0.35399999999999998</v>
      </c>
      <c r="K50" t="s">
        <v>337</v>
      </c>
      <c r="L50">
        <v>159104</v>
      </c>
      <c r="N50">
        <v>31</v>
      </c>
      <c r="O50" t="s">
        <v>86</v>
      </c>
      <c r="P50">
        <v>2015</v>
      </c>
      <c r="Q50">
        <v>2050</v>
      </c>
      <c r="R50" t="s">
        <v>86</v>
      </c>
      <c r="S50" t="s">
        <v>7324</v>
      </c>
      <c r="T50" t="s">
        <v>7366</v>
      </c>
      <c r="U50">
        <v>2030</v>
      </c>
      <c r="V50" t="s">
        <v>7490</v>
      </c>
      <c r="W50" t="s">
        <v>7490</v>
      </c>
      <c r="X50" t="s">
        <v>7490</v>
      </c>
      <c r="Y50" t="s">
        <v>689</v>
      </c>
      <c r="Z50" t="s">
        <v>689</v>
      </c>
      <c r="AA50" t="s">
        <v>7490</v>
      </c>
      <c r="AB50" t="s">
        <v>7490</v>
      </c>
    </row>
    <row r="51" spans="1:28">
      <c r="A51">
        <v>50</v>
      </c>
      <c r="B51" t="s">
        <v>236</v>
      </c>
      <c r="D51" t="s">
        <v>7166</v>
      </c>
      <c r="H51" t="s">
        <v>237</v>
      </c>
      <c r="I51" t="s">
        <v>238</v>
      </c>
      <c r="J51">
        <v>-2.5000000000000001E-2</v>
      </c>
      <c r="K51" t="s">
        <v>239</v>
      </c>
      <c r="L51">
        <v>8200</v>
      </c>
      <c r="N51">
        <v>28</v>
      </c>
      <c r="O51" t="s">
        <v>689</v>
      </c>
      <c r="P51" t="s">
        <v>7490</v>
      </c>
      <c r="Q51" t="s">
        <v>7490</v>
      </c>
      <c r="R51" t="s">
        <v>689</v>
      </c>
      <c r="S51" t="s">
        <v>689</v>
      </c>
      <c r="T51" t="s">
        <v>7490</v>
      </c>
      <c r="U51" t="s">
        <v>7490</v>
      </c>
      <c r="V51" t="s">
        <v>7490</v>
      </c>
      <c r="W51" t="s">
        <v>7490</v>
      </c>
      <c r="X51" t="s">
        <v>7490</v>
      </c>
      <c r="Y51" t="s">
        <v>689</v>
      </c>
      <c r="Z51" t="s">
        <v>689</v>
      </c>
      <c r="AA51" t="s">
        <v>7490</v>
      </c>
      <c r="AB51" t="s">
        <v>7490</v>
      </c>
    </row>
    <row r="52" spans="1:28">
      <c r="A52">
        <v>51</v>
      </c>
      <c r="B52" t="s">
        <v>290</v>
      </c>
      <c r="D52" t="s">
        <v>7162</v>
      </c>
      <c r="H52" t="s">
        <v>291</v>
      </c>
      <c r="I52" t="s">
        <v>292</v>
      </c>
      <c r="J52">
        <v>-0.25600000000000001</v>
      </c>
      <c r="K52" t="s">
        <v>293</v>
      </c>
      <c r="L52">
        <v>325108</v>
      </c>
      <c r="N52">
        <v>14</v>
      </c>
      <c r="O52" t="s">
        <v>689</v>
      </c>
      <c r="P52" t="s">
        <v>7490</v>
      </c>
      <c r="Q52" t="s">
        <v>7490</v>
      </c>
      <c r="R52" t="s">
        <v>86</v>
      </c>
      <c r="S52" t="s">
        <v>870</v>
      </c>
      <c r="T52" t="s">
        <v>7490</v>
      </c>
      <c r="U52" t="s">
        <v>7490</v>
      </c>
      <c r="V52" t="s">
        <v>7490</v>
      </c>
      <c r="W52" t="s">
        <v>7490</v>
      </c>
      <c r="X52" t="s">
        <v>7490</v>
      </c>
      <c r="Y52" t="s">
        <v>689</v>
      </c>
      <c r="Z52" t="s">
        <v>689</v>
      </c>
      <c r="AA52" t="s">
        <v>7490</v>
      </c>
      <c r="AB52" t="s">
        <v>7490</v>
      </c>
    </row>
    <row r="53" spans="1:28">
      <c r="A53">
        <v>52</v>
      </c>
      <c r="B53" t="s">
        <v>314</v>
      </c>
      <c r="H53" t="s">
        <v>315</v>
      </c>
      <c r="I53" t="s">
        <v>316</v>
      </c>
      <c r="J53">
        <v>0</v>
      </c>
      <c r="K53" t="s">
        <v>317</v>
      </c>
      <c r="L53">
        <v>252500</v>
      </c>
      <c r="N53">
        <v>31</v>
      </c>
      <c r="O53" t="s">
        <v>689</v>
      </c>
      <c r="P53" t="s">
        <v>7490</v>
      </c>
      <c r="Q53" t="s">
        <v>7490</v>
      </c>
      <c r="R53" t="s">
        <v>86</v>
      </c>
      <c r="S53" t="s">
        <v>870</v>
      </c>
      <c r="T53" t="s">
        <v>7490</v>
      </c>
      <c r="U53" t="s">
        <v>7490</v>
      </c>
      <c r="V53" t="s">
        <v>7490</v>
      </c>
      <c r="W53" t="s">
        <v>7490</v>
      </c>
      <c r="X53" t="s">
        <v>7490</v>
      </c>
      <c r="Y53" t="s">
        <v>86</v>
      </c>
      <c r="Z53" t="s">
        <v>689</v>
      </c>
      <c r="AA53" t="s">
        <v>7490</v>
      </c>
      <c r="AB53" t="s">
        <v>7490</v>
      </c>
    </row>
    <row r="54" spans="1:28">
      <c r="A54">
        <v>53</v>
      </c>
      <c r="B54" t="s">
        <v>318</v>
      </c>
      <c r="H54" t="s">
        <v>319</v>
      </c>
      <c r="I54" t="s">
        <v>320</v>
      </c>
      <c r="J54">
        <v>0.23200000000000001</v>
      </c>
      <c r="K54" t="s">
        <v>321</v>
      </c>
      <c r="L54">
        <v>409000</v>
      </c>
      <c r="N54">
        <v>31</v>
      </c>
      <c r="O54" t="s">
        <v>689</v>
      </c>
      <c r="P54" t="s">
        <v>7490</v>
      </c>
      <c r="Q54" t="s">
        <v>7490</v>
      </c>
      <c r="R54" t="s">
        <v>86</v>
      </c>
      <c r="S54" t="s">
        <v>265</v>
      </c>
      <c r="T54" t="s">
        <v>7490</v>
      </c>
      <c r="U54" t="s">
        <v>7490</v>
      </c>
      <c r="V54" t="s">
        <v>7490</v>
      </c>
      <c r="W54" t="s">
        <v>7490</v>
      </c>
      <c r="X54" t="s">
        <v>7490</v>
      </c>
      <c r="Y54" t="s">
        <v>689</v>
      </c>
      <c r="Z54" t="s">
        <v>689</v>
      </c>
      <c r="AA54" t="s">
        <v>7490</v>
      </c>
      <c r="AB54" t="s">
        <v>7490</v>
      </c>
    </row>
    <row r="55" spans="1:28">
      <c r="A55">
        <v>54</v>
      </c>
      <c r="B55" t="s">
        <v>338</v>
      </c>
      <c r="D55" t="s">
        <v>7166</v>
      </c>
      <c r="H55" t="s">
        <v>339</v>
      </c>
      <c r="I55" t="s">
        <v>340</v>
      </c>
      <c r="J55">
        <v>6.5000000000000002E-2</v>
      </c>
      <c r="K55" t="s">
        <v>341</v>
      </c>
      <c r="L55">
        <v>175853</v>
      </c>
      <c r="N55">
        <v>31</v>
      </c>
      <c r="O55" t="s">
        <v>689</v>
      </c>
      <c r="P55" t="s">
        <v>7490</v>
      </c>
      <c r="Q55" t="s">
        <v>7490</v>
      </c>
      <c r="R55" t="s">
        <v>86</v>
      </c>
      <c r="S55" t="s">
        <v>870</v>
      </c>
      <c r="T55" t="s">
        <v>7490</v>
      </c>
      <c r="U55" t="s">
        <v>7490</v>
      </c>
      <c r="V55" t="s">
        <v>7490</v>
      </c>
      <c r="W55" t="s">
        <v>7490</v>
      </c>
      <c r="X55" t="s">
        <v>7490</v>
      </c>
      <c r="Y55" t="s">
        <v>689</v>
      </c>
      <c r="Z55" t="s">
        <v>689</v>
      </c>
      <c r="AA55" t="s">
        <v>7490</v>
      </c>
      <c r="AB55" t="s">
        <v>7490</v>
      </c>
    </row>
    <row r="56" spans="1:28">
      <c r="A56">
        <v>55</v>
      </c>
      <c r="B56" t="s">
        <v>278</v>
      </c>
      <c r="D56" t="s">
        <v>7166</v>
      </c>
      <c r="H56" t="s">
        <v>279</v>
      </c>
      <c r="I56" t="s">
        <v>280</v>
      </c>
      <c r="J56">
        <v>0.13600000000000001</v>
      </c>
      <c r="K56" t="s">
        <v>281</v>
      </c>
      <c r="L56">
        <v>206417</v>
      </c>
      <c r="N56">
        <v>31</v>
      </c>
      <c r="O56" t="s">
        <v>689</v>
      </c>
      <c r="P56" t="s">
        <v>7490</v>
      </c>
      <c r="Q56" t="s">
        <v>7490</v>
      </c>
      <c r="R56" t="s">
        <v>689</v>
      </c>
      <c r="S56" t="s">
        <v>689</v>
      </c>
      <c r="T56" t="s">
        <v>7490</v>
      </c>
      <c r="U56" t="s">
        <v>7490</v>
      </c>
      <c r="V56" t="s">
        <v>7490</v>
      </c>
      <c r="W56" t="s">
        <v>7490</v>
      </c>
      <c r="X56" t="s">
        <v>7490</v>
      </c>
      <c r="Y56" t="s">
        <v>689</v>
      </c>
      <c r="Z56" t="s">
        <v>689</v>
      </c>
      <c r="AA56" t="s">
        <v>7490</v>
      </c>
      <c r="AB56" t="s">
        <v>7490</v>
      </c>
    </row>
    <row r="57" spans="1:28">
      <c r="A57">
        <v>56</v>
      </c>
      <c r="B57" t="s">
        <v>1040</v>
      </c>
      <c r="D57" t="s">
        <v>7166</v>
      </c>
      <c r="H57" t="s">
        <v>1041</v>
      </c>
      <c r="I57" t="s">
        <v>1042</v>
      </c>
      <c r="J57">
        <v>1.9E-2</v>
      </c>
      <c r="K57" t="s">
        <v>1043</v>
      </c>
      <c r="L57">
        <v>211304</v>
      </c>
      <c r="N57">
        <v>31</v>
      </c>
      <c r="O57" t="s">
        <v>86</v>
      </c>
      <c r="P57">
        <v>2017</v>
      </c>
      <c r="Q57">
        <v>2030</v>
      </c>
      <c r="R57" t="s">
        <v>689</v>
      </c>
      <c r="S57" t="s">
        <v>689</v>
      </c>
      <c r="T57" t="s">
        <v>7490</v>
      </c>
      <c r="U57" t="s">
        <v>7490</v>
      </c>
      <c r="V57" t="s">
        <v>7490</v>
      </c>
      <c r="W57" t="s">
        <v>7490</v>
      </c>
      <c r="X57" t="s">
        <v>7490</v>
      </c>
      <c r="Y57" t="s">
        <v>689</v>
      </c>
      <c r="Z57" t="s">
        <v>689</v>
      </c>
      <c r="AA57" t="s">
        <v>7490</v>
      </c>
      <c r="AB57" t="s">
        <v>7490</v>
      </c>
    </row>
    <row r="58" spans="1:28">
      <c r="A58">
        <v>57</v>
      </c>
      <c r="B58" t="s">
        <v>322</v>
      </c>
      <c r="D58" t="s">
        <v>7159</v>
      </c>
      <c r="H58" t="s">
        <v>323</v>
      </c>
      <c r="I58" t="s">
        <v>324</v>
      </c>
      <c r="J58">
        <v>-0.69799999999999995</v>
      </c>
      <c r="K58" t="s">
        <v>325</v>
      </c>
      <c r="L58">
        <v>13200</v>
      </c>
      <c r="N58">
        <v>13</v>
      </c>
      <c r="O58" t="s">
        <v>689</v>
      </c>
      <c r="P58" t="s">
        <v>7490</v>
      </c>
      <c r="Q58" t="s">
        <v>7490</v>
      </c>
      <c r="R58" t="s">
        <v>86</v>
      </c>
      <c r="S58" t="s">
        <v>870</v>
      </c>
      <c r="T58" t="s">
        <v>7490</v>
      </c>
      <c r="U58" t="s">
        <v>7490</v>
      </c>
      <c r="V58" t="s">
        <v>7490</v>
      </c>
      <c r="W58" t="s">
        <v>7490</v>
      </c>
      <c r="X58" t="s">
        <v>7490</v>
      </c>
      <c r="Y58" t="s">
        <v>689</v>
      </c>
      <c r="Z58" t="s">
        <v>689</v>
      </c>
      <c r="AA58" t="s">
        <v>7490</v>
      </c>
      <c r="AB58" t="s">
        <v>7490</v>
      </c>
    </row>
    <row r="59" spans="1:28">
      <c r="A59">
        <v>58</v>
      </c>
      <c r="B59" t="s">
        <v>326</v>
      </c>
      <c r="H59" t="s">
        <v>327</v>
      </c>
      <c r="I59" t="s">
        <v>328</v>
      </c>
      <c r="J59">
        <v>-3.5999999999999997E-2</v>
      </c>
      <c r="K59" t="s">
        <v>329</v>
      </c>
      <c r="L59">
        <v>456965</v>
      </c>
      <c r="N59">
        <v>25</v>
      </c>
      <c r="O59" t="s">
        <v>689</v>
      </c>
      <c r="P59" t="s">
        <v>7490</v>
      </c>
      <c r="Q59" t="s">
        <v>7490</v>
      </c>
      <c r="R59" t="s">
        <v>86</v>
      </c>
      <c r="S59" t="s">
        <v>870</v>
      </c>
      <c r="T59" t="s">
        <v>7490</v>
      </c>
      <c r="U59" t="s">
        <v>7490</v>
      </c>
      <c r="V59" t="s">
        <v>7490</v>
      </c>
      <c r="W59" t="s">
        <v>7490</v>
      </c>
      <c r="X59" t="s">
        <v>7490</v>
      </c>
      <c r="Y59" t="s">
        <v>689</v>
      </c>
      <c r="Z59" t="s">
        <v>689</v>
      </c>
      <c r="AA59" t="s">
        <v>7490</v>
      </c>
      <c r="AB59" t="s">
        <v>7490</v>
      </c>
    </row>
    <row r="60" spans="1:28">
      <c r="A60">
        <v>59</v>
      </c>
      <c r="B60" t="s">
        <v>1028</v>
      </c>
      <c r="H60" t="s">
        <v>1029</v>
      </c>
      <c r="I60" t="s">
        <v>1030</v>
      </c>
      <c r="J60">
        <v>-0.28399999999999997</v>
      </c>
      <c r="K60" t="s">
        <v>1031</v>
      </c>
      <c r="L60">
        <v>194173</v>
      </c>
      <c r="N60">
        <v>31</v>
      </c>
      <c r="O60" t="s">
        <v>689</v>
      </c>
      <c r="P60" t="s">
        <v>7490</v>
      </c>
      <c r="Q60" t="s">
        <v>7490</v>
      </c>
      <c r="R60" t="s">
        <v>86</v>
      </c>
      <c r="S60" t="s">
        <v>870</v>
      </c>
      <c r="T60" t="s">
        <v>7490</v>
      </c>
      <c r="U60" t="s">
        <v>7490</v>
      </c>
      <c r="V60" t="s">
        <v>7490</v>
      </c>
      <c r="W60" t="s">
        <v>7490</v>
      </c>
      <c r="X60" t="s">
        <v>7490</v>
      </c>
      <c r="Y60" t="s">
        <v>86</v>
      </c>
      <c r="Z60" t="s">
        <v>689</v>
      </c>
      <c r="AA60" t="s">
        <v>7490</v>
      </c>
      <c r="AB60" t="s">
        <v>7490</v>
      </c>
    </row>
    <row r="61" spans="1:28">
      <c r="A61">
        <v>60</v>
      </c>
      <c r="B61" t="s">
        <v>350</v>
      </c>
      <c r="D61" t="s">
        <v>7159</v>
      </c>
      <c r="H61" t="s">
        <v>351</v>
      </c>
      <c r="I61" t="s">
        <v>352</v>
      </c>
      <c r="J61">
        <v>-0.64400000000000002</v>
      </c>
      <c r="K61" t="s">
        <v>353</v>
      </c>
      <c r="L61">
        <v>18300</v>
      </c>
      <c r="N61">
        <v>14</v>
      </c>
      <c r="O61" t="s">
        <v>689</v>
      </c>
      <c r="P61" t="s">
        <v>7490</v>
      </c>
      <c r="Q61" t="s">
        <v>7490</v>
      </c>
      <c r="R61" t="s">
        <v>689</v>
      </c>
      <c r="S61" t="s">
        <v>689</v>
      </c>
      <c r="T61" t="s">
        <v>7490</v>
      </c>
      <c r="U61" t="s">
        <v>7490</v>
      </c>
      <c r="V61" t="s">
        <v>7490</v>
      </c>
      <c r="W61" t="s">
        <v>7490</v>
      </c>
      <c r="X61" t="s">
        <v>7490</v>
      </c>
      <c r="Y61" t="s">
        <v>689</v>
      </c>
      <c r="Z61" t="s">
        <v>689</v>
      </c>
      <c r="AA61" t="s">
        <v>7490</v>
      </c>
      <c r="AB61" t="s">
        <v>7490</v>
      </c>
    </row>
    <row r="62" spans="1:28">
      <c r="A62">
        <v>61</v>
      </c>
      <c r="B62" t="s">
        <v>366</v>
      </c>
      <c r="H62" t="s">
        <v>367</v>
      </c>
      <c r="I62" t="s">
        <v>368</v>
      </c>
      <c r="J62">
        <v>-0.44</v>
      </c>
      <c r="K62" t="s">
        <v>369</v>
      </c>
      <c r="L62">
        <v>204994</v>
      </c>
      <c r="N62">
        <v>18</v>
      </c>
      <c r="O62" t="s">
        <v>689</v>
      </c>
      <c r="P62" t="s">
        <v>7490</v>
      </c>
      <c r="Q62" t="s">
        <v>7490</v>
      </c>
      <c r="R62" t="s">
        <v>86</v>
      </c>
      <c r="S62" t="s">
        <v>870</v>
      </c>
      <c r="T62" t="s">
        <v>7490</v>
      </c>
      <c r="U62" t="s">
        <v>7490</v>
      </c>
      <c r="V62" t="s">
        <v>7490</v>
      </c>
      <c r="W62" t="s">
        <v>7490</v>
      </c>
      <c r="X62" t="s">
        <v>7490</v>
      </c>
      <c r="Y62" t="s">
        <v>86</v>
      </c>
      <c r="Z62" t="s">
        <v>689</v>
      </c>
      <c r="AA62" t="s">
        <v>7490</v>
      </c>
      <c r="AB62" t="s">
        <v>7490</v>
      </c>
    </row>
    <row r="63" spans="1:28">
      <c r="A63">
        <v>62</v>
      </c>
      <c r="B63" t="s">
        <v>374</v>
      </c>
      <c r="D63" t="s">
        <v>7166</v>
      </c>
      <c r="H63" t="s">
        <v>375</v>
      </c>
      <c r="I63" t="s">
        <v>376</v>
      </c>
      <c r="J63">
        <v>-4.2000000000000003E-2</v>
      </c>
      <c r="K63" t="s">
        <v>377</v>
      </c>
      <c r="L63">
        <v>214660</v>
      </c>
      <c r="N63">
        <v>17</v>
      </c>
      <c r="O63" t="s">
        <v>86</v>
      </c>
      <c r="P63">
        <v>2017</v>
      </c>
      <c r="Q63">
        <v>2020</v>
      </c>
      <c r="R63" t="s">
        <v>86</v>
      </c>
      <c r="S63" t="s">
        <v>870</v>
      </c>
      <c r="T63" t="s">
        <v>7490</v>
      </c>
      <c r="U63" t="s">
        <v>7490</v>
      </c>
      <c r="V63" t="s">
        <v>7490</v>
      </c>
      <c r="W63" t="s">
        <v>7490</v>
      </c>
      <c r="X63" t="s">
        <v>7490</v>
      </c>
      <c r="Y63" t="s">
        <v>689</v>
      </c>
      <c r="Z63" t="s">
        <v>689</v>
      </c>
      <c r="AA63" t="s">
        <v>7490</v>
      </c>
      <c r="AB63" t="s">
        <v>7490</v>
      </c>
    </row>
    <row r="64" spans="1:28">
      <c r="A64">
        <v>63</v>
      </c>
      <c r="B64" t="s">
        <v>378</v>
      </c>
      <c r="H64" t="s">
        <v>379</v>
      </c>
      <c r="I64" t="s">
        <v>380</v>
      </c>
      <c r="J64">
        <v>0.61499999999999999</v>
      </c>
      <c r="K64" t="s">
        <v>381</v>
      </c>
      <c r="L64">
        <v>124320</v>
      </c>
      <c r="N64">
        <v>9</v>
      </c>
      <c r="O64" t="s">
        <v>689</v>
      </c>
      <c r="P64" t="s">
        <v>7490</v>
      </c>
      <c r="Q64" t="s">
        <v>7490</v>
      </c>
      <c r="R64" t="s">
        <v>86</v>
      </c>
      <c r="S64" t="s">
        <v>265</v>
      </c>
      <c r="T64" t="s">
        <v>7490</v>
      </c>
      <c r="U64" t="s">
        <v>7490</v>
      </c>
      <c r="V64" t="s">
        <v>7490</v>
      </c>
      <c r="W64" t="s">
        <v>7490</v>
      </c>
      <c r="X64" t="s">
        <v>7490</v>
      </c>
      <c r="Y64" t="s">
        <v>689</v>
      </c>
      <c r="Z64" t="s">
        <v>689</v>
      </c>
      <c r="AA64" t="s">
        <v>7490</v>
      </c>
      <c r="AB64" t="s">
        <v>7490</v>
      </c>
    </row>
    <row r="65" spans="1:28">
      <c r="A65">
        <v>64</v>
      </c>
      <c r="B65" t="s">
        <v>393</v>
      </c>
      <c r="H65" t="s">
        <v>394</v>
      </c>
      <c r="I65" t="s">
        <v>395</v>
      </c>
      <c r="J65">
        <v>0.50700000000000001</v>
      </c>
      <c r="K65" t="s">
        <v>396</v>
      </c>
      <c r="L65">
        <v>99600</v>
      </c>
      <c r="N65">
        <v>31</v>
      </c>
      <c r="O65" t="s">
        <v>86</v>
      </c>
      <c r="P65">
        <v>2024</v>
      </c>
      <c r="Q65">
        <v>2030</v>
      </c>
      <c r="R65" t="s">
        <v>86</v>
      </c>
      <c r="S65" t="s">
        <v>265</v>
      </c>
      <c r="T65" t="s">
        <v>7490</v>
      </c>
      <c r="U65" t="s">
        <v>7490</v>
      </c>
      <c r="V65" t="s">
        <v>7490</v>
      </c>
      <c r="W65" t="s">
        <v>7490</v>
      </c>
      <c r="X65" t="s">
        <v>7490</v>
      </c>
      <c r="Y65" t="s">
        <v>689</v>
      </c>
      <c r="Z65" t="s">
        <v>689</v>
      </c>
      <c r="AA65" t="s">
        <v>7490</v>
      </c>
      <c r="AB65" t="s">
        <v>7490</v>
      </c>
    </row>
    <row r="66" spans="1:28">
      <c r="A66">
        <v>65</v>
      </c>
      <c r="B66" t="s">
        <v>536</v>
      </c>
      <c r="D66" t="s">
        <v>7159</v>
      </c>
      <c r="H66" t="s">
        <v>537</v>
      </c>
      <c r="I66" t="s">
        <v>538</v>
      </c>
      <c r="J66">
        <v>1.4999999999999999E-2</v>
      </c>
      <c r="K66" t="s">
        <v>539</v>
      </c>
      <c r="L66">
        <v>85957</v>
      </c>
      <c r="N66">
        <v>19</v>
      </c>
      <c r="O66" t="s">
        <v>689</v>
      </c>
      <c r="P66" t="s">
        <v>7490</v>
      </c>
      <c r="Q66" t="s">
        <v>7490</v>
      </c>
      <c r="R66" t="s">
        <v>86</v>
      </c>
      <c r="S66" t="s">
        <v>870</v>
      </c>
      <c r="T66" t="s">
        <v>7490</v>
      </c>
      <c r="U66" t="s">
        <v>7490</v>
      </c>
      <c r="V66" t="s">
        <v>7490</v>
      </c>
      <c r="W66" t="s">
        <v>7490</v>
      </c>
      <c r="X66" t="s">
        <v>7490</v>
      </c>
      <c r="Y66" t="s">
        <v>689</v>
      </c>
      <c r="Z66" t="s">
        <v>689</v>
      </c>
      <c r="AA66" t="s">
        <v>7490</v>
      </c>
      <c r="AB66" t="s">
        <v>7490</v>
      </c>
    </row>
    <row r="67" spans="1:28">
      <c r="A67">
        <v>66</v>
      </c>
      <c r="B67" t="s">
        <v>397</v>
      </c>
      <c r="H67" t="s">
        <v>398</v>
      </c>
      <c r="I67" t="s">
        <v>399</v>
      </c>
      <c r="J67">
        <v>1.4490000000000001</v>
      </c>
      <c r="K67" t="s">
        <v>400</v>
      </c>
      <c r="L67">
        <v>36000</v>
      </c>
      <c r="N67">
        <v>2</v>
      </c>
      <c r="O67" t="s">
        <v>689</v>
      </c>
      <c r="P67" t="s">
        <v>7490</v>
      </c>
      <c r="Q67" t="s">
        <v>7490</v>
      </c>
      <c r="R67" t="s">
        <v>86</v>
      </c>
      <c r="S67" t="s">
        <v>7324</v>
      </c>
      <c r="T67" t="s">
        <v>674</v>
      </c>
      <c r="U67" t="s">
        <v>3086</v>
      </c>
      <c r="V67" t="s">
        <v>7490</v>
      </c>
      <c r="W67" t="s">
        <v>7490</v>
      </c>
      <c r="X67" t="s">
        <v>7490</v>
      </c>
      <c r="Y67" t="s">
        <v>689</v>
      </c>
      <c r="Z67" t="s">
        <v>689</v>
      </c>
      <c r="AA67" t="s">
        <v>7490</v>
      </c>
      <c r="AB67" t="s">
        <v>7490</v>
      </c>
    </row>
    <row r="68" spans="1:28">
      <c r="A68">
        <v>67</v>
      </c>
      <c r="B68" t="s">
        <v>401</v>
      </c>
      <c r="D68" t="s">
        <v>7166</v>
      </c>
      <c r="H68" t="s">
        <v>402</v>
      </c>
      <c r="I68" t="s">
        <v>403</v>
      </c>
      <c r="J68">
        <v>-4.2000000000000003E-2</v>
      </c>
      <c r="K68" t="s">
        <v>404</v>
      </c>
      <c r="L68">
        <v>396087</v>
      </c>
      <c r="N68">
        <v>16</v>
      </c>
      <c r="O68" t="s">
        <v>689</v>
      </c>
      <c r="P68" t="s">
        <v>7490</v>
      </c>
      <c r="Q68" t="s">
        <v>7490</v>
      </c>
      <c r="R68" t="s">
        <v>86</v>
      </c>
      <c r="S68" t="s">
        <v>7324</v>
      </c>
      <c r="T68" t="s">
        <v>674</v>
      </c>
      <c r="U68" t="s">
        <v>3086</v>
      </c>
      <c r="V68" t="s">
        <v>673</v>
      </c>
      <c r="W68" t="s">
        <v>674</v>
      </c>
      <c r="X68" t="s">
        <v>4274</v>
      </c>
      <c r="Y68" t="s">
        <v>86</v>
      </c>
      <c r="Z68" t="s">
        <v>86</v>
      </c>
      <c r="AA68" t="s">
        <v>4274</v>
      </c>
      <c r="AB68" t="s">
        <v>4274</v>
      </c>
    </row>
    <row r="69" spans="1:28">
      <c r="A69">
        <v>68</v>
      </c>
      <c r="B69" t="s">
        <v>405</v>
      </c>
      <c r="H69" t="s">
        <v>406</v>
      </c>
      <c r="I69" t="s">
        <v>407</v>
      </c>
      <c r="J69">
        <v>3.0000000000000001E-3</v>
      </c>
      <c r="K69" t="s">
        <v>408</v>
      </c>
      <c r="L69">
        <v>75137</v>
      </c>
      <c r="N69">
        <v>30</v>
      </c>
      <c r="O69" t="s">
        <v>86</v>
      </c>
      <c r="P69">
        <v>2022</v>
      </c>
      <c r="Q69">
        <v>2045</v>
      </c>
      <c r="R69" t="s">
        <v>86</v>
      </c>
      <c r="S69" t="s">
        <v>870</v>
      </c>
      <c r="T69" t="s">
        <v>7490</v>
      </c>
      <c r="U69" t="s">
        <v>7490</v>
      </c>
      <c r="V69" t="s">
        <v>7490</v>
      </c>
      <c r="W69" t="s">
        <v>7490</v>
      </c>
      <c r="X69" t="s">
        <v>7490</v>
      </c>
      <c r="Y69" t="s">
        <v>689</v>
      </c>
      <c r="Z69" t="s">
        <v>689</v>
      </c>
      <c r="AA69" t="s">
        <v>7490</v>
      </c>
      <c r="AB69" t="s">
        <v>7490</v>
      </c>
    </row>
    <row r="70" spans="1:28">
      <c r="A70">
        <v>69</v>
      </c>
      <c r="B70" t="s">
        <v>413</v>
      </c>
      <c r="D70" t="s">
        <v>7159</v>
      </c>
      <c r="H70" t="s">
        <v>414</v>
      </c>
      <c r="I70" t="s">
        <v>415</v>
      </c>
      <c r="J70">
        <v>0.13900000000000001</v>
      </c>
      <c r="K70" t="s">
        <v>416</v>
      </c>
      <c r="L70">
        <v>181850</v>
      </c>
      <c r="N70">
        <v>31</v>
      </c>
      <c r="O70" t="s">
        <v>689</v>
      </c>
      <c r="P70" t="s">
        <v>7490</v>
      </c>
      <c r="Q70" t="s">
        <v>7490</v>
      </c>
      <c r="R70" t="s">
        <v>689</v>
      </c>
      <c r="S70" t="s">
        <v>689</v>
      </c>
      <c r="T70" t="s">
        <v>7490</v>
      </c>
      <c r="U70" t="s">
        <v>7490</v>
      </c>
      <c r="V70" t="s">
        <v>7490</v>
      </c>
      <c r="W70" t="s">
        <v>7490</v>
      </c>
      <c r="X70" t="s">
        <v>7490</v>
      </c>
      <c r="Y70" t="s">
        <v>689</v>
      </c>
      <c r="Z70" t="s">
        <v>689</v>
      </c>
      <c r="AA70" t="s">
        <v>7490</v>
      </c>
      <c r="AB70" t="s">
        <v>7490</v>
      </c>
    </row>
    <row r="71" spans="1:28">
      <c r="A71">
        <v>70</v>
      </c>
      <c r="B71" t="s">
        <v>918</v>
      </c>
      <c r="D71" t="s">
        <v>7166</v>
      </c>
      <c r="H71" t="s">
        <v>919</v>
      </c>
      <c r="I71" t="s">
        <v>920</v>
      </c>
      <c r="J71">
        <v>0.67600000000000005</v>
      </c>
      <c r="K71" t="s">
        <v>921</v>
      </c>
      <c r="L71">
        <v>46500</v>
      </c>
      <c r="N71">
        <v>26</v>
      </c>
      <c r="O71" t="s">
        <v>86</v>
      </c>
      <c r="P71">
        <v>2015</v>
      </c>
      <c r="Q71">
        <v>2021</v>
      </c>
      <c r="R71" t="s">
        <v>689</v>
      </c>
      <c r="S71" t="s">
        <v>689</v>
      </c>
      <c r="T71" t="s">
        <v>7490</v>
      </c>
      <c r="U71" t="s">
        <v>7490</v>
      </c>
      <c r="V71" t="s">
        <v>7490</v>
      </c>
      <c r="W71" t="s">
        <v>7490</v>
      </c>
      <c r="X71" t="s">
        <v>7490</v>
      </c>
      <c r="Y71" t="s">
        <v>689</v>
      </c>
      <c r="Z71" t="s">
        <v>689</v>
      </c>
      <c r="AA71" t="s">
        <v>7490</v>
      </c>
      <c r="AB71" t="s">
        <v>7490</v>
      </c>
    </row>
    <row r="72" spans="1:28">
      <c r="A72">
        <v>71</v>
      </c>
      <c r="B72" t="s">
        <v>2181</v>
      </c>
      <c r="D72" t="s">
        <v>7166</v>
      </c>
      <c r="H72" t="s">
        <v>2182</v>
      </c>
      <c r="I72" t="s">
        <v>2183</v>
      </c>
      <c r="J72">
        <v>0.03</v>
      </c>
      <c r="K72" t="s">
        <v>2184</v>
      </c>
      <c r="L72">
        <v>217502</v>
      </c>
      <c r="N72">
        <v>28</v>
      </c>
      <c r="O72" t="s">
        <v>689</v>
      </c>
      <c r="P72" t="s">
        <v>7490</v>
      </c>
      <c r="Q72" t="s">
        <v>7490</v>
      </c>
      <c r="R72" t="s">
        <v>86</v>
      </c>
      <c r="S72" t="s">
        <v>7324</v>
      </c>
      <c r="T72" t="s">
        <v>674</v>
      </c>
      <c r="U72">
        <v>2030</v>
      </c>
      <c r="V72" t="s">
        <v>7490</v>
      </c>
      <c r="W72" t="s">
        <v>7490</v>
      </c>
      <c r="X72" t="s">
        <v>7490</v>
      </c>
      <c r="Y72" t="s">
        <v>689</v>
      </c>
      <c r="Z72" t="s">
        <v>689</v>
      </c>
      <c r="AA72" t="s">
        <v>7490</v>
      </c>
      <c r="AB72" t="s">
        <v>7490</v>
      </c>
    </row>
    <row r="73" spans="1:28">
      <c r="A73">
        <v>72</v>
      </c>
      <c r="B73" t="s">
        <v>760</v>
      </c>
      <c r="H73" t="s">
        <v>761</v>
      </c>
      <c r="I73" t="s">
        <v>762</v>
      </c>
      <c r="J73">
        <v>-0.37</v>
      </c>
      <c r="K73" t="s">
        <v>763</v>
      </c>
      <c r="L73">
        <v>198194</v>
      </c>
      <c r="N73">
        <v>31</v>
      </c>
      <c r="O73" t="s">
        <v>86</v>
      </c>
      <c r="P73">
        <v>2019</v>
      </c>
      <c r="Q73">
        <v>2021</v>
      </c>
      <c r="R73" t="s">
        <v>86</v>
      </c>
      <c r="S73" t="s">
        <v>7324</v>
      </c>
      <c r="T73" t="s">
        <v>674</v>
      </c>
      <c r="U73">
        <v>2030</v>
      </c>
      <c r="V73" t="s">
        <v>673</v>
      </c>
      <c r="W73" t="s">
        <v>674</v>
      </c>
      <c r="X73">
        <v>2040</v>
      </c>
      <c r="Y73" t="s">
        <v>86</v>
      </c>
      <c r="Z73" t="s">
        <v>86</v>
      </c>
      <c r="AA73">
        <v>2040</v>
      </c>
      <c r="AB73">
        <v>2040</v>
      </c>
    </row>
    <row r="74" spans="1:28">
      <c r="A74">
        <v>73</v>
      </c>
      <c r="B74" t="s">
        <v>447</v>
      </c>
      <c r="H74" t="s">
        <v>448</v>
      </c>
      <c r="I74" t="s">
        <v>449</v>
      </c>
      <c r="J74">
        <v>1E-3</v>
      </c>
      <c r="K74" t="s">
        <v>450</v>
      </c>
      <c r="L74">
        <v>237100</v>
      </c>
      <c r="N74">
        <v>22</v>
      </c>
      <c r="O74" t="s">
        <v>689</v>
      </c>
      <c r="P74" t="s">
        <v>7490</v>
      </c>
      <c r="Q74" t="s">
        <v>7490</v>
      </c>
      <c r="R74" t="s">
        <v>86</v>
      </c>
      <c r="S74" t="s">
        <v>7324</v>
      </c>
      <c r="T74" t="s">
        <v>674</v>
      </c>
      <c r="U74">
        <v>2030</v>
      </c>
      <c r="V74" t="s">
        <v>7490</v>
      </c>
      <c r="W74" t="s">
        <v>7490</v>
      </c>
      <c r="X74" t="s">
        <v>7490</v>
      </c>
      <c r="Y74" t="s">
        <v>689</v>
      </c>
      <c r="Z74" t="s">
        <v>689</v>
      </c>
      <c r="AA74" t="s">
        <v>7490</v>
      </c>
      <c r="AB74" t="s">
        <v>7490</v>
      </c>
    </row>
    <row r="75" spans="1:28">
      <c r="A75">
        <v>74</v>
      </c>
      <c r="B75" t="s">
        <v>2124</v>
      </c>
      <c r="D75" t="s">
        <v>7159</v>
      </c>
      <c r="H75" t="s">
        <v>2125</v>
      </c>
      <c r="I75" t="s">
        <v>2126</v>
      </c>
      <c r="J75">
        <v>-0.68700000000000006</v>
      </c>
      <c r="K75" t="s">
        <v>2127</v>
      </c>
      <c r="L75">
        <v>9910</v>
      </c>
      <c r="N75">
        <v>25</v>
      </c>
      <c r="O75" t="s">
        <v>689</v>
      </c>
      <c r="P75" t="s">
        <v>7490</v>
      </c>
      <c r="Q75" t="s">
        <v>7490</v>
      </c>
      <c r="R75" t="s">
        <v>86</v>
      </c>
      <c r="S75" t="s">
        <v>7324</v>
      </c>
      <c r="T75" t="s">
        <v>674</v>
      </c>
      <c r="U75">
        <v>2030</v>
      </c>
      <c r="V75" t="s">
        <v>673</v>
      </c>
      <c r="W75" t="s">
        <v>674</v>
      </c>
      <c r="X75">
        <v>2040</v>
      </c>
      <c r="Y75" t="s">
        <v>86</v>
      </c>
      <c r="Z75" t="s">
        <v>86</v>
      </c>
      <c r="AA75">
        <v>2040</v>
      </c>
      <c r="AB75">
        <v>2040</v>
      </c>
    </row>
    <row r="76" spans="1:28">
      <c r="A76">
        <v>75</v>
      </c>
      <c r="B76" t="s">
        <v>641</v>
      </c>
      <c r="H76" t="s">
        <v>642</v>
      </c>
      <c r="I76" t="s">
        <v>643</v>
      </c>
      <c r="J76">
        <v>5.1999999999999998E-2</v>
      </c>
      <c r="K76" t="s">
        <v>644</v>
      </c>
      <c r="L76">
        <v>182000</v>
      </c>
      <c r="N76">
        <v>23</v>
      </c>
      <c r="O76" t="s">
        <v>689</v>
      </c>
      <c r="P76" t="s">
        <v>7490</v>
      </c>
      <c r="Q76" t="s">
        <v>7490</v>
      </c>
      <c r="R76" t="s">
        <v>86</v>
      </c>
      <c r="S76" t="s">
        <v>7324</v>
      </c>
      <c r="T76" t="s">
        <v>674</v>
      </c>
      <c r="U76">
        <v>2030</v>
      </c>
      <c r="V76" t="s">
        <v>7490</v>
      </c>
      <c r="W76" t="s">
        <v>7490</v>
      </c>
      <c r="X76" t="s">
        <v>7490</v>
      </c>
      <c r="Y76" t="s">
        <v>689</v>
      </c>
      <c r="Z76" t="s">
        <v>689</v>
      </c>
      <c r="AA76" t="s">
        <v>7490</v>
      </c>
      <c r="AB76" t="s">
        <v>7490</v>
      </c>
    </row>
    <row r="77" spans="1:28">
      <c r="A77">
        <v>76</v>
      </c>
      <c r="B77" t="s">
        <v>424</v>
      </c>
      <c r="D77" t="s">
        <v>7166</v>
      </c>
      <c r="H77" t="s">
        <v>425</v>
      </c>
      <c r="I77" t="s">
        <v>426</v>
      </c>
      <c r="J77">
        <v>0.16300000000000001</v>
      </c>
      <c r="K77" t="s">
        <v>427</v>
      </c>
      <c r="L77">
        <v>156626</v>
      </c>
      <c r="N77">
        <v>31</v>
      </c>
      <c r="O77" t="s">
        <v>86</v>
      </c>
      <c r="P77">
        <v>2018</v>
      </c>
      <c r="Q77">
        <v>2023</v>
      </c>
      <c r="R77" t="s">
        <v>86</v>
      </c>
      <c r="S77" t="s">
        <v>265</v>
      </c>
      <c r="T77" t="s">
        <v>7490</v>
      </c>
      <c r="U77" t="s">
        <v>7490</v>
      </c>
      <c r="V77" t="s">
        <v>7490</v>
      </c>
      <c r="W77" t="s">
        <v>7490</v>
      </c>
      <c r="X77" t="s">
        <v>7490</v>
      </c>
      <c r="Y77" t="s">
        <v>689</v>
      </c>
      <c r="Z77" t="s">
        <v>689</v>
      </c>
      <c r="AA77" t="s">
        <v>7490</v>
      </c>
      <c r="AB77" t="s">
        <v>7490</v>
      </c>
    </row>
    <row r="78" spans="1:28">
      <c r="A78">
        <v>77</v>
      </c>
      <c r="B78" t="s">
        <v>428</v>
      </c>
      <c r="D78" t="s">
        <v>7166</v>
      </c>
      <c r="H78" t="s">
        <v>429</v>
      </c>
      <c r="I78" t="s">
        <v>430</v>
      </c>
      <c r="J78">
        <v>0</v>
      </c>
      <c r="K78" t="s">
        <v>431</v>
      </c>
      <c r="L78">
        <v>67381</v>
      </c>
      <c r="N78">
        <v>31</v>
      </c>
      <c r="O78" t="s">
        <v>86</v>
      </c>
      <c r="P78">
        <v>2021</v>
      </c>
      <c r="Q78">
        <v>2023</v>
      </c>
      <c r="R78" t="s">
        <v>689</v>
      </c>
      <c r="S78" t="s">
        <v>689</v>
      </c>
      <c r="T78" t="s">
        <v>7490</v>
      </c>
      <c r="U78" t="s">
        <v>7490</v>
      </c>
      <c r="V78" t="s">
        <v>7490</v>
      </c>
      <c r="W78" t="s">
        <v>7490</v>
      </c>
      <c r="X78" t="s">
        <v>7490</v>
      </c>
      <c r="Y78" t="s">
        <v>689</v>
      </c>
      <c r="Z78" t="s">
        <v>689</v>
      </c>
      <c r="AA78" t="s">
        <v>7490</v>
      </c>
      <c r="AB78" t="s">
        <v>7490</v>
      </c>
    </row>
    <row r="79" spans="1:28">
      <c r="A79">
        <v>78</v>
      </c>
      <c r="B79" t="s">
        <v>249</v>
      </c>
      <c r="H79" t="s">
        <v>250</v>
      </c>
      <c r="I79" t="s">
        <v>251</v>
      </c>
      <c r="J79">
        <v>-0.24</v>
      </c>
      <c r="K79" t="s">
        <v>252</v>
      </c>
      <c r="L79">
        <v>140990</v>
      </c>
      <c r="N79">
        <v>31</v>
      </c>
      <c r="O79" t="s">
        <v>689</v>
      </c>
      <c r="P79" t="s">
        <v>7490</v>
      </c>
      <c r="Q79" t="s">
        <v>7490</v>
      </c>
      <c r="R79" t="s">
        <v>86</v>
      </c>
      <c r="S79" t="s">
        <v>7324</v>
      </c>
      <c r="T79" t="s">
        <v>674</v>
      </c>
      <c r="U79">
        <v>2030</v>
      </c>
      <c r="V79" t="s">
        <v>7490</v>
      </c>
      <c r="W79" t="s">
        <v>7490</v>
      </c>
      <c r="X79" t="s">
        <v>7490</v>
      </c>
      <c r="Y79" t="s">
        <v>689</v>
      </c>
      <c r="Z79" t="s">
        <v>689</v>
      </c>
      <c r="AA79" t="s">
        <v>7490</v>
      </c>
      <c r="AB79" t="s">
        <v>7490</v>
      </c>
    </row>
    <row r="80" spans="1:28">
      <c r="A80">
        <v>79</v>
      </c>
      <c r="B80" t="s">
        <v>1379</v>
      </c>
      <c r="H80" t="s">
        <v>1380</v>
      </c>
      <c r="I80" t="s">
        <v>1381</v>
      </c>
      <c r="J80">
        <v>-6.5000000000000002E-2</v>
      </c>
      <c r="K80" t="s">
        <v>1382</v>
      </c>
      <c r="L80">
        <v>62062</v>
      </c>
      <c r="N80">
        <v>31</v>
      </c>
      <c r="O80" t="s">
        <v>86</v>
      </c>
      <c r="P80">
        <v>2020</v>
      </c>
      <c r="Q80">
        <v>2026</v>
      </c>
      <c r="R80" t="s">
        <v>86</v>
      </c>
      <c r="S80" t="s">
        <v>7324</v>
      </c>
      <c r="T80" t="s">
        <v>674</v>
      </c>
      <c r="U80" t="s">
        <v>4099</v>
      </c>
      <c r="V80" t="s">
        <v>7490</v>
      </c>
      <c r="W80" t="s">
        <v>7490</v>
      </c>
      <c r="X80" t="s">
        <v>7490</v>
      </c>
      <c r="Y80" t="s">
        <v>689</v>
      </c>
      <c r="Z80" t="s">
        <v>689</v>
      </c>
      <c r="AA80" t="s">
        <v>7490</v>
      </c>
      <c r="AB80" t="s">
        <v>7490</v>
      </c>
    </row>
    <row r="81" spans="1:28">
      <c r="A81">
        <v>80</v>
      </c>
      <c r="B81" t="s">
        <v>432</v>
      </c>
      <c r="D81" t="s">
        <v>7166</v>
      </c>
      <c r="H81" t="s">
        <v>433</v>
      </c>
      <c r="I81" t="s">
        <v>434</v>
      </c>
      <c r="J81">
        <v>0.125</v>
      </c>
      <c r="K81" t="s">
        <v>435</v>
      </c>
      <c r="L81">
        <v>8090</v>
      </c>
      <c r="N81">
        <v>29</v>
      </c>
      <c r="O81" t="s">
        <v>689</v>
      </c>
      <c r="P81" t="s">
        <v>7490</v>
      </c>
      <c r="Q81" t="s">
        <v>7490</v>
      </c>
      <c r="R81" t="s">
        <v>689</v>
      </c>
      <c r="S81" t="s">
        <v>689</v>
      </c>
      <c r="T81" t="s">
        <v>7490</v>
      </c>
      <c r="U81" t="s">
        <v>7490</v>
      </c>
      <c r="V81" t="s">
        <v>7490</v>
      </c>
      <c r="W81" t="s">
        <v>7490</v>
      </c>
      <c r="X81" t="s">
        <v>7490</v>
      </c>
      <c r="Y81" t="s">
        <v>689</v>
      </c>
      <c r="Z81" t="s">
        <v>689</v>
      </c>
      <c r="AA81" t="s">
        <v>7490</v>
      </c>
      <c r="AB81" t="s">
        <v>7490</v>
      </c>
    </row>
    <row r="82" spans="1:28">
      <c r="A82">
        <v>81</v>
      </c>
      <c r="B82" t="s">
        <v>437</v>
      </c>
      <c r="H82" t="s">
        <v>438</v>
      </c>
      <c r="I82" t="s">
        <v>439</v>
      </c>
      <c r="J82">
        <v>-0.16900000000000001</v>
      </c>
      <c r="K82" t="s">
        <v>440</v>
      </c>
      <c r="L82">
        <v>211360</v>
      </c>
      <c r="N82">
        <v>9</v>
      </c>
      <c r="O82" t="s">
        <v>689</v>
      </c>
      <c r="P82" t="s">
        <v>7490</v>
      </c>
      <c r="Q82" t="s">
        <v>7490</v>
      </c>
      <c r="R82" t="s">
        <v>86</v>
      </c>
      <c r="S82" t="s">
        <v>7324</v>
      </c>
      <c r="T82" t="s">
        <v>674</v>
      </c>
      <c r="U82">
        <v>2030</v>
      </c>
      <c r="V82" t="s">
        <v>7490</v>
      </c>
      <c r="W82" t="s">
        <v>7490</v>
      </c>
      <c r="X82" t="s">
        <v>7490</v>
      </c>
      <c r="Y82" t="s">
        <v>689</v>
      </c>
      <c r="Z82" t="s">
        <v>689</v>
      </c>
      <c r="AA82" t="s">
        <v>7490</v>
      </c>
      <c r="AB82" t="s">
        <v>7490</v>
      </c>
    </row>
    <row r="83" spans="1:28">
      <c r="A83">
        <v>82</v>
      </c>
      <c r="B83" t="s">
        <v>452</v>
      </c>
      <c r="D83" t="s">
        <v>7159</v>
      </c>
      <c r="H83" t="s">
        <v>453</v>
      </c>
      <c r="I83" t="s">
        <v>454</v>
      </c>
      <c r="J83">
        <v>-0.873</v>
      </c>
      <c r="K83" t="s">
        <v>455</v>
      </c>
      <c r="L83">
        <v>199526</v>
      </c>
      <c r="N83">
        <v>8</v>
      </c>
      <c r="O83" t="s">
        <v>689</v>
      </c>
      <c r="P83" t="s">
        <v>7490</v>
      </c>
      <c r="Q83" t="s">
        <v>7490</v>
      </c>
      <c r="R83" t="s">
        <v>86</v>
      </c>
      <c r="S83" t="s">
        <v>7324</v>
      </c>
      <c r="T83" t="s">
        <v>674</v>
      </c>
      <c r="U83">
        <v>2030</v>
      </c>
      <c r="V83" t="s">
        <v>673</v>
      </c>
      <c r="W83" t="s">
        <v>674</v>
      </c>
      <c r="X83">
        <v>2040</v>
      </c>
      <c r="Y83" t="s">
        <v>86</v>
      </c>
      <c r="Z83" t="s">
        <v>86</v>
      </c>
      <c r="AA83">
        <v>2040</v>
      </c>
      <c r="AB83">
        <v>2040</v>
      </c>
    </row>
    <row r="84" spans="1:28">
      <c r="A84">
        <v>83</v>
      </c>
      <c r="B84" t="s">
        <v>459</v>
      </c>
      <c r="H84" t="s">
        <v>460</v>
      </c>
      <c r="I84" t="s">
        <v>461</v>
      </c>
      <c r="J84">
        <v>-0.29199999999999998</v>
      </c>
      <c r="K84" t="s">
        <v>462</v>
      </c>
      <c r="L84">
        <v>208000</v>
      </c>
      <c r="N84">
        <v>16</v>
      </c>
      <c r="O84" t="s">
        <v>689</v>
      </c>
      <c r="P84" t="s">
        <v>7490</v>
      </c>
      <c r="Q84" t="s">
        <v>7490</v>
      </c>
      <c r="R84" t="s">
        <v>86</v>
      </c>
      <c r="S84" t="s">
        <v>7324</v>
      </c>
      <c r="T84" t="s">
        <v>674</v>
      </c>
      <c r="U84">
        <v>2030</v>
      </c>
      <c r="V84" t="s">
        <v>7490</v>
      </c>
      <c r="W84" t="s">
        <v>7490</v>
      </c>
      <c r="X84" t="s">
        <v>7490</v>
      </c>
      <c r="Y84" t="s">
        <v>689</v>
      </c>
      <c r="Z84" t="s">
        <v>689</v>
      </c>
      <c r="AA84" t="s">
        <v>7490</v>
      </c>
      <c r="AB84" t="s">
        <v>7490</v>
      </c>
    </row>
    <row r="85" spans="1:28">
      <c r="A85">
        <v>84</v>
      </c>
      <c r="B85" t="s">
        <v>463</v>
      </c>
      <c r="D85" t="s">
        <v>7159</v>
      </c>
      <c r="H85" t="s">
        <v>464</v>
      </c>
      <c r="I85" t="s">
        <v>465</v>
      </c>
      <c r="J85">
        <v>6.8000000000000005E-2</v>
      </c>
      <c r="K85" t="s">
        <v>466</v>
      </c>
      <c r="L85">
        <v>269097</v>
      </c>
      <c r="N85">
        <v>21</v>
      </c>
      <c r="O85" t="s">
        <v>689</v>
      </c>
      <c r="P85" t="s">
        <v>7490</v>
      </c>
      <c r="Q85" t="s">
        <v>7490</v>
      </c>
      <c r="R85" t="s">
        <v>86</v>
      </c>
      <c r="S85" t="s">
        <v>7324</v>
      </c>
      <c r="T85" t="s">
        <v>674</v>
      </c>
      <c r="U85">
        <v>2030</v>
      </c>
      <c r="V85" t="s">
        <v>7490</v>
      </c>
      <c r="W85" t="s">
        <v>7490</v>
      </c>
      <c r="X85" t="s">
        <v>7490</v>
      </c>
      <c r="Y85" t="s">
        <v>689</v>
      </c>
      <c r="Z85" t="s">
        <v>689</v>
      </c>
      <c r="AA85" t="s">
        <v>7490</v>
      </c>
      <c r="AB85" t="s">
        <v>7490</v>
      </c>
    </row>
    <row r="86" spans="1:28">
      <c r="A86">
        <v>85</v>
      </c>
      <c r="B86" t="s">
        <v>469</v>
      </c>
      <c r="H86" t="s">
        <v>470</v>
      </c>
      <c r="I86" t="s">
        <v>471</v>
      </c>
      <c r="J86">
        <v>-0.51500000000000001</v>
      </c>
      <c r="K86" t="s">
        <v>472</v>
      </c>
      <c r="L86">
        <v>65680</v>
      </c>
      <c r="N86">
        <v>27</v>
      </c>
      <c r="O86" t="s">
        <v>689</v>
      </c>
      <c r="P86" t="s">
        <v>7490</v>
      </c>
      <c r="Q86" t="s">
        <v>7490</v>
      </c>
      <c r="R86" t="s">
        <v>86</v>
      </c>
      <c r="S86" t="s">
        <v>7324</v>
      </c>
      <c r="T86" t="s">
        <v>674</v>
      </c>
      <c r="U86">
        <v>2029</v>
      </c>
      <c r="V86" t="s">
        <v>7490</v>
      </c>
      <c r="W86" t="s">
        <v>7490</v>
      </c>
      <c r="X86" t="s">
        <v>7490</v>
      </c>
      <c r="Y86" t="s">
        <v>689</v>
      </c>
      <c r="Z86" t="s">
        <v>689</v>
      </c>
      <c r="AA86" t="s">
        <v>7490</v>
      </c>
      <c r="AB86" t="s">
        <v>7490</v>
      </c>
    </row>
    <row r="87" spans="1:28">
      <c r="A87">
        <v>86</v>
      </c>
      <c r="B87" t="s">
        <v>473</v>
      </c>
      <c r="D87" t="s">
        <v>7166</v>
      </c>
      <c r="H87" t="s">
        <v>474</v>
      </c>
      <c r="I87" t="s">
        <v>475</v>
      </c>
      <c r="J87">
        <v>0.20599999999999999</v>
      </c>
      <c r="K87" t="s">
        <v>476</v>
      </c>
      <c r="L87">
        <v>170430</v>
      </c>
      <c r="N87">
        <v>19</v>
      </c>
      <c r="O87" t="s">
        <v>86</v>
      </c>
      <c r="P87">
        <v>2016</v>
      </c>
      <c r="Q87">
        <v>2020</v>
      </c>
      <c r="R87" t="s">
        <v>689</v>
      </c>
      <c r="S87" t="s">
        <v>689</v>
      </c>
      <c r="T87" t="s">
        <v>7490</v>
      </c>
      <c r="U87" t="s">
        <v>7490</v>
      </c>
      <c r="V87" t="s">
        <v>7490</v>
      </c>
      <c r="W87" t="s">
        <v>7490</v>
      </c>
      <c r="X87" t="s">
        <v>7490</v>
      </c>
      <c r="Y87" t="s">
        <v>689</v>
      </c>
      <c r="Z87" t="s">
        <v>689</v>
      </c>
      <c r="AA87" t="s">
        <v>7490</v>
      </c>
      <c r="AB87" t="s">
        <v>7490</v>
      </c>
    </row>
    <row r="88" spans="1:28">
      <c r="A88">
        <v>87</v>
      </c>
      <c r="B88" t="s">
        <v>889</v>
      </c>
      <c r="D88" t="s">
        <v>7159</v>
      </c>
      <c r="H88" t="s">
        <v>890</v>
      </c>
      <c r="I88" t="s">
        <v>891</v>
      </c>
      <c r="J88">
        <v>0</v>
      </c>
      <c r="K88" t="s">
        <v>892</v>
      </c>
      <c r="L88">
        <v>501000</v>
      </c>
      <c r="N88">
        <v>29</v>
      </c>
      <c r="O88" t="s">
        <v>689</v>
      </c>
      <c r="P88" t="s">
        <v>7490</v>
      </c>
      <c r="Q88" t="s">
        <v>7490</v>
      </c>
      <c r="R88" t="s">
        <v>689</v>
      </c>
      <c r="S88" t="s">
        <v>689</v>
      </c>
      <c r="T88" t="s">
        <v>7490</v>
      </c>
      <c r="U88" t="s">
        <v>7490</v>
      </c>
      <c r="V88" t="s">
        <v>7490</v>
      </c>
      <c r="W88" t="s">
        <v>7490</v>
      </c>
      <c r="X88" t="s">
        <v>7490</v>
      </c>
      <c r="Y88" t="s">
        <v>689</v>
      </c>
      <c r="Z88" t="s">
        <v>689</v>
      </c>
      <c r="AA88" t="s">
        <v>7490</v>
      </c>
      <c r="AB88" t="s">
        <v>7490</v>
      </c>
    </row>
    <row r="89" spans="1:28">
      <c r="A89">
        <v>88</v>
      </c>
      <c r="B89" t="s">
        <v>1664</v>
      </c>
      <c r="D89" t="s">
        <v>7159</v>
      </c>
      <c r="H89" t="s">
        <v>1665</v>
      </c>
      <c r="I89" t="s">
        <v>1666</v>
      </c>
      <c r="J89">
        <v>-2.1000000000000001E-2</v>
      </c>
      <c r="K89" t="s">
        <v>1667</v>
      </c>
      <c r="L89">
        <v>381876</v>
      </c>
      <c r="N89">
        <v>22</v>
      </c>
      <c r="O89" t="s">
        <v>689</v>
      </c>
      <c r="P89" t="s">
        <v>7490</v>
      </c>
      <c r="Q89" t="s">
        <v>7490</v>
      </c>
      <c r="R89" t="s">
        <v>86</v>
      </c>
      <c r="S89" t="s">
        <v>7324</v>
      </c>
      <c r="T89" t="s">
        <v>7399</v>
      </c>
      <c r="U89">
        <v>2030</v>
      </c>
      <c r="V89" t="s">
        <v>7490</v>
      </c>
      <c r="W89" t="s">
        <v>7490</v>
      </c>
      <c r="X89" t="s">
        <v>7490</v>
      </c>
      <c r="Y89" t="s">
        <v>689</v>
      </c>
      <c r="Z89" t="s">
        <v>689</v>
      </c>
      <c r="AA89" t="s">
        <v>7490</v>
      </c>
      <c r="AB89" t="s">
        <v>7490</v>
      </c>
    </row>
    <row r="90" spans="1:28">
      <c r="A90">
        <v>89</v>
      </c>
      <c r="B90" t="s">
        <v>479</v>
      </c>
      <c r="D90" t="s">
        <v>7166</v>
      </c>
      <c r="H90" t="s">
        <v>480</v>
      </c>
      <c r="I90" t="s">
        <v>481</v>
      </c>
      <c r="J90">
        <v>0.68500000000000005</v>
      </c>
      <c r="K90" t="s">
        <v>482</v>
      </c>
      <c r="L90">
        <v>114139</v>
      </c>
      <c r="N90">
        <v>29</v>
      </c>
      <c r="O90" t="s">
        <v>689</v>
      </c>
      <c r="P90" t="s">
        <v>7490</v>
      </c>
      <c r="Q90" t="s">
        <v>7490</v>
      </c>
      <c r="R90" t="s">
        <v>86</v>
      </c>
      <c r="S90" t="s">
        <v>7324</v>
      </c>
      <c r="T90" t="s">
        <v>674</v>
      </c>
      <c r="U90">
        <v>2030</v>
      </c>
      <c r="V90" t="s">
        <v>7490</v>
      </c>
      <c r="W90" t="s">
        <v>7490</v>
      </c>
      <c r="X90" t="s">
        <v>7490</v>
      </c>
      <c r="Y90" t="s">
        <v>689</v>
      </c>
      <c r="Z90" t="s">
        <v>689</v>
      </c>
      <c r="AA90" t="s">
        <v>7490</v>
      </c>
      <c r="AB90" t="s">
        <v>7490</v>
      </c>
    </row>
    <row r="91" spans="1:28">
      <c r="A91">
        <v>90</v>
      </c>
      <c r="B91" t="s">
        <v>483</v>
      </c>
      <c r="D91" t="s">
        <v>7159</v>
      </c>
      <c r="H91" t="s">
        <v>484</v>
      </c>
      <c r="I91" t="s">
        <v>485</v>
      </c>
      <c r="J91">
        <v>-0.215</v>
      </c>
      <c r="K91" t="s">
        <v>486</v>
      </c>
      <c r="L91">
        <v>333700</v>
      </c>
      <c r="N91">
        <v>19</v>
      </c>
      <c r="O91" t="s">
        <v>689</v>
      </c>
      <c r="P91" t="s">
        <v>7490</v>
      </c>
      <c r="Q91" t="s">
        <v>7490</v>
      </c>
      <c r="R91" t="s">
        <v>86</v>
      </c>
      <c r="S91" t="s">
        <v>870</v>
      </c>
      <c r="T91" t="s">
        <v>7490</v>
      </c>
      <c r="U91" t="s">
        <v>7490</v>
      </c>
      <c r="V91" t="s">
        <v>7490</v>
      </c>
      <c r="W91" t="s">
        <v>7490</v>
      </c>
      <c r="X91" t="s">
        <v>7490</v>
      </c>
      <c r="Y91" t="s">
        <v>689</v>
      </c>
      <c r="Z91" t="s">
        <v>689</v>
      </c>
      <c r="AA91" t="s">
        <v>7490</v>
      </c>
      <c r="AB91" t="s">
        <v>7490</v>
      </c>
    </row>
    <row r="92" spans="1:28">
      <c r="A92">
        <v>91</v>
      </c>
      <c r="B92" t="s">
        <v>487</v>
      </c>
      <c r="H92" t="s">
        <v>488</v>
      </c>
      <c r="I92" t="s">
        <v>489</v>
      </c>
      <c r="J92">
        <v>0.318</v>
      </c>
      <c r="K92" t="s">
        <v>490</v>
      </c>
      <c r="L92">
        <v>968872</v>
      </c>
      <c r="N92">
        <v>4</v>
      </c>
      <c r="O92" t="s">
        <v>689</v>
      </c>
      <c r="P92" t="s">
        <v>7490</v>
      </c>
      <c r="Q92" t="s">
        <v>7490</v>
      </c>
      <c r="R92" t="s">
        <v>86</v>
      </c>
      <c r="S92" t="s">
        <v>7324</v>
      </c>
      <c r="T92" t="s">
        <v>674</v>
      </c>
      <c r="U92">
        <v>2034</v>
      </c>
      <c r="V92" t="s">
        <v>673</v>
      </c>
      <c r="W92" t="s">
        <v>674</v>
      </c>
      <c r="X92">
        <v>2050</v>
      </c>
      <c r="Y92" t="s">
        <v>86</v>
      </c>
      <c r="Z92" t="s">
        <v>86</v>
      </c>
      <c r="AA92">
        <v>2050</v>
      </c>
      <c r="AB92">
        <v>2050</v>
      </c>
    </row>
    <row r="93" spans="1:28">
      <c r="A93">
        <v>92</v>
      </c>
      <c r="B93" t="s">
        <v>491</v>
      </c>
      <c r="D93" t="s">
        <v>7159</v>
      </c>
      <c r="H93" t="s">
        <v>492</v>
      </c>
      <c r="I93" t="s">
        <v>493</v>
      </c>
      <c r="J93">
        <v>8.8999999999999996E-2</v>
      </c>
      <c r="K93" t="s">
        <v>494</v>
      </c>
      <c r="L93">
        <v>305247</v>
      </c>
      <c r="N93">
        <v>16</v>
      </c>
      <c r="O93" t="s">
        <v>689</v>
      </c>
      <c r="P93" t="s">
        <v>7490</v>
      </c>
      <c r="Q93" t="s">
        <v>7490</v>
      </c>
      <c r="R93" t="s">
        <v>86</v>
      </c>
      <c r="S93" t="s">
        <v>7324</v>
      </c>
      <c r="T93" t="s">
        <v>674</v>
      </c>
      <c r="U93">
        <v>2030</v>
      </c>
      <c r="V93" t="s">
        <v>673</v>
      </c>
      <c r="W93" t="s">
        <v>674</v>
      </c>
      <c r="X93">
        <v>2040</v>
      </c>
      <c r="Y93" t="s">
        <v>86</v>
      </c>
      <c r="Z93" t="s">
        <v>86</v>
      </c>
      <c r="AA93">
        <v>2040</v>
      </c>
      <c r="AB93">
        <v>2040</v>
      </c>
    </row>
    <row r="94" spans="1:28">
      <c r="A94">
        <v>93</v>
      </c>
      <c r="B94" t="s">
        <v>1413</v>
      </c>
      <c r="D94" t="s">
        <v>7166</v>
      </c>
      <c r="H94" t="s">
        <v>1414</v>
      </c>
      <c r="I94" t="s">
        <v>1415</v>
      </c>
      <c r="J94">
        <v>0.47399999999999998</v>
      </c>
      <c r="K94" t="s">
        <v>1416</v>
      </c>
      <c r="L94">
        <v>80478</v>
      </c>
      <c r="N94">
        <v>28</v>
      </c>
      <c r="O94" t="s">
        <v>86</v>
      </c>
      <c r="P94">
        <v>2022</v>
      </c>
      <c r="Q94">
        <v>2025</v>
      </c>
      <c r="R94" t="s">
        <v>86</v>
      </c>
      <c r="S94" t="s">
        <v>7324</v>
      </c>
      <c r="T94" t="s">
        <v>674</v>
      </c>
      <c r="U94" t="s">
        <v>3086</v>
      </c>
      <c r="V94" t="s">
        <v>673</v>
      </c>
      <c r="W94" t="s">
        <v>674</v>
      </c>
      <c r="X94" t="s">
        <v>4274</v>
      </c>
      <c r="Y94" t="s">
        <v>86</v>
      </c>
      <c r="Z94" t="s">
        <v>86</v>
      </c>
      <c r="AA94" t="s">
        <v>4274</v>
      </c>
      <c r="AB94" t="s">
        <v>4274</v>
      </c>
    </row>
    <row r="95" spans="1:28">
      <c r="A95">
        <v>94</v>
      </c>
      <c r="B95" t="s">
        <v>1963</v>
      </c>
      <c r="H95" t="s">
        <v>1964</v>
      </c>
      <c r="I95" t="s">
        <v>1965</v>
      </c>
      <c r="J95">
        <v>-1.0999999999999999E-2</v>
      </c>
      <c r="K95" t="s">
        <v>1966</v>
      </c>
      <c r="L95">
        <v>440000</v>
      </c>
      <c r="N95">
        <v>31</v>
      </c>
      <c r="O95" t="s">
        <v>86</v>
      </c>
      <c r="P95">
        <v>2019</v>
      </c>
      <c r="Q95">
        <v>2030</v>
      </c>
      <c r="R95" t="s">
        <v>86</v>
      </c>
      <c r="S95" t="s">
        <v>7324</v>
      </c>
      <c r="T95" t="s">
        <v>7401</v>
      </c>
      <c r="U95">
        <v>2030</v>
      </c>
      <c r="V95" t="s">
        <v>7490</v>
      </c>
      <c r="W95" t="s">
        <v>7490</v>
      </c>
      <c r="X95" t="s">
        <v>7490</v>
      </c>
      <c r="Y95" t="s">
        <v>86</v>
      </c>
      <c r="Z95" t="s">
        <v>689</v>
      </c>
      <c r="AA95" t="s">
        <v>7490</v>
      </c>
      <c r="AB95" t="s">
        <v>7490</v>
      </c>
    </row>
    <row r="96" spans="1:28">
      <c r="A96">
        <v>95</v>
      </c>
      <c r="B96" t="s">
        <v>495</v>
      </c>
      <c r="D96" t="s">
        <v>7166</v>
      </c>
      <c r="H96" t="s">
        <v>496</v>
      </c>
      <c r="I96" t="s">
        <v>497</v>
      </c>
      <c r="J96">
        <v>0.156</v>
      </c>
      <c r="K96" t="s">
        <v>498</v>
      </c>
      <c r="L96">
        <v>98661</v>
      </c>
      <c r="N96">
        <v>4</v>
      </c>
      <c r="O96" t="s">
        <v>689</v>
      </c>
      <c r="P96" t="s">
        <v>7490</v>
      </c>
      <c r="Q96" t="s">
        <v>7490</v>
      </c>
      <c r="R96" t="s">
        <v>689</v>
      </c>
      <c r="S96" t="s">
        <v>689</v>
      </c>
      <c r="T96" t="s">
        <v>7490</v>
      </c>
      <c r="U96" t="s">
        <v>7490</v>
      </c>
      <c r="V96" t="s">
        <v>7490</v>
      </c>
      <c r="W96" t="s">
        <v>7490</v>
      </c>
      <c r="X96" t="s">
        <v>7490</v>
      </c>
      <c r="Y96" t="s">
        <v>689</v>
      </c>
      <c r="Z96" t="s">
        <v>689</v>
      </c>
      <c r="AA96" t="s">
        <v>7490</v>
      </c>
      <c r="AB96" t="s">
        <v>7490</v>
      </c>
    </row>
    <row r="97" spans="1:28">
      <c r="A97">
        <v>96</v>
      </c>
      <c r="B97" t="s">
        <v>853</v>
      </c>
      <c r="D97" t="s">
        <v>7159</v>
      </c>
      <c r="H97" t="s">
        <v>854</v>
      </c>
      <c r="I97" t="s">
        <v>855</v>
      </c>
      <c r="J97">
        <v>-0.25900000000000001</v>
      </c>
      <c r="K97" t="s">
        <v>856</v>
      </c>
      <c r="L97">
        <v>24898</v>
      </c>
      <c r="N97">
        <v>31</v>
      </c>
      <c r="O97" t="s">
        <v>689</v>
      </c>
      <c r="P97" t="s">
        <v>7490</v>
      </c>
      <c r="Q97" t="s">
        <v>7490</v>
      </c>
      <c r="R97" t="s">
        <v>689</v>
      </c>
      <c r="S97" t="s">
        <v>689</v>
      </c>
      <c r="T97" t="s">
        <v>7490</v>
      </c>
      <c r="U97" t="s">
        <v>7490</v>
      </c>
      <c r="V97" t="s">
        <v>7490</v>
      </c>
      <c r="W97" t="s">
        <v>7490</v>
      </c>
      <c r="X97" t="s">
        <v>7490</v>
      </c>
      <c r="Y97" t="s">
        <v>689</v>
      </c>
      <c r="Z97" t="s">
        <v>689</v>
      </c>
      <c r="AA97" t="s">
        <v>7490</v>
      </c>
      <c r="AB97" t="s">
        <v>7490</v>
      </c>
    </row>
    <row r="98" spans="1:28">
      <c r="A98">
        <v>97</v>
      </c>
      <c r="B98" t="s">
        <v>1440</v>
      </c>
      <c r="H98" t="s">
        <v>1441</v>
      </c>
      <c r="I98" t="s">
        <v>1442</v>
      </c>
      <c r="J98">
        <v>-8.9999999999999993E-3</v>
      </c>
      <c r="K98" t="s">
        <v>1443</v>
      </c>
      <c r="L98">
        <v>277000</v>
      </c>
      <c r="N98">
        <v>31</v>
      </c>
      <c r="O98" t="s">
        <v>689</v>
      </c>
      <c r="P98" t="s">
        <v>7490</v>
      </c>
      <c r="Q98" t="s">
        <v>7490</v>
      </c>
      <c r="R98" t="s">
        <v>86</v>
      </c>
      <c r="S98" t="s">
        <v>7324</v>
      </c>
      <c r="T98" t="s">
        <v>674</v>
      </c>
      <c r="U98">
        <v>2030</v>
      </c>
      <c r="V98" t="s">
        <v>673</v>
      </c>
      <c r="W98" t="s">
        <v>674</v>
      </c>
      <c r="X98">
        <v>2050</v>
      </c>
      <c r="Y98" t="s">
        <v>86</v>
      </c>
      <c r="Z98" t="s">
        <v>86</v>
      </c>
      <c r="AA98">
        <v>2050</v>
      </c>
      <c r="AB98">
        <v>2050</v>
      </c>
    </row>
    <row r="99" spans="1:28">
      <c r="A99">
        <v>98</v>
      </c>
      <c r="B99" t="s">
        <v>500</v>
      </c>
      <c r="H99" t="s">
        <v>501</v>
      </c>
      <c r="I99" t="s">
        <v>502</v>
      </c>
      <c r="J99">
        <v>-0.64500000000000002</v>
      </c>
      <c r="K99" t="s">
        <v>503</v>
      </c>
      <c r="L99">
        <v>59074</v>
      </c>
      <c r="N99">
        <v>9</v>
      </c>
      <c r="O99" t="s">
        <v>689</v>
      </c>
      <c r="P99" t="s">
        <v>7490</v>
      </c>
      <c r="Q99" t="s">
        <v>7490</v>
      </c>
      <c r="R99" t="s">
        <v>86</v>
      </c>
      <c r="S99" t="s">
        <v>7324</v>
      </c>
      <c r="T99" t="s">
        <v>674</v>
      </c>
      <c r="U99">
        <v>2030</v>
      </c>
      <c r="V99" t="s">
        <v>7490</v>
      </c>
      <c r="W99" t="s">
        <v>7490</v>
      </c>
      <c r="X99" t="s">
        <v>7490</v>
      </c>
      <c r="Y99" t="s">
        <v>689</v>
      </c>
      <c r="Z99" t="s">
        <v>689</v>
      </c>
      <c r="AA99" t="s">
        <v>7490</v>
      </c>
      <c r="AB99" t="s">
        <v>7490</v>
      </c>
    </row>
    <row r="100" spans="1:28">
      <c r="A100">
        <v>99</v>
      </c>
      <c r="B100" t="s">
        <v>1912</v>
      </c>
      <c r="D100" t="s">
        <v>7166</v>
      </c>
      <c r="H100" t="s">
        <v>1913</v>
      </c>
      <c r="I100" t="s">
        <v>1914</v>
      </c>
      <c r="J100">
        <v>9.4E-2</v>
      </c>
      <c r="K100" t="s">
        <v>1915</v>
      </c>
      <c r="L100">
        <v>4500</v>
      </c>
      <c r="N100">
        <v>15</v>
      </c>
      <c r="O100" t="s">
        <v>689</v>
      </c>
      <c r="P100" t="s">
        <v>7490</v>
      </c>
      <c r="Q100" t="s">
        <v>7490</v>
      </c>
      <c r="R100" t="s">
        <v>86</v>
      </c>
      <c r="S100" t="s">
        <v>7324</v>
      </c>
      <c r="T100" t="s">
        <v>674</v>
      </c>
      <c r="U100">
        <v>2030</v>
      </c>
      <c r="V100" t="s">
        <v>7490</v>
      </c>
      <c r="W100" t="s">
        <v>7490</v>
      </c>
      <c r="X100" t="s">
        <v>7490</v>
      </c>
      <c r="Y100" t="s">
        <v>689</v>
      </c>
      <c r="Z100" t="s">
        <v>689</v>
      </c>
      <c r="AA100" t="s">
        <v>7490</v>
      </c>
      <c r="AB100" t="s">
        <v>7490</v>
      </c>
    </row>
    <row r="101" spans="1:28">
      <c r="A101">
        <v>100</v>
      </c>
      <c r="B101" t="s">
        <v>505</v>
      </c>
      <c r="D101" t="s">
        <v>7162</v>
      </c>
      <c r="H101" t="s">
        <v>506</v>
      </c>
      <c r="I101" t="s">
        <v>507</v>
      </c>
      <c r="J101">
        <v>-0.218</v>
      </c>
      <c r="K101" t="s">
        <v>508</v>
      </c>
      <c r="L101">
        <v>182299</v>
      </c>
      <c r="N101">
        <v>14</v>
      </c>
      <c r="O101" t="s">
        <v>689</v>
      </c>
      <c r="P101" t="s">
        <v>7490</v>
      </c>
      <c r="Q101" t="s">
        <v>7490</v>
      </c>
      <c r="R101" t="s">
        <v>86</v>
      </c>
      <c r="S101" t="s">
        <v>7324</v>
      </c>
      <c r="T101" t="s">
        <v>674</v>
      </c>
      <c r="U101">
        <v>2030</v>
      </c>
      <c r="V101" t="s">
        <v>7490</v>
      </c>
      <c r="W101" t="s">
        <v>7490</v>
      </c>
      <c r="X101" t="s">
        <v>7490</v>
      </c>
      <c r="Y101" t="s">
        <v>689</v>
      </c>
      <c r="Z101" t="s">
        <v>689</v>
      </c>
      <c r="AA101" t="s">
        <v>7490</v>
      </c>
      <c r="AB101" t="s">
        <v>7490</v>
      </c>
    </row>
    <row r="102" spans="1:28">
      <c r="A102">
        <v>101</v>
      </c>
      <c r="B102" t="s">
        <v>1697</v>
      </c>
      <c r="D102" t="s">
        <v>7166</v>
      </c>
      <c r="H102" t="s">
        <v>1698</v>
      </c>
      <c r="I102" t="s">
        <v>1699</v>
      </c>
      <c r="J102">
        <v>8.3000000000000004E-2</v>
      </c>
      <c r="K102" t="s">
        <v>1700</v>
      </c>
      <c r="L102">
        <v>94838</v>
      </c>
      <c r="N102">
        <v>31</v>
      </c>
      <c r="O102" t="s">
        <v>689</v>
      </c>
      <c r="P102" t="s">
        <v>7490</v>
      </c>
      <c r="Q102" t="s">
        <v>7490</v>
      </c>
      <c r="R102" t="s">
        <v>86</v>
      </c>
      <c r="S102" t="s">
        <v>7324</v>
      </c>
      <c r="T102" t="s">
        <v>7399</v>
      </c>
      <c r="U102" t="s">
        <v>3086</v>
      </c>
      <c r="V102" t="s">
        <v>7490</v>
      </c>
      <c r="W102" t="s">
        <v>7490</v>
      </c>
      <c r="X102" t="s">
        <v>7490</v>
      </c>
      <c r="Y102" t="s">
        <v>689</v>
      </c>
      <c r="Z102" t="s">
        <v>689</v>
      </c>
      <c r="AA102" t="s">
        <v>7490</v>
      </c>
      <c r="AB102" t="s">
        <v>7490</v>
      </c>
    </row>
    <row r="103" spans="1:28">
      <c r="A103">
        <v>102</v>
      </c>
      <c r="B103" t="s">
        <v>1737</v>
      </c>
      <c r="D103" t="s">
        <v>7166</v>
      </c>
      <c r="H103" t="s">
        <v>1738</v>
      </c>
      <c r="I103" t="s">
        <v>1739</v>
      </c>
      <c r="J103">
        <v>-0.04</v>
      </c>
      <c r="K103" t="s">
        <v>1740</v>
      </c>
      <c r="L103">
        <v>308092</v>
      </c>
      <c r="N103">
        <v>18</v>
      </c>
      <c r="O103" t="s">
        <v>689</v>
      </c>
      <c r="P103" t="s">
        <v>7490</v>
      </c>
      <c r="Q103" t="s">
        <v>7490</v>
      </c>
      <c r="R103" t="s">
        <v>689</v>
      </c>
      <c r="S103" t="s">
        <v>689</v>
      </c>
      <c r="T103" t="s">
        <v>7490</v>
      </c>
      <c r="U103" t="s">
        <v>7490</v>
      </c>
      <c r="V103" t="s">
        <v>7490</v>
      </c>
      <c r="W103" t="s">
        <v>7490</v>
      </c>
      <c r="X103" t="s">
        <v>7490</v>
      </c>
      <c r="Y103" t="s">
        <v>689</v>
      </c>
      <c r="Z103" t="s">
        <v>689</v>
      </c>
      <c r="AA103" t="s">
        <v>7490</v>
      </c>
      <c r="AB103" t="s">
        <v>7490</v>
      </c>
    </row>
    <row r="104" spans="1:28">
      <c r="A104">
        <v>103</v>
      </c>
      <c r="B104" t="s">
        <v>253</v>
      </c>
      <c r="D104" t="s">
        <v>7166</v>
      </c>
      <c r="H104" t="s">
        <v>254</v>
      </c>
      <c r="I104" t="s">
        <v>255</v>
      </c>
      <c r="J104">
        <v>9.7000000000000003E-2</v>
      </c>
      <c r="K104" t="s">
        <v>256</v>
      </c>
      <c r="L104">
        <v>100041</v>
      </c>
      <c r="N104">
        <v>31</v>
      </c>
      <c r="O104" t="s">
        <v>86</v>
      </c>
      <c r="P104">
        <v>2017</v>
      </c>
      <c r="Q104">
        <v>2025</v>
      </c>
      <c r="R104" t="s">
        <v>86</v>
      </c>
      <c r="S104" t="s">
        <v>870</v>
      </c>
      <c r="T104" t="s">
        <v>7490</v>
      </c>
      <c r="U104" t="s">
        <v>7490</v>
      </c>
      <c r="V104" t="s">
        <v>7490</v>
      </c>
      <c r="W104" t="s">
        <v>7490</v>
      </c>
      <c r="X104" t="s">
        <v>7490</v>
      </c>
      <c r="Y104" t="s">
        <v>689</v>
      </c>
      <c r="Z104" t="s">
        <v>689</v>
      </c>
      <c r="AA104" t="s">
        <v>7490</v>
      </c>
      <c r="AB104" t="s">
        <v>7490</v>
      </c>
    </row>
    <row r="105" spans="1:28">
      <c r="A105">
        <v>104</v>
      </c>
      <c r="B105" t="s">
        <v>843</v>
      </c>
      <c r="D105" t="s">
        <v>7159</v>
      </c>
      <c r="H105" t="s">
        <v>844</v>
      </c>
      <c r="I105" t="s">
        <v>845</v>
      </c>
      <c r="J105">
        <v>-0.45</v>
      </c>
      <c r="K105" t="s">
        <v>846</v>
      </c>
      <c r="L105">
        <v>32492</v>
      </c>
      <c r="N105">
        <v>31</v>
      </c>
      <c r="O105" t="s">
        <v>86</v>
      </c>
      <c r="P105">
        <v>2015</v>
      </c>
      <c r="Q105">
        <v>2025</v>
      </c>
      <c r="R105" t="s">
        <v>86</v>
      </c>
      <c r="S105" t="s">
        <v>7324</v>
      </c>
      <c r="T105" t="s">
        <v>674</v>
      </c>
      <c r="U105">
        <v>2032</v>
      </c>
      <c r="V105" t="s">
        <v>673</v>
      </c>
      <c r="W105" t="s">
        <v>674</v>
      </c>
      <c r="X105">
        <v>2050</v>
      </c>
      <c r="Y105" t="s">
        <v>86</v>
      </c>
      <c r="Z105" t="s">
        <v>86</v>
      </c>
      <c r="AA105">
        <v>2050</v>
      </c>
      <c r="AB105">
        <v>2050</v>
      </c>
    </row>
    <row r="106" spans="1:28">
      <c r="A106">
        <v>105</v>
      </c>
      <c r="B106" t="s">
        <v>346</v>
      </c>
      <c r="H106" t="s">
        <v>347</v>
      </c>
      <c r="I106" t="s">
        <v>348</v>
      </c>
      <c r="J106">
        <v>-0.626</v>
      </c>
      <c r="K106" t="s">
        <v>349</v>
      </c>
      <c r="L106">
        <v>417859</v>
      </c>
      <c r="N106">
        <v>31</v>
      </c>
      <c r="O106" t="s">
        <v>689</v>
      </c>
      <c r="P106" t="s">
        <v>7490</v>
      </c>
      <c r="Q106" t="s">
        <v>7490</v>
      </c>
      <c r="R106" t="s">
        <v>86</v>
      </c>
      <c r="S106" t="s">
        <v>7324</v>
      </c>
      <c r="T106" t="s">
        <v>674</v>
      </c>
      <c r="U106">
        <v>2030</v>
      </c>
      <c r="V106" t="s">
        <v>7490</v>
      </c>
      <c r="W106" t="s">
        <v>7490</v>
      </c>
      <c r="X106" t="s">
        <v>7490</v>
      </c>
      <c r="Y106" t="s">
        <v>689</v>
      </c>
      <c r="Z106" t="s">
        <v>689</v>
      </c>
      <c r="AA106" t="s">
        <v>7490</v>
      </c>
      <c r="AB106" t="s">
        <v>7490</v>
      </c>
    </row>
    <row r="107" spans="1:28">
      <c r="A107">
        <v>106</v>
      </c>
      <c r="B107" t="s">
        <v>510</v>
      </c>
      <c r="H107" t="s">
        <v>511</v>
      </c>
      <c r="I107" t="s">
        <v>512</v>
      </c>
      <c r="J107">
        <v>-0.52700000000000002</v>
      </c>
      <c r="K107" t="s">
        <v>513</v>
      </c>
      <c r="L107">
        <v>125665</v>
      </c>
      <c r="N107">
        <v>5</v>
      </c>
      <c r="O107" t="s">
        <v>689</v>
      </c>
      <c r="P107" t="s">
        <v>7490</v>
      </c>
      <c r="Q107" t="s">
        <v>7490</v>
      </c>
      <c r="R107" t="s">
        <v>86</v>
      </c>
      <c r="S107" t="s">
        <v>265</v>
      </c>
      <c r="T107" t="s">
        <v>7490</v>
      </c>
      <c r="U107" t="s">
        <v>7490</v>
      </c>
      <c r="V107" t="s">
        <v>7490</v>
      </c>
      <c r="W107" t="s">
        <v>7490</v>
      </c>
      <c r="X107" t="s">
        <v>7490</v>
      </c>
      <c r="Y107" t="s">
        <v>689</v>
      </c>
      <c r="Z107" t="s">
        <v>689</v>
      </c>
      <c r="AA107" t="s">
        <v>7490</v>
      </c>
      <c r="AB107" t="s">
        <v>7490</v>
      </c>
    </row>
    <row r="108" spans="1:28">
      <c r="A108">
        <v>107</v>
      </c>
      <c r="B108" t="s">
        <v>514</v>
      </c>
      <c r="H108" t="s">
        <v>515</v>
      </c>
      <c r="I108" t="s">
        <v>516</v>
      </c>
      <c r="J108">
        <v>-0.113</v>
      </c>
      <c r="K108" t="s">
        <v>517</v>
      </c>
      <c r="L108">
        <v>723227</v>
      </c>
      <c r="N108">
        <v>15</v>
      </c>
      <c r="O108" t="s">
        <v>689</v>
      </c>
      <c r="P108" t="s">
        <v>7490</v>
      </c>
      <c r="Q108" t="s">
        <v>7490</v>
      </c>
      <c r="R108" t="s">
        <v>86</v>
      </c>
      <c r="S108" t="s">
        <v>265</v>
      </c>
      <c r="T108" t="s">
        <v>7490</v>
      </c>
      <c r="U108" t="s">
        <v>7490</v>
      </c>
      <c r="V108" t="s">
        <v>7490</v>
      </c>
      <c r="W108" t="s">
        <v>7490</v>
      </c>
      <c r="X108" t="s">
        <v>7490</v>
      </c>
      <c r="Y108" t="s">
        <v>689</v>
      </c>
      <c r="Z108" t="s">
        <v>689</v>
      </c>
      <c r="AA108" t="s">
        <v>7490</v>
      </c>
      <c r="AB108" t="s">
        <v>7490</v>
      </c>
    </row>
    <row r="109" spans="1:28">
      <c r="A109">
        <v>108</v>
      </c>
      <c r="B109" t="s">
        <v>1693</v>
      </c>
      <c r="H109" t="s">
        <v>1694</v>
      </c>
      <c r="I109" t="s">
        <v>1695</v>
      </c>
      <c r="J109">
        <v>-5.8000000000000003E-2</v>
      </c>
      <c r="K109" t="s">
        <v>1696</v>
      </c>
      <c r="L109">
        <v>222000</v>
      </c>
      <c r="N109">
        <v>31</v>
      </c>
      <c r="O109" t="s">
        <v>689</v>
      </c>
      <c r="P109" t="s">
        <v>7490</v>
      </c>
      <c r="Q109" t="s">
        <v>7490</v>
      </c>
      <c r="R109" t="s">
        <v>689</v>
      </c>
      <c r="S109" t="s">
        <v>689</v>
      </c>
      <c r="T109" t="s">
        <v>7490</v>
      </c>
      <c r="U109" t="s">
        <v>7490</v>
      </c>
      <c r="V109" t="s">
        <v>7490</v>
      </c>
      <c r="W109" t="s">
        <v>7490</v>
      </c>
      <c r="X109" t="s">
        <v>7490</v>
      </c>
      <c r="Y109" t="s">
        <v>689</v>
      </c>
      <c r="Z109" t="s">
        <v>689</v>
      </c>
      <c r="AA109" t="s">
        <v>7490</v>
      </c>
      <c r="AB109" t="s">
        <v>7490</v>
      </c>
    </row>
    <row r="110" spans="1:28">
      <c r="A110">
        <v>109</v>
      </c>
      <c r="B110" t="s">
        <v>1124</v>
      </c>
      <c r="H110" t="s">
        <v>1125</v>
      </c>
      <c r="I110" t="s">
        <v>1126</v>
      </c>
      <c r="J110">
        <v>4.1000000000000002E-2</v>
      </c>
      <c r="K110" t="s">
        <v>1127</v>
      </c>
      <c r="L110">
        <v>138129</v>
      </c>
      <c r="N110">
        <v>31</v>
      </c>
      <c r="O110" t="s">
        <v>689</v>
      </c>
      <c r="P110" t="s">
        <v>7490</v>
      </c>
      <c r="Q110" t="s">
        <v>7490</v>
      </c>
      <c r="R110" t="s">
        <v>86</v>
      </c>
      <c r="S110" t="s">
        <v>7324</v>
      </c>
      <c r="T110" t="s">
        <v>674</v>
      </c>
      <c r="U110" t="s">
        <v>3086</v>
      </c>
      <c r="V110" t="s">
        <v>673</v>
      </c>
      <c r="W110" t="s">
        <v>674</v>
      </c>
      <c r="X110" t="s">
        <v>4274</v>
      </c>
      <c r="Y110" t="s">
        <v>86</v>
      </c>
      <c r="Z110" t="s">
        <v>86</v>
      </c>
      <c r="AA110" t="s">
        <v>4274</v>
      </c>
      <c r="AB110" t="s">
        <v>4274</v>
      </c>
    </row>
    <row r="111" spans="1:28">
      <c r="A111">
        <v>110</v>
      </c>
      <c r="B111" t="s">
        <v>1396</v>
      </c>
      <c r="H111" t="s">
        <v>1397</v>
      </c>
      <c r="I111" t="s">
        <v>1398</v>
      </c>
      <c r="J111">
        <v>-0.19800000000000001</v>
      </c>
      <c r="K111" t="s">
        <v>1399</v>
      </c>
      <c r="L111">
        <v>56400</v>
      </c>
      <c r="N111">
        <v>31</v>
      </c>
      <c r="O111" t="s">
        <v>86</v>
      </c>
      <c r="P111">
        <v>2020</v>
      </c>
      <c r="Q111">
        <v>2050</v>
      </c>
      <c r="R111" t="s">
        <v>86</v>
      </c>
      <c r="S111" t="s">
        <v>7324</v>
      </c>
      <c r="T111" t="s">
        <v>674</v>
      </c>
      <c r="U111" t="s">
        <v>3086</v>
      </c>
      <c r="V111" t="s">
        <v>7490</v>
      </c>
      <c r="W111" t="s">
        <v>7490</v>
      </c>
      <c r="X111" t="s">
        <v>7490</v>
      </c>
      <c r="Y111" t="s">
        <v>689</v>
      </c>
      <c r="Z111" t="s">
        <v>689</v>
      </c>
      <c r="AA111" t="s">
        <v>7490</v>
      </c>
      <c r="AB111" t="s">
        <v>7490</v>
      </c>
    </row>
    <row r="112" spans="1:28">
      <c r="A112">
        <v>111</v>
      </c>
      <c r="B112" t="s">
        <v>741</v>
      </c>
      <c r="H112" t="s">
        <v>742</v>
      </c>
      <c r="I112" t="s">
        <v>743</v>
      </c>
      <c r="J112">
        <v>0.35499999999999998</v>
      </c>
      <c r="K112" t="s">
        <v>744</v>
      </c>
      <c r="L112">
        <v>108000</v>
      </c>
      <c r="N112">
        <v>25</v>
      </c>
      <c r="O112" t="s">
        <v>86</v>
      </c>
      <c r="P112">
        <v>2019</v>
      </c>
      <c r="Q112">
        <v>2040</v>
      </c>
      <c r="R112" t="s">
        <v>86</v>
      </c>
      <c r="S112" t="s">
        <v>7324</v>
      </c>
      <c r="T112" t="s">
        <v>674</v>
      </c>
      <c r="U112" t="s">
        <v>4099</v>
      </c>
      <c r="V112" t="s">
        <v>673</v>
      </c>
      <c r="W112" t="s">
        <v>674</v>
      </c>
      <c r="X112" t="s">
        <v>4100</v>
      </c>
      <c r="Y112" t="s">
        <v>86</v>
      </c>
      <c r="Z112" t="s">
        <v>86</v>
      </c>
      <c r="AA112" t="s">
        <v>4100</v>
      </c>
      <c r="AB112" t="s">
        <v>4100</v>
      </c>
    </row>
    <row r="113" spans="1:28">
      <c r="A113">
        <v>112</v>
      </c>
      <c r="B113" t="s">
        <v>1676</v>
      </c>
      <c r="H113" t="s">
        <v>1677</v>
      </c>
      <c r="I113" t="s">
        <v>1678</v>
      </c>
      <c r="J113">
        <v>0.45500000000000002</v>
      </c>
      <c r="K113" t="s">
        <v>1679</v>
      </c>
      <c r="L113">
        <v>194956</v>
      </c>
      <c r="N113">
        <v>1</v>
      </c>
      <c r="O113" t="s">
        <v>689</v>
      </c>
      <c r="P113" t="s">
        <v>7490</v>
      </c>
      <c r="Q113" t="s">
        <v>7490</v>
      </c>
      <c r="R113" t="s">
        <v>86</v>
      </c>
      <c r="S113" t="s">
        <v>7324</v>
      </c>
      <c r="T113" t="s">
        <v>674</v>
      </c>
      <c r="U113">
        <v>2030</v>
      </c>
      <c r="V113" t="s">
        <v>7490</v>
      </c>
      <c r="W113" t="s">
        <v>7490</v>
      </c>
      <c r="X113" t="s">
        <v>7490</v>
      </c>
      <c r="Y113" t="s">
        <v>689</v>
      </c>
      <c r="Z113" t="s">
        <v>689</v>
      </c>
      <c r="AA113" t="s">
        <v>7490</v>
      </c>
      <c r="AB113" t="s">
        <v>7490</v>
      </c>
    </row>
    <row r="114" spans="1:28">
      <c r="A114">
        <v>113</v>
      </c>
      <c r="B114" t="s">
        <v>521</v>
      </c>
      <c r="H114" t="s">
        <v>522</v>
      </c>
      <c r="I114" t="s">
        <v>523</v>
      </c>
      <c r="J114">
        <v>-0.56399999999999995</v>
      </c>
      <c r="K114" t="s">
        <v>524</v>
      </c>
      <c r="L114">
        <v>324750</v>
      </c>
      <c r="N114">
        <v>31</v>
      </c>
      <c r="O114" t="s">
        <v>689</v>
      </c>
      <c r="P114" t="s">
        <v>7490</v>
      </c>
      <c r="Q114" t="s">
        <v>7490</v>
      </c>
      <c r="R114" t="s">
        <v>86</v>
      </c>
      <c r="S114" t="s">
        <v>7324</v>
      </c>
      <c r="T114" t="s">
        <v>7399</v>
      </c>
      <c r="U114">
        <v>2030</v>
      </c>
      <c r="V114" t="s">
        <v>7490</v>
      </c>
      <c r="W114" t="s">
        <v>7490</v>
      </c>
      <c r="X114" t="s">
        <v>7490</v>
      </c>
      <c r="Y114" t="s">
        <v>689</v>
      </c>
      <c r="Z114" t="s">
        <v>689</v>
      </c>
      <c r="AA114" t="s">
        <v>7490</v>
      </c>
      <c r="AB114" t="s">
        <v>7490</v>
      </c>
    </row>
    <row r="115" spans="1:28">
      <c r="A115">
        <v>114</v>
      </c>
      <c r="B115" t="s">
        <v>1845</v>
      </c>
      <c r="D115" t="s">
        <v>7159</v>
      </c>
      <c r="H115" t="s">
        <v>1846</v>
      </c>
      <c r="I115" t="s">
        <v>1847</v>
      </c>
      <c r="J115">
        <v>0</v>
      </c>
      <c r="K115" t="s">
        <v>1848</v>
      </c>
      <c r="L115">
        <v>108301</v>
      </c>
      <c r="N115">
        <v>10</v>
      </c>
      <c r="O115" t="s">
        <v>86</v>
      </c>
      <c r="P115">
        <v>2020</v>
      </c>
      <c r="Q115">
        <v>2040</v>
      </c>
      <c r="R115" t="s">
        <v>86</v>
      </c>
      <c r="S115" t="s">
        <v>265</v>
      </c>
      <c r="T115" t="s">
        <v>7490</v>
      </c>
      <c r="U115" t="s">
        <v>7490</v>
      </c>
      <c r="V115" t="s">
        <v>7490</v>
      </c>
      <c r="W115" t="s">
        <v>7490</v>
      </c>
      <c r="X115" t="s">
        <v>7490</v>
      </c>
      <c r="Y115" t="s">
        <v>689</v>
      </c>
      <c r="Z115" t="s">
        <v>689</v>
      </c>
      <c r="AA115" t="s">
        <v>7490</v>
      </c>
      <c r="AB115" t="s">
        <v>7490</v>
      </c>
    </row>
    <row r="116" spans="1:28">
      <c r="A116">
        <v>115</v>
      </c>
      <c r="B116" t="s">
        <v>1555</v>
      </c>
      <c r="H116" t="s">
        <v>1556</v>
      </c>
      <c r="I116" t="s">
        <v>1557</v>
      </c>
      <c r="J116">
        <v>5.6000000000000001E-2</v>
      </c>
      <c r="K116" t="s">
        <v>1558</v>
      </c>
      <c r="L116">
        <v>319000</v>
      </c>
      <c r="N116">
        <v>31</v>
      </c>
      <c r="O116" t="s">
        <v>86</v>
      </c>
      <c r="P116">
        <v>2020</v>
      </c>
      <c r="Q116">
        <v>2040</v>
      </c>
      <c r="R116" t="s">
        <v>86</v>
      </c>
      <c r="S116" t="s">
        <v>7324</v>
      </c>
      <c r="T116" t="s">
        <v>674</v>
      </c>
      <c r="U116">
        <v>2030</v>
      </c>
      <c r="V116" t="s">
        <v>673</v>
      </c>
      <c r="W116" t="s">
        <v>674</v>
      </c>
      <c r="X116">
        <v>2050</v>
      </c>
      <c r="Y116" t="s">
        <v>86</v>
      </c>
      <c r="Z116" t="s">
        <v>86</v>
      </c>
      <c r="AA116">
        <v>2050</v>
      </c>
      <c r="AB116">
        <v>2050</v>
      </c>
    </row>
    <row r="117" spans="1:28">
      <c r="A117">
        <v>116</v>
      </c>
      <c r="B117" t="s">
        <v>1979</v>
      </c>
      <c r="H117" t="s">
        <v>1980</v>
      </c>
      <c r="I117" t="s">
        <v>1981</v>
      </c>
      <c r="J117">
        <v>0.65700000000000003</v>
      </c>
      <c r="K117" t="s">
        <v>1982</v>
      </c>
      <c r="L117">
        <v>110558</v>
      </c>
      <c r="N117">
        <v>9</v>
      </c>
      <c r="O117" t="s">
        <v>689</v>
      </c>
      <c r="P117" t="s">
        <v>7490</v>
      </c>
      <c r="Q117" t="s">
        <v>7490</v>
      </c>
      <c r="R117" t="s">
        <v>86</v>
      </c>
      <c r="S117" t="s">
        <v>7324</v>
      </c>
      <c r="T117" t="s">
        <v>674</v>
      </c>
      <c r="U117">
        <v>2030</v>
      </c>
      <c r="V117" t="s">
        <v>673</v>
      </c>
      <c r="W117" t="s">
        <v>674</v>
      </c>
      <c r="X117">
        <v>2050</v>
      </c>
      <c r="Y117" t="s">
        <v>86</v>
      </c>
      <c r="Z117" t="s">
        <v>86</v>
      </c>
      <c r="AA117">
        <v>2050</v>
      </c>
      <c r="AB117">
        <v>2050</v>
      </c>
    </row>
    <row r="118" spans="1:28">
      <c r="A118">
        <v>117</v>
      </c>
      <c r="B118" t="s">
        <v>525</v>
      </c>
      <c r="D118" t="s">
        <v>5602</v>
      </c>
      <c r="H118" t="s">
        <v>526</v>
      </c>
      <c r="I118" t="s">
        <v>527</v>
      </c>
      <c r="J118">
        <v>-0.17399999999999999</v>
      </c>
      <c r="K118" t="s">
        <v>528</v>
      </c>
      <c r="L118">
        <v>200518</v>
      </c>
      <c r="N118">
        <v>25</v>
      </c>
      <c r="O118" t="s">
        <v>689</v>
      </c>
      <c r="P118" t="s">
        <v>7490</v>
      </c>
      <c r="Q118" t="s">
        <v>7490</v>
      </c>
      <c r="R118" t="s">
        <v>86</v>
      </c>
      <c r="S118" t="s">
        <v>7324</v>
      </c>
      <c r="T118" t="s">
        <v>674</v>
      </c>
      <c r="U118">
        <v>2030</v>
      </c>
      <c r="V118" t="s">
        <v>7490</v>
      </c>
      <c r="W118" t="s">
        <v>7490</v>
      </c>
      <c r="X118" t="s">
        <v>7490</v>
      </c>
      <c r="Y118" t="s">
        <v>689</v>
      </c>
      <c r="Z118" t="s">
        <v>689</v>
      </c>
      <c r="AA118" t="s">
        <v>7490</v>
      </c>
      <c r="AB118" t="s">
        <v>7490</v>
      </c>
    </row>
    <row r="119" spans="1:28">
      <c r="A119">
        <v>118</v>
      </c>
      <c r="B119" t="s">
        <v>531</v>
      </c>
      <c r="D119" t="s">
        <v>6643</v>
      </c>
      <c r="H119" t="s">
        <v>532</v>
      </c>
      <c r="I119" t="s">
        <v>533</v>
      </c>
      <c r="J119">
        <v>-0.66500000000000004</v>
      </c>
      <c r="K119" t="s">
        <v>534</v>
      </c>
      <c r="L119">
        <v>23653</v>
      </c>
      <c r="N119">
        <v>5</v>
      </c>
      <c r="O119" t="s">
        <v>689</v>
      </c>
      <c r="P119" t="s">
        <v>7490</v>
      </c>
      <c r="Q119" t="s">
        <v>7490</v>
      </c>
      <c r="R119" t="s">
        <v>86</v>
      </c>
      <c r="S119" t="s">
        <v>7324</v>
      </c>
      <c r="T119" t="s">
        <v>674</v>
      </c>
      <c r="U119">
        <v>2030</v>
      </c>
      <c r="V119" t="s">
        <v>673</v>
      </c>
      <c r="W119" t="s">
        <v>674</v>
      </c>
      <c r="X119">
        <v>2050</v>
      </c>
      <c r="Y119" t="s">
        <v>86</v>
      </c>
      <c r="Z119" t="s">
        <v>86</v>
      </c>
      <c r="AA119">
        <v>2050</v>
      </c>
      <c r="AB119">
        <v>2050</v>
      </c>
    </row>
    <row r="120" spans="1:28">
      <c r="A120">
        <v>119</v>
      </c>
      <c r="B120" t="s">
        <v>540</v>
      </c>
      <c r="H120" t="s">
        <v>541</v>
      </c>
      <c r="I120" t="s">
        <v>542</v>
      </c>
      <c r="J120">
        <v>-0.44</v>
      </c>
      <c r="K120" t="s">
        <v>543</v>
      </c>
      <c r="L120">
        <v>193615</v>
      </c>
      <c r="N120">
        <v>13</v>
      </c>
      <c r="O120" t="s">
        <v>86</v>
      </c>
      <c r="P120">
        <v>2021</v>
      </c>
      <c r="Q120">
        <v>2023</v>
      </c>
      <c r="R120" t="s">
        <v>689</v>
      </c>
      <c r="S120" t="s">
        <v>689</v>
      </c>
      <c r="T120" t="s">
        <v>7490</v>
      </c>
      <c r="U120" t="s">
        <v>7490</v>
      </c>
      <c r="V120" t="s">
        <v>7490</v>
      </c>
      <c r="W120" t="s">
        <v>7490</v>
      </c>
      <c r="X120" t="s">
        <v>7490</v>
      </c>
      <c r="Y120" t="s">
        <v>689</v>
      </c>
      <c r="Z120" t="s">
        <v>689</v>
      </c>
      <c r="AA120" t="s">
        <v>7490</v>
      </c>
      <c r="AB120" t="s">
        <v>7490</v>
      </c>
    </row>
    <row r="121" spans="1:28">
      <c r="A121">
        <v>120</v>
      </c>
      <c r="B121" t="s">
        <v>1574</v>
      </c>
      <c r="D121" t="s">
        <v>7159</v>
      </c>
      <c r="H121" t="s">
        <v>1575</v>
      </c>
      <c r="I121" t="s">
        <v>1576</v>
      </c>
      <c r="J121">
        <v>-0.69799999999999995</v>
      </c>
      <c r="K121" t="s">
        <v>1577</v>
      </c>
      <c r="L121">
        <v>49185</v>
      </c>
      <c r="N121">
        <v>31</v>
      </c>
      <c r="O121" t="s">
        <v>689</v>
      </c>
      <c r="P121" t="s">
        <v>7490</v>
      </c>
      <c r="Q121" t="s">
        <v>7490</v>
      </c>
      <c r="R121" t="s">
        <v>689</v>
      </c>
      <c r="S121" t="s">
        <v>689</v>
      </c>
      <c r="T121" t="s">
        <v>7490</v>
      </c>
      <c r="U121" t="s">
        <v>7490</v>
      </c>
      <c r="V121" t="s">
        <v>7490</v>
      </c>
      <c r="W121" t="s">
        <v>7490</v>
      </c>
      <c r="X121" t="s">
        <v>7490</v>
      </c>
      <c r="Y121" t="s">
        <v>689</v>
      </c>
      <c r="Z121" t="s">
        <v>689</v>
      </c>
      <c r="AA121" t="s">
        <v>7490</v>
      </c>
      <c r="AB121" t="s">
        <v>7490</v>
      </c>
    </row>
    <row r="122" spans="1:28">
      <c r="A122">
        <v>121</v>
      </c>
      <c r="B122" t="s">
        <v>544</v>
      </c>
      <c r="D122" t="s">
        <v>7159</v>
      </c>
      <c r="H122" t="s">
        <v>545</v>
      </c>
      <c r="I122" t="s">
        <v>546</v>
      </c>
      <c r="J122">
        <v>-94.27</v>
      </c>
      <c r="K122" t="s">
        <v>547</v>
      </c>
      <c r="L122">
        <v>129198</v>
      </c>
      <c r="N122">
        <v>31</v>
      </c>
      <c r="O122" t="s">
        <v>689</v>
      </c>
      <c r="P122" t="s">
        <v>7490</v>
      </c>
      <c r="Q122" t="s">
        <v>7490</v>
      </c>
      <c r="R122" t="s">
        <v>689</v>
      </c>
      <c r="S122" t="s">
        <v>689</v>
      </c>
      <c r="T122" t="s">
        <v>7490</v>
      </c>
      <c r="U122" t="s">
        <v>7490</v>
      </c>
      <c r="V122" t="s">
        <v>7490</v>
      </c>
      <c r="W122" t="s">
        <v>7490</v>
      </c>
      <c r="X122" t="s">
        <v>7490</v>
      </c>
      <c r="Y122" t="s">
        <v>689</v>
      </c>
      <c r="Z122" t="s">
        <v>689</v>
      </c>
      <c r="AA122" t="s">
        <v>7490</v>
      </c>
      <c r="AB122" t="s">
        <v>7490</v>
      </c>
    </row>
    <row r="123" spans="1:28">
      <c r="A123">
        <v>122</v>
      </c>
      <c r="B123" t="s">
        <v>2173</v>
      </c>
      <c r="H123" t="s">
        <v>2174</v>
      </c>
      <c r="I123" t="s">
        <v>2175</v>
      </c>
      <c r="J123">
        <v>1.1120000000000001</v>
      </c>
      <c r="K123" t="s">
        <v>2176</v>
      </c>
      <c r="L123">
        <v>205040</v>
      </c>
      <c r="N123">
        <v>31</v>
      </c>
      <c r="O123" t="s">
        <v>86</v>
      </c>
      <c r="P123">
        <v>2022</v>
      </c>
      <c r="Q123">
        <v>2025</v>
      </c>
      <c r="R123" t="s">
        <v>86</v>
      </c>
      <c r="S123" t="s">
        <v>7324</v>
      </c>
      <c r="T123" t="s">
        <v>674</v>
      </c>
      <c r="U123" t="s">
        <v>3086</v>
      </c>
      <c r="V123" t="s">
        <v>673</v>
      </c>
      <c r="W123" t="s">
        <v>674</v>
      </c>
      <c r="X123" t="s">
        <v>4274</v>
      </c>
      <c r="Y123" t="s">
        <v>86</v>
      </c>
      <c r="Z123" t="s">
        <v>86</v>
      </c>
      <c r="AA123" t="s">
        <v>4274</v>
      </c>
      <c r="AB123" t="s">
        <v>4274</v>
      </c>
    </row>
    <row r="124" spans="1:28">
      <c r="A124">
        <v>123</v>
      </c>
      <c r="B124" t="s">
        <v>548</v>
      </c>
      <c r="H124" t="s">
        <v>549</v>
      </c>
      <c r="I124" t="s">
        <v>550</v>
      </c>
      <c r="J124">
        <v>-0.13800000000000001</v>
      </c>
      <c r="K124" t="s">
        <v>551</v>
      </c>
      <c r="L124">
        <v>372180</v>
      </c>
      <c r="N124">
        <v>31</v>
      </c>
      <c r="O124" t="s">
        <v>689</v>
      </c>
      <c r="P124" t="s">
        <v>7490</v>
      </c>
      <c r="Q124" t="s">
        <v>7490</v>
      </c>
      <c r="R124" t="s">
        <v>689</v>
      </c>
      <c r="S124" t="s">
        <v>689</v>
      </c>
      <c r="T124" t="s">
        <v>7490</v>
      </c>
      <c r="U124" t="s">
        <v>7490</v>
      </c>
      <c r="V124" t="s">
        <v>7490</v>
      </c>
      <c r="W124" t="s">
        <v>7490</v>
      </c>
      <c r="X124" t="s">
        <v>7490</v>
      </c>
      <c r="Y124" t="s">
        <v>689</v>
      </c>
      <c r="Z124" t="s">
        <v>689</v>
      </c>
      <c r="AA124" t="s">
        <v>7490</v>
      </c>
      <c r="AB124" t="s">
        <v>7490</v>
      </c>
    </row>
    <row r="125" spans="1:28">
      <c r="A125">
        <v>124</v>
      </c>
      <c r="B125" t="s">
        <v>764</v>
      </c>
      <c r="H125" t="s">
        <v>765</v>
      </c>
      <c r="I125" t="s">
        <v>766</v>
      </c>
      <c r="J125">
        <v>-9.4E-2</v>
      </c>
      <c r="K125" t="s">
        <v>767</v>
      </c>
      <c r="L125">
        <v>559051</v>
      </c>
      <c r="N125">
        <v>31</v>
      </c>
      <c r="O125" t="s">
        <v>689</v>
      </c>
      <c r="P125" t="s">
        <v>7490</v>
      </c>
      <c r="Q125" t="s">
        <v>7490</v>
      </c>
      <c r="R125" t="s">
        <v>86</v>
      </c>
      <c r="S125" t="s">
        <v>7324</v>
      </c>
      <c r="T125" t="s">
        <v>674</v>
      </c>
      <c r="U125">
        <v>2030</v>
      </c>
      <c r="V125" t="s">
        <v>673</v>
      </c>
      <c r="W125" t="s">
        <v>674</v>
      </c>
      <c r="X125">
        <v>2050</v>
      </c>
      <c r="Y125" t="s">
        <v>86</v>
      </c>
      <c r="Z125" t="s">
        <v>86</v>
      </c>
      <c r="AA125">
        <v>2050</v>
      </c>
      <c r="AB125">
        <v>2050</v>
      </c>
    </row>
    <row r="126" spans="1:28">
      <c r="A126">
        <v>125</v>
      </c>
      <c r="B126" t="s">
        <v>552</v>
      </c>
      <c r="D126" t="s">
        <v>7166</v>
      </c>
      <c r="H126" t="s">
        <v>553</v>
      </c>
      <c r="I126" t="s">
        <v>554</v>
      </c>
      <c r="J126">
        <v>0.11700000000000001</v>
      </c>
      <c r="K126" t="s">
        <v>555</v>
      </c>
      <c r="L126">
        <v>78401</v>
      </c>
      <c r="N126">
        <v>31</v>
      </c>
      <c r="O126" t="s">
        <v>689</v>
      </c>
      <c r="P126" t="s">
        <v>7490</v>
      </c>
      <c r="Q126" t="s">
        <v>7490</v>
      </c>
      <c r="R126" t="s">
        <v>86</v>
      </c>
      <c r="S126" t="s">
        <v>870</v>
      </c>
      <c r="T126" t="s">
        <v>7490</v>
      </c>
      <c r="U126" t="s">
        <v>7490</v>
      </c>
      <c r="V126" t="s">
        <v>7490</v>
      </c>
      <c r="W126" t="s">
        <v>7490</v>
      </c>
      <c r="X126" t="s">
        <v>7490</v>
      </c>
      <c r="Y126" t="s">
        <v>689</v>
      </c>
      <c r="Z126" t="s">
        <v>689</v>
      </c>
      <c r="AA126" t="s">
        <v>7490</v>
      </c>
      <c r="AB126" t="s">
        <v>7490</v>
      </c>
    </row>
    <row r="127" spans="1:28">
      <c r="A127">
        <v>126</v>
      </c>
      <c r="B127" t="s">
        <v>1955</v>
      </c>
      <c r="H127" t="s">
        <v>1956</v>
      </c>
      <c r="I127" t="s">
        <v>1957</v>
      </c>
      <c r="J127">
        <v>0.31900000000000001</v>
      </c>
      <c r="K127" t="s">
        <v>1958</v>
      </c>
      <c r="L127">
        <v>83825</v>
      </c>
      <c r="N127">
        <v>11</v>
      </c>
      <c r="O127" t="s">
        <v>86</v>
      </c>
      <c r="P127">
        <v>2015</v>
      </c>
      <c r="Q127">
        <v>2020</v>
      </c>
      <c r="R127" t="s">
        <v>86</v>
      </c>
      <c r="S127" t="s">
        <v>7324</v>
      </c>
      <c r="T127" t="s">
        <v>674</v>
      </c>
      <c r="U127">
        <v>2025</v>
      </c>
      <c r="V127" t="s">
        <v>7490</v>
      </c>
      <c r="W127" t="s">
        <v>7490</v>
      </c>
      <c r="X127" t="s">
        <v>7490</v>
      </c>
      <c r="Y127" t="s">
        <v>689</v>
      </c>
      <c r="Z127" t="s">
        <v>689</v>
      </c>
      <c r="AA127" t="s">
        <v>7490</v>
      </c>
      <c r="AB127" t="s">
        <v>7490</v>
      </c>
    </row>
    <row r="128" spans="1:28">
      <c r="A128">
        <v>127</v>
      </c>
      <c r="B128" t="s">
        <v>1083</v>
      </c>
      <c r="D128" t="s">
        <v>7159</v>
      </c>
      <c r="H128" t="s">
        <v>1084</v>
      </c>
      <c r="I128" t="s">
        <v>1085</v>
      </c>
      <c r="J128">
        <v>-0.68100000000000005</v>
      </c>
      <c r="K128" t="s">
        <v>1086</v>
      </c>
      <c r="L128">
        <v>31528</v>
      </c>
      <c r="N128">
        <v>31</v>
      </c>
      <c r="O128" t="s">
        <v>689</v>
      </c>
      <c r="P128" t="s">
        <v>7490</v>
      </c>
      <c r="Q128" t="s">
        <v>7490</v>
      </c>
      <c r="R128" t="s">
        <v>86</v>
      </c>
      <c r="S128" t="s">
        <v>870</v>
      </c>
      <c r="T128" t="s">
        <v>7490</v>
      </c>
      <c r="U128" t="s">
        <v>7490</v>
      </c>
      <c r="V128" t="s">
        <v>7490</v>
      </c>
      <c r="W128" t="s">
        <v>7490</v>
      </c>
      <c r="X128" t="s">
        <v>7490</v>
      </c>
      <c r="Y128" t="s">
        <v>689</v>
      </c>
      <c r="Z128" t="s">
        <v>689</v>
      </c>
      <c r="AA128" t="s">
        <v>7490</v>
      </c>
      <c r="AB128" t="s">
        <v>7490</v>
      </c>
    </row>
    <row r="129" spans="1:28">
      <c r="A129">
        <v>128</v>
      </c>
      <c r="B129" t="s">
        <v>1491</v>
      </c>
      <c r="H129" t="s">
        <v>1492</v>
      </c>
      <c r="I129" t="s">
        <v>1493</v>
      </c>
      <c r="J129">
        <v>-0.25900000000000001</v>
      </c>
      <c r="K129" t="s">
        <v>1494</v>
      </c>
      <c r="L129">
        <v>341321</v>
      </c>
      <c r="N129">
        <v>31</v>
      </c>
      <c r="O129" t="s">
        <v>689</v>
      </c>
      <c r="P129" t="s">
        <v>7490</v>
      </c>
      <c r="Q129" t="s">
        <v>7490</v>
      </c>
      <c r="R129" t="s">
        <v>86</v>
      </c>
      <c r="S129" t="s">
        <v>7324</v>
      </c>
      <c r="T129" t="s">
        <v>674</v>
      </c>
      <c r="U129" t="s">
        <v>3086</v>
      </c>
      <c r="V129" t="s">
        <v>673</v>
      </c>
      <c r="W129" t="s">
        <v>674</v>
      </c>
      <c r="X129" t="s">
        <v>4262</v>
      </c>
      <c r="Y129" t="s">
        <v>86</v>
      </c>
      <c r="Z129" t="s">
        <v>86</v>
      </c>
      <c r="AA129" t="s">
        <v>4262</v>
      </c>
      <c r="AB129" t="s">
        <v>4262</v>
      </c>
    </row>
    <row r="130" spans="1:28">
      <c r="A130">
        <v>129</v>
      </c>
      <c r="B130" t="s">
        <v>1983</v>
      </c>
      <c r="H130" t="s">
        <v>1984</v>
      </c>
      <c r="I130" t="s">
        <v>1985</v>
      </c>
      <c r="J130">
        <v>0.39300000000000002</v>
      </c>
      <c r="K130" t="s">
        <v>1986</v>
      </c>
      <c r="L130">
        <v>229140</v>
      </c>
      <c r="N130">
        <v>31</v>
      </c>
      <c r="O130" t="s">
        <v>86</v>
      </c>
      <c r="P130">
        <v>2017</v>
      </c>
      <c r="Q130">
        <v>2030</v>
      </c>
      <c r="R130" t="s">
        <v>86</v>
      </c>
      <c r="S130" t="s">
        <v>7324</v>
      </c>
      <c r="T130" t="s">
        <v>674</v>
      </c>
      <c r="U130" t="s">
        <v>3119</v>
      </c>
      <c r="V130" t="s">
        <v>673</v>
      </c>
      <c r="W130" t="s">
        <v>674</v>
      </c>
      <c r="X130" t="s">
        <v>4274</v>
      </c>
      <c r="Y130" t="s">
        <v>86</v>
      </c>
      <c r="Z130" t="s">
        <v>86</v>
      </c>
      <c r="AA130" t="s">
        <v>4274</v>
      </c>
      <c r="AB130" t="s">
        <v>4274</v>
      </c>
    </row>
    <row r="131" spans="1:28">
      <c r="A131">
        <v>130</v>
      </c>
      <c r="B131" t="s">
        <v>1392</v>
      </c>
      <c r="D131" t="s">
        <v>7166</v>
      </c>
      <c r="H131" t="s">
        <v>1393</v>
      </c>
      <c r="I131" t="s">
        <v>1394</v>
      </c>
      <c r="J131">
        <v>0.185</v>
      </c>
      <c r="K131" t="s">
        <v>1395</v>
      </c>
      <c r="L131">
        <v>156253</v>
      </c>
      <c r="N131">
        <v>24</v>
      </c>
      <c r="O131" t="s">
        <v>689</v>
      </c>
      <c r="P131" t="s">
        <v>7490</v>
      </c>
      <c r="Q131" t="s">
        <v>7490</v>
      </c>
      <c r="R131" t="s">
        <v>689</v>
      </c>
      <c r="S131" t="s">
        <v>689</v>
      </c>
      <c r="T131" t="s">
        <v>7490</v>
      </c>
      <c r="U131" t="s">
        <v>7490</v>
      </c>
      <c r="V131" t="s">
        <v>7490</v>
      </c>
      <c r="W131" t="s">
        <v>7490</v>
      </c>
      <c r="X131" t="s">
        <v>7490</v>
      </c>
      <c r="Y131" t="s">
        <v>689</v>
      </c>
      <c r="Z131" t="s">
        <v>689</v>
      </c>
      <c r="AA131" t="s">
        <v>7490</v>
      </c>
      <c r="AB131" t="s">
        <v>7490</v>
      </c>
    </row>
    <row r="132" spans="1:28">
      <c r="A132">
        <v>131</v>
      </c>
      <c r="B132" t="s">
        <v>556</v>
      </c>
      <c r="H132" t="s">
        <v>557</v>
      </c>
      <c r="I132" t="s">
        <v>558</v>
      </c>
      <c r="J132">
        <v>-0.6</v>
      </c>
      <c r="K132" t="s">
        <v>559</v>
      </c>
      <c r="L132">
        <v>138100</v>
      </c>
      <c r="N132">
        <v>25</v>
      </c>
      <c r="O132" t="s">
        <v>86</v>
      </c>
      <c r="P132">
        <v>2015</v>
      </c>
      <c r="Q132">
        <v>2025</v>
      </c>
      <c r="R132" t="s">
        <v>86</v>
      </c>
      <c r="S132" t="s">
        <v>7324</v>
      </c>
      <c r="T132" t="s">
        <v>674</v>
      </c>
      <c r="U132">
        <v>2030</v>
      </c>
      <c r="V132" t="s">
        <v>7490</v>
      </c>
      <c r="W132" t="s">
        <v>7490</v>
      </c>
      <c r="X132" t="s">
        <v>7490</v>
      </c>
      <c r="Y132" t="s">
        <v>689</v>
      </c>
      <c r="Z132" t="s">
        <v>689</v>
      </c>
      <c r="AA132" t="s">
        <v>7490</v>
      </c>
      <c r="AB132" t="s">
        <v>7490</v>
      </c>
    </row>
    <row r="133" spans="1:28">
      <c r="A133">
        <v>132</v>
      </c>
      <c r="B133" t="s">
        <v>560</v>
      </c>
      <c r="D133" t="s">
        <v>7166</v>
      </c>
      <c r="H133" t="s">
        <v>561</v>
      </c>
      <c r="I133" t="s">
        <v>562</v>
      </c>
      <c r="J133">
        <v>-0.187</v>
      </c>
      <c r="K133" t="s">
        <v>563</v>
      </c>
      <c r="L133">
        <v>101759</v>
      </c>
      <c r="N133">
        <v>26</v>
      </c>
      <c r="O133" t="s">
        <v>689</v>
      </c>
      <c r="P133" t="s">
        <v>7490</v>
      </c>
      <c r="Q133" t="s">
        <v>7490</v>
      </c>
      <c r="R133" t="s">
        <v>689</v>
      </c>
      <c r="S133" t="s">
        <v>689</v>
      </c>
      <c r="T133" t="s">
        <v>7490</v>
      </c>
      <c r="U133" t="s">
        <v>7490</v>
      </c>
      <c r="V133" t="s">
        <v>7490</v>
      </c>
      <c r="W133" t="s">
        <v>7490</v>
      </c>
      <c r="X133" t="s">
        <v>7490</v>
      </c>
      <c r="Y133" t="s">
        <v>689</v>
      </c>
      <c r="Z133" t="s">
        <v>689</v>
      </c>
      <c r="AA133" t="s">
        <v>7490</v>
      </c>
      <c r="AB133" t="s">
        <v>7490</v>
      </c>
    </row>
    <row r="134" spans="1:28">
      <c r="A134">
        <v>133</v>
      </c>
      <c r="B134" t="s">
        <v>564</v>
      </c>
      <c r="H134" t="s">
        <v>565</v>
      </c>
      <c r="I134" t="s">
        <v>566</v>
      </c>
      <c r="J134">
        <v>-0.88700000000000001</v>
      </c>
      <c r="K134" t="s">
        <v>567</v>
      </c>
      <c r="L134">
        <v>106365</v>
      </c>
      <c r="N134">
        <v>31</v>
      </c>
      <c r="O134" t="s">
        <v>689</v>
      </c>
      <c r="P134" t="s">
        <v>7490</v>
      </c>
      <c r="Q134" t="s">
        <v>7490</v>
      </c>
      <c r="R134" t="s">
        <v>86</v>
      </c>
      <c r="S134" t="s">
        <v>7324</v>
      </c>
      <c r="T134" t="s">
        <v>674</v>
      </c>
      <c r="U134">
        <v>2033</v>
      </c>
      <c r="V134" t="s">
        <v>7490</v>
      </c>
      <c r="W134" t="s">
        <v>7490</v>
      </c>
      <c r="X134" t="s">
        <v>7490</v>
      </c>
      <c r="Y134" t="s">
        <v>689</v>
      </c>
      <c r="Z134" t="s">
        <v>689</v>
      </c>
      <c r="AA134" t="s">
        <v>7490</v>
      </c>
      <c r="AB134" t="s">
        <v>7490</v>
      </c>
    </row>
    <row r="135" spans="1:28">
      <c r="A135">
        <v>134</v>
      </c>
      <c r="B135" t="s">
        <v>568</v>
      </c>
      <c r="H135" t="s">
        <v>569</v>
      </c>
      <c r="I135" t="s">
        <v>570</v>
      </c>
      <c r="J135">
        <v>0.187</v>
      </c>
      <c r="K135" t="s">
        <v>571</v>
      </c>
      <c r="L135">
        <v>376371</v>
      </c>
      <c r="N135">
        <v>26</v>
      </c>
      <c r="O135" t="s">
        <v>689</v>
      </c>
      <c r="P135" t="s">
        <v>7490</v>
      </c>
      <c r="Q135" t="s">
        <v>7490</v>
      </c>
      <c r="R135" t="s">
        <v>86</v>
      </c>
      <c r="S135" t="s">
        <v>870</v>
      </c>
      <c r="T135" t="s">
        <v>7490</v>
      </c>
      <c r="U135" t="s">
        <v>7490</v>
      </c>
      <c r="V135" t="s">
        <v>7490</v>
      </c>
      <c r="W135" t="s">
        <v>7490</v>
      </c>
      <c r="X135" t="s">
        <v>7490</v>
      </c>
      <c r="Y135" t="s">
        <v>86</v>
      </c>
      <c r="Z135" t="s">
        <v>689</v>
      </c>
      <c r="AA135" t="s">
        <v>7490</v>
      </c>
      <c r="AB135" t="s">
        <v>7490</v>
      </c>
    </row>
    <row r="136" spans="1:28">
      <c r="A136">
        <v>135</v>
      </c>
      <c r="B136" t="s">
        <v>573</v>
      </c>
      <c r="H136" t="s">
        <v>574</v>
      </c>
      <c r="I136" t="s">
        <v>575</v>
      </c>
      <c r="J136">
        <v>0.09</v>
      </c>
      <c r="K136" t="s">
        <v>576</v>
      </c>
      <c r="L136">
        <v>494824</v>
      </c>
      <c r="N136">
        <v>31</v>
      </c>
      <c r="O136" t="s">
        <v>689</v>
      </c>
      <c r="P136" t="s">
        <v>7490</v>
      </c>
      <c r="Q136" t="s">
        <v>7490</v>
      </c>
      <c r="R136" t="s">
        <v>86</v>
      </c>
      <c r="S136" t="s">
        <v>870</v>
      </c>
      <c r="T136" t="s">
        <v>7490</v>
      </c>
      <c r="U136" t="s">
        <v>7490</v>
      </c>
      <c r="V136" t="s">
        <v>7490</v>
      </c>
      <c r="W136" t="s">
        <v>7490</v>
      </c>
      <c r="X136" t="s">
        <v>7490</v>
      </c>
      <c r="Y136" t="s">
        <v>689</v>
      </c>
      <c r="Z136" t="s">
        <v>689</v>
      </c>
      <c r="AA136" t="s">
        <v>7490</v>
      </c>
      <c r="AB136" t="s">
        <v>7490</v>
      </c>
    </row>
    <row r="137" spans="1:28">
      <c r="A137">
        <v>136</v>
      </c>
      <c r="B137" t="s">
        <v>1634</v>
      </c>
      <c r="D137" t="s">
        <v>7159</v>
      </c>
      <c r="H137" t="s">
        <v>1635</v>
      </c>
      <c r="I137" t="s">
        <v>1636</v>
      </c>
      <c r="J137">
        <v>-0.20699999999999999</v>
      </c>
      <c r="K137" t="s">
        <v>1637</v>
      </c>
      <c r="L137">
        <v>30251</v>
      </c>
      <c r="N137">
        <v>22</v>
      </c>
      <c r="O137" t="s">
        <v>689</v>
      </c>
      <c r="P137" t="s">
        <v>7490</v>
      </c>
      <c r="Q137" t="s">
        <v>7490</v>
      </c>
      <c r="R137" t="s">
        <v>689</v>
      </c>
      <c r="S137" t="s">
        <v>689</v>
      </c>
      <c r="T137" t="s">
        <v>7490</v>
      </c>
      <c r="U137" t="s">
        <v>7490</v>
      </c>
      <c r="V137" t="s">
        <v>7490</v>
      </c>
      <c r="W137" t="s">
        <v>7490</v>
      </c>
      <c r="X137" t="s">
        <v>7490</v>
      </c>
      <c r="Y137" t="s">
        <v>689</v>
      </c>
      <c r="Z137" t="s">
        <v>689</v>
      </c>
      <c r="AA137" t="s">
        <v>7490</v>
      </c>
      <c r="AB137" t="s">
        <v>7490</v>
      </c>
    </row>
    <row r="138" spans="1:28">
      <c r="A138">
        <v>137</v>
      </c>
      <c r="B138" t="s">
        <v>261</v>
      </c>
      <c r="D138" t="s">
        <v>7166</v>
      </c>
      <c r="H138" t="s">
        <v>262</v>
      </c>
      <c r="I138" t="s">
        <v>263</v>
      </c>
      <c r="J138">
        <v>0.254</v>
      </c>
      <c r="K138" t="s">
        <v>264</v>
      </c>
      <c r="L138">
        <v>125916</v>
      </c>
      <c r="N138">
        <v>31</v>
      </c>
      <c r="O138" t="s">
        <v>689</v>
      </c>
      <c r="P138" t="s">
        <v>7490</v>
      </c>
      <c r="Q138" t="s">
        <v>7490</v>
      </c>
      <c r="R138" t="s">
        <v>86</v>
      </c>
      <c r="S138" t="s">
        <v>870</v>
      </c>
      <c r="T138" t="s">
        <v>7490</v>
      </c>
      <c r="U138" t="s">
        <v>7490</v>
      </c>
      <c r="V138" t="s">
        <v>7490</v>
      </c>
      <c r="W138" t="s">
        <v>7490</v>
      </c>
      <c r="X138" t="s">
        <v>7490</v>
      </c>
      <c r="Y138" t="s">
        <v>689</v>
      </c>
      <c r="Z138" t="s">
        <v>689</v>
      </c>
      <c r="AA138" t="s">
        <v>7490</v>
      </c>
      <c r="AB138" t="s">
        <v>7490</v>
      </c>
    </row>
    <row r="139" spans="1:28">
      <c r="A139">
        <v>138</v>
      </c>
      <c r="B139" t="s">
        <v>577</v>
      </c>
      <c r="H139" t="s">
        <v>578</v>
      </c>
      <c r="I139" t="s">
        <v>579</v>
      </c>
      <c r="J139">
        <v>-0.88400000000000001</v>
      </c>
      <c r="K139" t="s">
        <v>580</v>
      </c>
      <c r="L139">
        <v>134323</v>
      </c>
      <c r="N139">
        <v>14</v>
      </c>
      <c r="O139" t="s">
        <v>689</v>
      </c>
      <c r="P139" t="s">
        <v>7490</v>
      </c>
      <c r="Q139" t="s">
        <v>7490</v>
      </c>
      <c r="R139" t="s">
        <v>86</v>
      </c>
      <c r="S139" t="s">
        <v>870</v>
      </c>
      <c r="T139" t="s">
        <v>7490</v>
      </c>
      <c r="U139" t="s">
        <v>7490</v>
      </c>
      <c r="V139" t="s">
        <v>7490</v>
      </c>
      <c r="W139" t="s">
        <v>7490</v>
      </c>
      <c r="X139" t="s">
        <v>7490</v>
      </c>
      <c r="Y139" t="s">
        <v>86</v>
      </c>
      <c r="Z139" t="s">
        <v>689</v>
      </c>
      <c r="AA139" t="s">
        <v>7490</v>
      </c>
      <c r="AB139" t="s">
        <v>7490</v>
      </c>
    </row>
    <row r="140" spans="1:28">
      <c r="A140">
        <v>139</v>
      </c>
      <c r="B140" t="s">
        <v>2076</v>
      </c>
      <c r="D140" t="s">
        <v>7166</v>
      </c>
      <c r="H140" t="s">
        <v>2077</v>
      </c>
      <c r="I140" t="s">
        <v>2078</v>
      </c>
      <c r="J140">
        <v>-0.81699999999999995</v>
      </c>
      <c r="K140" t="s">
        <v>2079</v>
      </c>
      <c r="L140">
        <v>108648</v>
      </c>
      <c r="N140">
        <v>31</v>
      </c>
      <c r="O140" t="s">
        <v>86</v>
      </c>
      <c r="P140">
        <v>2015</v>
      </c>
      <c r="Q140">
        <v>2025</v>
      </c>
      <c r="R140" t="s">
        <v>86</v>
      </c>
      <c r="S140" t="s">
        <v>7324</v>
      </c>
      <c r="T140" t="s">
        <v>674</v>
      </c>
      <c r="U140">
        <v>2030</v>
      </c>
      <c r="V140" t="s">
        <v>673</v>
      </c>
      <c r="W140" t="s">
        <v>674</v>
      </c>
      <c r="X140">
        <v>2040</v>
      </c>
      <c r="Y140" t="s">
        <v>86</v>
      </c>
      <c r="Z140" t="s">
        <v>86</v>
      </c>
      <c r="AA140">
        <v>2040</v>
      </c>
      <c r="AB140">
        <v>2040</v>
      </c>
    </row>
    <row r="141" spans="1:28">
      <c r="A141">
        <v>140</v>
      </c>
      <c r="B141" t="s">
        <v>581</v>
      </c>
      <c r="D141" t="s">
        <v>7159</v>
      </c>
      <c r="H141" t="s">
        <v>582</v>
      </c>
      <c r="I141" t="s">
        <v>583</v>
      </c>
      <c r="J141">
        <v>7.7670000000000003</v>
      </c>
      <c r="K141" t="s">
        <v>584</v>
      </c>
      <c r="L141">
        <v>76566</v>
      </c>
      <c r="N141">
        <v>31</v>
      </c>
      <c r="O141" t="s">
        <v>689</v>
      </c>
      <c r="P141" t="s">
        <v>7490</v>
      </c>
      <c r="Q141" t="s">
        <v>7490</v>
      </c>
      <c r="R141" t="s">
        <v>86</v>
      </c>
      <c r="S141" t="s">
        <v>7324</v>
      </c>
      <c r="T141" t="s">
        <v>674</v>
      </c>
      <c r="U141">
        <v>2030</v>
      </c>
      <c r="V141" t="s">
        <v>7490</v>
      </c>
      <c r="W141" t="s">
        <v>7490</v>
      </c>
      <c r="X141" t="s">
        <v>7490</v>
      </c>
      <c r="Y141" t="s">
        <v>689</v>
      </c>
      <c r="Z141" t="s">
        <v>689</v>
      </c>
      <c r="AA141" t="s">
        <v>7490</v>
      </c>
      <c r="AB141" t="s">
        <v>7490</v>
      </c>
    </row>
    <row r="142" spans="1:28">
      <c r="A142">
        <v>141</v>
      </c>
      <c r="B142" t="s">
        <v>585</v>
      </c>
      <c r="D142" t="s">
        <v>7166</v>
      </c>
      <c r="H142" t="s">
        <v>586</v>
      </c>
      <c r="I142" t="s">
        <v>587</v>
      </c>
      <c r="J142">
        <v>0.85799999999999998</v>
      </c>
      <c r="K142" t="s">
        <v>588</v>
      </c>
      <c r="L142">
        <v>175121</v>
      </c>
      <c r="N142">
        <v>16</v>
      </c>
      <c r="O142" t="s">
        <v>689</v>
      </c>
      <c r="P142" t="s">
        <v>7490</v>
      </c>
      <c r="Q142" t="s">
        <v>7490</v>
      </c>
      <c r="R142" t="s">
        <v>689</v>
      </c>
      <c r="S142" t="s">
        <v>689</v>
      </c>
      <c r="T142" t="s">
        <v>7490</v>
      </c>
      <c r="U142" t="s">
        <v>7490</v>
      </c>
      <c r="V142" t="s">
        <v>7490</v>
      </c>
      <c r="W142" t="s">
        <v>7490</v>
      </c>
      <c r="X142" t="s">
        <v>7490</v>
      </c>
      <c r="Y142" t="s">
        <v>689</v>
      </c>
      <c r="Z142" t="s">
        <v>689</v>
      </c>
      <c r="AA142" t="s">
        <v>7490</v>
      </c>
      <c r="AB142" t="s">
        <v>7490</v>
      </c>
    </row>
    <row r="143" spans="1:28">
      <c r="A143">
        <v>142</v>
      </c>
      <c r="B143" t="s">
        <v>370</v>
      </c>
      <c r="D143" t="s">
        <v>7166</v>
      </c>
      <c r="H143" t="s">
        <v>371</v>
      </c>
      <c r="I143" t="s">
        <v>372</v>
      </c>
      <c r="J143">
        <v>-0.433</v>
      </c>
      <c r="K143" t="s">
        <v>373</v>
      </c>
      <c r="L143">
        <v>250000</v>
      </c>
      <c r="N143">
        <v>9</v>
      </c>
      <c r="O143" t="s">
        <v>689</v>
      </c>
      <c r="P143" t="s">
        <v>7490</v>
      </c>
      <c r="Q143" t="s">
        <v>7490</v>
      </c>
      <c r="R143" t="s">
        <v>86</v>
      </c>
      <c r="S143" t="s">
        <v>265</v>
      </c>
      <c r="T143" t="s">
        <v>7490</v>
      </c>
      <c r="U143" t="s">
        <v>7490</v>
      </c>
      <c r="V143" t="s">
        <v>7490</v>
      </c>
      <c r="W143" t="s">
        <v>7490</v>
      </c>
      <c r="X143" t="s">
        <v>7490</v>
      </c>
      <c r="Y143" t="s">
        <v>689</v>
      </c>
      <c r="Z143" t="s">
        <v>689</v>
      </c>
      <c r="AA143" t="s">
        <v>7490</v>
      </c>
      <c r="AB143" t="s">
        <v>7490</v>
      </c>
    </row>
    <row r="144" spans="1:28">
      <c r="A144">
        <v>143</v>
      </c>
      <c r="B144" t="s">
        <v>590</v>
      </c>
      <c r="H144" t="s">
        <v>591</v>
      </c>
      <c r="I144" t="s">
        <v>592</v>
      </c>
      <c r="J144">
        <v>-0.48299999999999998</v>
      </c>
      <c r="K144" t="s">
        <v>593</v>
      </c>
      <c r="L144">
        <v>43213</v>
      </c>
      <c r="N144">
        <v>31</v>
      </c>
      <c r="O144" t="s">
        <v>689</v>
      </c>
      <c r="P144" t="s">
        <v>7490</v>
      </c>
      <c r="Q144" t="s">
        <v>7490</v>
      </c>
      <c r="R144" t="s">
        <v>86</v>
      </c>
      <c r="S144" t="s">
        <v>265</v>
      </c>
      <c r="T144" t="s">
        <v>7490</v>
      </c>
      <c r="U144" t="s">
        <v>7490</v>
      </c>
      <c r="V144" t="s">
        <v>7490</v>
      </c>
      <c r="W144" t="s">
        <v>7490</v>
      </c>
      <c r="X144" t="s">
        <v>7490</v>
      </c>
      <c r="Y144" t="s">
        <v>689</v>
      </c>
      <c r="Z144" t="s">
        <v>689</v>
      </c>
      <c r="AA144" t="s">
        <v>7490</v>
      </c>
      <c r="AB144" t="s">
        <v>7490</v>
      </c>
    </row>
    <row r="145" spans="1:28">
      <c r="A145">
        <v>144</v>
      </c>
      <c r="B145" t="s">
        <v>1824</v>
      </c>
      <c r="H145" t="s">
        <v>1825</v>
      </c>
      <c r="I145" t="s">
        <v>1826</v>
      </c>
      <c r="J145">
        <v>6.2E-2</v>
      </c>
      <c r="K145" t="s">
        <v>1827</v>
      </c>
      <c r="L145">
        <v>327000</v>
      </c>
      <c r="N145">
        <v>31</v>
      </c>
      <c r="O145" t="s">
        <v>86</v>
      </c>
      <c r="P145">
        <v>2021</v>
      </c>
      <c r="Q145">
        <v>2030</v>
      </c>
      <c r="R145" t="s">
        <v>86</v>
      </c>
      <c r="S145" t="s">
        <v>7324</v>
      </c>
      <c r="T145" t="s">
        <v>674</v>
      </c>
      <c r="U145" t="s">
        <v>3086</v>
      </c>
      <c r="V145" t="s">
        <v>673</v>
      </c>
      <c r="W145" t="s">
        <v>674</v>
      </c>
      <c r="X145" t="s">
        <v>4274</v>
      </c>
      <c r="Y145" t="s">
        <v>86</v>
      </c>
      <c r="Z145" t="s">
        <v>86</v>
      </c>
      <c r="AA145" t="s">
        <v>4274</v>
      </c>
      <c r="AB145" t="s">
        <v>4274</v>
      </c>
    </row>
    <row r="146" spans="1:28">
      <c r="A146">
        <v>145</v>
      </c>
      <c r="B146" t="s">
        <v>823</v>
      </c>
      <c r="D146" t="s">
        <v>7159</v>
      </c>
      <c r="H146" t="s">
        <v>824</v>
      </c>
      <c r="I146" t="s">
        <v>825</v>
      </c>
      <c r="J146">
        <v>1.0409999999999999</v>
      </c>
      <c r="K146" t="s">
        <v>826</v>
      </c>
      <c r="L146">
        <v>60359</v>
      </c>
      <c r="N146">
        <v>31</v>
      </c>
      <c r="O146" t="s">
        <v>689</v>
      </c>
      <c r="P146" t="s">
        <v>7490</v>
      </c>
      <c r="Q146" t="s">
        <v>7490</v>
      </c>
      <c r="R146" t="s">
        <v>86</v>
      </c>
      <c r="S146" t="s">
        <v>7324</v>
      </c>
      <c r="T146" t="s">
        <v>674</v>
      </c>
      <c r="U146">
        <v>2030</v>
      </c>
      <c r="V146" t="s">
        <v>673</v>
      </c>
      <c r="W146" t="s">
        <v>674</v>
      </c>
      <c r="X146">
        <v>2040</v>
      </c>
      <c r="Y146" t="s">
        <v>86</v>
      </c>
      <c r="Z146" t="s">
        <v>86</v>
      </c>
      <c r="AA146">
        <v>2040</v>
      </c>
      <c r="AB146">
        <v>2040</v>
      </c>
    </row>
    <row r="147" spans="1:28">
      <c r="A147">
        <v>146</v>
      </c>
      <c r="B147" t="s">
        <v>1873</v>
      </c>
      <c r="H147" t="s">
        <v>1874</v>
      </c>
      <c r="I147" t="s">
        <v>1875</v>
      </c>
      <c r="J147">
        <v>0.115</v>
      </c>
      <c r="K147" t="s">
        <v>1876</v>
      </c>
      <c r="L147">
        <v>112300</v>
      </c>
      <c r="N147">
        <v>31</v>
      </c>
      <c r="O147" t="s">
        <v>86</v>
      </c>
      <c r="P147">
        <v>2018</v>
      </c>
      <c r="Q147">
        <v>2030</v>
      </c>
      <c r="R147" t="s">
        <v>86</v>
      </c>
      <c r="S147" t="s">
        <v>7324</v>
      </c>
      <c r="T147" t="s">
        <v>674</v>
      </c>
      <c r="U147" t="s">
        <v>4434</v>
      </c>
      <c r="V147" t="s">
        <v>673</v>
      </c>
      <c r="W147" t="s">
        <v>674</v>
      </c>
      <c r="X147" t="s">
        <v>4262</v>
      </c>
      <c r="Y147" t="s">
        <v>86</v>
      </c>
      <c r="Z147" t="s">
        <v>86</v>
      </c>
      <c r="AA147" t="s">
        <v>4262</v>
      </c>
      <c r="AB147" t="s">
        <v>4262</v>
      </c>
    </row>
    <row r="148" spans="1:28">
      <c r="A148">
        <v>147</v>
      </c>
      <c r="B148" t="s">
        <v>1621</v>
      </c>
      <c r="H148" t="s">
        <v>1622</v>
      </c>
      <c r="I148" t="s">
        <v>1623</v>
      </c>
      <c r="J148">
        <v>1.4999999999999999E-2</v>
      </c>
      <c r="K148" t="s">
        <v>1624</v>
      </c>
      <c r="L148">
        <v>108000</v>
      </c>
      <c r="N148">
        <v>31</v>
      </c>
      <c r="O148" t="s">
        <v>689</v>
      </c>
      <c r="P148" t="s">
        <v>7490</v>
      </c>
      <c r="Q148" t="s">
        <v>7490</v>
      </c>
      <c r="R148" t="s">
        <v>86</v>
      </c>
      <c r="S148" t="s">
        <v>7324</v>
      </c>
      <c r="T148" t="s">
        <v>674</v>
      </c>
      <c r="U148" t="s">
        <v>3086</v>
      </c>
      <c r="V148" t="s">
        <v>7490</v>
      </c>
      <c r="W148" t="s">
        <v>7490</v>
      </c>
      <c r="X148" t="s">
        <v>7490</v>
      </c>
      <c r="Y148" t="s">
        <v>689</v>
      </c>
      <c r="Z148" t="s">
        <v>689</v>
      </c>
      <c r="AA148" t="s">
        <v>7490</v>
      </c>
      <c r="AB148" t="s">
        <v>7490</v>
      </c>
    </row>
    <row r="149" spans="1:28">
      <c r="A149">
        <v>148</v>
      </c>
      <c r="B149" t="s">
        <v>594</v>
      </c>
      <c r="H149" t="s">
        <v>595</v>
      </c>
      <c r="I149" t="s">
        <v>596</v>
      </c>
      <c r="J149">
        <v>-0.1</v>
      </c>
      <c r="K149" t="s">
        <v>597</v>
      </c>
      <c r="L149">
        <v>215500</v>
      </c>
      <c r="N149">
        <v>28</v>
      </c>
      <c r="O149" t="s">
        <v>689</v>
      </c>
      <c r="P149" t="s">
        <v>7490</v>
      </c>
      <c r="Q149" t="s">
        <v>7490</v>
      </c>
      <c r="R149" t="s">
        <v>86</v>
      </c>
      <c r="S149" t="s">
        <v>265</v>
      </c>
      <c r="T149" t="s">
        <v>7490</v>
      </c>
      <c r="U149" t="s">
        <v>7490</v>
      </c>
      <c r="V149" t="s">
        <v>7490</v>
      </c>
      <c r="W149" t="s">
        <v>7490</v>
      </c>
      <c r="X149" t="s">
        <v>7490</v>
      </c>
      <c r="Y149" t="s">
        <v>689</v>
      </c>
      <c r="Z149" t="s">
        <v>689</v>
      </c>
      <c r="AA149" t="s">
        <v>7490</v>
      </c>
      <c r="AB149" t="s">
        <v>7490</v>
      </c>
    </row>
    <row r="150" spans="1:28">
      <c r="A150">
        <v>149</v>
      </c>
      <c r="B150" t="s">
        <v>598</v>
      </c>
      <c r="H150" t="s">
        <v>599</v>
      </c>
      <c r="I150" t="s">
        <v>600</v>
      </c>
      <c r="J150">
        <v>-0.16300000000000001</v>
      </c>
      <c r="K150" t="s">
        <v>601</v>
      </c>
      <c r="L150">
        <v>26233</v>
      </c>
      <c r="N150">
        <v>15</v>
      </c>
      <c r="O150" t="s">
        <v>689</v>
      </c>
      <c r="P150" t="s">
        <v>7490</v>
      </c>
      <c r="Q150" t="s">
        <v>7490</v>
      </c>
      <c r="R150" t="s">
        <v>86</v>
      </c>
      <c r="S150" t="s">
        <v>7324</v>
      </c>
      <c r="T150" t="s">
        <v>674</v>
      </c>
      <c r="U150">
        <v>2030</v>
      </c>
      <c r="V150" t="s">
        <v>673</v>
      </c>
      <c r="W150" t="s">
        <v>674</v>
      </c>
      <c r="X150">
        <v>2050</v>
      </c>
      <c r="Y150" t="s">
        <v>86</v>
      </c>
      <c r="Z150" t="s">
        <v>86</v>
      </c>
      <c r="AA150">
        <v>2050</v>
      </c>
      <c r="AB150">
        <v>2050</v>
      </c>
    </row>
    <row r="151" spans="1:28">
      <c r="A151">
        <v>150</v>
      </c>
      <c r="B151" t="s">
        <v>1471</v>
      </c>
      <c r="H151" t="s">
        <v>1472</v>
      </c>
      <c r="I151" t="s">
        <v>1473</v>
      </c>
      <c r="J151">
        <v>-2.4910000000000001</v>
      </c>
      <c r="K151" t="s">
        <v>1474</v>
      </c>
      <c r="L151">
        <v>140806</v>
      </c>
      <c r="N151">
        <v>31</v>
      </c>
      <c r="O151" t="s">
        <v>689</v>
      </c>
      <c r="P151" t="s">
        <v>7490</v>
      </c>
      <c r="Q151" t="s">
        <v>7490</v>
      </c>
      <c r="R151" t="s">
        <v>86</v>
      </c>
      <c r="S151" t="s">
        <v>7324</v>
      </c>
      <c r="T151" t="s">
        <v>7410</v>
      </c>
      <c r="U151">
        <v>2030</v>
      </c>
      <c r="V151" t="s">
        <v>7490</v>
      </c>
      <c r="W151" t="s">
        <v>7490</v>
      </c>
      <c r="X151" t="s">
        <v>7490</v>
      </c>
      <c r="Y151" t="s">
        <v>689</v>
      </c>
      <c r="Z151" t="s">
        <v>689</v>
      </c>
      <c r="AA151" t="s">
        <v>7490</v>
      </c>
      <c r="AB151" t="s">
        <v>7490</v>
      </c>
    </row>
    <row r="152" spans="1:28">
      <c r="A152">
        <v>151</v>
      </c>
      <c r="B152" t="s">
        <v>602</v>
      </c>
      <c r="D152" t="s">
        <v>7159</v>
      </c>
      <c r="H152" t="s">
        <v>603</v>
      </c>
      <c r="I152" t="s">
        <v>604</v>
      </c>
      <c r="J152">
        <v>0.223</v>
      </c>
      <c r="K152" t="s">
        <v>605</v>
      </c>
      <c r="L152">
        <v>16248</v>
      </c>
      <c r="N152">
        <v>12</v>
      </c>
      <c r="O152" t="s">
        <v>689</v>
      </c>
      <c r="P152" t="s">
        <v>7490</v>
      </c>
      <c r="Q152" t="s">
        <v>7490</v>
      </c>
      <c r="R152" t="s">
        <v>86</v>
      </c>
      <c r="S152" t="s">
        <v>7324</v>
      </c>
      <c r="T152" t="s">
        <v>674</v>
      </c>
      <c r="U152">
        <v>2030</v>
      </c>
      <c r="V152" t="s">
        <v>673</v>
      </c>
      <c r="W152" t="s">
        <v>674</v>
      </c>
      <c r="X152">
        <v>2040</v>
      </c>
      <c r="Y152" t="s">
        <v>86</v>
      </c>
      <c r="Z152" t="s">
        <v>86</v>
      </c>
      <c r="AA152">
        <v>2040</v>
      </c>
      <c r="AB152">
        <v>2040</v>
      </c>
    </row>
    <row r="153" spans="1:28">
      <c r="A153">
        <v>152</v>
      </c>
      <c r="B153" t="s">
        <v>610</v>
      </c>
      <c r="D153" t="s">
        <v>7166</v>
      </c>
      <c r="H153" t="s">
        <v>611</v>
      </c>
      <c r="I153" t="s">
        <v>612</v>
      </c>
      <c r="J153">
        <v>0.25600000000000001</v>
      </c>
      <c r="K153" t="s">
        <v>613</v>
      </c>
      <c r="L153">
        <v>98371</v>
      </c>
      <c r="N153">
        <v>16</v>
      </c>
      <c r="O153" t="s">
        <v>689</v>
      </c>
      <c r="P153" t="s">
        <v>7490</v>
      </c>
      <c r="Q153" t="s">
        <v>7490</v>
      </c>
      <c r="R153" t="s">
        <v>689</v>
      </c>
      <c r="S153" t="s">
        <v>689</v>
      </c>
      <c r="T153" t="s">
        <v>7490</v>
      </c>
      <c r="U153" t="s">
        <v>7490</v>
      </c>
      <c r="V153" t="s">
        <v>7490</v>
      </c>
      <c r="W153" t="s">
        <v>7490</v>
      </c>
      <c r="X153" t="s">
        <v>7490</v>
      </c>
      <c r="Y153" t="s">
        <v>689</v>
      </c>
      <c r="Z153" t="s">
        <v>689</v>
      </c>
      <c r="AA153" t="s">
        <v>7490</v>
      </c>
      <c r="AB153" t="s">
        <v>7490</v>
      </c>
    </row>
    <row r="154" spans="1:28">
      <c r="A154">
        <v>153</v>
      </c>
      <c r="B154" t="s">
        <v>618</v>
      </c>
      <c r="D154" t="s">
        <v>7232</v>
      </c>
      <c r="H154" t="s">
        <v>619</v>
      </c>
      <c r="I154" t="s">
        <v>620</v>
      </c>
      <c r="J154">
        <v>0.49399999999999999</v>
      </c>
      <c r="K154" t="s">
        <v>621</v>
      </c>
      <c r="L154">
        <v>186000</v>
      </c>
      <c r="N154">
        <v>31</v>
      </c>
      <c r="O154" t="s">
        <v>689</v>
      </c>
      <c r="P154" t="s">
        <v>7490</v>
      </c>
      <c r="Q154" t="s">
        <v>7490</v>
      </c>
      <c r="R154" t="s">
        <v>689</v>
      </c>
      <c r="S154" t="s">
        <v>689</v>
      </c>
      <c r="T154" t="s">
        <v>7490</v>
      </c>
      <c r="U154" t="s">
        <v>7490</v>
      </c>
      <c r="V154" t="s">
        <v>7490</v>
      </c>
      <c r="W154" t="s">
        <v>7490</v>
      </c>
      <c r="X154" t="s">
        <v>7490</v>
      </c>
      <c r="Y154" t="s">
        <v>689</v>
      </c>
      <c r="Z154" t="s">
        <v>689</v>
      </c>
      <c r="AA154" t="s">
        <v>7490</v>
      </c>
      <c r="AB154" t="s">
        <v>7490</v>
      </c>
    </row>
    <row r="155" spans="1:28">
      <c r="A155">
        <v>154</v>
      </c>
      <c r="B155" t="s">
        <v>626</v>
      </c>
      <c r="H155" t="s">
        <v>627</v>
      </c>
      <c r="I155" t="s">
        <v>628</v>
      </c>
      <c r="J155">
        <v>-0.26</v>
      </c>
      <c r="K155" t="s">
        <v>629</v>
      </c>
      <c r="L155">
        <v>196650</v>
      </c>
      <c r="N155">
        <v>21</v>
      </c>
      <c r="O155" t="s">
        <v>689</v>
      </c>
      <c r="P155" t="s">
        <v>7490</v>
      </c>
      <c r="Q155" t="s">
        <v>7490</v>
      </c>
      <c r="R155" t="s">
        <v>86</v>
      </c>
      <c r="S155" t="s">
        <v>7324</v>
      </c>
      <c r="T155" t="s">
        <v>674</v>
      </c>
      <c r="U155">
        <v>2030</v>
      </c>
      <c r="V155" t="s">
        <v>7490</v>
      </c>
      <c r="W155" t="s">
        <v>7490</v>
      </c>
      <c r="X155" t="s">
        <v>7490</v>
      </c>
      <c r="Y155" t="s">
        <v>689</v>
      </c>
      <c r="Z155" t="s">
        <v>689</v>
      </c>
      <c r="AA155" t="s">
        <v>7490</v>
      </c>
      <c r="AB155" t="s">
        <v>7490</v>
      </c>
    </row>
    <row r="156" spans="1:28">
      <c r="A156">
        <v>155</v>
      </c>
      <c r="B156" t="s">
        <v>631</v>
      </c>
      <c r="H156" t="s">
        <v>632</v>
      </c>
      <c r="I156" t="s">
        <v>633</v>
      </c>
      <c r="J156">
        <v>2.8000000000000001E-2</v>
      </c>
      <c r="K156" t="s">
        <v>634</v>
      </c>
      <c r="L156">
        <v>142465</v>
      </c>
      <c r="N156">
        <v>14</v>
      </c>
      <c r="O156" t="s">
        <v>86</v>
      </c>
      <c r="P156">
        <v>2022</v>
      </c>
      <c r="Q156">
        <v>2030</v>
      </c>
      <c r="R156" t="s">
        <v>86</v>
      </c>
      <c r="S156" t="s">
        <v>7324</v>
      </c>
      <c r="T156" t="s">
        <v>674</v>
      </c>
      <c r="U156">
        <v>2030</v>
      </c>
      <c r="V156" t="s">
        <v>673</v>
      </c>
      <c r="W156" t="s">
        <v>674</v>
      </c>
      <c r="X156">
        <v>2050</v>
      </c>
      <c r="Y156" t="s">
        <v>86</v>
      </c>
      <c r="Z156" t="s">
        <v>86</v>
      </c>
      <c r="AA156">
        <v>2050</v>
      </c>
      <c r="AB156">
        <v>2050</v>
      </c>
    </row>
    <row r="157" spans="1:28">
      <c r="A157">
        <v>156</v>
      </c>
      <c r="B157" t="s">
        <v>839</v>
      </c>
      <c r="D157" t="s">
        <v>7159</v>
      </c>
      <c r="H157" t="s">
        <v>840</v>
      </c>
      <c r="I157" t="s">
        <v>841</v>
      </c>
      <c r="J157">
        <v>0.86</v>
      </c>
      <c r="K157" t="s">
        <v>842</v>
      </c>
      <c r="L157">
        <v>94017</v>
      </c>
      <c r="N157">
        <v>30</v>
      </c>
      <c r="O157" t="s">
        <v>689</v>
      </c>
      <c r="P157" t="s">
        <v>7490</v>
      </c>
      <c r="Q157" t="s">
        <v>7490</v>
      </c>
      <c r="R157" t="s">
        <v>86</v>
      </c>
      <c r="S157" t="s">
        <v>7324</v>
      </c>
      <c r="T157" t="s">
        <v>7399</v>
      </c>
      <c r="U157">
        <v>2030</v>
      </c>
      <c r="V157" t="s">
        <v>7490</v>
      </c>
      <c r="W157" t="s">
        <v>7490</v>
      </c>
      <c r="X157" t="s">
        <v>7490</v>
      </c>
      <c r="Y157" t="s">
        <v>689</v>
      </c>
      <c r="Z157" t="s">
        <v>689</v>
      </c>
      <c r="AA157" t="s">
        <v>7490</v>
      </c>
      <c r="AB157" t="s">
        <v>7490</v>
      </c>
    </row>
    <row r="158" spans="1:28">
      <c r="A158">
        <v>157</v>
      </c>
      <c r="B158" t="s">
        <v>635</v>
      </c>
      <c r="H158" t="s">
        <v>636</v>
      </c>
      <c r="I158" t="s">
        <v>637</v>
      </c>
      <c r="J158">
        <v>0</v>
      </c>
      <c r="K158" t="s">
        <v>638</v>
      </c>
      <c r="L158">
        <v>586700</v>
      </c>
      <c r="N158">
        <v>31</v>
      </c>
      <c r="O158" t="s">
        <v>689</v>
      </c>
      <c r="P158" t="s">
        <v>7490</v>
      </c>
      <c r="Q158" t="s">
        <v>7490</v>
      </c>
      <c r="R158" t="s">
        <v>689</v>
      </c>
      <c r="S158" t="s">
        <v>689</v>
      </c>
      <c r="T158" t="s">
        <v>7490</v>
      </c>
      <c r="U158" t="s">
        <v>7490</v>
      </c>
      <c r="V158" t="s">
        <v>7490</v>
      </c>
      <c r="W158" t="s">
        <v>7490</v>
      </c>
      <c r="X158" t="s">
        <v>7490</v>
      </c>
      <c r="Y158" t="s">
        <v>689</v>
      </c>
      <c r="Z158" t="s">
        <v>689</v>
      </c>
      <c r="AA158" t="s">
        <v>7490</v>
      </c>
      <c r="AB158" t="s">
        <v>7490</v>
      </c>
    </row>
    <row r="159" spans="1:28">
      <c r="A159">
        <v>158</v>
      </c>
      <c r="B159" t="s">
        <v>657</v>
      </c>
      <c r="H159" t="s">
        <v>658</v>
      </c>
      <c r="I159" t="s">
        <v>659</v>
      </c>
      <c r="J159">
        <v>0.104</v>
      </c>
      <c r="K159" t="s">
        <v>660</v>
      </c>
      <c r="L159">
        <v>76000</v>
      </c>
      <c r="N159">
        <v>31</v>
      </c>
      <c r="O159" t="s">
        <v>689</v>
      </c>
      <c r="P159" t="s">
        <v>7490</v>
      </c>
      <c r="Q159" t="s">
        <v>7490</v>
      </c>
      <c r="R159" t="s">
        <v>86</v>
      </c>
      <c r="S159" t="s">
        <v>7324</v>
      </c>
      <c r="T159" t="s">
        <v>7399</v>
      </c>
      <c r="U159">
        <v>2030</v>
      </c>
      <c r="V159" t="s">
        <v>7490</v>
      </c>
      <c r="W159" t="s">
        <v>7490</v>
      </c>
      <c r="X159" t="s">
        <v>7490</v>
      </c>
      <c r="Y159" t="s">
        <v>689</v>
      </c>
      <c r="Z159" t="s">
        <v>689</v>
      </c>
      <c r="AA159" t="s">
        <v>7490</v>
      </c>
      <c r="AB159" t="s">
        <v>7490</v>
      </c>
    </row>
    <row r="160" spans="1:28">
      <c r="A160">
        <v>159</v>
      </c>
      <c r="B160" t="s">
        <v>661</v>
      </c>
      <c r="H160" t="s">
        <v>662</v>
      </c>
      <c r="I160" t="s">
        <v>663</v>
      </c>
      <c r="J160">
        <v>6.7000000000000004E-2</v>
      </c>
      <c r="K160" t="s">
        <v>664</v>
      </c>
      <c r="L160">
        <v>35741</v>
      </c>
      <c r="N160">
        <v>14</v>
      </c>
      <c r="O160" t="s">
        <v>86</v>
      </c>
      <c r="P160">
        <v>2022</v>
      </c>
      <c r="Q160">
        <v>2040</v>
      </c>
      <c r="R160" t="s">
        <v>86</v>
      </c>
      <c r="S160" t="s">
        <v>870</v>
      </c>
      <c r="T160" t="s">
        <v>7490</v>
      </c>
      <c r="U160" t="s">
        <v>7490</v>
      </c>
      <c r="V160" t="s">
        <v>7490</v>
      </c>
      <c r="W160" t="s">
        <v>7490</v>
      </c>
      <c r="X160" t="s">
        <v>7490</v>
      </c>
      <c r="Y160" t="s">
        <v>689</v>
      </c>
      <c r="Z160" t="s">
        <v>689</v>
      </c>
      <c r="AA160" t="s">
        <v>7490</v>
      </c>
      <c r="AB160" t="s">
        <v>7490</v>
      </c>
    </row>
    <row r="161" spans="1:28">
      <c r="A161">
        <v>160</v>
      </c>
      <c r="B161" t="s">
        <v>665</v>
      </c>
      <c r="D161" t="s">
        <v>7162</v>
      </c>
      <c r="H161" t="s">
        <v>666</v>
      </c>
      <c r="I161" t="s">
        <v>667</v>
      </c>
      <c r="J161">
        <v>3.5000000000000003E-2</v>
      </c>
      <c r="K161" t="s">
        <v>668</v>
      </c>
      <c r="L161">
        <v>284526</v>
      </c>
      <c r="N161">
        <v>25</v>
      </c>
      <c r="O161" t="s">
        <v>689</v>
      </c>
      <c r="P161" t="s">
        <v>7490</v>
      </c>
      <c r="Q161" t="s">
        <v>7490</v>
      </c>
      <c r="R161" t="s">
        <v>86</v>
      </c>
      <c r="S161" t="s">
        <v>7324</v>
      </c>
      <c r="T161" t="s">
        <v>7399</v>
      </c>
      <c r="U161">
        <v>2030</v>
      </c>
      <c r="V161" t="s">
        <v>7490</v>
      </c>
      <c r="W161" t="s">
        <v>7490</v>
      </c>
      <c r="X161" t="s">
        <v>7490</v>
      </c>
      <c r="Y161" t="s">
        <v>689</v>
      </c>
      <c r="Z161" t="s">
        <v>689</v>
      </c>
      <c r="AA161" t="s">
        <v>7490</v>
      </c>
      <c r="AB161" t="s">
        <v>7490</v>
      </c>
    </row>
    <row r="162" spans="1:28">
      <c r="A162">
        <v>161</v>
      </c>
      <c r="B162" t="s">
        <v>677</v>
      </c>
      <c r="D162" t="s">
        <v>6643</v>
      </c>
      <c r="H162" t="s">
        <v>678</v>
      </c>
      <c r="I162" t="s">
        <v>679</v>
      </c>
      <c r="J162">
        <v>-0.26800000000000002</v>
      </c>
      <c r="K162" t="s">
        <v>680</v>
      </c>
      <c r="L162">
        <v>59553</v>
      </c>
      <c r="N162">
        <v>6</v>
      </c>
      <c r="O162" t="s">
        <v>689</v>
      </c>
      <c r="P162" t="s">
        <v>7490</v>
      </c>
      <c r="Q162" t="s">
        <v>7490</v>
      </c>
      <c r="R162" t="s">
        <v>86</v>
      </c>
      <c r="S162" t="s">
        <v>7324</v>
      </c>
      <c r="T162" t="s">
        <v>674</v>
      </c>
      <c r="U162">
        <v>2030</v>
      </c>
      <c r="V162" t="s">
        <v>673</v>
      </c>
      <c r="W162" t="s">
        <v>674</v>
      </c>
      <c r="X162">
        <v>2050</v>
      </c>
      <c r="Y162" t="s">
        <v>86</v>
      </c>
      <c r="Z162" t="s">
        <v>86</v>
      </c>
      <c r="AA162">
        <v>2050</v>
      </c>
      <c r="AB162">
        <v>2050</v>
      </c>
    </row>
    <row r="163" spans="1:28">
      <c r="A163">
        <v>162</v>
      </c>
      <c r="B163" t="s">
        <v>681</v>
      </c>
      <c r="H163" t="s">
        <v>682</v>
      </c>
      <c r="I163" t="s">
        <v>683</v>
      </c>
      <c r="J163">
        <v>-0.27700000000000002</v>
      </c>
      <c r="K163" t="s">
        <v>684</v>
      </c>
      <c r="L163">
        <v>107436</v>
      </c>
      <c r="N163">
        <v>20</v>
      </c>
      <c r="O163" t="s">
        <v>86</v>
      </c>
      <c r="P163">
        <v>2020</v>
      </c>
      <c r="Q163">
        <v>2050</v>
      </c>
      <c r="R163" t="s">
        <v>86</v>
      </c>
      <c r="S163" t="s">
        <v>265</v>
      </c>
      <c r="T163" t="s">
        <v>7490</v>
      </c>
      <c r="U163" t="s">
        <v>7490</v>
      </c>
      <c r="V163" t="s">
        <v>7490</v>
      </c>
      <c r="W163" t="s">
        <v>7490</v>
      </c>
      <c r="X163" t="s">
        <v>7490</v>
      </c>
      <c r="Y163" t="s">
        <v>689</v>
      </c>
      <c r="Z163" t="s">
        <v>689</v>
      </c>
      <c r="AA163" t="s">
        <v>7490</v>
      </c>
      <c r="AB163" t="s">
        <v>7490</v>
      </c>
    </row>
    <row r="164" spans="1:28">
      <c r="A164">
        <v>163</v>
      </c>
      <c r="B164" t="s">
        <v>694</v>
      </c>
      <c r="D164" t="s">
        <v>7166</v>
      </c>
      <c r="H164" t="s">
        <v>695</v>
      </c>
      <c r="I164" t="s">
        <v>696</v>
      </c>
      <c r="J164">
        <v>0.13200000000000001</v>
      </c>
      <c r="K164" t="s">
        <v>697</v>
      </c>
      <c r="L164">
        <v>236226</v>
      </c>
      <c r="N164">
        <v>20</v>
      </c>
      <c r="O164" t="s">
        <v>689</v>
      </c>
      <c r="P164" t="s">
        <v>7490</v>
      </c>
      <c r="Q164" t="s">
        <v>7490</v>
      </c>
      <c r="R164" t="s">
        <v>689</v>
      </c>
      <c r="S164" t="s">
        <v>689</v>
      </c>
      <c r="T164" t="s">
        <v>7490</v>
      </c>
      <c r="U164" t="s">
        <v>7490</v>
      </c>
      <c r="V164" t="s">
        <v>7490</v>
      </c>
      <c r="W164" t="s">
        <v>7490</v>
      </c>
      <c r="X164" t="s">
        <v>7490</v>
      </c>
      <c r="Y164" t="s">
        <v>689</v>
      </c>
      <c r="Z164" t="s">
        <v>689</v>
      </c>
      <c r="AA164" t="s">
        <v>7490</v>
      </c>
      <c r="AB164" t="s">
        <v>7490</v>
      </c>
    </row>
    <row r="165" spans="1:28">
      <c r="A165">
        <v>164</v>
      </c>
      <c r="B165" t="s">
        <v>698</v>
      </c>
      <c r="H165" t="s">
        <v>699</v>
      </c>
      <c r="I165" t="s">
        <v>700</v>
      </c>
      <c r="J165">
        <v>-0.70799999999999996</v>
      </c>
      <c r="K165" t="s">
        <v>701</v>
      </c>
      <c r="L165">
        <v>121737</v>
      </c>
      <c r="N165">
        <v>21</v>
      </c>
      <c r="O165" t="s">
        <v>689</v>
      </c>
      <c r="P165" t="s">
        <v>7490</v>
      </c>
      <c r="Q165" t="s">
        <v>7490</v>
      </c>
      <c r="R165" t="s">
        <v>86</v>
      </c>
      <c r="S165" t="s">
        <v>7324</v>
      </c>
      <c r="T165" t="s">
        <v>674</v>
      </c>
      <c r="U165">
        <v>2030</v>
      </c>
      <c r="V165" t="s">
        <v>7490</v>
      </c>
      <c r="W165" t="s">
        <v>7490</v>
      </c>
      <c r="X165" t="s">
        <v>7490</v>
      </c>
      <c r="Y165" t="s">
        <v>689</v>
      </c>
      <c r="Z165" t="s">
        <v>689</v>
      </c>
      <c r="AA165" t="s">
        <v>7490</v>
      </c>
      <c r="AB165" t="s">
        <v>7490</v>
      </c>
    </row>
    <row r="166" spans="1:28">
      <c r="A166">
        <v>165</v>
      </c>
      <c r="B166" t="s">
        <v>702</v>
      </c>
      <c r="H166" t="s">
        <v>703</v>
      </c>
      <c r="I166" t="s">
        <v>704</v>
      </c>
      <c r="J166">
        <v>-1.9E-2</v>
      </c>
      <c r="K166" t="s">
        <v>705</v>
      </c>
      <c r="L166">
        <v>32863</v>
      </c>
      <c r="N166">
        <v>13</v>
      </c>
      <c r="O166" t="s">
        <v>689</v>
      </c>
      <c r="P166" t="s">
        <v>7490</v>
      </c>
      <c r="Q166" t="s">
        <v>7490</v>
      </c>
      <c r="R166" t="s">
        <v>86</v>
      </c>
      <c r="S166" t="s">
        <v>7324</v>
      </c>
      <c r="T166" t="s">
        <v>674</v>
      </c>
      <c r="U166">
        <v>2030</v>
      </c>
      <c r="V166" t="s">
        <v>673</v>
      </c>
      <c r="W166" t="s">
        <v>674</v>
      </c>
      <c r="X166">
        <v>2050</v>
      </c>
      <c r="Y166" t="s">
        <v>86</v>
      </c>
      <c r="Z166" t="s">
        <v>86</v>
      </c>
      <c r="AA166">
        <v>2050</v>
      </c>
      <c r="AB166">
        <v>2050</v>
      </c>
    </row>
    <row r="167" spans="1:28">
      <c r="A167">
        <v>166</v>
      </c>
      <c r="B167" t="s">
        <v>706</v>
      </c>
      <c r="H167" t="s">
        <v>707</v>
      </c>
      <c r="I167" t="s">
        <v>708</v>
      </c>
      <c r="J167">
        <v>0.68899999999999995</v>
      </c>
      <c r="K167" t="s">
        <v>709</v>
      </c>
      <c r="L167">
        <v>103046</v>
      </c>
      <c r="N167">
        <v>14</v>
      </c>
      <c r="O167" t="s">
        <v>86</v>
      </c>
      <c r="P167">
        <v>2015</v>
      </c>
      <c r="Q167">
        <v>2020</v>
      </c>
      <c r="R167" t="s">
        <v>86</v>
      </c>
      <c r="S167" t="s">
        <v>265</v>
      </c>
      <c r="T167" t="s">
        <v>7490</v>
      </c>
      <c r="U167" t="s">
        <v>7490</v>
      </c>
      <c r="V167" t="s">
        <v>7490</v>
      </c>
      <c r="W167" t="s">
        <v>7490</v>
      </c>
      <c r="X167" t="s">
        <v>7490</v>
      </c>
      <c r="Y167" t="s">
        <v>689</v>
      </c>
      <c r="Z167" t="s">
        <v>689</v>
      </c>
      <c r="AA167" t="s">
        <v>7490</v>
      </c>
      <c r="AB167" t="s">
        <v>7490</v>
      </c>
    </row>
    <row r="168" spans="1:28">
      <c r="A168">
        <v>167</v>
      </c>
      <c r="B168" t="s">
        <v>710</v>
      </c>
      <c r="H168" t="s">
        <v>711</v>
      </c>
      <c r="I168" t="s">
        <v>712</v>
      </c>
      <c r="J168">
        <v>0</v>
      </c>
      <c r="K168" t="s">
        <v>713</v>
      </c>
      <c r="L168">
        <v>281974</v>
      </c>
      <c r="N168">
        <v>16</v>
      </c>
      <c r="O168" t="s">
        <v>689</v>
      </c>
      <c r="P168" t="s">
        <v>7490</v>
      </c>
      <c r="Q168" t="s">
        <v>7490</v>
      </c>
      <c r="R168" t="s">
        <v>86</v>
      </c>
      <c r="S168" t="s">
        <v>265</v>
      </c>
      <c r="T168" t="s">
        <v>7490</v>
      </c>
      <c r="U168" t="s">
        <v>7490</v>
      </c>
      <c r="V168" t="s">
        <v>7490</v>
      </c>
      <c r="W168" t="s">
        <v>7490</v>
      </c>
      <c r="X168" t="s">
        <v>7490</v>
      </c>
      <c r="Y168" t="s">
        <v>689</v>
      </c>
      <c r="Z168" t="s">
        <v>689</v>
      </c>
      <c r="AA168" t="s">
        <v>7490</v>
      </c>
      <c r="AB168" t="s">
        <v>7490</v>
      </c>
    </row>
    <row r="169" spans="1:28">
      <c r="A169">
        <v>168</v>
      </c>
      <c r="B169" t="s">
        <v>718</v>
      </c>
      <c r="D169" t="s">
        <v>7166</v>
      </c>
      <c r="H169" t="s">
        <v>719</v>
      </c>
      <c r="I169" t="s">
        <v>720</v>
      </c>
      <c r="J169">
        <v>-7.0000000000000001E-3</v>
      </c>
      <c r="K169" t="s">
        <v>721</v>
      </c>
      <c r="L169">
        <v>95746</v>
      </c>
      <c r="N169">
        <v>17</v>
      </c>
      <c r="O169" t="s">
        <v>689</v>
      </c>
      <c r="P169" t="s">
        <v>7490</v>
      </c>
      <c r="Q169" t="s">
        <v>7490</v>
      </c>
      <c r="R169" t="s">
        <v>86</v>
      </c>
      <c r="S169" t="s">
        <v>870</v>
      </c>
      <c r="T169" t="s">
        <v>7490</v>
      </c>
      <c r="U169" t="s">
        <v>7490</v>
      </c>
      <c r="V169" t="s">
        <v>7490</v>
      </c>
      <c r="W169" t="s">
        <v>7490</v>
      </c>
      <c r="X169" t="s">
        <v>7490</v>
      </c>
      <c r="Y169" t="s">
        <v>86</v>
      </c>
      <c r="Z169" t="s">
        <v>689</v>
      </c>
      <c r="AA169" t="s">
        <v>7490</v>
      </c>
      <c r="AB169" t="s">
        <v>7490</v>
      </c>
    </row>
    <row r="170" spans="1:28">
      <c r="A170">
        <v>169</v>
      </c>
      <c r="B170" t="s">
        <v>722</v>
      </c>
      <c r="D170" t="s">
        <v>7166</v>
      </c>
      <c r="H170" t="s">
        <v>723</v>
      </c>
      <c r="I170" t="s">
        <v>724</v>
      </c>
      <c r="J170">
        <v>1.173</v>
      </c>
      <c r="K170" t="s">
        <v>725</v>
      </c>
      <c r="L170">
        <v>66308</v>
      </c>
      <c r="N170">
        <v>12</v>
      </c>
      <c r="O170" t="s">
        <v>689</v>
      </c>
      <c r="P170" t="s">
        <v>7490</v>
      </c>
      <c r="Q170" t="s">
        <v>7490</v>
      </c>
      <c r="R170" t="s">
        <v>86</v>
      </c>
      <c r="S170" t="s">
        <v>7324</v>
      </c>
      <c r="T170" t="s">
        <v>674</v>
      </c>
      <c r="U170" t="s">
        <v>3086</v>
      </c>
      <c r="V170" t="s">
        <v>673</v>
      </c>
      <c r="W170" t="s">
        <v>674</v>
      </c>
      <c r="X170" t="s">
        <v>4274</v>
      </c>
      <c r="Y170" t="s">
        <v>86</v>
      </c>
      <c r="Z170" t="s">
        <v>86</v>
      </c>
      <c r="AA170" t="s">
        <v>4274</v>
      </c>
      <c r="AB170" t="s">
        <v>4274</v>
      </c>
    </row>
    <row r="171" spans="1:28">
      <c r="A171">
        <v>170</v>
      </c>
      <c r="B171" t="s">
        <v>1531</v>
      </c>
      <c r="D171" t="s">
        <v>7162</v>
      </c>
      <c r="H171" t="s">
        <v>1532</v>
      </c>
      <c r="I171" t="s">
        <v>1533</v>
      </c>
      <c r="J171">
        <v>-2.7E-2</v>
      </c>
      <c r="K171" t="s">
        <v>1534</v>
      </c>
      <c r="L171">
        <v>265245</v>
      </c>
      <c r="N171">
        <v>12</v>
      </c>
      <c r="O171" t="s">
        <v>689</v>
      </c>
      <c r="P171" t="s">
        <v>7490</v>
      </c>
      <c r="Q171" t="s">
        <v>7490</v>
      </c>
      <c r="R171" t="s">
        <v>689</v>
      </c>
      <c r="S171" t="s">
        <v>689</v>
      </c>
      <c r="T171" t="s">
        <v>7490</v>
      </c>
      <c r="U171" t="s">
        <v>7490</v>
      </c>
      <c r="V171" t="s">
        <v>7490</v>
      </c>
      <c r="W171" t="s">
        <v>7490</v>
      </c>
      <c r="X171" t="s">
        <v>7490</v>
      </c>
      <c r="Y171" t="s">
        <v>689</v>
      </c>
      <c r="Z171" t="s">
        <v>689</v>
      </c>
      <c r="AA171" t="s">
        <v>7490</v>
      </c>
      <c r="AB171" t="s">
        <v>7490</v>
      </c>
    </row>
    <row r="172" spans="1:28">
      <c r="A172">
        <v>171</v>
      </c>
      <c r="B172" t="s">
        <v>734</v>
      </c>
      <c r="D172" t="s">
        <v>7159</v>
      </c>
      <c r="H172" t="s">
        <v>735</v>
      </c>
      <c r="I172" t="s">
        <v>736</v>
      </c>
      <c r="J172">
        <v>-0.29599999999999999</v>
      </c>
      <c r="K172" t="s">
        <v>737</v>
      </c>
      <c r="L172">
        <v>43998</v>
      </c>
      <c r="N172">
        <v>12</v>
      </c>
      <c r="O172" t="s">
        <v>689</v>
      </c>
      <c r="P172" t="s">
        <v>7490</v>
      </c>
      <c r="Q172" t="s">
        <v>7490</v>
      </c>
      <c r="R172" t="s">
        <v>689</v>
      </c>
      <c r="S172" t="s">
        <v>689</v>
      </c>
      <c r="T172" t="s">
        <v>7490</v>
      </c>
      <c r="U172" t="s">
        <v>7490</v>
      </c>
      <c r="V172" t="s">
        <v>7490</v>
      </c>
      <c r="W172" t="s">
        <v>7490</v>
      </c>
      <c r="X172" t="s">
        <v>7490</v>
      </c>
      <c r="Y172" t="s">
        <v>689</v>
      </c>
      <c r="Z172" t="s">
        <v>689</v>
      </c>
      <c r="AA172" t="s">
        <v>7490</v>
      </c>
      <c r="AB172" t="s">
        <v>7490</v>
      </c>
    </row>
    <row r="173" spans="1:28">
      <c r="A173">
        <v>172</v>
      </c>
      <c r="B173" t="s">
        <v>772</v>
      </c>
      <c r="D173" t="s">
        <v>7159</v>
      </c>
      <c r="H173" t="s">
        <v>773</v>
      </c>
      <c r="I173" t="s">
        <v>774</v>
      </c>
      <c r="J173">
        <v>-0.95299999999999996</v>
      </c>
      <c r="K173" t="s">
        <v>775</v>
      </c>
      <c r="L173">
        <v>7464</v>
      </c>
      <c r="N173">
        <v>7</v>
      </c>
      <c r="O173" t="s">
        <v>689</v>
      </c>
      <c r="P173" t="s">
        <v>7490</v>
      </c>
      <c r="Q173" t="s">
        <v>7490</v>
      </c>
      <c r="R173" t="s">
        <v>86</v>
      </c>
      <c r="S173" t="s">
        <v>7324</v>
      </c>
      <c r="T173" t="s">
        <v>674</v>
      </c>
      <c r="U173">
        <v>2030</v>
      </c>
      <c r="V173" t="s">
        <v>7490</v>
      </c>
      <c r="W173" t="s">
        <v>7490</v>
      </c>
      <c r="X173" t="s">
        <v>7490</v>
      </c>
      <c r="Y173" t="s">
        <v>689</v>
      </c>
      <c r="Z173" t="s">
        <v>689</v>
      </c>
      <c r="AA173" t="s">
        <v>7490</v>
      </c>
      <c r="AB173" t="s">
        <v>7490</v>
      </c>
    </row>
    <row r="174" spans="1:28">
      <c r="A174">
        <v>173</v>
      </c>
      <c r="B174" t="s">
        <v>779</v>
      </c>
      <c r="D174" t="s">
        <v>7166</v>
      </c>
      <c r="H174" t="s">
        <v>780</v>
      </c>
      <c r="I174" t="s">
        <v>781</v>
      </c>
      <c r="J174">
        <v>0.308</v>
      </c>
      <c r="K174" t="s">
        <v>782</v>
      </c>
      <c r="L174">
        <v>218718</v>
      </c>
      <c r="N174">
        <v>29</v>
      </c>
      <c r="O174" t="s">
        <v>689</v>
      </c>
      <c r="P174" t="s">
        <v>7490</v>
      </c>
      <c r="Q174" t="s">
        <v>7490</v>
      </c>
      <c r="R174" t="s">
        <v>86</v>
      </c>
      <c r="S174" t="s">
        <v>7324</v>
      </c>
      <c r="T174" t="s">
        <v>674</v>
      </c>
      <c r="U174">
        <v>2030</v>
      </c>
      <c r="V174" t="s">
        <v>7490</v>
      </c>
      <c r="W174" t="s">
        <v>7490</v>
      </c>
      <c r="X174" t="s">
        <v>7490</v>
      </c>
      <c r="Y174" t="s">
        <v>689</v>
      </c>
      <c r="Z174" t="s">
        <v>689</v>
      </c>
      <c r="AA174" t="s">
        <v>7490</v>
      </c>
      <c r="AB174" t="s">
        <v>7490</v>
      </c>
    </row>
    <row r="175" spans="1:28">
      <c r="A175">
        <v>174</v>
      </c>
      <c r="B175" t="s">
        <v>153</v>
      </c>
      <c r="D175" t="s">
        <v>7232</v>
      </c>
      <c r="H175" t="s">
        <v>154</v>
      </c>
      <c r="I175" t="s">
        <v>155</v>
      </c>
      <c r="J175">
        <v>0.11700000000000001</v>
      </c>
      <c r="K175" t="s">
        <v>156</v>
      </c>
      <c r="L175">
        <v>156921</v>
      </c>
      <c r="N175">
        <v>31</v>
      </c>
      <c r="O175" t="s">
        <v>689</v>
      </c>
      <c r="P175" t="s">
        <v>7490</v>
      </c>
      <c r="Q175" t="s">
        <v>7490</v>
      </c>
      <c r="R175" t="s">
        <v>86</v>
      </c>
      <c r="S175" t="s">
        <v>7324</v>
      </c>
      <c r="T175" t="s">
        <v>674</v>
      </c>
      <c r="U175">
        <v>2035</v>
      </c>
      <c r="V175" t="s">
        <v>7490</v>
      </c>
      <c r="W175" t="s">
        <v>7490</v>
      </c>
      <c r="X175" t="s">
        <v>7490</v>
      </c>
      <c r="Y175" t="s">
        <v>689</v>
      </c>
      <c r="Z175" t="s">
        <v>689</v>
      </c>
      <c r="AA175" t="s">
        <v>7490</v>
      </c>
      <c r="AB175" t="s">
        <v>7490</v>
      </c>
    </row>
    <row r="176" spans="1:28">
      <c r="A176">
        <v>175</v>
      </c>
      <c r="B176" t="s">
        <v>208</v>
      </c>
      <c r="D176" t="s">
        <v>7166</v>
      </c>
      <c r="H176" t="s">
        <v>209</v>
      </c>
      <c r="I176" t="s">
        <v>210</v>
      </c>
      <c r="J176">
        <v>0.21</v>
      </c>
      <c r="K176" t="s">
        <v>211</v>
      </c>
      <c r="L176">
        <v>75100</v>
      </c>
      <c r="N176">
        <v>31</v>
      </c>
      <c r="O176" t="s">
        <v>86</v>
      </c>
      <c r="P176">
        <v>2020</v>
      </c>
      <c r="Q176">
        <v>2025</v>
      </c>
      <c r="R176" t="s">
        <v>86</v>
      </c>
      <c r="S176" t="s">
        <v>7324</v>
      </c>
      <c r="T176" t="s">
        <v>674</v>
      </c>
      <c r="U176">
        <v>2033</v>
      </c>
      <c r="V176" t="s">
        <v>673</v>
      </c>
      <c r="W176" t="s">
        <v>674</v>
      </c>
      <c r="X176">
        <v>2050</v>
      </c>
      <c r="Y176" t="s">
        <v>86</v>
      </c>
      <c r="Z176" t="s">
        <v>86</v>
      </c>
      <c r="AA176">
        <v>2050</v>
      </c>
      <c r="AB176">
        <v>2050</v>
      </c>
    </row>
    <row r="177" spans="1:28">
      <c r="A177">
        <v>176</v>
      </c>
      <c r="B177" t="s">
        <v>783</v>
      </c>
      <c r="D177" t="s">
        <v>7159</v>
      </c>
      <c r="H177" t="s">
        <v>784</v>
      </c>
      <c r="I177" t="s">
        <v>785</v>
      </c>
      <c r="J177">
        <v>-0.92500000000000004</v>
      </c>
      <c r="K177" t="s">
        <v>786</v>
      </c>
      <c r="L177">
        <v>67809</v>
      </c>
      <c r="N177">
        <v>17</v>
      </c>
      <c r="O177" t="s">
        <v>689</v>
      </c>
      <c r="P177" t="s">
        <v>7490</v>
      </c>
      <c r="Q177" t="s">
        <v>7490</v>
      </c>
      <c r="R177" t="s">
        <v>689</v>
      </c>
      <c r="S177" t="s">
        <v>689</v>
      </c>
      <c r="T177" t="s">
        <v>7490</v>
      </c>
      <c r="U177" t="s">
        <v>7490</v>
      </c>
      <c r="V177" t="s">
        <v>7490</v>
      </c>
      <c r="W177" t="s">
        <v>7490</v>
      </c>
      <c r="X177" t="s">
        <v>7490</v>
      </c>
      <c r="Y177" t="s">
        <v>689</v>
      </c>
      <c r="Z177" t="s">
        <v>689</v>
      </c>
      <c r="AA177" t="s">
        <v>7490</v>
      </c>
      <c r="AB177" t="s">
        <v>7490</v>
      </c>
    </row>
    <row r="178" spans="1:28">
      <c r="A178">
        <v>177</v>
      </c>
      <c r="B178" t="s">
        <v>756</v>
      </c>
      <c r="D178" t="s">
        <v>7166</v>
      </c>
      <c r="H178" t="s">
        <v>757</v>
      </c>
      <c r="I178" t="s">
        <v>758</v>
      </c>
      <c r="J178">
        <v>-0.314</v>
      </c>
      <c r="K178" t="s">
        <v>759</v>
      </c>
      <c r="L178">
        <v>89753</v>
      </c>
      <c r="N178">
        <v>31</v>
      </c>
      <c r="O178" t="s">
        <v>86</v>
      </c>
      <c r="P178">
        <v>2022</v>
      </c>
      <c r="Q178">
        <v>2025</v>
      </c>
      <c r="R178" t="s">
        <v>689</v>
      </c>
      <c r="S178" t="s">
        <v>689</v>
      </c>
      <c r="T178" t="s">
        <v>7490</v>
      </c>
      <c r="U178" t="s">
        <v>7490</v>
      </c>
      <c r="V178" t="s">
        <v>7490</v>
      </c>
      <c r="W178" t="s">
        <v>7490</v>
      </c>
      <c r="X178" t="s">
        <v>7490</v>
      </c>
      <c r="Y178" t="s">
        <v>689</v>
      </c>
      <c r="Z178" t="s">
        <v>689</v>
      </c>
      <c r="AA178" t="s">
        <v>7490</v>
      </c>
      <c r="AB178" t="s">
        <v>7490</v>
      </c>
    </row>
    <row r="179" spans="1:28">
      <c r="A179">
        <v>178</v>
      </c>
      <c r="B179" t="s">
        <v>787</v>
      </c>
      <c r="D179" t="s">
        <v>7159</v>
      </c>
      <c r="H179" t="s">
        <v>788</v>
      </c>
      <c r="I179" t="s">
        <v>789</v>
      </c>
      <c r="J179">
        <v>0.22</v>
      </c>
      <c r="K179" t="s">
        <v>790</v>
      </c>
      <c r="L179">
        <v>140860</v>
      </c>
      <c r="N179">
        <v>11</v>
      </c>
      <c r="O179" t="s">
        <v>689</v>
      </c>
      <c r="P179" t="s">
        <v>7490</v>
      </c>
      <c r="Q179" t="s">
        <v>7490</v>
      </c>
      <c r="R179" t="s">
        <v>86</v>
      </c>
      <c r="S179" t="s">
        <v>7324</v>
      </c>
      <c r="T179" t="s">
        <v>674</v>
      </c>
      <c r="U179">
        <v>2030</v>
      </c>
      <c r="V179" t="s">
        <v>7490</v>
      </c>
      <c r="W179" t="s">
        <v>7490</v>
      </c>
      <c r="X179" t="s">
        <v>7490</v>
      </c>
      <c r="Y179" t="s">
        <v>689</v>
      </c>
      <c r="Z179" t="s">
        <v>689</v>
      </c>
      <c r="AA179" t="s">
        <v>7490</v>
      </c>
      <c r="AB179" t="s">
        <v>7490</v>
      </c>
    </row>
    <row r="180" spans="1:28">
      <c r="A180">
        <v>179</v>
      </c>
      <c r="B180" t="s">
        <v>1250</v>
      </c>
      <c r="D180" t="s">
        <v>7166</v>
      </c>
      <c r="H180" t="s">
        <v>1251</v>
      </c>
      <c r="I180" t="s">
        <v>1252</v>
      </c>
      <c r="J180">
        <v>-0.16800000000000001</v>
      </c>
      <c r="K180" t="s">
        <v>1253</v>
      </c>
      <c r="L180">
        <v>61228</v>
      </c>
      <c r="N180">
        <v>30</v>
      </c>
      <c r="O180" t="s">
        <v>86</v>
      </c>
      <c r="P180">
        <v>2019</v>
      </c>
      <c r="Q180">
        <v>2020</v>
      </c>
      <c r="R180" t="s">
        <v>86</v>
      </c>
      <c r="S180" t="s">
        <v>7324</v>
      </c>
      <c r="T180" t="s">
        <v>674</v>
      </c>
      <c r="U180">
        <v>2025</v>
      </c>
      <c r="V180" t="s">
        <v>7490</v>
      </c>
      <c r="W180" t="s">
        <v>7490</v>
      </c>
      <c r="X180" t="s">
        <v>7490</v>
      </c>
      <c r="Y180" t="s">
        <v>689</v>
      </c>
      <c r="Z180" t="s">
        <v>689</v>
      </c>
      <c r="AA180" t="s">
        <v>7490</v>
      </c>
      <c r="AB180" t="s">
        <v>7490</v>
      </c>
    </row>
    <row r="181" spans="1:28">
      <c r="A181">
        <v>180</v>
      </c>
      <c r="B181" t="s">
        <v>827</v>
      </c>
      <c r="D181" t="s">
        <v>7159</v>
      </c>
      <c r="H181" t="s">
        <v>828</v>
      </c>
      <c r="I181" t="s">
        <v>829</v>
      </c>
      <c r="J181">
        <v>-0.25600000000000001</v>
      </c>
      <c r="K181" t="s">
        <v>830</v>
      </c>
      <c r="L181">
        <v>40256</v>
      </c>
      <c r="N181">
        <v>31</v>
      </c>
      <c r="O181" t="s">
        <v>689</v>
      </c>
      <c r="P181" t="s">
        <v>7490</v>
      </c>
      <c r="Q181" t="s">
        <v>7490</v>
      </c>
      <c r="R181" t="s">
        <v>86</v>
      </c>
      <c r="S181" t="s">
        <v>7324</v>
      </c>
      <c r="T181" t="s">
        <v>674</v>
      </c>
      <c r="U181" t="s">
        <v>3086</v>
      </c>
      <c r="V181" t="s">
        <v>673</v>
      </c>
      <c r="W181" t="s">
        <v>674</v>
      </c>
      <c r="X181" t="s">
        <v>5174</v>
      </c>
      <c r="Y181" t="s">
        <v>86</v>
      </c>
      <c r="Z181" t="s">
        <v>86</v>
      </c>
      <c r="AA181" t="s">
        <v>5174</v>
      </c>
      <c r="AB181" t="s">
        <v>5174</v>
      </c>
    </row>
    <row r="182" spans="1:28">
      <c r="A182">
        <v>181</v>
      </c>
      <c r="B182" t="s">
        <v>1500</v>
      </c>
      <c r="H182" t="s">
        <v>1501</v>
      </c>
      <c r="I182" t="s">
        <v>1502</v>
      </c>
      <c r="J182">
        <v>-0.28000000000000003</v>
      </c>
      <c r="K182" t="s">
        <v>1503</v>
      </c>
      <c r="L182">
        <v>35795</v>
      </c>
      <c r="N182">
        <v>19</v>
      </c>
      <c r="O182" t="s">
        <v>689</v>
      </c>
      <c r="P182" t="s">
        <v>7490</v>
      </c>
      <c r="Q182" t="s">
        <v>7490</v>
      </c>
      <c r="R182" t="s">
        <v>86</v>
      </c>
      <c r="S182" t="s">
        <v>7324</v>
      </c>
      <c r="T182" t="s">
        <v>674</v>
      </c>
      <c r="U182">
        <v>2030</v>
      </c>
      <c r="V182" t="s">
        <v>7490</v>
      </c>
      <c r="W182" t="s">
        <v>7490</v>
      </c>
      <c r="X182" t="s">
        <v>7490</v>
      </c>
      <c r="Y182" t="s">
        <v>689</v>
      </c>
      <c r="Z182" t="s">
        <v>689</v>
      </c>
      <c r="AA182" t="s">
        <v>7490</v>
      </c>
      <c r="AB182" t="s">
        <v>7490</v>
      </c>
    </row>
    <row r="183" spans="1:28">
      <c r="A183">
        <v>182</v>
      </c>
      <c r="B183" t="s">
        <v>799</v>
      </c>
      <c r="D183" t="s">
        <v>7159</v>
      </c>
      <c r="H183" t="s">
        <v>800</v>
      </c>
      <c r="I183" t="s">
        <v>801</v>
      </c>
      <c r="J183">
        <v>-0.32500000000000001</v>
      </c>
      <c r="K183" t="s">
        <v>802</v>
      </c>
      <c r="L183">
        <v>104736</v>
      </c>
      <c r="N183">
        <v>25</v>
      </c>
      <c r="O183" t="s">
        <v>689</v>
      </c>
      <c r="P183" t="s">
        <v>7490</v>
      </c>
      <c r="Q183" t="s">
        <v>7490</v>
      </c>
      <c r="R183" t="s">
        <v>86</v>
      </c>
      <c r="S183" t="s">
        <v>870</v>
      </c>
      <c r="T183" t="s">
        <v>7490</v>
      </c>
      <c r="U183" t="s">
        <v>7490</v>
      </c>
      <c r="V183" t="s">
        <v>7490</v>
      </c>
      <c r="W183" t="s">
        <v>7490</v>
      </c>
      <c r="X183" t="s">
        <v>7490</v>
      </c>
      <c r="Y183" t="s">
        <v>689</v>
      </c>
      <c r="Z183" t="s">
        <v>689</v>
      </c>
      <c r="AA183" t="s">
        <v>7490</v>
      </c>
      <c r="AB183" t="s">
        <v>7490</v>
      </c>
    </row>
    <row r="184" spans="1:28">
      <c r="A184">
        <v>183</v>
      </c>
      <c r="B184" t="s">
        <v>811</v>
      </c>
      <c r="D184" t="s">
        <v>7166</v>
      </c>
      <c r="H184" t="s">
        <v>812</v>
      </c>
      <c r="I184" t="s">
        <v>813</v>
      </c>
      <c r="J184">
        <v>1E-3</v>
      </c>
      <c r="K184" t="s">
        <v>814</v>
      </c>
      <c r="L184">
        <v>170711</v>
      </c>
      <c r="N184">
        <v>31</v>
      </c>
      <c r="O184" t="s">
        <v>86</v>
      </c>
      <c r="P184">
        <v>2024</v>
      </c>
      <c r="Q184">
        <v>2040</v>
      </c>
      <c r="R184" t="s">
        <v>86</v>
      </c>
      <c r="S184" t="s">
        <v>7324</v>
      </c>
      <c r="T184" t="s">
        <v>674</v>
      </c>
      <c r="U184" t="s">
        <v>3086</v>
      </c>
      <c r="V184" t="s">
        <v>7490</v>
      </c>
      <c r="W184" t="s">
        <v>7490</v>
      </c>
      <c r="X184" t="s">
        <v>7490</v>
      </c>
      <c r="Y184" t="s">
        <v>689</v>
      </c>
      <c r="Z184" t="s">
        <v>689</v>
      </c>
      <c r="AA184" t="s">
        <v>7490</v>
      </c>
      <c r="AB184" t="s">
        <v>7490</v>
      </c>
    </row>
    <row r="185" spans="1:28">
      <c r="A185">
        <v>184</v>
      </c>
      <c r="B185" t="s">
        <v>815</v>
      </c>
      <c r="D185" t="s">
        <v>7166</v>
      </c>
      <c r="H185" t="s">
        <v>816</v>
      </c>
      <c r="I185" t="s">
        <v>817</v>
      </c>
      <c r="J185">
        <v>0.28899999999999998</v>
      </c>
      <c r="K185" t="s">
        <v>818</v>
      </c>
      <c r="L185">
        <v>61121</v>
      </c>
      <c r="N185">
        <v>31</v>
      </c>
      <c r="O185" t="s">
        <v>86</v>
      </c>
      <c r="P185">
        <v>2015</v>
      </c>
      <c r="Q185">
        <v>2020</v>
      </c>
      <c r="R185" t="s">
        <v>86</v>
      </c>
      <c r="S185" t="s">
        <v>7324</v>
      </c>
      <c r="T185" t="s">
        <v>674</v>
      </c>
      <c r="U185">
        <v>2025</v>
      </c>
      <c r="V185" t="s">
        <v>7490</v>
      </c>
      <c r="W185" t="s">
        <v>7490</v>
      </c>
      <c r="X185" t="s">
        <v>7490</v>
      </c>
      <c r="Y185" t="s">
        <v>689</v>
      </c>
      <c r="Z185" t="s">
        <v>689</v>
      </c>
      <c r="AA185" t="s">
        <v>7490</v>
      </c>
      <c r="AB185" t="s">
        <v>7490</v>
      </c>
    </row>
    <row r="186" spans="1:28">
      <c r="A186">
        <v>185</v>
      </c>
      <c r="B186" t="s">
        <v>302</v>
      </c>
      <c r="D186" t="s">
        <v>7166</v>
      </c>
      <c r="H186" t="s">
        <v>303</v>
      </c>
      <c r="I186" t="s">
        <v>304</v>
      </c>
      <c r="J186">
        <v>0.23300000000000001</v>
      </c>
      <c r="K186" t="s">
        <v>305</v>
      </c>
      <c r="L186">
        <v>93000</v>
      </c>
      <c r="N186">
        <v>31</v>
      </c>
      <c r="O186" t="s">
        <v>86</v>
      </c>
      <c r="P186">
        <v>2019</v>
      </c>
      <c r="Q186">
        <v>2025</v>
      </c>
      <c r="R186" t="s">
        <v>86</v>
      </c>
      <c r="S186" t="s">
        <v>7324</v>
      </c>
      <c r="T186" t="s">
        <v>674</v>
      </c>
      <c r="U186">
        <v>2030</v>
      </c>
      <c r="V186" t="s">
        <v>673</v>
      </c>
      <c r="W186" t="s">
        <v>674</v>
      </c>
      <c r="X186">
        <v>2050</v>
      </c>
      <c r="Y186" t="s">
        <v>86</v>
      </c>
      <c r="Z186" t="s">
        <v>86</v>
      </c>
      <c r="AA186">
        <v>2050</v>
      </c>
      <c r="AB186">
        <v>2050</v>
      </c>
    </row>
    <row r="187" spans="1:28">
      <c r="A187">
        <v>186</v>
      </c>
      <c r="B187" t="s">
        <v>835</v>
      </c>
      <c r="D187" t="s">
        <v>7232</v>
      </c>
      <c r="H187" t="s">
        <v>836</v>
      </c>
      <c r="I187" t="s">
        <v>837</v>
      </c>
      <c r="J187">
        <v>-0.22900000000000001</v>
      </c>
      <c r="K187" t="s">
        <v>838</v>
      </c>
      <c r="L187">
        <v>121000</v>
      </c>
      <c r="N187">
        <v>31</v>
      </c>
      <c r="O187" t="s">
        <v>689</v>
      </c>
      <c r="P187" t="s">
        <v>7490</v>
      </c>
      <c r="Q187" t="s">
        <v>7490</v>
      </c>
      <c r="R187" t="s">
        <v>689</v>
      </c>
      <c r="S187" t="s">
        <v>689</v>
      </c>
      <c r="T187" t="s">
        <v>7490</v>
      </c>
      <c r="U187" t="s">
        <v>7490</v>
      </c>
      <c r="V187" t="s">
        <v>7490</v>
      </c>
      <c r="W187" t="s">
        <v>7490</v>
      </c>
      <c r="X187" t="s">
        <v>7490</v>
      </c>
      <c r="Y187" t="s">
        <v>689</v>
      </c>
      <c r="Z187" t="s">
        <v>689</v>
      </c>
      <c r="AA187" t="s">
        <v>7490</v>
      </c>
      <c r="AB187" t="s">
        <v>7490</v>
      </c>
    </row>
    <row r="188" spans="1:28">
      <c r="A188">
        <v>187</v>
      </c>
      <c r="B188" t="s">
        <v>1358</v>
      </c>
      <c r="D188" t="s">
        <v>7166</v>
      </c>
      <c r="H188" t="s">
        <v>1359</v>
      </c>
      <c r="I188" t="s">
        <v>1360</v>
      </c>
      <c r="J188">
        <v>1.8049999999999999</v>
      </c>
      <c r="K188" t="s">
        <v>1361</v>
      </c>
      <c r="L188">
        <v>45000</v>
      </c>
      <c r="N188">
        <v>31</v>
      </c>
      <c r="O188" t="s">
        <v>689</v>
      </c>
      <c r="P188" t="s">
        <v>7490</v>
      </c>
      <c r="Q188" t="s">
        <v>7490</v>
      </c>
      <c r="R188" t="s">
        <v>86</v>
      </c>
      <c r="S188" t="s">
        <v>870</v>
      </c>
      <c r="T188" t="s">
        <v>7490</v>
      </c>
      <c r="U188" t="s">
        <v>7490</v>
      </c>
      <c r="V188" t="s">
        <v>7490</v>
      </c>
      <c r="W188" t="s">
        <v>7490</v>
      </c>
      <c r="X188" t="s">
        <v>7490</v>
      </c>
      <c r="Y188" t="s">
        <v>689</v>
      </c>
      <c r="Z188" t="s">
        <v>689</v>
      </c>
      <c r="AA188" t="s">
        <v>7490</v>
      </c>
      <c r="AB188" t="s">
        <v>7490</v>
      </c>
    </row>
    <row r="189" spans="1:28">
      <c r="A189">
        <v>188</v>
      </c>
      <c r="B189" t="s">
        <v>1684</v>
      </c>
      <c r="H189" t="s">
        <v>1685</v>
      </c>
      <c r="I189" t="s">
        <v>1686</v>
      </c>
      <c r="J189">
        <v>-0.26600000000000001</v>
      </c>
      <c r="K189" t="s">
        <v>1687</v>
      </c>
      <c r="L189">
        <v>103249</v>
      </c>
      <c r="N189">
        <v>31</v>
      </c>
      <c r="O189" t="s">
        <v>689</v>
      </c>
      <c r="P189" t="s">
        <v>7490</v>
      </c>
      <c r="Q189" t="s">
        <v>7490</v>
      </c>
      <c r="R189" t="s">
        <v>86</v>
      </c>
      <c r="S189" t="s">
        <v>7324</v>
      </c>
      <c r="T189" t="s">
        <v>674</v>
      </c>
      <c r="U189">
        <v>2029</v>
      </c>
      <c r="V189" t="s">
        <v>673</v>
      </c>
      <c r="W189" t="s">
        <v>674</v>
      </c>
      <c r="X189">
        <v>2045</v>
      </c>
      <c r="Y189" t="s">
        <v>86</v>
      </c>
      <c r="Z189" t="s">
        <v>86</v>
      </c>
      <c r="AA189">
        <v>2045</v>
      </c>
      <c r="AB189">
        <v>2045</v>
      </c>
    </row>
    <row r="190" spans="1:28">
      <c r="A190">
        <v>189</v>
      </c>
      <c r="B190" t="s">
        <v>847</v>
      </c>
      <c r="H190" t="s">
        <v>848</v>
      </c>
      <c r="I190" t="s">
        <v>849</v>
      </c>
      <c r="J190">
        <v>9.9000000000000005E-2</v>
      </c>
      <c r="K190" t="s">
        <v>850</v>
      </c>
      <c r="L190">
        <v>271000</v>
      </c>
      <c r="N190">
        <v>31</v>
      </c>
      <c r="O190" t="s">
        <v>689</v>
      </c>
      <c r="P190" t="s">
        <v>7490</v>
      </c>
      <c r="Q190" t="s">
        <v>7490</v>
      </c>
      <c r="R190" t="s">
        <v>689</v>
      </c>
      <c r="S190" t="s">
        <v>689</v>
      </c>
      <c r="T190" t="s">
        <v>7490</v>
      </c>
      <c r="U190" t="s">
        <v>7490</v>
      </c>
      <c r="V190" t="s">
        <v>7490</v>
      </c>
      <c r="W190" t="s">
        <v>7490</v>
      </c>
      <c r="X190" t="s">
        <v>7490</v>
      </c>
      <c r="Y190" t="s">
        <v>689</v>
      </c>
      <c r="Z190" t="s">
        <v>689</v>
      </c>
      <c r="AA190" t="s">
        <v>7490</v>
      </c>
      <c r="AB190" t="s">
        <v>7490</v>
      </c>
    </row>
    <row r="191" spans="1:28">
      <c r="A191">
        <v>190</v>
      </c>
      <c r="B191" t="s">
        <v>306</v>
      </c>
      <c r="D191" t="s">
        <v>6643</v>
      </c>
      <c r="H191" t="s">
        <v>307</v>
      </c>
      <c r="I191" t="s">
        <v>308</v>
      </c>
      <c r="J191">
        <v>4.7709999999999999</v>
      </c>
      <c r="K191" t="s">
        <v>309</v>
      </c>
      <c r="L191">
        <v>111822</v>
      </c>
      <c r="N191">
        <v>31</v>
      </c>
      <c r="O191" t="s">
        <v>689</v>
      </c>
      <c r="P191" t="s">
        <v>7490</v>
      </c>
      <c r="Q191" t="s">
        <v>7490</v>
      </c>
      <c r="R191" t="s">
        <v>689</v>
      </c>
      <c r="S191" t="s">
        <v>689</v>
      </c>
      <c r="T191" t="s">
        <v>7490</v>
      </c>
      <c r="U191" t="s">
        <v>7490</v>
      </c>
      <c r="V191" t="s">
        <v>7490</v>
      </c>
      <c r="W191" t="s">
        <v>7490</v>
      </c>
      <c r="X191" t="s">
        <v>7490</v>
      </c>
      <c r="Y191" t="s">
        <v>689</v>
      </c>
      <c r="Z191" t="s">
        <v>689</v>
      </c>
      <c r="AA191" t="s">
        <v>7490</v>
      </c>
      <c r="AB191" t="s">
        <v>7490</v>
      </c>
    </row>
    <row r="192" spans="1:28">
      <c r="A192">
        <v>191</v>
      </c>
      <c r="B192" t="s">
        <v>861</v>
      </c>
      <c r="D192" t="s">
        <v>7159</v>
      </c>
      <c r="H192" t="s">
        <v>862</v>
      </c>
      <c r="I192" t="s">
        <v>863</v>
      </c>
      <c r="J192">
        <v>-0.98699999999999999</v>
      </c>
      <c r="K192" t="s">
        <v>864</v>
      </c>
      <c r="L192">
        <v>130760</v>
      </c>
      <c r="N192">
        <v>24</v>
      </c>
      <c r="O192" t="s">
        <v>689</v>
      </c>
      <c r="P192" t="s">
        <v>7490</v>
      </c>
      <c r="Q192" t="s">
        <v>7490</v>
      </c>
      <c r="R192" t="s">
        <v>86</v>
      </c>
      <c r="S192" t="s">
        <v>265</v>
      </c>
      <c r="T192" t="s">
        <v>7490</v>
      </c>
      <c r="U192" t="s">
        <v>7490</v>
      </c>
      <c r="V192" t="s">
        <v>7490</v>
      </c>
      <c r="W192" t="s">
        <v>7490</v>
      </c>
      <c r="X192" t="s">
        <v>7490</v>
      </c>
      <c r="Y192" t="s">
        <v>689</v>
      </c>
      <c r="Z192" t="s">
        <v>689</v>
      </c>
      <c r="AA192" t="s">
        <v>7490</v>
      </c>
      <c r="AB192" t="s">
        <v>7490</v>
      </c>
    </row>
    <row r="193" spans="1:28">
      <c r="A193">
        <v>192</v>
      </c>
      <c r="B193" t="s">
        <v>865</v>
      </c>
      <c r="D193" t="s">
        <v>7166</v>
      </c>
      <c r="H193" t="s">
        <v>866</v>
      </c>
      <c r="I193" t="s">
        <v>867</v>
      </c>
      <c r="J193">
        <v>9.6000000000000002E-2</v>
      </c>
      <c r="K193" t="s">
        <v>868</v>
      </c>
      <c r="L193">
        <v>37936</v>
      </c>
      <c r="N193">
        <v>31</v>
      </c>
      <c r="O193" t="s">
        <v>689</v>
      </c>
      <c r="P193" t="s">
        <v>7490</v>
      </c>
      <c r="Q193" t="s">
        <v>7490</v>
      </c>
      <c r="R193" t="s">
        <v>689</v>
      </c>
      <c r="S193" t="s">
        <v>689</v>
      </c>
      <c r="T193" t="s">
        <v>7490</v>
      </c>
      <c r="U193" t="s">
        <v>7490</v>
      </c>
      <c r="V193" t="s">
        <v>7490</v>
      </c>
      <c r="W193" t="s">
        <v>7490</v>
      </c>
      <c r="X193" t="s">
        <v>7490</v>
      </c>
      <c r="Y193" t="s">
        <v>689</v>
      </c>
      <c r="Z193" t="s">
        <v>689</v>
      </c>
      <c r="AA193" t="s">
        <v>7490</v>
      </c>
      <c r="AB193" t="s">
        <v>7490</v>
      </c>
    </row>
    <row r="194" spans="1:28">
      <c r="A194">
        <v>193</v>
      </c>
      <c r="B194" t="s">
        <v>872</v>
      </c>
      <c r="D194" t="s">
        <v>7166</v>
      </c>
      <c r="H194" t="s">
        <v>873</v>
      </c>
      <c r="I194" t="s">
        <v>874</v>
      </c>
      <c r="J194">
        <v>-4.0000000000000001E-3</v>
      </c>
      <c r="K194" t="s">
        <v>875</v>
      </c>
      <c r="L194">
        <v>117201</v>
      </c>
      <c r="N194">
        <v>14</v>
      </c>
      <c r="O194" t="s">
        <v>689</v>
      </c>
      <c r="P194" t="s">
        <v>7490</v>
      </c>
      <c r="Q194" t="s">
        <v>7490</v>
      </c>
      <c r="R194" t="s">
        <v>689</v>
      </c>
      <c r="S194" t="s">
        <v>689</v>
      </c>
      <c r="T194" t="s">
        <v>7490</v>
      </c>
      <c r="U194" t="s">
        <v>7490</v>
      </c>
      <c r="V194" t="s">
        <v>7490</v>
      </c>
      <c r="W194" t="s">
        <v>7490</v>
      </c>
      <c r="X194" t="s">
        <v>7490</v>
      </c>
      <c r="Y194" t="s">
        <v>689</v>
      </c>
      <c r="Z194" t="s">
        <v>689</v>
      </c>
      <c r="AA194" t="s">
        <v>7490</v>
      </c>
      <c r="AB194" t="s">
        <v>7490</v>
      </c>
    </row>
    <row r="195" spans="1:28">
      <c r="A195">
        <v>194</v>
      </c>
      <c r="B195" t="s">
        <v>876</v>
      </c>
      <c r="D195" t="s">
        <v>7159</v>
      </c>
      <c r="H195" t="s">
        <v>877</v>
      </c>
      <c r="I195" t="s">
        <v>878</v>
      </c>
      <c r="J195">
        <v>-0.34200000000000003</v>
      </c>
      <c r="K195" t="s">
        <v>879</v>
      </c>
      <c r="L195">
        <v>52157</v>
      </c>
      <c r="N195">
        <v>29</v>
      </c>
      <c r="O195" t="s">
        <v>689</v>
      </c>
      <c r="P195" t="s">
        <v>7490</v>
      </c>
      <c r="Q195" t="s">
        <v>7490</v>
      </c>
      <c r="R195" t="s">
        <v>689</v>
      </c>
      <c r="S195" t="s">
        <v>689</v>
      </c>
      <c r="T195" t="s">
        <v>7490</v>
      </c>
      <c r="U195" t="s">
        <v>7490</v>
      </c>
      <c r="V195" t="s">
        <v>7490</v>
      </c>
      <c r="W195" t="s">
        <v>7490</v>
      </c>
      <c r="X195" t="s">
        <v>7490</v>
      </c>
      <c r="Y195" t="s">
        <v>689</v>
      </c>
      <c r="Z195" t="s">
        <v>689</v>
      </c>
      <c r="AA195" t="s">
        <v>7490</v>
      </c>
      <c r="AB195" t="s">
        <v>7490</v>
      </c>
    </row>
    <row r="196" spans="1:28">
      <c r="A196">
        <v>195</v>
      </c>
      <c r="B196" t="s">
        <v>885</v>
      </c>
      <c r="H196" t="s">
        <v>886</v>
      </c>
      <c r="I196" t="s">
        <v>887</v>
      </c>
      <c r="J196">
        <v>-0.11700000000000001</v>
      </c>
      <c r="K196" t="s">
        <v>888</v>
      </c>
      <c r="L196">
        <v>149000</v>
      </c>
      <c r="N196">
        <v>12</v>
      </c>
      <c r="O196" t="s">
        <v>689</v>
      </c>
      <c r="P196" t="s">
        <v>7490</v>
      </c>
      <c r="Q196" t="s">
        <v>7490</v>
      </c>
      <c r="R196" t="s">
        <v>86</v>
      </c>
      <c r="S196" t="s">
        <v>7324</v>
      </c>
      <c r="T196" t="s">
        <v>674</v>
      </c>
      <c r="U196">
        <v>2030</v>
      </c>
      <c r="V196" t="s">
        <v>673</v>
      </c>
      <c r="W196" t="s">
        <v>674</v>
      </c>
      <c r="X196">
        <v>2050</v>
      </c>
      <c r="Y196" t="s">
        <v>86</v>
      </c>
      <c r="Z196" t="s">
        <v>86</v>
      </c>
      <c r="AA196">
        <v>2030</v>
      </c>
      <c r="AB196">
        <v>2030</v>
      </c>
    </row>
    <row r="197" spans="1:28">
      <c r="A197">
        <v>196</v>
      </c>
      <c r="B197" t="s">
        <v>1214</v>
      </c>
      <c r="H197" t="s">
        <v>1215</v>
      </c>
      <c r="I197" t="s">
        <v>1216</v>
      </c>
      <c r="J197">
        <v>0.37</v>
      </c>
      <c r="K197" t="s">
        <v>1217</v>
      </c>
      <c r="L197">
        <v>72000</v>
      </c>
      <c r="N197">
        <v>16</v>
      </c>
      <c r="O197" t="s">
        <v>689</v>
      </c>
      <c r="P197" t="s">
        <v>7490</v>
      </c>
      <c r="Q197" t="s">
        <v>7490</v>
      </c>
      <c r="R197" t="s">
        <v>86</v>
      </c>
      <c r="S197" t="s">
        <v>7324</v>
      </c>
      <c r="T197" t="s">
        <v>674</v>
      </c>
      <c r="U197" t="s">
        <v>3086</v>
      </c>
      <c r="V197" t="s">
        <v>673</v>
      </c>
      <c r="W197" t="s">
        <v>674</v>
      </c>
      <c r="X197" t="s">
        <v>4274</v>
      </c>
      <c r="Y197" t="s">
        <v>86</v>
      </c>
      <c r="Z197" t="s">
        <v>86</v>
      </c>
      <c r="AA197" t="s">
        <v>4274</v>
      </c>
      <c r="AB197" t="s">
        <v>4274</v>
      </c>
    </row>
    <row r="198" spans="1:28">
      <c r="A198">
        <v>197</v>
      </c>
      <c r="B198" t="s">
        <v>1197</v>
      </c>
      <c r="D198" t="s">
        <v>7159</v>
      </c>
      <c r="H198" t="s">
        <v>1198</v>
      </c>
      <c r="I198" t="s">
        <v>1199</v>
      </c>
      <c r="J198">
        <v>0</v>
      </c>
      <c r="K198" t="s">
        <v>1200</v>
      </c>
      <c r="L198">
        <v>48440</v>
      </c>
      <c r="N198">
        <v>31</v>
      </c>
      <c r="O198" t="s">
        <v>689</v>
      </c>
      <c r="P198" t="s">
        <v>7490</v>
      </c>
      <c r="Q198" t="s">
        <v>7490</v>
      </c>
      <c r="R198" t="s">
        <v>86</v>
      </c>
      <c r="S198" t="s">
        <v>7324</v>
      </c>
      <c r="T198" t="s">
        <v>674</v>
      </c>
      <c r="U198">
        <v>2030</v>
      </c>
      <c r="V198" t="s">
        <v>7490</v>
      </c>
      <c r="W198" t="s">
        <v>7490</v>
      </c>
      <c r="X198" t="s">
        <v>7490</v>
      </c>
      <c r="Y198" t="s">
        <v>689</v>
      </c>
      <c r="Z198" t="s">
        <v>689</v>
      </c>
      <c r="AA198" t="s">
        <v>7490</v>
      </c>
      <c r="AB198" t="s">
        <v>7490</v>
      </c>
    </row>
    <row r="199" spans="1:28">
      <c r="A199">
        <v>198</v>
      </c>
      <c r="B199" t="s">
        <v>2042</v>
      </c>
      <c r="H199" t="s">
        <v>2043</v>
      </c>
      <c r="I199" t="s">
        <v>2044</v>
      </c>
      <c r="J199">
        <v>3.6999999999999998E-2</v>
      </c>
      <c r="K199" t="s">
        <v>2045</v>
      </c>
      <c r="L199">
        <v>69111</v>
      </c>
      <c r="N199">
        <v>17</v>
      </c>
      <c r="O199" t="s">
        <v>689</v>
      </c>
      <c r="P199" t="s">
        <v>7490</v>
      </c>
      <c r="Q199" t="s">
        <v>7490</v>
      </c>
      <c r="R199" t="s">
        <v>86</v>
      </c>
      <c r="S199" t="s">
        <v>7324</v>
      </c>
      <c r="T199" t="s">
        <v>674</v>
      </c>
      <c r="U199">
        <v>2030</v>
      </c>
      <c r="V199" t="s">
        <v>673</v>
      </c>
      <c r="W199" t="s">
        <v>674</v>
      </c>
      <c r="X199">
        <v>2050</v>
      </c>
      <c r="Y199" t="s">
        <v>86</v>
      </c>
      <c r="Z199" t="s">
        <v>86</v>
      </c>
      <c r="AA199">
        <v>2050</v>
      </c>
      <c r="AB199">
        <v>2050</v>
      </c>
    </row>
    <row r="200" spans="1:28">
      <c r="A200">
        <v>199</v>
      </c>
      <c r="B200" t="s">
        <v>897</v>
      </c>
      <c r="D200" t="s">
        <v>7166</v>
      </c>
      <c r="H200" t="s">
        <v>898</v>
      </c>
      <c r="I200" t="s">
        <v>899</v>
      </c>
      <c r="J200">
        <v>-0.441</v>
      </c>
      <c r="K200" t="s">
        <v>900</v>
      </c>
      <c r="L200">
        <v>95918</v>
      </c>
      <c r="N200">
        <v>11</v>
      </c>
      <c r="O200" t="s">
        <v>86</v>
      </c>
      <c r="P200">
        <v>2022</v>
      </c>
      <c r="Q200">
        <v>2030</v>
      </c>
      <c r="R200" t="s">
        <v>689</v>
      </c>
      <c r="S200" t="s">
        <v>689</v>
      </c>
      <c r="T200" t="s">
        <v>7490</v>
      </c>
      <c r="U200" t="s">
        <v>7490</v>
      </c>
      <c r="V200" t="s">
        <v>7490</v>
      </c>
      <c r="W200" t="s">
        <v>7490</v>
      </c>
      <c r="X200" t="s">
        <v>7490</v>
      </c>
      <c r="Y200" t="s">
        <v>689</v>
      </c>
      <c r="Z200" t="s">
        <v>689</v>
      </c>
      <c r="AA200" t="s">
        <v>7490</v>
      </c>
      <c r="AB200" t="s">
        <v>7490</v>
      </c>
    </row>
    <row r="201" spans="1:28">
      <c r="A201">
        <v>200</v>
      </c>
      <c r="B201" t="s">
        <v>2189</v>
      </c>
      <c r="H201" t="s">
        <v>2190</v>
      </c>
      <c r="I201" t="s">
        <v>2191</v>
      </c>
      <c r="J201">
        <v>-0.23300000000000001</v>
      </c>
      <c r="K201" t="s">
        <v>2192</v>
      </c>
      <c r="L201">
        <v>100000</v>
      </c>
      <c r="N201">
        <v>17</v>
      </c>
      <c r="O201" t="s">
        <v>689</v>
      </c>
      <c r="P201" t="s">
        <v>7490</v>
      </c>
      <c r="Q201" t="s">
        <v>7490</v>
      </c>
      <c r="R201" t="s">
        <v>86</v>
      </c>
      <c r="S201" t="s">
        <v>7324</v>
      </c>
      <c r="T201" t="s">
        <v>674</v>
      </c>
      <c r="U201">
        <v>2032</v>
      </c>
      <c r="V201" t="s">
        <v>673</v>
      </c>
      <c r="W201" t="s">
        <v>674</v>
      </c>
      <c r="X201">
        <v>2050</v>
      </c>
      <c r="Y201" t="s">
        <v>86</v>
      </c>
      <c r="Z201" t="s">
        <v>86</v>
      </c>
      <c r="AA201">
        <v>2050</v>
      </c>
      <c r="AB201">
        <v>2050</v>
      </c>
    </row>
    <row r="202" spans="1:28">
      <c r="A202">
        <v>201</v>
      </c>
      <c r="B202" t="s">
        <v>912</v>
      </c>
      <c r="H202" t="s">
        <v>913</v>
      </c>
      <c r="I202" t="s">
        <v>914</v>
      </c>
      <c r="J202">
        <v>-0.73199999999999998</v>
      </c>
      <c r="K202" t="s">
        <v>915</v>
      </c>
      <c r="L202">
        <v>97000</v>
      </c>
      <c r="N202">
        <v>13</v>
      </c>
      <c r="O202" t="s">
        <v>86</v>
      </c>
      <c r="P202">
        <v>2015</v>
      </c>
      <c r="Q202">
        <v>2020</v>
      </c>
      <c r="R202" t="s">
        <v>86</v>
      </c>
      <c r="S202" t="s">
        <v>7324</v>
      </c>
      <c r="T202" t="s">
        <v>674</v>
      </c>
      <c r="U202">
        <v>2025</v>
      </c>
      <c r="V202" t="s">
        <v>7490</v>
      </c>
      <c r="W202" t="s">
        <v>7490</v>
      </c>
      <c r="X202" t="s">
        <v>7490</v>
      </c>
      <c r="Y202" t="s">
        <v>689</v>
      </c>
      <c r="Z202" t="s">
        <v>689</v>
      </c>
      <c r="AA202" t="s">
        <v>7490</v>
      </c>
      <c r="AB202" t="s">
        <v>7490</v>
      </c>
    </row>
    <row r="203" spans="1:28">
      <c r="A203">
        <v>202</v>
      </c>
      <c r="B203" t="s">
        <v>1424</v>
      </c>
      <c r="D203" t="s">
        <v>7166</v>
      </c>
      <c r="H203" t="s">
        <v>1425</v>
      </c>
      <c r="I203" t="s">
        <v>1426</v>
      </c>
      <c r="J203">
        <v>0.23499999999999999</v>
      </c>
      <c r="K203" t="s">
        <v>1427</v>
      </c>
      <c r="L203">
        <v>43584</v>
      </c>
      <c r="N203">
        <v>31</v>
      </c>
      <c r="O203" t="s">
        <v>689</v>
      </c>
      <c r="P203" t="s">
        <v>7490</v>
      </c>
      <c r="Q203" t="s">
        <v>7490</v>
      </c>
      <c r="R203" t="s">
        <v>689</v>
      </c>
      <c r="S203" t="s">
        <v>689</v>
      </c>
      <c r="T203" t="s">
        <v>7490</v>
      </c>
      <c r="U203" t="s">
        <v>7490</v>
      </c>
      <c r="V203" t="s">
        <v>7490</v>
      </c>
      <c r="W203" t="s">
        <v>7490</v>
      </c>
      <c r="X203" t="s">
        <v>7490</v>
      </c>
      <c r="Y203" t="s">
        <v>689</v>
      </c>
      <c r="Z203" t="s">
        <v>689</v>
      </c>
      <c r="AA203" t="s">
        <v>7490</v>
      </c>
      <c r="AB203" t="s">
        <v>7490</v>
      </c>
    </row>
    <row r="204" spans="1:28">
      <c r="A204">
        <v>203</v>
      </c>
      <c r="B204" t="s">
        <v>922</v>
      </c>
      <c r="H204" t="s">
        <v>923</v>
      </c>
      <c r="I204" t="s">
        <v>924</v>
      </c>
      <c r="J204">
        <v>0.51400000000000001</v>
      </c>
      <c r="K204" t="s">
        <v>925</v>
      </c>
      <c r="L204">
        <v>122340</v>
      </c>
      <c r="N204">
        <v>18</v>
      </c>
      <c r="O204" t="s">
        <v>689</v>
      </c>
      <c r="P204" t="s">
        <v>7490</v>
      </c>
      <c r="Q204" t="s">
        <v>7490</v>
      </c>
      <c r="R204" t="s">
        <v>689</v>
      </c>
      <c r="S204" t="s">
        <v>689</v>
      </c>
      <c r="T204" t="s">
        <v>7490</v>
      </c>
      <c r="U204" t="s">
        <v>7490</v>
      </c>
      <c r="V204" t="s">
        <v>7490</v>
      </c>
      <c r="W204" t="s">
        <v>7490</v>
      </c>
      <c r="X204" t="s">
        <v>7490</v>
      </c>
      <c r="Y204" t="s">
        <v>689</v>
      </c>
      <c r="Z204" t="s">
        <v>689</v>
      </c>
      <c r="AA204" t="s">
        <v>7490</v>
      </c>
      <c r="AB204" t="s">
        <v>7490</v>
      </c>
    </row>
    <row r="205" spans="1:28">
      <c r="A205">
        <v>204</v>
      </c>
      <c r="B205" t="s">
        <v>1924</v>
      </c>
      <c r="D205" t="s">
        <v>7166</v>
      </c>
      <c r="H205" t="s">
        <v>1925</v>
      </c>
      <c r="I205" t="s">
        <v>1926</v>
      </c>
      <c r="J205">
        <v>0.16</v>
      </c>
      <c r="K205" t="s">
        <v>1927</v>
      </c>
      <c r="L205">
        <v>127930</v>
      </c>
      <c r="N205">
        <v>31</v>
      </c>
      <c r="O205" t="s">
        <v>689</v>
      </c>
      <c r="P205" t="s">
        <v>7490</v>
      </c>
      <c r="Q205" t="s">
        <v>7490</v>
      </c>
      <c r="R205" t="s">
        <v>689</v>
      </c>
      <c r="S205" t="s">
        <v>689</v>
      </c>
      <c r="T205" t="s">
        <v>7490</v>
      </c>
      <c r="U205" t="s">
        <v>7490</v>
      </c>
      <c r="V205" t="s">
        <v>7490</v>
      </c>
      <c r="W205" t="s">
        <v>7490</v>
      </c>
      <c r="X205" t="s">
        <v>7490</v>
      </c>
      <c r="Y205" t="s">
        <v>689</v>
      </c>
      <c r="Z205" t="s">
        <v>689</v>
      </c>
      <c r="AA205" t="s">
        <v>7490</v>
      </c>
      <c r="AB205" t="s">
        <v>7490</v>
      </c>
    </row>
    <row r="206" spans="1:28">
      <c r="A206">
        <v>205</v>
      </c>
      <c r="B206" t="s">
        <v>1120</v>
      </c>
      <c r="D206" t="s">
        <v>7166</v>
      </c>
      <c r="H206" t="s">
        <v>1121</v>
      </c>
      <c r="I206" t="s">
        <v>1122</v>
      </c>
      <c r="J206">
        <v>0.15</v>
      </c>
      <c r="K206" t="s">
        <v>1123</v>
      </c>
      <c r="L206">
        <v>96219</v>
      </c>
      <c r="N206">
        <v>12</v>
      </c>
      <c r="O206" t="s">
        <v>689</v>
      </c>
      <c r="P206" t="s">
        <v>7490</v>
      </c>
      <c r="Q206" t="s">
        <v>7490</v>
      </c>
      <c r="R206" t="s">
        <v>689</v>
      </c>
      <c r="S206" t="s">
        <v>689</v>
      </c>
      <c r="T206" t="s">
        <v>7490</v>
      </c>
      <c r="U206" t="s">
        <v>7490</v>
      </c>
      <c r="V206" t="s">
        <v>7490</v>
      </c>
      <c r="W206" t="s">
        <v>7490</v>
      </c>
      <c r="X206" t="s">
        <v>7490</v>
      </c>
      <c r="Y206" t="s">
        <v>689</v>
      </c>
      <c r="Z206" t="s">
        <v>689</v>
      </c>
      <c r="AA206" t="s">
        <v>7490</v>
      </c>
      <c r="AB206" t="s">
        <v>7490</v>
      </c>
    </row>
    <row r="207" spans="1:28">
      <c r="A207">
        <v>206</v>
      </c>
      <c r="B207" t="s">
        <v>342</v>
      </c>
      <c r="D207" t="s">
        <v>7232</v>
      </c>
      <c r="H207" t="s">
        <v>343</v>
      </c>
      <c r="I207" t="s">
        <v>344</v>
      </c>
      <c r="J207">
        <v>0</v>
      </c>
      <c r="K207" t="s">
        <v>345</v>
      </c>
      <c r="L207">
        <v>172000</v>
      </c>
      <c r="N207">
        <v>31</v>
      </c>
      <c r="O207" t="s">
        <v>86</v>
      </c>
      <c r="P207">
        <v>2015</v>
      </c>
      <c r="Q207">
        <v>2020</v>
      </c>
      <c r="R207" t="s">
        <v>86</v>
      </c>
      <c r="S207" t="s">
        <v>7324</v>
      </c>
      <c r="T207" t="s">
        <v>674</v>
      </c>
      <c r="U207">
        <v>2025</v>
      </c>
      <c r="V207" t="s">
        <v>7490</v>
      </c>
      <c r="W207" t="s">
        <v>7490</v>
      </c>
      <c r="X207" t="s">
        <v>7490</v>
      </c>
      <c r="Y207" t="s">
        <v>689</v>
      </c>
      <c r="Z207" t="s">
        <v>689</v>
      </c>
      <c r="AA207" t="s">
        <v>7490</v>
      </c>
      <c r="AB207" t="s">
        <v>7490</v>
      </c>
    </row>
    <row r="208" spans="1:28">
      <c r="A208">
        <v>207</v>
      </c>
      <c r="B208" t="s">
        <v>926</v>
      </c>
      <c r="H208" t="s">
        <v>927</v>
      </c>
      <c r="I208" t="s">
        <v>928</v>
      </c>
      <c r="J208">
        <v>-0.39500000000000002</v>
      </c>
      <c r="K208" t="s">
        <v>929</v>
      </c>
      <c r="L208">
        <v>392001</v>
      </c>
      <c r="N208">
        <v>31</v>
      </c>
      <c r="O208" t="s">
        <v>86</v>
      </c>
      <c r="P208">
        <v>2018</v>
      </c>
      <c r="Q208">
        <v>2030</v>
      </c>
      <c r="R208" t="s">
        <v>86</v>
      </c>
      <c r="S208" t="s">
        <v>7324</v>
      </c>
      <c r="T208" t="s">
        <v>674</v>
      </c>
      <c r="U208">
        <v>2030</v>
      </c>
      <c r="V208" t="s">
        <v>7490</v>
      </c>
      <c r="W208" t="s">
        <v>7490</v>
      </c>
      <c r="X208" t="s">
        <v>7490</v>
      </c>
      <c r="Y208" t="s">
        <v>689</v>
      </c>
      <c r="Z208" t="s">
        <v>689</v>
      </c>
      <c r="AA208" t="s">
        <v>7490</v>
      </c>
      <c r="AB208" t="s">
        <v>7490</v>
      </c>
    </row>
    <row r="209" spans="1:28">
      <c r="A209">
        <v>208</v>
      </c>
      <c r="B209" t="s">
        <v>930</v>
      </c>
      <c r="H209" t="s">
        <v>931</v>
      </c>
      <c r="I209" t="s">
        <v>932</v>
      </c>
      <c r="J209">
        <v>-0.89700000000000002</v>
      </c>
      <c r="K209" t="s">
        <v>933</v>
      </c>
      <c r="L209">
        <v>37066</v>
      </c>
      <c r="N209">
        <v>9</v>
      </c>
      <c r="O209" t="s">
        <v>689</v>
      </c>
      <c r="P209" t="s">
        <v>7490</v>
      </c>
      <c r="Q209" t="s">
        <v>7490</v>
      </c>
      <c r="R209" t="s">
        <v>689</v>
      </c>
      <c r="S209" t="s">
        <v>689</v>
      </c>
      <c r="T209" t="s">
        <v>7490</v>
      </c>
      <c r="U209" t="s">
        <v>7490</v>
      </c>
      <c r="V209" t="s">
        <v>7490</v>
      </c>
      <c r="W209" t="s">
        <v>7490</v>
      </c>
      <c r="X209" t="s">
        <v>7490</v>
      </c>
      <c r="Y209" t="s">
        <v>689</v>
      </c>
      <c r="Z209" t="s">
        <v>689</v>
      </c>
      <c r="AA209" t="s">
        <v>7490</v>
      </c>
      <c r="AB209" t="s">
        <v>7490</v>
      </c>
    </row>
    <row r="210" spans="1:28">
      <c r="A210">
        <v>209</v>
      </c>
      <c r="B210" t="s">
        <v>2260</v>
      </c>
      <c r="D210" t="s">
        <v>7166</v>
      </c>
      <c r="H210" t="s">
        <v>2261</v>
      </c>
      <c r="I210" t="s">
        <v>2262</v>
      </c>
      <c r="J210">
        <v>0.33600000000000002</v>
      </c>
      <c r="K210" t="s">
        <v>2263</v>
      </c>
      <c r="L210">
        <v>62393</v>
      </c>
      <c r="N210">
        <v>31</v>
      </c>
      <c r="O210" t="s">
        <v>86</v>
      </c>
      <c r="P210">
        <v>2019</v>
      </c>
      <c r="Q210">
        <v>2022</v>
      </c>
      <c r="R210" t="s">
        <v>86</v>
      </c>
      <c r="S210" t="s">
        <v>870</v>
      </c>
      <c r="T210" t="s">
        <v>7490</v>
      </c>
      <c r="U210" t="s">
        <v>7490</v>
      </c>
      <c r="V210" t="s">
        <v>7490</v>
      </c>
      <c r="W210" t="s">
        <v>7490</v>
      </c>
      <c r="X210" t="s">
        <v>7490</v>
      </c>
      <c r="Y210" t="s">
        <v>689</v>
      </c>
      <c r="Z210" t="s">
        <v>689</v>
      </c>
      <c r="AA210" t="s">
        <v>7490</v>
      </c>
      <c r="AB210" t="s">
        <v>7490</v>
      </c>
    </row>
    <row r="211" spans="1:28">
      <c r="A211">
        <v>210</v>
      </c>
      <c r="B211" t="s">
        <v>940</v>
      </c>
      <c r="H211" t="s">
        <v>941</v>
      </c>
      <c r="I211" t="s">
        <v>942</v>
      </c>
      <c r="J211">
        <v>-0.114</v>
      </c>
      <c r="K211" t="s">
        <v>943</v>
      </c>
      <c r="L211">
        <v>120040</v>
      </c>
      <c r="N211">
        <v>31</v>
      </c>
      <c r="O211" t="s">
        <v>86</v>
      </c>
      <c r="P211">
        <v>2015</v>
      </c>
      <c r="Q211">
        <v>2030</v>
      </c>
      <c r="R211" t="s">
        <v>86</v>
      </c>
      <c r="S211" t="s">
        <v>7324</v>
      </c>
      <c r="T211" t="s">
        <v>674</v>
      </c>
      <c r="U211" t="s">
        <v>3086</v>
      </c>
      <c r="V211" t="s">
        <v>7490</v>
      </c>
      <c r="W211" t="s">
        <v>7490</v>
      </c>
      <c r="X211" t="s">
        <v>7490</v>
      </c>
      <c r="Y211" t="s">
        <v>689</v>
      </c>
      <c r="Z211" t="s">
        <v>689</v>
      </c>
      <c r="AA211" t="s">
        <v>7490</v>
      </c>
      <c r="AB211" t="s">
        <v>7490</v>
      </c>
    </row>
    <row r="212" spans="1:28">
      <c r="A212">
        <v>211</v>
      </c>
      <c r="B212" t="s">
        <v>128</v>
      </c>
      <c r="H212" t="s">
        <v>129</v>
      </c>
      <c r="I212" t="s">
        <v>130</v>
      </c>
      <c r="J212">
        <v>5.7000000000000002E-2</v>
      </c>
      <c r="K212" t="s">
        <v>131</v>
      </c>
      <c r="L212">
        <v>774303</v>
      </c>
      <c r="N212">
        <v>24</v>
      </c>
      <c r="O212" t="s">
        <v>86</v>
      </c>
      <c r="P212">
        <v>2019</v>
      </c>
      <c r="Q212">
        <v>2023</v>
      </c>
      <c r="R212" t="s">
        <v>86</v>
      </c>
      <c r="S212" t="s">
        <v>7324</v>
      </c>
      <c r="T212" t="s">
        <v>674</v>
      </c>
      <c r="U212" t="s">
        <v>3086</v>
      </c>
      <c r="V212" t="s">
        <v>673</v>
      </c>
      <c r="W212" t="s">
        <v>674</v>
      </c>
      <c r="X212" t="s">
        <v>4262</v>
      </c>
      <c r="Y212" t="s">
        <v>86</v>
      </c>
      <c r="Z212" t="s">
        <v>86</v>
      </c>
      <c r="AA212" t="s">
        <v>4262</v>
      </c>
      <c r="AB212" t="s">
        <v>4262</v>
      </c>
    </row>
    <row r="213" spans="1:28">
      <c r="A213">
        <v>212</v>
      </c>
      <c r="B213" t="s">
        <v>669</v>
      </c>
      <c r="H213" t="s">
        <v>670</v>
      </c>
      <c r="I213" t="s">
        <v>671</v>
      </c>
      <c r="J213">
        <v>0.63700000000000001</v>
      </c>
      <c r="K213" t="s">
        <v>672</v>
      </c>
      <c r="L213">
        <v>104487</v>
      </c>
      <c r="N213">
        <v>18</v>
      </c>
      <c r="O213" t="s">
        <v>86</v>
      </c>
      <c r="P213">
        <v>2015</v>
      </c>
      <c r="Q213">
        <v>2020</v>
      </c>
      <c r="R213" t="s">
        <v>86</v>
      </c>
      <c r="S213" t="s">
        <v>7324</v>
      </c>
      <c r="T213" t="s">
        <v>674</v>
      </c>
      <c r="U213">
        <v>2030</v>
      </c>
      <c r="V213" t="s">
        <v>673</v>
      </c>
      <c r="W213" t="s">
        <v>674</v>
      </c>
      <c r="X213">
        <v>2050</v>
      </c>
      <c r="Y213" t="s">
        <v>86</v>
      </c>
      <c r="Z213" t="s">
        <v>86</v>
      </c>
      <c r="AA213">
        <v>2050</v>
      </c>
      <c r="AB213">
        <v>2050</v>
      </c>
    </row>
    <row r="214" spans="1:28">
      <c r="A214">
        <v>213</v>
      </c>
      <c r="B214" t="s">
        <v>944</v>
      </c>
      <c r="H214" t="s">
        <v>945</v>
      </c>
      <c r="I214" t="s">
        <v>946</v>
      </c>
      <c r="J214">
        <v>4.3999999999999997E-2</v>
      </c>
      <c r="K214" t="s">
        <v>947</v>
      </c>
      <c r="L214">
        <v>112900</v>
      </c>
      <c r="N214">
        <v>31</v>
      </c>
      <c r="O214" t="s">
        <v>689</v>
      </c>
      <c r="P214" t="s">
        <v>7490</v>
      </c>
      <c r="Q214" t="s">
        <v>7490</v>
      </c>
      <c r="R214" t="s">
        <v>86</v>
      </c>
      <c r="S214" t="s">
        <v>7324</v>
      </c>
      <c r="T214" t="s">
        <v>674</v>
      </c>
      <c r="U214">
        <v>2030</v>
      </c>
      <c r="V214" t="s">
        <v>7490</v>
      </c>
      <c r="W214" t="s">
        <v>7490</v>
      </c>
      <c r="X214" t="s">
        <v>7490</v>
      </c>
      <c r="Y214" t="s">
        <v>689</v>
      </c>
      <c r="Z214" t="s">
        <v>689</v>
      </c>
      <c r="AA214" t="s">
        <v>7490</v>
      </c>
      <c r="AB214" t="s">
        <v>7490</v>
      </c>
    </row>
    <row r="215" spans="1:28">
      <c r="A215">
        <v>214</v>
      </c>
      <c r="B215" t="s">
        <v>948</v>
      </c>
      <c r="D215" t="s">
        <v>7166</v>
      </c>
      <c r="H215" t="s">
        <v>949</v>
      </c>
      <c r="I215" t="s">
        <v>950</v>
      </c>
      <c r="J215">
        <v>0.27</v>
      </c>
      <c r="K215" t="s">
        <v>951</v>
      </c>
      <c r="L215">
        <v>60814</v>
      </c>
      <c r="N215">
        <v>31</v>
      </c>
      <c r="O215" t="s">
        <v>86</v>
      </c>
      <c r="P215">
        <v>2019</v>
      </c>
      <c r="Q215">
        <v>2050</v>
      </c>
      <c r="R215" t="s">
        <v>689</v>
      </c>
      <c r="S215" t="s">
        <v>689</v>
      </c>
      <c r="T215" t="s">
        <v>7490</v>
      </c>
      <c r="U215" t="s">
        <v>7490</v>
      </c>
      <c r="V215" t="s">
        <v>7490</v>
      </c>
      <c r="W215" t="s">
        <v>7490</v>
      </c>
      <c r="X215" t="s">
        <v>7490</v>
      </c>
      <c r="Y215" t="s">
        <v>689</v>
      </c>
      <c r="Z215" t="s">
        <v>689</v>
      </c>
      <c r="AA215" t="s">
        <v>7490</v>
      </c>
      <c r="AB215" t="s">
        <v>7490</v>
      </c>
    </row>
    <row r="216" spans="1:28">
      <c r="A216">
        <v>215</v>
      </c>
      <c r="B216" t="s">
        <v>1223</v>
      </c>
      <c r="H216" t="s">
        <v>1224</v>
      </c>
      <c r="I216" t="s">
        <v>1225</v>
      </c>
      <c r="J216">
        <v>-0.50600000000000001</v>
      </c>
      <c r="K216" t="s">
        <v>1226</v>
      </c>
      <c r="L216">
        <v>75000</v>
      </c>
      <c r="N216">
        <v>25</v>
      </c>
      <c r="O216" t="s">
        <v>86</v>
      </c>
      <c r="P216">
        <v>2023</v>
      </c>
      <c r="Q216">
        <v>2050</v>
      </c>
      <c r="R216" t="s">
        <v>86</v>
      </c>
      <c r="S216" t="s">
        <v>7324</v>
      </c>
      <c r="T216" t="s">
        <v>674</v>
      </c>
      <c r="U216">
        <v>2030</v>
      </c>
      <c r="V216" t="s">
        <v>7490</v>
      </c>
      <c r="W216" t="s">
        <v>7490</v>
      </c>
      <c r="X216" t="s">
        <v>7490</v>
      </c>
      <c r="Y216" t="s">
        <v>689</v>
      </c>
      <c r="Z216" t="s">
        <v>689</v>
      </c>
      <c r="AA216" t="s">
        <v>7490</v>
      </c>
      <c r="AB216" t="s">
        <v>7490</v>
      </c>
    </row>
    <row r="217" spans="1:28">
      <c r="A217">
        <v>216</v>
      </c>
      <c r="B217" t="s">
        <v>1016</v>
      </c>
      <c r="H217" t="s">
        <v>1017</v>
      </c>
      <c r="I217" t="s">
        <v>1018</v>
      </c>
      <c r="J217">
        <v>-0.01</v>
      </c>
      <c r="K217" t="s">
        <v>1019</v>
      </c>
      <c r="L217">
        <v>282743</v>
      </c>
      <c r="N217">
        <v>31</v>
      </c>
      <c r="O217" t="s">
        <v>689</v>
      </c>
      <c r="P217" t="s">
        <v>7490</v>
      </c>
      <c r="Q217" t="s">
        <v>7490</v>
      </c>
      <c r="R217" t="s">
        <v>86</v>
      </c>
      <c r="S217" t="s">
        <v>7324</v>
      </c>
      <c r="T217" t="s">
        <v>674</v>
      </c>
      <c r="U217" t="s">
        <v>3086</v>
      </c>
      <c r="V217" t="s">
        <v>7490</v>
      </c>
      <c r="W217" t="s">
        <v>7490</v>
      </c>
      <c r="X217" t="s">
        <v>7490</v>
      </c>
      <c r="Y217" t="s">
        <v>689</v>
      </c>
      <c r="Z217" t="s">
        <v>689</v>
      </c>
      <c r="AA217" t="s">
        <v>7490</v>
      </c>
      <c r="AB217" t="s">
        <v>7490</v>
      </c>
    </row>
    <row r="218" spans="1:28">
      <c r="A218">
        <v>217</v>
      </c>
      <c r="B218" t="s">
        <v>1350</v>
      </c>
      <c r="H218" t="s">
        <v>1351</v>
      </c>
      <c r="I218" t="s">
        <v>1352</v>
      </c>
      <c r="J218">
        <v>45.896000000000001</v>
      </c>
      <c r="K218" t="s">
        <v>1353</v>
      </c>
      <c r="L218">
        <v>74000</v>
      </c>
      <c r="N218">
        <v>31</v>
      </c>
      <c r="O218" t="s">
        <v>689</v>
      </c>
      <c r="P218" t="s">
        <v>7490</v>
      </c>
      <c r="Q218" t="s">
        <v>7490</v>
      </c>
      <c r="R218" t="s">
        <v>86</v>
      </c>
      <c r="S218" t="s">
        <v>7324</v>
      </c>
      <c r="T218" t="s">
        <v>674</v>
      </c>
      <c r="U218">
        <v>2030</v>
      </c>
      <c r="V218" t="s">
        <v>673</v>
      </c>
      <c r="W218" t="s">
        <v>674</v>
      </c>
      <c r="X218">
        <v>2045</v>
      </c>
      <c r="Y218" t="s">
        <v>86</v>
      </c>
      <c r="Z218" t="s">
        <v>86</v>
      </c>
      <c r="AA218">
        <v>2045</v>
      </c>
      <c r="AB218">
        <v>2045</v>
      </c>
    </row>
    <row r="219" spans="1:28">
      <c r="A219">
        <v>218</v>
      </c>
      <c r="B219" t="s">
        <v>952</v>
      </c>
      <c r="D219" t="s">
        <v>7166</v>
      </c>
      <c r="H219" t="s">
        <v>953</v>
      </c>
      <c r="I219" t="s">
        <v>954</v>
      </c>
      <c r="J219">
        <v>0</v>
      </c>
      <c r="K219" t="s">
        <v>955</v>
      </c>
      <c r="L219">
        <v>55200</v>
      </c>
      <c r="N219">
        <v>30</v>
      </c>
      <c r="O219" t="s">
        <v>689</v>
      </c>
      <c r="P219" t="s">
        <v>7490</v>
      </c>
      <c r="Q219" t="s">
        <v>7490</v>
      </c>
      <c r="R219" t="s">
        <v>689</v>
      </c>
      <c r="S219" t="s">
        <v>689</v>
      </c>
      <c r="T219" t="s">
        <v>7490</v>
      </c>
      <c r="U219" t="s">
        <v>7490</v>
      </c>
      <c r="V219" t="s">
        <v>7490</v>
      </c>
      <c r="W219" t="s">
        <v>7490</v>
      </c>
      <c r="X219" t="s">
        <v>7490</v>
      </c>
      <c r="Y219" t="s">
        <v>689</v>
      </c>
      <c r="Z219" t="s">
        <v>689</v>
      </c>
      <c r="AA219" t="s">
        <v>7490</v>
      </c>
      <c r="AB219" t="s">
        <v>7490</v>
      </c>
    </row>
    <row r="220" spans="1:28">
      <c r="A220">
        <v>219</v>
      </c>
      <c r="B220" t="s">
        <v>956</v>
      </c>
      <c r="H220" t="s">
        <v>957</v>
      </c>
      <c r="I220" t="s">
        <v>958</v>
      </c>
      <c r="J220">
        <v>2.79</v>
      </c>
      <c r="K220" t="s">
        <v>959</v>
      </c>
      <c r="L220">
        <v>81000</v>
      </c>
      <c r="N220">
        <v>31</v>
      </c>
      <c r="O220" t="s">
        <v>86</v>
      </c>
      <c r="P220">
        <v>2022</v>
      </c>
      <c r="Q220">
        <v>2030</v>
      </c>
      <c r="R220" t="s">
        <v>86</v>
      </c>
      <c r="S220" t="s">
        <v>7324</v>
      </c>
      <c r="T220" t="s">
        <v>674</v>
      </c>
      <c r="U220">
        <v>2030</v>
      </c>
      <c r="V220" t="s">
        <v>7490</v>
      </c>
      <c r="W220" t="s">
        <v>7490</v>
      </c>
      <c r="X220" t="s">
        <v>7490</v>
      </c>
      <c r="Y220" t="s">
        <v>689</v>
      </c>
      <c r="Z220" t="s">
        <v>689</v>
      </c>
      <c r="AA220" t="s">
        <v>7490</v>
      </c>
      <c r="AB220" t="s">
        <v>7490</v>
      </c>
    </row>
    <row r="221" spans="1:28">
      <c r="A221">
        <v>220</v>
      </c>
      <c r="B221" t="s">
        <v>960</v>
      </c>
      <c r="D221" t="s">
        <v>6643</v>
      </c>
      <c r="H221" t="s">
        <v>961</v>
      </c>
      <c r="I221" t="s">
        <v>962</v>
      </c>
      <c r="J221">
        <v>0.503</v>
      </c>
      <c r="K221" t="s">
        <v>963</v>
      </c>
      <c r="L221">
        <v>23099</v>
      </c>
      <c r="N221">
        <v>5</v>
      </c>
      <c r="O221" t="s">
        <v>689</v>
      </c>
      <c r="P221" t="s">
        <v>7490</v>
      </c>
      <c r="Q221" t="s">
        <v>7490</v>
      </c>
      <c r="R221" t="s">
        <v>86</v>
      </c>
      <c r="S221" t="s">
        <v>7324</v>
      </c>
      <c r="T221" t="s">
        <v>674</v>
      </c>
      <c r="U221">
        <v>2030</v>
      </c>
      <c r="V221" t="s">
        <v>673</v>
      </c>
      <c r="W221" t="s">
        <v>674</v>
      </c>
      <c r="X221">
        <v>2050</v>
      </c>
      <c r="Y221" t="s">
        <v>86</v>
      </c>
      <c r="Z221" t="s">
        <v>86</v>
      </c>
      <c r="AA221">
        <v>2050</v>
      </c>
      <c r="AB221">
        <v>2050</v>
      </c>
    </row>
    <row r="222" spans="1:28">
      <c r="A222">
        <v>221</v>
      </c>
      <c r="B222" t="s">
        <v>1069</v>
      </c>
      <c r="H222" t="s">
        <v>1070</v>
      </c>
      <c r="I222" t="s">
        <v>1071</v>
      </c>
      <c r="J222">
        <v>-0.19700000000000001</v>
      </c>
      <c r="K222" t="s">
        <v>1072</v>
      </c>
      <c r="L222">
        <v>284500</v>
      </c>
      <c r="N222">
        <v>31</v>
      </c>
      <c r="O222" t="s">
        <v>689</v>
      </c>
      <c r="P222" t="s">
        <v>7490</v>
      </c>
      <c r="Q222" t="s">
        <v>7490</v>
      </c>
      <c r="R222" t="s">
        <v>689</v>
      </c>
      <c r="S222" t="s">
        <v>689</v>
      </c>
      <c r="T222" t="s">
        <v>7490</v>
      </c>
      <c r="U222" t="s">
        <v>7490</v>
      </c>
      <c r="V222" t="s">
        <v>7490</v>
      </c>
      <c r="W222" t="s">
        <v>7490</v>
      </c>
      <c r="X222" t="s">
        <v>7490</v>
      </c>
      <c r="Y222" t="s">
        <v>689</v>
      </c>
      <c r="Z222" t="s">
        <v>689</v>
      </c>
      <c r="AA222" t="s">
        <v>7490</v>
      </c>
      <c r="AB222" t="s">
        <v>7490</v>
      </c>
    </row>
    <row r="223" spans="1:28">
      <c r="A223">
        <v>222</v>
      </c>
      <c r="B223" t="s">
        <v>965</v>
      </c>
      <c r="D223" t="s">
        <v>7166</v>
      </c>
      <c r="H223" t="s">
        <v>966</v>
      </c>
      <c r="I223" t="s">
        <v>967</v>
      </c>
      <c r="J223">
        <v>-0.68899999999999995</v>
      </c>
      <c r="K223" t="s">
        <v>968</v>
      </c>
      <c r="L223">
        <v>15131</v>
      </c>
      <c r="N223">
        <v>31</v>
      </c>
      <c r="O223" t="s">
        <v>689</v>
      </c>
      <c r="P223" t="s">
        <v>7490</v>
      </c>
      <c r="Q223" t="s">
        <v>7490</v>
      </c>
      <c r="R223" t="s">
        <v>86</v>
      </c>
      <c r="S223" t="s">
        <v>7324</v>
      </c>
      <c r="T223" t="s">
        <v>674</v>
      </c>
      <c r="U223">
        <v>2030</v>
      </c>
      <c r="V223" t="s">
        <v>7490</v>
      </c>
      <c r="W223" t="s">
        <v>7490</v>
      </c>
      <c r="X223" t="s">
        <v>7490</v>
      </c>
      <c r="Y223" t="s">
        <v>689</v>
      </c>
      <c r="Z223" t="s">
        <v>689</v>
      </c>
      <c r="AA223" t="s">
        <v>7490</v>
      </c>
      <c r="AB223" t="s">
        <v>7490</v>
      </c>
    </row>
    <row r="224" spans="1:28">
      <c r="A224">
        <v>223</v>
      </c>
      <c r="B224" t="s">
        <v>232</v>
      </c>
      <c r="H224" t="s">
        <v>233</v>
      </c>
      <c r="I224" t="s">
        <v>234</v>
      </c>
      <c r="J224">
        <v>0.45700000000000002</v>
      </c>
      <c r="K224" t="s">
        <v>235</v>
      </c>
      <c r="L224">
        <v>125416</v>
      </c>
      <c r="N224">
        <v>21</v>
      </c>
      <c r="O224" t="s">
        <v>689</v>
      </c>
      <c r="P224" t="s">
        <v>7490</v>
      </c>
      <c r="Q224" t="s">
        <v>7490</v>
      </c>
      <c r="R224" t="s">
        <v>689</v>
      </c>
      <c r="S224" t="s">
        <v>689</v>
      </c>
      <c r="T224" t="s">
        <v>7490</v>
      </c>
      <c r="U224" t="s">
        <v>7490</v>
      </c>
      <c r="V224" t="s">
        <v>7490</v>
      </c>
      <c r="W224" t="s">
        <v>7490</v>
      </c>
      <c r="X224" t="s">
        <v>7490</v>
      </c>
      <c r="Y224" t="s">
        <v>689</v>
      </c>
      <c r="Z224" t="s">
        <v>689</v>
      </c>
      <c r="AA224" t="s">
        <v>7490</v>
      </c>
      <c r="AB224" t="s">
        <v>7490</v>
      </c>
    </row>
    <row r="225" spans="1:28">
      <c r="A225">
        <v>224</v>
      </c>
      <c r="B225" t="s">
        <v>241</v>
      </c>
      <c r="D225" t="s">
        <v>7166</v>
      </c>
      <c r="H225" t="s">
        <v>242</v>
      </c>
      <c r="I225" t="s">
        <v>243</v>
      </c>
      <c r="J225">
        <v>-6.0000000000000001E-3</v>
      </c>
      <c r="K225" t="s">
        <v>244</v>
      </c>
      <c r="L225">
        <v>86851</v>
      </c>
      <c r="N225">
        <v>31</v>
      </c>
      <c r="O225" t="s">
        <v>689</v>
      </c>
      <c r="P225" t="s">
        <v>7490</v>
      </c>
      <c r="Q225" t="s">
        <v>7490</v>
      </c>
      <c r="R225" t="s">
        <v>689</v>
      </c>
      <c r="S225" t="s">
        <v>689</v>
      </c>
      <c r="T225" t="s">
        <v>7490</v>
      </c>
      <c r="U225" t="s">
        <v>7490</v>
      </c>
      <c r="V225" t="s">
        <v>7490</v>
      </c>
      <c r="W225" t="s">
        <v>7490</v>
      </c>
      <c r="X225" t="s">
        <v>7490</v>
      </c>
      <c r="Y225" t="s">
        <v>689</v>
      </c>
      <c r="Z225" t="s">
        <v>689</v>
      </c>
      <c r="AA225" t="s">
        <v>7490</v>
      </c>
      <c r="AB225" t="s">
        <v>7490</v>
      </c>
    </row>
    <row r="226" spans="1:28">
      <c r="A226">
        <v>225</v>
      </c>
      <c r="B226" t="s">
        <v>745</v>
      </c>
      <c r="H226" t="s">
        <v>746</v>
      </c>
      <c r="I226" t="s">
        <v>747</v>
      </c>
      <c r="J226">
        <v>-0.25</v>
      </c>
      <c r="K226" t="s">
        <v>723</v>
      </c>
      <c r="L226">
        <v>103000</v>
      </c>
      <c r="N226">
        <v>30</v>
      </c>
      <c r="O226" t="s">
        <v>689</v>
      </c>
      <c r="P226" t="s">
        <v>7490</v>
      </c>
      <c r="Q226" t="s">
        <v>7490</v>
      </c>
      <c r="R226" t="s">
        <v>86</v>
      </c>
      <c r="S226" t="s">
        <v>7324</v>
      </c>
      <c r="T226" t="s">
        <v>7399</v>
      </c>
      <c r="U226">
        <v>2035</v>
      </c>
      <c r="V226" t="s">
        <v>7490</v>
      </c>
      <c r="W226" t="s">
        <v>7490</v>
      </c>
      <c r="X226" t="s">
        <v>7490</v>
      </c>
      <c r="Y226" t="s">
        <v>86</v>
      </c>
      <c r="Z226" t="s">
        <v>689</v>
      </c>
      <c r="AA226" t="s">
        <v>7490</v>
      </c>
      <c r="AB226" t="s">
        <v>7490</v>
      </c>
    </row>
    <row r="227" spans="1:28">
      <c r="A227">
        <v>226</v>
      </c>
      <c r="B227" t="s">
        <v>969</v>
      </c>
      <c r="D227" t="s">
        <v>7232</v>
      </c>
      <c r="H227" t="s">
        <v>970</v>
      </c>
      <c r="I227" t="s">
        <v>971</v>
      </c>
      <c r="J227">
        <v>2.5999999999999999E-2</v>
      </c>
      <c r="K227" t="s">
        <v>972</v>
      </c>
      <c r="L227">
        <v>223575</v>
      </c>
      <c r="N227">
        <v>16</v>
      </c>
      <c r="O227" t="s">
        <v>689</v>
      </c>
      <c r="P227" t="s">
        <v>7490</v>
      </c>
      <c r="Q227" t="s">
        <v>7490</v>
      </c>
      <c r="R227" t="s">
        <v>86</v>
      </c>
      <c r="S227" t="s">
        <v>7324</v>
      </c>
      <c r="T227" t="s">
        <v>674</v>
      </c>
      <c r="U227">
        <v>2030</v>
      </c>
      <c r="V227" t="s">
        <v>7490</v>
      </c>
      <c r="W227" t="s">
        <v>7490</v>
      </c>
      <c r="X227" t="s">
        <v>7490</v>
      </c>
      <c r="Y227" t="s">
        <v>689</v>
      </c>
      <c r="Z227" t="s">
        <v>689</v>
      </c>
      <c r="AA227" t="s">
        <v>7490</v>
      </c>
      <c r="AB227" t="s">
        <v>7490</v>
      </c>
    </row>
    <row r="228" spans="1:28">
      <c r="A228">
        <v>227</v>
      </c>
      <c r="B228" t="s">
        <v>974</v>
      </c>
      <c r="D228" t="s">
        <v>7162</v>
      </c>
      <c r="H228" t="s">
        <v>975</v>
      </c>
      <c r="I228" t="s">
        <v>976</v>
      </c>
      <c r="J228">
        <v>1.7999999999999999E-2</v>
      </c>
      <c r="K228" t="s">
        <v>977</v>
      </c>
      <c r="L228">
        <v>200234</v>
      </c>
      <c r="N228">
        <v>31</v>
      </c>
      <c r="O228" t="s">
        <v>689</v>
      </c>
      <c r="P228" t="s">
        <v>7490</v>
      </c>
      <c r="Q228" t="s">
        <v>7490</v>
      </c>
      <c r="R228" t="s">
        <v>86</v>
      </c>
      <c r="S228" t="s">
        <v>7324</v>
      </c>
      <c r="T228" t="s">
        <v>674</v>
      </c>
      <c r="U228" t="s">
        <v>3086</v>
      </c>
      <c r="V228" t="s">
        <v>7490</v>
      </c>
      <c r="W228" t="s">
        <v>7490</v>
      </c>
      <c r="X228" t="s">
        <v>7490</v>
      </c>
      <c r="Y228" t="s">
        <v>689</v>
      </c>
      <c r="Z228" t="s">
        <v>689</v>
      </c>
      <c r="AA228" t="s">
        <v>7490</v>
      </c>
      <c r="AB228" t="s">
        <v>7490</v>
      </c>
    </row>
    <row r="229" spans="1:28">
      <c r="A229">
        <v>228</v>
      </c>
      <c r="B229" t="s">
        <v>978</v>
      </c>
      <c r="D229" t="s">
        <v>7162</v>
      </c>
      <c r="H229" t="s">
        <v>979</v>
      </c>
      <c r="I229" t="s">
        <v>980</v>
      </c>
      <c r="J229">
        <v>-6.7000000000000004E-2</v>
      </c>
      <c r="K229" t="s">
        <v>981</v>
      </c>
      <c r="L229">
        <v>118422</v>
      </c>
      <c r="N229">
        <v>12</v>
      </c>
      <c r="O229" t="s">
        <v>86</v>
      </c>
      <c r="P229">
        <v>2015</v>
      </c>
      <c r="Q229">
        <v>2020</v>
      </c>
      <c r="R229" t="s">
        <v>86</v>
      </c>
      <c r="S229" t="s">
        <v>7324</v>
      </c>
      <c r="T229" t="s">
        <v>674</v>
      </c>
      <c r="U229">
        <v>2030</v>
      </c>
      <c r="V229" t="s">
        <v>673</v>
      </c>
      <c r="W229" t="s">
        <v>674</v>
      </c>
      <c r="X229">
        <v>2040</v>
      </c>
      <c r="Y229" t="s">
        <v>86</v>
      </c>
      <c r="Z229" t="s">
        <v>86</v>
      </c>
      <c r="AA229">
        <v>2040</v>
      </c>
      <c r="AB229">
        <v>2040</v>
      </c>
    </row>
    <row r="230" spans="1:28">
      <c r="A230">
        <v>229</v>
      </c>
      <c r="B230" t="s">
        <v>983</v>
      </c>
      <c r="H230" t="s">
        <v>984</v>
      </c>
      <c r="I230" t="s">
        <v>985</v>
      </c>
      <c r="J230">
        <v>-0.65800000000000003</v>
      </c>
      <c r="K230" t="s">
        <v>986</v>
      </c>
      <c r="L230">
        <v>98636</v>
      </c>
      <c r="N230">
        <v>31</v>
      </c>
      <c r="O230" t="s">
        <v>689</v>
      </c>
      <c r="P230" t="s">
        <v>7490</v>
      </c>
      <c r="Q230" t="s">
        <v>7490</v>
      </c>
      <c r="R230" t="s">
        <v>86</v>
      </c>
      <c r="S230" t="s">
        <v>7324</v>
      </c>
      <c r="T230" t="s">
        <v>7430</v>
      </c>
      <c r="U230">
        <v>2030</v>
      </c>
      <c r="V230" t="s">
        <v>7490</v>
      </c>
      <c r="W230" t="s">
        <v>7490</v>
      </c>
      <c r="X230" t="s">
        <v>7490</v>
      </c>
      <c r="Y230" t="s">
        <v>689</v>
      </c>
      <c r="Z230" t="s">
        <v>689</v>
      </c>
      <c r="AA230" t="s">
        <v>7490</v>
      </c>
      <c r="AB230" t="s">
        <v>7490</v>
      </c>
    </row>
    <row r="231" spans="1:28">
      <c r="A231">
        <v>230</v>
      </c>
      <c r="B231" t="s">
        <v>274</v>
      </c>
      <c r="D231" t="s">
        <v>7166</v>
      </c>
      <c r="H231" t="s">
        <v>275</v>
      </c>
      <c r="I231" t="s">
        <v>276</v>
      </c>
      <c r="J231">
        <v>-0.182</v>
      </c>
      <c r="K231" t="s">
        <v>277</v>
      </c>
      <c r="L231">
        <v>86574</v>
      </c>
      <c r="N231">
        <v>31</v>
      </c>
      <c r="O231" t="s">
        <v>689</v>
      </c>
      <c r="P231" t="s">
        <v>7490</v>
      </c>
      <c r="Q231" t="s">
        <v>7490</v>
      </c>
      <c r="R231" t="s">
        <v>86</v>
      </c>
      <c r="S231" t="s">
        <v>870</v>
      </c>
      <c r="T231" t="s">
        <v>7490</v>
      </c>
      <c r="U231" t="s">
        <v>7490</v>
      </c>
      <c r="V231" t="s">
        <v>7490</v>
      </c>
      <c r="W231" t="s">
        <v>7490</v>
      </c>
      <c r="X231" t="s">
        <v>7490</v>
      </c>
      <c r="Y231" t="s">
        <v>86</v>
      </c>
      <c r="Z231" t="s">
        <v>689</v>
      </c>
      <c r="AA231" t="s">
        <v>7490</v>
      </c>
      <c r="AB231" t="s">
        <v>7490</v>
      </c>
    </row>
    <row r="232" spans="1:28">
      <c r="A232">
        <v>231</v>
      </c>
      <c r="B232" t="s">
        <v>991</v>
      </c>
      <c r="H232" t="s">
        <v>992</v>
      </c>
      <c r="I232" t="s">
        <v>993</v>
      </c>
      <c r="J232">
        <v>6.6000000000000003E-2</v>
      </c>
      <c r="K232" t="s">
        <v>994</v>
      </c>
      <c r="L232">
        <v>255000</v>
      </c>
      <c r="N232">
        <v>31</v>
      </c>
      <c r="O232" t="s">
        <v>689</v>
      </c>
      <c r="P232" t="s">
        <v>7490</v>
      </c>
      <c r="Q232" t="s">
        <v>7490</v>
      </c>
      <c r="R232" t="s">
        <v>689</v>
      </c>
      <c r="S232" t="s">
        <v>689</v>
      </c>
      <c r="T232" t="s">
        <v>7490</v>
      </c>
      <c r="U232" t="s">
        <v>7490</v>
      </c>
      <c r="V232" t="s">
        <v>7490</v>
      </c>
      <c r="W232" t="s">
        <v>7490</v>
      </c>
      <c r="X232" t="s">
        <v>7490</v>
      </c>
      <c r="Y232" t="s">
        <v>689</v>
      </c>
      <c r="Z232" t="s">
        <v>689</v>
      </c>
      <c r="AA232" t="s">
        <v>7490</v>
      </c>
      <c r="AB232" t="s">
        <v>7490</v>
      </c>
    </row>
    <row r="233" spans="1:28">
      <c r="A233">
        <v>232</v>
      </c>
      <c r="B233" t="s">
        <v>996</v>
      </c>
      <c r="H233" t="s">
        <v>997</v>
      </c>
      <c r="I233" t="s">
        <v>998</v>
      </c>
      <c r="J233">
        <v>9.6000000000000002E-2</v>
      </c>
      <c r="K233" t="s">
        <v>999</v>
      </c>
      <c r="L233">
        <v>143885</v>
      </c>
      <c r="N233">
        <v>20</v>
      </c>
      <c r="O233" t="s">
        <v>86</v>
      </c>
      <c r="P233">
        <v>2017</v>
      </c>
      <c r="Q233">
        <v>2025</v>
      </c>
      <c r="R233" t="s">
        <v>689</v>
      </c>
      <c r="S233" t="s">
        <v>689</v>
      </c>
      <c r="T233" t="s">
        <v>7490</v>
      </c>
      <c r="U233" t="s">
        <v>7490</v>
      </c>
      <c r="V233" t="s">
        <v>7490</v>
      </c>
      <c r="W233" t="s">
        <v>7490</v>
      </c>
      <c r="X233" t="s">
        <v>7490</v>
      </c>
      <c r="Y233" t="s">
        <v>689</v>
      </c>
      <c r="Z233" t="s">
        <v>689</v>
      </c>
      <c r="AA233" t="s">
        <v>7490</v>
      </c>
      <c r="AB233" t="s">
        <v>7490</v>
      </c>
    </row>
    <row r="234" spans="1:28">
      <c r="A234">
        <v>233</v>
      </c>
      <c r="B234" t="s">
        <v>1004</v>
      </c>
      <c r="H234" t="s">
        <v>1005</v>
      </c>
      <c r="I234" t="s">
        <v>1006</v>
      </c>
      <c r="J234">
        <v>-0.217</v>
      </c>
      <c r="K234" t="s">
        <v>1007</v>
      </c>
      <c r="L234">
        <v>69647</v>
      </c>
      <c r="N234">
        <v>2</v>
      </c>
      <c r="O234" t="s">
        <v>689</v>
      </c>
      <c r="P234" t="s">
        <v>7490</v>
      </c>
      <c r="Q234" t="s">
        <v>7490</v>
      </c>
      <c r="R234" t="s">
        <v>689</v>
      </c>
      <c r="S234" t="s">
        <v>689</v>
      </c>
      <c r="T234" t="s">
        <v>7490</v>
      </c>
      <c r="U234" t="s">
        <v>7490</v>
      </c>
      <c r="V234" t="s">
        <v>7490</v>
      </c>
      <c r="W234" t="s">
        <v>7490</v>
      </c>
      <c r="X234" t="s">
        <v>7490</v>
      </c>
      <c r="Y234" t="s">
        <v>689</v>
      </c>
      <c r="Z234" t="s">
        <v>689</v>
      </c>
      <c r="AA234" t="s">
        <v>7490</v>
      </c>
      <c r="AB234" t="s">
        <v>7490</v>
      </c>
    </row>
    <row r="235" spans="1:28">
      <c r="A235">
        <v>234</v>
      </c>
      <c r="B235" t="s">
        <v>1012</v>
      </c>
      <c r="D235" t="s">
        <v>7166</v>
      </c>
      <c r="H235" t="s">
        <v>1013</v>
      </c>
      <c r="I235" t="s">
        <v>1014</v>
      </c>
      <c r="J235">
        <v>0.23599999999999999</v>
      </c>
      <c r="K235" t="s">
        <v>1015</v>
      </c>
      <c r="L235">
        <v>52554</v>
      </c>
      <c r="N235">
        <v>25</v>
      </c>
      <c r="O235" t="s">
        <v>689</v>
      </c>
      <c r="P235" t="s">
        <v>7490</v>
      </c>
      <c r="Q235" t="s">
        <v>7490</v>
      </c>
      <c r="R235" t="s">
        <v>689</v>
      </c>
      <c r="S235" t="s">
        <v>689</v>
      </c>
      <c r="T235" t="s">
        <v>7490</v>
      </c>
      <c r="U235" t="s">
        <v>7490</v>
      </c>
      <c r="V235" t="s">
        <v>7490</v>
      </c>
      <c r="W235" t="s">
        <v>7490</v>
      </c>
      <c r="X235" t="s">
        <v>7490</v>
      </c>
      <c r="Y235" t="s">
        <v>689</v>
      </c>
      <c r="Z235" t="s">
        <v>689</v>
      </c>
      <c r="AA235" t="s">
        <v>7490</v>
      </c>
      <c r="AB235" t="s">
        <v>7490</v>
      </c>
    </row>
    <row r="236" spans="1:28">
      <c r="A236">
        <v>235</v>
      </c>
      <c r="B236" t="s">
        <v>1020</v>
      </c>
      <c r="H236" t="s">
        <v>1021</v>
      </c>
      <c r="I236" t="s">
        <v>1022</v>
      </c>
      <c r="J236">
        <v>0.06</v>
      </c>
      <c r="K236" t="s">
        <v>1023</v>
      </c>
      <c r="L236">
        <v>31822</v>
      </c>
      <c r="N236">
        <v>7</v>
      </c>
      <c r="O236" t="s">
        <v>689</v>
      </c>
      <c r="P236" t="s">
        <v>7490</v>
      </c>
      <c r="Q236" t="s">
        <v>7490</v>
      </c>
      <c r="R236" t="s">
        <v>689</v>
      </c>
      <c r="S236" t="s">
        <v>689</v>
      </c>
      <c r="T236" t="s">
        <v>7490</v>
      </c>
      <c r="U236" t="s">
        <v>7490</v>
      </c>
      <c r="V236" t="s">
        <v>7490</v>
      </c>
      <c r="W236" t="s">
        <v>7490</v>
      </c>
      <c r="X236" t="s">
        <v>7490</v>
      </c>
      <c r="Y236" t="s">
        <v>689</v>
      </c>
      <c r="Z236" t="s">
        <v>689</v>
      </c>
      <c r="AA236" t="s">
        <v>7490</v>
      </c>
      <c r="AB236" t="s">
        <v>7490</v>
      </c>
    </row>
    <row r="237" spans="1:28">
      <c r="A237">
        <v>236</v>
      </c>
      <c r="B237" t="s">
        <v>1044</v>
      </c>
      <c r="D237" t="s">
        <v>7166</v>
      </c>
      <c r="H237" t="s">
        <v>1045</v>
      </c>
      <c r="I237" t="s">
        <v>1046</v>
      </c>
      <c r="J237">
        <v>0</v>
      </c>
      <c r="K237" t="s">
        <v>1047</v>
      </c>
      <c r="L237">
        <v>22453</v>
      </c>
      <c r="N237">
        <v>31</v>
      </c>
      <c r="O237" t="s">
        <v>689</v>
      </c>
      <c r="P237" t="s">
        <v>7490</v>
      </c>
      <c r="Q237" t="s">
        <v>7490</v>
      </c>
      <c r="R237" t="s">
        <v>86</v>
      </c>
      <c r="S237" t="s">
        <v>7324</v>
      </c>
      <c r="T237" t="s">
        <v>674</v>
      </c>
      <c r="U237">
        <v>2030</v>
      </c>
      <c r="V237" t="s">
        <v>7490</v>
      </c>
      <c r="W237" t="s">
        <v>7490</v>
      </c>
      <c r="X237" t="s">
        <v>7490</v>
      </c>
      <c r="Y237" t="s">
        <v>689</v>
      </c>
      <c r="Z237" t="s">
        <v>689</v>
      </c>
      <c r="AA237" t="s">
        <v>7490</v>
      </c>
      <c r="AB237" t="s">
        <v>7490</v>
      </c>
    </row>
    <row r="238" spans="1:28">
      <c r="A238">
        <v>237</v>
      </c>
      <c r="B238" t="s">
        <v>795</v>
      </c>
      <c r="H238" t="s">
        <v>796</v>
      </c>
      <c r="I238" t="s">
        <v>797</v>
      </c>
      <c r="J238">
        <v>-3.6999999999999998E-2</v>
      </c>
      <c r="K238" t="s">
        <v>798</v>
      </c>
      <c r="L238">
        <v>413000</v>
      </c>
      <c r="N238">
        <v>27</v>
      </c>
      <c r="O238" t="s">
        <v>689</v>
      </c>
      <c r="P238" t="s">
        <v>7490</v>
      </c>
      <c r="Q238" t="s">
        <v>7490</v>
      </c>
      <c r="R238" t="s">
        <v>86</v>
      </c>
      <c r="S238" t="s">
        <v>7324</v>
      </c>
      <c r="T238" t="s">
        <v>674</v>
      </c>
      <c r="U238">
        <v>2032</v>
      </c>
      <c r="V238" t="s">
        <v>673</v>
      </c>
      <c r="W238" t="s">
        <v>674</v>
      </c>
      <c r="X238">
        <v>2045</v>
      </c>
      <c r="Y238" t="s">
        <v>86</v>
      </c>
      <c r="Z238" t="s">
        <v>86</v>
      </c>
      <c r="AA238">
        <v>2045</v>
      </c>
      <c r="AB238">
        <v>2045</v>
      </c>
    </row>
    <row r="239" spans="1:28">
      <c r="A239">
        <v>238</v>
      </c>
      <c r="B239" t="s">
        <v>726</v>
      </c>
      <c r="H239" t="s">
        <v>727</v>
      </c>
      <c r="I239" t="s">
        <v>728</v>
      </c>
      <c r="J239">
        <v>-0.23200000000000001</v>
      </c>
      <c r="K239" t="s">
        <v>729</v>
      </c>
      <c r="L239">
        <v>108167</v>
      </c>
      <c r="N239">
        <v>3</v>
      </c>
      <c r="O239" t="s">
        <v>689</v>
      </c>
      <c r="P239" t="s">
        <v>7490</v>
      </c>
      <c r="Q239" t="s">
        <v>7490</v>
      </c>
      <c r="R239" t="s">
        <v>689</v>
      </c>
      <c r="S239" t="s">
        <v>689</v>
      </c>
      <c r="T239" t="s">
        <v>7490</v>
      </c>
      <c r="U239" t="s">
        <v>7490</v>
      </c>
      <c r="V239" t="s">
        <v>7490</v>
      </c>
      <c r="W239" t="s">
        <v>7490</v>
      </c>
      <c r="X239" t="s">
        <v>7490</v>
      </c>
      <c r="Y239" t="s">
        <v>689</v>
      </c>
      <c r="Z239" t="s">
        <v>689</v>
      </c>
      <c r="AA239" t="s">
        <v>7490</v>
      </c>
      <c r="AB239" t="s">
        <v>7490</v>
      </c>
    </row>
    <row r="240" spans="1:28">
      <c r="A240">
        <v>239</v>
      </c>
      <c r="B240" t="s">
        <v>1971</v>
      </c>
      <c r="H240" t="s">
        <v>1972</v>
      </c>
      <c r="I240" t="s">
        <v>1973</v>
      </c>
      <c r="J240">
        <v>9.9000000000000005E-2</v>
      </c>
      <c r="K240" t="s">
        <v>1974</v>
      </c>
      <c r="L240">
        <v>25750</v>
      </c>
      <c r="N240">
        <v>5</v>
      </c>
      <c r="O240" t="s">
        <v>689</v>
      </c>
      <c r="P240" t="s">
        <v>7490</v>
      </c>
      <c r="Q240" t="s">
        <v>7490</v>
      </c>
      <c r="R240" t="s">
        <v>86</v>
      </c>
      <c r="S240" t="s">
        <v>7324</v>
      </c>
      <c r="T240" t="s">
        <v>674</v>
      </c>
      <c r="U240" t="s">
        <v>3086</v>
      </c>
      <c r="V240" t="s">
        <v>673</v>
      </c>
      <c r="W240" t="s">
        <v>674</v>
      </c>
      <c r="X240" t="s">
        <v>5174</v>
      </c>
      <c r="Y240" t="s">
        <v>86</v>
      </c>
      <c r="Z240" t="s">
        <v>86</v>
      </c>
      <c r="AA240" t="s">
        <v>5174</v>
      </c>
      <c r="AB240" t="s">
        <v>5174</v>
      </c>
    </row>
    <row r="241" spans="1:28">
      <c r="A241">
        <v>240</v>
      </c>
      <c r="B241" t="s">
        <v>1048</v>
      </c>
      <c r="D241" t="s">
        <v>7166</v>
      </c>
      <c r="H241" t="s">
        <v>1049</v>
      </c>
      <c r="I241" t="s">
        <v>1050</v>
      </c>
      <c r="J241">
        <v>0.66200000000000003</v>
      </c>
      <c r="K241" t="s">
        <v>1051</v>
      </c>
      <c r="L241">
        <v>53597</v>
      </c>
      <c r="N241">
        <v>15</v>
      </c>
      <c r="O241" t="s">
        <v>689</v>
      </c>
      <c r="P241" t="s">
        <v>7490</v>
      </c>
      <c r="Q241" t="s">
        <v>7490</v>
      </c>
      <c r="R241" t="s">
        <v>689</v>
      </c>
      <c r="S241" t="s">
        <v>689</v>
      </c>
      <c r="T241" t="s">
        <v>7490</v>
      </c>
      <c r="U241" t="s">
        <v>7490</v>
      </c>
      <c r="V241" t="s">
        <v>7490</v>
      </c>
      <c r="W241" t="s">
        <v>7490</v>
      </c>
      <c r="X241" t="s">
        <v>7490</v>
      </c>
      <c r="Y241" t="s">
        <v>689</v>
      </c>
      <c r="Z241" t="s">
        <v>689</v>
      </c>
      <c r="AA241" t="s">
        <v>7490</v>
      </c>
      <c r="AB241" t="s">
        <v>7490</v>
      </c>
    </row>
    <row r="242" spans="1:28">
      <c r="A242">
        <v>241</v>
      </c>
      <c r="B242" t="s">
        <v>1052</v>
      </c>
      <c r="H242" t="s">
        <v>1053</v>
      </c>
      <c r="I242" t="s">
        <v>1054</v>
      </c>
      <c r="J242">
        <v>0.69499999999999995</v>
      </c>
      <c r="K242" t="s">
        <v>1055</v>
      </c>
      <c r="L242">
        <v>31642</v>
      </c>
      <c r="N242">
        <v>8</v>
      </c>
      <c r="O242" t="s">
        <v>689</v>
      </c>
      <c r="P242" t="s">
        <v>7490</v>
      </c>
      <c r="Q242" t="s">
        <v>7490</v>
      </c>
      <c r="R242" t="s">
        <v>689</v>
      </c>
      <c r="S242" t="s">
        <v>689</v>
      </c>
      <c r="T242" t="s">
        <v>7490</v>
      </c>
      <c r="U242" t="s">
        <v>7490</v>
      </c>
      <c r="V242" t="s">
        <v>7490</v>
      </c>
      <c r="W242" t="s">
        <v>7490</v>
      </c>
      <c r="X242" t="s">
        <v>7490</v>
      </c>
      <c r="Y242" t="s">
        <v>689</v>
      </c>
      <c r="Z242" t="s">
        <v>689</v>
      </c>
      <c r="AA242" t="s">
        <v>7490</v>
      </c>
      <c r="AB242" t="s">
        <v>7490</v>
      </c>
    </row>
    <row r="243" spans="1:28">
      <c r="A243">
        <v>242</v>
      </c>
      <c r="B243" t="s">
        <v>1095</v>
      </c>
      <c r="D243" t="s">
        <v>7166</v>
      </c>
      <c r="H243" t="s">
        <v>1096</v>
      </c>
      <c r="I243" t="s">
        <v>1097</v>
      </c>
      <c r="J243">
        <v>-1.4999999999999999E-2</v>
      </c>
      <c r="K243" t="s">
        <v>1098</v>
      </c>
      <c r="L243">
        <v>63189</v>
      </c>
      <c r="N243">
        <v>13</v>
      </c>
      <c r="O243" t="s">
        <v>689</v>
      </c>
      <c r="P243" t="s">
        <v>7490</v>
      </c>
      <c r="Q243" t="s">
        <v>7490</v>
      </c>
      <c r="R243" t="s">
        <v>86</v>
      </c>
      <c r="S243" t="s">
        <v>7324</v>
      </c>
      <c r="T243" t="s">
        <v>674</v>
      </c>
      <c r="U243">
        <v>2028</v>
      </c>
      <c r="V243" t="s">
        <v>7490</v>
      </c>
      <c r="W243" t="s">
        <v>7490</v>
      </c>
      <c r="X243" t="s">
        <v>7490</v>
      </c>
      <c r="Y243" t="s">
        <v>689</v>
      </c>
      <c r="Z243" t="s">
        <v>689</v>
      </c>
      <c r="AA243" t="s">
        <v>7490</v>
      </c>
      <c r="AB243" t="s">
        <v>7490</v>
      </c>
    </row>
    <row r="244" spans="1:28">
      <c r="A244">
        <v>243</v>
      </c>
      <c r="B244" t="s">
        <v>1061</v>
      </c>
      <c r="H244" t="s">
        <v>1062</v>
      </c>
      <c r="I244" t="s">
        <v>1063</v>
      </c>
      <c r="J244">
        <v>0.20300000000000001</v>
      </c>
      <c r="K244" t="s">
        <v>1064</v>
      </c>
      <c r="L244">
        <v>107300</v>
      </c>
      <c r="N244">
        <v>28</v>
      </c>
      <c r="O244" t="s">
        <v>689</v>
      </c>
      <c r="P244" t="s">
        <v>7490</v>
      </c>
      <c r="Q244" t="s">
        <v>7490</v>
      </c>
      <c r="R244" t="s">
        <v>86</v>
      </c>
      <c r="S244" t="s">
        <v>7324</v>
      </c>
      <c r="T244" t="s">
        <v>7399</v>
      </c>
      <c r="U244">
        <v>2035</v>
      </c>
      <c r="V244" t="s">
        <v>7490</v>
      </c>
      <c r="W244" t="s">
        <v>7490</v>
      </c>
      <c r="X244" t="s">
        <v>7490</v>
      </c>
      <c r="Y244" t="s">
        <v>689</v>
      </c>
      <c r="Z244" t="s">
        <v>689</v>
      </c>
      <c r="AA244" t="s">
        <v>7490</v>
      </c>
      <c r="AB244" t="s">
        <v>7490</v>
      </c>
    </row>
    <row r="245" spans="1:28">
      <c r="A245">
        <v>244</v>
      </c>
      <c r="B245" t="s">
        <v>1467</v>
      </c>
      <c r="H245" t="s">
        <v>1468</v>
      </c>
      <c r="I245" t="s">
        <v>1469</v>
      </c>
      <c r="J245">
        <v>-0.39600000000000002</v>
      </c>
      <c r="K245" t="s">
        <v>1470</v>
      </c>
      <c r="L245">
        <v>120739</v>
      </c>
      <c r="N245">
        <v>31</v>
      </c>
      <c r="O245" t="s">
        <v>689</v>
      </c>
      <c r="P245" t="s">
        <v>7490</v>
      </c>
      <c r="Q245" t="s">
        <v>7490</v>
      </c>
      <c r="R245" t="s">
        <v>86</v>
      </c>
      <c r="S245" t="s">
        <v>7324</v>
      </c>
      <c r="T245" t="s">
        <v>674</v>
      </c>
      <c r="U245" t="s">
        <v>3086</v>
      </c>
      <c r="V245" t="s">
        <v>7490</v>
      </c>
      <c r="W245" t="s">
        <v>7490</v>
      </c>
      <c r="X245" t="s">
        <v>7490</v>
      </c>
      <c r="Y245" t="s">
        <v>689</v>
      </c>
      <c r="Z245" t="s">
        <v>689</v>
      </c>
      <c r="AA245" t="s">
        <v>7490</v>
      </c>
      <c r="AB245" t="s">
        <v>7490</v>
      </c>
    </row>
    <row r="246" spans="1:28">
      <c r="A246">
        <v>245</v>
      </c>
      <c r="B246" t="s">
        <v>653</v>
      </c>
      <c r="D246" t="s">
        <v>7159</v>
      </c>
      <c r="H246" t="s">
        <v>654</v>
      </c>
      <c r="I246" t="s">
        <v>655</v>
      </c>
      <c r="J246">
        <v>-0.156</v>
      </c>
      <c r="K246" t="s">
        <v>656</v>
      </c>
      <c r="L246">
        <v>11800</v>
      </c>
      <c r="N246">
        <v>30</v>
      </c>
      <c r="O246" t="s">
        <v>689</v>
      </c>
      <c r="P246" t="s">
        <v>7490</v>
      </c>
      <c r="Q246" t="s">
        <v>7490</v>
      </c>
      <c r="R246" t="s">
        <v>86</v>
      </c>
      <c r="S246" t="s">
        <v>870</v>
      </c>
      <c r="T246" t="s">
        <v>7490</v>
      </c>
      <c r="U246" t="s">
        <v>7490</v>
      </c>
      <c r="V246" t="s">
        <v>7490</v>
      </c>
      <c r="W246" t="s">
        <v>7490</v>
      </c>
      <c r="X246" t="s">
        <v>7490</v>
      </c>
      <c r="Y246" t="s">
        <v>689</v>
      </c>
      <c r="Z246" t="s">
        <v>689</v>
      </c>
      <c r="AA246" t="s">
        <v>7490</v>
      </c>
      <c r="AB246" t="s">
        <v>7490</v>
      </c>
    </row>
    <row r="247" spans="1:28">
      <c r="A247">
        <v>246</v>
      </c>
      <c r="B247" t="s">
        <v>1073</v>
      </c>
      <c r="H247" t="s">
        <v>1074</v>
      </c>
      <c r="I247" t="s">
        <v>1075</v>
      </c>
      <c r="J247">
        <v>0.125</v>
      </c>
      <c r="K247" t="s">
        <v>1076</v>
      </c>
      <c r="L247">
        <v>198432</v>
      </c>
      <c r="N247">
        <v>10</v>
      </c>
      <c r="O247" t="s">
        <v>689</v>
      </c>
      <c r="P247" t="s">
        <v>7490</v>
      </c>
      <c r="Q247" t="s">
        <v>7490</v>
      </c>
      <c r="R247" t="s">
        <v>86</v>
      </c>
      <c r="S247" t="s">
        <v>7324</v>
      </c>
      <c r="T247" t="s">
        <v>674</v>
      </c>
      <c r="U247">
        <v>2030</v>
      </c>
      <c r="V247" t="s">
        <v>7490</v>
      </c>
      <c r="W247" t="s">
        <v>7490</v>
      </c>
      <c r="X247" t="s">
        <v>7490</v>
      </c>
      <c r="Y247" t="s">
        <v>689</v>
      </c>
      <c r="Z247" t="s">
        <v>689</v>
      </c>
      <c r="AA247" t="s">
        <v>7490</v>
      </c>
      <c r="AB247" t="s">
        <v>7490</v>
      </c>
    </row>
    <row r="248" spans="1:28">
      <c r="A248">
        <v>247</v>
      </c>
      <c r="B248" t="s">
        <v>1078</v>
      </c>
      <c r="H248" t="s">
        <v>1079</v>
      </c>
      <c r="I248" t="s">
        <v>1080</v>
      </c>
      <c r="J248">
        <v>-0.38200000000000001</v>
      </c>
      <c r="K248" t="s">
        <v>1081</v>
      </c>
      <c r="L248">
        <v>110327</v>
      </c>
      <c r="N248">
        <v>7</v>
      </c>
      <c r="O248" t="s">
        <v>86</v>
      </c>
      <c r="P248">
        <v>2015</v>
      </c>
      <c r="Q248">
        <v>2020</v>
      </c>
      <c r="R248" t="s">
        <v>86</v>
      </c>
      <c r="S248" t="s">
        <v>7324</v>
      </c>
      <c r="T248" t="s">
        <v>674</v>
      </c>
      <c r="U248">
        <v>2025</v>
      </c>
      <c r="V248" t="s">
        <v>7490</v>
      </c>
      <c r="W248" t="s">
        <v>7490</v>
      </c>
      <c r="X248" t="s">
        <v>7490</v>
      </c>
      <c r="Y248" t="s">
        <v>689</v>
      </c>
      <c r="Z248" t="s">
        <v>689</v>
      </c>
      <c r="AA248" t="s">
        <v>7490</v>
      </c>
      <c r="AB248" t="s">
        <v>7490</v>
      </c>
    </row>
    <row r="249" spans="1:28">
      <c r="A249">
        <v>248</v>
      </c>
      <c r="B249" t="s">
        <v>2003</v>
      </c>
      <c r="H249" t="s">
        <v>2004</v>
      </c>
      <c r="I249" t="s">
        <v>2005</v>
      </c>
      <c r="J249">
        <v>8.6999999999999994E-2</v>
      </c>
      <c r="K249" t="s">
        <v>2006</v>
      </c>
      <c r="L249">
        <v>364000</v>
      </c>
      <c r="N249">
        <v>24</v>
      </c>
      <c r="O249" t="s">
        <v>689</v>
      </c>
      <c r="P249" t="s">
        <v>7490</v>
      </c>
      <c r="Q249" t="s">
        <v>7490</v>
      </c>
      <c r="R249" t="s">
        <v>689</v>
      </c>
      <c r="S249" t="s">
        <v>689</v>
      </c>
      <c r="T249" t="s">
        <v>7490</v>
      </c>
      <c r="U249" t="s">
        <v>7490</v>
      </c>
      <c r="V249" t="s">
        <v>7490</v>
      </c>
      <c r="W249" t="s">
        <v>7490</v>
      </c>
      <c r="X249" t="s">
        <v>7490</v>
      </c>
      <c r="Y249" t="s">
        <v>689</v>
      </c>
      <c r="Z249" t="s">
        <v>689</v>
      </c>
      <c r="AA249" t="s">
        <v>7490</v>
      </c>
      <c r="AB249" t="s">
        <v>7490</v>
      </c>
    </row>
    <row r="250" spans="1:28">
      <c r="A250">
        <v>249</v>
      </c>
      <c r="B250" t="s">
        <v>1091</v>
      </c>
      <c r="H250" t="s">
        <v>1092</v>
      </c>
      <c r="I250" t="s">
        <v>1093</v>
      </c>
      <c r="J250">
        <v>-0.12</v>
      </c>
      <c r="K250" t="s">
        <v>1094</v>
      </c>
      <c r="L250">
        <v>55000</v>
      </c>
      <c r="N250">
        <v>10</v>
      </c>
      <c r="O250" t="s">
        <v>86</v>
      </c>
      <c r="P250">
        <v>2021</v>
      </c>
      <c r="Q250">
        <v>2030</v>
      </c>
      <c r="R250" t="s">
        <v>86</v>
      </c>
      <c r="S250" t="s">
        <v>7324</v>
      </c>
      <c r="T250" t="s">
        <v>674</v>
      </c>
      <c r="U250">
        <v>2030</v>
      </c>
      <c r="V250" t="s">
        <v>7490</v>
      </c>
      <c r="W250" t="s">
        <v>7490</v>
      </c>
      <c r="X250" t="s">
        <v>7490</v>
      </c>
      <c r="Y250" t="s">
        <v>689</v>
      </c>
      <c r="Z250" t="s">
        <v>689</v>
      </c>
      <c r="AA250" t="s">
        <v>7490</v>
      </c>
      <c r="AB250" t="s">
        <v>7490</v>
      </c>
    </row>
    <row r="251" spans="1:28">
      <c r="A251">
        <v>250</v>
      </c>
      <c r="B251" t="s">
        <v>1099</v>
      </c>
      <c r="D251" t="s">
        <v>7159</v>
      </c>
      <c r="H251" t="s">
        <v>1100</v>
      </c>
      <c r="I251" t="s">
        <v>1101</v>
      </c>
      <c r="J251">
        <v>6.7000000000000004E-2</v>
      </c>
      <c r="K251" t="s">
        <v>1102</v>
      </c>
      <c r="L251">
        <v>7800</v>
      </c>
      <c r="N251">
        <v>15</v>
      </c>
      <c r="O251" t="s">
        <v>689</v>
      </c>
      <c r="P251" t="s">
        <v>7490</v>
      </c>
      <c r="Q251" t="s">
        <v>7490</v>
      </c>
      <c r="R251" t="s">
        <v>689</v>
      </c>
      <c r="S251" t="s">
        <v>689</v>
      </c>
      <c r="T251" t="s">
        <v>7490</v>
      </c>
      <c r="U251" t="s">
        <v>7490</v>
      </c>
      <c r="V251" t="s">
        <v>7490</v>
      </c>
      <c r="W251" t="s">
        <v>7490</v>
      </c>
      <c r="X251" t="s">
        <v>7490</v>
      </c>
      <c r="Y251" t="s">
        <v>689</v>
      </c>
      <c r="Z251" t="s">
        <v>689</v>
      </c>
      <c r="AA251" t="s">
        <v>7490</v>
      </c>
      <c r="AB251" t="s">
        <v>7490</v>
      </c>
    </row>
    <row r="252" spans="1:28">
      <c r="A252">
        <v>251</v>
      </c>
      <c r="B252" t="s">
        <v>1103</v>
      </c>
      <c r="D252" t="s">
        <v>7166</v>
      </c>
      <c r="H252" t="s">
        <v>1104</v>
      </c>
      <c r="I252" t="s">
        <v>1105</v>
      </c>
      <c r="J252">
        <v>0.623</v>
      </c>
      <c r="K252" t="s">
        <v>1106</v>
      </c>
      <c r="L252">
        <v>94990</v>
      </c>
      <c r="N252">
        <v>15</v>
      </c>
      <c r="O252" t="s">
        <v>689</v>
      </c>
      <c r="P252" t="s">
        <v>7490</v>
      </c>
      <c r="Q252" t="s">
        <v>7490</v>
      </c>
      <c r="R252" t="s">
        <v>689</v>
      </c>
      <c r="S252" t="s">
        <v>689</v>
      </c>
      <c r="T252" t="s">
        <v>7490</v>
      </c>
      <c r="U252" t="s">
        <v>7490</v>
      </c>
      <c r="V252" t="s">
        <v>7490</v>
      </c>
      <c r="W252" t="s">
        <v>7490</v>
      </c>
      <c r="X252" t="s">
        <v>7490</v>
      </c>
      <c r="Y252" t="s">
        <v>689</v>
      </c>
      <c r="Z252" t="s">
        <v>689</v>
      </c>
      <c r="AA252" t="s">
        <v>7490</v>
      </c>
      <c r="AB252" t="s">
        <v>7490</v>
      </c>
    </row>
    <row r="253" spans="1:28">
      <c r="A253">
        <v>252</v>
      </c>
      <c r="B253" t="s">
        <v>1132</v>
      </c>
      <c r="H253" t="s">
        <v>1133</v>
      </c>
      <c r="I253" t="s">
        <v>1134</v>
      </c>
      <c r="J253">
        <v>-1.68</v>
      </c>
      <c r="K253" t="s">
        <v>1135</v>
      </c>
      <c r="L253">
        <v>99900</v>
      </c>
      <c r="N253">
        <v>13</v>
      </c>
      <c r="O253" t="s">
        <v>689</v>
      </c>
      <c r="P253" t="s">
        <v>7490</v>
      </c>
      <c r="Q253" t="s">
        <v>7490</v>
      </c>
      <c r="R253" t="s">
        <v>86</v>
      </c>
      <c r="S253" t="s">
        <v>7324</v>
      </c>
      <c r="T253" t="s">
        <v>674</v>
      </c>
      <c r="U253">
        <v>2030</v>
      </c>
      <c r="V253" t="s">
        <v>673</v>
      </c>
      <c r="W253" t="s">
        <v>674</v>
      </c>
      <c r="X253">
        <v>2050</v>
      </c>
      <c r="Y253" t="s">
        <v>86</v>
      </c>
      <c r="Z253" t="s">
        <v>86</v>
      </c>
      <c r="AA253">
        <v>2050</v>
      </c>
      <c r="AB253">
        <v>2050</v>
      </c>
    </row>
    <row r="254" spans="1:28">
      <c r="A254">
        <v>253</v>
      </c>
      <c r="B254" t="s">
        <v>298</v>
      </c>
      <c r="D254" t="s">
        <v>7166</v>
      </c>
      <c r="H254" t="s">
        <v>299</v>
      </c>
      <c r="I254" t="s">
        <v>300</v>
      </c>
      <c r="J254">
        <v>3.7999999999999999E-2</v>
      </c>
      <c r="K254" t="s">
        <v>301</v>
      </c>
      <c r="L254">
        <v>88488</v>
      </c>
      <c r="N254">
        <v>28</v>
      </c>
      <c r="O254" t="s">
        <v>689</v>
      </c>
      <c r="P254" t="s">
        <v>7490</v>
      </c>
      <c r="Q254" t="s">
        <v>7490</v>
      </c>
      <c r="R254" t="s">
        <v>86</v>
      </c>
      <c r="S254" t="s">
        <v>870</v>
      </c>
      <c r="T254" t="s">
        <v>7490</v>
      </c>
      <c r="U254" t="s">
        <v>7490</v>
      </c>
      <c r="V254" t="s">
        <v>7490</v>
      </c>
      <c r="W254" t="s">
        <v>7490</v>
      </c>
      <c r="X254" t="s">
        <v>7490</v>
      </c>
      <c r="Y254" t="s">
        <v>86</v>
      </c>
      <c r="Z254" t="s">
        <v>689</v>
      </c>
      <c r="AA254" t="s">
        <v>7490</v>
      </c>
      <c r="AB254" t="s">
        <v>7490</v>
      </c>
    </row>
    <row r="255" spans="1:28">
      <c r="A255">
        <v>254</v>
      </c>
      <c r="B255" t="s">
        <v>1136</v>
      </c>
      <c r="H255" t="s">
        <v>1137</v>
      </c>
      <c r="I255" t="s">
        <v>1138</v>
      </c>
      <c r="J255">
        <v>0.72299999999999998</v>
      </c>
      <c r="K255" t="s">
        <v>1139</v>
      </c>
      <c r="L255">
        <v>85648</v>
      </c>
      <c r="N255">
        <v>17</v>
      </c>
      <c r="O255" t="s">
        <v>689</v>
      </c>
      <c r="P255" t="s">
        <v>7490</v>
      </c>
      <c r="Q255" t="s">
        <v>7490</v>
      </c>
      <c r="R255" t="s">
        <v>689</v>
      </c>
      <c r="S255" t="s">
        <v>689</v>
      </c>
      <c r="T255" t="s">
        <v>7490</v>
      </c>
      <c r="U255" t="s">
        <v>7490</v>
      </c>
      <c r="V255" t="s">
        <v>7490</v>
      </c>
      <c r="W255" t="s">
        <v>7490</v>
      </c>
      <c r="X255" t="s">
        <v>7490</v>
      </c>
      <c r="Y255" t="s">
        <v>689</v>
      </c>
      <c r="Z255" t="s">
        <v>689</v>
      </c>
      <c r="AA255" t="s">
        <v>7490</v>
      </c>
      <c r="AB255" t="s">
        <v>7490</v>
      </c>
    </row>
    <row r="256" spans="1:28">
      <c r="A256">
        <v>255</v>
      </c>
      <c r="B256" t="s">
        <v>1116</v>
      </c>
      <c r="D256" t="s">
        <v>7166</v>
      </c>
      <c r="H256" t="s">
        <v>1117</v>
      </c>
      <c r="I256" t="s">
        <v>1118</v>
      </c>
      <c r="J256">
        <v>0.122</v>
      </c>
      <c r="K256" t="s">
        <v>1119</v>
      </c>
      <c r="L256">
        <v>94736</v>
      </c>
      <c r="N256">
        <v>27</v>
      </c>
      <c r="O256" t="s">
        <v>689</v>
      </c>
      <c r="P256" t="s">
        <v>7490</v>
      </c>
      <c r="Q256" t="s">
        <v>7490</v>
      </c>
      <c r="R256" t="s">
        <v>86</v>
      </c>
      <c r="S256" t="s">
        <v>7324</v>
      </c>
      <c r="T256" t="s">
        <v>674</v>
      </c>
      <c r="U256">
        <v>2028</v>
      </c>
      <c r="V256" t="s">
        <v>7490</v>
      </c>
      <c r="W256" t="s">
        <v>7490</v>
      </c>
      <c r="X256" t="s">
        <v>7490</v>
      </c>
      <c r="Y256" t="s">
        <v>86</v>
      </c>
      <c r="Z256" t="s">
        <v>689</v>
      </c>
      <c r="AA256" t="s">
        <v>7490</v>
      </c>
      <c r="AB256" t="s">
        <v>7490</v>
      </c>
    </row>
    <row r="257" spans="1:28">
      <c r="A257">
        <v>256</v>
      </c>
      <c r="B257" t="s">
        <v>2249</v>
      </c>
      <c r="D257" t="s">
        <v>7159</v>
      </c>
      <c r="H257" t="s">
        <v>2250</v>
      </c>
      <c r="I257" t="s">
        <v>2251</v>
      </c>
      <c r="J257">
        <v>0.66500000000000004</v>
      </c>
      <c r="K257" t="s">
        <v>2252</v>
      </c>
      <c r="L257">
        <v>123483</v>
      </c>
      <c r="N257">
        <v>17</v>
      </c>
      <c r="O257" t="s">
        <v>689</v>
      </c>
      <c r="P257" t="s">
        <v>7490</v>
      </c>
      <c r="Q257" t="s">
        <v>7490</v>
      </c>
      <c r="R257" t="s">
        <v>86</v>
      </c>
      <c r="S257" t="s">
        <v>7324</v>
      </c>
      <c r="T257" t="s">
        <v>674</v>
      </c>
      <c r="U257">
        <v>2030</v>
      </c>
      <c r="V257" t="s">
        <v>673</v>
      </c>
      <c r="W257" t="s">
        <v>674</v>
      </c>
      <c r="X257">
        <v>2050</v>
      </c>
      <c r="Y257" t="s">
        <v>86</v>
      </c>
      <c r="Z257" t="s">
        <v>86</v>
      </c>
      <c r="AA257">
        <v>2050</v>
      </c>
      <c r="AB257">
        <v>2050</v>
      </c>
    </row>
    <row r="258" spans="1:28">
      <c r="A258">
        <v>257</v>
      </c>
      <c r="B258" t="s">
        <v>606</v>
      </c>
      <c r="D258" t="s">
        <v>7166</v>
      </c>
      <c r="H258" t="s">
        <v>607</v>
      </c>
      <c r="I258" t="s">
        <v>608</v>
      </c>
      <c r="J258">
        <v>2.7E-2</v>
      </c>
      <c r="K258" t="s">
        <v>609</v>
      </c>
      <c r="L258">
        <v>43000</v>
      </c>
      <c r="N258">
        <v>9</v>
      </c>
      <c r="O258" t="s">
        <v>689</v>
      </c>
      <c r="P258" t="s">
        <v>7490</v>
      </c>
      <c r="Q258" t="s">
        <v>7490</v>
      </c>
      <c r="R258" t="s">
        <v>689</v>
      </c>
      <c r="S258" t="s">
        <v>689</v>
      </c>
      <c r="T258" t="s">
        <v>7490</v>
      </c>
      <c r="U258" t="s">
        <v>7490</v>
      </c>
      <c r="V258" t="s">
        <v>7490</v>
      </c>
      <c r="W258" t="s">
        <v>7490</v>
      </c>
      <c r="X258" t="s">
        <v>7490</v>
      </c>
      <c r="Y258" t="s">
        <v>689</v>
      </c>
      <c r="Z258" t="s">
        <v>689</v>
      </c>
      <c r="AA258" t="s">
        <v>7490</v>
      </c>
      <c r="AB258" t="s">
        <v>7490</v>
      </c>
    </row>
    <row r="259" spans="1:28">
      <c r="A259">
        <v>258</v>
      </c>
      <c r="B259" t="s">
        <v>1142</v>
      </c>
      <c r="D259" t="s">
        <v>7166</v>
      </c>
      <c r="H259" t="s">
        <v>1143</v>
      </c>
      <c r="I259" t="s">
        <v>1144</v>
      </c>
      <c r="J259">
        <v>8.2000000000000003E-2</v>
      </c>
      <c r="K259" t="s">
        <v>1145</v>
      </c>
      <c r="L259">
        <v>214521</v>
      </c>
      <c r="N259">
        <v>2</v>
      </c>
      <c r="O259" t="s">
        <v>689</v>
      </c>
      <c r="P259" t="s">
        <v>7490</v>
      </c>
      <c r="Q259" t="s">
        <v>7490</v>
      </c>
      <c r="R259" t="s">
        <v>689</v>
      </c>
      <c r="S259" t="s">
        <v>689</v>
      </c>
      <c r="T259" t="s">
        <v>7490</v>
      </c>
      <c r="U259" t="s">
        <v>7490</v>
      </c>
      <c r="V259" t="s">
        <v>7490</v>
      </c>
      <c r="W259" t="s">
        <v>7490</v>
      </c>
      <c r="X259" t="s">
        <v>7490</v>
      </c>
      <c r="Y259" t="s">
        <v>689</v>
      </c>
      <c r="Z259" t="s">
        <v>689</v>
      </c>
      <c r="AA259" t="s">
        <v>7490</v>
      </c>
      <c r="AB259" t="s">
        <v>7490</v>
      </c>
    </row>
    <row r="260" spans="1:28">
      <c r="A260">
        <v>259</v>
      </c>
      <c r="B260" t="s">
        <v>330</v>
      </c>
      <c r="D260" t="s">
        <v>7159</v>
      </c>
      <c r="H260" t="s">
        <v>331</v>
      </c>
      <c r="I260" t="s">
        <v>332</v>
      </c>
      <c r="J260">
        <v>-0.38900000000000001</v>
      </c>
      <c r="K260" t="s">
        <v>333</v>
      </c>
      <c r="L260">
        <v>40872</v>
      </c>
      <c r="N260">
        <v>31</v>
      </c>
      <c r="O260" t="s">
        <v>86</v>
      </c>
      <c r="P260">
        <v>2016</v>
      </c>
      <c r="Q260">
        <v>2025</v>
      </c>
      <c r="R260" t="s">
        <v>86</v>
      </c>
      <c r="S260" t="s">
        <v>7324</v>
      </c>
      <c r="T260" t="s">
        <v>674</v>
      </c>
      <c r="U260" t="s">
        <v>3086</v>
      </c>
      <c r="V260" t="s">
        <v>673</v>
      </c>
      <c r="W260" t="s">
        <v>674</v>
      </c>
      <c r="X260" t="s">
        <v>4262</v>
      </c>
      <c r="Y260" t="s">
        <v>86</v>
      </c>
      <c r="Z260" t="s">
        <v>86</v>
      </c>
      <c r="AA260" t="s">
        <v>4262</v>
      </c>
      <c r="AB260" t="s">
        <v>4262</v>
      </c>
    </row>
    <row r="261" spans="1:28">
      <c r="A261">
        <v>260</v>
      </c>
      <c r="B261" t="s">
        <v>1672</v>
      </c>
      <c r="D261" t="s">
        <v>7159</v>
      </c>
      <c r="H261" t="s">
        <v>1673</v>
      </c>
      <c r="I261" t="s">
        <v>1674</v>
      </c>
      <c r="J261">
        <v>-0.44600000000000001</v>
      </c>
      <c r="K261" t="s">
        <v>1675</v>
      </c>
      <c r="L261">
        <v>25601</v>
      </c>
      <c r="N261">
        <v>31</v>
      </c>
      <c r="O261" t="s">
        <v>689</v>
      </c>
      <c r="P261" t="s">
        <v>7490</v>
      </c>
      <c r="Q261" t="s">
        <v>7490</v>
      </c>
      <c r="R261" t="s">
        <v>86</v>
      </c>
      <c r="S261" t="s">
        <v>870</v>
      </c>
      <c r="T261" t="s">
        <v>7490</v>
      </c>
      <c r="U261" t="s">
        <v>7490</v>
      </c>
      <c r="V261" t="s">
        <v>7490</v>
      </c>
      <c r="W261" t="s">
        <v>7490</v>
      </c>
      <c r="X261" t="s">
        <v>7490</v>
      </c>
      <c r="Y261" t="s">
        <v>86</v>
      </c>
      <c r="Z261" t="s">
        <v>689</v>
      </c>
      <c r="AA261" t="s">
        <v>7490</v>
      </c>
      <c r="AB261" t="s">
        <v>7490</v>
      </c>
    </row>
    <row r="262" spans="1:28">
      <c r="A262">
        <v>261</v>
      </c>
      <c r="B262" t="s">
        <v>1535</v>
      </c>
      <c r="H262" t="s">
        <v>1536</v>
      </c>
      <c r="I262" t="s">
        <v>1537</v>
      </c>
      <c r="J262">
        <v>-0.218</v>
      </c>
      <c r="K262" t="s">
        <v>1538</v>
      </c>
      <c r="L262">
        <v>207548</v>
      </c>
      <c r="N262">
        <v>31</v>
      </c>
      <c r="O262" t="s">
        <v>86</v>
      </c>
      <c r="P262">
        <v>2019</v>
      </c>
      <c r="Q262">
        <v>2050</v>
      </c>
      <c r="R262" t="s">
        <v>86</v>
      </c>
      <c r="S262" t="s">
        <v>7324</v>
      </c>
      <c r="T262" t="s">
        <v>674</v>
      </c>
      <c r="U262" t="s">
        <v>3086</v>
      </c>
      <c r="V262" t="s">
        <v>673</v>
      </c>
      <c r="W262" t="s">
        <v>674</v>
      </c>
      <c r="X262" t="s">
        <v>4274</v>
      </c>
      <c r="Y262" t="s">
        <v>86</v>
      </c>
      <c r="Z262" t="s">
        <v>86</v>
      </c>
      <c r="AA262" t="s">
        <v>4274</v>
      </c>
      <c r="AB262" t="s">
        <v>4274</v>
      </c>
    </row>
    <row r="263" spans="1:28">
      <c r="A263">
        <v>262</v>
      </c>
      <c r="B263" t="s">
        <v>1288</v>
      </c>
      <c r="H263" t="s">
        <v>1289</v>
      </c>
      <c r="I263" t="s">
        <v>1290</v>
      </c>
      <c r="J263">
        <v>0.59799999999999998</v>
      </c>
      <c r="K263" t="s">
        <v>1291</v>
      </c>
      <c r="L263">
        <v>104890</v>
      </c>
      <c r="N263">
        <v>22</v>
      </c>
      <c r="O263" t="s">
        <v>86</v>
      </c>
      <c r="P263">
        <v>2020</v>
      </c>
      <c r="Q263">
        <v>2040</v>
      </c>
      <c r="R263" t="s">
        <v>86</v>
      </c>
      <c r="S263" t="s">
        <v>7324</v>
      </c>
      <c r="T263" t="s">
        <v>674</v>
      </c>
      <c r="U263">
        <v>2030</v>
      </c>
      <c r="V263" t="s">
        <v>7490</v>
      </c>
      <c r="W263" t="s">
        <v>7490</v>
      </c>
      <c r="X263" t="s">
        <v>7490</v>
      </c>
      <c r="Y263" t="s">
        <v>689</v>
      </c>
      <c r="Z263" t="s">
        <v>689</v>
      </c>
      <c r="AA263" t="s">
        <v>7490</v>
      </c>
      <c r="AB263" t="s">
        <v>7490</v>
      </c>
    </row>
    <row r="264" spans="1:28">
      <c r="A264">
        <v>263</v>
      </c>
      <c r="B264" t="s">
        <v>2007</v>
      </c>
      <c r="D264" t="s">
        <v>7166</v>
      </c>
      <c r="H264" t="s">
        <v>2008</v>
      </c>
      <c r="I264" t="s">
        <v>2009</v>
      </c>
      <c r="J264">
        <v>0.438</v>
      </c>
      <c r="K264" t="s">
        <v>2010</v>
      </c>
      <c r="L264">
        <v>51436</v>
      </c>
      <c r="N264">
        <v>31</v>
      </c>
      <c r="O264" t="s">
        <v>689</v>
      </c>
      <c r="P264" t="s">
        <v>7490</v>
      </c>
      <c r="Q264" t="s">
        <v>7490</v>
      </c>
      <c r="R264" t="s">
        <v>86</v>
      </c>
      <c r="S264" t="s">
        <v>265</v>
      </c>
      <c r="T264" t="s">
        <v>7490</v>
      </c>
      <c r="U264" t="s">
        <v>7490</v>
      </c>
      <c r="V264" t="s">
        <v>7490</v>
      </c>
      <c r="W264" t="s">
        <v>7490</v>
      </c>
      <c r="X264" t="s">
        <v>7490</v>
      </c>
      <c r="Y264" t="s">
        <v>689</v>
      </c>
      <c r="Z264" t="s">
        <v>689</v>
      </c>
      <c r="AA264" t="s">
        <v>7490</v>
      </c>
      <c r="AB264" t="s">
        <v>7490</v>
      </c>
    </row>
    <row r="265" spans="1:28">
      <c r="A265">
        <v>264</v>
      </c>
      <c r="B265" t="s">
        <v>1151</v>
      </c>
      <c r="H265" t="s">
        <v>1152</v>
      </c>
      <c r="I265" t="s">
        <v>1153</v>
      </c>
      <c r="J265">
        <v>0.115</v>
      </c>
      <c r="K265" t="s">
        <v>1154</v>
      </c>
      <c r="L265">
        <v>94500</v>
      </c>
      <c r="N265">
        <v>9</v>
      </c>
      <c r="O265" t="s">
        <v>689</v>
      </c>
      <c r="P265" t="s">
        <v>7490</v>
      </c>
      <c r="Q265" t="s">
        <v>7490</v>
      </c>
      <c r="R265" t="s">
        <v>86</v>
      </c>
      <c r="S265" t="s">
        <v>7324</v>
      </c>
      <c r="T265" t="s">
        <v>674</v>
      </c>
      <c r="U265">
        <v>2030</v>
      </c>
      <c r="V265" t="s">
        <v>7490</v>
      </c>
      <c r="W265" t="s">
        <v>7490</v>
      </c>
      <c r="X265" t="s">
        <v>7490</v>
      </c>
      <c r="Y265" t="s">
        <v>689</v>
      </c>
      <c r="Z265" t="s">
        <v>689</v>
      </c>
      <c r="AA265" t="s">
        <v>7490</v>
      </c>
      <c r="AB265" t="s">
        <v>7490</v>
      </c>
    </row>
    <row r="266" spans="1:28">
      <c r="A266">
        <v>265</v>
      </c>
      <c r="B266" t="s">
        <v>1155</v>
      </c>
      <c r="D266" t="s">
        <v>7159</v>
      </c>
      <c r="H266" t="s">
        <v>1156</v>
      </c>
      <c r="I266" t="s">
        <v>1157</v>
      </c>
      <c r="J266">
        <v>0.316</v>
      </c>
      <c r="K266" t="s">
        <v>1158</v>
      </c>
      <c r="L266">
        <v>126893</v>
      </c>
      <c r="N266">
        <v>14</v>
      </c>
      <c r="O266" t="s">
        <v>689</v>
      </c>
      <c r="P266" t="s">
        <v>7490</v>
      </c>
      <c r="Q266" t="s">
        <v>7490</v>
      </c>
      <c r="R266" t="s">
        <v>86</v>
      </c>
      <c r="S266" t="s">
        <v>7324</v>
      </c>
      <c r="T266" t="s">
        <v>674</v>
      </c>
      <c r="U266">
        <v>2030</v>
      </c>
      <c r="V266" t="s">
        <v>7490</v>
      </c>
      <c r="W266" t="s">
        <v>7490</v>
      </c>
      <c r="X266" t="s">
        <v>7490</v>
      </c>
      <c r="Y266" t="s">
        <v>689</v>
      </c>
      <c r="Z266" t="s">
        <v>689</v>
      </c>
      <c r="AA266" t="s">
        <v>7490</v>
      </c>
      <c r="AB266" t="s">
        <v>7490</v>
      </c>
    </row>
    <row r="267" spans="1:28">
      <c r="A267">
        <v>266</v>
      </c>
      <c r="B267" t="s">
        <v>1159</v>
      </c>
      <c r="H267" t="s">
        <v>1160</v>
      </c>
      <c r="I267" t="s">
        <v>1161</v>
      </c>
      <c r="J267">
        <v>0.84299999999999997</v>
      </c>
      <c r="K267" t="s">
        <v>1162</v>
      </c>
      <c r="L267">
        <v>23465</v>
      </c>
      <c r="N267">
        <v>2</v>
      </c>
      <c r="O267" t="s">
        <v>689</v>
      </c>
      <c r="P267" t="s">
        <v>7490</v>
      </c>
      <c r="Q267" t="s">
        <v>7490</v>
      </c>
      <c r="R267" t="s">
        <v>689</v>
      </c>
      <c r="S267" t="s">
        <v>689</v>
      </c>
      <c r="T267" t="s">
        <v>7490</v>
      </c>
      <c r="U267" t="s">
        <v>7490</v>
      </c>
      <c r="V267" t="s">
        <v>7490</v>
      </c>
      <c r="W267" t="s">
        <v>7490</v>
      </c>
      <c r="X267" t="s">
        <v>7490</v>
      </c>
      <c r="Y267" t="s">
        <v>689</v>
      </c>
      <c r="Z267" t="s">
        <v>689</v>
      </c>
      <c r="AA267" t="s">
        <v>7490</v>
      </c>
      <c r="AB267" t="s">
        <v>7490</v>
      </c>
    </row>
    <row r="268" spans="1:28">
      <c r="A268">
        <v>267</v>
      </c>
      <c r="B268" t="s">
        <v>1163</v>
      </c>
      <c r="H268" t="s">
        <v>1164</v>
      </c>
      <c r="I268" t="s">
        <v>1165</v>
      </c>
      <c r="J268">
        <v>9.7000000000000003E-2</v>
      </c>
      <c r="K268" t="s">
        <v>1166</v>
      </c>
      <c r="L268">
        <v>36815</v>
      </c>
      <c r="N268">
        <v>5</v>
      </c>
      <c r="O268" t="s">
        <v>689</v>
      </c>
      <c r="P268" t="s">
        <v>7490</v>
      </c>
      <c r="Q268" t="s">
        <v>7490</v>
      </c>
      <c r="R268" t="s">
        <v>689</v>
      </c>
      <c r="S268" t="s">
        <v>689</v>
      </c>
      <c r="T268" t="s">
        <v>7490</v>
      </c>
      <c r="U268" t="s">
        <v>7490</v>
      </c>
      <c r="V268" t="s">
        <v>7490</v>
      </c>
      <c r="W268" t="s">
        <v>7490</v>
      </c>
      <c r="X268" t="s">
        <v>7490</v>
      </c>
      <c r="Y268" t="s">
        <v>689</v>
      </c>
      <c r="Z268" t="s">
        <v>689</v>
      </c>
      <c r="AA268" t="s">
        <v>7490</v>
      </c>
      <c r="AB268" t="s">
        <v>7490</v>
      </c>
    </row>
    <row r="269" spans="1:28">
      <c r="A269">
        <v>268</v>
      </c>
      <c r="B269" t="s">
        <v>204</v>
      </c>
      <c r="H269" t="s">
        <v>205</v>
      </c>
      <c r="I269" t="s">
        <v>206</v>
      </c>
      <c r="J269">
        <v>2.9000000000000001E-2</v>
      </c>
      <c r="K269" t="s">
        <v>207</v>
      </c>
      <c r="L269">
        <v>133300</v>
      </c>
      <c r="N269">
        <v>30</v>
      </c>
      <c r="O269" t="s">
        <v>689</v>
      </c>
      <c r="P269" t="s">
        <v>7490</v>
      </c>
      <c r="Q269" t="s">
        <v>7490</v>
      </c>
      <c r="R269" t="s">
        <v>86</v>
      </c>
      <c r="S269" t="s">
        <v>7324</v>
      </c>
      <c r="T269" t="s">
        <v>7399</v>
      </c>
      <c r="U269">
        <v>2035</v>
      </c>
      <c r="V269" t="s">
        <v>7490</v>
      </c>
      <c r="W269" t="s">
        <v>7490</v>
      </c>
      <c r="X269" t="s">
        <v>7490</v>
      </c>
      <c r="Y269" t="s">
        <v>689</v>
      </c>
      <c r="Z269" t="s">
        <v>689</v>
      </c>
      <c r="AA269" t="s">
        <v>7490</v>
      </c>
      <c r="AB269" t="s">
        <v>7490</v>
      </c>
    </row>
    <row r="270" spans="1:28">
      <c r="A270">
        <v>269</v>
      </c>
      <c r="B270" t="s">
        <v>1167</v>
      </c>
      <c r="H270" t="s">
        <v>1168</v>
      </c>
      <c r="I270" t="s">
        <v>1169</v>
      </c>
      <c r="J270">
        <v>8.6999999999999994E-2</v>
      </c>
      <c r="K270" t="s">
        <v>1170</v>
      </c>
      <c r="L270">
        <v>240617</v>
      </c>
      <c r="N270">
        <v>17</v>
      </c>
      <c r="O270" t="s">
        <v>689</v>
      </c>
      <c r="P270" t="s">
        <v>7490</v>
      </c>
      <c r="Q270" t="s">
        <v>7490</v>
      </c>
      <c r="R270" t="s">
        <v>86</v>
      </c>
      <c r="S270" t="s">
        <v>7324</v>
      </c>
      <c r="T270" t="s">
        <v>674</v>
      </c>
      <c r="U270">
        <v>2030</v>
      </c>
      <c r="V270" t="s">
        <v>7490</v>
      </c>
      <c r="W270" t="s">
        <v>7490</v>
      </c>
      <c r="X270" t="s">
        <v>7490</v>
      </c>
      <c r="Y270" t="s">
        <v>689</v>
      </c>
      <c r="Z270" t="s">
        <v>689</v>
      </c>
      <c r="AA270" t="s">
        <v>7490</v>
      </c>
      <c r="AB270" t="s">
        <v>7490</v>
      </c>
    </row>
    <row r="271" spans="1:28">
      <c r="A271">
        <v>270</v>
      </c>
      <c r="B271" t="s">
        <v>245</v>
      </c>
      <c r="H271" t="s">
        <v>246</v>
      </c>
      <c r="I271" t="s">
        <v>247</v>
      </c>
      <c r="J271">
        <v>0.18099999999999999</v>
      </c>
      <c r="K271" t="s">
        <v>248</v>
      </c>
      <c r="L271">
        <v>94300</v>
      </c>
      <c r="N271">
        <v>24</v>
      </c>
      <c r="O271" t="s">
        <v>86</v>
      </c>
      <c r="P271">
        <v>2016</v>
      </c>
      <c r="Q271">
        <v>2025</v>
      </c>
      <c r="R271" t="s">
        <v>86</v>
      </c>
      <c r="S271" t="s">
        <v>7324</v>
      </c>
      <c r="T271" t="s">
        <v>674</v>
      </c>
      <c r="U271" t="s">
        <v>3086</v>
      </c>
      <c r="V271" t="s">
        <v>673</v>
      </c>
      <c r="W271" t="s">
        <v>674</v>
      </c>
      <c r="X271" t="s">
        <v>5174</v>
      </c>
      <c r="Y271" t="s">
        <v>86</v>
      </c>
      <c r="Z271" t="s">
        <v>86</v>
      </c>
      <c r="AA271" t="s">
        <v>5174</v>
      </c>
      <c r="AB271" t="s">
        <v>5174</v>
      </c>
    </row>
    <row r="272" spans="1:28">
      <c r="A272">
        <v>271</v>
      </c>
      <c r="B272" t="s">
        <v>1173</v>
      </c>
      <c r="D272" t="s">
        <v>7166</v>
      </c>
      <c r="H272" t="s">
        <v>1174</v>
      </c>
      <c r="I272" t="s">
        <v>1175</v>
      </c>
      <c r="J272">
        <v>-2.8000000000000001E-2</v>
      </c>
      <c r="K272" t="s">
        <v>1176</v>
      </c>
      <c r="L272">
        <v>52600</v>
      </c>
      <c r="N272">
        <v>15</v>
      </c>
      <c r="O272" t="s">
        <v>86</v>
      </c>
      <c r="P272">
        <v>2018</v>
      </c>
      <c r="Q272">
        <v>2021</v>
      </c>
      <c r="R272" t="s">
        <v>86</v>
      </c>
      <c r="S272" t="s">
        <v>7324</v>
      </c>
      <c r="T272" t="s">
        <v>674</v>
      </c>
      <c r="U272">
        <v>2030</v>
      </c>
      <c r="V272" t="s">
        <v>7490</v>
      </c>
      <c r="W272" t="s">
        <v>7490</v>
      </c>
      <c r="X272" t="s">
        <v>7490</v>
      </c>
      <c r="Y272" t="s">
        <v>689</v>
      </c>
      <c r="Z272" t="s">
        <v>689</v>
      </c>
      <c r="AA272" t="s">
        <v>7490</v>
      </c>
      <c r="AB272" t="s">
        <v>7490</v>
      </c>
    </row>
    <row r="273" spans="1:28">
      <c r="A273">
        <v>272</v>
      </c>
      <c r="B273" t="s">
        <v>1181</v>
      </c>
      <c r="H273" t="s">
        <v>1182</v>
      </c>
      <c r="I273" t="s">
        <v>1183</v>
      </c>
      <c r="J273">
        <v>-0.36499999999999999</v>
      </c>
      <c r="K273" t="s">
        <v>1184</v>
      </c>
      <c r="L273">
        <v>44502</v>
      </c>
      <c r="N273">
        <v>31</v>
      </c>
      <c r="O273" t="s">
        <v>689</v>
      </c>
      <c r="P273" t="s">
        <v>7490</v>
      </c>
      <c r="Q273" t="s">
        <v>7490</v>
      </c>
      <c r="R273" t="s">
        <v>86</v>
      </c>
      <c r="S273" t="s">
        <v>7324</v>
      </c>
      <c r="T273" t="s">
        <v>674</v>
      </c>
      <c r="U273">
        <v>2030</v>
      </c>
      <c r="V273" t="s">
        <v>7490</v>
      </c>
      <c r="W273" t="s">
        <v>7490</v>
      </c>
      <c r="X273" t="s">
        <v>7490</v>
      </c>
      <c r="Y273" t="s">
        <v>689</v>
      </c>
      <c r="Z273" t="s">
        <v>689</v>
      </c>
      <c r="AA273" t="s">
        <v>7490</v>
      </c>
      <c r="AB273" t="s">
        <v>7490</v>
      </c>
    </row>
    <row r="274" spans="1:28">
      <c r="A274">
        <v>273</v>
      </c>
      <c r="B274" t="s">
        <v>614</v>
      </c>
      <c r="H274" t="s">
        <v>615</v>
      </c>
      <c r="I274" t="s">
        <v>616</v>
      </c>
      <c r="J274">
        <v>-0.182</v>
      </c>
      <c r="K274" t="s">
        <v>617</v>
      </c>
      <c r="L274">
        <v>90400</v>
      </c>
      <c r="N274">
        <v>26</v>
      </c>
      <c r="O274" t="s">
        <v>86</v>
      </c>
      <c r="P274">
        <v>2023</v>
      </c>
      <c r="Q274">
        <v>2030</v>
      </c>
      <c r="R274" t="s">
        <v>86</v>
      </c>
      <c r="S274" t="s">
        <v>7324</v>
      </c>
      <c r="T274" t="s">
        <v>674</v>
      </c>
      <c r="U274" t="s">
        <v>3086</v>
      </c>
      <c r="V274" t="s">
        <v>673</v>
      </c>
      <c r="W274" t="s">
        <v>674</v>
      </c>
      <c r="X274" t="s">
        <v>4262</v>
      </c>
      <c r="Y274" t="s">
        <v>86</v>
      </c>
      <c r="Z274" t="s">
        <v>86</v>
      </c>
      <c r="AA274" t="s">
        <v>4262</v>
      </c>
      <c r="AB274" t="s">
        <v>4262</v>
      </c>
    </row>
    <row r="275" spans="1:28">
      <c r="A275">
        <v>274</v>
      </c>
      <c r="B275" t="s">
        <v>1680</v>
      </c>
      <c r="D275" t="s">
        <v>7159</v>
      </c>
      <c r="H275" t="s">
        <v>1681</v>
      </c>
      <c r="I275" t="s">
        <v>1682</v>
      </c>
      <c r="J275">
        <v>0.14899999999999999</v>
      </c>
      <c r="K275" t="s">
        <v>1683</v>
      </c>
      <c r="L275">
        <v>59594</v>
      </c>
      <c r="N275">
        <v>20</v>
      </c>
      <c r="O275" t="s">
        <v>689</v>
      </c>
      <c r="P275" t="s">
        <v>7490</v>
      </c>
      <c r="Q275" t="s">
        <v>7490</v>
      </c>
      <c r="R275" t="s">
        <v>86</v>
      </c>
      <c r="S275" t="s">
        <v>870</v>
      </c>
      <c r="T275" t="s">
        <v>7490</v>
      </c>
      <c r="U275" t="s">
        <v>7490</v>
      </c>
      <c r="V275" t="s">
        <v>7490</v>
      </c>
      <c r="W275" t="s">
        <v>7490</v>
      </c>
      <c r="X275" t="s">
        <v>7490</v>
      </c>
      <c r="Y275" t="s">
        <v>689</v>
      </c>
      <c r="Z275" t="s">
        <v>689</v>
      </c>
      <c r="AA275" t="s">
        <v>7490</v>
      </c>
      <c r="AB275" t="s">
        <v>7490</v>
      </c>
    </row>
    <row r="276" spans="1:28">
      <c r="A276">
        <v>275</v>
      </c>
      <c r="B276" t="s">
        <v>1036</v>
      </c>
      <c r="H276" t="s">
        <v>1037</v>
      </c>
      <c r="I276" t="s">
        <v>1038</v>
      </c>
      <c r="J276">
        <v>-0.15</v>
      </c>
      <c r="K276" t="s">
        <v>1039</v>
      </c>
      <c r="L276">
        <v>58000</v>
      </c>
      <c r="N276">
        <v>31</v>
      </c>
      <c r="O276" t="s">
        <v>86</v>
      </c>
      <c r="P276">
        <v>2016</v>
      </c>
      <c r="Q276">
        <v>2025</v>
      </c>
      <c r="R276" t="s">
        <v>86</v>
      </c>
      <c r="S276" t="s">
        <v>7324</v>
      </c>
      <c r="T276" t="s">
        <v>674</v>
      </c>
      <c r="U276" t="s">
        <v>3086</v>
      </c>
      <c r="V276" t="s">
        <v>673</v>
      </c>
      <c r="W276" t="s">
        <v>674</v>
      </c>
      <c r="X276" t="s">
        <v>4262</v>
      </c>
      <c r="Y276" t="s">
        <v>86</v>
      </c>
      <c r="Z276" t="s">
        <v>86</v>
      </c>
      <c r="AA276" t="s">
        <v>4262</v>
      </c>
      <c r="AB276" t="s">
        <v>4262</v>
      </c>
    </row>
    <row r="277" spans="1:28">
      <c r="A277">
        <v>276</v>
      </c>
      <c r="B277" t="s">
        <v>1596</v>
      </c>
      <c r="H277" t="s">
        <v>1597</v>
      </c>
      <c r="I277" t="s">
        <v>1598</v>
      </c>
      <c r="J277">
        <v>0.46100000000000002</v>
      </c>
      <c r="K277" t="s">
        <v>1599</v>
      </c>
      <c r="L277">
        <v>40885</v>
      </c>
      <c r="N277">
        <v>15</v>
      </c>
      <c r="O277" t="s">
        <v>86</v>
      </c>
      <c r="P277">
        <v>2021</v>
      </c>
      <c r="Q277">
        <v>2023</v>
      </c>
      <c r="R277" t="s">
        <v>86</v>
      </c>
      <c r="S277" t="s">
        <v>870</v>
      </c>
      <c r="T277" t="s">
        <v>7490</v>
      </c>
      <c r="U277" t="s">
        <v>7490</v>
      </c>
      <c r="V277" t="s">
        <v>7490</v>
      </c>
      <c r="W277" t="s">
        <v>7490</v>
      </c>
      <c r="X277" t="s">
        <v>7490</v>
      </c>
      <c r="Y277" t="s">
        <v>86</v>
      </c>
      <c r="Z277" t="s">
        <v>689</v>
      </c>
      <c r="AA277" t="s">
        <v>7490</v>
      </c>
      <c r="AB277" t="s">
        <v>7490</v>
      </c>
    </row>
    <row r="278" spans="1:28">
      <c r="A278">
        <v>277</v>
      </c>
      <c r="B278" t="s">
        <v>1725</v>
      </c>
      <c r="H278" t="s">
        <v>1726</v>
      </c>
      <c r="I278" t="s">
        <v>1727</v>
      </c>
      <c r="J278">
        <v>0.03</v>
      </c>
      <c r="K278" t="s">
        <v>1728</v>
      </c>
      <c r="L278">
        <v>82878</v>
      </c>
      <c r="N278">
        <v>21</v>
      </c>
      <c r="O278" t="s">
        <v>86</v>
      </c>
      <c r="P278">
        <v>2020</v>
      </c>
      <c r="Q278">
        <v>2030</v>
      </c>
      <c r="R278" t="s">
        <v>86</v>
      </c>
      <c r="S278" t="s">
        <v>7324</v>
      </c>
      <c r="T278" t="s">
        <v>674</v>
      </c>
      <c r="U278" t="s">
        <v>3086</v>
      </c>
      <c r="V278" t="s">
        <v>673</v>
      </c>
      <c r="W278" t="s">
        <v>674</v>
      </c>
      <c r="X278" t="s">
        <v>5174</v>
      </c>
      <c r="Y278" t="s">
        <v>86</v>
      </c>
      <c r="Z278" t="s">
        <v>86</v>
      </c>
      <c r="AA278" t="s">
        <v>5174</v>
      </c>
      <c r="AB278" t="s">
        <v>5174</v>
      </c>
    </row>
    <row r="279" spans="1:28">
      <c r="A279">
        <v>278</v>
      </c>
      <c r="B279" t="s">
        <v>2059</v>
      </c>
      <c r="H279" t="s">
        <v>2060</v>
      </c>
      <c r="I279" t="s">
        <v>2061</v>
      </c>
      <c r="J279">
        <v>0</v>
      </c>
      <c r="K279" t="s">
        <v>2062</v>
      </c>
      <c r="L279">
        <v>138000</v>
      </c>
      <c r="N279">
        <v>24</v>
      </c>
      <c r="O279" t="s">
        <v>689</v>
      </c>
      <c r="P279" t="s">
        <v>7490</v>
      </c>
      <c r="Q279" t="s">
        <v>7490</v>
      </c>
      <c r="R279" t="s">
        <v>86</v>
      </c>
      <c r="S279" t="s">
        <v>7324</v>
      </c>
      <c r="T279" t="s">
        <v>7401</v>
      </c>
      <c r="U279">
        <v>2030</v>
      </c>
      <c r="V279" t="s">
        <v>7490</v>
      </c>
      <c r="W279" t="s">
        <v>7490</v>
      </c>
      <c r="X279" t="s">
        <v>7490</v>
      </c>
      <c r="Y279" t="s">
        <v>689</v>
      </c>
      <c r="Z279" t="s">
        <v>689</v>
      </c>
      <c r="AA279" t="s">
        <v>7490</v>
      </c>
      <c r="AB279" t="s">
        <v>7490</v>
      </c>
    </row>
    <row r="280" spans="1:28">
      <c r="A280">
        <v>279</v>
      </c>
      <c r="B280" t="s">
        <v>1189</v>
      </c>
      <c r="H280" t="s">
        <v>1190</v>
      </c>
      <c r="I280" t="s">
        <v>1191</v>
      </c>
      <c r="J280">
        <v>-0.49299999999999999</v>
      </c>
      <c r="K280" t="s">
        <v>1192</v>
      </c>
      <c r="L280">
        <v>23000</v>
      </c>
      <c r="N280">
        <v>23</v>
      </c>
      <c r="O280" t="s">
        <v>689</v>
      </c>
      <c r="P280" t="s">
        <v>7490</v>
      </c>
      <c r="Q280" t="s">
        <v>7490</v>
      </c>
      <c r="R280" t="s">
        <v>86</v>
      </c>
      <c r="S280" t="s">
        <v>7324</v>
      </c>
      <c r="T280" t="s">
        <v>7399</v>
      </c>
      <c r="U280">
        <v>2030</v>
      </c>
      <c r="V280" t="s">
        <v>7490</v>
      </c>
      <c r="W280" t="s">
        <v>7490</v>
      </c>
      <c r="X280" t="s">
        <v>7490</v>
      </c>
      <c r="Y280" t="s">
        <v>689</v>
      </c>
      <c r="Z280" t="s">
        <v>689</v>
      </c>
      <c r="AA280" t="s">
        <v>7490</v>
      </c>
      <c r="AB280" t="s">
        <v>7490</v>
      </c>
    </row>
    <row r="281" spans="1:28">
      <c r="A281">
        <v>280</v>
      </c>
      <c r="B281" t="s">
        <v>1108</v>
      </c>
      <c r="H281" t="s">
        <v>1109</v>
      </c>
      <c r="I281" t="s">
        <v>1110</v>
      </c>
      <c r="J281">
        <v>-12.105</v>
      </c>
      <c r="K281" t="s">
        <v>1111</v>
      </c>
      <c r="L281">
        <v>108900</v>
      </c>
      <c r="N281">
        <v>31</v>
      </c>
      <c r="O281" t="s">
        <v>86</v>
      </c>
      <c r="P281">
        <v>2020</v>
      </c>
      <c r="Q281">
        <v>2030</v>
      </c>
      <c r="R281" t="s">
        <v>86</v>
      </c>
      <c r="S281" t="s">
        <v>265</v>
      </c>
      <c r="T281" t="s">
        <v>7490</v>
      </c>
      <c r="U281" t="s">
        <v>7490</v>
      </c>
      <c r="V281" t="s">
        <v>7490</v>
      </c>
      <c r="W281" t="s">
        <v>7490</v>
      </c>
      <c r="X281" t="s">
        <v>7490</v>
      </c>
      <c r="Y281" t="s">
        <v>689</v>
      </c>
      <c r="Z281" t="s">
        <v>689</v>
      </c>
      <c r="AA281" t="s">
        <v>7490</v>
      </c>
      <c r="AB281" t="s">
        <v>7490</v>
      </c>
    </row>
    <row r="282" spans="1:28">
      <c r="A282">
        <v>281</v>
      </c>
      <c r="B282" t="s">
        <v>1193</v>
      </c>
      <c r="D282" t="s">
        <v>7159</v>
      </c>
      <c r="H282" t="s">
        <v>1194</v>
      </c>
      <c r="I282" t="s">
        <v>1195</v>
      </c>
      <c r="J282">
        <v>-0.56799999999999995</v>
      </c>
      <c r="K282" t="s">
        <v>1196</v>
      </c>
      <c r="L282">
        <v>16449</v>
      </c>
      <c r="N282">
        <v>31</v>
      </c>
      <c r="O282" t="s">
        <v>689</v>
      </c>
      <c r="P282" t="s">
        <v>7490</v>
      </c>
      <c r="Q282" t="s">
        <v>7490</v>
      </c>
      <c r="R282" t="s">
        <v>689</v>
      </c>
      <c r="S282" t="s">
        <v>689</v>
      </c>
      <c r="T282" t="s">
        <v>7490</v>
      </c>
      <c r="U282" t="s">
        <v>7490</v>
      </c>
      <c r="V282" t="s">
        <v>7490</v>
      </c>
      <c r="W282" t="s">
        <v>7490</v>
      </c>
      <c r="X282" t="s">
        <v>7490</v>
      </c>
      <c r="Y282" t="s">
        <v>689</v>
      </c>
      <c r="Z282" t="s">
        <v>689</v>
      </c>
      <c r="AA282" t="s">
        <v>7490</v>
      </c>
      <c r="AB282" t="s">
        <v>7490</v>
      </c>
    </row>
    <row r="283" spans="1:28">
      <c r="A283">
        <v>282</v>
      </c>
      <c r="B283" t="s">
        <v>1201</v>
      </c>
      <c r="H283" t="s">
        <v>1202</v>
      </c>
      <c r="I283" t="s">
        <v>1203</v>
      </c>
      <c r="J283">
        <v>0.23100000000000001</v>
      </c>
      <c r="K283" t="s">
        <v>1204</v>
      </c>
      <c r="L283">
        <v>159000</v>
      </c>
      <c r="N283">
        <v>19</v>
      </c>
      <c r="O283" t="s">
        <v>689</v>
      </c>
      <c r="P283" t="s">
        <v>7490</v>
      </c>
      <c r="Q283" t="s">
        <v>7490</v>
      </c>
      <c r="R283" t="s">
        <v>689</v>
      </c>
      <c r="S283" t="s">
        <v>689</v>
      </c>
      <c r="T283" t="s">
        <v>7490</v>
      </c>
      <c r="U283" t="s">
        <v>7490</v>
      </c>
      <c r="V283" t="s">
        <v>7490</v>
      </c>
      <c r="W283" t="s">
        <v>7490</v>
      </c>
      <c r="X283" t="s">
        <v>7490</v>
      </c>
      <c r="Y283" t="s">
        <v>689</v>
      </c>
      <c r="Z283" t="s">
        <v>689</v>
      </c>
      <c r="AA283" t="s">
        <v>7490</v>
      </c>
      <c r="AB283" t="s">
        <v>7490</v>
      </c>
    </row>
    <row r="284" spans="1:28">
      <c r="A284">
        <v>283</v>
      </c>
      <c r="B284" t="s">
        <v>1210</v>
      </c>
      <c r="H284" t="s">
        <v>1211</v>
      </c>
      <c r="I284" t="s">
        <v>1212</v>
      </c>
      <c r="J284">
        <v>-0.13200000000000001</v>
      </c>
      <c r="K284" t="s">
        <v>1213</v>
      </c>
      <c r="L284">
        <v>86259</v>
      </c>
      <c r="N284">
        <v>16</v>
      </c>
      <c r="O284" t="s">
        <v>86</v>
      </c>
      <c r="P284">
        <v>2016</v>
      </c>
      <c r="Q284">
        <v>2030</v>
      </c>
      <c r="R284" t="s">
        <v>86</v>
      </c>
      <c r="S284" t="s">
        <v>265</v>
      </c>
      <c r="T284" t="s">
        <v>7490</v>
      </c>
      <c r="U284" t="s">
        <v>7490</v>
      </c>
      <c r="V284" t="s">
        <v>7490</v>
      </c>
      <c r="W284" t="s">
        <v>7490</v>
      </c>
      <c r="X284" t="s">
        <v>7490</v>
      </c>
      <c r="Y284" t="s">
        <v>689</v>
      </c>
      <c r="Z284" t="s">
        <v>689</v>
      </c>
      <c r="AA284" t="s">
        <v>7490</v>
      </c>
      <c r="AB284" t="s">
        <v>7490</v>
      </c>
    </row>
    <row r="285" spans="1:28">
      <c r="A285">
        <v>284</v>
      </c>
      <c r="B285" t="s">
        <v>1218</v>
      </c>
      <c r="H285" t="s">
        <v>1219</v>
      </c>
      <c r="I285" t="s">
        <v>1220</v>
      </c>
      <c r="J285">
        <v>-0.58099999999999996</v>
      </c>
      <c r="K285" t="s">
        <v>1221</v>
      </c>
      <c r="L285">
        <v>37000</v>
      </c>
      <c r="N285">
        <v>3</v>
      </c>
      <c r="O285" t="s">
        <v>689</v>
      </c>
      <c r="P285" t="s">
        <v>7490</v>
      </c>
      <c r="Q285" t="s">
        <v>7490</v>
      </c>
      <c r="R285" t="s">
        <v>86</v>
      </c>
      <c r="S285" t="s">
        <v>870</v>
      </c>
      <c r="T285" t="s">
        <v>7490</v>
      </c>
      <c r="U285" t="s">
        <v>7490</v>
      </c>
      <c r="V285" t="s">
        <v>7490</v>
      </c>
      <c r="W285" t="s">
        <v>7490</v>
      </c>
      <c r="X285" t="s">
        <v>7490</v>
      </c>
      <c r="Y285" t="s">
        <v>689</v>
      </c>
      <c r="Z285" t="s">
        <v>689</v>
      </c>
      <c r="AA285" t="s">
        <v>7490</v>
      </c>
      <c r="AB285" t="s">
        <v>7490</v>
      </c>
    </row>
    <row r="286" spans="1:28">
      <c r="A286">
        <v>285</v>
      </c>
      <c r="B286" t="s">
        <v>1227</v>
      </c>
      <c r="D286" t="s">
        <v>7159</v>
      </c>
      <c r="H286" t="s">
        <v>1228</v>
      </c>
      <c r="I286" t="s">
        <v>1229</v>
      </c>
      <c r="J286">
        <v>-0.51400000000000001</v>
      </c>
      <c r="K286" t="s">
        <v>1230</v>
      </c>
      <c r="L286">
        <v>8750</v>
      </c>
      <c r="N286">
        <v>22</v>
      </c>
      <c r="O286" t="s">
        <v>689</v>
      </c>
      <c r="P286" t="s">
        <v>7490</v>
      </c>
      <c r="Q286" t="s">
        <v>7490</v>
      </c>
      <c r="R286" t="s">
        <v>689</v>
      </c>
      <c r="S286" t="s">
        <v>689</v>
      </c>
      <c r="T286" t="s">
        <v>7490</v>
      </c>
      <c r="U286" t="s">
        <v>7490</v>
      </c>
      <c r="V286" t="s">
        <v>7490</v>
      </c>
      <c r="W286" t="s">
        <v>7490</v>
      </c>
      <c r="X286" t="s">
        <v>7490</v>
      </c>
      <c r="Y286" t="s">
        <v>689</v>
      </c>
      <c r="Z286" t="s">
        <v>689</v>
      </c>
      <c r="AA286" t="s">
        <v>7490</v>
      </c>
      <c r="AB286" t="s">
        <v>7490</v>
      </c>
    </row>
    <row r="287" spans="1:28">
      <c r="A287">
        <v>286</v>
      </c>
      <c r="B287" t="s">
        <v>1231</v>
      </c>
      <c r="D287" t="s">
        <v>7166</v>
      </c>
      <c r="H287" t="s">
        <v>1232</v>
      </c>
      <c r="I287" t="s">
        <v>1233</v>
      </c>
      <c r="J287">
        <v>0.16900000000000001</v>
      </c>
      <c r="K287" t="s">
        <v>1234</v>
      </c>
      <c r="L287">
        <v>55545</v>
      </c>
      <c r="N287">
        <v>5</v>
      </c>
      <c r="O287" t="s">
        <v>689</v>
      </c>
      <c r="P287" t="s">
        <v>7490</v>
      </c>
      <c r="Q287" t="s">
        <v>7490</v>
      </c>
      <c r="R287" t="s">
        <v>689</v>
      </c>
      <c r="S287" t="s">
        <v>689</v>
      </c>
      <c r="T287" t="s">
        <v>7490</v>
      </c>
      <c r="U287" t="s">
        <v>7490</v>
      </c>
      <c r="V287" t="s">
        <v>7490</v>
      </c>
      <c r="W287" t="s">
        <v>7490</v>
      </c>
      <c r="X287" t="s">
        <v>7490</v>
      </c>
      <c r="Y287" t="s">
        <v>689</v>
      </c>
      <c r="Z287" t="s">
        <v>689</v>
      </c>
      <c r="AA287" t="s">
        <v>7490</v>
      </c>
      <c r="AB287" t="s">
        <v>7490</v>
      </c>
    </row>
    <row r="288" spans="1:28">
      <c r="A288">
        <v>287</v>
      </c>
      <c r="B288" t="s">
        <v>1483</v>
      </c>
      <c r="H288" t="s">
        <v>1484</v>
      </c>
      <c r="I288" t="s">
        <v>1485</v>
      </c>
      <c r="J288">
        <v>-0.19600000000000001</v>
      </c>
      <c r="K288" t="s">
        <v>1486</v>
      </c>
      <c r="L288">
        <v>75883</v>
      </c>
      <c r="N288">
        <v>31</v>
      </c>
      <c r="O288" t="s">
        <v>86</v>
      </c>
      <c r="P288">
        <v>2021</v>
      </c>
      <c r="Q288">
        <v>2025</v>
      </c>
      <c r="R288" t="s">
        <v>86</v>
      </c>
      <c r="S288" t="s">
        <v>7324</v>
      </c>
      <c r="T288" t="s">
        <v>674</v>
      </c>
      <c r="U288">
        <v>2030</v>
      </c>
      <c r="V288" t="s">
        <v>673</v>
      </c>
      <c r="W288" t="s">
        <v>674</v>
      </c>
      <c r="X288">
        <v>2040</v>
      </c>
      <c r="Y288" t="s">
        <v>86</v>
      </c>
      <c r="Z288" t="s">
        <v>86</v>
      </c>
      <c r="AA288">
        <v>2040</v>
      </c>
      <c r="AB288">
        <v>2040</v>
      </c>
    </row>
    <row r="289" spans="1:28">
      <c r="A289">
        <v>288</v>
      </c>
      <c r="B289" t="s">
        <v>1237</v>
      </c>
      <c r="H289" t="s">
        <v>1238</v>
      </c>
      <c r="I289" t="s">
        <v>1239</v>
      </c>
      <c r="J289">
        <v>-0.30199999999999999</v>
      </c>
      <c r="K289" t="s">
        <v>1240</v>
      </c>
      <c r="L289">
        <v>55524</v>
      </c>
      <c r="N289">
        <v>31</v>
      </c>
      <c r="O289" t="s">
        <v>689</v>
      </c>
      <c r="P289" t="s">
        <v>7490</v>
      </c>
      <c r="Q289" t="s">
        <v>7490</v>
      </c>
      <c r="R289" t="s">
        <v>86</v>
      </c>
      <c r="S289" t="s">
        <v>7324</v>
      </c>
      <c r="T289" t="s">
        <v>674</v>
      </c>
      <c r="U289" t="s">
        <v>3086</v>
      </c>
      <c r="V289" t="s">
        <v>7490</v>
      </c>
      <c r="W289" t="s">
        <v>7490</v>
      </c>
      <c r="X289" t="s">
        <v>7490</v>
      </c>
      <c r="Y289" t="s">
        <v>689</v>
      </c>
      <c r="Z289" t="s">
        <v>689</v>
      </c>
      <c r="AA289" t="s">
        <v>7490</v>
      </c>
      <c r="AB289" t="s">
        <v>7490</v>
      </c>
    </row>
    <row r="290" spans="1:28">
      <c r="A290">
        <v>289</v>
      </c>
      <c r="B290" t="s">
        <v>1254</v>
      </c>
      <c r="D290" t="s">
        <v>7159</v>
      </c>
      <c r="H290" t="s">
        <v>1255</v>
      </c>
      <c r="I290" t="s">
        <v>1256</v>
      </c>
      <c r="J290">
        <v>-1.355</v>
      </c>
      <c r="K290" t="s">
        <v>1257</v>
      </c>
      <c r="L290">
        <v>423143</v>
      </c>
      <c r="N290">
        <v>13</v>
      </c>
      <c r="O290" t="s">
        <v>689</v>
      </c>
      <c r="P290" t="s">
        <v>7490</v>
      </c>
      <c r="Q290" t="s">
        <v>7490</v>
      </c>
      <c r="R290" t="s">
        <v>86</v>
      </c>
      <c r="S290" t="s">
        <v>7324</v>
      </c>
      <c r="T290" t="s">
        <v>674</v>
      </c>
      <c r="U290">
        <v>2030</v>
      </c>
      <c r="V290" t="s">
        <v>673</v>
      </c>
      <c r="W290" t="s">
        <v>674</v>
      </c>
      <c r="X290">
        <v>2050</v>
      </c>
      <c r="Y290" t="s">
        <v>86</v>
      </c>
      <c r="Z290" t="s">
        <v>86</v>
      </c>
      <c r="AA290">
        <v>2050</v>
      </c>
      <c r="AB290">
        <v>2050</v>
      </c>
    </row>
    <row r="291" spans="1:28">
      <c r="A291">
        <v>290</v>
      </c>
      <c r="B291" t="s">
        <v>1266</v>
      </c>
      <c r="D291" t="s">
        <v>5602</v>
      </c>
      <c r="H291" t="s">
        <v>1267</v>
      </c>
      <c r="I291" t="s">
        <v>1268</v>
      </c>
      <c r="J291">
        <v>0.124</v>
      </c>
      <c r="K291" t="s">
        <v>1269</v>
      </c>
      <c r="L291">
        <v>79400</v>
      </c>
      <c r="N291">
        <v>19</v>
      </c>
      <c r="O291" t="s">
        <v>86</v>
      </c>
      <c r="P291">
        <v>2015</v>
      </c>
      <c r="Q291">
        <v>2025</v>
      </c>
      <c r="R291" t="s">
        <v>86</v>
      </c>
      <c r="S291" t="s">
        <v>7324</v>
      </c>
      <c r="T291" t="s">
        <v>674</v>
      </c>
      <c r="U291">
        <v>2030</v>
      </c>
      <c r="V291" t="s">
        <v>7490</v>
      </c>
      <c r="W291" t="s">
        <v>7490</v>
      </c>
      <c r="X291" t="s">
        <v>7490</v>
      </c>
      <c r="Y291" t="s">
        <v>689</v>
      </c>
      <c r="Z291" t="s">
        <v>689</v>
      </c>
      <c r="AA291" t="s">
        <v>7490</v>
      </c>
      <c r="AB291" t="s">
        <v>7490</v>
      </c>
    </row>
    <row r="292" spans="1:28">
      <c r="A292">
        <v>291</v>
      </c>
      <c r="B292" t="s">
        <v>1274</v>
      </c>
      <c r="H292" t="s">
        <v>1275</v>
      </c>
      <c r="I292" t="s">
        <v>1276</v>
      </c>
      <c r="J292">
        <v>0</v>
      </c>
      <c r="K292" t="s">
        <v>1277</v>
      </c>
      <c r="L292">
        <v>118508</v>
      </c>
      <c r="N292">
        <v>16</v>
      </c>
      <c r="O292" t="s">
        <v>689</v>
      </c>
      <c r="P292" t="s">
        <v>7490</v>
      </c>
      <c r="Q292" t="s">
        <v>7490</v>
      </c>
      <c r="R292" t="s">
        <v>86</v>
      </c>
      <c r="S292" t="s">
        <v>870</v>
      </c>
      <c r="T292" t="s">
        <v>7490</v>
      </c>
      <c r="U292" t="s">
        <v>7490</v>
      </c>
      <c r="V292" t="s">
        <v>7490</v>
      </c>
      <c r="W292" t="s">
        <v>7490</v>
      </c>
      <c r="X292" t="s">
        <v>7490</v>
      </c>
      <c r="Y292" t="s">
        <v>86</v>
      </c>
      <c r="Z292" t="s">
        <v>689</v>
      </c>
      <c r="AA292" t="s">
        <v>7490</v>
      </c>
      <c r="AB292" t="s">
        <v>7490</v>
      </c>
    </row>
    <row r="293" spans="1:28">
      <c r="A293">
        <v>292</v>
      </c>
      <c r="B293" t="s">
        <v>1280</v>
      </c>
      <c r="H293" t="s">
        <v>1281</v>
      </c>
      <c r="I293" t="s">
        <v>1282</v>
      </c>
      <c r="J293">
        <v>0.28599999999999998</v>
      </c>
      <c r="K293" t="s">
        <v>1283</v>
      </c>
      <c r="L293">
        <v>40000</v>
      </c>
      <c r="N293">
        <v>5</v>
      </c>
      <c r="O293" t="s">
        <v>86</v>
      </c>
      <c r="P293">
        <v>2015</v>
      </c>
      <c r="Q293">
        <v>2020</v>
      </c>
      <c r="R293" t="s">
        <v>86</v>
      </c>
      <c r="S293" t="s">
        <v>7324</v>
      </c>
      <c r="T293" t="s">
        <v>674</v>
      </c>
      <c r="U293">
        <v>2025</v>
      </c>
      <c r="V293" t="s">
        <v>7490</v>
      </c>
      <c r="W293" t="s">
        <v>7490</v>
      </c>
      <c r="X293" t="s">
        <v>7490</v>
      </c>
      <c r="Y293" t="s">
        <v>689</v>
      </c>
      <c r="Z293" t="s">
        <v>689</v>
      </c>
      <c r="AA293" t="s">
        <v>7490</v>
      </c>
      <c r="AB293" t="s">
        <v>7490</v>
      </c>
    </row>
    <row r="294" spans="1:28">
      <c r="A294">
        <v>293</v>
      </c>
      <c r="B294" t="s">
        <v>270</v>
      </c>
      <c r="D294" t="s">
        <v>7166</v>
      </c>
      <c r="H294" t="s">
        <v>271</v>
      </c>
      <c r="I294" t="s">
        <v>272</v>
      </c>
      <c r="J294">
        <v>0.122</v>
      </c>
      <c r="K294" t="s">
        <v>273</v>
      </c>
      <c r="L294">
        <v>78644</v>
      </c>
      <c r="N294">
        <v>29</v>
      </c>
      <c r="O294" t="s">
        <v>689</v>
      </c>
      <c r="P294" t="s">
        <v>7490</v>
      </c>
      <c r="Q294" t="s">
        <v>7490</v>
      </c>
      <c r="R294" t="s">
        <v>689</v>
      </c>
      <c r="S294" t="s">
        <v>689</v>
      </c>
      <c r="T294" t="s">
        <v>7490</v>
      </c>
      <c r="U294" t="s">
        <v>7490</v>
      </c>
      <c r="V294" t="s">
        <v>7490</v>
      </c>
      <c r="W294" t="s">
        <v>7490</v>
      </c>
      <c r="X294" t="s">
        <v>7490</v>
      </c>
      <c r="Y294" t="s">
        <v>689</v>
      </c>
      <c r="Z294" t="s">
        <v>689</v>
      </c>
      <c r="AA294" t="s">
        <v>7490</v>
      </c>
      <c r="AB294" t="s">
        <v>7490</v>
      </c>
    </row>
    <row r="295" spans="1:28">
      <c r="A295">
        <v>294</v>
      </c>
      <c r="B295" t="s">
        <v>1284</v>
      </c>
      <c r="H295" t="s">
        <v>1285</v>
      </c>
      <c r="I295" t="s">
        <v>1286</v>
      </c>
      <c r="J295">
        <v>1.2E-2</v>
      </c>
      <c r="K295" t="s">
        <v>1287</v>
      </c>
      <c r="L295">
        <v>55489</v>
      </c>
      <c r="N295">
        <v>31</v>
      </c>
      <c r="O295" t="s">
        <v>689</v>
      </c>
      <c r="P295" t="s">
        <v>7490</v>
      </c>
      <c r="Q295" t="s">
        <v>7490</v>
      </c>
      <c r="R295" t="s">
        <v>86</v>
      </c>
      <c r="S295" t="s">
        <v>7324</v>
      </c>
      <c r="T295" t="s">
        <v>674</v>
      </c>
      <c r="U295" t="s">
        <v>3086</v>
      </c>
      <c r="V295" t="s">
        <v>7490</v>
      </c>
      <c r="W295" t="s">
        <v>7490</v>
      </c>
      <c r="X295" t="s">
        <v>7490</v>
      </c>
      <c r="Y295" t="s">
        <v>689</v>
      </c>
      <c r="Z295" t="s">
        <v>689</v>
      </c>
      <c r="AA295" t="s">
        <v>7490</v>
      </c>
      <c r="AB295" t="s">
        <v>7490</v>
      </c>
    </row>
    <row r="296" spans="1:28">
      <c r="A296">
        <v>295</v>
      </c>
      <c r="B296" t="s">
        <v>1296</v>
      </c>
      <c r="D296" t="s">
        <v>7159</v>
      </c>
      <c r="H296" t="s">
        <v>1297</v>
      </c>
      <c r="I296" t="s">
        <v>1298</v>
      </c>
      <c r="J296">
        <v>2.9000000000000001E-2</v>
      </c>
      <c r="K296" t="s">
        <v>1299</v>
      </c>
      <c r="L296">
        <v>126108</v>
      </c>
      <c r="N296">
        <v>13</v>
      </c>
      <c r="O296" t="s">
        <v>689</v>
      </c>
      <c r="P296" t="s">
        <v>7490</v>
      </c>
      <c r="Q296" t="s">
        <v>7490</v>
      </c>
      <c r="R296" t="s">
        <v>86</v>
      </c>
      <c r="S296" t="s">
        <v>7324</v>
      </c>
      <c r="T296" t="s">
        <v>674</v>
      </c>
      <c r="U296">
        <v>2030</v>
      </c>
      <c r="V296" t="s">
        <v>673</v>
      </c>
      <c r="W296" t="s">
        <v>674</v>
      </c>
      <c r="X296">
        <v>2050</v>
      </c>
      <c r="Y296" t="s">
        <v>86</v>
      </c>
      <c r="Z296" t="s">
        <v>86</v>
      </c>
      <c r="AA296">
        <v>2050</v>
      </c>
      <c r="AB296">
        <v>2050</v>
      </c>
    </row>
    <row r="297" spans="1:28">
      <c r="A297">
        <v>296</v>
      </c>
      <c r="B297" t="s">
        <v>752</v>
      </c>
      <c r="H297" t="s">
        <v>753</v>
      </c>
      <c r="I297" t="s">
        <v>754</v>
      </c>
      <c r="J297">
        <v>0</v>
      </c>
      <c r="K297" t="s">
        <v>755</v>
      </c>
      <c r="L297">
        <v>296662</v>
      </c>
      <c r="N297">
        <v>31</v>
      </c>
      <c r="O297" t="s">
        <v>689</v>
      </c>
      <c r="P297" t="s">
        <v>7490</v>
      </c>
      <c r="Q297" t="s">
        <v>7490</v>
      </c>
      <c r="R297" t="s">
        <v>86</v>
      </c>
      <c r="S297" t="s">
        <v>7324</v>
      </c>
      <c r="T297" t="s">
        <v>674</v>
      </c>
      <c r="U297">
        <v>2034</v>
      </c>
      <c r="V297" t="s">
        <v>673</v>
      </c>
      <c r="W297" t="s">
        <v>674</v>
      </c>
      <c r="X297">
        <v>2040</v>
      </c>
      <c r="Y297" t="s">
        <v>86</v>
      </c>
      <c r="Z297" t="s">
        <v>86</v>
      </c>
      <c r="AA297">
        <v>2040</v>
      </c>
      <c r="AB297">
        <v>2040</v>
      </c>
    </row>
    <row r="298" spans="1:28">
      <c r="A298">
        <v>297</v>
      </c>
      <c r="B298" t="s">
        <v>1304</v>
      </c>
      <c r="H298" t="s">
        <v>1305</v>
      </c>
      <c r="I298" t="s">
        <v>1306</v>
      </c>
      <c r="J298">
        <v>0.33200000000000002</v>
      </c>
      <c r="K298" t="s">
        <v>1307</v>
      </c>
      <c r="L298">
        <v>43688</v>
      </c>
      <c r="N298">
        <v>7</v>
      </c>
      <c r="O298" t="s">
        <v>689</v>
      </c>
      <c r="P298" t="s">
        <v>7490</v>
      </c>
      <c r="Q298" t="s">
        <v>7490</v>
      </c>
      <c r="R298" t="s">
        <v>689</v>
      </c>
      <c r="S298" t="s">
        <v>689</v>
      </c>
      <c r="T298" t="s">
        <v>7490</v>
      </c>
      <c r="U298" t="s">
        <v>7490</v>
      </c>
      <c r="V298" t="s">
        <v>7490</v>
      </c>
      <c r="W298" t="s">
        <v>7490</v>
      </c>
      <c r="X298" t="s">
        <v>7490</v>
      </c>
      <c r="Y298" t="s">
        <v>689</v>
      </c>
      <c r="Z298" t="s">
        <v>689</v>
      </c>
      <c r="AA298" t="s">
        <v>7490</v>
      </c>
      <c r="AB298" t="s">
        <v>7490</v>
      </c>
    </row>
    <row r="299" spans="1:28">
      <c r="A299">
        <v>298</v>
      </c>
      <c r="B299" t="s">
        <v>1308</v>
      </c>
      <c r="D299" t="s">
        <v>7166</v>
      </c>
      <c r="H299" t="s">
        <v>1309</v>
      </c>
      <c r="I299" t="s">
        <v>1310</v>
      </c>
      <c r="J299">
        <v>1E-3</v>
      </c>
      <c r="K299" t="s">
        <v>1311</v>
      </c>
      <c r="L299">
        <v>72352</v>
      </c>
      <c r="N299">
        <v>2</v>
      </c>
      <c r="O299" t="s">
        <v>689</v>
      </c>
      <c r="P299" t="s">
        <v>7490</v>
      </c>
      <c r="Q299" t="s">
        <v>7490</v>
      </c>
      <c r="R299" t="s">
        <v>689</v>
      </c>
      <c r="S299" t="s">
        <v>689</v>
      </c>
      <c r="T299" t="s">
        <v>7490</v>
      </c>
      <c r="U299" t="s">
        <v>7490</v>
      </c>
      <c r="V299" t="s">
        <v>7490</v>
      </c>
      <c r="W299" t="s">
        <v>7490</v>
      </c>
      <c r="X299" t="s">
        <v>7490</v>
      </c>
      <c r="Y299" t="s">
        <v>689</v>
      </c>
      <c r="Z299" t="s">
        <v>689</v>
      </c>
      <c r="AA299" t="s">
        <v>7490</v>
      </c>
      <c r="AB299" t="s">
        <v>7490</v>
      </c>
    </row>
    <row r="300" spans="1:28">
      <c r="A300">
        <v>299</v>
      </c>
      <c r="B300" t="s">
        <v>1262</v>
      </c>
      <c r="H300" t="s">
        <v>1263</v>
      </c>
      <c r="I300" t="s">
        <v>1264</v>
      </c>
      <c r="J300">
        <v>-0.28299999999999997</v>
      </c>
      <c r="K300" t="s">
        <v>1265</v>
      </c>
      <c r="L300">
        <v>17123</v>
      </c>
      <c r="N300">
        <v>12</v>
      </c>
      <c r="O300" t="s">
        <v>86</v>
      </c>
      <c r="P300">
        <v>2022</v>
      </c>
      <c r="Q300">
        <v>2025</v>
      </c>
      <c r="R300" t="s">
        <v>86</v>
      </c>
      <c r="S300" t="s">
        <v>7324</v>
      </c>
      <c r="T300" t="s">
        <v>674</v>
      </c>
      <c r="U300" t="s">
        <v>3086</v>
      </c>
      <c r="V300" t="s">
        <v>673</v>
      </c>
      <c r="W300" t="s">
        <v>674</v>
      </c>
      <c r="X300" t="s">
        <v>4274</v>
      </c>
      <c r="Y300" t="s">
        <v>86</v>
      </c>
      <c r="Z300" t="s">
        <v>86</v>
      </c>
      <c r="AA300" t="s">
        <v>4274</v>
      </c>
      <c r="AB300" t="s">
        <v>4274</v>
      </c>
    </row>
    <row r="301" spans="1:28">
      <c r="A301">
        <v>300</v>
      </c>
      <c r="B301" t="s">
        <v>1323</v>
      </c>
      <c r="D301" t="s">
        <v>7166</v>
      </c>
      <c r="H301" t="s">
        <v>1324</v>
      </c>
      <c r="I301" t="s">
        <v>1325</v>
      </c>
      <c r="J301">
        <v>19.577999999999999</v>
      </c>
      <c r="K301" t="s">
        <v>1326</v>
      </c>
      <c r="L301">
        <v>40000</v>
      </c>
      <c r="N301">
        <v>31</v>
      </c>
      <c r="O301" t="s">
        <v>689</v>
      </c>
      <c r="P301" t="s">
        <v>7490</v>
      </c>
      <c r="Q301" t="s">
        <v>7490</v>
      </c>
      <c r="R301" t="s">
        <v>689</v>
      </c>
      <c r="S301" t="s">
        <v>689</v>
      </c>
      <c r="T301" t="s">
        <v>7490</v>
      </c>
      <c r="U301" t="s">
        <v>7490</v>
      </c>
      <c r="V301" t="s">
        <v>7490</v>
      </c>
      <c r="W301" t="s">
        <v>7490</v>
      </c>
      <c r="X301" t="s">
        <v>7490</v>
      </c>
      <c r="Y301" t="s">
        <v>689</v>
      </c>
      <c r="Z301" t="s">
        <v>689</v>
      </c>
      <c r="AA301" t="s">
        <v>7490</v>
      </c>
      <c r="AB301" t="s">
        <v>7490</v>
      </c>
    </row>
    <row r="302" spans="1:28">
      <c r="A302">
        <v>301</v>
      </c>
      <c r="B302" t="s">
        <v>310</v>
      </c>
      <c r="H302" t="s">
        <v>311</v>
      </c>
      <c r="I302" t="s">
        <v>312</v>
      </c>
      <c r="J302">
        <v>0</v>
      </c>
      <c r="K302" t="s">
        <v>313</v>
      </c>
      <c r="L302">
        <v>92815</v>
      </c>
      <c r="N302">
        <v>31</v>
      </c>
      <c r="O302" t="s">
        <v>689</v>
      </c>
      <c r="P302" t="s">
        <v>7490</v>
      </c>
      <c r="Q302" t="s">
        <v>7490</v>
      </c>
      <c r="R302" t="s">
        <v>86</v>
      </c>
      <c r="S302" t="s">
        <v>7324</v>
      </c>
      <c r="T302" t="s">
        <v>674</v>
      </c>
      <c r="U302">
        <v>2029</v>
      </c>
      <c r="V302" t="s">
        <v>673</v>
      </c>
      <c r="W302" t="s">
        <v>674</v>
      </c>
      <c r="X302">
        <v>2050</v>
      </c>
      <c r="Y302" t="s">
        <v>86</v>
      </c>
      <c r="Z302" t="s">
        <v>86</v>
      </c>
      <c r="AA302">
        <v>2050</v>
      </c>
      <c r="AB302">
        <v>2050</v>
      </c>
    </row>
    <row r="303" spans="1:28">
      <c r="A303">
        <v>302</v>
      </c>
      <c r="B303" t="s">
        <v>1713</v>
      </c>
      <c r="H303" t="s">
        <v>1714</v>
      </c>
      <c r="I303" t="s">
        <v>1715</v>
      </c>
      <c r="J303">
        <v>5.3999999999999999E-2</v>
      </c>
      <c r="K303" t="s">
        <v>1716</v>
      </c>
      <c r="L303">
        <v>158413</v>
      </c>
      <c r="N303">
        <v>31</v>
      </c>
      <c r="O303" t="s">
        <v>689</v>
      </c>
      <c r="P303" t="s">
        <v>7490</v>
      </c>
      <c r="Q303" t="s">
        <v>7490</v>
      </c>
      <c r="R303" t="s">
        <v>86</v>
      </c>
      <c r="S303" t="s">
        <v>7324</v>
      </c>
      <c r="T303" t="s">
        <v>674</v>
      </c>
      <c r="U303">
        <v>2030</v>
      </c>
      <c r="V303" t="s">
        <v>673</v>
      </c>
      <c r="W303" t="s">
        <v>674</v>
      </c>
      <c r="X303">
        <v>2050</v>
      </c>
      <c r="Y303" t="s">
        <v>86</v>
      </c>
      <c r="Z303" t="s">
        <v>86</v>
      </c>
      <c r="AA303">
        <v>2050</v>
      </c>
      <c r="AB303">
        <v>2050</v>
      </c>
    </row>
    <row r="304" spans="1:28">
      <c r="A304">
        <v>303</v>
      </c>
      <c r="B304" t="s">
        <v>1331</v>
      </c>
      <c r="H304" t="s">
        <v>1332</v>
      </c>
      <c r="I304" t="s">
        <v>1333</v>
      </c>
      <c r="J304">
        <v>0.13200000000000001</v>
      </c>
      <c r="K304" t="s">
        <v>1334</v>
      </c>
      <c r="L304">
        <v>131988</v>
      </c>
      <c r="N304">
        <v>3</v>
      </c>
      <c r="O304" t="s">
        <v>689</v>
      </c>
      <c r="P304" t="s">
        <v>7490</v>
      </c>
      <c r="Q304" t="s">
        <v>7490</v>
      </c>
      <c r="R304" t="s">
        <v>689</v>
      </c>
      <c r="S304" t="s">
        <v>689</v>
      </c>
      <c r="T304" t="s">
        <v>7490</v>
      </c>
      <c r="U304" t="s">
        <v>7490</v>
      </c>
      <c r="V304" t="s">
        <v>7490</v>
      </c>
      <c r="W304" t="s">
        <v>7490</v>
      </c>
      <c r="X304" t="s">
        <v>7490</v>
      </c>
      <c r="Y304" t="s">
        <v>689</v>
      </c>
      <c r="Z304" t="s">
        <v>689</v>
      </c>
      <c r="AA304" t="s">
        <v>7490</v>
      </c>
      <c r="AB304" t="s">
        <v>7490</v>
      </c>
    </row>
    <row r="305" spans="1:28">
      <c r="A305">
        <v>304</v>
      </c>
      <c r="B305" t="s">
        <v>1337</v>
      </c>
      <c r="D305" t="s">
        <v>7159</v>
      </c>
      <c r="H305" t="s">
        <v>1338</v>
      </c>
      <c r="I305" t="s">
        <v>1339</v>
      </c>
      <c r="J305">
        <v>-0.48</v>
      </c>
      <c r="K305" t="s">
        <v>1340</v>
      </c>
      <c r="L305">
        <v>4200</v>
      </c>
      <c r="N305">
        <v>10</v>
      </c>
      <c r="O305" t="s">
        <v>689</v>
      </c>
      <c r="P305" t="s">
        <v>7490</v>
      </c>
      <c r="Q305" t="s">
        <v>7490</v>
      </c>
      <c r="R305" t="s">
        <v>689</v>
      </c>
      <c r="S305" t="s">
        <v>689</v>
      </c>
      <c r="T305" t="s">
        <v>7490</v>
      </c>
      <c r="U305" t="s">
        <v>7490</v>
      </c>
      <c r="V305" t="s">
        <v>7490</v>
      </c>
      <c r="W305" t="s">
        <v>7490</v>
      </c>
      <c r="X305" t="s">
        <v>7490</v>
      </c>
      <c r="Y305" t="s">
        <v>689</v>
      </c>
      <c r="Z305" t="s">
        <v>689</v>
      </c>
      <c r="AA305" t="s">
        <v>7490</v>
      </c>
      <c r="AB305" t="s">
        <v>7490</v>
      </c>
    </row>
    <row r="306" spans="1:28">
      <c r="A306">
        <v>305</v>
      </c>
      <c r="B306" t="s">
        <v>1959</v>
      </c>
      <c r="D306" t="s">
        <v>7166</v>
      </c>
      <c r="H306" t="s">
        <v>1960</v>
      </c>
      <c r="I306" t="s">
        <v>1961</v>
      </c>
      <c r="J306">
        <v>0.251</v>
      </c>
      <c r="K306" t="s">
        <v>1962</v>
      </c>
      <c r="L306">
        <v>29976</v>
      </c>
      <c r="N306">
        <v>12</v>
      </c>
      <c r="O306" t="s">
        <v>689</v>
      </c>
      <c r="P306" t="s">
        <v>7490</v>
      </c>
      <c r="Q306" t="s">
        <v>7490</v>
      </c>
      <c r="R306" t="s">
        <v>689</v>
      </c>
      <c r="S306" t="s">
        <v>689</v>
      </c>
      <c r="T306" t="s">
        <v>7490</v>
      </c>
      <c r="U306" t="s">
        <v>7490</v>
      </c>
      <c r="V306" t="s">
        <v>7490</v>
      </c>
      <c r="W306" t="s">
        <v>7490</v>
      </c>
      <c r="X306" t="s">
        <v>7490</v>
      </c>
      <c r="Y306" t="s">
        <v>689</v>
      </c>
      <c r="Z306" t="s">
        <v>689</v>
      </c>
      <c r="AA306" t="s">
        <v>7490</v>
      </c>
      <c r="AB306" t="s">
        <v>7490</v>
      </c>
    </row>
    <row r="307" spans="1:28">
      <c r="A307">
        <v>306</v>
      </c>
      <c r="B307" t="s">
        <v>1341</v>
      </c>
      <c r="D307" t="s">
        <v>7166</v>
      </c>
      <c r="H307" t="s">
        <v>1342</v>
      </c>
      <c r="I307" t="s">
        <v>1343</v>
      </c>
      <c r="J307">
        <v>2.3E-2</v>
      </c>
      <c r="K307" t="s">
        <v>1344</v>
      </c>
      <c r="L307">
        <v>69722</v>
      </c>
      <c r="N307">
        <v>28</v>
      </c>
      <c r="O307" t="s">
        <v>689</v>
      </c>
      <c r="P307" t="s">
        <v>7490</v>
      </c>
      <c r="Q307" t="s">
        <v>7490</v>
      </c>
      <c r="R307" t="s">
        <v>689</v>
      </c>
      <c r="S307" t="s">
        <v>689</v>
      </c>
      <c r="T307" t="s">
        <v>7490</v>
      </c>
      <c r="U307" t="s">
        <v>7490</v>
      </c>
      <c r="V307" t="s">
        <v>7490</v>
      </c>
      <c r="W307" t="s">
        <v>7490</v>
      </c>
      <c r="X307" t="s">
        <v>7490</v>
      </c>
      <c r="Y307" t="s">
        <v>689</v>
      </c>
      <c r="Z307" t="s">
        <v>689</v>
      </c>
      <c r="AA307" t="s">
        <v>7490</v>
      </c>
      <c r="AB307" t="s">
        <v>7490</v>
      </c>
    </row>
    <row r="308" spans="1:28">
      <c r="A308">
        <v>307</v>
      </c>
      <c r="B308" t="s">
        <v>2152</v>
      </c>
      <c r="H308" t="s">
        <v>2153</v>
      </c>
      <c r="I308" t="s">
        <v>2154</v>
      </c>
      <c r="J308">
        <v>1.4999999999999999E-2</v>
      </c>
      <c r="K308" t="s">
        <v>2155</v>
      </c>
      <c r="L308">
        <v>92690</v>
      </c>
      <c r="N308">
        <v>31</v>
      </c>
      <c r="O308" t="s">
        <v>689</v>
      </c>
      <c r="P308" t="s">
        <v>7490</v>
      </c>
      <c r="Q308" t="s">
        <v>7490</v>
      </c>
      <c r="R308" t="s">
        <v>86</v>
      </c>
      <c r="S308" t="s">
        <v>7324</v>
      </c>
      <c r="T308" t="s">
        <v>674</v>
      </c>
      <c r="U308">
        <v>2034</v>
      </c>
      <c r="V308" t="s">
        <v>7490</v>
      </c>
      <c r="W308" t="s">
        <v>7490</v>
      </c>
      <c r="X308" t="s">
        <v>7490</v>
      </c>
      <c r="Y308" t="s">
        <v>86</v>
      </c>
      <c r="Z308" t="s">
        <v>689</v>
      </c>
      <c r="AA308" t="s">
        <v>7490</v>
      </c>
      <c r="AB308" t="s">
        <v>7490</v>
      </c>
    </row>
    <row r="309" spans="1:28">
      <c r="A309">
        <v>308</v>
      </c>
      <c r="B309" t="s">
        <v>1000</v>
      </c>
      <c r="D309" t="s">
        <v>7159</v>
      </c>
      <c r="H309" t="s">
        <v>1001</v>
      </c>
      <c r="I309" t="s">
        <v>1002</v>
      </c>
      <c r="J309">
        <v>0.84299999999999997</v>
      </c>
      <c r="K309" t="s">
        <v>1003</v>
      </c>
      <c r="L309">
        <v>34097</v>
      </c>
      <c r="N309">
        <v>3</v>
      </c>
      <c r="O309" t="s">
        <v>86</v>
      </c>
      <c r="P309">
        <v>2023</v>
      </c>
      <c r="Q309">
        <v>2040</v>
      </c>
      <c r="R309" t="s">
        <v>689</v>
      </c>
      <c r="S309" t="s">
        <v>689</v>
      </c>
      <c r="T309" t="s">
        <v>7490</v>
      </c>
      <c r="U309" t="s">
        <v>7490</v>
      </c>
      <c r="V309" t="s">
        <v>7490</v>
      </c>
      <c r="W309" t="s">
        <v>7490</v>
      </c>
      <c r="X309" t="s">
        <v>7490</v>
      </c>
      <c r="Y309" t="s">
        <v>689</v>
      </c>
      <c r="Z309" t="s">
        <v>689</v>
      </c>
      <c r="AA309" t="s">
        <v>7490</v>
      </c>
      <c r="AB309" t="s">
        <v>7490</v>
      </c>
    </row>
    <row r="310" spans="1:28">
      <c r="A310">
        <v>309</v>
      </c>
      <c r="B310" t="s">
        <v>1345</v>
      </c>
      <c r="D310" t="s">
        <v>7166</v>
      </c>
      <c r="H310" t="s">
        <v>1346</v>
      </c>
      <c r="I310" t="s">
        <v>1347</v>
      </c>
      <c r="J310">
        <v>0.21299999999999999</v>
      </c>
      <c r="K310" t="s">
        <v>1348</v>
      </c>
      <c r="L310">
        <v>62987</v>
      </c>
      <c r="N310">
        <v>13</v>
      </c>
      <c r="O310" t="s">
        <v>689</v>
      </c>
      <c r="P310" t="s">
        <v>7490</v>
      </c>
      <c r="Q310" t="s">
        <v>7490</v>
      </c>
      <c r="R310" t="s">
        <v>86</v>
      </c>
      <c r="S310" t="s">
        <v>7324</v>
      </c>
      <c r="T310" t="s">
        <v>674</v>
      </c>
      <c r="U310">
        <v>2030</v>
      </c>
      <c r="V310" t="s">
        <v>673</v>
      </c>
      <c r="W310" t="s">
        <v>674</v>
      </c>
      <c r="X310">
        <v>2045</v>
      </c>
      <c r="Y310" t="s">
        <v>86</v>
      </c>
      <c r="Z310" t="s">
        <v>86</v>
      </c>
      <c r="AA310">
        <v>2045</v>
      </c>
      <c r="AB310">
        <v>2045</v>
      </c>
    </row>
    <row r="311" spans="1:28">
      <c r="A311">
        <v>310</v>
      </c>
      <c r="B311" t="s">
        <v>1362</v>
      </c>
      <c r="D311" t="s">
        <v>7166</v>
      </c>
      <c r="H311" t="s">
        <v>1363</v>
      </c>
      <c r="I311" t="s">
        <v>1364</v>
      </c>
      <c r="J311">
        <v>2.202</v>
      </c>
      <c r="K311" t="s">
        <v>1365</v>
      </c>
      <c r="L311">
        <v>38018</v>
      </c>
      <c r="N311">
        <v>12</v>
      </c>
      <c r="O311" t="s">
        <v>689</v>
      </c>
      <c r="P311" t="s">
        <v>7490</v>
      </c>
      <c r="Q311" t="s">
        <v>7490</v>
      </c>
      <c r="R311" t="s">
        <v>689</v>
      </c>
      <c r="S311" t="s">
        <v>689</v>
      </c>
      <c r="T311" t="s">
        <v>7490</v>
      </c>
      <c r="U311" t="s">
        <v>7490</v>
      </c>
      <c r="V311" t="s">
        <v>7490</v>
      </c>
      <c r="W311" t="s">
        <v>7490</v>
      </c>
      <c r="X311" t="s">
        <v>7490</v>
      </c>
      <c r="Y311" t="s">
        <v>689</v>
      </c>
      <c r="Z311" t="s">
        <v>689</v>
      </c>
      <c r="AA311" t="s">
        <v>7490</v>
      </c>
      <c r="AB311" t="s">
        <v>7490</v>
      </c>
    </row>
    <row r="312" spans="1:28">
      <c r="A312">
        <v>311</v>
      </c>
      <c r="B312" t="s">
        <v>1371</v>
      </c>
      <c r="H312" t="s">
        <v>1372</v>
      </c>
      <c r="I312" t="s">
        <v>1373</v>
      </c>
      <c r="J312">
        <v>0</v>
      </c>
      <c r="K312" t="s">
        <v>1374</v>
      </c>
      <c r="L312">
        <v>32065</v>
      </c>
      <c r="N312">
        <v>6</v>
      </c>
      <c r="O312" t="s">
        <v>86</v>
      </c>
      <c r="P312">
        <v>2020</v>
      </c>
      <c r="Q312">
        <v>2050</v>
      </c>
      <c r="R312" t="s">
        <v>86</v>
      </c>
      <c r="S312" t="s">
        <v>265</v>
      </c>
      <c r="T312" t="s">
        <v>7490</v>
      </c>
      <c r="U312" t="s">
        <v>7490</v>
      </c>
      <c r="V312" t="s">
        <v>7490</v>
      </c>
      <c r="W312" t="s">
        <v>7490</v>
      </c>
      <c r="X312" t="s">
        <v>7490</v>
      </c>
      <c r="Y312" t="s">
        <v>689</v>
      </c>
      <c r="Z312" t="s">
        <v>689</v>
      </c>
      <c r="AA312" t="s">
        <v>7490</v>
      </c>
      <c r="AB312" t="s">
        <v>7490</v>
      </c>
    </row>
    <row r="313" spans="1:28">
      <c r="A313">
        <v>312</v>
      </c>
      <c r="B313" t="s">
        <v>1065</v>
      </c>
      <c r="H313" t="s">
        <v>1066</v>
      </c>
      <c r="I313" t="s">
        <v>1067</v>
      </c>
      <c r="J313">
        <v>0.16900000000000001</v>
      </c>
      <c r="K313" t="s">
        <v>1068</v>
      </c>
      <c r="L313">
        <v>41689</v>
      </c>
      <c r="N313">
        <v>21</v>
      </c>
      <c r="O313" t="s">
        <v>689</v>
      </c>
      <c r="P313" t="s">
        <v>7490</v>
      </c>
      <c r="Q313" t="s">
        <v>7490</v>
      </c>
      <c r="R313" t="s">
        <v>86</v>
      </c>
      <c r="S313" t="s">
        <v>7324</v>
      </c>
      <c r="T313" t="s">
        <v>674</v>
      </c>
      <c r="U313">
        <v>2030</v>
      </c>
      <c r="V313" t="s">
        <v>673</v>
      </c>
      <c r="W313" t="s">
        <v>674</v>
      </c>
      <c r="X313">
        <v>2039</v>
      </c>
      <c r="Y313" t="s">
        <v>86</v>
      </c>
      <c r="Z313" t="s">
        <v>86</v>
      </c>
      <c r="AA313">
        <v>2039</v>
      </c>
      <c r="AB313">
        <v>2039</v>
      </c>
    </row>
    <row r="314" spans="1:28">
      <c r="A314">
        <v>313</v>
      </c>
      <c r="B314" t="s">
        <v>2128</v>
      </c>
      <c r="D314" t="s">
        <v>7159</v>
      </c>
      <c r="H314" t="s">
        <v>2129</v>
      </c>
      <c r="I314" t="s">
        <v>2130</v>
      </c>
      <c r="J314">
        <v>0.17199999999999999</v>
      </c>
      <c r="K314" t="s">
        <v>2131</v>
      </c>
      <c r="L314">
        <v>214041</v>
      </c>
      <c r="N314">
        <v>23</v>
      </c>
      <c r="O314" t="s">
        <v>689</v>
      </c>
      <c r="P314" t="s">
        <v>7490</v>
      </c>
      <c r="Q314" t="s">
        <v>7490</v>
      </c>
      <c r="R314" t="s">
        <v>86</v>
      </c>
      <c r="S314" t="s">
        <v>7324</v>
      </c>
      <c r="T314" t="s">
        <v>674</v>
      </c>
      <c r="U314">
        <v>2032</v>
      </c>
      <c r="V314" t="s">
        <v>673</v>
      </c>
      <c r="W314" t="s">
        <v>674</v>
      </c>
      <c r="X314">
        <v>2050</v>
      </c>
      <c r="Y314" t="s">
        <v>86</v>
      </c>
      <c r="Z314" t="s">
        <v>86</v>
      </c>
      <c r="AA314">
        <v>2050</v>
      </c>
      <c r="AB314">
        <v>2050</v>
      </c>
    </row>
    <row r="315" spans="1:28">
      <c r="A315">
        <v>314</v>
      </c>
      <c r="B315" t="s">
        <v>358</v>
      </c>
      <c r="H315" t="s">
        <v>359</v>
      </c>
      <c r="I315" t="s">
        <v>360</v>
      </c>
      <c r="J315">
        <v>-2.1150000000000002</v>
      </c>
      <c r="K315" t="s">
        <v>361</v>
      </c>
      <c r="L315">
        <v>34100</v>
      </c>
      <c r="N315">
        <v>22</v>
      </c>
      <c r="O315" t="s">
        <v>689</v>
      </c>
      <c r="P315" t="s">
        <v>7490</v>
      </c>
      <c r="Q315" t="s">
        <v>7490</v>
      </c>
      <c r="R315" t="s">
        <v>86</v>
      </c>
      <c r="S315" t="s">
        <v>7324</v>
      </c>
      <c r="T315" t="s">
        <v>674</v>
      </c>
      <c r="U315">
        <v>2030</v>
      </c>
      <c r="V315" t="s">
        <v>7490</v>
      </c>
      <c r="W315" t="s">
        <v>7490</v>
      </c>
      <c r="X315" t="s">
        <v>7490</v>
      </c>
      <c r="Y315" t="s">
        <v>689</v>
      </c>
      <c r="Z315" t="s">
        <v>689</v>
      </c>
      <c r="AA315" t="s">
        <v>7490</v>
      </c>
      <c r="AB315" t="s">
        <v>7490</v>
      </c>
    </row>
    <row r="316" spans="1:28">
      <c r="A316">
        <v>315</v>
      </c>
      <c r="B316" t="s">
        <v>1383</v>
      </c>
      <c r="D316" t="s">
        <v>7166</v>
      </c>
      <c r="H316" t="s">
        <v>1384</v>
      </c>
      <c r="I316" t="s">
        <v>1385</v>
      </c>
      <c r="J316">
        <v>-0.127</v>
      </c>
      <c r="K316" t="s">
        <v>1386</v>
      </c>
      <c r="L316">
        <v>10777</v>
      </c>
      <c r="N316">
        <v>18</v>
      </c>
      <c r="O316" t="s">
        <v>689</v>
      </c>
      <c r="P316" t="s">
        <v>7490</v>
      </c>
      <c r="Q316" t="s">
        <v>7490</v>
      </c>
      <c r="R316" t="s">
        <v>86</v>
      </c>
      <c r="S316" t="s">
        <v>7324</v>
      </c>
      <c r="T316" t="s">
        <v>674</v>
      </c>
      <c r="U316">
        <v>2030</v>
      </c>
      <c r="V316" t="s">
        <v>673</v>
      </c>
      <c r="W316" t="s">
        <v>674</v>
      </c>
      <c r="X316">
        <v>2040</v>
      </c>
      <c r="Y316" t="s">
        <v>86</v>
      </c>
      <c r="Z316" t="s">
        <v>86</v>
      </c>
      <c r="AA316">
        <v>2040</v>
      </c>
      <c r="AB316">
        <v>2040</v>
      </c>
    </row>
    <row r="317" spans="1:28">
      <c r="A317">
        <v>316</v>
      </c>
      <c r="B317" t="s">
        <v>1388</v>
      </c>
      <c r="H317" t="s">
        <v>1389</v>
      </c>
      <c r="I317" t="s">
        <v>1390</v>
      </c>
      <c r="J317">
        <v>-0.251</v>
      </c>
      <c r="K317" t="s">
        <v>1391</v>
      </c>
      <c r="L317">
        <v>26125</v>
      </c>
      <c r="N317">
        <v>21</v>
      </c>
      <c r="O317" t="s">
        <v>86</v>
      </c>
      <c r="P317">
        <v>2015</v>
      </c>
      <c r="Q317">
        <v>2020</v>
      </c>
      <c r="R317" t="s">
        <v>86</v>
      </c>
      <c r="S317" t="s">
        <v>7324</v>
      </c>
      <c r="T317" t="s">
        <v>674</v>
      </c>
      <c r="U317">
        <v>2030</v>
      </c>
      <c r="V317" t="s">
        <v>7490</v>
      </c>
      <c r="W317" t="s">
        <v>7490</v>
      </c>
      <c r="X317" t="s">
        <v>7490</v>
      </c>
      <c r="Y317" t="s">
        <v>689</v>
      </c>
      <c r="Z317" t="s">
        <v>689</v>
      </c>
      <c r="AA317" t="s">
        <v>7490</v>
      </c>
      <c r="AB317" t="s">
        <v>7490</v>
      </c>
    </row>
    <row r="318" spans="1:28">
      <c r="A318">
        <v>317</v>
      </c>
      <c r="B318" t="s">
        <v>1916</v>
      </c>
      <c r="H318" t="s">
        <v>1917</v>
      </c>
      <c r="I318" t="s">
        <v>1918</v>
      </c>
      <c r="J318">
        <v>0.379</v>
      </c>
      <c r="K318" t="s">
        <v>1919</v>
      </c>
      <c r="L318">
        <v>83327</v>
      </c>
      <c r="N318">
        <v>31</v>
      </c>
      <c r="O318" t="s">
        <v>86</v>
      </c>
      <c r="P318">
        <v>2020</v>
      </c>
      <c r="Q318">
        <v>2040</v>
      </c>
      <c r="R318" t="s">
        <v>86</v>
      </c>
      <c r="S318" t="s">
        <v>7324</v>
      </c>
      <c r="T318" t="s">
        <v>7399</v>
      </c>
      <c r="U318" t="s">
        <v>4099</v>
      </c>
      <c r="V318" t="s">
        <v>7490</v>
      </c>
      <c r="W318" t="s">
        <v>7490</v>
      </c>
      <c r="X318" t="s">
        <v>7490</v>
      </c>
      <c r="Y318" t="s">
        <v>689</v>
      </c>
      <c r="Z318" t="s">
        <v>689</v>
      </c>
      <c r="AA318" t="s">
        <v>7490</v>
      </c>
      <c r="AB318" t="s">
        <v>7490</v>
      </c>
    </row>
    <row r="319" spans="1:28">
      <c r="A319">
        <v>318</v>
      </c>
      <c r="B319" t="s">
        <v>1400</v>
      </c>
      <c r="D319" t="s">
        <v>7232</v>
      </c>
      <c r="H319" t="s">
        <v>1401</v>
      </c>
      <c r="I319" t="s">
        <v>1402</v>
      </c>
      <c r="J319">
        <v>0.14099999999999999</v>
      </c>
      <c r="K319" t="s">
        <v>1403</v>
      </c>
      <c r="L319">
        <v>117000</v>
      </c>
      <c r="N319">
        <v>25</v>
      </c>
      <c r="O319" t="s">
        <v>689</v>
      </c>
      <c r="P319" t="s">
        <v>7490</v>
      </c>
      <c r="Q319" t="s">
        <v>7490</v>
      </c>
      <c r="R319" t="s">
        <v>86</v>
      </c>
      <c r="S319" t="s">
        <v>7324</v>
      </c>
      <c r="T319" t="s">
        <v>674</v>
      </c>
      <c r="U319" t="s">
        <v>3119</v>
      </c>
      <c r="V319" t="s">
        <v>7490</v>
      </c>
      <c r="W319" t="s">
        <v>7490</v>
      </c>
      <c r="X319" t="s">
        <v>7490</v>
      </c>
      <c r="Y319" t="s">
        <v>689</v>
      </c>
      <c r="Z319" t="s">
        <v>689</v>
      </c>
      <c r="AA319" t="s">
        <v>7490</v>
      </c>
      <c r="AB319" t="s">
        <v>7490</v>
      </c>
    </row>
    <row r="320" spans="1:28">
      <c r="A320">
        <v>319</v>
      </c>
      <c r="B320" t="s">
        <v>1404</v>
      </c>
      <c r="D320" t="s">
        <v>7166</v>
      </c>
      <c r="H320" t="s">
        <v>1405</v>
      </c>
      <c r="I320" t="s">
        <v>1406</v>
      </c>
      <c r="J320">
        <v>-5.0030000000000001</v>
      </c>
      <c r="K320" t="s">
        <v>1407</v>
      </c>
      <c r="L320">
        <v>127638</v>
      </c>
      <c r="N320">
        <v>10</v>
      </c>
      <c r="O320" t="s">
        <v>689</v>
      </c>
      <c r="P320" t="s">
        <v>7490</v>
      </c>
      <c r="Q320" t="s">
        <v>7490</v>
      </c>
      <c r="R320" t="s">
        <v>689</v>
      </c>
      <c r="S320" t="s">
        <v>689</v>
      </c>
      <c r="T320" t="s">
        <v>7490</v>
      </c>
      <c r="U320" t="s">
        <v>7490</v>
      </c>
      <c r="V320" t="s">
        <v>7490</v>
      </c>
      <c r="W320" t="s">
        <v>7490</v>
      </c>
      <c r="X320" t="s">
        <v>7490</v>
      </c>
      <c r="Y320" t="s">
        <v>689</v>
      </c>
      <c r="Z320" t="s">
        <v>689</v>
      </c>
      <c r="AA320" t="s">
        <v>7490</v>
      </c>
      <c r="AB320" t="s">
        <v>7490</v>
      </c>
    </row>
    <row r="321" spans="1:28">
      <c r="A321">
        <v>320</v>
      </c>
      <c r="B321" t="s">
        <v>1862</v>
      </c>
      <c r="H321" t="s">
        <v>1863</v>
      </c>
      <c r="I321" t="s">
        <v>1864</v>
      </c>
      <c r="J321">
        <v>0</v>
      </c>
      <c r="K321" t="s">
        <v>1865</v>
      </c>
      <c r="L321">
        <v>67229</v>
      </c>
      <c r="N321">
        <v>18</v>
      </c>
      <c r="O321" t="s">
        <v>86</v>
      </c>
      <c r="P321">
        <v>2024</v>
      </c>
      <c r="Q321">
        <v>2040</v>
      </c>
      <c r="R321" t="s">
        <v>86</v>
      </c>
      <c r="S321" t="s">
        <v>7324</v>
      </c>
      <c r="T321" t="s">
        <v>674</v>
      </c>
      <c r="U321" t="s">
        <v>3086</v>
      </c>
      <c r="V321" t="s">
        <v>673</v>
      </c>
      <c r="W321" t="s">
        <v>674</v>
      </c>
      <c r="X321" t="s">
        <v>4274</v>
      </c>
      <c r="Y321" t="s">
        <v>86</v>
      </c>
      <c r="Z321" t="s">
        <v>86</v>
      </c>
      <c r="AA321" t="s">
        <v>4274</v>
      </c>
      <c r="AB321" t="s">
        <v>4274</v>
      </c>
    </row>
    <row r="322" spans="1:28">
      <c r="A322">
        <v>321</v>
      </c>
      <c r="B322" t="s">
        <v>1417</v>
      </c>
      <c r="H322" t="s">
        <v>1418</v>
      </c>
      <c r="I322" t="s">
        <v>1419</v>
      </c>
      <c r="J322">
        <v>-0.70899999999999996</v>
      </c>
      <c r="K322" t="s">
        <v>1420</v>
      </c>
      <c r="L322">
        <v>178468</v>
      </c>
      <c r="N322">
        <v>19</v>
      </c>
      <c r="O322" t="s">
        <v>689</v>
      </c>
      <c r="P322" t="s">
        <v>7490</v>
      </c>
      <c r="Q322" t="s">
        <v>7490</v>
      </c>
      <c r="R322" t="s">
        <v>86</v>
      </c>
      <c r="S322" t="s">
        <v>7324</v>
      </c>
      <c r="T322" t="s">
        <v>674</v>
      </c>
      <c r="U322">
        <v>2030</v>
      </c>
      <c r="V322" t="s">
        <v>7490</v>
      </c>
      <c r="W322" t="s">
        <v>7490</v>
      </c>
      <c r="X322" t="s">
        <v>7490</v>
      </c>
      <c r="Y322" t="s">
        <v>689</v>
      </c>
      <c r="Z322" t="s">
        <v>689</v>
      </c>
      <c r="AA322" t="s">
        <v>7490</v>
      </c>
      <c r="AB322" t="s">
        <v>7490</v>
      </c>
    </row>
    <row r="323" spans="1:28">
      <c r="A323">
        <v>322</v>
      </c>
      <c r="B323" t="s">
        <v>389</v>
      </c>
      <c r="D323" t="s">
        <v>7166</v>
      </c>
      <c r="H323" t="s">
        <v>390</v>
      </c>
      <c r="I323" t="s">
        <v>391</v>
      </c>
      <c r="J323">
        <v>0.41199999999999998</v>
      </c>
      <c r="K323" t="s">
        <v>392</v>
      </c>
      <c r="L323">
        <v>48525</v>
      </c>
      <c r="N323">
        <v>16</v>
      </c>
      <c r="O323" t="s">
        <v>689</v>
      </c>
      <c r="P323" t="s">
        <v>7490</v>
      </c>
      <c r="Q323" t="s">
        <v>7490</v>
      </c>
      <c r="R323" t="s">
        <v>86</v>
      </c>
      <c r="S323" t="s">
        <v>7324</v>
      </c>
      <c r="T323" t="s">
        <v>7399</v>
      </c>
      <c r="U323" t="s">
        <v>3086</v>
      </c>
      <c r="V323" t="s">
        <v>7490</v>
      </c>
      <c r="W323" t="s">
        <v>7490</v>
      </c>
      <c r="X323" t="s">
        <v>7490</v>
      </c>
      <c r="Y323" t="s">
        <v>689</v>
      </c>
      <c r="Z323" t="s">
        <v>689</v>
      </c>
      <c r="AA323" t="s">
        <v>7490</v>
      </c>
      <c r="AB323" t="s">
        <v>7490</v>
      </c>
    </row>
    <row r="324" spans="1:28">
      <c r="A324">
        <v>323</v>
      </c>
      <c r="B324" t="s">
        <v>1432</v>
      </c>
      <c r="H324" t="s">
        <v>1433</v>
      </c>
      <c r="I324" t="s">
        <v>1434</v>
      </c>
      <c r="J324">
        <v>-8.0000000000000002E-3</v>
      </c>
      <c r="K324" t="s">
        <v>1435</v>
      </c>
      <c r="L324">
        <v>69700</v>
      </c>
      <c r="N324">
        <v>31</v>
      </c>
      <c r="O324" t="s">
        <v>86</v>
      </c>
      <c r="P324">
        <v>2015</v>
      </c>
      <c r="Q324">
        <v>2030</v>
      </c>
      <c r="R324" t="s">
        <v>86</v>
      </c>
      <c r="S324" t="s">
        <v>7324</v>
      </c>
      <c r="T324" t="s">
        <v>674</v>
      </c>
      <c r="U324">
        <v>2030</v>
      </c>
      <c r="V324" t="s">
        <v>673</v>
      </c>
      <c r="W324" t="s">
        <v>674</v>
      </c>
      <c r="X324">
        <v>2040</v>
      </c>
      <c r="Y324" t="s">
        <v>86</v>
      </c>
      <c r="Z324" t="s">
        <v>86</v>
      </c>
      <c r="AA324">
        <v>2040</v>
      </c>
      <c r="AB324">
        <v>2040</v>
      </c>
    </row>
    <row r="325" spans="1:28">
      <c r="A325">
        <v>324</v>
      </c>
      <c r="B325" t="s">
        <v>1258</v>
      </c>
      <c r="H325" t="s">
        <v>1259</v>
      </c>
      <c r="I325" t="s">
        <v>1260</v>
      </c>
      <c r="J325">
        <v>3.6999999999999998E-2</v>
      </c>
      <c r="K325" t="s">
        <v>1261</v>
      </c>
      <c r="L325">
        <v>94397</v>
      </c>
      <c r="N325">
        <v>31</v>
      </c>
      <c r="O325" t="s">
        <v>689</v>
      </c>
      <c r="P325" t="s">
        <v>7490</v>
      </c>
      <c r="Q325" t="s">
        <v>7490</v>
      </c>
      <c r="R325" t="s">
        <v>86</v>
      </c>
      <c r="S325" t="s">
        <v>7324</v>
      </c>
      <c r="T325" t="s">
        <v>674</v>
      </c>
      <c r="U325">
        <v>2030</v>
      </c>
      <c r="V325" t="s">
        <v>673</v>
      </c>
      <c r="W325" t="s">
        <v>674</v>
      </c>
      <c r="X325">
        <v>2050</v>
      </c>
      <c r="Y325" t="s">
        <v>86</v>
      </c>
      <c r="Z325" t="s">
        <v>86</v>
      </c>
      <c r="AA325">
        <v>2050</v>
      </c>
      <c r="AB325">
        <v>2050</v>
      </c>
    </row>
    <row r="326" spans="1:28">
      <c r="A326">
        <v>325</v>
      </c>
      <c r="B326" t="s">
        <v>748</v>
      </c>
      <c r="H326" t="s">
        <v>749</v>
      </c>
      <c r="I326" t="s">
        <v>750</v>
      </c>
      <c r="J326">
        <v>0.27</v>
      </c>
      <c r="K326" t="s">
        <v>751</v>
      </c>
      <c r="L326">
        <v>158056</v>
      </c>
      <c r="N326">
        <v>31</v>
      </c>
      <c r="O326" t="s">
        <v>689</v>
      </c>
      <c r="P326" t="s">
        <v>7490</v>
      </c>
      <c r="Q326" t="s">
        <v>7490</v>
      </c>
      <c r="R326" t="s">
        <v>86</v>
      </c>
      <c r="S326" t="s">
        <v>7324</v>
      </c>
      <c r="T326" t="s">
        <v>674</v>
      </c>
      <c r="U326" t="s">
        <v>3086</v>
      </c>
      <c r="V326" t="s">
        <v>7490</v>
      </c>
      <c r="W326" t="s">
        <v>7490</v>
      </c>
      <c r="X326" t="s">
        <v>7490</v>
      </c>
      <c r="Y326" t="s">
        <v>689</v>
      </c>
      <c r="Z326" t="s">
        <v>689</v>
      </c>
      <c r="AA326" t="s">
        <v>7490</v>
      </c>
      <c r="AB326" t="s">
        <v>7490</v>
      </c>
    </row>
    <row r="327" spans="1:28">
      <c r="A327">
        <v>326</v>
      </c>
      <c r="B327" t="s">
        <v>1999</v>
      </c>
      <c r="D327" t="s">
        <v>7166</v>
      </c>
      <c r="H327" t="s">
        <v>2000</v>
      </c>
      <c r="I327" t="s">
        <v>2001</v>
      </c>
      <c r="J327">
        <v>0</v>
      </c>
      <c r="K327" t="s">
        <v>2002</v>
      </c>
      <c r="L327">
        <v>15623</v>
      </c>
      <c r="N327">
        <v>28</v>
      </c>
      <c r="O327" t="s">
        <v>689</v>
      </c>
      <c r="P327" t="s">
        <v>7490</v>
      </c>
      <c r="Q327" t="s">
        <v>7490</v>
      </c>
      <c r="R327" t="s">
        <v>689</v>
      </c>
      <c r="S327" t="s">
        <v>689</v>
      </c>
      <c r="T327" t="s">
        <v>7490</v>
      </c>
      <c r="U327" t="s">
        <v>7490</v>
      </c>
      <c r="V327" t="s">
        <v>7490</v>
      </c>
      <c r="W327" t="s">
        <v>7490</v>
      </c>
      <c r="X327" t="s">
        <v>7490</v>
      </c>
      <c r="Y327" t="s">
        <v>689</v>
      </c>
      <c r="Z327" t="s">
        <v>689</v>
      </c>
      <c r="AA327" t="s">
        <v>7490</v>
      </c>
      <c r="AB327" t="s">
        <v>7490</v>
      </c>
    </row>
    <row r="328" spans="1:28">
      <c r="A328">
        <v>327</v>
      </c>
      <c r="B328" t="s">
        <v>1448</v>
      </c>
      <c r="H328" t="s">
        <v>1449</v>
      </c>
      <c r="I328" t="s">
        <v>1450</v>
      </c>
      <c r="J328">
        <v>1.5429999999999999</v>
      </c>
      <c r="K328" t="s">
        <v>1451</v>
      </c>
      <c r="L328">
        <v>109185</v>
      </c>
      <c r="N328">
        <v>3</v>
      </c>
      <c r="O328" t="s">
        <v>689</v>
      </c>
      <c r="P328" t="s">
        <v>7490</v>
      </c>
      <c r="Q328" t="s">
        <v>7490</v>
      </c>
      <c r="R328" t="s">
        <v>689</v>
      </c>
      <c r="S328" t="s">
        <v>689</v>
      </c>
      <c r="T328" t="s">
        <v>7490</v>
      </c>
      <c r="U328" t="s">
        <v>7490</v>
      </c>
      <c r="V328" t="s">
        <v>7490</v>
      </c>
      <c r="W328" t="s">
        <v>7490</v>
      </c>
      <c r="X328" t="s">
        <v>7490</v>
      </c>
      <c r="Y328" t="s">
        <v>689</v>
      </c>
      <c r="Z328" t="s">
        <v>689</v>
      </c>
      <c r="AA328" t="s">
        <v>7490</v>
      </c>
      <c r="AB328" t="s">
        <v>7490</v>
      </c>
    </row>
    <row r="329" spans="1:28">
      <c r="A329">
        <v>328</v>
      </c>
      <c r="B329" t="s">
        <v>1453</v>
      </c>
      <c r="H329" t="s">
        <v>1454</v>
      </c>
      <c r="I329" t="s">
        <v>1455</v>
      </c>
      <c r="J329">
        <v>0.189</v>
      </c>
      <c r="K329" t="s">
        <v>1456</v>
      </c>
      <c r="L329">
        <v>289500</v>
      </c>
      <c r="N329">
        <v>31</v>
      </c>
      <c r="O329" t="s">
        <v>689</v>
      </c>
      <c r="P329" t="s">
        <v>7490</v>
      </c>
      <c r="Q329" t="s">
        <v>7490</v>
      </c>
      <c r="R329" t="s">
        <v>86</v>
      </c>
      <c r="S329" t="s">
        <v>7324</v>
      </c>
      <c r="T329" t="s">
        <v>7401</v>
      </c>
      <c r="U329">
        <v>2030</v>
      </c>
      <c r="V329" t="s">
        <v>7490</v>
      </c>
      <c r="W329" t="s">
        <v>7490</v>
      </c>
      <c r="X329" t="s">
        <v>7490</v>
      </c>
      <c r="Y329" t="s">
        <v>689</v>
      </c>
      <c r="Z329" t="s">
        <v>689</v>
      </c>
      <c r="AA329" t="s">
        <v>7490</v>
      </c>
      <c r="AB329" t="s">
        <v>7490</v>
      </c>
    </row>
    <row r="330" spans="1:28">
      <c r="A330">
        <v>329</v>
      </c>
      <c r="B330" t="s">
        <v>1458</v>
      </c>
      <c r="D330" t="s">
        <v>7166</v>
      </c>
      <c r="H330" t="s">
        <v>1459</v>
      </c>
      <c r="I330" t="s">
        <v>1460</v>
      </c>
      <c r="J330">
        <v>0.67100000000000004</v>
      </c>
      <c r="K330" t="s">
        <v>1461</v>
      </c>
      <c r="L330">
        <v>34000</v>
      </c>
      <c r="N330">
        <v>22</v>
      </c>
      <c r="O330" t="s">
        <v>689</v>
      </c>
      <c r="P330" t="s">
        <v>7490</v>
      </c>
      <c r="Q330" t="s">
        <v>7490</v>
      </c>
      <c r="R330" t="s">
        <v>689</v>
      </c>
      <c r="S330" t="s">
        <v>689</v>
      </c>
      <c r="T330" t="s">
        <v>7490</v>
      </c>
      <c r="U330" t="s">
        <v>7490</v>
      </c>
      <c r="V330" t="s">
        <v>7490</v>
      </c>
      <c r="W330" t="s">
        <v>7490</v>
      </c>
      <c r="X330" t="s">
        <v>7490</v>
      </c>
      <c r="Y330" t="s">
        <v>689</v>
      </c>
      <c r="Z330" t="s">
        <v>689</v>
      </c>
      <c r="AA330" t="s">
        <v>7490</v>
      </c>
      <c r="AB330" t="s">
        <v>7490</v>
      </c>
    </row>
    <row r="331" spans="1:28">
      <c r="A331">
        <v>330</v>
      </c>
      <c r="B331" t="s">
        <v>1462</v>
      </c>
      <c r="H331" t="s">
        <v>1463</v>
      </c>
      <c r="I331" t="s">
        <v>1464</v>
      </c>
      <c r="J331">
        <v>-0.23499999999999999</v>
      </c>
      <c r="K331" t="s">
        <v>1465</v>
      </c>
      <c r="L331">
        <v>42113</v>
      </c>
      <c r="N331">
        <v>5</v>
      </c>
      <c r="O331" t="s">
        <v>689</v>
      </c>
      <c r="P331" t="s">
        <v>7490</v>
      </c>
      <c r="Q331" t="s">
        <v>7490</v>
      </c>
      <c r="R331" t="s">
        <v>86</v>
      </c>
      <c r="S331" t="s">
        <v>7324</v>
      </c>
      <c r="T331" t="s">
        <v>674</v>
      </c>
      <c r="U331">
        <v>2030</v>
      </c>
      <c r="V331" t="s">
        <v>673</v>
      </c>
      <c r="W331" t="s">
        <v>674</v>
      </c>
      <c r="X331">
        <v>2050</v>
      </c>
      <c r="Y331" t="s">
        <v>86</v>
      </c>
      <c r="Z331" t="s">
        <v>86</v>
      </c>
      <c r="AA331">
        <v>2050</v>
      </c>
      <c r="AB331">
        <v>2050</v>
      </c>
    </row>
    <row r="332" spans="1:28">
      <c r="A332">
        <v>331</v>
      </c>
      <c r="B332" t="s">
        <v>1479</v>
      </c>
      <c r="D332" t="s">
        <v>7166</v>
      </c>
      <c r="H332" t="s">
        <v>1480</v>
      </c>
      <c r="I332" t="s">
        <v>1481</v>
      </c>
      <c r="J332">
        <v>4.2000000000000003E-2</v>
      </c>
      <c r="K332" t="s">
        <v>1482</v>
      </c>
      <c r="L332">
        <v>15021</v>
      </c>
      <c r="N332">
        <v>31</v>
      </c>
      <c r="O332" t="s">
        <v>86</v>
      </c>
      <c r="P332">
        <v>2014</v>
      </c>
      <c r="Q332">
        <v>2020</v>
      </c>
      <c r="R332" t="s">
        <v>86</v>
      </c>
      <c r="S332" t="s">
        <v>265</v>
      </c>
      <c r="T332" t="s">
        <v>7490</v>
      </c>
      <c r="U332" t="s">
        <v>7490</v>
      </c>
      <c r="V332" t="s">
        <v>7490</v>
      </c>
      <c r="W332" t="s">
        <v>7490</v>
      </c>
      <c r="X332" t="s">
        <v>7490</v>
      </c>
      <c r="Y332" t="s">
        <v>689</v>
      </c>
      <c r="Z332" t="s">
        <v>689</v>
      </c>
      <c r="AA332" t="s">
        <v>7490</v>
      </c>
      <c r="AB332" t="s">
        <v>7490</v>
      </c>
    </row>
    <row r="333" spans="1:28">
      <c r="A333">
        <v>332</v>
      </c>
      <c r="B333" t="s">
        <v>1495</v>
      </c>
      <c r="D333" t="s">
        <v>7232</v>
      </c>
      <c r="H333" t="s">
        <v>1496</v>
      </c>
      <c r="I333" t="s">
        <v>1497</v>
      </c>
      <c r="J333">
        <v>-0.252</v>
      </c>
      <c r="K333" t="s">
        <v>1498</v>
      </c>
      <c r="L333">
        <v>158371</v>
      </c>
      <c r="N333">
        <v>16</v>
      </c>
      <c r="O333" t="s">
        <v>689</v>
      </c>
      <c r="P333" t="s">
        <v>7490</v>
      </c>
      <c r="Q333" t="s">
        <v>7490</v>
      </c>
      <c r="R333" t="s">
        <v>86</v>
      </c>
      <c r="S333" t="s">
        <v>7324</v>
      </c>
      <c r="T333" t="s">
        <v>674</v>
      </c>
      <c r="U333">
        <v>2030</v>
      </c>
      <c r="V333" t="s">
        <v>7490</v>
      </c>
      <c r="W333" t="s">
        <v>7490</v>
      </c>
      <c r="X333" t="s">
        <v>7490</v>
      </c>
      <c r="Y333" t="s">
        <v>689</v>
      </c>
      <c r="Z333" t="s">
        <v>689</v>
      </c>
      <c r="AA333" t="s">
        <v>7490</v>
      </c>
      <c r="AB333" t="s">
        <v>7490</v>
      </c>
    </row>
    <row r="334" spans="1:28">
      <c r="A334">
        <v>333</v>
      </c>
      <c r="B334" t="s">
        <v>1504</v>
      </c>
      <c r="D334" t="s">
        <v>7159</v>
      </c>
      <c r="H334" t="s">
        <v>1505</v>
      </c>
      <c r="I334" t="s">
        <v>1506</v>
      </c>
      <c r="J334">
        <v>-8.1829999999999998</v>
      </c>
      <c r="K334" t="s">
        <v>1507</v>
      </c>
      <c r="L334">
        <v>46000</v>
      </c>
      <c r="N334">
        <v>4</v>
      </c>
      <c r="O334" t="s">
        <v>689</v>
      </c>
      <c r="P334" t="s">
        <v>7490</v>
      </c>
      <c r="Q334" t="s">
        <v>7490</v>
      </c>
      <c r="R334" t="s">
        <v>689</v>
      </c>
      <c r="S334" t="s">
        <v>689</v>
      </c>
      <c r="T334" t="s">
        <v>7490</v>
      </c>
      <c r="U334" t="s">
        <v>7490</v>
      </c>
      <c r="V334" t="s">
        <v>7490</v>
      </c>
      <c r="W334" t="s">
        <v>7490</v>
      </c>
      <c r="X334" t="s">
        <v>7490</v>
      </c>
      <c r="Y334" t="s">
        <v>689</v>
      </c>
      <c r="Z334" t="s">
        <v>689</v>
      </c>
      <c r="AA334" t="s">
        <v>7490</v>
      </c>
      <c r="AB334" t="s">
        <v>7490</v>
      </c>
    </row>
    <row r="335" spans="1:28">
      <c r="A335">
        <v>334</v>
      </c>
      <c r="B335" t="s">
        <v>1513</v>
      </c>
      <c r="D335" t="s">
        <v>7166</v>
      </c>
      <c r="H335" t="s">
        <v>1514</v>
      </c>
      <c r="I335" t="s">
        <v>1515</v>
      </c>
      <c r="J335">
        <v>0.185</v>
      </c>
      <c r="K335" t="s">
        <v>1516</v>
      </c>
      <c r="L335">
        <v>54060</v>
      </c>
      <c r="N335">
        <v>8</v>
      </c>
      <c r="O335" t="s">
        <v>689</v>
      </c>
      <c r="P335" t="s">
        <v>7490</v>
      </c>
      <c r="Q335" t="s">
        <v>7490</v>
      </c>
      <c r="R335" t="s">
        <v>86</v>
      </c>
      <c r="S335" t="s">
        <v>7324</v>
      </c>
      <c r="T335" t="s">
        <v>674</v>
      </c>
      <c r="U335">
        <v>2030</v>
      </c>
      <c r="V335" t="s">
        <v>673</v>
      </c>
      <c r="W335" t="s">
        <v>674</v>
      </c>
      <c r="X335">
        <v>2050</v>
      </c>
      <c r="Y335" t="s">
        <v>86</v>
      </c>
      <c r="Z335" t="s">
        <v>86</v>
      </c>
      <c r="AA335">
        <v>2050</v>
      </c>
      <c r="AB335">
        <v>2050</v>
      </c>
    </row>
    <row r="336" spans="1:28">
      <c r="A336">
        <v>335</v>
      </c>
      <c r="B336" t="s">
        <v>96</v>
      </c>
      <c r="H336" t="s">
        <v>97</v>
      </c>
      <c r="I336" t="s">
        <v>98</v>
      </c>
      <c r="J336">
        <v>-0.45500000000000002</v>
      </c>
      <c r="K336" t="s">
        <v>99</v>
      </c>
      <c r="L336">
        <v>162293</v>
      </c>
      <c r="N336">
        <v>5</v>
      </c>
      <c r="O336" t="s">
        <v>86</v>
      </c>
      <c r="P336">
        <v>2014</v>
      </c>
      <c r="Q336">
        <v>2025</v>
      </c>
      <c r="R336" t="s">
        <v>86</v>
      </c>
      <c r="S336" t="s">
        <v>7324</v>
      </c>
      <c r="T336" t="s">
        <v>674</v>
      </c>
      <c r="U336">
        <v>2025</v>
      </c>
      <c r="V336" t="s">
        <v>7490</v>
      </c>
      <c r="W336" t="s">
        <v>7490</v>
      </c>
      <c r="X336" t="s">
        <v>7490</v>
      </c>
      <c r="Y336" t="s">
        <v>689</v>
      </c>
      <c r="Z336" t="s">
        <v>689</v>
      </c>
      <c r="AA336" t="s">
        <v>7490</v>
      </c>
      <c r="AB336" t="s">
        <v>7490</v>
      </c>
    </row>
    <row r="337" spans="1:28">
      <c r="A337">
        <v>336</v>
      </c>
      <c r="B337" t="s">
        <v>807</v>
      </c>
      <c r="H337" t="s">
        <v>808</v>
      </c>
      <c r="I337" t="s">
        <v>809</v>
      </c>
      <c r="J337">
        <v>1.0209999999999999</v>
      </c>
      <c r="K337" t="s">
        <v>810</v>
      </c>
      <c r="L337">
        <v>47000</v>
      </c>
      <c r="N337">
        <v>17</v>
      </c>
      <c r="O337" t="s">
        <v>86</v>
      </c>
      <c r="P337">
        <v>2022</v>
      </c>
      <c r="Q337">
        <v>2030</v>
      </c>
      <c r="R337" t="s">
        <v>86</v>
      </c>
      <c r="S337" t="s">
        <v>870</v>
      </c>
      <c r="T337" t="s">
        <v>7490</v>
      </c>
      <c r="U337" t="s">
        <v>7490</v>
      </c>
      <c r="V337" t="s">
        <v>7490</v>
      </c>
      <c r="W337" t="s">
        <v>7490</v>
      </c>
      <c r="X337" t="s">
        <v>7490</v>
      </c>
      <c r="Y337" t="s">
        <v>689</v>
      </c>
      <c r="Z337" t="s">
        <v>689</v>
      </c>
      <c r="AA337" t="s">
        <v>7490</v>
      </c>
      <c r="AB337" t="s">
        <v>7490</v>
      </c>
    </row>
    <row r="338" spans="1:28">
      <c r="A338">
        <v>337</v>
      </c>
      <c r="B338" t="s">
        <v>132</v>
      </c>
      <c r="D338" t="s">
        <v>7162</v>
      </c>
      <c r="H338" t="s">
        <v>133</v>
      </c>
      <c r="I338" t="s">
        <v>134</v>
      </c>
      <c r="J338">
        <v>6.0999999999999999E-2</v>
      </c>
      <c r="K338" t="s">
        <v>135</v>
      </c>
      <c r="L338">
        <v>157284</v>
      </c>
      <c r="N338">
        <v>21</v>
      </c>
      <c r="O338" t="s">
        <v>689</v>
      </c>
      <c r="P338" t="s">
        <v>7490</v>
      </c>
      <c r="Q338" t="s">
        <v>7490</v>
      </c>
      <c r="R338" t="s">
        <v>86</v>
      </c>
      <c r="S338" t="s">
        <v>265</v>
      </c>
      <c r="T338" t="s">
        <v>7490</v>
      </c>
      <c r="U338" t="s">
        <v>7490</v>
      </c>
      <c r="V338" t="s">
        <v>7490</v>
      </c>
      <c r="W338" t="s">
        <v>7490</v>
      </c>
      <c r="X338" t="s">
        <v>7490</v>
      </c>
      <c r="Y338" t="s">
        <v>689</v>
      </c>
      <c r="Z338" t="s">
        <v>689</v>
      </c>
      <c r="AA338" t="s">
        <v>7490</v>
      </c>
      <c r="AB338" t="s">
        <v>7490</v>
      </c>
    </row>
    <row r="339" spans="1:28">
      <c r="A339">
        <v>338</v>
      </c>
      <c r="B339" t="s">
        <v>1522</v>
      </c>
      <c r="D339" t="s">
        <v>7162</v>
      </c>
      <c r="H339" t="s">
        <v>1523</v>
      </c>
      <c r="I339" t="s">
        <v>1524</v>
      </c>
      <c r="J339">
        <v>-0.191</v>
      </c>
      <c r="K339" t="s">
        <v>1525</v>
      </c>
      <c r="L339">
        <v>122635</v>
      </c>
      <c r="N339">
        <v>4</v>
      </c>
      <c r="O339" t="s">
        <v>689</v>
      </c>
      <c r="P339" t="s">
        <v>7490</v>
      </c>
      <c r="Q339" t="s">
        <v>7490</v>
      </c>
      <c r="R339" t="s">
        <v>689</v>
      </c>
      <c r="S339" t="s">
        <v>689</v>
      </c>
      <c r="T339" t="s">
        <v>7490</v>
      </c>
      <c r="U339" t="s">
        <v>7490</v>
      </c>
      <c r="V339" t="s">
        <v>7490</v>
      </c>
      <c r="W339" t="s">
        <v>7490</v>
      </c>
      <c r="X339" t="s">
        <v>7490</v>
      </c>
      <c r="Y339" t="s">
        <v>689</v>
      </c>
      <c r="Z339" t="s">
        <v>689</v>
      </c>
      <c r="AA339" t="s">
        <v>7490</v>
      </c>
      <c r="AB339" t="s">
        <v>7490</v>
      </c>
    </row>
    <row r="340" spans="1:28">
      <c r="A340">
        <v>339</v>
      </c>
      <c r="B340" t="s">
        <v>1526</v>
      </c>
      <c r="D340" t="s">
        <v>7159</v>
      </c>
      <c r="H340" t="s">
        <v>1527</v>
      </c>
      <c r="I340" t="s">
        <v>1528</v>
      </c>
      <c r="J340">
        <v>0.24199999999999999</v>
      </c>
      <c r="K340" t="s">
        <v>1529</v>
      </c>
      <c r="L340">
        <v>97694</v>
      </c>
      <c r="N340">
        <v>14</v>
      </c>
      <c r="O340" t="s">
        <v>689</v>
      </c>
      <c r="P340" t="s">
        <v>7490</v>
      </c>
      <c r="Q340" t="s">
        <v>7490</v>
      </c>
      <c r="R340" t="s">
        <v>689</v>
      </c>
      <c r="S340" t="s">
        <v>689</v>
      </c>
      <c r="T340" t="s">
        <v>7490</v>
      </c>
      <c r="U340" t="s">
        <v>7490</v>
      </c>
      <c r="V340" t="s">
        <v>7490</v>
      </c>
      <c r="W340" t="s">
        <v>7490</v>
      </c>
      <c r="X340" t="s">
        <v>7490</v>
      </c>
      <c r="Y340" t="s">
        <v>689</v>
      </c>
      <c r="Z340" t="s">
        <v>689</v>
      </c>
      <c r="AA340" t="s">
        <v>7490</v>
      </c>
      <c r="AB340" t="s">
        <v>7490</v>
      </c>
    </row>
    <row r="341" spans="1:28">
      <c r="A341">
        <v>340</v>
      </c>
      <c r="B341" t="s">
        <v>1539</v>
      </c>
      <c r="H341" t="s">
        <v>1540</v>
      </c>
      <c r="I341" t="s">
        <v>1541</v>
      </c>
      <c r="J341">
        <v>-0.13100000000000001</v>
      </c>
      <c r="K341" t="s">
        <v>1542</v>
      </c>
      <c r="L341">
        <v>200250</v>
      </c>
      <c r="N341">
        <v>31</v>
      </c>
      <c r="O341" t="s">
        <v>689</v>
      </c>
      <c r="P341" t="s">
        <v>7490</v>
      </c>
      <c r="Q341" t="s">
        <v>7490</v>
      </c>
      <c r="R341" t="s">
        <v>86</v>
      </c>
      <c r="S341" t="s">
        <v>7324</v>
      </c>
      <c r="T341" t="s">
        <v>674</v>
      </c>
      <c r="U341">
        <v>2030</v>
      </c>
      <c r="V341" t="s">
        <v>7490</v>
      </c>
      <c r="W341" t="s">
        <v>7490</v>
      </c>
      <c r="X341" t="s">
        <v>7490</v>
      </c>
      <c r="Y341" t="s">
        <v>689</v>
      </c>
      <c r="Z341" t="s">
        <v>689</v>
      </c>
      <c r="AA341" t="s">
        <v>7490</v>
      </c>
      <c r="AB341" t="s">
        <v>7490</v>
      </c>
    </row>
    <row r="342" spans="1:28">
      <c r="A342">
        <v>341</v>
      </c>
      <c r="B342" t="s">
        <v>1518</v>
      </c>
      <c r="H342" t="s">
        <v>1519</v>
      </c>
      <c r="I342" t="s">
        <v>1520</v>
      </c>
      <c r="J342">
        <v>-3.6999999999999998E-2</v>
      </c>
      <c r="K342" t="s">
        <v>1521</v>
      </c>
      <c r="L342">
        <v>119270</v>
      </c>
      <c r="N342">
        <v>31</v>
      </c>
      <c r="O342" t="s">
        <v>689</v>
      </c>
      <c r="P342" t="s">
        <v>7490</v>
      </c>
      <c r="Q342" t="s">
        <v>7490</v>
      </c>
      <c r="R342" t="s">
        <v>86</v>
      </c>
      <c r="S342" t="s">
        <v>7324</v>
      </c>
      <c r="T342" t="s">
        <v>674</v>
      </c>
      <c r="U342">
        <v>2030</v>
      </c>
      <c r="V342" t="s">
        <v>673</v>
      </c>
      <c r="W342" t="s">
        <v>674</v>
      </c>
      <c r="X342">
        <v>2040</v>
      </c>
      <c r="Y342" t="s">
        <v>86</v>
      </c>
      <c r="Z342" t="s">
        <v>86</v>
      </c>
      <c r="AA342">
        <v>2040</v>
      </c>
      <c r="AB342">
        <v>2040</v>
      </c>
    </row>
    <row r="343" spans="1:28">
      <c r="A343">
        <v>342</v>
      </c>
      <c r="B343" t="s">
        <v>1543</v>
      </c>
      <c r="H343" t="s">
        <v>1544</v>
      </c>
      <c r="I343" t="s">
        <v>1545</v>
      </c>
      <c r="J343">
        <v>0</v>
      </c>
      <c r="K343" t="s">
        <v>1546</v>
      </c>
      <c r="L343">
        <v>155962</v>
      </c>
      <c r="N343">
        <v>12</v>
      </c>
      <c r="O343" t="s">
        <v>689</v>
      </c>
      <c r="P343" t="s">
        <v>7490</v>
      </c>
      <c r="Q343" t="s">
        <v>7490</v>
      </c>
      <c r="R343" t="s">
        <v>86</v>
      </c>
      <c r="S343" t="s">
        <v>7324</v>
      </c>
      <c r="T343" t="s">
        <v>674</v>
      </c>
      <c r="U343">
        <v>2030</v>
      </c>
      <c r="V343" t="s">
        <v>7490</v>
      </c>
      <c r="W343" t="s">
        <v>7490</v>
      </c>
      <c r="X343" t="s">
        <v>7490</v>
      </c>
      <c r="Y343" t="s">
        <v>689</v>
      </c>
      <c r="Z343" t="s">
        <v>689</v>
      </c>
      <c r="AA343" t="s">
        <v>7490</v>
      </c>
      <c r="AB343" t="s">
        <v>7490</v>
      </c>
    </row>
    <row r="344" spans="1:28">
      <c r="A344">
        <v>343</v>
      </c>
      <c r="B344" t="s">
        <v>1975</v>
      </c>
      <c r="H344" t="s">
        <v>1976</v>
      </c>
      <c r="I344" t="s">
        <v>1977</v>
      </c>
      <c r="J344">
        <v>0</v>
      </c>
      <c r="K344" t="s">
        <v>1978</v>
      </c>
      <c r="L344">
        <v>100870</v>
      </c>
      <c r="N344">
        <v>31</v>
      </c>
      <c r="O344" t="s">
        <v>86</v>
      </c>
      <c r="P344">
        <v>2017</v>
      </c>
      <c r="Q344">
        <v>2030</v>
      </c>
      <c r="R344" t="s">
        <v>689</v>
      </c>
      <c r="S344" t="s">
        <v>689</v>
      </c>
      <c r="T344" t="s">
        <v>7490</v>
      </c>
      <c r="U344" t="s">
        <v>7490</v>
      </c>
      <c r="V344" t="s">
        <v>7490</v>
      </c>
      <c r="W344" t="s">
        <v>7490</v>
      </c>
      <c r="X344" t="s">
        <v>7490</v>
      </c>
      <c r="Y344" t="s">
        <v>689</v>
      </c>
      <c r="Z344" t="s">
        <v>689</v>
      </c>
      <c r="AA344" t="s">
        <v>7490</v>
      </c>
      <c r="AB344" t="s">
        <v>7490</v>
      </c>
    </row>
    <row r="345" spans="1:28">
      <c r="A345">
        <v>344</v>
      </c>
      <c r="B345" t="s">
        <v>1551</v>
      </c>
      <c r="D345" t="s">
        <v>7159</v>
      </c>
      <c r="H345" t="s">
        <v>1552</v>
      </c>
      <c r="I345" t="s">
        <v>1553</v>
      </c>
      <c r="J345">
        <v>-0.42899999999999999</v>
      </c>
      <c r="K345" t="s">
        <v>1554</v>
      </c>
      <c r="L345">
        <v>38074</v>
      </c>
      <c r="N345">
        <v>31</v>
      </c>
      <c r="O345" t="s">
        <v>689</v>
      </c>
      <c r="P345" t="s">
        <v>7490</v>
      </c>
      <c r="Q345" t="s">
        <v>7490</v>
      </c>
      <c r="R345" t="s">
        <v>86</v>
      </c>
      <c r="S345" t="s">
        <v>7324</v>
      </c>
      <c r="T345" t="s">
        <v>674</v>
      </c>
      <c r="U345">
        <v>2030</v>
      </c>
      <c r="V345" t="s">
        <v>7490</v>
      </c>
      <c r="W345" t="s">
        <v>7490</v>
      </c>
      <c r="X345" t="s">
        <v>7490</v>
      </c>
      <c r="Y345" t="s">
        <v>689</v>
      </c>
      <c r="Z345" t="s">
        <v>689</v>
      </c>
      <c r="AA345" t="s">
        <v>7490</v>
      </c>
      <c r="AB345" t="s">
        <v>7490</v>
      </c>
    </row>
    <row r="346" spans="1:28">
      <c r="A346">
        <v>345</v>
      </c>
      <c r="B346" t="s">
        <v>2197</v>
      </c>
      <c r="H346" t="s">
        <v>2198</v>
      </c>
      <c r="I346" t="s">
        <v>2199</v>
      </c>
      <c r="J346">
        <v>-0.93500000000000005</v>
      </c>
      <c r="K346" t="s">
        <v>2200</v>
      </c>
      <c r="L346">
        <v>201413</v>
      </c>
      <c r="N346">
        <v>29</v>
      </c>
      <c r="O346" t="s">
        <v>86</v>
      </c>
      <c r="P346">
        <v>2020</v>
      </c>
      <c r="Q346">
        <v>2025</v>
      </c>
      <c r="R346" t="s">
        <v>86</v>
      </c>
      <c r="S346" t="s">
        <v>7324</v>
      </c>
      <c r="T346" t="s">
        <v>674</v>
      </c>
      <c r="U346" t="s">
        <v>5970</v>
      </c>
      <c r="V346" t="s">
        <v>673</v>
      </c>
      <c r="W346" t="s">
        <v>674</v>
      </c>
      <c r="X346" t="s">
        <v>4274</v>
      </c>
      <c r="Y346" t="s">
        <v>86</v>
      </c>
      <c r="Z346" t="s">
        <v>86</v>
      </c>
      <c r="AA346" t="s">
        <v>4274</v>
      </c>
      <c r="AB346" t="s">
        <v>4274</v>
      </c>
    </row>
    <row r="347" spans="1:28">
      <c r="A347">
        <v>346</v>
      </c>
      <c r="B347" t="s">
        <v>2144</v>
      </c>
      <c r="H347" t="s">
        <v>2145</v>
      </c>
      <c r="I347" t="s">
        <v>2146</v>
      </c>
      <c r="J347">
        <v>-4.6180000000000003</v>
      </c>
      <c r="K347" t="s">
        <v>2147</v>
      </c>
      <c r="L347">
        <v>92834</v>
      </c>
      <c r="N347">
        <v>26</v>
      </c>
      <c r="O347" t="s">
        <v>86</v>
      </c>
      <c r="P347">
        <v>2018</v>
      </c>
      <c r="Q347">
        <v>2025</v>
      </c>
      <c r="R347" t="s">
        <v>86</v>
      </c>
      <c r="S347" t="s">
        <v>7324</v>
      </c>
      <c r="T347" t="s">
        <v>674</v>
      </c>
      <c r="U347" t="s">
        <v>3086</v>
      </c>
      <c r="V347" t="s">
        <v>673</v>
      </c>
      <c r="W347" t="s">
        <v>674</v>
      </c>
      <c r="X347" t="s">
        <v>4262</v>
      </c>
      <c r="Y347" t="s">
        <v>86</v>
      </c>
      <c r="Z347" t="s">
        <v>86</v>
      </c>
      <c r="AA347" t="s">
        <v>4262</v>
      </c>
      <c r="AB347" t="s">
        <v>4262</v>
      </c>
    </row>
    <row r="348" spans="1:28">
      <c r="A348">
        <v>347</v>
      </c>
      <c r="B348" t="s">
        <v>2072</v>
      </c>
      <c r="H348" t="s">
        <v>2073</v>
      </c>
      <c r="I348" t="s">
        <v>2074</v>
      </c>
      <c r="J348">
        <v>4.2229999999999999</v>
      </c>
      <c r="K348" t="s">
        <v>2075</v>
      </c>
      <c r="L348">
        <v>31100</v>
      </c>
      <c r="N348">
        <v>3</v>
      </c>
      <c r="O348" t="s">
        <v>689</v>
      </c>
      <c r="P348" t="s">
        <v>7490</v>
      </c>
      <c r="Q348" t="s">
        <v>7490</v>
      </c>
      <c r="R348" t="s">
        <v>86</v>
      </c>
      <c r="S348" t="s">
        <v>7324</v>
      </c>
      <c r="T348" t="s">
        <v>674</v>
      </c>
      <c r="U348" t="s">
        <v>3086</v>
      </c>
      <c r="V348" t="s">
        <v>7490</v>
      </c>
      <c r="W348" t="s">
        <v>7490</v>
      </c>
      <c r="X348" t="s">
        <v>7490</v>
      </c>
      <c r="Y348" t="s">
        <v>689</v>
      </c>
      <c r="Z348" t="s">
        <v>689</v>
      </c>
      <c r="AA348" t="s">
        <v>7490</v>
      </c>
      <c r="AB348" t="s">
        <v>7490</v>
      </c>
    </row>
    <row r="349" spans="1:28">
      <c r="A349">
        <v>348</v>
      </c>
      <c r="B349" t="s">
        <v>1651</v>
      </c>
      <c r="H349" t="s">
        <v>1652</v>
      </c>
      <c r="I349" t="s">
        <v>1653</v>
      </c>
      <c r="J349">
        <v>0.46</v>
      </c>
      <c r="K349" t="s">
        <v>1654</v>
      </c>
      <c r="L349">
        <v>65926</v>
      </c>
      <c r="N349">
        <v>20</v>
      </c>
      <c r="O349" t="s">
        <v>689</v>
      </c>
      <c r="P349" t="s">
        <v>7490</v>
      </c>
      <c r="Q349" t="s">
        <v>7490</v>
      </c>
      <c r="R349" t="s">
        <v>86</v>
      </c>
      <c r="S349" t="s">
        <v>7324</v>
      </c>
      <c r="T349" t="s">
        <v>674</v>
      </c>
      <c r="U349">
        <v>2030</v>
      </c>
      <c r="V349" t="s">
        <v>673</v>
      </c>
      <c r="W349" t="s">
        <v>674</v>
      </c>
      <c r="X349">
        <v>2050</v>
      </c>
      <c r="Y349" t="s">
        <v>86</v>
      </c>
      <c r="Z349" t="s">
        <v>86</v>
      </c>
      <c r="AA349">
        <v>2050</v>
      </c>
      <c r="AB349">
        <v>2050</v>
      </c>
    </row>
    <row r="350" spans="1:28">
      <c r="A350">
        <v>349</v>
      </c>
      <c r="B350" t="s">
        <v>1559</v>
      </c>
      <c r="H350" t="s">
        <v>1560</v>
      </c>
      <c r="I350" t="s">
        <v>1561</v>
      </c>
      <c r="J350">
        <v>-0.60599999999999998</v>
      </c>
      <c r="K350" t="s">
        <v>1562</v>
      </c>
      <c r="L350">
        <v>388999</v>
      </c>
      <c r="N350">
        <v>6</v>
      </c>
      <c r="O350" t="s">
        <v>689</v>
      </c>
      <c r="P350" t="s">
        <v>7490</v>
      </c>
      <c r="Q350" t="s">
        <v>7490</v>
      </c>
      <c r="R350" t="s">
        <v>689</v>
      </c>
      <c r="S350" t="s">
        <v>689</v>
      </c>
      <c r="T350" t="s">
        <v>7490</v>
      </c>
      <c r="U350" t="s">
        <v>7490</v>
      </c>
      <c r="V350" t="s">
        <v>7490</v>
      </c>
      <c r="W350" t="s">
        <v>7490</v>
      </c>
      <c r="X350" t="s">
        <v>7490</v>
      </c>
      <c r="Y350" t="s">
        <v>689</v>
      </c>
      <c r="Z350" t="s">
        <v>689</v>
      </c>
      <c r="AA350" t="s">
        <v>7490</v>
      </c>
      <c r="AB350" t="s">
        <v>7490</v>
      </c>
    </row>
    <row r="351" spans="1:28">
      <c r="A351">
        <v>350</v>
      </c>
      <c r="B351" t="s">
        <v>1565</v>
      </c>
      <c r="D351" t="s">
        <v>7166</v>
      </c>
      <c r="H351" t="s">
        <v>1566</v>
      </c>
      <c r="I351" t="s">
        <v>1567</v>
      </c>
      <c r="J351">
        <v>0.77600000000000002</v>
      </c>
      <c r="K351" t="s">
        <v>1568</v>
      </c>
      <c r="L351">
        <v>38247</v>
      </c>
      <c r="N351">
        <v>27</v>
      </c>
      <c r="O351" t="s">
        <v>689</v>
      </c>
      <c r="P351" t="s">
        <v>7490</v>
      </c>
      <c r="Q351" t="s">
        <v>7490</v>
      </c>
      <c r="R351" t="s">
        <v>86</v>
      </c>
      <c r="S351" t="s">
        <v>265</v>
      </c>
      <c r="T351" t="s">
        <v>7490</v>
      </c>
      <c r="U351" t="s">
        <v>7490</v>
      </c>
      <c r="V351" t="s">
        <v>7490</v>
      </c>
      <c r="W351" t="s">
        <v>7490</v>
      </c>
      <c r="X351" t="s">
        <v>7490</v>
      </c>
      <c r="Y351" t="s">
        <v>689</v>
      </c>
      <c r="Z351" t="s">
        <v>689</v>
      </c>
      <c r="AA351" t="s">
        <v>7490</v>
      </c>
      <c r="AB351" t="s">
        <v>7490</v>
      </c>
    </row>
    <row r="352" spans="1:28">
      <c r="A352">
        <v>351</v>
      </c>
      <c r="B352" t="s">
        <v>1569</v>
      </c>
      <c r="H352" t="s">
        <v>1570</v>
      </c>
      <c r="I352" t="s">
        <v>1571</v>
      </c>
      <c r="J352">
        <v>-0.58199999999999996</v>
      </c>
      <c r="K352" t="s">
        <v>1572</v>
      </c>
      <c r="L352">
        <v>184226</v>
      </c>
      <c r="N352">
        <v>15</v>
      </c>
      <c r="O352" t="s">
        <v>86</v>
      </c>
      <c r="P352">
        <v>2015</v>
      </c>
      <c r="Q352">
        <v>2020</v>
      </c>
      <c r="R352" t="s">
        <v>86</v>
      </c>
      <c r="S352" t="s">
        <v>265</v>
      </c>
      <c r="T352" t="s">
        <v>7490</v>
      </c>
      <c r="U352" t="s">
        <v>7490</v>
      </c>
      <c r="V352" t="s">
        <v>7490</v>
      </c>
      <c r="W352" t="s">
        <v>7490</v>
      </c>
      <c r="X352" t="s">
        <v>7490</v>
      </c>
      <c r="Y352" t="s">
        <v>689</v>
      </c>
      <c r="Z352" t="s">
        <v>689</v>
      </c>
      <c r="AA352" t="s">
        <v>7490</v>
      </c>
      <c r="AB352" t="s">
        <v>7490</v>
      </c>
    </row>
    <row r="353" spans="1:28">
      <c r="A353">
        <v>352</v>
      </c>
      <c r="B353" t="s">
        <v>1578</v>
      </c>
      <c r="H353" t="s">
        <v>1579</v>
      </c>
      <c r="I353" t="s">
        <v>1580</v>
      </c>
      <c r="J353">
        <v>0.41699999999999998</v>
      </c>
      <c r="K353" t="s">
        <v>1581</v>
      </c>
      <c r="L353">
        <v>114740</v>
      </c>
      <c r="N353">
        <v>15</v>
      </c>
      <c r="O353" t="s">
        <v>689</v>
      </c>
      <c r="P353" t="s">
        <v>7490</v>
      </c>
      <c r="Q353" t="s">
        <v>7490</v>
      </c>
      <c r="R353" t="s">
        <v>689</v>
      </c>
      <c r="S353" t="s">
        <v>689</v>
      </c>
      <c r="T353" t="s">
        <v>7490</v>
      </c>
      <c r="U353" t="s">
        <v>7490</v>
      </c>
      <c r="V353" t="s">
        <v>7490</v>
      </c>
      <c r="W353" t="s">
        <v>7490</v>
      </c>
      <c r="X353" t="s">
        <v>7490</v>
      </c>
      <c r="Y353" t="s">
        <v>689</v>
      </c>
      <c r="Z353" t="s">
        <v>689</v>
      </c>
      <c r="AA353" t="s">
        <v>7490</v>
      </c>
      <c r="AB353" t="s">
        <v>7490</v>
      </c>
    </row>
    <row r="354" spans="1:28">
      <c r="A354">
        <v>353</v>
      </c>
      <c r="B354" t="s">
        <v>1584</v>
      </c>
      <c r="D354" t="s">
        <v>7166</v>
      </c>
      <c r="H354" t="s">
        <v>1585</v>
      </c>
      <c r="I354" t="s">
        <v>1586</v>
      </c>
      <c r="J354">
        <v>4.2999999999999997E-2</v>
      </c>
      <c r="K354" t="s">
        <v>1587</v>
      </c>
      <c r="L354">
        <v>30014</v>
      </c>
      <c r="N354">
        <v>30</v>
      </c>
      <c r="O354" t="s">
        <v>689</v>
      </c>
      <c r="P354" t="s">
        <v>7490</v>
      </c>
      <c r="Q354" t="s">
        <v>7490</v>
      </c>
      <c r="R354" t="s">
        <v>689</v>
      </c>
      <c r="S354" t="s">
        <v>689</v>
      </c>
      <c r="T354" t="s">
        <v>7490</v>
      </c>
      <c r="U354" t="s">
        <v>7490</v>
      </c>
      <c r="V354" t="s">
        <v>7490</v>
      </c>
      <c r="W354" t="s">
        <v>7490</v>
      </c>
      <c r="X354" t="s">
        <v>7490</v>
      </c>
      <c r="Y354" t="s">
        <v>689</v>
      </c>
      <c r="Z354" t="s">
        <v>689</v>
      </c>
      <c r="AA354" t="s">
        <v>7490</v>
      </c>
      <c r="AB354" t="s">
        <v>7490</v>
      </c>
    </row>
    <row r="355" spans="1:28">
      <c r="A355">
        <v>354</v>
      </c>
      <c r="B355" t="s">
        <v>1315</v>
      </c>
      <c r="H355" t="s">
        <v>1316</v>
      </c>
      <c r="I355" t="s">
        <v>1317</v>
      </c>
      <c r="J355">
        <v>0</v>
      </c>
      <c r="K355" t="s">
        <v>1318</v>
      </c>
      <c r="L355">
        <v>11192</v>
      </c>
      <c r="N355">
        <v>28</v>
      </c>
      <c r="O355" t="s">
        <v>689</v>
      </c>
      <c r="P355" t="s">
        <v>7490</v>
      </c>
      <c r="Q355" t="s">
        <v>7490</v>
      </c>
      <c r="R355" t="s">
        <v>689</v>
      </c>
      <c r="S355" t="s">
        <v>689</v>
      </c>
      <c r="T355" t="s">
        <v>7490</v>
      </c>
      <c r="U355" t="s">
        <v>7490</v>
      </c>
      <c r="V355" t="s">
        <v>7490</v>
      </c>
      <c r="W355" t="s">
        <v>7490</v>
      </c>
      <c r="X355" t="s">
        <v>7490</v>
      </c>
      <c r="Y355" t="s">
        <v>689</v>
      </c>
      <c r="Z355" t="s">
        <v>689</v>
      </c>
      <c r="AA355" t="s">
        <v>7490</v>
      </c>
      <c r="AB355" t="s">
        <v>7490</v>
      </c>
    </row>
    <row r="356" spans="1:28">
      <c r="A356">
        <v>355</v>
      </c>
      <c r="B356" t="s">
        <v>1592</v>
      </c>
      <c r="D356" t="s">
        <v>6643</v>
      </c>
      <c r="H356" t="s">
        <v>1593</v>
      </c>
      <c r="I356" t="s">
        <v>1594</v>
      </c>
      <c r="J356">
        <v>0.89500000000000002</v>
      </c>
      <c r="K356" t="s">
        <v>1595</v>
      </c>
      <c r="L356">
        <v>36000</v>
      </c>
      <c r="N356">
        <v>6</v>
      </c>
      <c r="O356" t="s">
        <v>689</v>
      </c>
      <c r="P356" t="s">
        <v>7490</v>
      </c>
      <c r="Q356" t="s">
        <v>7490</v>
      </c>
      <c r="R356" t="s">
        <v>86</v>
      </c>
      <c r="S356" t="s">
        <v>870</v>
      </c>
      <c r="T356" t="s">
        <v>7490</v>
      </c>
      <c r="U356" t="s">
        <v>7490</v>
      </c>
      <c r="V356" t="s">
        <v>7490</v>
      </c>
      <c r="W356" t="s">
        <v>7490</v>
      </c>
      <c r="X356" t="s">
        <v>7490</v>
      </c>
      <c r="Y356" t="s">
        <v>689</v>
      </c>
      <c r="Z356" t="s">
        <v>689</v>
      </c>
      <c r="AA356" t="s">
        <v>7490</v>
      </c>
      <c r="AB356" t="s">
        <v>7490</v>
      </c>
    </row>
    <row r="357" spans="1:28">
      <c r="A357">
        <v>356</v>
      </c>
      <c r="B357" t="s">
        <v>224</v>
      </c>
      <c r="H357" t="s">
        <v>225</v>
      </c>
      <c r="I357" t="s">
        <v>226</v>
      </c>
      <c r="J357">
        <v>-0.08</v>
      </c>
      <c r="K357" t="s">
        <v>227</v>
      </c>
      <c r="L357">
        <v>42370</v>
      </c>
      <c r="N357">
        <v>18</v>
      </c>
      <c r="O357" t="s">
        <v>86</v>
      </c>
      <c r="P357">
        <v>2019</v>
      </c>
      <c r="Q357">
        <v>2025</v>
      </c>
      <c r="R357" t="s">
        <v>689</v>
      </c>
      <c r="S357" t="s">
        <v>689</v>
      </c>
      <c r="T357" t="s">
        <v>7490</v>
      </c>
      <c r="U357" t="s">
        <v>7490</v>
      </c>
      <c r="V357" t="s">
        <v>7490</v>
      </c>
      <c r="W357" t="s">
        <v>7490</v>
      </c>
      <c r="X357" t="s">
        <v>7490</v>
      </c>
      <c r="Y357" t="s">
        <v>689</v>
      </c>
      <c r="Z357" t="s">
        <v>689</v>
      </c>
      <c r="AA357" t="s">
        <v>7490</v>
      </c>
      <c r="AB357" t="s">
        <v>7490</v>
      </c>
    </row>
    <row r="358" spans="1:28">
      <c r="A358">
        <v>357</v>
      </c>
      <c r="B358" t="s">
        <v>1600</v>
      </c>
      <c r="H358" t="s">
        <v>1601</v>
      </c>
      <c r="I358" t="s">
        <v>1602</v>
      </c>
      <c r="J358">
        <v>0.01</v>
      </c>
      <c r="K358" t="s">
        <v>1603</v>
      </c>
      <c r="L358">
        <v>190159</v>
      </c>
      <c r="N358">
        <v>23</v>
      </c>
      <c r="O358" t="s">
        <v>86</v>
      </c>
      <c r="P358">
        <v>2020</v>
      </c>
      <c r="Q358">
        <v>2040</v>
      </c>
      <c r="R358" t="s">
        <v>86</v>
      </c>
      <c r="S358" t="s">
        <v>7324</v>
      </c>
      <c r="T358" t="s">
        <v>674</v>
      </c>
      <c r="U358">
        <v>2030</v>
      </c>
      <c r="V358" t="s">
        <v>7490</v>
      </c>
      <c r="W358" t="s">
        <v>7490</v>
      </c>
      <c r="X358" t="s">
        <v>7490</v>
      </c>
      <c r="Y358" t="s">
        <v>689</v>
      </c>
      <c r="Z358" t="s">
        <v>689</v>
      </c>
      <c r="AA358" t="s">
        <v>7490</v>
      </c>
      <c r="AB358" t="s">
        <v>7490</v>
      </c>
    </row>
    <row r="359" spans="1:28">
      <c r="A359">
        <v>358</v>
      </c>
      <c r="B359" t="s">
        <v>645</v>
      </c>
      <c r="H359" t="s">
        <v>646</v>
      </c>
      <c r="I359" t="s">
        <v>647</v>
      </c>
      <c r="J359">
        <v>-9.2999999999999999E-2</v>
      </c>
      <c r="K359" t="s">
        <v>648</v>
      </c>
      <c r="L359">
        <v>48887</v>
      </c>
      <c r="N359">
        <v>19</v>
      </c>
      <c r="O359" t="s">
        <v>86</v>
      </c>
      <c r="P359">
        <v>2018</v>
      </c>
      <c r="Q359">
        <v>2030</v>
      </c>
      <c r="R359" t="s">
        <v>86</v>
      </c>
      <c r="S359" t="s">
        <v>7324</v>
      </c>
      <c r="T359" t="s">
        <v>674</v>
      </c>
      <c r="U359">
        <v>2030</v>
      </c>
      <c r="V359" t="s">
        <v>7490</v>
      </c>
      <c r="W359" t="s">
        <v>7490</v>
      </c>
      <c r="X359" t="s">
        <v>7490</v>
      </c>
      <c r="Y359" t="s">
        <v>689</v>
      </c>
      <c r="Z359" t="s">
        <v>689</v>
      </c>
      <c r="AA359" t="s">
        <v>7490</v>
      </c>
      <c r="AB359" t="s">
        <v>7490</v>
      </c>
    </row>
    <row r="360" spans="1:28">
      <c r="A360">
        <v>359</v>
      </c>
      <c r="B360" t="s">
        <v>1991</v>
      </c>
      <c r="H360" t="s">
        <v>1992</v>
      </c>
      <c r="I360" t="s">
        <v>1993</v>
      </c>
      <c r="J360">
        <v>5.7000000000000002E-2</v>
      </c>
      <c r="K360" t="s">
        <v>1994</v>
      </c>
      <c r="L360">
        <v>125000</v>
      </c>
      <c r="N360">
        <v>6</v>
      </c>
      <c r="O360" t="s">
        <v>689</v>
      </c>
      <c r="P360" t="s">
        <v>7490</v>
      </c>
      <c r="Q360" t="s">
        <v>7490</v>
      </c>
      <c r="R360" t="s">
        <v>86</v>
      </c>
      <c r="S360" t="s">
        <v>7324</v>
      </c>
      <c r="T360" t="s">
        <v>674</v>
      </c>
      <c r="U360">
        <v>2030</v>
      </c>
      <c r="V360" t="s">
        <v>673</v>
      </c>
      <c r="W360" t="s">
        <v>674</v>
      </c>
      <c r="X360">
        <v>2050</v>
      </c>
      <c r="Y360" t="s">
        <v>86</v>
      </c>
      <c r="Z360" t="s">
        <v>86</v>
      </c>
      <c r="AA360">
        <v>2050</v>
      </c>
      <c r="AB360">
        <v>2050</v>
      </c>
    </row>
    <row r="361" spans="1:28">
      <c r="A361">
        <v>360</v>
      </c>
      <c r="B361" t="s">
        <v>1292</v>
      </c>
      <c r="H361" t="s">
        <v>1293</v>
      </c>
      <c r="I361" t="s">
        <v>1294</v>
      </c>
      <c r="J361">
        <v>-0.16800000000000001</v>
      </c>
      <c r="K361" t="s">
        <v>1295</v>
      </c>
      <c r="L361">
        <v>170000</v>
      </c>
      <c r="N361">
        <v>25</v>
      </c>
      <c r="O361" t="s">
        <v>689</v>
      </c>
      <c r="P361" t="s">
        <v>7490</v>
      </c>
      <c r="Q361" t="s">
        <v>7490</v>
      </c>
      <c r="R361" t="s">
        <v>86</v>
      </c>
      <c r="S361" t="s">
        <v>7324</v>
      </c>
      <c r="T361" t="s">
        <v>674</v>
      </c>
      <c r="U361">
        <v>2030</v>
      </c>
      <c r="V361" t="s">
        <v>673</v>
      </c>
      <c r="W361" t="s">
        <v>674</v>
      </c>
      <c r="X361">
        <v>2050</v>
      </c>
      <c r="Y361" t="s">
        <v>86</v>
      </c>
      <c r="Z361" t="s">
        <v>86</v>
      </c>
      <c r="AA361">
        <v>2050</v>
      </c>
      <c r="AB361">
        <v>2050</v>
      </c>
    </row>
    <row r="362" spans="1:28">
      <c r="A362">
        <v>361</v>
      </c>
      <c r="B362" t="s">
        <v>1604</v>
      </c>
      <c r="H362" t="s">
        <v>1605</v>
      </c>
      <c r="I362" t="s">
        <v>1606</v>
      </c>
      <c r="J362">
        <v>0.16</v>
      </c>
      <c r="K362" t="s">
        <v>1607</v>
      </c>
      <c r="L362">
        <v>70263</v>
      </c>
      <c r="N362">
        <v>18</v>
      </c>
      <c r="O362" t="s">
        <v>689</v>
      </c>
      <c r="P362" t="s">
        <v>7490</v>
      </c>
      <c r="Q362" t="s">
        <v>7490</v>
      </c>
      <c r="R362" t="s">
        <v>689</v>
      </c>
      <c r="S362" t="s">
        <v>689</v>
      </c>
      <c r="T362" t="s">
        <v>7490</v>
      </c>
      <c r="U362" t="s">
        <v>7490</v>
      </c>
      <c r="V362" t="s">
        <v>7490</v>
      </c>
      <c r="W362" t="s">
        <v>7490</v>
      </c>
      <c r="X362" t="s">
        <v>7490</v>
      </c>
      <c r="Y362" t="s">
        <v>689</v>
      </c>
      <c r="Z362" t="s">
        <v>689</v>
      </c>
      <c r="AA362" t="s">
        <v>7490</v>
      </c>
      <c r="AB362" t="s">
        <v>7490</v>
      </c>
    </row>
    <row r="363" spans="1:28">
      <c r="A363">
        <v>362</v>
      </c>
      <c r="B363" t="s">
        <v>384</v>
      </c>
      <c r="H363" t="s">
        <v>385</v>
      </c>
      <c r="I363" t="s">
        <v>386</v>
      </c>
      <c r="J363">
        <v>6.8000000000000005E-2</v>
      </c>
      <c r="K363" t="s">
        <v>387</v>
      </c>
      <c r="L363">
        <v>83307</v>
      </c>
      <c r="N363">
        <v>5</v>
      </c>
      <c r="O363" t="s">
        <v>689</v>
      </c>
      <c r="P363" t="s">
        <v>7490</v>
      </c>
      <c r="Q363" t="s">
        <v>7490</v>
      </c>
      <c r="R363" t="s">
        <v>86</v>
      </c>
      <c r="S363" t="s">
        <v>870</v>
      </c>
      <c r="T363" t="s">
        <v>7490</v>
      </c>
      <c r="U363" t="s">
        <v>7490</v>
      </c>
      <c r="V363" t="s">
        <v>7490</v>
      </c>
      <c r="W363" t="s">
        <v>7490</v>
      </c>
      <c r="X363" t="s">
        <v>7490</v>
      </c>
      <c r="Y363" t="s">
        <v>86</v>
      </c>
      <c r="Z363" t="s">
        <v>689</v>
      </c>
      <c r="AA363" t="s">
        <v>7490</v>
      </c>
      <c r="AB363" t="s">
        <v>7490</v>
      </c>
    </row>
    <row r="364" spans="1:28">
      <c r="A364">
        <v>363</v>
      </c>
      <c r="B364" t="s">
        <v>1608</v>
      </c>
      <c r="H364" t="s">
        <v>1609</v>
      </c>
      <c r="I364" t="s">
        <v>1610</v>
      </c>
      <c r="J364">
        <v>-0.11600000000000001</v>
      </c>
      <c r="K364" t="s">
        <v>1611</v>
      </c>
      <c r="L364">
        <v>57050</v>
      </c>
      <c r="N364">
        <v>2</v>
      </c>
      <c r="O364" t="s">
        <v>689</v>
      </c>
      <c r="P364" t="s">
        <v>7490</v>
      </c>
      <c r="Q364" t="s">
        <v>7490</v>
      </c>
      <c r="R364" t="s">
        <v>689</v>
      </c>
      <c r="S364" t="s">
        <v>689</v>
      </c>
      <c r="T364" t="s">
        <v>7490</v>
      </c>
      <c r="U364" t="s">
        <v>7490</v>
      </c>
      <c r="V364" t="s">
        <v>7490</v>
      </c>
      <c r="W364" t="s">
        <v>7490</v>
      </c>
      <c r="X364" t="s">
        <v>7490</v>
      </c>
      <c r="Y364" t="s">
        <v>689</v>
      </c>
      <c r="Z364" t="s">
        <v>689</v>
      </c>
      <c r="AA364" t="s">
        <v>7490</v>
      </c>
      <c r="AB364" t="s">
        <v>7490</v>
      </c>
    </row>
    <row r="365" spans="1:28">
      <c r="A365">
        <v>364</v>
      </c>
      <c r="B365" t="s">
        <v>1128</v>
      </c>
      <c r="H365" t="s">
        <v>1129</v>
      </c>
      <c r="I365" t="s">
        <v>1130</v>
      </c>
      <c r="J365">
        <v>0.79300000000000004</v>
      </c>
      <c r="K365" t="s">
        <v>1131</v>
      </c>
      <c r="L365">
        <v>95000</v>
      </c>
      <c r="N365">
        <v>31</v>
      </c>
      <c r="O365" t="s">
        <v>689</v>
      </c>
      <c r="P365" t="s">
        <v>7490</v>
      </c>
      <c r="Q365" t="s">
        <v>7490</v>
      </c>
      <c r="R365" t="s">
        <v>689</v>
      </c>
      <c r="S365" t="s">
        <v>689</v>
      </c>
      <c r="T365" t="s">
        <v>7490</v>
      </c>
      <c r="U365" t="s">
        <v>7490</v>
      </c>
      <c r="V365" t="s">
        <v>7490</v>
      </c>
      <c r="W365" t="s">
        <v>7490</v>
      </c>
      <c r="X365" t="s">
        <v>7490</v>
      </c>
      <c r="Y365" t="s">
        <v>689</v>
      </c>
      <c r="Z365" t="s">
        <v>689</v>
      </c>
      <c r="AA365" t="s">
        <v>7490</v>
      </c>
      <c r="AB365" t="s">
        <v>7490</v>
      </c>
    </row>
    <row r="366" spans="1:28">
      <c r="A366">
        <v>365</v>
      </c>
      <c r="B366" t="s">
        <v>2256</v>
      </c>
      <c r="H366" t="s">
        <v>2257</v>
      </c>
      <c r="I366" t="s">
        <v>2258</v>
      </c>
      <c r="J366">
        <v>0.49299999999999999</v>
      </c>
      <c r="K366" t="s">
        <v>2259</v>
      </c>
      <c r="L366">
        <v>55690</v>
      </c>
      <c r="N366">
        <v>5</v>
      </c>
      <c r="O366" t="s">
        <v>86</v>
      </c>
      <c r="P366">
        <v>2015</v>
      </c>
      <c r="Q366">
        <v>2020</v>
      </c>
      <c r="R366" t="s">
        <v>86</v>
      </c>
      <c r="S366" t="s">
        <v>7324</v>
      </c>
      <c r="T366" t="s">
        <v>674</v>
      </c>
      <c r="U366">
        <v>2025</v>
      </c>
      <c r="V366" t="s">
        <v>7490</v>
      </c>
      <c r="W366" t="s">
        <v>7490</v>
      </c>
      <c r="X366" t="s">
        <v>7490</v>
      </c>
      <c r="Y366" t="s">
        <v>689</v>
      </c>
      <c r="Z366" t="s">
        <v>689</v>
      </c>
      <c r="AA366" t="s">
        <v>7490</v>
      </c>
      <c r="AB366" t="s">
        <v>7490</v>
      </c>
    </row>
    <row r="367" spans="1:28">
      <c r="A367">
        <v>366</v>
      </c>
      <c r="B367" t="s">
        <v>2201</v>
      </c>
      <c r="D367" t="s">
        <v>7159</v>
      </c>
      <c r="H367" t="s">
        <v>2202</v>
      </c>
      <c r="I367" t="s">
        <v>2203</v>
      </c>
      <c r="J367">
        <v>0.27400000000000002</v>
      </c>
      <c r="K367" t="s">
        <v>2204</v>
      </c>
      <c r="L367">
        <v>4745</v>
      </c>
      <c r="N367">
        <v>13</v>
      </c>
      <c r="O367" t="s">
        <v>86</v>
      </c>
      <c r="P367">
        <v>2021</v>
      </c>
      <c r="Q367">
        <v>2040</v>
      </c>
      <c r="R367" t="s">
        <v>86</v>
      </c>
      <c r="S367" t="s">
        <v>7324</v>
      </c>
      <c r="T367" t="s">
        <v>674</v>
      </c>
      <c r="U367" t="s">
        <v>3086</v>
      </c>
      <c r="V367" t="s">
        <v>673</v>
      </c>
      <c r="W367" t="s">
        <v>674</v>
      </c>
      <c r="X367" t="s">
        <v>4262</v>
      </c>
      <c r="Y367" t="s">
        <v>86</v>
      </c>
      <c r="Z367" t="s">
        <v>86</v>
      </c>
      <c r="AA367" t="s">
        <v>4262</v>
      </c>
      <c r="AB367" t="s">
        <v>4262</v>
      </c>
    </row>
    <row r="368" spans="1:28">
      <c r="A368">
        <v>367</v>
      </c>
      <c r="B368" t="s">
        <v>1613</v>
      </c>
      <c r="H368" t="s">
        <v>1614</v>
      </c>
      <c r="I368" t="s">
        <v>1615</v>
      </c>
      <c r="J368">
        <v>0.21199999999999999</v>
      </c>
      <c r="K368" t="s">
        <v>1616</v>
      </c>
      <c r="L368">
        <v>417058</v>
      </c>
      <c r="N368">
        <v>6</v>
      </c>
      <c r="O368" t="s">
        <v>689</v>
      </c>
      <c r="P368" t="s">
        <v>7490</v>
      </c>
      <c r="Q368" t="s">
        <v>7490</v>
      </c>
      <c r="R368" t="s">
        <v>86</v>
      </c>
      <c r="S368" t="s">
        <v>870</v>
      </c>
      <c r="T368" t="s">
        <v>7490</v>
      </c>
      <c r="U368" t="s">
        <v>7490</v>
      </c>
      <c r="V368" t="s">
        <v>7490</v>
      </c>
      <c r="W368" t="s">
        <v>7490</v>
      </c>
      <c r="X368" t="s">
        <v>7490</v>
      </c>
      <c r="Y368" t="s">
        <v>689</v>
      </c>
      <c r="Z368" t="s">
        <v>689</v>
      </c>
      <c r="AA368" t="s">
        <v>7490</v>
      </c>
      <c r="AB368" t="s">
        <v>7490</v>
      </c>
    </row>
    <row r="369" spans="1:28">
      <c r="A369">
        <v>368</v>
      </c>
      <c r="B369" t="s">
        <v>1487</v>
      </c>
      <c r="H369" t="s">
        <v>1488</v>
      </c>
      <c r="I369" t="s">
        <v>1489</v>
      </c>
      <c r="J369">
        <v>0.20599999999999999</v>
      </c>
      <c r="K369" t="s">
        <v>1490</v>
      </c>
      <c r="L369">
        <v>77349</v>
      </c>
      <c r="N369">
        <v>2</v>
      </c>
      <c r="O369" t="s">
        <v>86</v>
      </c>
      <c r="P369">
        <v>2015</v>
      </c>
      <c r="Q369">
        <v>2020</v>
      </c>
      <c r="R369" t="s">
        <v>86</v>
      </c>
      <c r="S369" t="s">
        <v>7324</v>
      </c>
      <c r="T369" t="s">
        <v>674</v>
      </c>
      <c r="U369">
        <v>2033</v>
      </c>
      <c r="V369" t="s">
        <v>673</v>
      </c>
      <c r="W369" t="s">
        <v>674</v>
      </c>
      <c r="X369">
        <v>2045</v>
      </c>
      <c r="Y369" t="s">
        <v>86</v>
      </c>
      <c r="Z369" t="s">
        <v>86</v>
      </c>
      <c r="AA369">
        <v>2045</v>
      </c>
      <c r="AB369">
        <v>2045</v>
      </c>
    </row>
    <row r="370" spans="1:28">
      <c r="A370">
        <v>369</v>
      </c>
      <c r="B370" t="s">
        <v>1617</v>
      </c>
      <c r="H370" t="s">
        <v>1618</v>
      </c>
      <c r="I370" t="s">
        <v>1619</v>
      </c>
      <c r="J370">
        <v>-0.68799999999999994</v>
      </c>
      <c r="K370" t="s">
        <v>1620</v>
      </c>
      <c r="L370">
        <v>65144</v>
      </c>
      <c r="N370">
        <v>5</v>
      </c>
      <c r="O370" t="s">
        <v>689</v>
      </c>
      <c r="P370" t="s">
        <v>7490</v>
      </c>
      <c r="Q370" t="s">
        <v>7490</v>
      </c>
      <c r="R370" t="s">
        <v>86</v>
      </c>
      <c r="S370" t="s">
        <v>7324</v>
      </c>
      <c r="T370" t="s">
        <v>7399</v>
      </c>
      <c r="U370">
        <v>2030</v>
      </c>
      <c r="V370" t="s">
        <v>7490</v>
      </c>
      <c r="W370" t="s">
        <v>7490</v>
      </c>
      <c r="X370" t="s">
        <v>7490</v>
      </c>
      <c r="Y370" t="s">
        <v>689</v>
      </c>
      <c r="Z370" t="s">
        <v>689</v>
      </c>
      <c r="AA370" t="s">
        <v>7490</v>
      </c>
      <c r="AB370" t="s">
        <v>7490</v>
      </c>
    </row>
    <row r="371" spans="1:28">
      <c r="A371">
        <v>370</v>
      </c>
      <c r="B371" t="s">
        <v>649</v>
      </c>
      <c r="H371" t="s">
        <v>650</v>
      </c>
      <c r="I371" t="s">
        <v>651</v>
      </c>
      <c r="J371">
        <v>-0.128</v>
      </c>
      <c r="K371" t="s">
        <v>652</v>
      </c>
      <c r="L371">
        <v>579126</v>
      </c>
      <c r="N371">
        <v>23</v>
      </c>
      <c r="O371" t="s">
        <v>689</v>
      </c>
      <c r="P371" t="s">
        <v>7490</v>
      </c>
      <c r="Q371" t="s">
        <v>7490</v>
      </c>
      <c r="R371" t="s">
        <v>86</v>
      </c>
      <c r="S371" t="s">
        <v>265</v>
      </c>
      <c r="T371" t="s">
        <v>7490</v>
      </c>
      <c r="U371" t="s">
        <v>7490</v>
      </c>
      <c r="V371" t="s">
        <v>7490</v>
      </c>
      <c r="W371" t="s">
        <v>7490</v>
      </c>
      <c r="X371" t="s">
        <v>7490</v>
      </c>
      <c r="Y371" t="s">
        <v>689</v>
      </c>
      <c r="Z371" t="s">
        <v>689</v>
      </c>
      <c r="AA371" t="s">
        <v>7490</v>
      </c>
      <c r="AB371" t="s">
        <v>7490</v>
      </c>
    </row>
    <row r="372" spans="1:28">
      <c r="A372">
        <v>371</v>
      </c>
      <c r="B372" t="s">
        <v>1057</v>
      </c>
      <c r="H372" t="s">
        <v>1058</v>
      </c>
      <c r="I372" t="s">
        <v>1059</v>
      </c>
      <c r="J372">
        <v>0.13500000000000001</v>
      </c>
      <c r="K372" t="s">
        <v>1060</v>
      </c>
      <c r="L372">
        <v>46947</v>
      </c>
      <c r="N372">
        <v>14</v>
      </c>
      <c r="O372" t="s">
        <v>86</v>
      </c>
      <c r="P372">
        <v>2022</v>
      </c>
      <c r="Q372">
        <v>2040</v>
      </c>
      <c r="R372" t="s">
        <v>86</v>
      </c>
      <c r="S372" t="s">
        <v>7324</v>
      </c>
      <c r="T372" t="s">
        <v>674</v>
      </c>
      <c r="U372" t="s">
        <v>3086</v>
      </c>
      <c r="V372" t="s">
        <v>7490</v>
      </c>
      <c r="W372" t="s">
        <v>7490</v>
      </c>
      <c r="X372" t="s">
        <v>7490</v>
      </c>
      <c r="Y372" t="s">
        <v>86</v>
      </c>
      <c r="Z372" t="s">
        <v>689</v>
      </c>
      <c r="AA372" t="s">
        <v>7490</v>
      </c>
      <c r="AB372" t="s">
        <v>7490</v>
      </c>
    </row>
    <row r="373" spans="1:28">
      <c r="A373">
        <v>372</v>
      </c>
      <c r="B373" t="s">
        <v>1625</v>
      </c>
      <c r="H373" t="s">
        <v>1626</v>
      </c>
      <c r="I373" t="s">
        <v>1627</v>
      </c>
      <c r="J373">
        <v>1.3420000000000001</v>
      </c>
      <c r="K373" t="s">
        <v>1628</v>
      </c>
      <c r="L373">
        <v>114000</v>
      </c>
      <c r="N373">
        <v>27</v>
      </c>
      <c r="O373" t="s">
        <v>86</v>
      </c>
      <c r="P373">
        <v>2021</v>
      </c>
      <c r="Q373">
        <v>2030</v>
      </c>
      <c r="R373" t="s">
        <v>86</v>
      </c>
      <c r="S373" t="s">
        <v>7324</v>
      </c>
      <c r="T373" t="s">
        <v>674</v>
      </c>
      <c r="U373">
        <v>2030</v>
      </c>
      <c r="V373" t="s">
        <v>673</v>
      </c>
      <c r="W373" t="s">
        <v>674</v>
      </c>
      <c r="X373">
        <v>2050</v>
      </c>
      <c r="Y373" t="s">
        <v>86</v>
      </c>
      <c r="Z373" t="s">
        <v>86</v>
      </c>
      <c r="AA373">
        <v>2050</v>
      </c>
      <c r="AB373">
        <v>2050</v>
      </c>
    </row>
    <row r="374" spans="1:28">
      <c r="A374">
        <v>373</v>
      </c>
      <c r="B374" t="s">
        <v>1881</v>
      </c>
      <c r="H374" t="s">
        <v>1882</v>
      </c>
      <c r="I374" t="s">
        <v>1883</v>
      </c>
      <c r="J374">
        <v>0.16800000000000001</v>
      </c>
      <c r="K374" t="s">
        <v>1884</v>
      </c>
      <c r="L374">
        <v>81097</v>
      </c>
      <c r="N374">
        <v>11</v>
      </c>
      <c r="O374" t="s">
        <v>86</v>
      </c>
      <c r="P374">
        <v>2022</v>
      </c>
      <c r="Q374">
        <v>2025</v>
      </c>
      <c r="R374" t="s">
        <v>86</v>
      </c>
      <c r="S374" t="s">
        <v>265</v>
      </c>
      <c r="T374" t="s">
        <v>7490</v>
      </c>
      <c r="U374" t="s">
        <v>7490</v>
      </c>
      <c r="V374" t="s">
        <v>7490</v>
      </c>
      <c r="W374" t="s">
        <v>7490</v>
      </c>
      <c r="X374" t="s">
        <v>7490</v>
      </c>
      <c r="Y374" t="s">
        <v>689</v>
      </c>
      <c r="Z374" t="s">
        <v>689</v>
      </c>
      <c r="AA374" t="s">
        <v>7490</v>
      </c>
      <c r="AB374" t="s">
        <v>7490</v>
      </c>
    </row>
    <row r="375" spans="1:28">
      <c r="A375">
        <v>374</v>
      </c>
      <c r="B375" t="s">
        <v>1629</v>
      </c>
      <c r="D375" t="s">
        <v>7162</v>
      </c>
      <c r="H375" t="s">
        <v>1630</v>
      </c>
      <c r="I375" t="s">
        <v>1631</v>
      </c>
      <c r="J375">
        <v>0.36899999999999999</v>
      </c>
      <c r="K375" t="s">
        <v>1632</v>
      </c>
      <c r="L375">
        <v>48821</v>
      </c>
      <c r="N375">
        <v>6</v>
      </c>
      <c r="O375" t="s">
        <v>689</v>
      </c>
      <c r="P375" t="s">
        <v>7490</v>
      </c>
      <c r="Q375" t="s">
        <v>7490</v>
      </c>
      <c r="R375" t="s">
        <v>86</v>
      </c>
      <c r="S375" t="s">
        <v>7324</v>
      </c>
      <c r="T375" t="s">
        <v>674</v>
      </c>
      <c r="U375">
        <v>2030</v>
      </c>
      <c r="V375" t="s">
        <v>673</v>
      </c>
      <c r="W375" t="s">
        <v>674</v>
      </c>
      <c r="X375">
        <v>2050</v>
      </c>
      <c r="Y375" t="s">
        <v>86</v>
      </c>
      <c r="Z375" t="s">
        <v>86</v>
      </c>
      <c r="AA375">
        <v>2050</v>
      </c>
      <c r="AB375">
        <v>2050</v>
      </c>
    </row>
    <row r="376" spans="1:28">
      <c r="A376">
        <v>375</v>
      </c>
      <c r="B376" t="s">
        <v>1087</v>
      </c>
      <c r="H376" t="s">
        <v>1088</v>
      </c>
      <c r="I376" t="s">
        <v>1089</v>
      </c>
      <c r="J376">
        <v>8.5000000000000006E-2</v>
      </c>
      <c r="K376" t="s">
        <v>1090</v>
      </c>
      <c r="L376">
        <v>114640</v>
      </c>
      <c r="N376">
        <v>9</v>
      </c>
      <c r="O376" t="s">
        <v>86</v>
      </c>
      <c r="P376">
        <v>2024</v>
      </c>
      <c r="Q376">
        <v>2025</v>
      </c>
      <c r="R376" t="s">
        <v>86</v>
      </c>
      <c r="S376" t="s">
        <v>7324</v>
      </c>
      <c r="T376" t="s">
        <v>674</v>
      </c>
      <c r="U376" t="s">
        <v>3086</v>
      </c>
      <c r="V376" t="s">
        <v>673</v>
      </c>
      <c r="W376" t="s">
        <v>674</v>
      </c>
      <c r="X376" t="s">
        <v>4262</v>
      </c>
      <c r="Y376" t="s">
        <v>86</v>
      </c>
      <c r="Z376" t="s">
        <v>86</v>
      </c>
      <c r="AA376" t="s">
        <v>4262</v>
      </c>
      <c r="AB376" t="s">
        <v>4262</v>
      </c>
    </row>
    <row r="377" spans="1:28">
      <c r="A377">
        <v>376</v>
      </c>
      <c r="B377" t="s">
        <v>1638</v>
      </c>
      <c r="H377" t="s">
        <v>1639</v>
      </c>
      <c r="I377" t="s">
        <v>1640</v>
      </c>
      <c r="J377">
        <v>-0.253</v>
      </c>
      <c r="K377" t="s">
        <v>1641</v>
      </c>
      <c r="L377">
        <v>85000</v>
      </c>
      <c r="N377">
        <v>27</v>
      </c>
      <c r="O377" t="s">
        <v>689</v>
      </c>
      <c r="P377" t="s">
        <v>7490</v>
      </c>
      <c r="Q377" t="s">
        <v>7490</v>
      </c>
      <c r="R377" t="s">
        <v>86</v>
      </c>
      <c r="S377" t="s">
        <v>7324</v>
      </c>
      <c r="T377" t="s">
        <v>674</v>
      </c>
      <c r="U377">
        <v>2030</v>
      </c>
      <c r="V377" t="s">
        <v>7490</v>
      </c>
      <c r="W377" t="s">
        <v>7490</v>
      </c>
      <c r="X377" t="s">
        <v>7490</v>
      </c>
      <c r="Y377" t="s">
        <v>689</v>
      </c>
      <c r="Z377" t="s">
        <v>689</v>
      </c>
      <c r="AA377" t="s">
        <v>7490</v>
      </c>
      <c r="AB377" t="s">
        <v>7490</v>
      </c>
    </row>
    <row r="378" spans="1:28">
      <c r="A378">
        <v>377</v>
      </c>
      <c r="B378" t="s">
        <v>1642</v>
      </c>
      <c r="H378" t="s">
        <v>1643</v>
      </c>
      <c r="I378" t="s">
        <v>1644</v>
      </c>
      <c r="J378">
        <v>-0.21199999999999999</v>
      </c>
      <c r="K378" t="s">
        <v>1645</v>
      </c>
      <c r="L378">
        <v>8249</v>
      </c>
      <c r="N378">
        <v>31</v>
      </c>
      <c r="O378" t="s">
        <v>689</v>
      </c>
      <c r="P378" t="s">
        <v>7490</v>
      </c>
      <c r="Q378" t="s">
        <v>7490</v>
      </c>
      <c r="R378" t="s">
        <v>86</v>
      </c>
      <c r="S378" t="s">
        <v>7324</v>
      </c>
      <c r="T378" t="s">
        <v>674</v>
      </c>
      <c r="U378">
        <v>2030</v>
      </c>
      <c r="V378" t="s">
        <v>7490</v>
      </c>
      <c r="W378" t="s">
        <v>7490</v>
      </c>
      <c r="X378" t="s">
        <v>7490</v>
      </c>
      <c r="Y378" t="s">
        <v>689</v>
      </c>
      <c r="Z378" t="s">
        <v>689</v>
      </c>
      <c r="AA378" t="s">
        <v>7490</v>
      </c>
      <c r="AB378" t="s">
        <v>7490</v>
      </c>
    </row>
    <row r="379" spans="1:28">
      <c r="A379">
        <v>378</v>
      </c>
      <c r="B379" t="s">
        <v>1746</v>
      </c>
      <c r="H379" t="s">
        <v>1747</v>
      </c>
      <c r="I379" t="s">
        <v>1748</v>
      </c>
      <c r="J379">
        <v>6.7000000000000004E-2</v>
      </c>
      <c r="K379" t="s">
        <v>1749</v>
      </c>
      <c r="L379">
        <v>176962</v>
      </c>
      <c r="N379">
        <v>24</v>
      </c>
      <c r="O379" t="s">
        <v>86</v>
      </c>
      <c r="P379">
        <v>2017</v>
      </c>
      <c r="Q379">
        <v>2030</v>
      </c>
      <c r="R379" t="s">
        <v>86</v>
      </c>
      <c r="S379" t="s">
        <v>7324</v>
      </c>
      <c r="T379" t="s">
        <v>674</v>
      </c>
      <c r="U379">
        <v>2030</v>
      </c>
      <c r="V379" t="s">
        <v>673</v>
      </c>
      <c r="W379" t="s">
        <v>674</v>
      </c>
      <c r="X379">
        <v>2050</v>
      </c>
      <c r="Y379" t="s">
        <v>86</v>
      </c>
      <c r="Z379" t="s">
        <v>86</v>
      </c>
      <c r="AA379">
        <v>2050</v>
      </c>
      <c r="AB379">
        <v>2050</v>
      </c>
    </row>
    <row r="380" spans="1:28">
      <c r="A380">
        <v>379</v>
      </c>
      <c r="B380" t="s">
        <v>1655</v>
      </c>
      <c r="H380" t="s">
        <v>1656</v>
      </c>
      <c r="I380" t="s">
        <v>1657</v>
      </c>
      <c r="J380">
        <v>0.05</v>
      </c>
      <c r="K380" t="s">
        <v>1658</v>
      </c>
      <c r="L380">
        <v>25839</v>
      </c>
      <c r="N380">
        <v>13</v>
      </c>
      <c r="O380" t="s">
        <v>86</v>
      </c>
      <c r="P380">
        <v>2021</v>
      </c>
      <c r="Q380">
        <v>2040</v>
      </c>
      <c r="R380" t="s">
        <v>86</v>
      </c>
      <c r="S380" t="s">
        <v>7324</v>
      </c>
      <c r="T380" t="s">
        <v>674</v>
      </c>
      <c r="U380">
        <v>2025</v>
      </c>
      <c r="V380" t="s">
        <v>7490</v>
      </c>
      <c r="W380" t="s">
        <v>7490</v>
      </c>
      <c r="X380" t="s">
        <v>7490</v>
      </c>
      <c r="Y380" t="s">
        <v>689</v>
      </c>
      <c r="Z380" t="s">
        <v>689</v>
      </c>
      <c r="AA380" t="s">
        <v>7490</v>
      </c>
      <c r="AB380" t="s">
        <v>7490</v>
      </c>
    </row>
    <row r="381" spans="1:28">
      <c r="A381">
        <v>380</v>
      </c>
      <c r="B381" t="s">
        <v>1475</v>
      </c>
      <c r="D381" t="s">
        <v>7232</v>
      </c>
      <c r="H381" t="s">
        <v>1476</v>
      </c>
      <c r="I381" t="s">
        <v>1477</v>
      </c>
      <c r="J381">
        <v>1.03</v>
      </c>
      <c r="K381" t="s">
        <v>1478</v>
      </c>
      <c r="L381">
        <v>97000</v>
      </c>
      <c r="N381">
        <v>26</v>
      </c>
      <c r="O381" t="s">
        <v>689</v>
      </c>
      <c r="P381" t="s">
        <v>7490</v>
      </c>
      <c r="Q381" t="s">
        <v>7490</v>
      </c>
      <c r="R381" t="s">
        <v>689</v>
      </c>
      <c r="S381" t="s">
        <v>689</v>
      </c>
      <c r="T381" t="s">
        <v>7490</v>
      </c>
      <c r="U381" t="s">
        <v>7490</v>
      </c>
      <c r="V381" t="s">
        <v>7490</v>
      </c>
      <c r="W381" t="s">
        <v>7490</v>
      </c>
      <c r="X381" t="s">
        <v>7490</v>
      </c>
      <c r="Y381" t="s">
        <v>689</v>
      </c>
      <c r="Z381" t="s">
        <v>689</v>
      </c>
      <c r="AA381" t="s">
        <v>7490</v>
      </c>
      <c r="AB381" t="s">
        <v>7490</v>
      </c>
    </row>
    <row r="382" spans="1:28">
      <c r="A382">
        <v>381</v>
      </c>
      <c r="B382" t="s">
        <v>1428</v>
      </c>
      <c r="H382" t="s">
        <v>1429</v>
      </c>
      <c r="I382" t="s">
        <v>1430</v>
      </c>
      <c r="J382">
        <v>-7.0000000000000007E-2</v>
      </c>
      <c r="K382" t="s">
        <v>1431</v>
      </c>
      <c r="L382">
        <v>39240</v>
      </c>
      <c r="N382">
        <v>26</v>
      </c>
      <c r="O382" t="s">
        <v>86</v>
      </c>
      <c r="P382">
        <v>2018</v>
      </c>
      <c r="Q382">
        <v>2025</v>
      </c>
      <c r="R382" t="s">
        <v>689</v>
      </c>
      <c r="S382" t="s">
        <v>689</v>
      </c>
      <c r="T382" t="s">
        <v>7490</v>
      </c>
      <c r="U382" t="s">
        <v>7490</v>
      </c>
      <c r="V382" t="s">
        <v>7490</v>
      </c>
      <c r="W382" t="s">
        <v>7490</v>
      </c>
      <c r="X382" t="s">
        <v>7490</v>
      </c>
      <c r="Y382" t="s">
        <v>689</v>
      </c>
      <c r="Z382" t="s">
        <v>689</v>
      </c>
      <c r="AA382" t="s">
        <v>7490</v>
      </c>
      <c r="AB382" t="s">
        <v>7490</v>
      </c>
    </row>
    <row r="383" spans="1:28">
      <c r="A383">
        <v>382</v>
      </c>
      <c r="B383" t="s">
        <v>987</v>
      </c>
      <c r="H383" t="s">
        <v>988</v>
      </c>
      <c r="I383" t="s">
        <v>989</v>
      </c>
      <c r="J383">
        <v>0.94599999999999995</v>
      </c>
      <c r="K383" t="s">
        <v>990</v>
      </c>
      <c r="L383">
        <v>73237</v>
      </c>
      <c r="N383">
        <v>20</v>
      </c>
      <c r="O383" t="s">
        <v>689</v>
      </c>
      <c r="P383" t="s">
        <v>7490</v>
      </c>
      <c r="Q383" t="s">
        <v>7490</v>
      </c>
      <c r="R383" t="s">
        <v>86</v>
      </c>
      <c r="S383" t="s">
        <v>7324</v>
      </c>
      <c r="T383" t="s">
        <v>674</v>
      </c>
      <c r="U383">
        <v>2030</v>
      </c>
      <c r="V383" t="s">
        <v>7490</v>
      </c>
      <c r="W383" t="s">
        <v>7490</v>
      </c>
      <c r="X383" t="s">
        <v>7490</v>
      </c>
      <c r="Y383" t="s">
        <v>689</v>
      </c>
      <c r="Z383" t="s">
        <v>689</v>
      </c>
      <c r="AA383" t="s">
        <v>7490</v>
      </c>
      <c r="AB383" t="s">
        <v>7490</v>
      </c>
    </row>
    <row r="384" spans="1:28">
      <c r="A384">
        <v>383</v>
      </c>
      <c r="B384" t="s">
        <v>1659</v>
      </c>
      <c r="H384" t="s">
        <v>1660</v>
      </c>
      <c r="I384" t="s">
        <v>1661</v>
      </c>
      <c r="J384">
        <v>8.1000000000000003E-2</v>
      </c>
      <c r="K384" t="s">
        <v>1662</v>
      </c>
      <c r="L384">
        <v>18000</v>
      </c>
      <c r="N384">
        <v>3</v>
      </c>
      <c r="O384" t="s">
        <v>689</v>
      </c>
      <c r="P384" t="s">
        <v>7490</v>
      </c>
      <c r="Q384" t="s">
        <v>7490</v>
      </c>
      <c r="R384" t="s">
        <v>689</v>
      </c>
      <c r="S384" t="s">
        <v>689</v>
      </c>
      <c r="T384" t="s">
        <v>7490</v>
      </c>
      <c r="U384" t="s">
        <v>7490</v>
      </c>
      <c r="V384" t="s">
        <v>7490</v>
      </c>
      <c r="W384" t="s">
        <v>7490</v>
      </c>
      <c r="X384" t="s">
        <v>7490</v>
      </c>
      <c r="Y384" t="s">
        <v>689</v>
      </c>
      <c r="Z384" t="s">
        <v>689</v>
      </c>
      <c r="AA384" t="s">
        <v>7490</v>
      </c>
      <c r="AB384" t="s">
        <v>7490</v>
      </c>
    </row>
    <row r="385" spans="1:28">
      <c r="A385">
        <v>384</v>
      </c>
      <c r="B385" t="s">
        <v>1270</v>
      </c>
      <c r="H385" t="s">
        <v>1271</v>
      </c>
      <c r="I385" t="s">
        <v>1272</v>
      </c>
      <c r="J385">
        <v>-0.17499999999999999</v>
      </c>
      <c r="K385" t="s">
        <v>1273</v>
      </c>
      <c r="L385">
        <v>83893</v>
      </c>
      <c r="N385">
        <v>29</v>
      </c>
      <c r="O385" t="s">
        <v>689</v>
      </c>
      <c r="P385" t="s">
        <v>7490</v>
      </c>
      <c r="Q385" t="s">
        <v>7490</v>
      </c>
      <c r="R385" t="s">
        <v>86</v>
      </c>
      <c r="S385" t="s">
        <v>7324</v>
      </c>
      <c r="T385" t="s">
        <v>7399</v>
      </c>
      <c r="U385">
        <v>2030</v>
      </c>
      <c r="V385" t="s">
        <v>7490</v>
      </c>
      <c r="W385" t="s">
        <v>7490</v>
      </c>
      <c r="X385" t="s">
        <v>7490</v>
      </c>
      <c r="Y385" t="s">
        <v>689</v>
      </c>
      <c r="Z385" t="s">
        <v>689</v>
      </c>
      <c r="AA385" t="s">
        <v>7490</v>
      </c>
      <c r="AB385" t="s">
        <v>7490</v>
      </c>
    </row>
    <row r="386" spans="1:28">
      <c r="A386">
        <v>385</v>
      </c>
      <c r="B386" t="s">
        <v>768</v>
      </c>
      <c r="H386" t="s">
        <v>769</v>
      </c>
      <c r="I386" t="s">
        <v>770</v>
      </c>
      <c r="J386">
        <v>-0.32300000000000001</v>
      </c>
      <c r="K386" t="s">
        <v>771</v>
      </c>
      <c r="L386">
        <v>194200</v>
      </c>
      <c r="N386">
        <v>8</v>
      </c>
      <c r="O386" t="s">
        <v>689</v>
      </c>
      <c r="P386" t="s">
        <v>7490</v>
      </c>
      <c r="Q386" t="s">
        <v>7490</v>
      </c>
      <c r="R386" t="s">
        <v>689</v>
      </c>
      <c r="S386" t="s">
        <v>689</v>
      </c>
      <c r="T386" t="s">
        <v>7490</v>
      </c>
      <c r="U386" t="s">
        <v>7490</v>
      </c>
      <c r="V386" t="s">
        <v>7490</v>
      </c>
      <c r="W386" t="s">
        <v>7490</v>
      </c>
      <c r="X386" t="s">
        <v>7490</v>
      </c>
      <c r="Y386" t="s">
        <v>689</v>
      </c>
      <c r="Z386" t="s">
        <v>689</v>
      </c>
      <c r="AA386" t="s">
        <v>7490</v>
      </c>
      <c r="AB386" t="s">
        <v>7490</v>
      </c>
    </row>
    <row r="387" spans="1:28">
      <c r="A387">
        <v>386</v>
      </c>
      <c r="B387" t="s">
        <v>1668</v>
      </c>
      <c r="D387" t="s">
        <v>6643</v>
      </c>
      <c r="H387" t="s">
        <v>1669</v>
      </c>
      <c r="I387" t="s">
        <v>1670</v>
      </c>
      <c r="J387">
        <v>-0.35699999999999998</v>
      </c>
      <c r="K387" t="s">
        <v>1671</v>
      </c>
      <c r="L387">
        <v>20000</v>
      </c>
      <c r="N387">
        <v>18</v>
      </c>
      <c r="O387" t="s">
        <v>86</v>
      </c>
      <c r="P387">
        <v>2022</v>
      </c>
      <c r="Q387">
        <v>2030</v>
      </c>
      <c r="R387" t="s">
        <v>86</v>
      </c>
      <c r="S387" t="s">
        <v>265</v>
      </c>
      <c r="T387" t="s">
        <v>7490</v>
      </c>
      <c r="U387" t="s">
        <v>7490</v>
      </c>
      <c r="V387" t="s">
        <v>7490</v>
      </c>
      <c r="W387" t="s">
        <v>7490</v>
      </c>
      <c r="X387" t="s">
        <v>7490</v>
      </c>
      <c r="Y387" t="s">
        <v>689</v>
      </c>
      <c r="Z387" t="s">
        <v>689</v>
      </c>
      <c r="AA387" t="s">
        <v>7490</v>
      </c>
      <c r="AB387" t="s">
        <v>7490</v>
      </c>
    </row>
    <row r="388" spans="1:28">
      <c r="A388">
        <v>387</v>
      </c>
      <c r="B388" t="s">
        <v>1688</v>
      </c>
      <c r="H388" t="s">
        <v>1689</v>
      </c>
      <c r="I388" t="s">
        <v>1690</v>
      </c>
      <c r="J388">
        <v>-0.113</v>
      </c>
      <c r="K388" t="s">
        <v>1691</v>
      </c>
      <c r="L388">
        <v>63490</v>
      </c>
      <c r="N388">
        <v>13</v>
      </c>
      <c r="O388" t="s">
        <v>86</v>
      </c>
      <c r="P388">
        <v>2015</v>
      </c>
      <c r="Q388">
        <v>2020</v>
      </c>
      <c r="R388" t="s">
        <v>86</v>
      </c>
      <c r="S388" t="s">
        <v>7324</v>
      </c>
      <c r="T388" t="s">
        <v>674</v>
      </c>
      <c r="U388">
        <v>2025</v>
      </c>
      <c r="V388" t="s">
        <v>7490</v>
      </c>
      <c r="W388" t="s">
        <v>7490</v>
      </c>
      <c r="X388" t="s">
        <v>7490</v>
      </c>
      <c r="Y388" t="s">
        <v>689</v>
      </c>
      <c r="Z388" t="s">
        <v>689</v>
      </c>
      <c r="AA388" t="s">
        <v>7490</v>
      </c>
      <c r="AB388" t="s">
        <v>7490</v>
      </c>
    </row>
    <row r="389" spans="1:28">
      <c r="A389">
        <v>388</v>
      </c>
      <c r="B389" t="s">
        <v>936</v>
      </c>
      <c r="H389" t="s">
        <v>937</v>
      </c>
      <c r="I389" t="s">
        <v>938</v>
      </c>
      <c r="J389">
        <v>-0.46300000000000002</v>
      </c>
      <c r="K389" t="s">
        <v>939</v>
      </c>
      <c r="L389">
        <v>68629</v>
      </c>
      <c r="N389">
        <v>31</v>
      </c>
      <c r="O389" t="s">
        <v>86</v>
      </c>
      <c r="P389">
        <v>2020</v>
      </c>
      <c r="Q389">
        <v>2040</v>
      </c>
      <c r="R389" t="s">
        <v>86</v>
      </c>
      <c r="S389" t="s">
        <v>7324</v>
      </c>
      <c r="T389" t="s">
        <v>674</v>
      </c>
      <c r="U389">
        <v>2030</v>
      </c>
      <c r="V389" t="s">
        <v>673</v>
      </c>
      <c r="W389" t="s">
        <v>674</v>
      </c>
      <c r="X389">
        <v>2045</v>
      </c>
      <c r="Y389" t="s">
        <v>86</v>
      </c>
      <c r="Z389" t="s">
        <v>86</v>
      </c>
      <c r="AA389">
        <v>2045</v>
      </c>
      <c r="AB389">
        <v>2045</v>
      </c>
    </row>
    <row r="390" spans="1:28">
      <c r="A390">
        <v>389</v>
      </c>
      <c r="B390" t="s">
        <v>294</v>
      </c>
      <c r="H390" t="s">
        <v>295</v>
      </c>
      <c r="I390" t="s">
        <v>296</v>
      </c>
      <c r="J390">
        <v>0.379</v>
      </c>
      <c r="K390" t="s">
        <v>297</v>
      </c>
      <c r="L390">
        <v>51800</v>
      </c>
      <c r="N390">
        <v>2</v>
      </c>
      <c r="O390" t="s">
        <v>689</v>
      </c>
      <c r="P390" t="s">
        <v>7490</v>
      </c>
      <c r="Q390" t="s">
        <v>7490</v>
      </c>
      <c r="R390" t="s">
        <v>86</v>
      </c>
      <c r="S390" t="s">
        <v>7324</v>
      </c>
      <c r="T390" t="s">
        <v>674</v>
      </c>
      <c r="U390">
        <v>2030</v>
      </c>
      <c r="V390" t="s">
        <v>7490</v>
      </c>
      <c r="W390" t="s">
        <v>7490</v>
      </c>
      <c r="X390" t="s">
        <v>7490</v>
      </c>
      <c r="Y390" t="s">
        <v>689</v>
      </c>
      <c r="Z390" t="s">
        <v>689</v>
      </c>
      <c r="AA390" t="s">
        <v>7490</v>
      </c>
      <c r="AB390" t="s">
        <v>7490</v>
      </c>
    </row>
    <row r="391" spans="1:28">
      <c r="A391">
        <v>390</v>
      </c>
      <c r="B391" t="s">
        <v>1701</v>
      </c>
      <c r="H391" t="s">
        <v>1702</v>
      </c>
      <c r="I391" t="s">
        <v>1703</v>
      </c>
      <c r="J391">
        <v>0.111</v>
      </c>
      <c r="K391" t="s">
        <v>1704</v>
      </c>
      <c r="L391">
        <v>122733</v>
      </c>
      <c r="N391">
        <v>8</v>
      </c>
      <c r="O391" t="s">
        <v>689</v>
      </c>
      <c r="P391" t="s">
        <v>7490</v>
      </c>
      <c r="Q391" t="s">
        <v>7490</v>
      </c>
      <c r="R391" t="s">
        <v>689</v>
      </c>
      <c r="S391" t="s">
        <v>689</v>
      </c>
      <c r="T391" t="s">
        <v>7490</v>
      </c>
      <c r="U391" t="s">
        <v>7490</v>
      </c>
      <c r="V391" t="s">
        <v>7490</v>
      </c>
      <c r="W391" t="s">
        <v>7490</v>
      </c>
      <c r="X391" t="s">
        <v>7490</v>
      </c>
      <c r="Y391" t="s">
        <v>689</v>
      </c>
      <c r="Z391" t="s">
        <v>689</v>
      </c>
      <c r="AA391" t="s">
        <v>7490</v>
      </c>
      <c r="AB391" t="s">
        <v>7490</v>
      </c>
    </row>
    <row r="392" spans="1:28">
      <c r="A392">
        <v>391</v>
      </c>
      <c r="B392" t="s">
        <v>420</v>
      </c>
      <c r="D392" t="s">
        <v>7159</v>
      </c>
      <c r="H392" t="s">
        <v>421</v>
      </c>
      <c r="I392" t="s">
        <v>422</v>
      </c>
      <c r="J392">
        <v>-0.247</v>
      </c>
      <c r="K392" t="s">
        <v>423</v>
      </c>
      <c r="L392">
        <v>7150</v>
      </c>
      <c r="N392">
        <v>4</v>
      </c>
      <c r="O392" t="s">
        <v>689</v>
      </c>
      <c r="P392" t="s">
        <v>7490</v>
      </c>
      <c r="Q392" t="s">
        <v>7490</v>
      </c>
      <c r="R392" t="s">
        <v>86</v>
      </c>
      <c r="S392" t="s">
        <v>7324</v>
      </c>
      <c r="T392" t="s">
        <v>674</v>
      </c>
      <c r="U392">
        <v>2030</v>
      </c>
      <c r="V392" t="s">
        <v>673</v>
      </c>
      <c r="W392" t="s">
        <v>674</v>
      </c>
      <c r="X392">
        <v>2040</v>
      </c>
      <c r="Y392" t="s">
        <v>86</v>
      </c>
      <c r="Z392" t="s">
        <v>86</v>
      </c>
      <c r="AA392">
        <v>2040</v>
      </c>
      <c r="AB392">
        <v>2040</v>
      </c>
    </row>
    <row r="393" spans="1:28">
      <c r="A393">
        <v>392</v>
      </c>
      <c r="B393" t="s">
        <v>1709</v>
      </c>
      <c r="H393" t="s">
        <v>1710</v>
      </c>
      <c r="I393" t="s">
        <v>1711</v>
      </c>
      <c r="J393">
        <v>3.7999999999999999E-2</v>
      </c>
      <c r="K393" t="s">
        <v>1712</v>
      </c>
      <c r="L393">
        <v>83959</v>
      </c>
      <c r="N393">
        <v>16</v>
      </c>
      <c r="O393" t="s">
        <v>86</v>
      </c>
      <c r="P393">
        <v>2018</v>
      </c>
      <c r="Q393">
        <v>2040</v>
      </c>
      <c r="R393" t="s">
        <v>86</v>
      </c>
      <c r="S393" t="s">
        <v>7324</v>
      </c>
      <c r="T393" t="s">
        <v>674</v>
      </c>
      <c r="U393">
        <v>2031</v>
      </c>
      <c r="V393" t="s">
        <v>7490</v>
      </c>
      <c r="W393" t="s">
        <v>7490</v>
      </c>
      <c r="X393" t="s">
        <v>7490</v>
      </c>
      <c r="Y393" t="s">
        <v>689</v>
      </c>
      <c r="Z393" t="s">
        <v>689</v>
      </c>
      <c r="AA393" t="s">
        <v>7490</v>
      </c>
      <c r="AB393" t="s">
        <v>7490</v>
      </c>
    </row>
    <row r="394" spans="1:28">
      <c r="A394">
        <v>393</v>
      </c>
      <c r="B394" t="s">
        <v>1705</v>
      </c>
      <c r="H394" t="s">
        <v>1706</v>
      </c>
      <c r="I394" t="s">
        <v>1707</v>
      </c>
      <c r="J394">
        <v>0.215</v>
      </c>
      <c r="K394" t="s">
        <v>1708</v>
      </c>
      <c r="L394">
        <v>147189</v>
      </c>
      <c r="N394">
        <v>4</v>
      </c>
      <c r="O394" t="s">
        <v>689</v>
      </c>
      <c r="P394" t="s">
        <v>7490</v>
      </c>
      <c r="Q394" t="s">
        <v>7490</v>
      </c>
      <c r="R394" t="s">
        <v>86</v>
      </c>
      <c r="S394" t="s">
        <v>7324</v>
      </c>
      <c r="T394" t="s">
        <v>674</v>
      </c>
      <c r="U394">
        <v>2030</v>
      </c>
      <c r="V394" t="s">
        <v>673</v>
      </c>
      <c r="W394" t="s">
        <v>674</v>
      </c>
      <c r="X394">
        <v>2050</v>
      </c>
      <c r="Y394" t="s">
        <v>86</v>
      </c>
      <c r="Z394" t="s">
        <v>86</v>
      </c>
      <c r="AA394">
        <v>2050</v>
      </c>
      <c r="AB394">
        <v>2050</v>
      </c>
    </row>
    <row r="395" spans="1:28">
      <c r="A395">
        <v>394</v>
      </c>
      <c r="B395" t="s">
        <v>1741</v>
      </c>
      <c r="H395" t="s">
        <v>1742</v>
      </c>
      <c r="I395" t="s">
        <v>1743</v>
      </c>
      <c r="J395">
        <v>0.02</v>
      </c>
      <c r="K395" t="s">
        <v>1744</v>
      </c>
      <c r="L395">
        <v>4010</v>
      </c>
      <c r="N395">
        <v>2</v>
      </c>
      <c r="O395" t="s">
        <v>689</v>
      </c>
      <c r="P395" t="s">
        <v>7490</v>
      </c>
      <c r="Q395" t="s">
        <v>7490</v>
      </c>
      <c r="R395" t="s">
        <v>86</v>
      </c>
      <c r="S395" t="s">
        <v>7324</v>
      </c>
      <c r="T395" t="s">
        <v>674</v>
      </c>
      <c r="U395">
        <v>2030</v>
      </c>
      <c r="V395" t="s">
        <v>673</v>
      </c>
      <c r="W395" t="s">
        <v>674</v>
      </c>
      <c r="X395">
        <v>2050</v>
      </c>
      <c r="Y395" t="s">
        <v>86</v>
      </c>
      <c r="Z395" t="s">
        <v>86</v>
      </c>
      <c r="AA395">
        <v>2050</v>
      </c>
      <c r="AB395">
        <v>2050</v>
      </c>
    </row>
    <row r="396" spans="1:28">
      <c r="A396">
        <v>395</v>
      </c>
      <c r="B396" t="s">
        <v>2177</v>
      </c>
      <c r="H396" t="s">
        <v>2178</v>
      </c>
      <c r="I396" t="s">
        <v>2179</v>
      </c>
      <c r="J396">
        <v>0</v>
      </c>
      <c r="K396" t="s">
        <v>2180</v>
      </c>
      <c r="L396">
        <v>35000</v>
      </c>
      <c r="N396">
        <v>3</v>
      </c>
      <c r="O396" t="s">
        <v>689</v>
      </c>
      <c r="P396" t="s">
        <v>7490</v>
      </c>
      <c r="Q396" t="s">
        <v>7490</v>
      </c>
      <c r="R396" t="s">
        <v>86</v>
      </c>
      <c r="S396" t="s">
        <v>7324</v>
      </c>
      <c r="T396" t="s">
        <v>674</v>
      </c>
      <c r="U396">
        <v>2030</v>
      </c>
      <c r="V396" t="s">
        <v>7490</v>
      </c>
      <c r="W396" t="s">
        <v>7490</v>
      </c>
      <c r="X396" t="s">
        <v>7490</v>
      </c>
      <c r="Y396" t="s">
        <v>689</v>
      </c>
      <c r="Z396" t="s">
        <v>689</v>
      </c>
      <c r="AA396" t="s">
        <v>7490</v>
      </c>
      <c r="AB396" t="s">
        <v>7490</v>
      </c>
    </row>
    <row r="397" spans="1:28">
      <c r="A397">
        <v>396</v>
      </c>
      <c r="B397" t="s">
        <v>1750</v>
      </c>
      <c r="H397" t="s">
        <v>1751</v>
      </c>
      <c r="I397" t="s">
        <v>1752</v>
      </c>
      <c r="J397">
        <v>-0.42</v>
      </c>
      <c r="K397" t="s">
        <v>1753</v>
      </c>
      <c r="L397">
        <v>10730</v>
      </c>
      <c r="N397">
        <v>18</v>
      </c>
      <c r="O397" t="s">
        <v>86</v>
      </c>
      <c r="P397">
        <v>2015</v>
      </c>
      <c r="Q397">
        <v>2021</v>
      </c>
      <c r="R397" t="s">
        <v>86</v>
      </c>
      <c r="S397" t="s">
        <v>7324</v>
      </c>
      <c r="T397" t="s">
        <v>7399</v>
      </c>
      <c r="U397">
        <v>2030</v>
      </c>
      <c r="V397" t="s">
        <v>7490</v>
      </c>
      <c r="W397" t="s">
        <v>7490</v>
      </c>
      <c r="X397" t="s">
        <v>7490</v>
      </c>
      <c r="Y397" t="s">
        <v>689</v>
      </c>
      <c r="Z397" t="s">
        <v>689</v>
      </c>
      <c r="AA397" t="s">
        <v>7490</v>
      </c>
      <c r="AB397" t="s">
        <v>7490</v>
      </c>
    </row>
    <row r="398" spans="1:28">
      <c r="A398">
        <v>397</v>
      </c>
      <c r="B398" t="s">
        <v>819</v>
      </c>
      <c r="D398" t="s">
        <v>7159</v>
      </c>
      <c r="H398" t="s">
        <v>820</v>
      </c>
      <c r="I398" t="s">
        <v>821</v>
      </c>
      <c r="J398">
        <v>-0.13400000000000001</v>
      </c>
      <c r="K398" t="s">
        <v>822</v>
      </c>
      <c r="L398">
        <v>15250</v>
      </c>
      <c r="N398">
        <v>12</v>
      </c>
      <c r="O398" t="s">
        <v>689</v>
      </c>
      <c r="P398" t="s">
        <v>7490</v>
      </c>
      <c r="Q398" t="s">
        <v>7490</v>
      </c>
      <c r="R398" t="s">
        <v>689</v>
      </c>
      <c r="S398" t="s">
        <v>689</v>
      </c>
      <c r="T398" t="s">
        <v>7490</v>
      </c>
      <c r="U398" t="s">
        <v>7490</v>
      </c>
      <c r="V398" t="s">
        <v>7490</v>
      </c>
      <c r="W398" t="s">
        <v>7490</v>
      </c>
      <c r="X398" t="s">
        <v>7490</v>
      </c>
      <c r="Y398" t="s">
        <v>689</v>
      </c>
      <c r="Z398" t="s">
        <v>689</v>
      </c>
      <c r="AA398" t="s">
        <v>7490</v>
      </c>
      <c r="AB398" t="s">
        <v>7490</v>
      </c>
    </row>
    <row r="399" spans="1:28">
      <c r="A399">
        <v>398</v>
      </c>
      <c r="B399" t="s">
        <v>1444</v>
      </c>
      <c r="H399" t="s">
        <v>1445</v>
      </c>
      <c r="I399" t="s">
        <v>1446</v>
      </c>
      <c r="J399">
        <v>0.61099999999999999</v>
      </c>
      <c r="K399" t="s">
        <v>1447</v>
      </c>
      <c r="L399">
        <v>14000</v>
      </c>
      <c r="N399">
        <v>5</v>
      </c>
      <c r="O399" t="s">
        <v>689</v>
      </c>
      <c r="P399" t="s">
        <v>7490</v>
      </c>
      <c r="Q399" t="s">
        <v>7490</v>
      </c>
      <c r="R399" t="s">
        <v>86</v>
      </c>
      <c r="S399" t="s">
        <v>7324</v>
      </c>
      <c r="T399" t="s">
        <v>674</v>
      </c>
      <c r="U399">
        <v>2030</v>
      </c>
      <c r="V399" t="s">
        <v>7490</v>
      </c>
      <c r="W399" t="s">
        <v>7490</v>
      </c>
      <c r="X399" t="s">
        <v>7490</v>
      </c>
      <c r="Y399" t="s">
        <v>689</v>
      </c>
      <c r="Z399" t="s">
        <v>689</v>
      </c>
      <c r="AA399" t="s">
        <v>7490</v>
      </c>
      <c r="AB399" t="s">
        <v>7490</v>
      </c>
    </row>
    <row r="400" spans="1:28">
      <c r="A400">
        <v>399</v>
      </c>
      <c r="B400" t="s">
        <v>1647</v>
      </c>
      <c r="H400" t="s">
        <v>1648</v>
      </c>
      <c r="I400" t="s">
        <v>1649</v>
      </c>
      <c r="J400">
        <v>0.40200000000000002</v>
      </c>
      <c r="K400" t="s">
        <v>1650</v>
      </c>
      <c r="L400">
        <v>49000</v>
      </c>
      <c r="N400">
        <v>8</v>
      </c>
      <c r="O400" t="s">
        <v>689</v>
      </c>
      <c r="P400" t="s">
        <v>7490</v>
      </c>
      <c r="Q400" t="s">
        <v>7490</v>
      </c>
      <c r="R400" t="s">
        <v>86</v>
      </c>
      <c r="S400" t="s">
        <v>7324</v>
      </c>
      <c r="T400" t="s">
        <v>674</v>
      </c>
      <c r="U400" t="s">
        <v>3086</v>
      </c>
      <c r="V400" t="s">
        <v>673</v>
      </c>
      <c r="W400" t="s">
        <v>674</v>
      </c>
      <c r="X400" t="s">
        <v>4262</v>
      </c>
      <c r="Y400" t="s">
        <v>86</v>
      </c>
      <c r="Z400" t="s">
        <v>86</v>
      </c>
      <c r="AA400" t="s">
        <v>4262</v>
      </c>
      <c r="AB400" t="s">
        <v>4262</v>
      </c>
    </row>
    <row r="401" spans="1:28">
      <c r="A401">
        <v>400</v>
      </c>
      <c r="B401" t="s">
        <v>1185</v>
      </c>
      <c r="H401" t="s">
        <v>1186</v>
      </c>
      <c r="I401" t="s">
        <v>1187</v>
      </c>
      <c r="J401">
        <v>1.9E-2</v>
      </c>
      <c r="K401" t="s">
        <v>1188</v>
      </c>
      <c r="L401">
        <v>64636</v>
      </c>
      <c r="N401">
        <v>28</v>
      </c>
      <c r="O401" t="s">
        <v>86</v>
      </c>
      <c r="P401">
        <v>2023</v>
      </c>
      <c r="Q401">
        <v>2050</v>
      </c>
      <c r="R401" t="s">
        <v>86</v>
      </c>
      <c r="S401" t="s">
        <v>7324</v>
      </c>
      <c r="T401" t="s">
        <v>674</v>
      </c>
      <c r="U401" t="s">
        <v>3086</v>
      </c>
      <c r="V401" t="s">
        <v>673</v>
      </c>
      <c r="W401" t="s">
        <v>674</v>
      </c>
      <c r="X401" t="s">
        <v>4262</v>
      </c>
      <c r="Y401" t="s">
        <v>86</v>
      </c>
      <c r="Z401" t="s">
        <v>86</v>
      </c>
      <c r="AA401" t="s">
        <v>4262</v>
      </c>
      <c r="AB401" t="s">
        <v>4262</v>
      </c>
    </row>
    <row r="402" spans="1:28">
      <c r="A402">
        <v>401</v>
      </c>
      <c r="B402" t="s">
        <v>1777</v>
      </c>
      <c r="H402" t="s">
        <v>1778</v>
      </c>
      <c r="I402" t="s">
        <v>1779</v>
      </c>
      <c r="J402">
        <v>0.17899999999999999</v>
      </c>
      <c r="K402" t="s">
        <v>1780</v>
      </c>
      <c r="L402">
        <v>52858</v>
      </c>
      <c r="N402">
        <v>4</v>
      </c>
      <c r="O402" t="s">
        <v>689</v>
      </c>
      <c r="P402" t="s">
        <v>7490</v>
      </c>
      <c r="Q402" t="s">
        <v>7490</v>
      </c>
      <c r="R402" t="s">
        <v>86</v>
      </c>
      <c r="S402" t="s">
        <v>7324</v>
      </c>
      <c r="T402" t="s">
        <v>674</v>
      </c>
      <c r="U402">
        <v>2030</v>
      </c>
      <c r="V402" t="s">
        <v>673</v>
      </c>
      <c r="W402" t="s">
        <v>674</v>
      </c>
      <c r="X402">
        <v>2050</v>
      </c>
      <c r="Y402" t="s">
        <v>86</v>
      </c>
      <c r="Z402" t="s">
        <v>86</v>
      </c>
      <c r="AA402">
        <v>2050</v>
      </c>
      <c r="AB402">
        <v>2050</v>
      </c>
    </row>
    <row r="403" spans="1:28">
      <c r="A403">
        <v>402</v>
      </c>
      <c r="B403" t="s">
        <v>903</v>
      </c>
      <c r="D403" t="s">
        <v>7232</v>
      </c>
      <c r="H403" t="s">
        <v>904</v>
      </c>
      <c r="I403" t="s">
        <v>905</v>
      </c>
      <c r="J403">
        <v>-0.309</v>
      </c>
      <c r="K403" t="s">
        <v>906</v>
      </c>
      <c r="L403">
        <v>53000</v>
      </c>
      <c r="N403">
        <v>31</v>
      </c>
      <c r="O403" t="s">
        <v>689</v>
      </c>
      <c r="P403" t="s">
        <v>7490</v>
      </c>
      <c r="Q403" t="s">
        <v>7490</v>
      </c>
      <c r="R403" t="s">
        <v>86</v>
      </c>
      <c r="S403" t="s">
        <v>7324</v>
      </c>
      <c r="T403" t="s">
        <v>674</v>
      </c>
      <c r="U403">
        <v>2030</v>
      </c>
      <c r="V403" t="s">
        <v>7490</v>
      </c>
      <c r="W403" t="s">
        <v>7490</v>
      </c>
      <c r="X403" t="s">
        <v>7490</v>
      </c>
      <c r="Y403" t="s">
        <v>689</v>
      </c>
      <c r="Z403" t="s">
        <v>689</v>
      </c>
      <c r="AA403" t="s">
        <v>7490</v>
      </c>
      <c r="AB403" t="s">
        <v>7490</v>
      </c>
    </row>
    <row r="404" spans="1:28">
      <c r="A404">
        <v>403</v>
      </c>
      <c r="B404" t="s">
        <v>1755</v>
      </c>
      <c r="H404" t="s">
        <v>1756</v>
      </c>
      <c r="I404" t="s">
        <v>1757</v>
      </c>
      <c r="J404">
        <v>0.372</v>
      </c>
      <c r="K404" t="s">
        <v>1758</v>
      </c>
      <c r="L404">
        <v>110000</v>
      </c>
      <c r="N404">
        <v>3</v>
      </c>
      <c r="O404" t="s">
        <v>689</v>
      </c>
      <c r="P404" t="s">
        <v>7490</v>
      </c>
      <c r="Q404" t="s">
        <v>7490</v>
      </c>
      <c r="R404" t="s">
        <v>86</v>
      </c>
      <c r="S404" t="s">
        <v>265</v>
      </c>
      <c r="T404" t="s">
        <v>7490</v>
      </c>
      <c r="U404" t="s">
        <v>7490</v>
      </c>
      <c r="V404" t="s">
        <v>7490</v>
      </c>
      <c r="W404" t="s">
        <v>7490</v>
      </c>
      <c r="X404" t="s">
        <v>7490</v>
      </c>
      <c r="Y404" t="s">
        <v>689</v>
      </c>
      <c r="Z404" t="s">
        <v>689</v>
      </c>
      <c r="AA404" t="s">
        <v>7490</v>
      </c>
      <c r="AB404" t="s">
        <v>7490</v>
      </c>
    </row>
    <row r="405" spans="1:28">
      <c r="A405">
        <v>404</v>
      </c>
      <c r="B405" t="s">
        <v>1032</v>
      </c>
      <c r="H405" t="s">
        <v>1033</v>
      </c>
      <c r="I405" t="s">
        <v>1034</v>
      </c>
      <c r="J405">
        <v>8.0000000000000002E-3</v>
      </c>
      <c r="K405" t="s">
        <v>1035</v>
      </c>
      <c r="L405">
        <v>102000</v>
      </c>
      <c r="N405">
        <v>31</v>
      </c>
      <c r="O405" t="s">
        <v>86</v>
      </c>
      <c r="P405">
        <v>2022</v>
      </c>
      <c r="Q405">
        <v>2025</v>
      </c>
      <c r="R405" t="s">
        <v>86</v>
      </c>
      <c r="S405" t="s">
        <v>7324</v>
      </c>
      <c r="T405" t="s">
        <v>7399</v>
      </c>
      <c r="U405">
        <v>2037</v>
      </c>
      <c r="V405" t="s">
        <v>7490</v>
      </c>
      <c r="W405" t="s">
        <v>7490</v>
      </c>
      <c r="X405" t="s">
        <v>7490</v>
      </c>
      <c r="Y405" t="s">
        <v>689</v>
      </c>
      <c r="Z405" t="s">
        <v>689</v>
      </c>
      <c r="AA405" t="s">
        <v>7490</v>
      </c>
      <c r="AB405" t="s">
        <v>7490</v>
      </c>
    </row>
    <row r="406" spans="1:28">
      <c r="A406">
        <v>405</v>
      </c>
      <c r="B406" t="s">
        <v>1760</v>
      </c>
      <c r="H406" t="s">
        <v>1761</v>
      </c>
      <c r="I406" t="s">
        <v>1762</v>
      </c>
      <c r="J406">
        <v>-0.19600000000000001</v>
      </c>
      <c r="K406" t="s">
        <v>1763</v>
      </c>
      <c r="L406">
        <v>11492</v>
      </c>
      <c r="N406">
        <v>4</v>
      </c>
      <c r="O406" t="s">
        <v>689</v>
      </c>
      <c r="P406" t="s">
        <v>7490</v>
      </c>
      <c r="Q406" t="s">
        <v>7490</v>
      </c>
      <c r="R406" t="s">
        <v>86</v>
      </c>
      <c r="S406" t="s">
        <v>7324</v>
      </c>
      <c r="T406" t="s">
        <v>674</v>
      </c>
      <c r="U406">
        <v>2030</v>
      </c>
      <c r="V406" t="s">
        <v>673</v>
      </c>
      <c r="W406" t="s">
        <v>674</v>
      </c>
      <c r="X406">
        <v>2050</v>
      </c>
      <c r="Y406" t="s">
        <v>86</v>
      </c>
      <c r="Z406" t="s">
        <v>86</v>
      </c>
      <c r="AA406">
        <v>2050</v>
      </c>
      <c r="AB406">
        <v>2050</v>
      </c>
    </row>
    <row r="407" spans="1:28">
      <c r="A407">
        <v>406</v>
      </c>
      <c r="B407" t="s">
        <v>1765</v>
      </c>
      <c r="H407" t="s">
        <v>1766</v>
      </c>
      <c r="I407" t="s">
        <v>1767</v>
      </c>
      <c r="J407">
        <v>-0.436</v>
      </c>
      <c r="K407" t="s">
        <v>1768</v>
      </c>
      <c r="L407">
        <v>83115</v>
      </c>
      <c r="N407">
        <v>3</v>
      </c>
      <c r="O407" t="s">
        <v>689</v>
      </c>
      <c r="P407" t="s">
        <v>7490</v>
      </c>
      <c r="Q407" t="s">
        <v>7490</v>
      </c>
      <c r="R407" t="s">
        <v>86</v>
      </c>
      <c r="S407" t="s">
        <v>7324</v>
      </c>
      <c r="T407" t="s">
        <v>674</v>
      </c>
      <c r="U407">
        <v>2030</v>
      </c>
      <c r="V407" t="s">
        <v>673</v>
      </c>
      <c r="W407" t="s">
        <v>674</v>
      </c>
      <c r="X407">
        <v>2050</v>
      </c>
      <c r="Y407" t="s">
        <v>86</v>
      </c>
      <c r="Z407" t="s">
        <v>86</v>
      </c>
      <c r="AA407">
        <v>2050</v>
      </c>
      <c r="AB407">
        <v>2050</v>
      </c>
    </row>
    <row r="408" spans="1:28">
      <c r="A408">
        <v>407</v>
      </c>
      <c r="B408" t="s">
        <v>1771</v>
      </c>
      <c r="H408" t="s">
        <v>1772</v>
      </c>
      <c r="I408" t="s">
        <v>1773</v>
      </c>
      <c r="J408">
        <v>0.189</v>
      </c>
      <c r="K408" t="s">
        <v>1774</v>
      </c>
      <c r="L408">
        <v>49402</v>
      </c>
      <c r="N408">
        <v>6</v>
      </c>
      <c r="O408" t="s">
        <v>86</v>
      </c>
      <c r="P408">
        <v>2021</v>
      </c>
      <c r="Q408">
        <v>2023</v>
      </c>
      <c r="R408" t="s">
        <v>86</v>
      </c>
      <c r="S408" t="s">
        <v>870</v>
      </c>
      <c r="T408" t="s">
        <v>7490</v>
      </c>
      <c r="U408" t="s">
        <v>7490</v>
      </c>
      <c r="V408" t="s">
        <v>7490</v>
      </c>
      <c r="W408" t="s">
        <v>7490</v>
      </c>
      <c r="X408" t="s">
        <v>7490</v>
      </c>
      <c r="Y408" t="s">
        <v>86</v>
      </c>
      <c r="Z408" t="s">
        <v>689</v>
      </c>
      <c r="AA408" t="s">
        <v>7490</v>
      </c>
      <c r="AB408" t="s">
        <v>7490</v>
      </c>
    </row>
    <row r="409" spans="1:28">
      <c r="A409">
        <v>408</v>
      </c>
      <c r="B409" t="s">
        <v>1938</v>
      </c>
      <c r="H409" t="s">
        <v>1939</v>
      </c>
      <c r="I409" t="s">
        <v>1940</v>
      </c>
      <c r="J409">
        <v>0.24399999999999999</v>
      </c>
      <c r="K409" t="s">
        <v>1941</v>
      </c>
      <c r="L409">
        <v>74077</v>
      </c>
      <c r="N409">
        <v>31</v>
      </c>
      <c r="O409" t="s">
        <v>689</v>
      </c>
      <c r="P409" t="s">
        <v>7490</v>
      </c>
      <c r="Q409" t="s">
        <v>7490</v>
      </c>
      <c r="R409" t="s">
        <v>86</v>
      </c>
      <c r="S409" t="s">
        <v>870</v>
      </c>
      <c r="T409" t="s">
        <v>7490</v>
      </c>
      <c r="U409" t="s">
        <v>7490</v>
      </c>
      <c r="V409" t="s">
        <v>7490</v>
      </c>
      <c r="W409" t="s">
        <v>7490</v>
      </c>
      <c r="X409" t="s">
        <v>7490</v>
      </c>
      <c r="Y409" t="s">
        <v>86</v>
      </c>
      <c r="Z409" t="s">
        <v>689</v>
      </c>
      <c r="AA409" t="s">
        <v>7490</v>
      </c>
      <c r="AB409" t="s">
        <v>7490</v>
      </c>
    </row>
    <row r="410" spans="1:28">
      <c r="A410">
        <v>409</v>
      </c>
      <c r="B410" t="s">
        <v>2120</v>
      </c>
      <c r="D410" t="s">
        <v>7159</v>
      </c>
      <c r="H410" t="s">
        <v>2121</v>
      </c>
      <c r="I410" t="s">
        <v>2122</v>
      </c>
      <c r="J410">
        <v>-0.22800000000000001</v>
      </c>
      <c r="K410" t="s">
        <v>2123</v>
      </c>
      <c r="L410">
        <v>64610</v>
      </c>
      <c r="N410">
        <v>19</v>
      </c>
      <c r="O410" t="s">
        <v>689</v>
      </c>
      <c r="P410" t="s">
        <v>7490</v>
      </c>
      <c r="Q410" t="s">
        <v>7490</v>
      </c>
      <c r="R410" t="s">
        <v>86</v>
      </c>
      <c r="S410" t="s">
        <v>265</v>
      </c>
      <c r="T410" t="s">
        <v>7490</v>
      </c>
      <c r="U410" t="s">
        <v>7490</v>
      </c>
      <c r="V410" t="s">
        <v>7490</v>
      </c>
      <c r="W410" t="s">
        <v>7490</v>
      </c>
      <c r="X410" t="s">
        <v>7490</v>
      </c>
      <c r="Y410" t="s">
        <v>689</v>
      </c>
      <c r="Z410" t="s">
        <v>689</v>
      </c>
      <c r="AA410" t="s">
        <v>7490</v>
      </c>
      <c r="AB410" t="s">
        <v>7490</v>
      </c>
    </row>
    <row r="411" spans="1:28">
      <c r="A411">
        <v>410</v>
      </c>
      <c r="B411" t="s">
        <v>1995</v>
      </c>
      <c r="H411" t="s">
        <v>1996</v>
      </c>
      <c r="I411" t="s">
        <v>1997</v>
      </c>
      <c r="J411">
        <v>0</v>
      </c>
      <c r="K411" t="s">
        <v>1998</v>
      </c>
      <c r="L411">
        <v>98120</v>
      </c>
      <c r="N411">
        <v>31</v>
      </c>
      <c r="O411" t="s">
        <v>689</v>
      </c>
      <c r="P411" t="s">
        <v>7490</v>
      </c>
      <c r="Q411" t="s">
        <v>7490</v>
      </c>
      <c r="R411" t="s">
        <v>86</v>
      </c>
      <c r="S411" t="s">
        <v>7324</v>
      </c>
      <c r="T411" t="s">
        <v>674</v>
      </c>
      <c r="U411" t="s">
        <v>3086</v>
      </c>
      <c r="V411" t="s">
        <v>673</v>
      </c>
      <c r="W411" t="s">
        <v>674</v>
      </c>
      <c r="X411" t="s">
        <v>4274</v>
      </c>
      <c r="Y411" t="s">
        <v>86</v>
      </c>
      <c r="Z411" t="s">
        <v>86</v>
      </c>
      <c r="AA411" t="s">
        <v>4274</v>
      </c>
      <c r="AB411" t="s">
        <v>4274</v>
      </c>
    </row>
    <row r="412" spans="1:28">
      <c r="A412">
        <v>411</v>
      </c>
      <c r="B412" t="s">
        <v>1717</v>
      </c>
      <c r="H412" t="s">
        <v>1718</v>
      </c>
      <c r="I412" t="s">
        <v>1719</v>
      </c>
      <c r="J412">
        <v>0.498</v>
      </c>
      <c r="K412" t="s">
        <v>1720</v>
      </c>
      <c r="L412">
        <v>76453</v>
      </c>
      <c r="N412">
        <v>3</v>
      </c>
      <c r="O412" t="s">
        <v>689</v>
      </c>
      <c r="P412" t="s">
        <v>7490</v>
      </c>
      <c r="Q412" t="s">
        <v>7490</v>
      </c>
      <c r="R412" t="s">
        <v>86</v>
      </c>
      <c r="S412" t="s">
        <v>7324</v>
      </c>
      <c r="T412" t="s">
        <v>674</v>
      </c>
      <c r="U412" t="s">
        <v>4099</v>
      </c>
      <c r="V412" t="s">
        <v>673</v>
      </c>
      <c r="W412" t="s">
        <v>674</v>
      </c>
      <c r="X412" t="s">
        <v>6527</v>
      </c>
      <c r="Y412" t="s">
        <v>86</v>
      </c>
      <c r="Z412" t="s">
        <v>86</v>
      </c>
      <c r="AA412" t="s">
        <v>6527</v>
      </c>
      <c r="AB412" t="s">
        <v>6527</v>
      </c>
    </row>
    <row r="413" spans="1:28">
      <c r="A413">
        <v>412</v>
      </c>
      <c r="B413" t="s">
        <v>1588</v>
      </c>
      <c r="H413" t="s">
        <v>1589</v>
      </c>
      <c r="I413" t="s">
        <v>1590</v>
      </c>
      <c r="J413">
        <v>-9.7000000000000003E-2</v>
      </c>
      <c r="K413" t="s">
        <v>1591</v>
      </c>
      <c r="L413">
        <v>83100</v>
      </c>
      <c r="N413">
        <v>17</v>
      </c>
      <c r="O413" t="s">
        <v>689</v>
      </c>
      <c r="P413" t="s">
        <v>7490</v>
      </c>
      <c r="Q413" t="s">
        <v>7490</v>
      </c>
      <c r="R413" t="s">
        <v>86</v>
      </c>
      <c r="S413" t="s">
        <v>7324</v>
      </c>
      <c r="T413" t="s">
        <v>674</v>
      </c>
      <c r="U413">
        <v>2030</v>
      </c>
      <c r="V413" t="s">
        <v>673</v>
      </c>
      <c r="W413" t="s">
        <v>674</v>
      </c>
      <c r="X413">
        <v>2040</v>
      </c>
      <c r="Y413" t="s">
        <v>86</v>
      </c>
      <c r="Z413" t="s">
        <v>86</v>
      </c>
      <c r="AA413">
        <v>2040</v>
      </c>
      <c r="AB413">
        <v>2040</v>
      </c>
    </row>
    <row r="414" spans="1:28">
      <c r="A414">
        <v>413</v>
      </c>
      <c r="B414" t="s">
        <v>1783</v>
      </c>
      <c r="H414" t="s">
        <v>1784</v>
      </c>
      <c r="I414" t="s">
        <v>1785</v>
      </c>
      <c r="J414">
        <v>-2.4E-2</v>
      </c>
      <c r="K414" t="s">
        <v>1786</v>
      </c>
      <c r="L414">
        <v>30000</v>
      </c>
      <c r="N414">
        <v>8</v>
      </c>
      <c r="O414" t="s">
        <v>689</v>
      </c>
      <c r="P414" t="s">
        <v>7490</v>
      </c>
      <c r="Q414" t="s">
        <v>7490</v>
      </c>
      <c r="R414" t="s">
        <v>86</v>
      </c>
      <c r="S414" t="s">
        <v>7324</v>
      </c>
      <c r="T414" t="s">
        <v>7399</v>
      </c>
      <c r="U414">
        <v>2032</v>
      </c>
      <c r="V414" t="s">
        <v>7490</v>
      </c>
      <c r="W414" t="s">
        <v>7490</v>
      </c>
      <c r="X414" t="s">
        <v>7490</v>
      </c>
      <c r="Y414" t="s">
        <v>689</v>
      </c>
      <c r="Z414" t="s">
        <v>689</v>
      </c>
      <c r="AA414" t="s">
        <v>7490</v>
      </c>
      <c r="AB414" t="s">
        <v>7490</v>
      </c>
    </row>
    <row r="415" spans="1:28">
      <c r="A415">
        <v>414</v>
      </c>
      <c r="B415" t="s">
        <v>1787</v>
      </c>
      <c r="H415" t="s">
        <v>1788</v>
      </c>
      <c r="I415" t="s">
        <v>1789</v>
      </c>
      <c r="J415">
        <v>-0.42099999999999999</v>
      </c>
      <c r="K415" t="s">
        <v>1790</v>
      </c>
      <c r="L415">
        <v>100057</v>
      </c>
      <c r="N415">
        <v>6</v>
      </c>
      <c r="O415" t="s">
        <v>689</v>
      </c>
      <c r="P415" t="s">
        <v>7490</v>
      </c>
      <c r="Q415" t="s">
        <v>7490</v>
      </c>
      <c r="R415" t="s">
        <v>689</v>
      </c>
      <c r="S415" t="s">
        <v>689</v>
      </c>
      <c r="T415" t="s">
        <v>7490</v>
      </c>
      <c r="U415" t="s">
        <v>7490</v>
      </c>
      <c r="V415" t="s">
        <v>7490</v>
      </c>
      <c r="W415" t="s">
        <v>7490</v>
      </c>
      <c r="X415" t="s">
        <v>7490</v>
      </c>
      <c r="Y415" t="s">
        <v>689</v>
      </c>
      <c r="Z415" t="s">
        <v>689</v>
      </c>
      <c r="AA415" t="s">
        <v>7490</v>
      </c>
      <c r="AB415" t="s">
        <v>7490</v>
      </c>
    </row>
    <row r="416" spans="1:28">
      <c r="A416">
        <v>415</v>
      </c>
      <c r="B416" t="s">
        <v>2185</v>
      </c>
      <c r="H416" t="s">
        <v>2186</v>
      </c>
      <c r="I416" t="s">
        <v>2187</v>
      </c>
      <c r="J416">
        <v>-3.7999999999999999E-2</v>
      </c>
      <c r="K416" t="s">
        <v>2188</v>
      </c>
      <c r="L416">
        <v>35240</v>
      </c>
      <c r="N416">
        <v>17</v>
      </c>
      <c r="O416" t="s">
        <v>86</v>
      </c>
      <c r="P416">
        <v>2019</v>
      </c>
      <c r="Q416">
        <v>2025</v>
      </c>
      <c r="R416" t="s">
        <v>86</v>
      </c>
      <c r="S416" t="s">
        <v>7324</v>
      </c>
      <c r="T416" t="s">
        <v>674</v>
      </c>
      <c r="U416">
        <v>2025</v>
      </c>
      <c r="V416" t="s">
        <v>7490</v>
      </c>
      <c r="W416" t="s">
        <v>7490</v>
      </c>
      <c r="X416" t="s">
        <v>7490</v>
      </c>
      <c r="Y416" t="s">
        <v>689</v>
      </c>
      <c r="Z416" t="s">
        <v>689</v>
      </c>
      <c r="AA416" t="s">
        <v>7490</v>
      </c>
      <c r="AB416" t="s">
        <v>7490</v>
      </c>
    </row>
    <row r="417" spans="1:28">
      <c r="A417">
        <v>416</v>
      </c>
      <c r="B417" t="s">
        <v>1793</v>
      </c>
      <c r="H417" t="s">
        <v>1794</v>
      </c>
      <c r="I417" t="s">
        <v>1795</v>
      </c>
      <c r="J417">
        <v>-0.13600000000000001</v>
      </c>
      <c r="K417" t="s">
        <v>1796</v>
      </c>
      <c r="L417">
        <v>45661</v>
      </c>
      <c r="N417">
        <v>17</v>
      </c>
      <c r="O417" t="s">
        <v>689</v>
      </c>
      <c r="P417" t="s">
        <v>7490</v>
      </c>
      <c r="Q417" t="s">
        <v>7490</v>
      </c>
      <c r="R417" t="s">
        <v>86</v>
      </c>
      <c r="S417" t="s">
        <v>7324</v>
      </c>
      <c r="T417" t="s">
        <v>674</v>
      </c>
      <c r="U417">
        <v>2030</v>
      </c>
      <c r="V417" t="s">
        <v>673</v>
      </c>
      <c r="W417" t="s">
        <v>674</v>
      </c>
      <c r="X417">
        <v>2050</v>
      </c>
      <c r="Y417" t="s">
        <v>86</v>
      </c>
      <c r="Z417" t="s">
        <v>86</v>
      </c>
      <c r="AA417">
        <v>2050</v>
      </c>
      <c r="AB417">
        <v>2050</v>
      </c>
    </row>
    <row r="418" spans="1:28">
      <c r="A418">
        <v>417</v>
      </c>
      <c r="B418" t="s">
        <v>1798</v>
      </c>
      <c r="H418" t="s">
        <v>1799</v>
      </c>
      <c r="I418" t="s">
        <v>1800</v>
      </c>
      <c r="J418">
        <v>0.81599999999999995</v>
      </c>
      <c r="K418" t="s">
        <v>1801</v>
      </c>
      <c r="L418">
        <v>27421</v>
      </c>
      <c r="N418">
        <v>10</v>
      </c>
      <c r="O418" t="s">
        <v>689</v>
      </c>
      <c r="P418" t="s">
        <v>7490</v>
      </c>
      <c r="Q418" t="s">
        <v>7490</v>
      </c>
      <c r="R418" t="s">
        <v>86</v>
      </c>
      <c r="S418" t="s">
        <v>7324</v>
      </c>
      <c r="T418" t="s">
        <v>674</v>
      </c>
      <c r="U418">
        <v>2025</v>
      </c>
      <c r="V418" t="s">
        <v>7490</v>
      </c>
      <c r="W418" t="s">
        <v>7490</v>
      </c>
      <c r="X418" t="s">
        <v>7490</v>
      </c>
      <c r="Y418" t="s">
        <v>689</v>
      </c>
      <c r="Z418" t="s">
        <v>689</v>
      </c>
      <c r="AA418" t="s">
        <v>7490</v>
      </c>
      <c r="AB418" t="s">
        <v>7490</v>
      </c>
    </row>
    <row r="419" spans="1:28">
      <c r="A419">
        <v>418</v>
      </c>
      <c r="B419" t="s">
        <v>1802</v>
      </c>
      <c r="H419" t="s">
        <v>1803</v>
      </c>
      <c r="I419" t="s">
        <v>1804</v>
      </c>
      <c r="J419">
        <v>0.68300000000000005</v>
      </c>
      <c r="K419" t="s">
        <v>1805</v>
      </c>
      <c r="L419">
        <v>44102</v>
      </c>
      <c r="N419">
        <v>3</v>
      </c>
      <c r="O419" t="s">
        <v>689</v>
      </c>
      <c r="P419" t="s">
        <v>7490</v>
      </c>
      <c r="Q419" t="s">
        <v>7490</v>
      </c>
      <c r="R419" t="s">
        <v>86</v>
      </c>
      <c r="S419" t="s">
        <v>7324</v>
      </c>
      <c r="T419" t="s">
        <v>674</v>
      </c>
      <c r="U419">
        <v>2030</v>
      </c>
      <c r="V419" t="s">
        <v>673</v>
      </c>
      <c r="W419" t="s">
        <v>674</v>
      </c>
      <c r="X419">
        <v>2050</v>
      </c>
      <c r="Y419" t="s">
        <v>86</v>
      </c>
      <c r="Z419" t="s">
        <v>86</v>
      </c>
      <c r="AA419">
        <v>2050</v>
      </c>
      <c r="AB419">
        <v>2050</v>
      </c>
    </row>
    <row r="420" spans="1:28">
      <c r="A420">
        <v>419</v>
      </c>
      <c r="B420" t="s">
        <v>1811</v>
      </c>
      <c r="H420" t="s">
        <v>1812</v>
      </c>
      <c r="I420" t="s">
        <v>1813</v>
      </c>
      <c r="J420">
        <v>7.9000000000000001E-2</v>
      </c>
      <c r="K420" t="s">
        <v>1814</v>
      </c>
      <c r="L420">
        <v>31000</v>
      </c>
      <c r="N420">
        <v>1</v>
      </c>
      <c r="O420" t="s">
        <v>689</v>
      </c>
      <c r="P420" t="s">
        <v>7490</v>
      </c>
      <c r="Q420" t="s">
        <v>7490</v>
      </c>
      <c r="R420" t="s">
        <v>689</v>
      </c>
      <c r="S420" t="s">
        <v>689</v>
      </c>
      <c r="T420" t="s">
        <v>7490</v>
      </c>
      <c r="U420" t="s">
        <v>7490</v>
      </c>
      <c r="V420" t="s">
        <v>7490</v>
      </c>
      <c r="W420" t="s">
        <v>7490</v>
      </c>
      <c r="X420" t="s">
        <v>7490</v>
      </c>
      <c r="Y420" t="s">
        <v>689</v>
      </c>
      <c r="Z420" t="s">
        <v>689</v>
      </c>
      <c r="AA420" t="s">
        <v>7490</v>
      </c>
      <c r="AB420" t="s">
        <v>7490</v>
      </c>
    </row>
    <row r="421" spans="1:28">
      <c r="A421">
        <v>420</v>
      </c>
      <c r="B421" t="s">
        <v>1436</v>
      </c>
      <c r="H421" t="s">
        <v>1437</v>
      </c>
      <c r="I421" t="s">
        <v>1438</v>
      </c>
      <c r="J421">
        <v>6.5000000000000002E-2</v>
      </c>
      <c r="K421" t="s">
        <v>1439</v>
      </c>
      <c r="L421">
        <v>61400</v>
      </c>
      <c r="N421">
        <v>19</v>
      </c>
      <c r="O421" t="s">
        <v>86</v>
      </c>
      <c r="P421">
        <v>2018</v>
      </c>
      <c r="Q421">
        <v>2025</v>
      </c>
      <c r="R421" t="s">
        <v>86</v>
      </c>
      <c r="S421" t="s">
        <v>7324</v>
      </c>
      <c r="T421" t="s">
        <v>674</v>
      </c>
      <c r="U421">
        <v>2025</v>
      </c>
      <c r="V421" t="s">
        <v>7490</v>
      </c>
      <c r="W421" t="s">
        <v>7490</v>
      </c>
      <c r="X421" t="s">
        <v>7490</v>
      </c>
      <c r="Y421" t="s">
        <v>86</v>
      </c>
      <c r="Z421" t="s">
        <v>689</v>
      </c>
      <c r="AA421" t="s">
        <v>7490</v>
      </c>
      <c r="AB421" t="s">
        <v>7490</v>
      </c>
    </row>
    <row r="422" spans="1:28">
      <c r="A422">
        <v>421</v>
      </c>
      <c r="B422" t="s">
        <v>1205</v>
      </c>
      <c r="H422" t="s">
        <v>1206</v>
      </c>
      <c r="I422" t="s">
        <v>1207</v>
      </c>
      <c r="J422">
        <v>1.744</v>
      </c>
      <c r="K422" t="s">
        <v>1208</v>
      </c>
      <c r="L422">
        <v>226831</v>
      </c>
      <c r="N422">
        <v>30</v>
      </c>
      <c r="O422" t="s">
        <v>86</v>
      </c>
      <c r="P422">
        <v>2015</v>
      </c>
      <c r="Q422">
        <v>2020</v>
      </c>
      <c r="R422" t="s">
        <v>86</v>
      </c>
      <c r="S422" t="s">
        <v>7324</v>
      </c>
      <c r="T422" t="s">
        <v>674</v>
      </c>
      <c r="U422">
        <v>2030</v>
      </c>
      <c r="V422" t="s">
        <v>673</v>
      </c>
      <c r="W422" t="s">
        <v>674</v>
      </c>
      <c r="X422">
        <v>2040</v>
      </c>
      <c r="Y422" t="s">
        <v>86</v>
      </c>
      <c r="Z422" t="s">
        <v>86</v>
      </c>
      <c r="AA422">
        <v>2040</v>
      </c>
      <c r="AB422">
        <v>2040</v>
      </c>
    </row>
    <row r="423" spans="1:28">
      <c r="A423">
        <v>422</v>
      </c>
      <c r="B423" t="s">
        <v>1815</v>
      </c>
      <c r="D423" t="s">
        <v>7159</v>
      </c>
      <c r="H423" t="s">
        <v>1816</v>
      </c>
      <c r="I423" t="s">
        <v>1817</v>
      </c>
      <c r="J423">
        <v>0</v>
      </c>
      <c r="K423" t="s">
        <v>1818</v>
      </c>
      <c r="L423">
        <v>98000</v>
      </c>
      <c r="N423">
        <v>5</v>
      </c>
      <c r="O423" t="s">
        <v>86</v>
      </c>
      <c r="P423">
        <v>2021</v>
      </c>
      <c r="Q423">
        <v>2030</v>
      </c>
      <c r="R423" t="s">
        <v>86</v>
      </c>
      <c r="S423" t="s">
        <v>7324</v>
      </c>
      <c r="T423" t="s">
        <v>674</v>
      </c>
      <c r="U423">
        <v>2030</v>
      </c>
      <c r="V423" t="s">
        <v>7490</v>
      </c>
      <c r="W423" t="s">
        <v>7490</v>
      </c>
      <c r="X423" t="s">
        <v>7490</v>
      </c>
      <c r="Y423" t="s">
        <v>689</v>
      </c>
      <c r="Z423" t="s">
        <v>689</v>
      </c>
      <c r="AA423" t="s">
        <v>7490</v>
      </c>
      <c r="AB423" t="s">
        <v>7490</v>
      </c>
    </row>
    <row r="424" spans="1:28">
      <c r="A424">
        <v>423</v>
      </c>
      <c r="B424" t="s">
        <v>1820</v>
      </c>
      <c r="H424" t="s">
        <v>1821</v>
      </c>
      <c r="I424" t="s">
        <v>1822</v>
      </c>
      <c r="J424">
        <v>0.20100000000000001</v>
      </c>
      <c r="K424" t="s">
        <v>1823</v>
      </c>
      <c r="L424">
        <v>278103</v>
      </c>
      <c r="N424">
        <v>3</v>
      </c>
      <c r="O424" t="s">
        <v>689</v>
      </c>
      <c r="P424" t="s">
        <v>7490</v>
      </c>
      <c r="Q424" t="s">
        <v>7490</v>
      </c>
      <c r="R424" t="s">
        <v>86</v>
      </c>
      <c r="S424" t="s">
        <v>7324</v>
      </c>
      <c r="T424" t="s">
        <v>674</v>
      </c>
      <c r="U424">
        <v>2032</v>
      </c>
      <c r="V424" t="s">
        <v>7490</v>
      </c>
      <c r="W424" t="s">
        <v>7490</v>
      </c>
      <c r="X424" t="s">
        <v>7490</v>
      </c>
      <c r="Y424" t="s">
        <v>689</v>
      </c>
      <c r="Z424" t="s">
        <v>689</v>
      </c>
      <c r="AA424" t="s">
        <v>7490</v>
      </c>
      <c r="AB424" t="s">
        <v>7490</v>
      </c>
    </row>
    <row r="425" spans="1:28">
      <c r="A425">
        <v>424</v>
      </c>
      <c r="B425" t="s">
        <v>831</v>
      </c>
      <c r="D425" t="s">
        <v>7159</v>
      </c>
      <c r="H425" t="s">
        <v>832</v>
      </c>
      <c r="I425" t="s">
        <v>833</v>
      </c>
      <c r="J425">
        <v>-0.191</v>
      </c>
      <c r="K425" t="s">
        <v>834</v>
      </c>
      <c r="L425">
        <v>28597</v>
      </c>
      <c r="N425">
        <v>15</v>
      </c>
      <c r="O425" t="s">
        <v>689</v>
      </c>
      <c r="P425" t="s">
        <v>7490</v>
      </c>
      <c r="Q425" t="s">
        <v>7490</v>
      </c>
      <c r="R425" t="s">
        <v>86</v>
      </c>
      <c r="S425" t="s">
        <v>7324</v>
      </c>
      <c r="T425" t="s">
        <v>674</v>
      </c>
      <c r="U425">
        <v>2030</v>
      </c>
      <c r="V425" t="s">
        <v>673</v>
      </c>
      <c r="W425" t="s">
        <v>674</v>
      </c>
      <c r="X425">
        <v>2040</v>
      </c>
      <c r="Y425" t="s">
        <v>86</v>
      </c>
      <c r="Z425" t="s">
        <v>86</v>
      </c>
      <c r="AA425">
        <v>2040</v>
      </c>
      <c r="AB425">
        <v>2040</v>
      </c>
    </row>
    <row r="426" spans="1:28">
      <c r="A426">
        <v>425</v>
      </c>
      <c r="B426" t="s">
        <v>1828</v>
      </c>
      <c r="D426" t="s">
        <v>7159</v>
      </c>
      <c r="H426" t="s">
        <v>1829</v>
      </c>
      <c r="I426" t="s">
        <v>1830</v>
      </c>
      <c r="J426">
        <v>-0.28599999999999998</v>
      </c>
      <c r="K426" t="s">
        <v>1831</v>
      </c>
      <c r="L426">
        <v>15010</v>
      </c>
      <c r="N426">
        <v>15</v>
      </c>
      <c r="O426" t="s">
        <v>689</v>
      </c>
      <c r="P426" t="s">
        <v>7490</v>
      </c>
      <c r="Q426" t="s">
        <v>7490</v>
      </c>
      <c r="R426" t="s">
        <v>86</v>
      </c>
      <c r="S426" t="s">
        <v>7324</v>
      </c>
      <c r="T426" t="s">
        <v>674</v>
      </c>
      <c r="U426">
        <v>2030</v>
      </c>
      <c r="V426" t="s">
        <v>673</v>
      </c>
      <c r="W426" t="s">
        <v>674</v>
      </c>
      <c r="X426">
        <v>2040</v>
      </c>
      <c r="Y426" t="s">
        <v>86</v>
      </c>
      <c r="Z426" t="s">
        <v>86</v>
      </c>
      <c r="AA426">
        <v>2040</v>
      </c>
      <c r="AB426">
        <v>2040</v>
      </c>
    </row>
    <row r="427" spans="1:28">
      <c r="A427">
        <v>426</v>
      </c>
      <c r="B427" t="s">
        <v>1832</v>
      </c>
      <c r="H427" t="s">
        <v>1833</v>
      </c>
      <c r="I427" t="s">
        <v>1834</v>
      </c>
      <c r="J427">
        <v>0</v>
      </c>
      <c r="K427" t="s">
        <v>1835</v>
      </c>
      <c r="L427">
        <v>81693</v>
      </c>
      <c r="N427">
        <v>5</v>
      </c>
      <c r="O427" t="s">
        <v>689</v>
      </c>
      <c r="P427" t="s">
        <v>7490</v>
      </c>
      <c r="Q427" t="s">
        <v>7490</v>
      </c>
      <c r="R427" t="s">
        <v>86</v>
      </c>
      <c r="S427" t="s">
        <v>7324</v>
      </c>
      <c r="T427" t="s">
        <v>674</v>
      </c>
      <c r="U427">
        <v>2030</v>
      </c>
      <c r="V427" t="s">
        <v>7490</v>
      </c>
      <c r="W427" t="s">
        <v>7490</v>
      </c>
      <c r="X427" t="s">
        <v>7490</v>
      </c>
      <c r="Y427" t="s">
        <v>689</v>
      </c>
      <c r="Z427" t="s">
        <v>689</v>
      </c>
      <c r="AA427" t="s">
        <v>7490</v>
      </c>
      <c r="AB427" t="s">
        <v>7490</v>
      </c>
    </row>
    <row r="428" spans="1:28">
      <c r="A428">
        <v>427</v>
      </c>
      <c r="B428" t="s">
        <v>1841</v>
      </c>
      <c r="H428" t="s">
        <v>1842</v>
      </c>
      <c r="I428" t="s">
        <v>1843</v>
      </c>
      <c r="J428">
        <v>73.325999999999993</v>
      </c>
      <c r="K428" t="s">
        <v>1844</v>
      </c>
      <c r="L428">
        <v>179733</v>
      </c>
      <c r="N428">
        <v>15</v>
      </c>
      <c r="O428" t="s">
        <v>689</v>
      </c>
      <c r="P428" t="s">
        <v>7490</v>
      </c>
      <c r="Q428" t="s">
        <v>7490</v>
      </c>
      <c r="R428" t="s">
        <v>689</v>
      </c>
      <c r="S428" t="s">
        <v>689</v>
      </c>
      <c r="T428" t="s">
        <v>7490</v>
      </c>
      <c r="U428" t="s">
        <v>7490</v>
      </c>
      <c r="V428" t="s">
        <v>7490</v>
      </c>
      <c r="W428" t="s">
        <v>7490</v>
      </c>
      <c r="X428" t="s">
        <v>7490</v>
      </c>
      <c r="Y428" t="s">
        <v>689</v>
      </c>
      <c r="Z428" t="s">
        <v>689</v>
      </c>
      <c r="AA428" t="s">
        <v>7490</v>
      </c>
      <c r="AB428" t="s">
        <v>7490</v>
      </c>
    </row>
    <row r="429" spans="1:28">
      <c r="A429">
        <v>428</v>
      </c>
      <c r="B429" t="s">
        <v>1849</v>
      </c>
      <c r="D429" t="s">
        <v>6643</v>
      </c>
      <c r="H429" t="s">
        <v>1850</v>
      </c>
      <c r="I429" t="s">
        <v>1851</v>
      </c>
      <c r="J429">
        <v>-1.4950000000000001</v>
      </c>
      <c r="K429" t="s">
        <v>1852</v>
      </c>
      <c r="L429">
        <v>18750</v>
      </c>
      <c r="N429">
        <v>6</v>
      </c>
      <c r="O429" t="s">
        <v>689</v>
      </c>
      <c r="P429" t="s">
        <v>7490</v>
      </c>
      <c r="Q429" t="s">
        <v>7490</v>
      </c>
      <c r="R429" t="s">
        <v>86</v>
      </c>
      <c r="S429" t="s">
        <v>265</v>
      </c>
      <c r="T429" t="s">
        <v>7490</v>
      </c>
      <c r="U429" t="s">
        <v>7490</v>
      </c>
      <c r="V429" t="s">
        <v>7490</v>
      </c>
      <c r="W429" t="s">
        <v>7490</v>
      </c>
      <c r="X429" t="s">
        <v>7490</v>
      </c>
      <c r="Y429" t="s">
        <v>689</v>
      </c>
      <c r="Z429" t="s">
        <v>689</v>
      </c>
      <c r="AA429" t="s">
        <v>7490</v>
      </c>
      <c r="AB429" t="s">
        <v>7490</v>
      </c>
    </row>
    <row r="430" spans="1:28">
      <c r="A430">
        <v>429</v>
      </c>
      <c r="B430" t="s">
        <v>1729</v>
      </c>
      <c r="H430" t="s">
        <v>1730</v>
      </c>
      <c r="I430" t="s">
        <v>1731</v>
      </c>
      <c r="J430">
        <v>-0.49099999999999999</v>
      </c>
      <c r="K430" t="s">
        <v>1732</v>
      </c>
      <c r="L430">
        <v>109121</v>
      </c>
      <c r="N430">
        <v>10</v>
      </c>
      <c r="O430" t="s">
        <v>86</v>
      </c>
      <c r="P430">
        <v>2015</v>
      </c>
      <c r="Q430">
        <v>2014</v>
      </c>
      <c r="R430" t="s">
        <v>86</v>
      </c>
      <c r="S430" t="s">
        <v>7324</v>
      </c>
      <c r="T430" t="s">
        <v>674</v>
      </c>
      <c r="U430">
        <v>2030</v>
      </c>
      <c r="V430" t="s">
        <v>673</v>
      </c>
      <c r="W430" t="s">
        <v>674</v>
      </c>
      <c r="X430">
        <v>2030</v>
      </c>
      <c r="Y430" t="s">
        <v>86</v>
      </c>
      <c r="Z430" t="s">
        <v>86</v>
      </c>
      <c r="AA430">
        <v>2030</v>
      </c>
      <c r="AB430">
        <v>2030</v>
      </c>
    </row>
    <row r="431" spans="1:28">
      <c r="A431">
        <v>430</v>
      </c>
      <c r="B431" t="s">
        <v>1375</v>
      </c>
      <c r="H431" t="s">
        <v>1376</v>
      </c>
      <c r="I431" t="s">
        <v>1377</v>
      </c>
      <c r="J431">
        <v>1.3109999999999999</v>
      </c>
      <c r="K431" t="s">
        <v>1378</v>
      </c>
      <c r="L431">
        <v>72249</v>
      </c>
      <c r="N431">
        <v>31</v>
      </c>
      <c r="O431" t="s">
        <v>689</v>
      </c>
      <c r="P431" t="s">
        <v>7490</v>
      </c>
      <c r="Q431" t="s">
        <v>7490</v>
      </c>
      <c r="R431" t="s">
        <v>86</v>
      </c>
      <c r="S431" t="s">
        <v>7324</v>
      </c>
      <c r="T431" t="s">
        <v>674</v>
      </c>
      <c r="U431">
        <v>2030</v>
      </c>
      <c r="V431" t="s">
        <v>673</v>
      </c>
      <c r="W431" t="s">
        <v>674</v>
      </c>
      <c r="X431">
        <v>2050</v>
      </c>
      <c r="Y431" t="s">
        <v>86</v>
      </c>
      <c r="Z431" t="s">
        <v>86</v>
      </c>
      <c r="AA431">
        <v>2050</v>
      </c>
      <c r="AB431">
        <v>2050</v>
      </c>
    </row>
    <row r="432" spans="1:28">
      <c r="A432">
        <v>431</v>
      </c>
      <c r="B432" t="s">
        <v>1853</v>
      </c>
      <c r="H432" t="s">
        <v>1854</v>
      </c>
      <c r="I432" t="s">
        <v>1855</v>
      </c>
      <c r="J432">
        <v>-5.1999999999999998E-2</v>
      </c>
      <c r="K432" t="s">
        <v>1856</v>
      </c>
      <c r="L432">
        <v>47787</v>
      </c>
      <c r="N432">
        <v>31</v>
      </c>
      <c r="O432" t="s">
        <v>86</v>
      </c>
      <c r="P432">
        <v>2021</v>
      </c>
      <c r="Q432">
        <v>2050</v>
      </c>
      <c r="R432" t="s">
        <v>689</v>
      </c>
      <c r="S432" t="s">
        <v>689</v>
      </c>
      <c r="T432" t="s">
        <v>7490</v>
      </c>
      <c r="U432" t="s">
        <v>7490</v>
      </c>
      <c r="V432" t="s">
        <v>7490</v>
      </c>
      <c r="W432" t="s">
        <v>7490</v>
      </c>
      <c r="X432" t="s">
        <v>7490</v>
      </c>
      <c r="Y432" t="s">
        <v>689</v>
      </c>
      <c r="Z432" t="s">
        <v>689</v>
      </c>
      <c r="AA432" t="s">
        <v>7490</v>
      </c>
      <c r="AB432" t="s">
        <v>7490</v>
      </c>
    </row>
    <row r="433" spans="1:28">
      <c r="A433">
        <v>432</v>
      </c>
      <c r="B433" t="s">
        <v>1857</v>
      </c>
      <c r="D433" t="s">
        <v>7162</v>
      </c>
      <c r="H433" t="s">
        <v>1858</v>
      </c>
      <c r="I433" t="s">
        <v>1859</v>
      </c>
      <c r="J433">
        <v>2E-3</v>
      </c>
      <c r="K433" t="s">
        <v>1860</v>
      </c>
      <c r="L433">
        <v>14766</v>
      </c>
      <c r="N433">
        <v>5</v>
      </c>
      <c r="O433" t="s">
        <v>689</v>
      </c>
      <c r="P433" t="s">
        <v>7490</v>
      </c>
      <c r="Q433" t="s">
        <v>7490</v>
      </c>
      <c r="R433" t="s">
        <v>689</v>
      </c>
      <c r="S433" t="s">
        <v>689</v>
      </c>
      <c r="T433" t="s">
        <v>7490</v>
      </c>
      <c r="U433" t="s">
        <v>7490</v>
      </c>
      <c r="V433" t="s">
        <v>7490</v>
      </c>
      <c r="W433" t="s">
        <v>7490</v>
      </c>
      <c r="X433" t="s">
        <v>7490</v>
      </c>
      <c r="Y433" t="s">
        <v>689</v>
      </c>
      <c r="Z433" t="s">
        <v>689</v>
      </c>
      <c r="AA433" t="s">
        <v>7490</v>
      </c>
      <c r="AB433" t="s">
        <v>7490</v>
      </c>
    </row>
    <row r="434" spans="1:28">
      <c r="A434">
        <v>433</v>
      </c>
      <c r="B434" t="s">
        <v>1509</v>
      </c>
      <c r="D434" t="s">
        <v>7159</v>
      </c>
      <c r="H434" t="s">
        <v>1510</v>
      </c>
      <c r="I434" t="s">
        <v>1511</v>
      </c>
      <c r="J434">
        <v>-6.4000000000000001E-2</v>
      </c>
      <c r="K434" t="s">
        <v>1512</v>
      </c>
      <c r="L434">
        <v>23557</v>
      </c>
      <c r="N434">
        <v>17</v>
      </c>
      <c r="O434" t="s">
        <v>689</v>
      </c>
      <c r="P434" t="s">
        <v>7490</v>
      </c>
      <c r="Q434" t="s">
        <v>7490</v>
      </c>
      <c r="R434" t="s">
        <v>86</v>
      </c>
      <c r="S434" t="s">
        <v>265</v>
      </c>
      <c r="T434" t="s">
        <v>7490</v>
      </c>
      <c r="U434" t="s">
        <v>7490</v>
      </c>
      <c r="V434" t="s">
        <v>7490</v>
      </c>
      <c r="W434" t="s">
        <v>7490</v>
      </c>
      <c r="X434" t="s">
        <v>7490</v>
      </c>
      <c r="Y434" t="s">
        <v>689</v>
      </c>
      <c r="Z434" t="s">
        <v>689</v>
      </c>
      <c r="AA434" t="s">
        <v>7490</v>
      </c>
      <c r="AB434" t="s">
        <v>7490</v>
      </c>
    </row>
    <row r="435" spans="1:28">
      <c r="A435">
        <v>434</v>
      </c>
      <c r="B435" t="s">
        <v>1241</v>
      </c>
      <c r="H435" t="s">
        <v>1242</v>
      </c>
      <c r="I435" t="s">
        <v>1243</v>
      </c>
      <c r="J435">
        <v>-0.19900000000000001</v>
      </c>
      <c r="K435" t="s">
        <v>1244</v>
      </c>
      <c r="L435">
        <v>30164</v>
      </c>
      <c r="N435">
        <v>1</v>
      </c>
      <c r="O435" t="s">
        <v>689</v>
      </c>
      <c r="P435" t="s">
        <v>7490</v>
      </c>
      <c r="Q435" t="s">
        <v>7490</v>
      </c>
      <c r="R435" t="s">
        <v>86</v>
      </c>
      <c r="S435" t="s">
        <v>870</v>
      </c>
      <c r="T435" t="s">
        <v>7490</v>
      </c>
      <c r="U435" t="s">
        <v>7490</v>
      </c>
      <c r="V435" t="s">
        <v>7490</v>
      </c>
      <c r="W435" t="s">
        <v>7490</v>
      </c>
      <c r="X435" t="s">
        <v>7490</v>
      </c>
      <c r="Y435" t="s">
        <v>86</v>
      </c>
      <c r="Z435" t="s">
        <v>689</v>
      </c>
      <c r="AA435" t="s">
        <v>7490</v>
      </c>
      <c r="AB435" t="s">
        <v>7490</v>
      </c>
    </row>
    <row r="436" spans="1:28">
      <c r="A436">
        <v>435</v>
      </c>
      <c r="B436" t="s">
        <v>1866</v>
      </c>
      <c r="D436" t="s">
        <v>7159</v>
      </c>
      <c r="H436" t="s">
        <v>1867</v>
      </c>
      <c r="I436" t="s">
        <v>1868</v>
      </c>
      <c r="J436">
        <v>-3.7509999999999999</v>
      </c>
      <c r="K436" t="s">
        <v>1869</v>
      </c>
      <c r="L436">
        <v>92137</v>
      </c>
      <c r="N436">
        <v>15</v>
      </c>
      <c r="O436" t="s">
        <v>689</v>
      </c>
      <c r="P436" t="s">
        <v>7490</v>
      </c>
      <c r="Q436" t="s">
        <v>7490</v>
      </c>
      <c r="R436" t="s">
        <v>689</v>
      </c>
      <c r="S436" t="s">
        <v>689</v>
      </c>
      <c r="T436" t="s">
        <v>7490</v>
      </c>
      <c r="U436" t="s">
        <v>7490</v>
      </c>
      <c r="V436" t="s">
        <v>7490</v>
      </c>
      <c r="W436" t="s">
        <v>7490</v>
      </c>
      <c r="X436" t="s">
        <v>7490</v>
      </c>
      <c r="Y436" t="s">
        <v>689</v>
      </c>
      <c r="Z436" t="s">
        <v>689</v>
      </c>
      <c r="AA436" t="s">
        <v>7490</v>
      </c>
      <c r="AB436" t="s">
        <v>7490</v>
      </c>
    </row>
    <row r="437" spans="1:28">
      <c r="A437">
        <v>436</v>
      </c>
      <c r="B437" t="s">
        <v>1409</v>
      </c>
      <c r="H437" t="s">
        <v>1410</v>
      </c>
      <c r="I437" t="s">
        <v>1411</v>
      </c>
      <c r="J437">
        <v>-7.0000000000000007E-2</v>
      </c>
      <c r="K437" t="s">
        <v>1412</v>
      </c>
      <c r="L437">
        <v>90000</v>
      </c>
      <c r="N437">
        <v>18</v>
      </c>
      <c r="O437" t="s">
        <v>689</v>
      </c>
      <c r="P437" t="s">
        <v>7490</v>
      </c>
      <c r="Q437" t="s">
        <v>7490</v>
      </c>
      <c r="R437" t="s">
        <v>86</v>
      </c>
      <c r="S437" t="s">
        <v>7324</v>
      </c>
      <c r="T437" t="s">
        <v>674</v>
      </c>
      <c r="U437">
        <v>2030</v>
      </c>
      <c r="V437" t="s">
        <v>673</v>
      </c>
      <c r="W437" t="s">
        <v>674</v>
      </c>
      <c r="X437">
        <v>2050</v>
      </c>
      <c r="Y437" t="s">
        <v>86</v>
      </c>
      <c r="Z437" t="s">
        <v>86</v>
      </c>
      <c r="AA437">
        <v>2050</v>
      </c>
      <c r="AB437">
        <v>2050</v>
      </c>
    </row>
    <row r="438" spans="1:28">
      <c r="A438">
        <v>437</v>
      </c>
      <c r="B438" t="s">
        <v>1885</v>
      </c>
      <c r="D438" t="s">
        <v>7159</v>
      </c>
      <c r="H438" t="s">
        <v>1886</v>
      </c>
      <c r="I438" t="s">
        <v>1887</v>
      </c>
      <c r="J438">
        <v>6.0999999999999999E-2</v>
      </c>
      <c r="K438" t="s">
        <v>1888</v>
      </c>
      <c r="L438">
        <v>110000</v>
      </c>
      <c r="N438">
        <v>22</v>
      </c>
      <c r="O438" t="s">
        <v>689</v>
      </c>
      <c r="P438" t="s">
        <v>7490</v>
      </c>
      <c r="Q438" t="s">
        <v>7490</v>
      </c>
      <c r="R438" t="s">
        <v>86</v>
      </c>
      <c r="S438" t="s">
        <v>7324</v>
      </c>
      <c r="T438" t="s">
        <v>674</v>
      </c>
      <c r="U438">
        <v>2030</v>
      </c>
      <c r="V438" t="s">
        <v>673</v>
      </c>
      <c r="W438" t="s">
        <v>674</v>
      </c>
      <c r="X438">
        <v>2040</v>
      </c>
      <c r="Y438" t="s">
        <v>86</v>
      </c>
      <c r="Z438" t="s">
        <v>86</v>
      </c>
      <c r="AA438">
        <v>2040</v>
      </c>
      <c r="AB438">
        <v>2040</v>
      </c>
    </row>
    <row r="439" spans="1:28">
      <c r="A439">
        <v>438</v>
      </c>
      <c r="B439" t="s">
        <v>1889</v>
      </c>
      <c r="H439" t="s">
        <v>1890</v>
      </c>
      <c r="I439" t="s">
        <v>1891</v>
      </c>
      <c r="J439">
        <v>0</v>
      </c>
      <c r="K439" t="s">
        <v>1892</v>
      </c>
      <c r="L439">
        <v>128584</v>
      </c>
      <c r="N439">
        <v>12</v>
      </c>
      <c r="O439" t="s">
        <v>689</v>
      </c>
      <c r="P439" t="s">
        <v>7490</v>
      </c>
      <c r="Q439" t="s">
        <v>7490</v>
      </c>
      <c r="R439" t="s">
        <v>689</v>
      </c>
      <c r="S439" t="s">
        <v>689</v>
      </c>
      <c r="T439" t="s">
        <v>7490</v>
      </c>
      <c r="U439" t="s">
        <v>7490</v>
      </c>
      <c r="V439" t="s">
        <v>7490</v>
      </c>
      <c r="W439" t="s">
        <v>7490</v>
      </c>
      <c r="X439" t="s">
        <v>7490</v>
      </c>
      <c r="Y439" t="s">
        <v>689</v>
      </c>
      <c r="Z439" t="s">
        <v>689</v>
      </c>
      <c r="AA439" t="s">
        <v>7490</v>
      </c>
      <c r="AB439" t="s">
        <v>7490</v>
      </c>
    </row>
    <row r="440" spans="1:28">
      <c r="A440">
        <v>439</v>
      </c>
      <c r="B440" t="s">
        <v>1896</v>
      </c>
      <c r="H440" t="s">
        <v>1897</v>
      </c>
      <c r="I440" t="s">
        <v>1898</v>
      </c>
      <c r="J440">
        <v>7.8E-2</v>
      </c>
      <c r="K440" t="s">
        <v>1899</v>
      </c>
      <c r="L440">
        <v>149914</v>
      </c>
      <c r="N440">
        <v>31</v>
      </c>
      <c r="O440" t="s">
        <v>689</v>
      </c>
      <c r="P440" t="s">
        <v>7490</v>
      </c>
      <c r="Q440" t="s">
        <v>7490</v>
      </c>
      <c r="R440" t="s">
        <v>86</v>
      </c>
      <c r="S440" t="s">
        <v>7324</v>
      </c>
      <c r="T440" t="s">
        <v>674</v>
      </c>
      <c r="U440" t="s">
        <v>4099</v>
      </c>
      <c r="V440" t="s">
        <v>7490</v>
      </c>
      <c r="W440" t="s">
        <v>7490</v>
      </c>
      <c r="X440" t="s">
        <v>7490</v>
      </c>
      <c r="Y440" t="s">
        <v>689</v>
      </c>
      <c r="Z440" t="s">
        <v>689</v>
      </c>
      <c r="AA440" t="s">
        <v>7490</v>
      </c>
      <c r="AB440" t="s">
        <v>7490</v>
      </c>
    </row>
    <row r="441" spans="1:28">
      <c r="A441">
        <v>440</v>
      </c>
      <c r="B441" t="s">
        <v>1146</v>
      </c>
      <c r="H441" t="s">
        <v>2206</v>
      </c>
      <c r="I441" t="s">
        <v>2207</v>
      </c>
      <c r="J441">
        <v>-0.20699999999999999</v>
      </c>
      <c r="K441" t="s">
        <v>2208</v>
      </c>
      <c r="L441">
        <v>139907</v>
      </c>
      <c r="N441">
        <v>2</v>
      </c>
      <c r="O441" t="s">
        <v>689</v>
      </c>
      <c r="P441" t="s">
        <v>7490</v>
      </c>
      <c r="Q441" t="s">
        <v>7490</v>
      </c>
      <c r="R441" t="s">
        <v>86</v>
      </c>
      <c r="S441" t="s">
        <v>7324</v>
      </c>
      <c r="T441" t="s">
        <v>674</v>
      </c>
      <c r="U441">
        <v>2033</v>
      </c>
      <c r="V441" t="s">
        <v>673</v>
      </c>
      <c r="W441" t="s">
        <v>674</v>
      </c>
      <c r="X441">
        <v>2050</v>
      </c>
      <c r="Y441" t="s">
        <v>86</v>
      </c>
      <c r="Z441" t="s">
        <v>86</v>
      </c>
      <c r="AA441">
        <v>2050</v>
      </c>
      <c r="AB441">
        <v>2050</v>
      </c>
    </row>
    <row r="442" spans="1:28">
      <c r="A442">
        <v>441</v>
      </c>
      <c r="B442" t="s">
        <v>1900</v>
      </c>
      <c r="H442" t="s">
        <v>1147</v>
      </c>
      <c r="I442" t="s">
        <v>1148</v>
      </c>
      <c r="J442">
        <v>-8.7999999999999995E-2</v>
      </c>
      <c r="K442" t="s">
        <v>1149</v>
      </c>
      <c r="L442">
        <v>361000</v>
      </c>
      <c r="N442">
        <v>5</v>
      </c>
      <c r="O442" t="s">
        <v>86</v>
      </c>
      <c r="P442">
        <v>2015</v>
      </c>
      <c r="Q442">
        <v>2022</v>
      </c>
      <c r="R442" t="s">
        <v>86</v>
      </c>
      <c r="S442" t="s">
        <v>7324</v>
      </c>
      <c r="T442" t="s">
        <v>674</v>
      </c>
      <c r="U442" t="s">
        <v>3086</v>
      </c>
      <c r="V442" t="s">
        <v>7490</v>
      </c>
      <c r="W442" t="s">
        <v>7490</v>
      </c>
      <c r="X442" t="s">
        <v>7490</v>
      </c>
      <c r="Y442" t="s">
        <v>689</v>
      </c>
      <c r="Z442" t="s">
        <v>689</v>
      </c>
      <c r="AA442" t="s">
        <v>7490</v>
      </c>
      <c r="AB442" t="s">
        <v>7490</v>
      </c>
    </row>
    <row r="443" spans="1:28">
      <c r="A443">
        <v>442</v>
      </c>
      <c r="B443" t="s">
        <v>1904</v>
      </c>
      <c r="H443" t="s">
        <v>1901</v>
      </c>
      <c r="I443" t="s">
        <v>1902</v>
      </c>
      <c r="J443">
        <v>-1.034</v>
      </c>
      <c r="K443" t="s">
        <v>1903</v>
      </c>
      <c r="L443">
        <v>26727</v>
      </c>
      <c r="N443">
        <v>6</v>
      </c>
      <c r="O443" t="s">
        <v>689</v>
      </c>
      <c r="P443" t="s">
        <v>7490</v>
      </c>
      <c r="Q443" t="s">
        <v>7490</v>
      </c>
      <c r="R443" t="s">
        <v>86</v>
      </c>
      <c r="S443" t="s">
        <v>7324</v>
      </c>
      <c r="T443" t="s">
        <v>674</v>
      </c>
      <c r="U443">
        <v>2030</v>
      </c>
      <c r="V443" t="s">
        <v>673</v>
      </c>
      <c r="W443" t="s">
        <v>674</v>
      </c>
      <c r="X443">
        <v>2050</v>
      </c>
      <c r="Y443" t="s">
        <v>86</v>
      </c>
      <c r="Z443" t="s">
        <v>86</v>
      </c>
      <c r="AA443">
        <v>2050</v>
      </c>
      <c r="AB443">
        <v>2050</v>
      </c>
    </row>
    <row r="444" spans="1:28">
      <c r="A444">
        <v>443</v>
      </c>
      <c r="B444" t="s">
        <v>1300</v>
      </c>
      <c r="H444" t="s">
        <v>1905</v>
      </c>
      <c r="I444" t="s">
        <v>1906</v>
      </c>
      <c r="J444">
        <v>0.42899999999999999</v>
      </c>
      <c r="K444" t="s">
        <v>1907</v>
      </c>
      <c r="L444">
        <v>30585</v>
      </c>
      <c r="N444">
        <v>16</v>
      </c>
      <c r="O444" t="s">
        <v>689</v>
      </c>
      <c r="P444" t="s">
        <v>7490</v>
      </c>
      <c r="Q444" t="s">
        <v>7490</v>
      </c>
      <c r="R444" t="s">
        <v>689</v>
      </c>
      <c r="S444" t="s">
        <v>689</v>
      </c>
      <c r="T444" t="s">
        <v>7490</v>
      </c>
      <c r="U444" t="s">
        <v>7490</v>
      </c>
      <c r="V444" t="s">
        <v>7490</v>
      </c>
      <c r="W444" t="s">
        <v>7490</v>
      </c>
      <c r="X444" t="s">
        <v>7490</v>
      </c>
      <c r="Y444" t="s">
        <v>689</v>
      </c>
      <c r="Z444" t="s">
        <v>689</v>
      </c>
      <c r="AA444" t="s">
        <v>7490</v>
      </c>
      <c r="AB444" t="s">
        <v>7490</v>
      </c>
    </row>
    <row r="445" spans="1:28">
      <c r="A445">
        <v>444</v>
      </c>
      <c r="B445" t="s">
        <v>1928</v>
      </c>
      <c r="H445" t="s">
        <v>1301</v>
      </c>
      <c r="I445" t="s">
        <v>1302</v>
      </c>
      <c r="J445">
        <v>-0.27</v>
      </c>
      <c r="K445" t="s">
        <v>1303</v>
      </c>
      <c r="L445">
        <v>300000</v>
      </c>
      <c r="N445">
        <v>10</v>
      </c>
      <c r="O445" t="s">
        <v>689</v>
      </c>
      <c r="P445" t="s">
        <v>7490</v>
      </c>
      <c r="Q445" t="s">
        <v>7490</v>
      </c>
      <c r="R445" t="s">
        <v>86</v>
      </c>
      <c r="S445" t="s">
        <v>7324</v>
      </c>
      <c r="T445" t="s">
        <v>674</v>
      </c>
      <c r="U445">
        <v>2030</v>
      </c>
      <c r="V445" t="s">
        <v>673</v>
      </c>
      <c r="W445" t="s">
        <v>674</v>
      </c>
      <c r="X445">
        <v>2050</v>
      </c>
      <c r="Y445" t="s">
        <v>86</v>
      </c>
      <c r="Z445" t="s">
        <v>86</v>
      </c>
      <c r="AA445">
        <v>2050</v>
      </c>
      <c r="AB445">
        <v>2050</v>
      </c>
    </row>
    <row r="446" spans="1:28">
      <c r="A446">
        <v>445</v>
      </c>
      <c r="B446" t="s">
        <v>1932</v>
      </c>
      <c r="H446" t="s">
        <v>1929</v>
      </c>
      <c r="I446" t="s">
        <v>1930</v>
      </c>
      <c r="J446">
        <v>0</v>
      </c>
      <c r="K446" t="s">
        <v>1931</v>
      </c>
      <c r="L446">
        <v>138444</v>
      </c>
      <c r="N446">
        <v>29</v>
      </c>
      <c r="O446" t="s">
        <v>86</v>
      </c>
      <c r="P446">
        <v>2021</v>
      </c>
      <c r="Q446">
        <v>2030</v>
      </c>
      <c r="R446" t="s">
        <v>86</v>
      </c>
      <c r="S446" t="s">
        <v>7324</v>
      </c>
      <c r="T446" t="s">
        <v>674</v>
      </c>
      <c r="U446">
        <v>2030</v>
      </c>
      <c r="V446" t="s">
        <v>7490</v>
      </c>
      <c r="W446" t="s">
        <v>7490</v>
      </c>
      <c r="X446" t="s">
        <v>7490</v>
      </c>
      <c r="Y446" t="s">
        <v>689</v>
      </c>
      <c r="Z446" t="s">
        <v>689</v>
      </c>
      <c r="AA446" t="s">
        <v>7490</v>
      </c>
      <c r="AB446" t="s">
        <v>7490</v>
      </c>
    </row>
    <row r="447" spans="1:28">
      <c r="A447">
        <v>446</v>
      </c>
      <c r="B447" t="s">
        <v>2140</v>
      </c>
      <c r="H447" t="s">
        <v>1933</v>
      </c>
      <c r="I447" t="s">
        <v>1934</v>
      </c>
      <c r="J447">
        <v>0.14299999999999999</v>
      </c>
      <c r="K447" t="s">
        <v>1935</v>
      </c>
      <c r="L447">
        <v>31600</v>
      </c>
      <c r="N447">
        <v>2</v>
      </c>
      <c r="O447" t="s">
        <v>86</v>
      </c>
      <c r="P447">
        <v>2018</v>
      </c>
      <c r="Q447">
        <v>2019</v>
      </c>
      <c r="R447" t="s">
        <v>86</v>
      </c>
      <c r="S447" t="s">
        <v>7324</v>
      </c>
      <c r="T447" t="s">
        <v>674</v>
      </c>
      <c r="U447" t="s">
        <v>3086</v>
      </c>
      <c r="V447" t="s">
        <v>673</v>
      </c>
      <c r="W447" t="s">
        <v>674</v>
      </c>
      <c r="X447" t="s">
        <v>4262</v>
      </c>
      <c r="Y447" t="s">
        <v>86</v>
      </c>
      <c r="Z447" t="s">
        <v>86</v>
      </c>
      <c r="AA447" t="s">
        <v>4262</v>
      </c>
      <c r="AB447" t="s">
        <v>4262</v>
      </c>
    </row>
    <row r="448" spans="1:28">
      <c r="A448">
        <v>447</v>
      </c>
      <c r="B448" t="s">
        <v>1942</v>
      </c>
      <c r="D448" t="s">
        <v>7159</v>
      </c>
      <c r="H448" t="s">
        <v>2141</v>
      </c>
      <c r="I448" t="s">
        <v>2142</v>
      </c>
      <c r="J448">
        <v>1.677</v>
      </c>
      <c r="K448" t="s">
        <v>2143</v>
      </c>
      <c r="L448">
        <v>88040</v>
      </c>
      <c r="N448">
        <v>16</v>
      </c>
      <c r="O448" t="s">
        <v>689</v>
      </c>
      <c r="P448" t="s">
        <v>7490</v>
      </c>
      <c r="Q448" t="s">
        <v>7490</v>
      </c>
      <c r="R448" t="s">
        <v>86</v>
      </c>
      <c r="S448" t="s">
        <v>7324</v>
      </c>
      <c r="T448" t="s">
        <v>674</v>
      </c>
      <c r="U448">
        <v>2030</v>
      </c>
      <c r="V448" t="s">
        <v>7490</v>
      </c>
      <c r="W448" t="s">
        <v>7490</v>
      </c>
      <c r="X448" t="s">
        <v>7490</v>
      </c>
      <c r="Y448" t="s">
        <v>689</v>
      </c>
      <c r="Z448" t="s">
        <v>689</v>
      </c>
      <c r="AA448" t="s">
        <v>7490</v>
      </c>
      <c r="AB448" t="s">
        <v>7490</v>
      </c>
    </row>
    <row r="449" spans="1:28">
      <c r="A449">
        <v>448</v>
      </c>
      <c r="B449" t="s">
        <v>1947</v>
      </c>
      <c r="H449" t="s">
        <v>1943</v>
      </c>
      <c r="I449" t="s">
        <v>1944</v>
      </c>
      <c r="J449">
        <v>-8.5000000000000006E-2</v>
      </c>
      <c r="K449" t="s">
        <v>1945</v>
      </c>
      <c r="L449">
        <v>161110</v>
      </c>
      <c r="N449">
        <v>7</v>
      </c>
      <c r="O449" t="s">
        <v>689</v>
      </c>
      <c r="P449" t="s">
        <v>7490</v>
      </c>
      <c r="Q449" t="s">
        <v>7490</v>
      </c>
      <c r="R449" t="s">
        <v>689</v>
      </c>
      <c r="S449" t="s">
        <v>689</v>
      </c>
      <c r="T449" t="s">
        <v>7490</v>
      </c>
      <c r="U449" t="s">
        <v>7490</v>
      </c>
      <c r="V449" t="s">
        <v>7490</v>
      </c>
      <c r="W449" t="s">
        <v>7490</v>
      </c>
      <c r="X449" t="s">
        <v>7490</v>
      </c>
      <c r="Y449" t="s">
        <v>689</v>
      </c>
      <c r="Z449" t="s">
        <v>689</v>
      </c>
      <c r="AA449" t="s">
        <v>7490</v>
      </c>
      <c r="AB449" t="s">
        <v>7490</v>
      </c>
    </row>
    <row r="450" spans="1:28">
      <c r="A450">
        <v>449</v>
      </c>
      <c r="B450" t="s">
        <v>1951</v>
      </c>
      <c r="H450" t="s">
        <v>1948</v>
      </c>
      <c r="I450" t="s">
        <v>1949</v>
      </c>
      <c r="J450">
        <v>-1.6819999999999999</v>
      </c>
      <c r="K450" t="s">
        <v>1950</v>
      </c>
      <c r="L450">
        <v>433000</v>
      </c>
      <c r="N450">
        <v>26</v>
      </c>
      <c r="O450" t="s">
        <v>689</v>
      </c>
      <c r="P450" t="s">
        <v>7490</v>
      </c>
      <c r="Q450" t="s">
        <v>7490</v>
      </c>
      <c r="R450" t="s">
        <v>689</v>
      </c>
      <c r="S450" t="s">
        <v>689</v>
      </c>
      <c r="T450" t="s">
        <v>7490</v>
      </c>
      <c r="U450" t="s">
        <v>7490</v>
      </c>
      <c r="V450" t="s">
        <v>7490</v>
      </c>
      <c r="W450" t="s">
        <v>7490</v>
      </c>
      <c r="X450" t="s">
        <v>7490</v>
      </c>
      <c r="Y450" t="s">
        <v>689</v>
      </c>
      <c r="Z450" t="s">
        <v>689</v>
      </c>
      <c r="AA450" t="s">
        <v>7490</v>
      </c>
      <c r="AB450" t="s">
        <v>7490</v>
      </c>
    </row>
    <row r="451" spans="1:28">
      <c r="A451">
        <v>450</v>
      </c>
      <c r="B451" t="s">
        <v>1967</v>
      </c>
      <c r="H451" t="s">
        <v>1952</v>
      </c>
      <c r="I451" t="s">
        <v>1953</v>
      </c>
      <c r="J451">
        <v>-3.5999999999999997E-2</v>
      </c>
      <c r="K451" t="s">
        <v>1954</v>
      </c>
      <c r="L451">
        <v>48793</v>
      </c>
      <c r="N451">
        <v>29</v>
      </c>
      <c r="O451" t="s">
        <v>689</v>
      </c>
      <c r="P451" t="s">
        <v>7490</v>
      </c>
      <c r="Q451" t="s">
        <v>7490</v>
      </c>
      <c r="R451" t="s">
        <v>86</v>
      </c>
      <c r="S451" t="s">
        <v>265</v>
      </c>
      <c r="T451" t="s">
        <v>7490</v>
      </c>
      <c r="U451" t="s">
        <v>7490</v>
      </c>
      <c r="V451" t="s">
        <v>7490</v>
      </c>
      <c r="W451" t="s">
        <v>7490</v>
      </c>
      <c r="X451" t="s">
        <v>7490</v>
      </c>
      <c r="Y451" t="s">
        <v>689</v>
      </c>
      <c r="Z451" t="s">
        <v>689</v>
      </c>
      <c r="AA451" t="s">
        <v>7490</v>
      </c>
      <c r="AB451" t="s">
        <v>7490</v>
      </c>
    </row>
    <row r="452" spans="1:28">
      <c r="A452">
        <v>451</v>
      </c>
      <c r="B452" t="s">
        <v>1987</v>
      </c>
      <c r="H452" t="s">
        <v>1968</v>
      </c>
      <c r="I452" t="s">
        <v>1969</v>
      </c>
      <c r="J452">
        <v>1.9359999999999999</v>
      </c>
      <c r="K452" t="s">
        <v>1970</v>
      </c>
      <c r="L452">
        <v>21224</v>
      </c>
      <c r="N452">
        <v>7</v>
      </c>
      <c r="O452" t="s">
        <v>86</v>
      </c>
      <c r="P452">
        <v>2016</v>
      </c>
      <c r="Q452">
        <v>2020</v>
      </c>
      <c r="R452" t="s">
        <v>86</v>
      </c>
      <c r="S452" t="s">
        <v>7324</v>
      </c>
      <c r="T452" t="s">
        <v>674</v>
      </c>
      <c r="U452">
        <v>2025</v>
      </c>
      <c r="V452" t="s">
        <v>7490</v>
      </c>
      <c r="W452" t="s">
        <v>7490</v>
      </c>
      <c r="X452" t="s">
        <v>7490</v>
      </c>
      <c r="Y452" t="s">
        <v>689</v>
      </c>
      <c r="Z452" t="s">
        <v>689</v>
      </c>
      <c r="AA452" t="s">
        <v>7490</v>
      </c>
      <c r="AB452" t="s">
        <v>7490</v>
      </c>
    </row>
    <row r="453" spans="1:28">
      <c r="A453">
        <v>452</v>
      </c>
      <c r="B453" t="s">
        <v>409</v>
      </c>
      <c r="H453" t="s">
        <v>1988</v>
      </c>
      <c r="I453" t="s">
        <v>1989</v>
      </c>
      <c r="J453">
        <v>-1.7999999999999999E-2</v>
      </c>
      <c r="K453" t="s">
        <v>1990</v>
      </c>
      <c r="L453">
        <v>140000</v>
      </c>
      <c r="N453">
        <v>1</v>
      </c>
      <c r="O453" t="s">
        <v>689</v>
      </c>
      <c r="P453" t="s">
        <v>7490</v>
      </c>
      <c r="Q453" t="s">
        <v>7490</v>
      </c>
      <c r="R453" t="s">
        <v>86</v>
      </c>
      <c r="S453" t="s">
        <v>7324</v>
      </c>
      <c r="T453" t="s">
        <v>674</v>
      </c>
      <c r="U453" t="s">
        <v>3086</v>
      </c>
      <c r="V453" t="s">
        <v>673</v>
      </c>
      <c r="W453" t="s">
        <v>674</v>
      </c>
      <c r="X453" t="s">
        <v>4262</v>
      </c>
      <c r="Y453" t="s">
        <v>86</v>
      </c>
      <c r="Z453" t="s">
        <v>86</v>
      </c>
      <c r="AA453" t="s">
        <v>4262</v>
      </c>
      <c r="AB453" t="s">
        <v>4262</v>
      </c>
    </row>
    <row r="454" spans="1:28">
      <c r="A454">
        <v>453</v>
      </c>
      <c r="B454" t="s">
        <v>2011</v>
      </c>
      <c r="H454" t="s">
        <v>410</v>
      </c>
      <c r="I454" t="s">
        <v>411</v>
      </c>
      <c r="J454">
        <v>0.19</v>
      </c>
      <c r="K454" t="s">
        <v>412</v>
      </c>
      <c r="L454">
        <v>49272</v>
      </c>
      <c r="N454">
        <v>27</v>
      </c>
      <c r="O454" t="s">
        <v>689</v>
      </c>
      <c r="P454" t="s">
        <v>7490</v>
      </c>
      <c r="Q454" t="s">
        <v>7490</v>
      </c>
      <c r="R454" t="s">
        <v>689</v>
      </c>
      <c r="S454" t="s">
        <v>689</v>
      </c>
      <c r="T454" t="s">
        <v>7490</v>
      </c>
      <c r="U454" t="s">
        <v>7490</v>
      </c>
      <c r="V454" t="s">
        <v>7490</v>
      </c>
      <c r="W454" t="s">
        <v>7490</v>
      </c>
      <c r="X454" t="s">
        <v>7490</v>
      </c>
      <c r="Y454" t="s">
        <v>689</v>
      </c>
      <c r="Z454" t="s">
        <v>689</v>
      </c>
      <c r="AA454" t="s">
        <v>7490</v>
      </c>
      <c r="AB454" t="s">
        <v>7490</v>
      </c>
    </row>
    <row r="455" spans="1:28">
      <c r="A455">
        <v>454</v>
      </c>
      <c r="B455" t="s">
        <v>2019</v>
      </c>
      <c r="D455" t="s">
        <v>7162</v>
      </c>
      <c r="H455" t="s">
        <v>2012</v>
      </c>
      <c r="I455" t="s">
        <v>2013</v>
      </c>
      <c r="J455">
        <v>-0.222</v>
      </c>
      <c r="K455" t="s">
        <v>2014</v>
      </c>
      <c r="L455">
        <v>58166</v>
      </c>
      <c r="N455">
        <v>4</v>
      </c>
      <c r="O455" t="s">
        <v>689</v>
      </c>
      <c r="P455" t="s">
        <v>7490</v>
      </c>
      <c r="Q455" t="s">
        <v>7490</v>
      </c>
      <c r="R455" t="s">
        <v>689</v>
      </c>
      <c r="S455" t="s">
        <v>689</v>
      </c>
      <c r="T455" t="s">
        <v>7490</v>
      </c>
      <c r="U455" t="s">
        <v>7490</v>
      </c>
      <c r="V455" t="s">
        <v>7490</v>
      </c>
      <c r="W455" t="s">
        <v>7490</v>
      </c>
      <c r="X455" t="s">
        <v>7490</v>
      </c>
      <c r="Y455" t="s">
        <v>689</v>
      </c>
      <c r="Z455" t="s">
        <v>689</v>
      </c>
      <c r="AA455" t="s">
        <v>7490</v>
      </c>
      <c r="AB455" t="s">
        <v>7490</v>
      </c>
    </row>
    <row r="456" spans="1:28">
      <c r="A456">
        <v>455</v>
      </c>
      <c r="B456" t="s">
        <v>2025</v>
      </c>
      <c r="D456" t="s">
        <v>7162</v>
      </c>
      <c r="H456" t="s">
        <v>2020</v>
      </c>
      <c r="I456" t="s">
        <v>2021</v>
      </c>
      <c r="J456">
        <v>-0.28299999999999997</v>
      </c>
      <c r="K456" t="s">
        <v>2022</v>
      </c>
      <c r="L456">
        <v>43287</v>
      </c>
      <c r="N456">
        <v>5</v>
      </c>
      <c r="O456" t="s">
        <v>689</v>
      </c>
      <c r="P456" t="s">
        <v>7490</v>
      </c>
      <c r="Q456" t="s">
        <v>7490</v>
      </c>
      <c r="R456" t="s">
        <v>86</v>
      </c>
      <c r="S456" t="s">
        <v>7324</v>
      </c>
      <c r="T456" t="s">
        <v>674</v>
      </c>
      <c r="U456">
        <v>2030</v>
      </c>
      <c r="V456" t="s">
        <v>673</v>
      </c>
      <c r="W456" t="s">
        <v>674</v>
      </c>
      <c r="X456">
        <v>2050</v>
      </c>
      <c r="Y456" t="s">
        <v>86</v>
      </c>
      <c r="Z456" t="s">
        <v>86</v>
      </c>
      <c r="AA456">
        <v>2050</v>
      </c>
      <c r="AB456">
        <v>2050</v>
      </c>
    </row>
    <row r="457" spans="1:28">
      <c r="A457">
        <v>456</v>
      </c>
      <c r="B457" t="s">
        <v>730</v>
      </c>
      <c r="D457" t="s">
        <v>7162</v>
      </c>
      <c r="H457" t="s">
        <v>2026</v>
      </c>
      <c r="I457" t="s">
        <v>2027</v>
      </c>
      <c r="J457">
        <v>3.2000000000000001E-2</v>
      </c>
      <c r="K457" t="s">
        <v>2028</v>
      </c>
      <c r="L457">
        <v>50390</v>
      </c>
      <c r="N457">
        <v>21</v>
      </c>
      <c r="O457" t="s">
        <v>86</v>
      </c>
      <c r="P457">
        <v>2018</v>
      </c>
      <c r="Q457">
        <v>2025</v>
      </c>
      <c r="R457" t="s">
        <v>86</v>
      </c>
      <c r="S457" t="s">
        <v>7324</v>
      </c>
      <c r="T457" t="s">
        <v>674</v>
      </c>
      <c r="U457" t="s">
        <v>4099</v>
      </c>
      <c r="V457" t="s">
        <v>673</v>
      </c>
      <c r="W457" t="s">
        <v>674</v>
      </c>
      <c r="X457" t="s">
        <v>4274</v>
      </c>
      <c r="Y457" t="s">
        <v>86</v>
      </c>
      <c r="Z457" t="s">
        <v>86</v>
      </c>
      <c r="AA457" t="s">
        <v>4274</v>
      </c>
      <c r="AB457" t="s">
        <v>4274</v>
      </c>
    </row>
    <row r="458" spans="1:28">
      <c r="A458">
        <v>457</v>
      </c>
      <c r="B458" t="s">
        <v>2030</v>
      </c>
      <c r="H458" t="s">
        <v>731</v>
      </c>
      <c r="I458" t="s">
        <v>732</v>
      </c>
      <c r="J458">
        <v>9.9000000000000005E-2</v>
      </c>
      <c r="K458" t="s">
        <v>733</v>
      </c>
      <c r="L458">
        <v>79800</v>
      </c>
      <c r="N458">
        <v>22</v>
      </c>
      <c r="O458" t="s">
        <v>689</v>
      </c>
      <c r="P458" t="s">
        <v>7490</v>
      </c>
      <c r="Q458" t="s">
        <v>7490</v>
      </c>
      <c r="R458" t="s">
        <v>86</v>
      </c>
      <c r="S458" t="s">
        <v>7324</v>
      </c>
      <c r="T458" t="s">
        <v>674</v>
      </c>
      <c r="U458">
        <v>2030</v>
      </c>
      <c r="V458" t="s">
        <v>7490</v>
      </c>
      <c r="W458" t="s">
        <v>7490</v>
      </c>
      <c r="X458" t="s">
        <v>7490</v>
      </c>
      <c r="Y458" t="s">
        <v>689</v>
      </c>
      <c r="Z458" t="s">
        <v>689</v>
      </c>
      <c r="AA458" t="s">
        <v>7490</v>
      </c>
      <c r="AB458" t="s">
        <v>7490</v>
      </c>
    </row>
    <row r="459" spans="1:28">
      <c r="A459">
        <v>458</v>
      </c>
      <c r="B459" t="s">
        <v>2038</v>
      </c>
      <c r="D459" t="s">
        <v>7162</v>
      </c>
      <c r="H459" t="s">
        <v>2031</v>
      </c>
      <c r="I459" t="s">
        <v>2032</v>
      </c>
      <c r="J459">
        <v>-2E-3</v>
      </c>
      <c r="K459" t="s">
        <v>2033</v>
      </c>
      <c r="L459">
        <v>13265</v>
      </c>
      <c r="N459">
        <v>5</v>
      </c>
      <c r="O459" t="s">
        <v>689</v>
      </c>
      <c r="P459" t="s">
        <v>7490</v>
      </c>
      <c r="Q459" t="s">
        <v>7490</v>
      </c>
      <c r="R459" t="s">
        <v>689</v>
      </c>
      <c r="S459" t="s">
        <v>689</v>
      </c>
      <c r="T459" t="s">
        <v>7490</v>
      </c>
      <c r="U459" t="s">
        <v>7490</v>
      </c>
      <c r="V459" t="s">
        <v>7490</v>
      </c>
      <c r="W459" t="s">
        <v>7490</v>
      </c>
      <c r="X459" t="s">
        <v>7490</v>
      </c>
      <c r="Y459" t="s">
        <v>689</v>
      </c>
      <c r="Z459" t="s">
        <v>689</v>
      </c>
      <c r="AA459" t="s">
        <v>7490</v>
      </c>
      <c r="AB459" t="s">
        <v>7490</v>
      </c>
    </row>
    <row r="460" spans="1:28">
      <c r="A460">
        <v>459</v>
      </c>
      <c r="B460" t="s">
        <v>2046</v>
      </c>
      <c r="H460" t="s">
        <v>2039</v>
      </c>
      <c r="I460" t="s">
        <v>2040</v>
      </c>
      <c r="J460">
        <v>-2.3E-2</v>
      </c>
      <c r="K460" t="s">
        <v>2041</v>
      </c>
      <c r="L460">
        <v>35505</v>
      </c>
      <c r="N460">
        <v>5</v>
      </c>
      <c r="O460" t="s">
        <v>86</v>
      </c>
      <c r="P460">
        <v>2021</v>
      </c>
      <c r="Q460">
        <v>2023</v>
      </c>
      <c r="R460" t="s">
        <v>86</v>
      </c>
      <c r="S460" t="s">
        <v>870</v>
      </c>
      <c r="T460" t="s">
        <v>7490</v>
      </c>
      <c r="U460" t="s">
        <v>7490</v>
      </c>
      <c r="V460" t="s">
        <v>7490</v>
      </c>
      <c r="W460" t="s">
        <v>7490</v>
      </c>
      <c r="X460" t="s">
        <v>7490</v>
      </c>
      <c r="Y460" t="s">
        <v>86</v>
      </c>
      <c r="Z460" t="s">
        <v>689</v>
      </c>
      <c r="AA460" t="s">
        <v>7490</v>
      </c>
      <c r="AB460" t="s">
        <v>7490</v>
      </c>
    </row>
    <row r="461" spans="1:28">
      <c r="A461">
        <v>460</v>
      </c>
      <c r="B461" t="s">
        <v>2050</v>
      </c>
      <c r="H461" t="s">
        <v>2047</v>
      </c>
      <c r="I461" t="s">
        <v>2048</v>
      </c>
      <c r="J461">
        <v>0</v>
      </c>
      <c r="K461" t="s">
        <v>2049</v>
      </c>
      <c r="L461">
        <v>22794</v>
      </c>
      <c r="N461">
        <v>8</v>
      </c>
      <c r="O461" t="s">
        <v>689</v>
      </c>
      <c r="P461" t="s">
        <v>7490</v>
      </c>
      <c r="Q461" t="s">
        <v>7490</v>
      </c>
      <c r="R461" t="s">
        <v>689</v>
      </c>
      <c r="S461" t="s">
        <v>689</v>
      </c>
      <c r="T461" t="s">
        <v>7490</v>
      </c>
      <c r="U461" t="s">
        <v>7490</v>
      </c>
      <c r="V461" t="s">
        <v>7490</v>
      </c>
      <c r="W461" t="s">
        <v>7490</v>
      </c>
      <c r="X461" t="s">
        <v>7490</v>
      </c>
      <c r="Y461" t="s">
        <v>689</v>
      </c>
      <c r="Z461" t="s">
        <v>689</v>
      </c>
      <c r="AA461" t="s">
        <v>7490</v>
      </c>
      <c r="AB461" t="s">
        <v>7490</v>
      </c>
    </row>
    <row r="462" spans="1:28">
      <c r="A462">
        <v>461</v>
      </c>
      <c r="B462" t="s">
        <v>1547</v>
      </c>
      <c r="H462" t="s">
        <v>2051</v>
      </c>
      <c r="I462" t="s">
        <v>2052</v>
      </c>
      <c r="J462">
        <v>4.2000000000000003E-2</v>
      </c>
      <c r="K462" t="s">
        <v>2053</v>
      </c>
      <c r="L462">
        <v>98202</v>
      </c>
      <c r="N462">
        <v>13</v>
      </c>
      <c r="O462" t="s">
        <v>689</v>
      </c>
      <c r="P462" t="s">
        <v>7490</v>
      </c>
      <c r="Q462" t="s">
        <v>7490</v>
      </c>
      <c r="R462" t="s">
        <v>86</v>
      </c>
      <c r="S462" t="s">
        <v>7324</v>
      </c>
      <c r="T462" t="s">
        <v>674</v>
      </c>
      <c r="U462">
        <v>2030</v>
      </c>
      <c r="V462" t="s">
        <v>673</v>
      </c>
      <c r="W462" t="s">
        <v>674</v>
      </c>
      <c r="X462">
        <v>2050</v>
      </c>
      <c r="Y462" t="s">
        <v>86</v>
      </c>
      <c r="Z462" t="s">
        <v>86</v>
      </c>
      <c r="AA462">
        <v>2050</v>
      </c>
      <c r="AB462">
        <v>2050</v>
      </c>
    </row>
    <row r="463" spans="1:28">
      <c r="A463">
        <v>462</v>
      </c>
      <c r="B463" t="s">
        <v>893</v>
      </c>
      <c r="D463" t="s">
        <v>7159</v>
      </c>
      <c r="H463" t="s">
        <v>1548</v>
      </c>
      <c r="I463" t="s">
        <v>1549</v>
      </c>
      <c r="J463">
        <v>0</v>
      </c>
      <c r="K463" t="s">
        <v>1550</v>
      </c>
      <c r="L463">
        <v>76800</v>
      </c>
      <c r="N463">
        <v>1</v>
      </c>
      <c r="O463" t="s">
        <v>689</v>
      </c>
      <c r="P463" t="s">
        <v>7490</v>
      </c>
      <c r="Q463" t="s">
        <v>7490</v>
      </c>
      <c r="R463" t="s">
        <v>689</v>
      </c>
      <c r="S463" t="s">
        <v>689</v>
      </c>
      <c r="T463" t="s">
        <v>7490</v>
      </c>
      <c r="U463" t="s">
        <v>7490</v>
      </c>
      <c r="V463" t="s">
        <v>7490</v>
      </c>
      <c r="W463" t="s">
        <v>7490</v>
      </c>
      <c r="X463" t="s">
        <v>7490</v>
      </c>
      <c r="Y463" t="s">
        <v>689</v>
      </c>
      <c r="Z463" t="s">
        <v>689</v>
      </c>
      <c r="AA463" t="s">
        <v>7490</v>
      </c>
      <c r="AB463" t="s">
        <v>7490</v>
      </c>
    </row>
    <row r="464" spans="1:28">
      <c r="A464">
        <v>463</v>
      </c>
      <c r="B464" t="s">
        <v>2055</v>
      </c>
      <c r="D464" t="s">
        <v>7159</v>
      </c>
      <c r="H464" t="s">
        <v>894</v>
      </c>
      <c r="I464" t="s">
        <v>895</v>
      </c>
      <c r="J464">
        <v>-0.90900000000000003</v>
      </c>
      <c r="K464" t="s">
        <v>896</v>
      </c>
      <c r="L464">
        <v>3201</v>
      </c>
      <c r="N464">
        <v>13</v>
      </c>
      <c r="O464" t="s">
        <v>689</v>
      </c>
      <c r="P464" t="s">
        <v>7490</v>
      </c>
      <c r="Q464" t="s">
        <v>7490</v>
      </c>
      <c r="R464" t="s">
        <v>689</v>
      </c>
      <c r="S464" t="s">
        <v>689</v>
      </c>
      <c r="T464" t="s">
        <v>7490</v>
      </c>
      <c r="U464" t="s">
        <v>7490</v>
      </c>
      <c r="V464" t="s">
        <v>7490</v>
      </c>
      <c r="W464" t="s">
        <v>7490</v>
      </c>
      <c r="X464" t="s">
        <v>7490</v>
      </c>
      <c r="Y464" t="s">
        <v>689</v>
      </c>
      <c r="Z464" t="s">
        <v>689</v>
      </c>
      <c r="AA464" t="s">
        <v>7490</v>
      </c>
      <c r="AB464" t="s">
        <v>7490</v>
      </c>
    </row>
    <row r="465" spans="1:28">
      <c r="A465">
        <v>464</v>
      </c>
      <c r="B465" t="s">
        <v>2063</v>
      </c>
      <c r="H465" t="s">
        <v>2056</v>
      </c>
      <c r="I465" t="s">
        <v>2057</v>
      </c>
      <c r="J465">
        <v>0.129</v>
      </c>
      <c r="K465" t="s">
        <v>2058</v>
      </c>
      <c r="L465">
        <v>129177</v>
      </c>
      <c r="N465">
        <v>1</v>
      </c>
      <c r="O465" t="s">
        <v>689</v>
      </c>
      <c r="P465" t="s">
        <v>7490</v>
      </c>
      <c r="Q465" t="s">
        <v>7490</v>
      </c>
      <c r="R465" t="s">
        <v>689</v>
      </c>
      <c r="S465" t="s">
        <v>689</v>
      </c>
      <c r="T465" t="s">
        <v>7490</v>
      </c>
      <c r="U465" t="s">
        <v>7490</v>
      </c>
      <c r="V465" t="s">
        <v>7490</v>
      </c>
      <c r="W465" t="s">
        <v>7490</v>
      </c>
      <c r="X465" t="s">
        <v>7490</v>
      </c>
      <c r="Y465" t="s">
        <v>689</v>
      </c>
      <c r="Z465" t="s">
        <v>689</v>
      </c>
      <c r="AA465" t="s">
        <v>7490</v>
      </c>
      <c r="AB465" t="s">
        <v>7490</v>
      </c>
    </row>
    <row r="466" spans="1:28">
      <c r="A466">
        <v>465</v>
      </c>
      <c r="B466" t="s">
        <v>2067</v>
      </c>
      <c r="H466" t="s">
        <v>2064</v>
      </c>
      <c r="I466" t="s">
        <v>2065</v>
      </c>
      <c r="J466">
        <v>1.242</v>
      </c>
      <c r="K466" t="s">
        <v>2066</v>
      </c>
      <c r="L466">
        <v>26149</v>
      </c>
      <c r="N466">
        <v>1</v>
      </c>
      <c r="O466" t="s">
        <v>689</v>
      </c>
      <c r="P466" t="s">
        <v>7490</v>
      </c>
      <c r="Q466" t="s">
        <v>7490</v>
      </c>
      <c r="R466" t="s">
        <v>86</v>
      </c>
      <c r="S466" t="s">
        <v>7324</v>
      </c>
      <c r="T466" t="s">
        <v>674</v>
      </c>
      <c r="U466">
        <v>2030</v>
      </c>
      <c r="V466" t="s">
        <v>673</v>
      </c>
      <c r="W466" t="s">
        <v>674</v>
      </c>
      <c r="X466">
        <v>2050</v>
      </c>
      <c r="Y466" t="s">
        <v>86</v>
      </c>
      <c r="Z466" t="s">
        <v>86</v>
      </c>
      <c r="AA466">
        <v>2050</v>
      </c>
      <c r="AB466">
        <v>2050</v>
      </c>
    </row>
    <row r="467" spans="1:28">
      <c r="A467">
        <v>466</v>
      </c>
      <c r="B467" t="s">
        <v>1112</v>
      </c>
      <c r="H467" t="s">
        <v>2068</v>
      </c>
      <c r="I467" t="s">
        <v>2069</v>
      </c>
      <c r="J467">
        <v>2.9000000000000001E-2</v>
      </c>
      <c r="K467" t="s">
        <v>2070</v>
      </c>
      <c r="L467">
        <v>74378</v>
      </c>
      <c r="N467">
        <v>24</v>
      </c>
      <c r="O467" t="s">
        <v>689</v>
      </c>
      <c r="P467" t="s">
        <v>7490</v>
      </c>
      <c r="Q467" t="s">
        <v>7490</v>
      </c>
      <c r="R467" t="s">
        <v>86</v>
      </c>
      <c r="S467" t="s">
        <v>7324</v>
      </c>
      <c r="T467" t="s">
        <v>674</v>
      </c>
      <c r="U467">
        <v>2030</v>
      </c>
      <c r="V467" t="s">
        <v>7490</v>
      </c>
      <c r="W467" t="s">
        <v>7490</v>
      </c>
      <c r="X467" t="s">
        <v>7490</v>
      </c>
      <c r="Y467" t="s">
        <v>86</v>
      </c>
      <c r="Z467" t="s">
        <v>689</v>
      </c>
      <c r="AA467" t="s">
        <v>7490</v>
      </c>
      <c r="AB467" t="s">
        <v>7490</v>
      </c>
    </row>
    <row r="468" spans="1:28">
      <c r="A468">
        <v>467</v>
      </c>
      <c r="B468" t="s">
        <v>2080</v>
      </c>
      <c r="H468" t="s">
        <v>1113</v>
      </c>
      <c r="I468" t="s">
        <v>1114</v>
      </c>
      <c r="J468">
        <v>-7.1999999999999995E-2</v>
      </c>
      <c r="K468" t="s">
        <v>1115</v>
      </c>
      <c r="L468">
        <v>38358</v>
      </c>
      <c r="N468">
        <v>4</v>
      </c>
      <c r="O468" t="s">
        <v>689</v>
      </c>
      <c r="P468" t="s">
        <v>7490</v>
      </c>
      <c r="Q468" t="s">
        <v>7490</v>
      </c>
      <c r="R468" t="s">
        <v>86</v>
      </c>
      <c r="S468" t="s">
        <v>7324</v>
      </c>
      <c r="T468" t="s">
        <v>674</v>
      </c>
      <c r="U468">
        <v>2030</v>
      </c>
      <c r="V468" t="s">
        <v>673</v>
      </c>
      <c r="W468" t="s">
        <v>674</v>
      </c>
      <c r="X468">
        <v>2050</v>
      </c>
      <c r="Y468" t="s">
        <v>86</v>
      </c>
      <c r="Z468" t="s">
        <v>86</v>
      </c>
      <c r="AA468">
        <v>2050</v>
      </c>
      <c r="AB468">
        <v>2050</v>
      </c>
    </row>
    <row r="469" spans="1:28">
      <c r="A469">
        <v>468</v>
      </c>
      <c r="B469" t="s">
        <v>2085</v>
      </c>
      <c r="H469" t="s">
        <v>2081</v>
      </c>
      <c r="I469" t="s">
        <v>2082</v>
      </c>
      <c r="J469">
        <v>5.6000000000000001E-2</v>
      </c>
      <c r="K469" t="s">
        <v>2083</v>
      </c>
      <c r="L469">
        <v>54435</v>
      </c>
      <c r="N469">
        <v>2</v>
      </c>
      <c r="O469" t="s">
        <v>86</v>
      </c>
      <c r="P469">
        <v>2019</v>
      </c>
      <c r="Q469">
        <v>2025</v>
      </c>
      <c r="R469" t="s">
        <v>689</v>
      </c>
      <c r="S469" t="s">
        <v>689</v>
      </c>
      <c r="T469" t="s">
        <v>7490</v>
      </c>
      <c r="U469" t="s">
        <v>7490</v>
      </c>
      <c r="V469" t="s">
        <v>7490</v>
      </c>
      <c r="W469" t="s">
        <v>7490</v>
      </c>
      <c r="X469" t="s">
        <v>7490</v>
      </c>
      <c r="Y469" t="s">
        <v>689</v>
      </c>
      <c r="Z469" t="s">
        <v>689</v>
      </c>
      <c r="AA469" t="s">
        <v>7490</v>
      </c>
      <c r="AB469" t="s">
        <v>7490</v>
      </c>
    </row>
    <row r="470" spans="1:28">
      <c r="A470">
        <v>469</v>
      </c>
      <c r="B470" t="s">
        <v>2089</v>
      </c>
      <c r="D470" t="s">
        <v>7159</v>
      </c>
      <c r="H470" t="s">
        <v>2086</v>
      </c>
      <c r="I470" t="s">
        <v>2087</v>
      </c>
      <c r="J470">
        <v>-0.22700000000000001</v>
      </c>
      <c r="K470" t="s">
        <v>2088</v>
      </c>
      <c r="L470">
        <v>51435</v>
      </c>
      <c r="N470">
        <v>3</v>
      </c>
      <c r="O470" t="s">
        <v>689</v>
      </c>
      <c r="P470" t="s">
        <v>7490</v>
      </c>
      <c r="Q470" t="s">
        <v>7490</v>
      </c>
      <c r="R470" t="s">
        <v>689</v>
      </c>
      <c r="S470" t="s">
        <v>689</v>
      </c>
      <c r="T470" t="s">
        <v>7490</v>
      </c>
      <c r="U470" t="s">
        <v>7490</v>
      </c>
      <c r="V470" t="s">
        <v>7490</v>
      </c>
      <c r="W470" t="s">
        <v>7490</v>
      </c>
      <c r="X470" t="s">
        <v>7490</v>
      </c>
      <c r="Y470" t="s">
        <v>689</v>
      </c>
      <c r="Z470" t="s">
        <v>689</v>
      </c>
      <c r="AA470" t="s">
        <v>7490</v>
      </c>
      <c r="AB470" t="s">
        <v>7490</v>
      </c>
    </row>
    <row r="471" spans="1:28">
      <c r="A471">
        <v>470</v>
      </c>
      <c r="B471" t="s">
        <v>2095</v>
      </c>
      <c r="H471" t="s">
        <v>2090</v>
      </c>
      <c r="I471" t="s">
        <v>2091</v>
      </c>
      <c r="J471">
        <v>0.106</v>
      </c>
      <c r="K471" t="s">
        <v>2092</v>
      </c>
      <c r="L471">
        <v>121223</v>
      </c>
      <c r="N471">
        <v>6</v>
      </c>
      <c r="O471" t="s">
        <v>689</v>
      </c>
      <c r="P471" t="s">
        <v>7490</v>
      </c>
      <c r="Q471" t="s">
        <v>7490</v>
      </c>
      <c r="R471" t="s">
        <v>86</v>
      </c>
      <c r="S471" t="s">
        <v>7324</v>
      </c>
      <c r="T471" t="s">
        <v>674</v>
      </c>
      <c r="U471">
        <v>2030</v>
      </c>
      <c r="V471" t="s">
        <v>7490</v>
      </c>
      <c r="W471" t="s">
        <v>7490</v>
      </c>
      <c r="X471" t="s">
        <v>7490</v>
      </c>
      <c r="Y471" t="s">
        <v>689</v>
      </c>
      <c r="Z471" t="s">
        <v>689</v>
      </c>
      <c r="AA471" t="s">
        <v>7490</v>
      </c>
      <c r="AB471" t="s">
        <v>7490</v>
      </c>
    </row>
    <row r="472" spans="1:28">
      <c r="A472">
        <v>471</v>
      </c>
      <c r="B472" t="s">
        <v>2101</v>
      </c>
      <c r="H472" t="s">
        <v>2096</v>
      </c>
      <c r="I472" t="s">
        <v>2097</v>
      </c>
      <c r="J472">
        <v>0.35799999999999998</v>
      </c>
      <c r="K472" t="s">
        <v>2098</v>
      </c>
      <c r="L472">
        <v>59157</v>
      </c>
      <c r="N472">
        <v>5</v>
      </c>
      <c r="O472" t="s">
        <v>86</v>
      </c>
      <c r="P472">
        <v>2015</v>
      </c>
      <c r="Q472">
        <v>2020</v>
      </c>
      <c r="R472" t="s">
        <v>86</v>
      </c>
      <c r="S472" t="s">
        <v>7324</v>
      </c>
      <c r="T472" t="s">
        <v>674</v>
      </c>
      <c r="U472">
        <v>2025</v>
      </c>
      <c r="V472" t="s">
        <v>7490</v>
      </c>
      <c r="W472" t="s">
        <v>7490</v>
      </c>
      <c r="X472" t="s">
        <v>7490</v>
      </c>
      <c r="Y472" t="s">
        <v>689</v>
      </c>
      <c r="Z472" t="s">
        <v>689</v>
      </c>
      <c r="AA472" t="s">
        <v>7490</v>
      </c>
      <c r="AB472" t="s">
        <v>7490</v>
      </c>
    </row>
    <row r="473" spans="1:28">
      <c r="A473">
        <v>472</v>
      </c>
      <c r="B473" t="s">
        <v>2110</v>
      </c>
      <c r="H473" t="s">
        <v>2102</v>
      </c>
      <c r="I473" t="s">
        <v>2103</v>
      </c>
      <c r="J473">
        <v>4.3689999999999998</v>
      </c>
      <c r="K473" t="s">
        <v>2104</v>
      </c>
      <c r="L473">
        <v>69600</v>
      </c>
      <c r="N473">
        <v>2</v>
      </c>
      <c r="O473" t="s">
        <v>689</v>
      </c>
      <c r="P473" t="s">
        <v>7490</v>
      </c>
      <c r="Q473" t="s">
        <v>7490</v>
      </c>
      <c r="R473" t="s">
        <v>86</v>
      </c>
      <c r="S473" t="s">
        <v>7324</v>
      </c>
      <c r="T473" t="s">
        <v>674</v>
      </c>
      <c r="U473">
        <v>2030</v>
      </c>
      <c r="V473" t="s">
        <v>7490</v>
      </c>
      <c r="W473" t="s">
        <v>7490</v>
      </c>
      <c r="X473" t="s">
        <v>7490</v>
      </c>
      <c r="Y473" t="s">
        <v>689</v>
      </c>
      <c r="Z473" t="s">
        <v>689</v>
      </c>
      <c r="AA473" t="s">
        <v>7490</v>
      </c>
      <c r="AB473" t="s">
        <v>7490</v>
      </c>
    </row>
    <row r="474" spans="1:28">
      <c r="A474">
        <v>473</v>
      </c>
      <c r="B474" t="s">
        <v>2114</v>
      </c>
      <c r="D474" t="s">
        <v>7159</v>
      </c>
      <c r="H474" t="s">
        <v>2111</v>
      </c>
      <c r="I474" t="s">
        <v>2112</v>
      </c>
      <c r="J474">
        <v>2.4E-2</v>
      </c>
      <c r="K474" t="s">
        <v>2113</v>
      </c>
      <c r="L474">
        <v>139163</v>
      </c>
      <c r="N474">
        <v>6</v>
      </c>
      <c r="O474" t="s">
        <v>689</v>
      </c>
      <c r="P474" t="s">
        <v>7490</v>
      </c>
      <c r="Q474" t="s">
        <v>7490</v>
      </c>
      <c r="R474" t="s">
        <v>689</v>
      </c>
      <c r="S474" t="s">
        <v>689</v>
      </c>
      <c r="T474" t="s">
        <v>7490</v>
      </c>
      <c r="U474" t="s">
        <v>7490</v>
      </c>
      <c r="V474" t="s">
        <v>7490</v>
      </c>
      <c r="W474" t="s">
        <v>7490</v>
      </c>
      <c r="X474" t="s">
        <v>7490</v>
      </c>
      <c r="Y474" t="s">
        <v>689</v>
      </c>
      <c r="Z474" t="s">
        <v>689</v>
      </c>
      <c r="AA474" t="s">
        <v>7490</v>
      </c>
      <c r="AB474" t="s">
        <v>7490</v>
      </c>
    </row>
    <row r="475" spans="1:28">
      <c r="A475">
        <v>474</v>
      </c>
      <c r="B475" t="s">
        <v>149</v>
      </c>
      <c r="H475" t="s">
        <v>2115</v>
      </c>
      <c r="I475" t="s">
        <v>1598</v>
      </c>
      <c r="J475">
        <v>-0.66100000000000003</v>
      </c>
      <c r="K475" t="s">
        <v>2116</v>
      </c>
      <c r="L475">
        <v>80730</v>
      </c>
      <c r="N475">
        <v>26</v>
      </c>
      <c r="O475" t="s">
        <v>689</v>
      </c>
      <c r="P475" t="s">
        <v>7490</v>
      </c>
      <c r="Q475" t="s">
        <v>7490</v>
      </c>
      <c r="R475" t="s">
        <v>86</v>
      </c>
      <c r="S475" t="s">
        <v>7324</v>
      </c>
      <c r="T475" t="s">
        <v>7399</v>
      </c>
      <c r="U475" t="s">
        <v>3086</v>
      </c>
      <c r="V475" t="s">
        <v>7490</v>
      </c>
      <c r="W475" t="s">
        <v>7490</v>
      </c>
      <c r="X475" t="s">
        <v>7490</v>
      </c>
      <c r="Y475" t="s">
        <v>689</v>
      </c>
      <c r="Z475" t="s">
        <v>689</v>
      </c>
      <c r="AA475" t="s">
        <v>7490</v>
      </c>
      <c r="AB475" t="s">
        <v>7490</v>
      </c>
    </row>
    <row r="476" spans="1:28">
      <c r="A476">
        <v>475</v>
      </c>
      <c r="B476" t="s">
        <v>1920</v>
      </c>
      <c r="H476" t="s">
        <v>150</v>
      </c>
      <c r="I476" t="s">
        <v>151</v>
      </c>
      <c r="J476">
        <v>-0.71599999999999997</v>
      </c>
      <c r="K476" t="s">
        <v>152</v>
      </c>
      <c r="L476">
        <v>42511</v>
      </c>
      <c r="N476">
        <v>30</v>
      </c>
      <c r="O476" t="s">
        <v>689</v>
      </c>
      <c r="P476" t="s">
        <v>7490</v>
      </c>
      <c r="Q476" t="s">
        <v>7490</v>
      </c>
      <c r="R476" t="s">
        <v>689</v>
      </c>
      <c r="S476" t="s">
        <v>689</v>
      </c>
      <c r="T476" t="s">
        <v>7490</v>
      </c>
      <c r="U476" t="s">
        <v>7490</v>
      </c>
      <c r="V476" t="s">
        <v>7490</v>
      </c>
      <c r="W476" t="s">
        <v>7490</v>
      </c>
      <c r="X476" t="s">
        <v>7490</v>
      </c>
      <c r="Y476" t="s">
        <v>689</v>
      </c>
      <c r="Z476" t="s">
        <v>689</v>
      </c>
      <c r="AA476" t="s">
        <v>7490</v>
      </c>
      <c r="AB476" t="s">
        <v>7490</v>
      </c>
    </row>
    <row r="477" spans="1:28">
      <c r="A477">
        <v>476</v>
      </c>
      <c r="B477" t="s">
        <v>2132</v>
      </c>
      <c r="H477" t="s">
        <v>1921</v>
      </c>
      <c r="I477" t="s">
        <v>1922</v>
      </c>
      <c r="J477">
        <v>-9.5000000000000001E-2</v>
      </c>
      <c r="K477" t="s">
        <v>1923</v>
      </c>
      <c r="L477">
        <v>30100</v>
      </c>
      <c r="N477">
        <v>5</v>
      </c>
      <c r="O477" t="s">
        <v>689</v>
      </c>
      <c r="P477" t="s">
        <v>7490</v>
      </c>
      <c r="Q477" t="s">
        <v>7490</v>
      </c>
      <c r="R477" t="s">
        <v>86</v>
      </c>
      <c r="S477" t="s">
        <v>7324</v>
      </c>
      <c r="T477" t="s">
        <v>7399</v>
      </c>
      <c r="U477">
        <v>2030</v>
      </c>
      <c r="V477" t="s">
        <v>7490</v>
      </c>
      <c r="W477" t="s">
        <v>7490</v>
      </c>
      <c r="X477" t="s">
        <v>7490</v>
      </c>
      <c r="Y477" t="s">
        <v>689</v>
      </c>
      <c r="Z477" t="s">
        <v>689</v>
      </c>
      <c r="AA477" t="s">
        <v>7490</v>
      </c>
      <c r="AB477" t="s">
        <v>7490</v>
      </c>
    </row>
    <row r="478" spans="1:28">
      <c r="A478">
        <v>477</v>
      </c>
      <c r="B478" t="s">
        <v>2136</v>
      </c>
      <c r="H478" t="s">
        <v>2133</v>
      </c>
      <c r="I478" t="s">
        <v>2134</v>
      </c>
      <c r="J478">
        <v>-1.278</v>
      </c>
      <c r="K478" t="s">
        <v>2135</v>
      </c>
      <c r="L478">
        <v>80951</v>
      </c>
      <c r="N478">
        <v>8</v>
      </c>
      <c r="O478" t="s">
        <v>689</v>
      </c>
      <c r="P478" t="s">
        <v>7490</v>
      </c>
      <c r="Q478" t="s">
        <v>7490</v>
      </c>
      <c r="R478" t="s">
        <v>86</v>
      </c>
      <c r="S478" t="s">
        <v>7324</v>
      </c>
      <c r="T478" t="s">
        <v>7399</v>
      </c>
      <c r="U478">
        <v>2030</v>
      </c>
      <c r="V478" t="s">
        <v>7490</v>
      </c>
      <c r="W478" t="s">
        <v>7490</v>
      </c>
      <c r="X478" t="s">
        <v>7490</v>
      </c>
      <c r="Y478" t="s">
        <v>86</v>
      </c>
      <c r="Z478" t="s">
        <v>689</v>
      </c>
      <c r="AA478" t="s">
        <v>7490</v>
      </c>
      <c r="AB478" t="s">
        <v>7490</v>
      </c>
    </row>
    <row r="479" spans="1:28">
      <c r="A479">
        <v>478</v>
      </c>
      <c r="B479" t="s">
        <v>257</v>
      </c>
      <c r="D479" t="s">
        <v>7232</v>
      </c>
      <c r="H479" t="s">
        <v>2137</v>
      </c>
      <c r="I479" t="s">
        <v>2138</v>
      </c>
      <c r="J479">
        <v>8.3000000000000004E-2</v>
      </c>
      <c r="K479" t="s">
        <v>2139</v>
      </c>
      <c r="L479">
        <v>100000</v>
      </c>
      <c r="N479">
        <v>26</v>
      </c>
      <c r="O479" t="s">
        <v>689</v>
      </c>
      <c r="P479" t="s">
        <v>7490</v>
      </c>
      <c r="Q479" t="s">
        <v>7490</v>
      </c>
      <c r="R479" t="s">
        <v>86</v>
      </c>
      <c r="S479" t="s">
        <v>7324</v>
      </c>
      <c r="T479" t="s">
        <v>674</v>
      </c>
      <c r="U479">
        <v>2030</v>
      </c>
      <c r="V479" t="s">
        <v>673</v>
      </c>
      <c r="W479" t="s">
        <v>674</v>
      </c>
      <c r="X479">
        <v>2050</v>
      </c>
      <c r="Y479" t="s">
        <v>86</v>
      </c>
      <c r="Z479" t="s">
        <v>86</v>
      </c>
      <c r="AA479">
        <v>2050</v>
      </c>
      <c r="AB479">
        <v>2050</v>
      </c>
    </row>
    <row r="480" spans="1:28">
      <c r="A480">
        <v>479</v>
      </c>
      <c r="B480" t="s">
        <v>2156</v>
      </c>
      <c r="D480" t="s">
        <v>7159</v>
      </c>
      <c r="H480" t="s">
        <v>258</v>
      </c>
      <c r="I480" t="s">
        <v>259</v>
      </c>
      <c r="J480">
        <v>-0.94799999999999995</v>
      </c>
      <c r="K480" t="s">
        <v>260</v>
      </c>
      <c r="L480">
        <v>60038</v>
      </c>
      <c r="N480">
        <v>3</v>
      </c>
      <c r="O480" t="s">
        <v>86</v>
      </c>
      <c r="P480">
        <v>2024</v>
      </c>
      <c r="Q480">
        <v>2030</v>
      </c>
      <c r="R480" t="s">
        <v>86</v>
      </c>
      <c r="S480" t="s">
        <v>7324</v>
      </c>
      <c r="T480" t="s">
        <v>674</v>
      </c>
      <c r="U480">
        <v>2034</v>
      </c>
      <c r="V480" t="s">
        <v>673</v>
      </c>
      <c r="W480" t="s">
        <v>674</v>
      </c>
      <c r="X480">
        <v>2050</v>
      </c>
      <c r="Y480" t="s">
        <v>86</v>
      </c>
      <c r="Z480" t="s">
        <v>86</v>
      </c>
      <c r="AA480">
        <v>2050</v>
      </c>
      <c r="AB480">
        <v>2050</v>
      </c>
    </row>
    <row r="481" spans="1:28">
      <c r="A481">
        <v>480</v>
      </c>
      <c r="B481" t="s">
        <v>2162</v>
      </c>
      <c r="H481" t="s">
        <v>2157</v>
      </c>
      <c r="I481" t="s">
        <v>2158</v>
      </c>
      <c r="J481">
        <v>0</v>
      </c>
      <c r="K481" t="s">
        <v>2159</v>
      </c>
      <c r="L481">
        <v>50508</v>
      </c>
      <c r="N481">
        <v>14</v>
      </c>
      <c r="O481" t="s">
        <v>689</v>
      </c>
      <c r="P481" t="s">
        <v>7490</v>
      </c>
      <c r="Q481" t="s">
        <v>7490</v>
      </c>
      <c r="R481" t="s">
        <v>86</v>
      </c>
      <c r="S481" t="s">
        <v>265</v>
      </c>
      <c r="T481" t="s">
        <v>7490</v>
      </c>
      <c r="U481" t="s">
        <v>7490</v>
      </c>
      <c r="V481" t="s">
        <v>7490</v>
      </c>
      <c r="W481" t="s">
        <v>7490</v>
      </c>
      <c r="X481" t="s">
        <v>7490</v>
      </c>
      <c r="Y481" t="s">
        <v>689</v>
      </c>
      <c r="Z481" t="s">
        <v>689</v>
      </c>
      <c r="AA481" t="s">
        <v>7490</v>
      </c>
      <c r="AB481" t="s">
        <v>7490</v>
      </c>
    </row>
    <row r="482" spans="1:28">
      <c r="A482">
        <v>481</v>
      </c>
      <c r="B482" t="s">
        <v>2167</v>
      </c>
      <c r="H482" t="s">
        <v>2163</v>
      </c>
      <c r="I482" t="s">
        <v>2164</v>
      </c>
      <c r="J482">
        <v>2.8679999999999999</v>
      </c>
      <c r="K482" t="s">
        <v>2165</v>
      </c>
      <c r="L482">
        <v>13354</v>
      </c>
      <c r="N482">
        <v>14</v>
      </c>
      <c r="O482" t="s">
        <v>689</v>
      </c>
      <c r="P482" t="s">
        <v>7490</v>
      </c>
      <c r="Q482" t="s">
        <v>7490</v>
      </c>
      <c r="R482" t="s">
        <v>689</v>
      </c>
      <c r="S482" t="s">
        <v>689</v>
      </c>
      <c r="T482" t="s">
        <v>7490</v>
      </c>
      <c r="U482" t="s">
        <v>7490</v>
      </c>
      <c r="V482" t="s">
        <v>7490</v>
      </c>
      <c r="W482" t="s">
        <v>7490</v>
      </c>
      <c r="X482" t="s">
        <v>7490</v>
      </c>
      <c r="Y482" t="s">
        <v>689</v>
      </c>
      <c r="Z482" t="s">
        <v>689</v>
      </c>
      <c r="AA482" t="s">
        <v>7490</v>
      </c>
      <c r="AB482" t="s">
        <v>7490</v>
      </c>
    </row>
    <row r="483" spans="1:28">
      <c r="A483">
        <v>482</v>
      </c>
      <c r="B483" t="s">
        <v>2205</v>
      </c>
      <c r="H483" t="s">
        <v>2168</v>
      </c>
      <c r="I483" t="s">
        <v>2169</v>
      </c>
      <c r="J483">
        <v>-0.39100000000000001</v>
      </c>
      <c r="K483" t="s">
        <v>2170</v>
      </c>
      <c r="L483">
        <v>28000</v>
      </c>
      <c r="N483">
        <v>4</v>
      </c>
      <c r="O483" t="s">
        <v>689</v>
      </c>
      <c r="P483" t="s">
        <v>7490</v>
      </c>
      <c r="Q483" t="s">
        <v>7490</v>
      </c>
      <c r="R483" t="s">
        <v>86</v>
      </c>
      <c r="S483" t="s">
        <v>7324</v>
      </c>
      <c r="T483" t="s">
        <v>674</v>
      </c>
      <c r="U483">
        <v>2030</v>
      </c>
      <c r="V483" t="s">
        <v>7490</v>
      </c>
      <c r="W483" t="s">
        <v>7490</v>
      </c>
      <c r="X483" t="s">
        <v>7490</v>
      </c>
      <c r="Y483" t="s">
        <v>689</v>
      </c>
      <c r="Z483" t="s">
        <v>689</v>
      </c>
      <c r="AA483" t="s">
        <v>7490</v>
      </c>
      <c r="AB483" t="s">
        <v>7490</v>
      </c>
    </row>
    <row r="484" spans="1:28">
      <c r="A484">
        <v>483</v>
      </c>
      <c r="B484" t="s">
        <v>2209</v>
      </c>
      <c r="H484" t="s">
        <v>2210</v>
      </c>
      <c r="I484" t="s">
        <v>2211</v>
      </c>
      <c r="J484">
        <v>-0.23400000000000001</v>
      </c>
      <c r="K484" t="s">
        <v>2212</v>
      </c>
      <c r="L484">
        <v>35368</v>
      </c>
      <c r="N484">
        <v>4</v>
      </c>
      <c r="O484" t="s">
        <v>689</v>
      </c>
      <c r="P484" t="s">
        <v>7490</v>
      </c>
      <c r="Q484" t="s">
        <v>7490</v>
      </c>
      <c r="R484" t="s">
        <v>86</v>
      </c>
      <c r="S484" t="s">
        <v>7324</v>
      </c>
      <c r="T484" t="s">
        <v>674</v>
      </c>
      <c r="U484">
        <v>2030</v>
      </c>
      <c r="V484" t="s">
        <v>7490</v>
      </c>
      <c r="W484" t="s">
        <v>7490</v>
      </c>
      <c r="X484" t="s">
        <v>7490</v>
      </c>
      <c r="Y484" t="s">
        <v>689</v>
      </c>
      <c r="Z484" t="s">
        <v>689</v>
      </c>
      <c r="AA484" t="s">
        <v>7490</v>
      </c>
      <c r="AB484" t="s">
        <v>7490</v>
      </c>
    </row>
    <row r="485" spans="1:28">
      <c r="A485">
        <v>484</v>
      </c>
      <c r="B485" t="s">
        <v>1877</v>
      </c>
      <c r="H485" t="s">
        <v>1878</v>
      </c>
      <c r="I485" t="s">
        <v>1879</v>
      </c>
      <c r="J485">
        <v>0</v>
      </c>
      <c r="K485" t="s">
        <v>1880</v>
      </c>
      <c r="L485">
        <v>3334</v>
      </c>
      <c r="N485">
        <v>1</v>
      </c>
      <c r="O485" t="s">
        <v>689</v>
      </c>
      <c r="P485" t="s">
        <v>7490</v>
      </c>
      <c r="Q485" t="s">
        <v>7490</v>
      </c>
      <c r="R485" t="s">
        <v>86</v>
      </c>
      <c r="S485" t="s">
        <v>870</v>
      </c>
      <c r="T485" t="s">
        <v>7490</v>
      </c>
      <c r="U485" t="s">
        <v>7490</v>
      </c>
      <c r="V485" t="s">
        <v>7490</v>
      </c>
      <c r="W485" t="s">
        <v>7490</v>
      </c>
      <c r="X485" t="s">
        <v>7490</v>
      </c>
      <c r="Y485" t="s">
        <v>86</v>
      </c>
      <c r="Z485" t="s">
        <v>689</v>
      </c>
      <c r="AA485" t="s">
        <v>7490</v>
      </c>
      <c r="AB485" t="s">
        <v>7490</v>
      </c>
    </row>
    <row r="486" spans="1:28">
      <c r="A486">
        <v>485</v>
      </c>
      <c r="B486" t="s">
        <v>2213</v>
      </c>
      <c r="D486" t="s">
        <v>7159</v>
      </c>
      <c r="H486" t="s">
        <v>2214</v>
      </c>
      <c r="I486" t="s">
        <v>2215</v>
      </c>
      <c r="J486">
        <v>-1.2490000000000001</v>
      </c>
      <c r="K486" t="s">
        <v>2216</v>
      </c>
      <c r="L486">
        <v>3855</v>
      </c>
      <c r="N486">
        <v>4</v>
      </c>
      <c r="O486" t="s">
        <v>689</v>
      </c>
      <c r="P486" t="s">
        <v>7490</v>
      </c>
      <c r="Q486" t="s">
        <v>7490</v>
      </c>
      <c r="R486" t="s">
        <v>86</v>
      </c>
      <c r="S486" t="s">
        <v>7324</v>
      </c>
      <c r="T486" t="s">
        <v>674</v>
      </c>
      <c r="U486">
        <v>2030</v>
      </c>
      <c r="V486" t="s">
        <v>673</v>
      </c>
      <c r="W486" t="s">
        <v>674</v>
      </c>
      <c r="X486">
        <v>2040</v>
      </c>
      <c r="Y486" t="s">
        <v>86</v>
      </c>
      <c r="Z486" t="s">
        <v>86</v>
      </c>
      <c r="AA486">
        <v>2040</v>
      </c>
      <c r="AB486">
        <v>2040</v>
      </c>
    </row>
    <row r="487" spans="1:28">
      <c r="A487">
        <v>486</v>
      </c>
      <c r="B487" t="s">
        <v>362</v>
      </c>
      <c r="H487" t="s">
        <v>363</v>
      </c>
      <c r="I487" t="s">
        <v>364</v>
      </c>
      <c r="J487">
        <v>0</v>
      </c>
      <c r="K487" t="s">
        <v>365</v>
      </c>
      <c r="L487">
        <v>48209</v>
      </c>
      <c r="N487">
        <v>28</v>
      </c>
      <c r="O487" t="s">
        <v>689</v>
      </c>
      <c r="P487" t="s">
        <v>7490</v>
      </c>
      <c r="Q487" t="s">
        <v>7490</v>
      </c>
      <c r="R487" t="s">
        <v>86</v>
      </c>
      <c r="S487" t="s">
        <v>7324</v>
      </c>
      <c r="T487" t="s">
        <v>674</v>
      </c>
      <c r="U487" t="s">
        <v>3086</v>
      </c>
      <c r="V487" t="s">
        <v>673</v>
      </c>
      <c r="W487" t="s">
        <v>674</v>
      </c>
      <c r="X487" t="s">
        <v>4274</v>
      </c>
      <c r="Y487" t="s">
        <v>86</v>
      </c>
      <c r="Z487" t="s">
        <v>86</v>
      </c>
      <c r="AA487" t="s">
        <v>4274</v>
      </c>
      <c r="AB487" t="s">
        <v>4274</v>
      </c>
    </row>
    <row r="488" spans="1:28">
      <c r="A488">
        <v>487</v>
      </c>
      <c r="B488" t="s">
        <v>2218</v>
      </c>
      <c r="D488" t="s">
        <v>6643</v>
      </c>
      <c r="H488" t="s">
        <v>2219</v>
      </c>
      <c r="I488" t="s">
        <v>2220</v>
      </c>
      <c r="J488">
        <v>5.8999999999999997E-2</v>
      </c>
      <c r="K488" t="s">
        <v>2221</v>
      </c>
      <c r="L488">
        <v>65289</v>
      </c>
      <c r="N488">
        <v>6</v>
      </c>
      <c r="O488" t="s">
        <v>689</v>
      </c>
      <c r="P488" t="s">
        <v>7490</v>
      </c>
      <c r="Q488" t="s">
        <v>7490</v>
      </c>
      <c r="R488" t="s">
        <v>86</v>
      </c>
      <c r="S488" t="s">
        <v>7324</v>
      </c>
      <c r="T488" t="s">
        <v>7399</v>
      </c>
      <c r="U488">
        <v>2035</v>
      </c>
      <c r="V488" t="s">
        <v>7490</v>
      </c>
      <c r="W488" t="s">
        <v>7490</v>
      </c>
      <c r="X488" t="s">
        <v>7490</v>
      </c>
      <c r="Y488" t="s">
        <v>689</v>
      </c>
      <c r="Z488" t="s">
        <v>689</v>
      </c>
      <c r="AA488" t="s">
        <v>7490</v>
      </c>
      <c r="AB488" t="s">
        <v>7490</v>
      </c>
    </row>
    <row r="489" spans="1:28">
      <c r="A489">
        <v>488</v>
      </c>
      <c r="B489" t="s">
        <v>2222</v>
      </c>
      <c r="H489" t="s">
        <v>2223</v>
      </c>
      <c r="I489" t="s">
        <v>2224</v>
      </c>
      <c r="J489">
        <v>4.8000000000000001E-2</v>
      </c>
      <c r="K489" t="s">
        <v>2225</v>
      </c>
      <c r="L489">
        <v>77274</v>
      </c>
      <c r="N489">
        <v>31</v>
      </c>
      <c r="O489" t="s">
        <v>689</v>
      </c>
      <c r="P489" t="s">
        <v>7490</v>
      </c>
      <c r="Q489" t="s">
        <v>7490</v>
      </c>
      <c r="R489" t="s">
        <v>86</v>
      </c>
      <c r="S489" t="s">
        <v>7324</v>
      </c>
      <c r="T489" t="s">
        <v>674</v>
      </c>
      <c r="U489">
        <v>2030</v>
      </c>
      <c r="V489" t="s">
        <v>7490</v>
      </c>
      <c r="W489" t="s">
        <v>7490</v>
      </c>
      <c r="X489" t="s">
        <v>7490</v>
      </c>
      <c r="Y489" t="s">
        <v>689</v>
      </c>
      <c r="Z489" t="s">
        <v>689</v>
      </c>
      <c r="AA489" t="s">
        <v>7490</v>
      </c>
      <c r="AB489" t="s">
        <v>7490</v>
      </c>
    </row>
    <row r="490" spans="1:28">
      <c r="A490">
        <v>489</v>
      </c>
      <c r="B490" t="s">
        <v>2226</v>
      </c>
      <c r="H490" t="s">
        <v>2227</v>
      </c>
      <c r="I490" t="s">
        <v>2228</v>
      </c>
      <c r="J490">
        <v>-0.59</v>
      </c>
      <c r="K490" t="s">
        <v>2229</v>
      </c>
      <c r="L490">
        <v>31983</v>
      </c>
      <c r="N490">
        <v>6</v>
      </c>
      <c r="O490" t="s">
        <v>689</v>
      </c>
      <c r="P490" t="s">
        <v>7490</v>
      </c>
      <c r="Q490" t="s">
        <v>7490</v>
      </c>
      <c r="R490" t="s">
        <v>86</v>
      </c>
      <c r="S490" t="s">
        <v>7324</v>
      </c>
      <c r="T490" t="s">
        <v>674</v>
      </c>
      <c r="U490">
        <v>2030</v>
      </c>
      <c r="V490" t="s">
        <v>673</v>
      </c>
      <c r="W490" t="s">
        <v>674</v>
      </c>
      <c r="X490">
        <v>2050</v>
      </c>
      <c r="Y490" t="s">
        <v>86</v>
      </c>
      <c r="Z490" t="s">
        <v>86</v>
      </c>
      <c r="AA490">
        <v>2050</v>
      </c>
      <c r="AB490">
        <v>2050</v>
      </c>
    </row>
    <row r="491" spans="1:28">
      <c r="A491">
        <v>490</v>
      </c>
      <c r="B491" t="s">
        <v>2231</v>
      </c>
      <c r="H491" t="s">
        <v>2232</v>
      </c>
      <c r="I491" t="s">
        <v>2233</v>
      </c>
      <c r="J491">
        <v>-0.46500000000000002</v>
      </c>
      <c r="K491" t="s">
        <v>2234</v>
      </c>
      <c r="L491">
        <v>17936</v>
      </c>
      <c r="N491">
        <v>1</v>
      </c>
      <c r="O491" t="s">
        <v>689</v>
      </c>
      <c r="P491" t="s">
        <v>7490</v>
      </c>
      <c r="Q491" t="s">
        <v>7490</v>
      </c>
      <c r="R491" t="s">
        <v>86</v>
      </c>
      <c r="S491" t="s">
        <v>7324</v>
      </c>
      <c r="T491" t="s">
        <v>674</v>
      </c>
      <c r="U491">
        <v>2030</v>
      </c>
      <c r="V491" t="s">
        <v>7490</v>
      </c>
      <c r="W491" t="s">
        <v>7490</v>
      </c>
      <c r="X491" t="s">
        <v>7490</v>
      </c>
      <c r="Y491" t="s">
        <v>689</v>
      </c>
      <c r="Z491" t="s">
        <v>689</v>
      </c>
      <c r="AA491" t="s">
        <v>7490</v>
      </c>
      <c r="AB491" t="s">
        <v>7490</v>
      </c>
    </row>
    <row r="492" spans="1:28">
      <c r="A492">
        <v>491</v>
      </c>
      <c r="B492" t="s">
        <v>1319</v>
      </c>
      <c r="H492" t="s">
        <v>1320</v>
      </c>
      <c r="I492" t="s">
        <v>1321</v>
      </c>
      <c r="J492">
        <v>-0.47899999999999998</v>
      </c>
      <c r="K492" t="s">
        <v>1322</v>
      </c>
      <c r="L492">
        <v>48783</v>
      </c>
      <c r="N492">
        <v>29</v>
      </c>
      <c r="O492" t="s">
        <v>689</v>
      </c>
      <c r="P492" t="s">
        <v>7490</v>
      </c>
      <c r="Q492" t="s">
        <v>7490</v>
      </c>
      <c r="R492" t="s">
        <v>86</v>
      </c>
      <c r="S492" t="s">
        <v>870</v>
      </c>
      <c r="T492" t="s">
        <v>7490</v>
      </c>
      <c r="U492" t="s">
        <v>7490</v>
      </c>
      <c r="V492" t="s">
        <v>7490</v>
      </c>
      <c r="W492" t="s">
        <v>7490</v>
      </c>
      <c r="X492" t="s">
        <v>7490</v>
      </c>
      <c r="Y492" t="s">
        <v>86</v>
      </c>
      <c r="Z492" t="s">
        <v>689</v>
      </c>
      <c r="AA492" t="s">
        <v>7490</v>
      </c>
      <c r="AB492" t="s">
        <v>7490</v>
      </c>
    </row>
    <row r="493" spans="1:28">
      <c r="A493">
        <v>492</v>
      </c>
      <c r="B493" t="s">
        <v>116</v>
      </c>
      <c r="H493" t="s">
        <v>117</v>
      </c>
      <c r="I493" t="s">
        <v>118</v>
      </c>
      <c r="J493">
        <v>5.0999999999999997E-2</v>
      </c>
      <c r="K493" t="s">
        <v>119</v>
      </c>
      <c r="L493">
        <v>109900</v>
      </c>
      <c r="N493">
        <v>30</v>
      </c>
      <c r="O493" t="s">
        <v>86</v>
      </c>
      <c r="P493">
        <v>2021</v>
      </c>
      <c r="Q493">
        <v>2030</v>
      </c>
      <c r="R493" t="s">
        <v>86</v>
      </c>
      <c r="S493" t="s">
        <v>7324</v>
      </c>
      <c r="T493" t="s">
        <v>674</v>
      </c>
      <c r="U493">
        <v>2030</v>
      </c>
      <c r="V493" t="s">
        <v>673</v>
      </c>
      <c r="W493" t="s">
        <v>674</v>
      </c>
      <c r="X493">
        <v>2050</v>
      </c>
      <c r="Y493" t="s">
        <v>86</v>
      </c>
      <c r="Z493" t="s">
        <v>86</v>
      </c>
      <c r="AA493">
        <v>2050</v>
      </c>
      <c r="AB493">
        <v>2050</v>
      </c>
    </row>
    <row r="494" spans="1:28">
      <c r="A494">
        <v>493</v>
      </c>
      <c r="B494" t="s">
        <v>2236</v>
      </c>
      <c r="H494" t="s">
        <v>2237</v>
      </c>
      <c r="I494" t="s">
        <v>2238</v>
      </c>
      <c r="J494">
        <v>-0.31</v>
      </c>
      <c r="K494" t="s">
        <v>2239</v>
      </c>
      <c r="L494">
        <v>369000</v>
      </c>
      <c r="N494">
        <v>2</v>
      </c>
      <c r="O494" t="s">
        <v>689</v>
      </c>
      <c r="P494" t="s">
        <v>7490</v>
      </c>
      <c r="Q494" t="s">
        <v>7490</v>
      </c>
      <c r="R494" t="s">
        <v>86</v>
      </c>
      <c r="S494" t="s">
        <v>7324</v>
      </c>
      <c r="T494" t="s">
        <v>674</v>
      </c>
      <c r="U494">
        <v>2030</v>
      </c>
      <c r="V494" t="s">
        <v>7490</v>
      </c>
      <c r="W494" t="s">
        <v>7490</v>
      </c>
      <c r="X494" t="s">
        <v>7490</v>
      </c>
      <c r="Y494" t="s">
        <v>689</v>
      </c>
      <c r="Z494" t="s">
        <v>689</v>
      </c>
      <c r="AA494" t="s">
        <v>7490</v>
      </c>
      <c r="AB494" t="s">
        <v>7490</v>
      </c>
    </row>
    <row r="495" spans="1:28">
      <c r="A495">
        <v>494</v>
      </c>
      <c r="B495" t="s">
        <v>685</v>
      </c>
      <c r="D495" t="s">
        <v>7159</v>
      </c>
      <c r="H495" t="s">
        <v>686</v>
      </c>
      <c r="I495" t="s">
        <v>687</v>
      </c>
      <c r="J495">
        <v>0</v>
      </c>
      <c r="K495" t="s">
        <v>688</v>
      </c>
      <c r="L495">
        <v>16637</v>
      </c>
      <c r="N495">
        <v>24</v>
      </c>
      <c r="O495" t="s">
        <v>689</v>
      </c>
      <c r="P495" t="s">
        <v>7490</v>
      </c>
      <c r="Q495" t="s">
        <v>7490</v>
      </c>
      <c r="R495" t="s">
        <v>86</v>
      </c>
      <c r="S495" t="s">
        <v>7324</v>
      </c>
      <c r="T495" t="s">
        <v>674</v>
      </c>
      <c r="U495">
        <v>2030</v>
      </c>
      <c r="V495" t="s">
        <v>673</v>
      </c>
      <c r="W495" t="s">
        <v>674</v>
      </c>
      <c r="X495">
        <v>2050</v>
      </c>
      <c r="Y495" t="s">
        <v>86</v>
      </c>
      <c r="Z495" t="s">
        <v>86</v>
      </c>
      <c r="AA495">
        <v>2050</v>
      </c>
      <c r="AB495">
        <v>2050</v>
      </c>
    </row>
    <row r="496" spans="1:28">
      <c r="A496">
        <v>495</v>
      </c>
      <c r="B496" t="s">
        <v>791</v>
      </c>
      <c r="D496" t="s">
        <v>7159</v>
      </c>
      <c r="H496" t="s">
        <v>792</v>
      </c>
      <c r="I496" t="s">
        <v>793</v>
      </c>
      <c r="J496">
        <v>-0.30299999999999999</v>
      </c>
      <c r="K496" t="s">
        <v>794</v>
      </c>
      <c r="L496">
        <v>19581</v>
      </c>
      <c r="N496">
        <v>8</v>
      </c>
      <c r="O496" t="s">
        <v>689</v>
      </c>
      <c r="P496" t="s">
        <v>7490</v>
      </c>
      <c r="Q496" t="s">
        <v>7490</v>
      </c>
      <c r="R496" t="s">
        <v>689</v>
      </c>
      <c r="S496" t="s">
        <v>689</v>
      </c>
      <c r="T496" t="s">
        <v>7490</v>
      </c>
      <c r="U496" t="s">
        <v>7490</v>
      </c>
      <c r="V496" t="s">
        <v>7490</v>
      </c>
      <c r="W496" t="s">
        <v>7490</v>
      </c>
      <c r="X496" t="s">
        <v>7490</v>
      </c>
      <c r="Y496" t="s">
        <v>689</v>
      </c>
      <c r="Z496" t="s">
        <v>689</v>
      </c>
      <c r="AA496" t="s">
        <v>7490</v>
      </c>
      <c r="AB496" t="s">
        <v>7490</v>
      </c>
    </row>
    <row r="497" spans="1:28">
      <c r="A497">
        <v>496</v>
      </c>
      <c r="B497" t="s">
        <v>2193</v>
      </c>
      <c r="H497" t="s">
        <v>2194</v>
      </c>
      <c r="I497" t="s">
        <v>2195</v>
      </c>
      <c r="J497">
        <v>0.47499999999999998</v>
      </c>
      <c r="K497" t="s">
        <v>2196</v>
      </c>
      <c r="L497">
        <v>42091</v>
      </c>
      <c r="N497">
        <v>9</v>
      </c>
      <c r="O497" t="s">
        <v>689</v>
      </c>
      <c r="P497" t="s">
        <v>7490</v>
      </c>
      <c r="Q497" t="s">
        <v>7490</v>
      </c>
      <c r="R497" t="s">
        <v>86</v>
      </c>
      <c r="S497" t="s">
        <v>7324</v>
      </c>
      <c r="T497" t="s">
        <v>674</v>
      </c>
      <c r="U497">
        <v>2030</v>
      </c>
      <c r="V497" t="s">
        <v>673</v>
      </c>
      <c r="W497" t="s">
        <v>674</v>
      </c>
      <c r="X497">
        <v>2050</v>
      </c>
      <c r="Y497" t="s">
        <v>86</v>
      </c>
      <c r="Z497" t="s">
        <v>86</v>
      </c>
      <c r="AA497">
        <v>2050</v>
      </c>
      <c r="AB497">
        <v>2050</v>
      </c>
    </row>
    <row r="498" spans="1:28">
      <c r="A498">
        <v>497</v>
      </c>
      <c r="B498" t="s">
        <v>1327</v>
      </c>
      <c r="H498" t="s">
        <v>1328</v>
      </c>
      <c r="I498" t="s">
        <v>1329</v>
      </c>
      <c r="J498">
        <v>-2.1999999999999999E-2</v>
      </c>
      <c r="K498" t="s">
        <v>1330</v>
      </c>
      <c r="L498">
        <v>95000</v>
      </c>
      <c r="N498">
        <v>8</v>
      </c>
      <c r="O498" t="s">
        <v>689</v>
      </c>
      <c r="P498" t="s">
        <v>7490</v>
      </c>
      <c r="Q498" t="s">
        <v>7490</v>
      </c>
      <c r="R498" t="s">
        <v>86</v>
      </c>
      <c r="S498" t="s">
        <v>7324</v>
      </c>
      <c r="T498" t="s">
        <v>674</v>
      </c>
      <c r="U498" t="s">
        <v>7109</v>
      </c>
      <c r="V498" t="s">
        <v>7490</v>
      </c>
      <c r="W498" t="s">
        <v>7490</v>
      </c>
      <c r="X498" t="s">
        <v>7490</v>
      </c>
      <c r="Y498" t="s">
        <v>689</v>
      </c>
      <c r="Z498" t="s">
        <v>689</v>
      </c>
      <c r="AA498" t="s">
        <v>7490</v>
      </c>
      <c r="AB498" t="s">
        <v>7490</v>
      </c>
    </row>
    <row r="499" spans="1:28">
      <c r="A499">
        <v>498</v>
      </c>
      <c r="B499" t="s">
        <v>2240</v>
      </c>
      <c r="H499" t="s">
        <v>2241</v>
      </c>
      <c r="I499" t="s">
        <v>2242</v>
      </c>
      <c r="J499">
        <v>0</v>
      </c>
      <c r="K499" t="s">
        <v>2243</v>
      </c>
      <c r="L499">
        <v>28675</v>
      </c>
      <c r="N499">
        <v>6</v>
      </c>
      <c r="O499" t="s">
        <v>689</v>
      </c>
      <c r="P499" t="s">
        <v>7490</v>
      </c>
      <c r="Q499" t="s">
        <v>7490</v>
      </c>
      <c r="R499" t="s">
        <v>86</v>
      </c>
      <c r="S499" t="s">
        <v>7324</v>
      </c>
      <c r="T499" t="s">
        <v>674</v>
      </c>
      <c r="U499">
        <v>2030</v>
      </c>
      <c r="V499" t="s">
        <v>7490</v>
      </c>
      <c r="W499" t="s">
        <v>7490</v>
      </c>
      <c r="X499" t="s">
        <v>7490</v>
      </c>
      <c r="Y499" t="s">
        <v>689</v>
      </c>
      <c r="Z499" t="s">
        <v>689</v>
      </c>
      <c r="AA499" t="s">
        <v>7490</v>
      </c>
      <c r="AB499" t="s">
        <v>7490</v>
      </c>
    </row>
    <row r="500" spans="1:28">
      <c r="A500">
        <v>499</v>
      </c>
      <c r="B500" t="s">
        <v>2244</v>
      </c>
      <c r="H500" t="s">
        <v>2245</v>
      </c>
      <c r="I500" t="s">
        <v>2246</v>
      </c>
      <c r="J500">
        <v>-1.486</v>
      </c>
      <c r="K500" t="s">
        <v>2247</v>
      </c>
      <c r="L500">
        <v>102874</v>
      </c>
      <c r="N500">
        <v>8</v>
      </c>
      <c r="O500" t="s">
        <v>689</v>
      </c>
      <c r="P500" t="s">
        <v>7490</v>
      </c>
      <c r="Q500" t="s">
        <v>7490</v>
      </c>
      <c r="R500" t="s">
        <v>689</v>
      </c>
      <c r="S500" t="s">
        <v>689</v>
      </c>
      <c r="T500" t="s">
        <v>7490</v>
      </c>
      <c r="U500" t="s">
        <v>7490</v>
      </c>
      <c r="V500" t="s">
        <v>7490</v>
      </c>
      <c r="W500" t="s">
        <v>7490</v>
      </c>
      <c r="X500" t="s">
        <v>7490</v>
      </c>
      <c r="Y500" t="s">
        <v>689</v>
      </c>
      <c r="Z500" t="s">
        <v>689</v>
      </c>
      <c r="AA500" t="s">
        <v>7490</v>
      </c>
      <c r="AB500" t="s">
        <v>7490</v>
      </c>
    </row>
    <row r="501" spans="1:28">
      <c r="A501">
        <v>500</v>
      </c>
      <c r="B501" t="s">
        <v>1008</v>
      </c>
      <c r="H501" t="s">
        <v>1009</v>
      </c>
      <c r="I501" t="s">
        <v>1010</v>
      </c>
      <c r="J501">
        <v>-0.57599999999999996</v>
      </c>
      <c r="K501" t="s">
        <v>1011</v>
      </c>
      <c r="L501">
        <v>88497</v>
      </c>
      <c r="N501">
        <v>16</v>
      </c>
      <c r="O501" t="s">
        <v>86</v>
      </c>
      <c r="P501">
        <v>2021</v>
      </c>
      <c r="Q501">
        <v>2030</v>
      </c>
      <c r="R501" t="s">
        <v>86</v>
      </c>
      <c r="S501" t="s">
        <v>7324</v>
      </c>
      <c r="T501" t="s">
        <v>674</v>
      </c>
      <c r="U501">
        <v>2030</v>
      </c>
      <c r="V501" t="s">
        <v>673</v>
      </c>
      <c r="W501" t="s">
        <v>674</v>
      </c>
      <c r="X501">
        <v>2040</v>
      </c>
      <c r="Y501" t="s">
        <v>86</v>
      </c>
      <c r="Z501" t="s">
        <v>86</v>
      </c>
      <c r="AA501">
        <v>2040</v>
      </c>
      <c r="AB501">
        <v>2040</v>
      </c>
    </row>
  </sheetData>
  <pageMargins left="0.7" right="0.7" top="0.75" bottom="0.75" header="0.3" footer="0.3"/>
  <pageSetup paperSize="9"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4C9C9-4470-4956-8896-4E590FAFA0B6}">
  <sheetPr>
    <tabColor theme="2" tint="-0.249977111117893"/>
  </sheetPr>
  <dimension ref="B2:E66"/>
  <sheetViews>
    <sheetView showGridLines="0" topLeftCell="A9" workbookViewId="0">
      <selection activeCell="AZ274" sqref="AZ274"/>
    </sheetView>
  </sheetViews>
  <sheetFormatPr defaultRowHeight="14.5"/>
  <cols>
    <col min="2" max="2" width="60" bestFit="1" customWidth="1"/>
    <col min="3" max="3" width="166.08984375" bestFit="1" customWidth="1"/>
  </cols>
  <sheetData>
    <row r="2" spans="2:5">
      <c r="B2" s="34"/>
      <c r="C2" t="s">
        <v>7497</v>
      </c>
    </row>
    <row r="3" spans="2:5">
      <c r="B3" s="25"/>
      <c r="C3" t="s">
        <v>7498</v>
      </c>
    </row>
    <row r="4" spans="2:5">
      <c r="B4" s="43"/>
      <c r="C4" t="s">
        <v>7499</v>
      </c>
    </row>
    <row r="8" spans="2:5">
      <c r="B8" s="2" t="s">
        <v>7500</v>
      </c>
      <c r="C8" s="2" t="s">
        <v>7501</v>
      </c>
      <c r="D8" s="2" t="s">
        <v>7502</v>
      </c>
      <c r="E8" s="2"/>
    </row>
    <row r="9" spans="2:5">
      <c r="B9" s="3" t="s">
        <v>26</v>
      </c>
      <c r="C9" t="s">
        <v>7503</v>
      </c>
      <c r="D9" s="17" t="s">
        <v>7504</v>
      </c>
    </row>
    <row r="10" spans="2:5">
      <c r="B10" s="3" t="s">
        <v>27</v>
      </c>
      <c r="C10" t="s">
        <v>7505</v>
      </c>
      <c r="D10" t="s">
        <v>7506</v>
      </c>
    </row>
    <row r="11" spans="2:5">
      <c r="B11" s="3" t="s">
        <v>28</v>
      </c>
      <c r="C11" t="s">
        <v>7507</v>
      </c>
      <c r="D11" t="s">
        <v>7506</v>
      </c>
    </row>
    <row r="12" spans="2:5">
      <c r="B12" s="3" t="s">
        <v>7293</v>
      </c>
      <c r="C12" t="s">
        <v>7508</v>
      </c>
    </row>
    <row r="13" spans="2:5">
      <c r="B13" s="3" t="s">
        <v>7294</v>
      </c>
      <c r="C13" t="s">
        <v>7509</v>
      </c>
    </row>
    <row r="14" spans="2:5">
      <c r="B14" s="14" t="s">
        <v>7295</v>
      </c>
      <c r="C14" t="s">
        <v>7510</v>
      </c>
    </row>
    <row r="16" spans="2:5">
      <c r="B16" s="4" t="s">
        <v>7296</v>
      </c>
      <c r="C16" t="s">
        <v>7511</v>
      </c>
    </row>
    <row r="17" spans="2:3">
      <c r="B17" s="4" t="s">
        <v>30</v>
      </c>
      <c r="C17" t="s">
        <v>7512</v>
      </c>
    </row>
    <row r="18" spans="2:3">
      <c r="B18" s="4" t="s">
        <v>31</v>
      </c>
      <c r="C18" t="s">
        <v>7513</v>
      </c>
    </row>
    <row r="19" spans="2:3">
      <c r="B19" s="4" t="s">
        <v>32</v>
      </c>
      <c r="C19" s="18" t="s">
        <v>7514</v>
      </c>
    </row>
    <row r="20" spans="2:3">
      <c r="B20" s="4" t="s">
        <v>33</v>
      </c>
      <c r="C20" t="s">
        <v>7515</v>
      </c>
    </row>
    <row r="21" spans="2:3">
      <c r="B21" s="4" t="s">
        <v>34</v>
      </c>
      <c r="C21" t="s">
        <v>7516</v>
      </c>
    </row>
    <row r="22" spans="2:3">
      <c r="B22" s="4" t="s">
        <v>35</v>
      </c>
      <c r="C22" t="s">
        <v>7517</v>
      </c>
    </row>
    <row r="23" spans="2:3">
      <c r="B23" s="4" t="s">
        <v>36</v>
      </c>
      <c r="C23" t="s">
        <v>7518</v>
      </c>
    </row>
    <row r="24" spans="2:3">
      <c r="B24" s="4" t="s">
        <v>7519</v>
      </c>
      <c r="C24" t="s">
        <v>7520</v>
      </c>
    </row>
    <row r="25" spans="2:3">
      <c r="B25" s="4" t="s">
        <v>7298</v>
      </c>
      <c r="C25" t="s">
        <v>7521</v>
      </c>
    </row>
    <row r="26" spans="2:3">
      <c r="B26" s="15" t="s">
        <v>7299</v>
      </c>
      <c r="C26" t="s">
        <v>7522</v>
      </c>
    </row>
    <row r="28" spans="2:3">
      <c r="B28" s="19" t="s">
        <v>60</v>
      </c>
      <c r="C28" t="s">
        <v>7523</v>
      </c>
    </row>
    <row r="29" spans="2:3">
      <c r="B29" s="19" t="s">
        <v>7316</v>
      </c>
      <c r="C29" t="s">
        <v>7524</v>
      </c>
    </row>
    <row r="30" spans="2:3">
      <c r="B30" s="19" t="s">
        <v>7317</v>
      </c>
      <c r="C30" t="s">
        <v>7525</v>
      </c>
    </row>
    <row r="31" spans="2:3">
      <c r="B31" s="19" t="s">
        <v>7318</v>
      </c>
      <c r="C31" t="s">
        <v>7526</v>
      </c>
    </row>
    <row r="32" spans="2:3">
      <c r="B32" s="19" t="s">
        <v>7319</v>
      </c>
      <c r="C32" t="s">
        <v>7527</v>
      </c>
    </row>
    <row r="33" spans="2:3">
      <c r="B33" s="19" t="s">
        <v>7320</v>
      </c>
      <c r="C33" t="s">
        <v>7528</v>
      </c>
    </row>
    <row r="34" spans="2:3">
      <c r="B34" s="19" t="s">
        <v>7321</v>
      </c>
      <c r="C34" t="s">
        <v>7529</v>
      </c>
    </row>
    <row r="35" spans="2:3">
      <c r="B35" s="19" t="s">
        <v>7322</v>
      </c>
      <c r="C35" t="s">
        <v>7530</v>
      </c>
    </row>
    <row r="37" spans="2:3">
      <c r="B37" s="5" t="s">
        <v>7487</v>
      </c>
      <c r="C37" t="s">
        <v>7531</v>
      </c>
    </row>
    <row r="38" spans="2:3">
      <c r="B38" s="5" t="s">
        <v>7301</v>
      </c>
      <c r="C38" t="s">
        <v>7532</v>
      </c>
    </row>
    <row r="39" spans="2:3">
      <c r="B39" s="5" t="s">
        <v>48</v>
      </c>
      <c r="C39" t="s">
        <v>7533</v>
      </c>
    </row>
    <row r="40" spans="2:3">
      <c r="B40" s="5" t="s">
        <v>7302</v>
      </c>
      <c r="C40" t="s">
        <v>7534</v>
      </c>
    </row>
    <row r="41" spans="2:3">
      <c r="B41" s="5" t="s">
        <v>7303</v>
      </c>
      <c r="C41" t="s">
        <v>7535</v>
      </c>
    </row>
    <row r="42" spans="2:3">
      <c r="B42" s="5" t="s">
        <v>7488</v>
      </c>
      <c r="C42" t="s">
        <v>7536</v>
      </c>
    </row>
    <row r="43" spans="2:3">
      <c r="B43" s="5" t="s">
        <v>49</v>
      </c>
      <c r="C43" t="s">
        <v>7537</v>
      </c>
    </row>
    <row r="44" spans="2:3">
      <c r="B44" s="16" t="s">
        <v>50</v>
      </c>
      <c r="C44" t="s">
        <v>7538</v>
      </c>
    </row>
    <row r="46" spans="2:3">
      <c r="B46" s="6" t="s">
        <v>7489</v>
      </c>
      <c r="C46" t="s">
        <v>7539</v>
      </c>
    </row>
    <row r="47" spans="2:3">
      <c r="B47" s="6" t="s">
        <v>53</v>
      </c>
      <c r="C47" t="s">
        <v>7532</v>
      </c>
    </row>
    <row r="48" spans="2:3">
      <c r="B48" s="6" t="s">
        <v>54</v>
      </c>
      <c r="C48" t="s">
        <v>7540</v>
      </c>
    </row>
    <row r="49" spans="2:3">
      <c r="B49" s="6" t="s">
        <v>55</v>
      </c>
      <c r="C49" t="s">
        <v>7541</v>
      </c>
    </row>
    <row r="50" spans="2:3">
      <c r="B50" s="6" t="s">
        <v>7542</v>
      </c>
      <c r="C50" t="s">
        <v>7543</v>
      </c>
    </row>
    <row r="51" spans="2:3">
      <c r="B51" s="6" t="s">
        <v>57</v>
      </c>
      <c r="C51" t="s">
        <v>7544</v>
      </c>
    </row>
    <row r="52" spans="2:3">
      <c r="B52" s="6" t="s">
        <v>7314</v>
      </c>
      <c r="C52" t="s">
        <v>7537</v>
      </c>
    </row>
    <row r="53" spans="2:3">
      <c r="B53" s="6" t="s">
        <v>56</v>
      </c>
      <c r="C53" t="s">
        <v>7545</v>
      </c>
    </row>
    <row r="55" spans="2:3">
      <c r="B55" s="2" t="s">
        <v>63</v>
      </c>
      <c r="C55" t="s">
        <v>7546</v>
      </c>
    </row>
    <row r="56" spans="2:3">
      <c r="B56" s="2" t="s">
        <v>64</v>
      </c>
      <c r="C56" t="s">
        <v>7547</v>
      </c>
    </row>
    <row r="59" spans="2:3">
      <c r="B59" s="2" t="s">
        <v>2286</v>
      </c>
      <c r="C59" t="s">
        <v>7548</v>
      </c>
    </row>
    <row r="60" spans="2:3">
      <c r="B60" s="2" t="s">
        <v>6</v>
      </c>
      <c r="C60" s="21" t="s">
        <v>7549</v>
      </c>
    </row>
    <row r="61" spans="2:3">
      <c r="B61" s="2" t="s">
        <v>2</v>
      </c>
      <c r="C61" s="20" t="s">
        <v>7550</v>
      </c>
    </row>
    <row r="62" spans="2:3">
      <c r="B62" s="2" t="s">
        <v>3</v>
      </c>
      <c r="C62" t="s">
        <v>7551</v>
      </c>
    </row>
    <row r="63" spans="2:3">
      <c r="B63" s="2" t="s">
        <v>7552</v>
      </c>
      <c r="C63" t="s">
        <v>7553</v>
      </c>
    </row>
    <row r="65" spans="2:2">
      <c r="B65" s="2" t="s">
        <v>7554</v>
      </c>
    </row>
    <row r="66" spans="2:2">
      <c r="B66" t="s">
        <v>7555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51CB3-6C06-442C-A62A-414814308395}">
  <sheetPr>
    <tabColor theme="2" tint="-0.249977111117893"/>
  </sheetPr>
  <dimension ref="A1:AD171"/>
  <sheetViews>
    <sheetView workbookViewId="0">
      <selection activeCell="AZ274" sqref="AZ274"/>
    </sheetView>
  </sheetViews>
  <sheetFormatPr defaultRowHeight="18.649999999999999" customHeight="1"/>
  <cols>
    <col min="1" max="1" width="14.453125" bestFit="1" customWidth="1"/>
    <col min="2" max="2" width="12.6328125" bestFit="1" customWidth="1"/>
    <col min="3" max="3" width="30.6328125" bestFit="1" customWidth="1"/>
    <col min="4" max="5" width="30.6328125" customWidth="1"/>
    <col min="6" max="6" width="39.90625" bestFit="1" customWidth="1"/>
    <col min="7" max="7" width="39.90625" customWidth="1"/>
    <col min="8" max="8" width="16.36328125" bestFit="1" customWidth="1"/>
    <col min="9" max="9" width="19" bestFit="1" customWidth="1"/>
    <col min="10" max="10" width="22.6328125" bestFit="1" customWidth="1"/>
    <col min="11" max="11" width="23.90625" bestFit="1" customWidth="1"/>
    <col min="12" max="12" width="31.453125" bestFit="1" customWidth="1"/>
    <col min="13" max="14" width="30.6328125" bestFit="1" customWidth="1"/>
    <col min="15" max="15" width="10.453125" bestFit="1" customWidth="1"/>
  </cols>
  <sheetData>
    <row r="1" spans="1:16" s="131" customFormat="1" ht="18.649999999999999" customHeight="1">
      <c r="A1" s="131" t="s">
        <v>2264</v>
      </c>
      <c r="B1" s="131" t="s">
        <v>18</v>
      </c>
      <c r="C1" s="131" t="s">
        <v>2265</v>
      </c>
      <c r="D1" s="131" t="s">
        <v>2266</v>
      </c>
      <c r="E1" s="131" t="s">
        <v>2267</v>
      </c>
      <c r="F1" s="131" t="s">
        <v>2268</v>
      </c>
      <c r="G1" s="131" t="s">
        <v>2269</v>
      </c>
      <c r="H1" s="131" t="s">
        <v>62</v>
      </c>
      <c r="I1" s="131" t="s">
        <v>2270</v>
      </c>
      <c r="J1" s="131" t="s">
        <v>2271</v>
      </c>
      <c r="K1" s="131" t="s">
        <v>2272</v>
      </c>
      <c r="L1" s="131" t="s">
        <v>2273</v>
      </c>
      <c r="M1" s="131" t="s">
        <v>2274</v>
      </c>
      <c r="N1" s="131" t="s">
        <v>2275</v>
      </c>
      <c r="O1" s="131" t="s">
        <v>2276</v>
      </c>
      <c r="P1" s="131" t="s">
        <v>56</v>
      </c>
    </row>
    <row r="2" spans="1:16" ht="18.649999999999999" hidden="1" customHeight="1">
      <c r="A2" t="s">
        <v>2156</v>
      </c>
      <c r="B2" t="s">
        <v>2277</v>
      </c>
      <c r="C2" t="s">
        <v>2278</v>
      </c>
      <c r="E2" t="s">
        <v>2264</v>
      </c>
      <c r="F2" t="s">
        <v>2279</v>
      </c>
      <c r="G2" t="s">
        <v>2280</v>
      </c>
      <c r="H2">
        <v>2030</v>
      </c>
      <c r="I2" t="s">
        <v>2281</v>
      </c>
      <c r="J2" t="s">
        <v>2282</v>
      </c>
      <c r="K2" t="s">
        <v>2283</v>
      </c>
      <c r="L2" t="s">
        <v>689</v>
      </c>
      <c r="M2" t="s">
        <v>269</v>
      </c>
      <c r="O2" s="7" t="s">
        <v>2284</v>
      </c>
      <c r="P2" t="s">
        <v>2285</v>
      </c>
    </row>
    <row r="3" spans="1:16" ht="18.649999999999999" hidden="1" customHeight="1">
      <c r="A3" t="s">
        <v>2156</v>
      </c>
      <c r="B3" t="s">
        <v>2277</v>
      </c>
      <c r="C3" t="s">
        <v>2286</v>
      </c>
      <c r="E3" t="s">
        <v>2264</v>
      </c>
      <c r="F3" t="s">
        <v>2287</v>
      </c>
      <c r="G3" t="s">
        <v>2288</v>
      </c>
      <c r="H3">
        <v>2030</v>
      </c>
      <c r="I3">
        <v>2023</v>
      </c>
      <c r="J3" t="s">
        <v>2289</v>
      </c>
      <c r="K3" t="s">
        <v>2283</v>
      </c>
      <c r="L3" t="s">
        <v>689</v>
      </c>
      <c r="M3" t="s">
        <v>269</v>
      </c>
      <c r="O3" s="7" t="s">
        <v>2284</v>
      </c>
      <c r="P3" t="s">
        <v>2290</v>
      </c>
    </row>
    <row r="4" spans="1:16" ht="18.649999999999999" hidden="1" customHeight="1">
      <c r="A4" t="s">
        <v>2156</v>
      </c>
      <c r="B4" t="s">
        <v>2277</v>
      </c>
      <c r="C4" t="s">
        <v>6</v>
      </c>
      <c r="E4" s="132" t="s">
        <v>2264</v>
      </c>
      <c r="F4" t="s">
        <v>2291</v>
      </c>
      <c r="G4" t="s">
        <v>2292</v>
      </c>
      <c r="H4">
        <v>2050</v>
      </c>
      <c r="I4">
        <v>2023</v>
      </c>
      <c r="J4" t="s">
        <v>2293</v>
      </c>
      <c r="K4" t="s">
        <v>2283</v>
      </c>
      <c r="L4" t="s">
        <v>689</v>
      </c>
      <c r="M4" t="s">
        <v>269</v>
      </c>
      <c r="O4" s="7" t="s">
        <v>2284</v>
      </c>
      <c r="P4" t="s">
        <v>2294</v>
      </c>
    </row>
    <row r="5" spans="1:16" ht="18.649999999999999" hidden="1" customHeight="1">
      <c r="A5" t="s">
        <v>2156</v>
      </c>
      <c r="B5" t="s">
        <v>2277</v>
      </c>
      <c r="C5" t="s">
        <v>2295</v>
      </c>
      <c r="E5" t="s">
        <v>2264</v>
      </c>
      <c r="F5" t="s">
        <v>2296</v>
      </c>
      <c r="G5" t="s">
        <v>2292</v>
      </c>
      <c r="H5">
        <v>2030</v>
      </c>
      <c r="I5">
        <v>2023</v>
      </c>
      <c r="J5" t="s">
        <v>46</v>
      </c>
      <c r="K5" t="s">
        <v>2283</v>
      </c>
      <c r="L5" t="s">
        <v>689</v>
      </c>
      <c r="M5" t="s">
        <v>269</v>
      </c>
      <c r="O5" s="7" t="s">
        <v>2284</v>
      </c>
      <c r="P5" t="s">
        <v>2297</v>
      </c>
    </row>
    <row r="6" spans="1:16" ht="18.649999999999999" hidden="1" customHeight="1">
      <c r="A6" t="s">
        <v>2298</v>
      </c>
      <c r="B6" t="s">
        <v>2299</v>
      </c>
      <c r="C6" t="s">
        <v>2295</v>
      </c>
      <c r="E6" t="s">
        <v>2264</v>
      </c>
      <c r="F6" t="s">
        <v>2300</v>
      </c>
      <c r="G6" t="s">
        <v>2281</v>
      </c>
      <c r="H6">
        <v>2030</v>
      </c>
      <c r="I6">
        <v>2021</v>
      </c>
      <c r="J6" t="s">
        <v>2289</v>
      </c>
      <c r="K6" t="s">
        <v>691</v>
      </c>
      <c r="L6" t="s">
        <v>689</v>
      </c>
      <c r="M6" t="s">
        <v>269</v>
      </c>
      <c r="O6" s="7" t="s">
        <v>2301</v>
      </c>
      <c r="P6" t="s">
        <v>2302</v>
      </c>
    </row>
    <row r="7" spans="1:16" ht="18.649999999999999" hidden="1" customHeight="1">
      <c r="A7" t="s">
        <v>2298</v>
      </c>
      <c r="B7" t="s">
        <v>2299</v>
      </c>
      <c r="C7" t="s">
        <v>2278</v>
      </c>
      <c r="E7" t="s">
        <v>2264</v>
      </c>
      <c r="F7" t="s">
        <v>2303</v>
      </c>
      <c r="G7" t="s">
        <v>2281</v>
      </c>
      <c r="H7">
        <v>2030</v>
      </c>
      <c r="I7">
        <v>2021</v>
      </c>
      <c r="J7" t="s">
        <v>45</v>
      </c>
      <c r="K7" t="s">
        <v>691</v>
      </c>
      <c r="L7" t="s">
        <v>689</v>
      </c>
      <c r="M7" t="s">
        <v>269</v>
      </c>
      <c r="O7" s="7" t="s">
        <v>2301</v>
      </c>
      <c r="P7" t="s">
        <v>2304</v>
      </c>
    </row>
    <row r="8" spans="1:16" ht="18.649999999999999" hidden="1" customHeight="1">
      <c r="A8" t="s">
        <v>2298</v>
      </c>
      <c r="B8" t="s">
        <v>2299</v>
      </c>
      <c r="C8" t="s">
        <v>2286</v>
      </c>
      <c r="E8" t="s">
        <v>2264</v>
      </c>
      <c r="F8" t="s">
        <v>2305</v>
      </c>
      <c r="G8" t="s">
        <v>2281</v>
      </c>
      <c r="H8">
        <v>2050</v>
      </c>
      <c r="I8">
        <v>2021</v>
      </c>
      <c r="J8" t="s">
        <v>2289</v>
      </c>
      <c r="K8" s="132" t="s">
        <v>2283</v>
      </c>
      <c r="L8" t="s">
        <v>689</v>
      </c>
      <c r="M8" t="s">
        <v>269</v>
      </c>
      <c r="O8" s="7" t="s">
        <v>2301</v>
      </c>
      <c r="P8" t="s">
        <v>2306</v>
      </c>
    </row>
    <row r="9" spans="1:16" ht="18.649999999999999" hidden="1" customHeight="1">
      <c r="A9" t="s">
        <v>2114</v>
      </c>
      <c r="B9" t="s">
        <v>2277</v>
      </c>
      <c r="C9" t="s">
        <v>2307</v>
      </c>
      <c r="E9" t="s">
        <v>2308</v>
      </c>
      <c r="F9" t="s">
        <v>2309</v>
      </c>
      <c r="H9">
        <v>2030</v>
      </c>
      <c r="I9" t="s">
        <v>2281</v>
      </c>
      <c r="J9" t="s">
        <v>2310</v>
      </c>
      <c r="K9" t="s">
        <v>2283</v>
      </c>
      <c r="L9" t="s">
        <v>689</v>
      </c>
      <c r="M9" t="s">
        <v>269</v>
      </c>
      <c r="O9" s="7" t="s">
        <v>2311</v>
      </c>
      <c r="P9" t="s">
        <v>2312</v>
      </c>
    </row>
    <row r="10" spans="1:16" ht="18.649999999999999" hidden="1" customHeight="1">
      <c r="A10" t="s">
        <v>2114</v>
      </c>
      <c r="B10" t="s">
        <v>2277</v>
      </c>
      <c r="C10" t="s">
        <v>2286</v>
      </c>
      <c r="E10" t="s">
        <v>2308</v>
      </c>
      <c r="F10" t="s">
        <v>2313</v>
      </c>
      <c r="H10">
        <v>2060</v>
      </c>
      <c r="I10" t="s">
        <v>2281</v>
      </c>
      <c r="J10" t="s">
        <v>2314</v>
      </c>
      <c r="K10" t="s">
        <v>2283</v>
      </c>
      <c r="L10" t="s">
        <v>689</v>
      </c>
      <c r="M10" t="s">
        <v>269</v>
      </c>
      <c r="O10" s="7" t="s">
        <v>2311</v>
      </c>
      <c r="P10" t="s">
        <v>2315</v>
      </c>
    </row>
    <row r="11" spans="1:16" ht="18.649999999999999" hidden="1" customHeight="1">
      <c r="A11" t="s">
        <v>2101</v>
      </c>
      <c r="B11" t="s">
        <v>2277</v>
      </c>
      <c r="C11" t="s">
        <v>2307</v>
      </c>
      <c r="E11" t="s">
        <v>2316</v>
      </c>
      <c r="F11" t="s">
        <v>2317</v>
      </c>
      <c r="G11" t="s">
        <v>2281</v>
      </c>
      <c r="H11">
        <v>2025</v>
      </c>
      <c r="I11" t="s">
        <v>2281</v>
      </c>
      <c r="J11" t="s">
        <v>2310</v>
      </c>
      <c r="K11" t="s">
        <v>2283</v>
      </c>
      <c r="L11" t="s">
        <v>689</v>
      </c>
      <c r="M11" t="s">
        <v>269</v>
      </c>
      <c r="O11" s="7" t="s">
        <v>2318</v>
      </c>
      <c r="P11" t="s">
        <v>2319</v>
      </c>
    </row>
    <row r="12" spans="1:16" ht="18.649999999999999" hidden="1" customHeight="1">
      <c r="A12" t="s">
        <v>2101</v>
      </c>
      <c r="B12" t="s">
        <v>2277</v>
      </c>
      <c r="C12" t="s">
        <v>2286</v>
      </c>
      <c r="E12" t="s">
        <v>2316</v>
      </c>
      <c r="F12" t="s">
        <v>2320</v>
      </c>
      <c r="G12" t="s">
        <v>2281</v>
      </c>
      <c r="H12">
        <v>2060</v>
      </c>
      <c r="I12" t="s">
        <v>2281</v>
      </c>
      <c r="J12" t="s">
        <v>2321</v>
      </c>
      <c r="K12" t="s">
        <v>2283</v>
      </c>
      <c r="L12" t="s">
        <v>689</v>
      </c>
      <c r="M12" t="s">
        <v>269</v>
      </c>
      <c r="O12" s="7" t="s">
        <v>2318</v>
      </c>
      <c r="P12" t="s">
        <v>2322</v>
      </c>
    </row>
    <row r="13" spans="1:16" ht="18.649999999999999" hidden="1" customHeight="1">
      <c r="A13" t="s">
        <v>2095</v>
      </c>
      <c r="B13" t="s">
        <v>2323</v>
      </c>
      <c r="C13" t="s">
        <v>6</v>
      </c>
      <c r="E13" t="s">
        <v>2264</v>
      </c>
      <c r="F13" t="s">
        <v>2324</v>
      </c>
      <c r="G13" t="s">
        <v>2325</v>
      </c>
      <c r="H13">
        <v>2050</v>
      </c>
      <c r="I13" t="s">
        <v>2281</v>
      </c>
      <c r="J13" t="s">
        <v>2326</v>
      </c>
      <c r="K13" t="s">
        <v>2327</v>
      </c>
      <c r="L13" t="s">
        <v>689</v>
      </c>
      <c r="M13" t="s">
        <v>269</v>
      </c>
      <c r="O13" s="7" t="s">
        <v>2328</v>
      </c>
      <c r="P13" t="s">
        <v>2329</v>
      </c>
    </row>
    <row r="14" spans="1:16" ht="18.649999999999999" hidden="1" customHeight="1">
      <c r="A14" t="s">
        <v>2330</v>
      </c>
      <c r="B14" t="s">
        <v>2331</v>
      </c>
      <c r="C14" t="s">
        <v>6</v>
      </c>
      <c r="E14" t="s">
        <v>2316</v>
      </c>
      <c r="F14" t="s">
        <v>2332</v>
      </c>
      <c r="G14" t="s">
        <v>2281</v>
      </c>
      <c r="H14">
        <v>2060</v>
      </c>
      <c r="I14" t="s">
        <v>2281</v>
      </c>
      <c r="J14" t="s">
        <v>2326</v>
      </c>
      <c r="K14" t="s">
        <v>2327</v>
      </c>
      <c r="L14" t="s">
        <v>689</v>
      </c>
      <c r="M14" t="s">
        <v>269</v>
      </c>
      <c r="O14" s="7" t="s">
        <v>2333</v>
      </c>
      <c r="P14" t="s">
        <v>2334</v>
      </c>
    </row>
    <row r="15" spans="1:16" ht="18.649999999999999" hidden="1" customHeight="1">
      <c r="A15" t="s">
        <v>2080</v>
      </c>
      <c r="O15" s="7"/>
      <c r="P15" t="s">
        <v>2335</v>
      </c>
    </row>
    <row r="16" spans="1:16" ht="18.649999999999999" hidden="1" customHeight="1">
      <c r="A16" t="s">
        <v>2025</v>
      </c>
      <c r="O16" s="7"/>
      <c r="P16" t="s">
        <v>2335</v>
      </c>
    </row>
    <row r="17" spans="1:16" ht="18.649999999999999" hidden="1" customHeight="1">
      <c r="A17" t="s">
        <v>2019</v>
      </c>
      <c r="O17" s="7"/>
      <c r="P17" t="s">
        <v>2335</v>
      </c>
    </row>
    <row r="18" spans="1:16" ht="18.649999999999999" hidden="1" customHeight="1">
      <c r="A18" t="s">
        <v>2011</v>
      </c>
      <c r="B18" t="s">
        <v>2336</v>
      </c>
      <c r="C18" t="s">
        <v>6</v>
      </c>
      <c r="E18" t="s">
        <v>2337</v>
      </c>
      <c r="F18" t="s">
        <v>2338</v>
      </c>
      <c r="G18" t="s">
        <v>2339</v>
      </c>
      <c r="H18">
        <v>2050</v>
      </c>
      <c r="I18">
        <v>2019</v>
      </c>
      <c r="J18" t="s">
        <v>2283</v>
      </c>
      <c r="K18" t="s">
        <v>2283</v>
      </c>
      <c r="L18" t="s">
        <v>689</v>
      </c>
      <c r="M18" t="s">
        <v>2340</v>
      </c>
      <c r="O18" s="7" t="s">
        <v>2341</v>
      </c>
      <c r="P18" t="s">
        <v>2342</v>
      </c>
    </row>
    <row r="19" spans="1:16" ht="18.649999999999999" hidden="1" customHeight="1">
      <c r="A19" t="s">
        <v>2343</v>
      </c>
      <c r="B19" t="s">
        <v>2277</v>
      </c>
      <c r="C19" t="s">
        <v>2307</v>
      </c>
      <c r="E19" t="s">
        <v>2316</v>
      </c>
      <c r="F19" t="s">
        <v>2344</v>
      </c>
      <c r="G19" t="s">
        <v>2281</v>
      </c>
      <c r="H19">
        <v>2025</v>
      </c>
      <c r="I19" t="s">
        <v>2281</v>
      </c>
      <c r="J19" t="s">
        <v>2345</v>
      </c>
      <c r="K19" t="s">
        <v>2283</v>
      </c>
      <c r="L19" t="s">
        <v>689</v>
      </c>
      <c r="M19" t="s">
        <v>269</v>
      </c>
      <c r="O19" s="7" t="s">
        <v>1946</v>
      </c>
      <c r="P19" t="s">
        <v>2346</v>
      </c>
    </row>
    <row r="20" spans="1:16" ht="18.649999999999999" hidden="1" customHeight="1">
      <c r="A20" t="s">
        <v>2343</v>
      </c>
      <c r="B20" t="s">
        <v>2277</v>
      </c>
      <c r="C20" t="s">
        <v>2286</v>
      </c>
      <c r="E20" t="s">
        <v>2316</v>
      </c>
      <c r="F20" t="s">
        <v>2347</v>
      </c>
      <c r="G20" t="s">
        <v>2281</v>
      </c>
      <c r="H20">
        <v>2060</v>
      </c>
      <c r="I20" t="s">
        <v>2281</v>
      </c>
      <c r="J20" t="s">
        <v>2348</v>
      </c>
      <c r="K20" t="s">
        <v>2283</v>
      </c>
      <c r="L20" t="s">
        <v>689</v>
      </c>
      <c r="M20" t="s">
        <v>269</v>
      </c>
      <c r="O20" s="7" t="s">
        <v>1946</v>
      </c>
      <c r="P20" t="s">
        <v>2346</v>
      </c>
    </row>
    <row r="21" spans="1:16" ht="18.649999999999999" hidden="1" customHeight="1">
      <c r="A21" t="s">
        <v>1932</v>
      </c>
      <c r="O21" s="7" t="s">
        <v>1937</v>
      </c>
      <c r="P21" t="s">
        <v>2335</v>
      </c>
    </row>
    <row r="22" spans="1:16" ht="18.649999999999999" hidden="1" customHeight="1">
      <c r="A22" t="s">
        <v>1146</v>
      </c>
      <c r="B22" t="s">
        <v>2349</v>
      </c>
      <c r="C22" t="s">
        <v>2295</v>
      </c>
      <c r="E22" t="s">
        <v>2264</v>
      </c>
      <c r="F22" t="s">
        <v>2350</v>
      </c>
      <c r="G22" t="s">
        <v>2351</v>
      </c>
      <c r="H22" t="s">
        <v>2281</v>
      </c>
      <c r="I22">
        <v>2021</v>
      </c>
      <c r="J22" t="s">
        <v>2289</v>
      </c>
      <c r="K22" t="s">
        <v>2283</v>
      </c>
      <c r="L22" t="s">
        <v>689</v>
      </c>
      <c r="M22" t="s">
        <v>2352</v>
      </c>
      <c r="O22" s="7" t="s">
        <v>1150</v>
      </c>
      <c r="P22" t="s">
        <v>2353</v>
      </c>
    </row>
    <row r="23" spans="1:16" ht="18.649999999999999" hidden="1" customHeight="1">
      <c r="A23" t="s">
        <v>1146</v>
      </c>
      <c r="B23" t="s">
        <v>2349</v>
      </c>
      <c r="C23" t="s">
        <v>2295</v>
      </c>
      <c r="E23" t="s">
        <v>2264</v>
      </c>
      <c r="F23" t="s">
        <v>2354</v>
      </c>
      <c r="G23" t="s">
        <v>2351</v>
      </c>
      <c r="H23" t="s">
        <v>2281</v>
      </c>
      <c r="I23">
        <v>2021</v>
      </c>
      <c r="J23" t="s">
        <v>46</v>
      </c>
      <c r="K23" t="s">
        <v>2283</v>
      </c>
      <c r="L23" t="s">
        <v>689</v>
      </c>
      <c r="M23" t="s">
        <v>2352</v>
      </c>
      <c r="O23" s="7" t="s">
        <v>1150</v>
      </c>
      <c r="P23" t="s">
        <v>2355</v>
      </c>
    </row>
    <row r="24" spans="1:16" ht="18.649999999999999" hidden="1" customHeight="1">
      <c r="A24" t="s">
        <v>1889</v>
      </c>
      <c r="B24" t="s">
        <v>2277</v>
      </c>
      <c r="C24" t="s">
        <v>2307</v>
      </c>
      <c r="E24" t="s">
        <v>2264</v>
      </c>
      <c r="F24" t="s">
        <v>2356</v>
      </c>
      <c r="G24" t="s">
        <v>2281</v>
      </c>
      <c r="H24">
        <v>2025</v>
      </c>
      <c r="I24" t="s">
        <v>2281</v>
      </c>
      <c r="J24" t="s">
        <v>2289</v>
      </c>
      <c r="K24" t="s">
        <v>2283</v>
      </c>
      <c r="L24" t="s">
        <v>689</v>
      </c>
      <c r="M24" t="s">
        <v>269</v>
      </c>
      <c r="O24" s="7" t="s">
        <v>2357</v>
      </c>
      <c r="P24" t="s">
        <v>2358</v>
      </c>
    </row>
    <row r="25" spans="1:16" ht="18.649999999999999" hidden="1" customHeight="1">
      <c r="A25" t="s">
        <v>1889</v>
      </c>
      <c r="B25" t="s">
        <v>2277</v>
      </c>
      <c r="C25" t="s">
        <v>2295</v>
      </c>
      <c r="E25" t="s">
        <v>2264</v>
      </c>
      <c r="F25" t="s">
        <v>2359</v>
      </c>
      <c r="G25" t="s">
        <v>2281</v>
      </c>
      <c r="H25">
        <v>2035</v>
      </c>
      <c r="I25">
        <v>2025</v>
      </c>
      <c r="J25" t="s">
        <v>2289</v>
      </c>
      <c r="K25" t="s">
        <v>2283</v>
      </c>
      <c r="L25" t="s">
        <v>689</v>
      </c>
      <c r="M25" t="s">
        <v>269</v>
      </c>
      <c r="O25" s="7" t="s">
        <v>2357</v>
      </c>
      <c r="P25" t="s">
        <v>2360</v>
      </c>
    </row>
    <row r="26" spans="1:16" ht="18.649999999999999" hidden="1" customHeight="1">
      <c r="A26" t="s">
        <v>1889</v>
      </c>
      <c r="B26" t="s">
        <v>2277</v>
      </c>
      <c r="C26" t="s">
        <v>2286</v>
      </c>
      <c r="E26" t="s">
        <v>2316</v>
      </c>
      <c r="F26" t="s">
        <v>2361</v>
      </c>
      <c r="G26" t="s">
        <v>2281</v>
      </c>
      <c r="H26">
        <v>2060</v>
      </c>
      <c r="I26">
        <v>2025</v>
      </c>
      <c r="J26" t="s">
        <v>2362</v>
      </c>
      <c r="K26" t="s">
        <v>2283</v>
      </c>
      <c r="L26" t="s">
        <v>689</v>
      </c>
      <c r="M26" t="s">
        <v>269</v>
      </c>
      <c r="O26" s="7" t="s">
        <v>2357</v>
      </c>
      <c r="P26" t="s">
        <v>2363</v>
      </c>
    </row>
    <row r="27" spans="1:16" ht="18.649999999999999" hidden="1" customHeight="1">
      <c r="A27" t="s">
        <v>1866</v>
      </c>
      <c r="O27" s="7" t="s">
        <v>1872</v>
      </c>
      <c r="P27" t="s">
        <v>2335</v>
      </c>
    </row>
    <row r="28" spans="1:16" ht="18.649999999999999" hidden="1" customHeight="1">
      <c r="A28" t="s">
        <v>1241</v>
      </c>
      <c r="O28" s="7" t="s">
        <v>2364</v>
      </c>
      <c r="P28" t="s">
        <v>2335</v>
      </c>
    </row>
    <row r="29" spans="1:16" ht="18.649999999999999" hidden="1" customHeight="1">
      <c r="A29" t="s">
        <v>2365</v>
      </c>
      <c r="B29" t="s">
        <v>2277</v>
      </c>
      <c r="C29" t="s">
        <v>2307</v>
      </c>
      <c r="E29" t="s">
        <v>2366</v>
      </c>
      <c r="F29" t="s">
        <v>2367</v>
      </c>
      <c r="G29" t="s">
        <v>2281</v>
      </c>
      <c r="H29">
        <v>2030</v>
      </c>
      <c r="I29" t="s">
        <v>2281</v>
      </c>
      <c r="J29" t="s">
        <v>2310</v>
      </c>
      <c r="K29" t="s">
        <v>2283</v>
      </c>
      <c r="L29" t="s">
        <v>689</v>
      </c>
      <c r="M29" t="s">
        <v>689</v>
      </c>
      <c r="O29" s="7" t="s">
        <v>1247</v>
      </c>
      <c r="P29" t="s">
        <v>2368</v>
      </c>
    </row>
    <row r="30" spans="1:16" ht="18.649999999999999" hidden="1" customHeight="1">
      <c r="A30" t="s">
        <v>2365</v>
      </c>
      <c r="B30" t="s">
        <v>2277</v>
      </c>
      <c r="C30" t="s">
        <v>2286</v>
      </c>
      <c r="E30" t="s">
        <v>2369</v>
      </c>
      <c r="F30" t="s">
        <v>2370</v>
      </c>
      <c r="G30" t="s">
        <v>2281</v>
      </c>
      <c r="H30">
        <v>2050</v>
      </c>
      <c r="I30" t="s">
        <v>2281</v>
      </c>
      <c r="J30" t="s">
        <v>2371</v>
      </c>
      <c r="K30" t="s">
        <v>2283</v>
      </c>
      <c r="L30" t="s">
        <v>689</v>
      </c>
      <c r="M30" t="s">
        <v>689</v>
      </c>
      <c r="O30" s="7" t="s">
        <v>1247</v>
      </c>
      <c r="P30" t="s">
        <v>2372</v>
      </c>
    </row>
    <row r="31" spans="1:16" ht="18.649999999999999" hidden="1" customHeight="1">
      <c r="A31" t="s">
        <v>2373</v>
      </c>
      <c r="B31" t="s">
        <v>2374</v>
      </c>
      <c r="C31" t="s">
        <v>2375</v>
      </c>
      <c r="E31" t="s">
        <v>2264</v>
      </c>
      <c r="F31" t="s">
        <v>2376</v>
      </c>
      <c r="G31" t="s">
        <v>2281</v>
      </c>
      <c r="H31" t="s">
        <v>2377</v>
      </c>
      <c r="I31" t="s">
        <v>2281</v>
      </c>
      <c r="J31" t="s">
        <v>45</v>
      </c>
      <c r="K31">
        <v>2</v>
      </c>
      <c r="L31" t="s">
        <v>689</v>
      </c>
      <c r="M31" t="s">
        <v>2378</v>
      </c>
      <c r="O31" s="7" t="s">
        <v>2379</v>
      </c>
      <c r="P31" t="s">
        <v>2380</v>
      </c>
    </row>
    <row r="32" spans="1:16" ht="18.649999999999999" hidden="1" customHeight="1">
      <c r="A32" t="s">
        <v>2373</v>
      </c>
      <c r="B32" t="s">
        <v>2374</v>
      </c>
      <c r="C32" t="s">
        <v>6</v>
      </c>
      <c r="E32" t="s">
        <v>2264</v>
      </c>
      <c r="F32" t="s">
        <v>2381</v>
      </c>
      <c r="G32" t="s">
        <v>2339</v>
      </c>
      <c r="H32">
        <v>2040</v>
      </c>
      <c r="I32">
        <v>2021</v>
      </c>
      <c r="J32" t="s">
        <v>2293</v>
      </c>
      <c r="K32" t="s">
        <v>2283</v>
      </c>
      <c r="L32" t="s">
        <v>689</v>
      </c>
      <c r="M32" t="s">
        <v>2382</v>
      </c>
      <c r="O32" s="7" t="s">
        <v>2379</v>
      </c>
      <c r="P32" t="s">
        <v>2383</v>
      </c>
    </row>
    <row r="33" spans="1:16" ht="18.649999999999999" hidden="1" customHeight="1">
      <c r="A33" t="s">
        <v>1802</v>
      </c>
      <c r="P33" t="s">
        <v>2335</v>
      </c>
    </row>
    <row r="34" spans="1:16" ht="18.649999999999999" hidden="1" customHeight="1">
      <c r="A34" t="s">
        <v>1787</v>
      </c>
      <c r="K34" t="s">
        <v>691</v>
      </c>
      <c r="O34" s="7" t="s">
        <v>1792</v>
      </c>
      <c r="P34" t="s">
        <v>2335</v>
      </c>
    </row>
    <row r="35" spans="1:16" ht="18.649999999999999" hidden="1" customHeight="1">
      <c r="A35" t="s">
        <v>1760</v>
      </c>
      <c r="O35" s="7">
        <v>146689</v>
      </c>
      <c r="P35" t="s">
        <v>2335</v>
      </c>
    </row>
    <row r="36" spans="1:16" ht="18.649999999999999" hidden="1" customHeight="1">
      <c r="A36" t="s">
        <v>2384</v>
      </c>
      <c r="B36" t="s">
        <v>2277</v>
      </c>
      <c r="C36" t="s">
        <v>2307</v>
      </c>
      <c r="E36" t="s">
        <v>2308</v>
      </c>
      <c r="F36" t="s">
        <v>2385</v>
      </c>
      <c r="G36" t="s">
        <v>2281</v>
      </c>
      <c r="H36" t="s">
        <v>2386</v>
      </c>
      <c r="I36" t="s">
        <v>2281</v>
      </c>
      <c r="J36" t="s">
        <v>2387</v>
      </c>
      <c r="K36" t="s">
        <v>691</v>
      </c>
      <c r="L36" t="s">
        <v>689</v>
      </c>
      <c r="M36" t="s">
        <v>689</v>
      </c>
      <c r="O36" s="7" t="s">
        <v>2388</v>
      </c>
      <c r="P36" t="s">
        <v>2389</v>
      </c>
    </row>
    <row r="37" spans="1:16" ht="18.649999999999999" hidden="1" customHeight="1">
      <c r="A37" t="s">
        <v>2384</v>
      </c>
      <c r="B37" t="s">
        <v>2277</v>
      </c>
      <c r="C37" t="s">
        <v>2286</v>
      </c>
      <c r="E37" t="s">
        <v>2308</v>
      </c>
      <c r="F37" t="s">
        <v>2385</v>
      </c>
      <c r="G37" t="s">
        <v>2281</v>
      </c>
      <c r="H37" t="s">
        <v>2390</v>
      </c>
      <c r="I37" t="s">
        <v>2281</v>
      </c>
      <c r="J37" t="s">
        <v>2387</v>
      </c>
      <c r="K37" t="s">
        <v>691</v>
      </c>
      <c r="L37" t="s">
        <v>689</v>
      </c>
      <c r="M37" t="s">
        <v>689</v>
      </c>
      <c r="O37" s="7" t="s">
        <v>2388</v>
      </c>
      <c r="P37" t="s">
        <v>2391</v>
      </c>
    </row>
    <row r="38" spans="1:16" ht="18.649999999999999" hidden="1" customHeight="1">
      <c r="A38" t="s">
        <v>2392</v>
      </c>
      <c r="B38" t="s">
        <v>2393</v>
      </c>
      <c r="C38" t="s">
        <v>6</v>
      </c>
      <c r="E38" t="s">
        <v>2264</v>
      </c>
      <c r="F38" t="s">
        <v>2394</v>
      </c>
      <c r="G38" t="s">
        <v>2281</v>
      </c>
      <c r="H38">
        <v>2030</v>
      </c>
      <c r="I38">
        <v>2019</v>
      </c>
      <c r="J38" t="s">
        <v>2289</v>
      </c>
      <c r="K38" t="s">
        <v>2395</v>
      </c>
      <c r="L38" t="s">
        <v>689</v>
      </c>
      <c r="M38" t="s">
        <v>2396</v>
      </c>
      <c r="O38" s="7" t="s">
        <v>2397</v>
      </c>
      <c r="P38" t="s">
        <v>2398</v>
      </c>
    </row>
    <row r="39" spans="1:16" ht="18.649999999999999" hidden="1" customHeight="1">
      <c r="A39" t="s">
        <v>2392</v>
      </c>
      <c r="B39" t="s">
        <v>2393</v>
      </c>
      <c r="C39" t="s">
        <v>6</v>
      </c>
      <c r="E39" t="s">
        <v>2399</v>
      </c>
      <c r="F39" t="s">
        <v>2400</v>
      </c>
      <c r="G39" t="s">
        <v>2401</v>
      </c>
      <c r="H39">
        <v>2050</v>
      </c>
      <c r="I39">
        <v>2019</v>
      </c>
      <c r="J39" t="s">
        <v>2402</v>
      </c>
      <c r="K39" t="s">
        <v>2395</v>
      </c>
      <c r="L39" t="s">
        <v>689</v>
      </c>
      <c r="M39" t="s">
        <v>689</v>
      </c>
      <c r="O39" s="7" t="s">
        <v>2403</v>
      </c>
      <c r="P39" t="s">
        <v>2404</v>
      </c>
    </row>
    <row r="40" spans="1:16" ht="18.649999999999999" hidden="1" customHeight="1">
      <c r="A40" t="s">
        <v>1741</v>
      </c>
      <c r="P40" t="s">
        <v>2335</v>
      </c>
    </row>
    <row r="41" spans="1:16" ht="18.649999999999999" hidden="1" customHeight="1">
      <c r="A41" t="s">
        <v>2405</v>
      </c>
      <c r="B41" t="s">
        <v>2406</v>
      </c>
      <c r="C41" t="s">
        <v>2295</v>
      </c>
      <c r="E41" t="s">
        <v>2369</v>
      </c>
      <c r="F41" t="s">
        <v>2407</v>
      </c>
      <c r="G41" t="s">
        <v>2339</v>
      </c>
      <c r="H41">
        <v>2030</v>
      </c>
      <c r="I41">
        <v>2020</v>
      </c>
      <c r="J41" t="s">
        <v>2408</v>
      </c>
      <c r="K41" t="s">
        <v>2283</v>
      </c>
      <c r="L41" t="s">
        <v>689</v>
      </c>
      <c r="M41" t="s">
        <v>2409</v>
      </c>
      <c r="O41" t="s">
        <v>2410</v>
      </c>
      <c r="P41" t="s">
        <v>2411</v>
      </c>
    </row>
    <row r="42" spans="1:16" ht="18.649999999999999" hidden="1" customHeight="1">
      <c r="A42" t="s">
        <v>2405</v>
      </c>
      <c r="B42" t="s">
        <v>2406</v>
      </c>
      <c r="C42" t="s">
        <v>2278</v>
      </c>
      <c r="E42" t="s">
        <v>2369</v>
      </c>
      <c r="F42" t="s">
        <v>2412</v>
      </c>
      <c r="G42" t="s">
        <v>2281</v>
      </c>
      <c r="H42">
        <v>2030</v>
      </c>
      <c r="I42">
        <v>2020</v>
      </c>
      <c r="J42" t="s">
        <v>45</v>
      </c>
      <c r="K42" t="s">
        <v>2283</v>
      </c>
      <c r="L42" t="s">
        <v>689</v>
      </c>
      <c r="M42" t="s">
        <v>2413</v>
      </c>
      <c r="O42" t="s">
        <v>2410</v>
      </c>
      <c r="P42" t="s">
        <v>2414</v>
      </c>
    </row>
    <row r="43" spans="1:16" ht="18.649999999999999" hidden="1" customHeight="1">
      <c r="A43" t="s">
        <v>2405</v>
      </c>
      <c r="B43" t="s">
        <v>2406</v>
      </c>
      <c r="C43" t="s">
        <v>6</v>
      </c>
      <c r="E43" t="s">
        <v>2415</v>
      </c>
      <c r="F43" t="s">
        <v>2416</v>
      </c>
      <c r="G43" t="s">
        <v>2339</v>
      </c>
      <c r="H43">
        <v>2045</v>
      </c>
      <c r="I43">
        <v>2020</v>
      </c>
      <c r="J43" t="s">
        <v>2408</v>
      </c>
      <c r="K43" t="s">
        <v>2283</v>
      </c>
      <c r="L43" t="s">
        <v>86</v>
      </c>
      <c r="M43" t="s">
        <v>2409</v>
      </c>
      <c r="O43" t="s">
        <v>2410</v>
      </c>
      <c r="P43" t="s">
        <v>2417</v>
      </c>
    </row>
    <row r="44" spans="1:16" ht="18.649999999999999" hidden="1" customHeight="1">
      <c r="A44" t="s">
        <v>1428</v>
      </c>
      <c r="B44" t="s">
        <v>2418</v>
      </c>
      <c r="C44" t="s">
        <v>2419</v>
      </c>
      <c r="E44" t="s">
        <v>2264</v>
      </c>
      <c r="F44" t="s">
        <v>2420</v>
      </c>
      <c r="G44" t="s">
        <v>2339</v>
      </c>
      <c r="H44">
        <v>2030</v>
      </c>
      <c r="I44">
        <v>2022</v>
      </c>
      <c r="J44" t="s">
        <v>2289</v>
      </c>
      <c r="K44" t="s">
        <v>691</v>
      </c>
      <c r="L44" t="s">
        <v>689</v>
      </c>
      <c r="M44" t="s">
        <v>2352</v>
      </c>
      <c r="O44" t="s">
        <v>2421</v>
      </c>
      <c r="P44" t="s">
        <v>2422</v>
      </c>
    </row>
    <row r="45" spans="1:16" ht="18.649999999999999" hidden="1" customHeight="1">
      <c r="A45" t="s">
        <v>1428</v>
      </c>
      <c r="B45" t="s">
        <v>2418</v>
      </c>
      <c r="C45" t="s">
        <v>2278</v>
      </c>
      <c r="E45" t="s">
        <v>2264</v>
      </c>
      <c r="F45" t="s">
        <v>2423</v>
      </c>
      <c r="G45" t="s">
        <v>2281</v>
      </c>
      <c r="H45">
        <v>2025</v>
      </c>
      <c r="I45" t="s">
        <v>2281</v>
      </c>
      <c r="J45" t="s">
        <v>45</v>
      </c>
      <c r="K45">
        <v>2</v>
      </c>
      <c r="L45" t="s">
        <v>689</v>
      </c>
      <c r="M45" t="s">
        <v>2424</v>
      </c>
      <c r="O45" t="s">
        <v>2421</v>
      </c>
      <c r="P45" t="s">
        <v>2425</v>
      </c>
    </row>
    <row r="46" spans="1:16" ht="18.649999999999999" hidden="1" customHeight="1">
      <c r="A46" t="s">
        <v>384</v>
      </c>
      <c r="O46" s="7" t="s">
        <v>2426</v>
      </c>
      <c r="P46" t="s">
        <v>2335</v>
      </c>
    </row>
    <row r="47" spans="1:16" ht="18.649999999999999" hidden="1" customHeight="1">
      <c r="A47" t="s">
        <v>2427</v>
      </c>
      <c r="B47" t="s">
        <v>2428</v>
      </c>
      <c r="C47" t="s">
        <v>2419</v>
      </c>
      <c r="E47" t="s">
        <v>2264</v>
      </c>
      <c r="F47" t="s">
        <v>2429</v>
      </c>
      <c r="G47" t="s">
        <v>2281</v>
      </c>
      <c r="H47">
        <v>2030</v>
      </c>
      <c r="I47">
        <v>2021</v>
      </c>
      <c r="J47" t="s">
        <v>2289</v>
      </c>
      <c r="K47" t="s">
        <v>691</v>
      </c>
      <c r="L47" t="s">
        <v>689</v>
      </c>
      <c r="M47" t="s">
        <v>269</v>
      </c>
      <c r="O47" s="7" t="s">
        <v>2430</v>
      </c>
      <c r="P47" t="s">
        <v>2431</v>
      </c>
    </row>
    <row r="48" spans="1:16" ht="18.649999999999999" hidden="1" customHeight="1">
      <c r="A48" t="s">
        <v>2427</v>
      </c>
      <c r="B48" t="s">
        <v>2428</v>
      </c>
      <c r="C48" t="s">
        <v>2286</v>
      </c>
      <c r="E48" t="s">
        <v>2264</v>
      </c>
      <c r="F48" t="s">
        <v>2432</v>
      </c>
      <c r="G48" t="s">
        <v>2281</v>
      </c>
      <c r="H48">
        <v>2040</v>
      </c>
      <c r="I48" t="s">
        <v>2281</v>
      </c>
      <c r="J48" t="s">
        <v>2289</v>
      </c>
      <c r="K48" t="s">
        <v>691</v>
      </c>
      <c r="L48" t="s">
        <v>689</v>
      </c>
      <c r="M48" t="s">
        <v>269</v>
      </c>
      <c r="O48" s="7" t="s">
        <v>2430</v>
      </c>
      <c r="P48" t="s">
        <v>2433</v>
      </c>
    </row>
    <row r="49" spans="1:16" ht="18.649999999999999" hidden="1" customHeight="1">
      <c r="A49" t="s">
        <v>2427</v>
      </c>
      <c r="B49" t="s">
        <v>2428</v>
      </c>
      <c r="C49" t="s">
        <v>2434</v>
      </c>
      <c r="E49" t="s">
        <v>2264</v>
      </c>
      <c r="F49" t="s">
        <v>2435</v>
      </c>
      <c r="G49" t="s">
        <v>2281</v>
      </c>
      <c r="H49">
        <v>2050</v>
      </c>
      <c r="I49" t="s">
        <v>2281</v>
      </c>
      <c r="J49" t="s">
        <v>2408</v>
      </c>
      <c r="K49" t="s">
        <v>2283</v>
      </c>
      <c r="L49" t="s">
        <v>689</v>
      </c>
      <c r="M49" t="s">
        <v>269</v>
      </c>
      <c r="O49" s="7" t="s">
        <v>2430</v>
      </c>
      <c r="P49" t="s">
        <v>2436</v>
      </c>
    </row>
    <row r="50" spans="1:16" ht="18.649999999999999" hidden="1" customHeight="1">
      <c r="A50" t="s">
        <v>2437</v>
      </c>
      <c r="P50" t="s">
        <v>2335</v>
      </c>
    </row>
    <row r="51" spans="1:16" ht="18.649999999999999" hidden="1" customHeight="1">
      <c r="A51" t="s">
        <v>1559</v>
      </c>
      <c r="P51" t="s">
        <v>2335</v>
      </c>
    </row>
    <row r="52" spans="1:16" ht="18.649999999999999" hidden="1" customHeight="1">
      <c r="A52" t="s">
        <v>2438</v>
      </c>
      <c r="B52" t="s">
        <v>2439</v>
      </c>
      <c r="C52" t="s">
        <v>6</v>
      </c>
      <c r="E52" t="s">
        <v>2264</v>
      </c>
      <c r="F52" t="s">
        <v>2440</v>
      </c>
      <c r="G52" t="s">
        <v>2339</v>
      </c>
      <c r="H52">
        <v>2040</v>
      </c>
      <c r="I52">
        <v>2015</v>
      </c>
      <c r="J52" t="s">
        <v>2441</v>
      </c>
      <c r="K52" t="s">
        <v>2283</v>
      </c>
      <c r="L52" t="s">
        <v>2442</v>
      </c>
      <c r="M52" t="s">
        <v>2443</v>
      </c>
      <c r="O52" s="7" t="s">
        <v>2444</v>
      </c>
      <c r="P52" t="s">
        <v>2445</v>
      </c>
    </row>
    <row r="53" spans="1:16" ht="18.649999999999999" hidden="1" customHeight="1">
      <c r="A53" t="s">
        <v>2438</v>
      </c>
      <c r="B53" t="s">
        <v>2439</v>
      </c>
      <c r="C53" t="s">
        <v>2278</v>
      </c>
      <c r="E53" t="s">
        <v>2264</v>
      </c>
      <c r="F53" t="s">
        <v>2446</v>
      </c>
      <c r="G53" t="s">
        <v>2281</v>
      </c>
      <c r="H53">
        <v>2030</v>
      </c>
      <c r="I53">
        <v>2021</v>
      </c>
      <c r="J53" t="s">
        <v>45</v>
      </c>
      <c r="K53">
        <v>2</v>
      </c>
      <c r="L53" t="s">
        <v>689</v>
      </c>
      <c r="M53" t="s">
        <v>2447</v>
      </c>
      <c r="O53" s="7" t="s">
        <v>2448</v>
      </c>
      <c r="P53" t="s">
        <v>2449</v>
      </c>
    </row>
    <row r="54" spans="1:16" ht="18.649999999999999" hidden="1" customHeight="1">
      <c r="A54" t="s">
        <v>1526</v>
      </c>
      <c r="B54" t="s">
        <v>2277</v>
      </c>
      <c r="C54" t="s">
        <v>2307</v>
      </c>
      <c r="E54" t="s">
        <v>2450</v>
      </c>
      <c r="F54" t="s">
        <v>2451</v>
      </c>
      <c r="H54">
        <v>2025</v>
      </c>
      <c r="O54" s="7" t="s">
        <v>1530</v>
      </c>
      <c r="P54" t="s">
        <v>2452</v>
      </c>
    </row>
    <row r="55" spans="1:16" ht="18.649999999999999" hidden="1" customHeight="1">
      <c r="A55" t="s">
        <v>1526</v>
      </c>
      <c r="B55" t="s">
        <v>2277</v>
      </c>
      <c r="C55" t="s">
        <v>2286</v>
      </c>
      <c r="E55" t="s">
        <v>2453</v>
      </c>
      <c r="F55" t="s">
        <v>2454</v>
      </c>
      <c r="H55">
        <v>2060</v>
      </c>
      <c r="O55" s="7" t="s">
        <v>1530</v>
      </c>
      <c r="P55" t="s">
        <v>2455</v>
      </c>
    </row>
    <row r="56" spans="1:16" ht="18.649999999999999" hidden="1" customHeight="1">
      <c r="A56" t="s">
        <v>1522</v>
      </c>
      <c r="P56" t="s">
        <v>2335</v>
      </c>
    </row>
    <row r="57" spans="1:16" ht="18.649999999999999" hidden="1" customHeight="1">
      <c r="A57" t="s">
        <v>1504</v>
      </c>
      <c r="O57" s="7" t="s">
        <v>2456</v>
      </c>
      <c r="P57" t="s">
        <v>2457</v>
      </c>
    </row>
    <row r="58" spans="1:16" ht="18.649999999999999" hidden="1" customHeight="1">
      <c r="A58" t="s">
        <v>1495</v>
      </c>
      <c r="P58" t="s">
        <v>2335</v>
      </c>
    </row>
    <row r="59" spans="1:16" ht="18.649999999999999" hidden="1" customHeight="1">
      <c r="A59" t="s">
        <v>1462</v>
      </c>
      <c r="P59" t="s">
        <v>2335</v>
      </c>
    </row>
    <row r="60" spans="1:16" ht="18.649999999999999" hidden="1" customHeight="1">
      <c r="A60" t="s">
        <v>1453</v>
      </c>
      <c r="B60" t="s">
        <v>2374</v>
      </c>
      <c r="C60" t="s">
        <v>2295</v>
      </c>
      <c r="E60" t="s">
        <v>2264</v>
      </c>
      <c r="F60" t="s">
        <v>2458</v>
      </c>
      <c r="G60" t="s">
        <v>2339</v>
      </c>
      <c r="H60">
        <v>2030</v>
      </c>
      <c r="I60">
        <v>2015</v>
      </c>
      <c r="J60" t="s">
        <v>2441</v>
      </c>
      <c r="K60" t="s">
        <v>2283</v>
      </c>
      <c r="L60" t="s">
        <v>689</v>
      </c>
      <c r="M60" t="s">
        <v>2459</v>
      </c>
      <c r="O60" s="7" t="s">
        <v>2460</v>
      </c>
      <c r="P60" t="s">
        <v>2461</v>
      </c>
    </row>
    <row r="61" spans="1:16" ht="18.649999999999999" hidden="1" customHeight="1">
      <c r="A61" t="s">
        <v>2462</v>
      </c>
      <c r="B61" t="s">
        <v>2393</v>
      </c>
      <c r="C61" t="s">
        <v>2419</v>
      </c>
      <c r="E61" t="s">
        <v>2264</v>
      </c>
      <c r="F61" t="s">
        <v>2463</v>
      </c>
      <c r="G61" t="s">
        <v>2281</v>
      </c>
      <c r="H61">
        <v>2030</v>
      </c>
      <c r="I61">
        <v>2019</v>
      </c>
      <c r="J61" t="s">
        <v>2289</v>
      </c>
      <c r="K61" t="s">
        <v>691</v>
      </c>
      <c r="L61" t="s">
        <v>689</v>
      </c>
      <c r="M61" t="s">
        <v>269</v>
      </c>
      <c r="O61" s="7" t="s">
        <v>2464</v>
      </c>
      <c r="P61" t="s">
        <v>2465</v>
      </c>
    </row>
    <row r="62" spans="1:16" ht="18.649999999999999" hidden="1" customHeight="1">
      <c r="A62" t="s">
        <v>2462</v>
      </c>
      <c r="B62" t="s">
        <v>2393</v>
      </c>
      <c r="C62" t="s">
        <v>2419</v>
      </c>
      <c r="E62" t="s">
        <v>2264</v>
      </c>
      <c r="F62" t="s">
        <v>2466</v>
      </c>
      <c r="G62" t="s">
        <v>2281</v>
      </c>
      <c r="H62">
        <v>2030</v>
      </c>
      <c r="I62">
        <v>2019</v>
      </c>
      <c r="J62" t="s">
        <v>2467</v>
      </c>
      <c r="K62" t="s">
        <v>2283</v>
      </c>
      <c r="L62" t="s">
        <v>689</v>
      </c>
      <c r="M62" t="s">
        <v>269</v>
      </c>
      <c r="O62" s="7" t="s">
        <v>2464</v>
      </c>
      <c r="P62" t="s">
        <v>2468</v>
      </c>
    </row>
    <row r="63" spans="1:16" ht="18.649999999999999" hidden="1" customHeight="1">
      <c r="A63" t="s">
        <v>2462</v>
      </c>
      <c r="B63" t="s">
        <v>2393</v>
      </c>
      <c r="C63" t="s">
        <v>2469</v>
      </c>
      <c r="E63" t="s">
        <v>2264</v>
      </c>
      <c r="F63" t="s">
        <v>2470</v>
      </c>
      <c r="G63" t="s">
        <v>2281</v>
      </c>
      <c r="H63">
        <v>2040</v>
      </c>
      <c r="I63" t="s">
        <v>2281</v>
      </c>
      <c r="J63" t="s">
        <v>2289</v>
      </c>
      <c r="K63" t="s">
        <v>691</v>
      </c>
      <c r="L63" t="s">
        <v>689</v>
      </c>
      <c r="M63" t="s">
        <v>269</v>
      </c>
      <c r="O63" s="7" t="s">
        <v>2464</v>
      </c>
      <c r="P63" t="s">
        <v>2471</v>
      </c>
    </row>
    <row r="64" spans="1:16" ht="18.649999999999999" hidden="1" customHeight="1">
      <c r="A64" t="s">
        <v>2472</v>
      </c>
      <c r="B64" t="s">
        <v>2277</v>
      </c>
      <c r="C64" t="s">
        <v>2295</v>
      </c>
      <c r="E64" t="s">
        <v>2264</v>
      </c>
      <c r="F64" t="s">
        <v>2473</v>
      </c>
      <c r="G64" t="s">
        <v>2339</v>
      </c>
      <c r="H64">
        <v>2030</v>
      </c>
      <c r="I64">
        <v>2021</v>
      </c>
      <c r="J64" t="s">
        <v>2408</v>
      </c>
      <c r="K64" t="s">
        <v>2395</v>
      </c>
      <c r="L64" t="s">
        <v>689</v>
      </c>
      <c r="M64" t="s">
        <v>2352</v>
      </c>
      <c r="O64" s="7" t="s">
        <v>2474</v>
      </c>
      <c r="P64" t="s">
        <v>2475</v>
      </c>
    </row>
    <row r="65" spans="1:16" ht="18.649999999999999" hidden="1" customHeight="1">
      <c r="A65" t="s">
        <v>2472</v>
      </c>
      <c r="B65" t="s">
        <v>2277</v>
      </c>
      <c r="C65" t="s">
        <v>2278</v>
      </c>
      <c r="E65" t="s">
        <v>2264</v>
      </c>
      <c r="F65" t="s">
        <v>2476</v>
      </c>
      <c r="G65" t="s">
        <v>2281</v>
      </c>
      <c r="H65" t="s">
        <v>2281</v>
      </c>
      <c r="I65">
        <v>2024</v>
      </c>
      <c r="J65" t="s">
        <v>45</v>
      </c>
      <c r="K65">
        <v>2</v>
      </c>
      <c r="L65" t="s">
        <v>689</v>
      </c>
      <c r="M65" t="s">
        <v>269</v>
      </c>
      <c r="O65" s="7" t="s">
        <v>2477</v>
      </c>
      <c r="P65" t="s">
        <v>2478</v>
      </c>
    </row>
    <row r="66" spans="1:16" ht="18.649999999999999" hidden="1" customHeight="1">
      <c r="A66" t="s">
        <v>2479</v>
      </c>
      <c r="B66" t="s">
        <v>2374</v>
      </c>
      <c r="C66" t="s">
        <v>2419</v>
      </c>
      <c r="E66" t="s">
        <v>2480</v>
      </c>
      <c r="F66" t="s">
        <v>2481</v>
      </c>
      <c r="G66" t="s">
        <v>2482</v>
      </c>
      <c r="H66">
        <v>2030</v>
      </c>
      <c r="I66">
        <v>2019</v>
      </c>
      <c r="J66" t="s">
        <v>2441</v>
      </c>
      <c r="K66" t="s">
        <v>2283</v>
      </c>
      <c r="L66" t="s">
        <v>689</v>
      </c>
      <c r="M66" t="s">
        <v>2483</v>
      </c>
      <c r="O66" s="7" t="s">
        <v>2484</v>
      </c>
      <c r="P66" t="s">
        <v>2485</v>
      </c>
    </row>
    <row r="67" spans="1:16" ht="18.649999999999999" hidden="1" customHeight="1">
      <c r="A67" t="s">
        <v>2479</v>
      </c>
      <c r="B67" t="s">
        <v>2374</v>
      </c>
      <c r="C67" t="s">
        <v>2375</v>
      </c>
      <c r="E67" t="s">
        <v>2480</v>
      </c>
      <c r="F67" t="s">
        <v>2486</v>
      </c>
      <c r="G67" t="s">
        <v>2281</v>
      </c>
      <c r="H67">
        <v>2026</v>
      </c>
      <c r="I67" t="s">
        <v>2281</v>
      </c>
      <c r="J67" t="s">
        <v>2487</v>
      </c>
      <c r="K67">
        <v>2</v>
      </c>
      <c r="L67" t="s">
        <v>689</v>
      </c>
      <c r="M67" t="s">
        <v>2483</v>
      </c>
      <c r="O67" s="7" t="s">
        <v>2488</v>
      </c>
      <c r="P67" t="s">
        <v>2489</v>
      </c>
    </row>
    <row r="68" spans="1:16" ht="18.649999999999999" hidden="1" customHeight="1">
      <c r="A68" t="s">
        <v>463</v>
      </c>
      <c r="B68" t="s">
        <v>2277</v>
      </c>
      <c r="C68" t="s">
        <v>2307</v>
      </c>
      <c r="E68" t="s">
        <v>2453</v>
      </c>
      <c r="F68" t="s">
        <v>2490</v>
      </c>
      <c r="G68" t="s">
        <v>2281</v>
      </c>
      <c r="H68">
        <v>2030</v>
      </c>
      <c r="I68" t="s">
        <v>2281</v>
      </c>
      <c r="J68" t="s">
        <v>2310</v>
      </c>
      <c r="K68" t="s">
        <v>2283</v>
      </c>
      <c r="L68" t="s">
        <v>689</v>
      </c>
      <c r="M68" t="s">
        <v>269</v>
      </c>
      <c r="O68" t="s">
        <v>468</v>
      </c>
      <c r="P68" t="s">
        <v>2491</v>
      </c>
    </row>
    <row r="69" spans="1:16" ht="18.649999999999999" hidden="1" customHeight="1">
      <c r="A69" t="s">
        <v>463</v>
      </c>
      <c r="B69" t="s">
        <v>2277</v>
      </c>
      <c r="C69" t="s">
        <v>2286</v>
      </c>
      <c r="E69" t="s">
        <v>2453</v>
      </c>
      <c r="F69" t="s">
        <v>2492</v>
      </c>
      <c r="G69" t="s">
        <v>2281</v>
      </c>
      <c r="H69">
        <v>2060</v>
      </c>
      <c r="I69" t="s">
        <v>2281</v>
      </c>
      <c r="J69" t="s">
        <v>2493</v>
      </c>
      <c r="K69" t="s">
        <v>2283</v>
      </c>
      <c r="L69" t="s">
        <v>689</v>
      </c>
      <c r="M69" t="s">
        <v>269</v>
      </c>
      <c r="O69" t="s">
        <v>468</v>
      </c>
      <c r="P69" t="s">
        <v>2494</v>
      </c>
    </row>
    <row r="70" spans="1:16" ht="18.649999999999999" hidden="1" customHeight="1">
      <c r="A70" t="s">
        <v>2495</v>
      </c>
      <c r="B70" t="s">
        <v>2496</v>
      </c>
      <c r="C70" t="s">
        <v>2295</v>
      </c>
      <c r="E70" t="s">
        <v>2264</v>
      </c>
      <c r="F70" t="s">
        <v>2497</v>
      </c>
      <c r="G70" t="s">
        <v>2339</v>
      </c>
      <c r="H70" t="s">
        <v>2498</v>
      </c>
      <c r="I70">
        <v>2019</v>
      </c>
      <c r="J70" t="s">
        <v>2441</v>
      </c>
      <c r="K70" t="s">
        <v>2283</v>
      </c>
      <c r="L70" t="s">
        <v>689</v>
      </c>
      <c r="M70" t="s">
        <v>2499</v>
      </c>
      <c r="O70" t="s">
        <v>2500</v>
      </c>
      <c r="P70" t="s">
        <v>2501</v>
      </c>
    </row>
    <row r="71" spans="1:16" ht="18.649999999999999" hidden="1" customHeight="1">
      <c r="A71" t="s">
        <v>2502</v>
      </c>
      <c r="B71" t="s">
        <v>2496</v>
      </c>
      <c r="C71" t="s">
        <v>2295</v>
      </c>
      <c r="E71" t="s">
        <v>2264</v>
      </c>
      <c r="F71" t="s">
        <v>2503</v>
      </c>
      <c r="G71" t="s">
        <v>2504</v>
      </c>
      <c r="H71">
        <v>2030</v>
      </c>
      <c r="I71">
        <v>2019</v>
      </c>
      <c r="J71" t="s">
        <v>2441</v>
      </c>
      <c r="K71" t="s">
        <v>2283</v>
      </c>
      <c r="L71" t="s">
        <v>689</v>
      </c>
      <c r="M71" t="s">
        <v>2499</v>
      </c>
      <c r="O71" t="s">
        <v>2500</v>
      </c>
      <c r="P71" t="s">
        <v>2505</v>
      </c>
    </row>
    <row r="72" spans="1:16" ht="18.649999999999999" hidden="1" customHeight="1">
      <c r="A72" t="s">
        <v>2506</v>
      </c>
      <c r="B72" t="s">
        <v>2277</v>
      </c>
      <c r="C72" t="s">
        <v>2307</v>
      </c>
      <c r="E72" t="s">
        <v>2453</v>
      </c>
      <c r="F72" s="7" t="s">
        <v>2507</v>
      </c>
      <c r="G72" t="s">
        <v>2281</v>
      </c>
      <c r="H72" t="s">
        <v>2508</v>
      </c>
      <c r="I72" t="s">
        <v>2281</v>
      </c>
      <c r="J72" s="7" t="s">
        <v>2289</v>
      </c>
      <c r="K72" s="7" t="s">
        <v>691</v>
      </c>
      <c r="L72" t="s">
        <v>689</v>
      </c>
      <c r="M72" t="s">
        <v>269</v>
      </c>
      <c r="O72" s="7" t="s">
        <v>2509</v>
      </c>
      <c r="P72" t="s">
        <v>2510</v>
      </c>
    </row>
    <row r="73" spans="1:16" ht="18.649999999999999" hidden="1" customHeight="1">
      <c r="A73" t="s">
        <v>2506</v>
      </c>
      <c r="B73" t="s">
        <v>2277</v>
      </c>
      <c r="C73" t="s">
        <v>2286</v>
      </c>
      <c r="E73" t="s">
        <v>2511</v>
      </c>
      <c r="F73" t="s">
        <v>2512</v>
      </c>
      <c r="G73" t="s">
        <v>2281</v>
      </c>
      <c r="H73">
        <v>2050</v>
      </c>
      <c r="I73" t="s">
        <v>2281</v>
      </c>
      <c r="J73" t="s">
        <v>2289</v>
      </c>
      <c r="K73" s="7" t="s">
        <v>691</v>
      </c>
      <c r="L73" t="s">
        <v>689</v>
      </c>
      <c r="M73" t="s">
        <v>269</v>
      </c>
      <c r="O73" s="7" t="s">
        <v>2509</v>
      </c>
    </row>
    <row r="74" spans="1:16" ht="18.649999999999999" hidden="1" customHeight="1">
      <c r="A74" t="s">
        <v>2506</v>
      </c>
      <c r="B74" t="s">
        <v>2277</v>
      </c>
      <c r="C74" t="s">
        <v>2286</v>
      </c>
      <c r="E74" t="s">
        <v>2513</v>
      </c>
      <c r="F74" t="s">
        <v>2514</v>
      </c>
      <c r="G74" t="s">
        <v>2281</v>
      </c>
      <c r="H74">
        <v>2060</v>
      </c>
      <c r="I74" t="s">
        <v>2281</v>
      </c>
      <c r="J74" t="s">
        <v>2515</v>
      </c>
      <c r="K74" t="s">
        <v>2516</v>
      </c>
      <c r="L74" t="s">
        <v>689</v>
      </c>
      <c r="M74" t="s">
        <v>269</v>
      </c>
      <c r="O74" s="7" t="s">
        <v>2509</v>
      </c>
    </row>
    <row r="75" spans="1:16" ht="18.649999999999999" hidden="1" customHeight="1">
      <c r="A75" t="s">
        <v>2517</v>
      </c>
      <c r="B75" t="s">
        <v>2518</v>
      </c>
      <c r="C75" t="s">
        <v>2519</v>
      </c>
      <c r="E75" t="s">
        <v>2264</v>
      </c>
      <c r="F75" t="s">
        <v>2520</v>
      </c>
      <c r="G75" t="s">
        <v>2281</v>
      </c>
      <c r="H75">
        <v>2050</v>
      </c>
      <c r="I75">
        <v>2019</v>
      </c>
      <c r="J75" t="s">
        <v>2289</v>
      </c>
      <c r="K75" t="s">
        <v>2289</v>
      </c>
      <c r="L75" t="s">
        <v>2521</v>
      </c>
      <c r="M75" t="s">
        <v>269</v>
      </c>
      <c r="O75" s="7" t="s">
        <v>2522</v>
      </c>
      <c r="P75" t="s">
        <v>2523</v>
      </c>
    </row>
    <row r="76" spans="1:16" ht="18.649999999999999" hidden="1" customHeight="1">
      <c r="A76" t="s">
        <v>2517</v>
      </c>
      <c r="B76" t="s">
        <v>2518</v>
      </c>
      <c r="C76" t="s">
        <v>2295</v>
      </c>
      <c r="E76" t="s">
        <v>2264</v>
      </c>
      <c r="F76" t="s">
        <v>2524</v>
      </c>
      <c r="G76" t="s">
        <v>2281</v>
      </c>
      <c r="H76">
        <v>2030</v>
      </c>
      <c r="I76">
        <v>2019</v>
      </c>
      <c r="J76" t="s">
        <v>2289</v>
      </c>
      <c r="K76" t="s">
        <v>2289</v>
      </c>
      <c r="L76" t="s">
        <v>2521</v>
      </c>
      <c r="M76" t="s">
        <v>269</v>
      </c>
      <c r="O76" s="7" t="s">
        <v>2522</v>
      </c>
      <c r="P76" t="s">
        <v>2525</v>
      </c>
    </row>
    <row r="77" spans="1:16" ht="18.649999999999999" hidden="1" customHeight="1">
      <c r="A77" t="s">
        <v>2517</v>
      </c>
      <c r="B77" t="s">
        <v>2518</v>
      </c>
      <c r="C77" t="s">
        <v>2526</v>
      </c>
      <c r="E77" t="s">
        <v>2264</v>
      </c>
      <c r="F77" t="s">
        <v>2527</v>
      </c>
      <c r="G77" t="s">
        <v>2281</v>
      </c>
      <c r="H77" t="s">
        <v>2528</v>
      </c>
      <c r="I77">
        <v>2019</v>
      </c>
      <c r="J77" t="s">
        <v>2529</v>
      </c>
      <c r="K77" t="s">
        <v>2530</v>
      </c>
      <c r="L77" t="s">
        <v>2531</v>
      </c>
      <c r="M77" t="s">
        <v>269</v>
      </c>
      <c r="O77" s="7" t="s">
        <v>2522</v>
      </c>
      <c r="P77" t="s">
        <v>2532</v>
      </c>
    </row>
    <row r="78" spans="1:16" ht="18.649999999999999" hidden="1" customHeight="1">
      <c r="A78" t="s">
        <v>2517</v>
      </c>
      <c r="B78" t="s">
        <v>2518</v>
      </c>
      <c r="C78" t="s">
        <v>2533</v>
      </c>
      <c r="E78" t="s">
        <v>2264</v>
      </c>
      <c r="F78" t="s">
        <v>2534</v>
      </c>
      <c r="G78" t="s">
        <v>2281</v>
      </c>
      <c r="H78" t="s">
        <v>2535</v>
      </c>
      <c r="I78">
        <v>2019</v>
      </c>
      <c r="J78" t="s">
        <v>2536</v>
      </c>
      <c r="K78" t="s">
        <v>2537</v>
      </c>
      <c r="L78" t="s">
        <v>689</v>
      </c>
      <c r="M78" t="s">
        <v>269</v>
      </c>
      <c r="O78" s="7" t="s">
        <v>2522</v>
      </c>
      <c r="P78" t="s">
        <v>2538</v>
      </c>
    </row>
    <row r="79" spans="1:16" ht="18.649999999999999" hidden="1" customHeight="1">
      <c r="A79" t="s">
        <v>2539</v>
      </c>
      <c r="B79" t="s">
        <v>2540</v>
      </c>
      <c r="C79" t="s">
        <v>2286</v>
      </c>
      <c r="E79" t="s">
        <v>2264</v>
      </c>
      <c r="F79" t="s">
        <v>2541</v>
      </c>
      <c r="H79">
        <v>2050</v>
      </c>
      <c r="I79">
        <v>2014</v>
      </c>
      <c r="J79" t="s">
        <v>2542</v>
      </c>
      <c r="K79" t="s">
        <v>2543</v>
      </c>
      <c r="L79" t="s">
        <v>2544</v>
      </c>
      <c r="M79" t="s">
        <v>269</v>
      </c>
      <c r="O79" s="7" t="s">
        <v>2545</v>
      </c>
      <c r="P79" t="s">
        <v>2546</v>
      </c>
    </row>
    <row r="80" spans="1:16" ht="18.649999999999999" hidden="1" customHeight="1">
      <c r="A80" t="s">
        <v>2539</v>
      </c>
      <c r="B80" t="s">
        <v>2540</v>
      </c>
      <c r="C80" t="s">
        <v>2434</v>
      </c>
      <c r="E80" t="s">
        <v>2264</v>
      </c>
      <c r="F80" t="s">
        <v>2547</v>
      </c>
      <c r="H80">
        <v>2035</v>
      </c>
      <c r="I80">
        <v>2014</v>
      </c>
      <c r="J80" t="s">
        <v>2289</v>
      </c>
      <c r="K80" t="s">
        <v>2548</v>
      </c>
      <c r="L80" t="s">
        <v>2281</v>
      </c>
      <c r="M80" t="s">
        <v>269</v>
      </c>
      <c r="O80" s="7" t="s">
        <v>2545</v>
      </c>
      <c r="P80" t="s">
        <v>2549</v>
      </c>
    </row>
    <row r="81" spans="1:16" ht="18.649999999999999" hidden="1" customHeight="1">
      <c r="A81" t="s">
        <v>2539</v>
      </c>
      <c r="B81" t="s">
        <v>2540</v>
      </c>
      <c r="C81" t="s">
        <v>2295</v>
      </c>
      <c r="E81" t="s">
        <v>2264</v>
      </c>
      <c r="F81" t="s">
        <v>2550</v>
      </c>
      <c r="H81">
        <v>2031</v>
      </c>
      <c r="I81">
        <v>2014</v>
      </c>
      <c r="J81" t="s">
        <v>2289</v>
      </c>
      <c r="K81" t="s">
        <v>2551</v>
      </c>
      <c r="L81" t="s">
        <v>2281</v>
      </c>
      <c r="M81" t="s">
        <v>269</v>
      </c>
      <c r="O81" s="7" t="s">
        <v>2545</v>
      </c>
      <c r="P81" t="s">
        <v>2552</v>
      </c>
    </row>
    <row r="82" spans="1:16" ht="18.649999999999999" hidden="1" customHeight="1">
      <c r="A82" t="s">
        <v>2226</v>
      </c>
      <c r="P82" t="s">
        <v>2335</v>
      </c>
    </row>
    <row r="83" spans="1:16" ht="18.649999999999999" hidden="1" customHeight="1">
      <c r="A83" t="s">
        <v>2553</v>
      </c>
      <c r="B83" t="s">
        <v>2540</v>
      </c>
      <c r="C83" t="s">
        <v>2554</v>
      </c>
      <c r="E83" t="s">
        <v>2264</v>
      </c>
      <c r="F83" t="s">
        <v>2555</v>
      </c>
      <c r="G83" t="s">
        <v>2556</v>
      </c>
      <c r="H83">
        <v>2040</v>
      </c>
      <c r="I83" t="s">
        <v>2557</v>
      </c>
      <c r="J83" t="s">
        <v>2408</v>
      </c>
      <c r="K83" t="s">
        <v>2283</v>
      </c>
      <c r="L83" t="s">
        <v>689</v>
      </c>
      <c r="M83" t="s">
        <v>269</v>
      </c>
      <c r="O83" s="7" t="s">
        <v>2558</v>
      </c>
      <c r="P83" t="s">
        <v>2559</v>
      </c>
    </row>
    <row r="84" spans="1:16" ht="18.649999999999999" hidden="1" customHeight="1">
      <c r="A84" t="s">
        <v>2553</v>
      </c>
      <c r="B84" t="s">
        <v>2540</v>
      </c>
      <c r="C84" t="s">
        <v>2375</v>
      </c>
      <c r="E84" t="s">
        <v>2264</v>
      </c>
      <c r="F84" t="s">
        <v>2560</v>
      </c>
      <c r="G84" t="s">
        <v>2281</v>
      </c>
      <c r="H84">
        <v>2040</v>
      </c>
      <c r="I84" t="s">
        <v>2281</v>
      </c>
      <c r="J84" t="s">
        <v>45</v>
      </c>
      <c r="K84" t="s">
        <v>2561</v>
      </c>
      <c r="L84" t="s">
        <v>689</v>
      </c>
      <c r="M84" t="s">
        <v>269</v>
      </c>
      <c r="O84" s="7" t="s">
        <v>2558</v>
      </c>
      <c r="P84" t="s">
        <v>2562</v>
      </c>
    </row>
    <row r="85" spans="1:16" ht="18.649999999999999" hidden="1" customHeight="1">
      <c r="A85" t="s">
        <v>2553</v>
      </c>
      <c r="B85" t="s">
        <v>2540</v>
      </c>
      <c r="C85" t="s">
        <v>2419</v>
      </c>
      <c r="E85" t="s">
        <v>2264</v>
      </c>
      <c r="F85" t="s">
        <v>2563</v>
      </c>
      <c r="G85" t="s">
        <v>2281</v>
      </c>
      <c r="H85">
        <v>2030</v>
      </c>
      <c r="I85">
        <v>2014</v>
      </c>
      <c r="J85" t="s">
        <v>2289</v>
      </c>
      <c r="K85" t="s">
        <v>2564</v>
      </c>
      <c r="L85" t="s">
        <v>689</v>
      </c>
      <c r="M85" t="s">
        <v>269</v>
      </c>
      <c r="O85" s="7" t="s">
        <v>2558</v>
      </c>
      <c r="P85" t="s">
        <v>2565</v>
      </c>
    </row>
    <row r="86" spans="1:16" ht="18.649999999999999" hidden="1" customHeight="1">
      <c r="A86" t="s">
        <v>2213</v>
      </c>
      <c r="O86" s="7" t="s">
        <v>2566</v>
      </c>
      <c r="P86" t="s">
        <v>2567</v>
      </c>
    </row>
    <row r="87" spans="1:16" ht="18.649999999999999" hidden="1" customHeight="1">
      <c r="A87" s="139" t="s">
        <v>2209</v>
      </c>
      <c r="P87" t="s">
        <v>2335</v>
      </c>
    </row>
    <row r="88" spans="1:16" ht="18.649999999999999" hidden="1" customHeight="1">
      <c r="A88" s="139" t="s">
        <v>2162</v>
      </c>
      <c r="P88" t="s">
        <v>2335</v>
      </c>
    </row>
    <row r="89" spans="1:16" ht="18.649999999999999" hidden="1" customHeight="1">
      <c r="A89" s="139" t="s">
        <v>1920</v>
      </c>
      <c r="P89" t="s">
        <v>2335</v>
      </c>
    </row>
    <row r="90" spans="1:16" ht="18.649999999999999" hidden="1" customHeight="1">
      <c r="A90" t="s">
        <v>2568</v>
      </c>
      <c r="B90" t="s">
        <v>2393</v>
      </c>
      <c r="C90" t="s">
        <v>2278</v>
      </c>
      <c r="E90" t="s">
        <v>2264</v>
      </c>
      <c r="F90" t="s">
        <v>2569</v>
      </c>
      <c r="G90" t="s">
        <v>2281</v>
      </c>
      <c r="H90">
        <v>2025</v>
      </c>
      <c r="I90">
        <v>2022</v>
      </c>
      <c r="J90" t="s">
        <v>45</v>
      </c>
      <c r="K90">
        <v>2</v>
      </c>
      <c r="L90" t="s">
        <v>689</v>
      </c>
      <c r="M90" t="s">
        <v>2570</v>
      </c>
      <c r="O90" s="7" t="s">
        <v>2571</v>
      </c>
      <c r="P90" t="s">
        <v>2572</v>
      </c>
    </row>
    <row r="91" spans="1:16" ht="18.649999999999999" hidden="1" customHeight="1">
      <c r="A91" s="139" t="s">
        <v>2067</v>
      </c>
      <c r="B91" t="s">
        <v>2277</v>
      </c>
      <c r="O91" s="7" t="s">
        <v>2573</v>
      </c>
      <c r="P91" t="s">
        <v>2335</v>
      </c>
    </row>
    <row r="92" spans="1:16" ht="18.649999999999999" hidden="1" customHeight="1">
      <c r="A92" t="s">
        <v>1947</v>
      </c>
      <c r="B92" t="s">
        <v>2277</v>
      </c>
      <c r="C92" t="s">
        <v>2307</v>
      </c>
      <c r="E92" t="s">
        <v>2264</v>
      </c>
      <c r="F92" t="s">
        <v>2574</v>
      </c>
      <c r="G92" t="s">
        <v>2281</v>
      </c>
      <c r="H92">
        <v>2035</v>
      </c>
      <c r="I92" t="s">
        <v>2281</v>
      </c>
      <c r="J92" t="s">
        <v>2289</v>
      </c>
      <c r="K92" t="s">
        <v>691</v>
      </c>
      <c r="L92" t="s">
        <v>689</v>
      </c>
      <c r="M92" t="s">
        <v>269</v>
      </c>
      <c r="O92" s="7" t="s">
        <v>2575</v>
      </c>
      <c r="P92" t="s">
        <v>2576</v>
      </c>
    </row>
    <row r="93" spans="1:16" ht="18.649999999999999" hidden="1" customHeight="1">
      <c r="A93" t="s">
        <v>1947</v>
      </c>
      <c r="B93" t="s">
        <v>2277</v>
      </c>
      <c r="C93" t="s">
        <v>2286</v>
      </c>
      <c r="E93" t="s">
        <v>2264</v>
      </c>
      <c r="F93" t="s">
        <v>2577</v>
      </c>
      <c r="G93" t="s">
        <v>2281</v>
      </c>
      <c r="H93">
        <v>2050</v>
      </c>
      <c r="I93" t="s">
        <v>2281</v>
      </c>
      <c r="J93" t="s">
        <v>2578</v>
      </c>
      <c r="K93" t="s">
        <v>2283</v>
      </c>
      <c r="L93" t="s">
        <v>689</v>
      </c>
      <c r="M93" t="s">
        <v>269</v>
      </c>
      <c r="O93" s="7" t="s">
        <v>2575</v>
      </c>
      <c r="P93" t="s">
        <v>2579</v>
      </c>
    </row>
    <row r="94" spans="1:16" ht="18.649999999999999" hidden="1" customHeight="1">
      <c r="A94" t="s">
        <v>1841</v>
      </c>
      <c r="P94" t="s">
        <v>2335</v>
      </c>
    </row>
    <row r="95" spans="1:16" ht="18.649999999999999" hidden="1" customHeight="1">
      <c r="A95" t="s">
        <v>2580</v>
      </c>
      <c r="B95" t="s">
        <v>2277</v>
      </c>
      <c r="C95" t="s">
        <v>2307</v>
      </c>
      <c r="E95" t="s">
        <v>2453</v>
      </c>
      <c r="F95" t="s">
        <v>2581</v>
      </c>
      <c r="G95" t="s">
        <v>2281</v>
      </c>
      <c r="H95">
        <v>2030</v>
      </c>
      <c r="I95" t="s">
        <v>2281</v>
      </c>
      <c r="J95" t="s">
        <v>2582</v>
      </c>
      <c r="K95" t="s">
        <v>2283</v>
      </c>
      <c r="L95" t="s">
        <v>689</v>
      </c>
      <c r="M95" t="s">
        <v>269</v>
      </c>
      <c r="O95" s="7" t="s">
        <v>2583</v>
      </c>
      <c r="P95" t="s">
        <v>2584</v>
      </c>
    </row>
    <row r="96" spans="1:16" ht="18.649999999999999" hidden="1" customHeight="1">
      <c r="A96" t="s">
        <v>2580</v>
      </c>
      <c r="B96" t="s">
        <v>2277</v>
      </c>
      <c r="C96" t="s">
        <v>2286</v>
      </c>
      <c r="E96" t="s">
        <v>2453</v>
      </c>
      <c r="F96" t="s">
        <v>2585</v>
      </c>
      <c r="G96" t="s">
        <v>2281</v>
      </c>
      <c r="H96" t="s">
        <v>2390</v>
      </c>
      <c r="I96" t="s">
        <v>2281</v>
      </c>
      <c r="J96" t="s">
        <v>2586</v>
      </c>
      <c r="K96" t="s">
        <v>2283</v>
      </c>
      <c r="L96" t="s">
        <v>689</v>
      </c>
      <c r="M96" t="s">
        <v>269</v>
      </c>
      <c r="O96" s="7" t="s">
        <v>2583</v>
      </c>
      <c r="P96" t="s">
        <v>2587</v>
      </c>
    </row>
    <row r="97" spans="1:16" ht="18.649999999999999" hidden="1" customHeight="1">
      <c r="A97" t="s">
        <v>2588</v>
      </c>
      <c r="B97" t="s">
        <v>2277</v>
      </c>
      <c r="C97" t="s">
        <v>2307</v>
      </c>
      <c r="E97" t="s">
        <v>2308</v>
      </c>
      <c r="F97" t="s">
        <v>2589</v>
      </c>
      <c r="G97" t="s">
        <v>2281</v>
      </c>
      <c r="H97">
        <v>2030</v>
      </c>
      <c r="I97" t="s">
        <v>2281</v>
      </c>
      <c r="J97" t="s">
        <v>2590</v>
      </c>
      <c r="K97" t="s">
        <v>691</v>
      </c>
      <c r="L97" t="s">
        <v>689</v>
      </c>
      <c r="M97" t="s">
        <v>269</v>
      </c>
      <c r="O97" s="7" t="s">
        <v>2591</v>
      </c>
      <c r="P97" t="s">
        <v>2592</v>
      </c>
    </row>
    <row r="98" spans="1:16" ht="18.649999999999999" hidden="1" customHeight="1">
      <c r="A98" t="s">
        <v>2588</v>
      </c>
      <c r="B98" t="s">
        <v>2277</v>
      </c>
      <c r="C98" t="s">
        <v>2286</v>
      </c>
      <c r="E98" t="s">
        <v>2308</v>
      </c>
      <c r="F98" t="s">
        <v>2593</v>
      </c>
      <c r="G98" t="s">
        <v>2281</v>
      </c>
      <c r="H98" t="s">
        <v>2594</v>
      </c>
      <c r="I98" t="s">
        <v>2281</v>
      </c>
      <c r="J98" t="s">
        <v>2578</v>
      </c>
      <c r="K98" t="s">
        <v>2283</v>
      </c>
      <c r="L98" t="s">
        <v>689</v>
      </c>
      <c r="M98" t="s">
        <v>269</v>
      </c>
      <c r="O98" s="7" t="s">
        <v>2595</v>
      </c>
      <c r="P98" t="s">
        <v>2596</v>
      </c>
    </row>
    <row r="99" spans="1:16" ht="18.649999999999999" hidden="1" customHeight="1">
      <c r="A99" t="s">
        <v>1569</v>
      </c>
      <c r="B99" t="s">
        <v>2277</v>
      </c>
      <c r="C99" t="s">
        <v>2307</v>
      </c>
      <c r="E99" t="s">
        <v>2308</v>
      </c>
      <c r="H99">
        <v>2030</v>
      </c>
      <c r="J99" t="s">
        <v>2590</v>
      </c>
      <c r="K99" t="s">
        <v>2597</v>
      </c>
      <c r="L99" t="s">
        <v>689</v>
      </c>
      <c r="M99" t="s">
        <v>269</v>
      </c>
      <c r="O99" s="7" t="s">
        <v>2598</v>
      </c>
    </row>
    <row r="100" spans="1:16" ht="18.649999999999999" hidden="1" customHeight="1">
      <c r="A100" t="s">
        <v>1569</v>
      </c>
      <c r="B100" t="s">
        <v>2277</v>
      </c>
      <c r="C100" t="s">
        <v>2286</v>
      </c>
      <c r="E100" t="s">
        <v>2308</v>
      </c>
      <c r="H100" t="s">
        <v>2594</v>
      </c>
      <c r="J100" t="s">
        <v>2578</v>
      </c>
      <c r="K100" t="s">
        <v>2599</v>
      </c>
      <c r="L100" t="s">
        <v>689</v>
      </c>
      <c r="M100" t="s">
        <v>269</v>
      </c>
      <c r="O100" s="7" t="s">
        <v>2600</v>
      </c>
    </row>
    <row r="101" spans="1:16" ht="18.649999999999999" hidden="1" customHeight="1">
      <c r="A101" s="141" t="s">
        <v>2601</v>
      </c>
      <c r="B101" s="85" t="s">
        <v>2602</v>
      </c>
      <c r="C101" s="85" t="s">
        <v>6</v>
      </c>
      <c r="D101" s="85"/>
      <c r="E101" s="85" t="s">
        <v>2264</v>
      </c>
      <c r="F101" s="85" t="s">
        <v>2603</v>
      </c>
      <c r="G101" s="85" t="s">
        <v>2604</v>
      </c>
      <c r="H101" s="85" t="s">
        <v>2605</v>
      </c>
      <c r="I101" s="85">
        <v>2020</v>
      </c>
      <c r="J101" s="85" t="s">
        <v>2293</v>
      </c>
      <c r="K101" s="85" t="s">
        <v>2283</v>
      </c>
      <c r="L101" s="85" t="s">
        <v>2606</v>
      </c>
      <c r="M101" s="85" t="s">
        <v>2607</v>
      </c>
      <c r="O101" s="7" t="s">
        <v>2608</v>
      </c>
      <c r="P101" s="85" t="s">
        <v>2609</v>
      </c>
    </row>
    <row r="102" spans="1:16" ht="18.649999999999999" hidden="1" customHeight="1">
      <c r="A102" s="141" t="s">
        <v>2601</v>
      </c>
      <c r="B102" s="85" t="s">
        <v>2602</v>
      </c>
      <c r="C102" s="85" t="s">
        <v>2295</v>
      </c>
      <c r="D102" s="85"/>
      <c r="E102" s="85" t="s">
        <v>2264</v>
      </c>
      <c r="F102" s="85" t="s">
        <v>2610</v>
      </c>
      <c r="G102" s="85" t="s">
        <v>2604</v>
      </c>
      <c r="H102" s="85">
        <v>2030</v>
      </c>
      <c r="I102" s="85">
        <v>2020</v>
      </c>
      <c r="J102" s="85" t="s">
        <v>2611</v>
      </c>
      <c r="K102" s="85" t="s">
        <v>691</v>
      </c>
      <c r="L102" s="85" t="s">
        <v>689</v>
      </c>
      <c r="M102" s="85" t="s">
        <v>2607</v>
      </c>
      <c r="O102" s="7" t="s">
        <v>2608</v>
      </c>
      <c r="P102" s="85" t="s">
        <v>2612</v>
      </c>
    </row>
    <row r="103" spans="1:16" ht="18.649999999999999" hidden="1" customHeight="1">
      <c r="A103" s="141" t="s">
        <v>2601</v>
      </c>
      <c r="B103" s="85" t="s">
        <v>2602</v>
      </c>
      <c r="C103" s="85" t="s">
        <v>2613</v>
      </c>
      <c r="D103" s="85"/>
      <c r="E103" s="85" t="s">
        <v>2399</v>
      </c>
      <c r="F103" s="85" t="s">
        <v>2614</v>
      </c>
      <c r="G103" s="85" t="s">
        <v>2351</v>
      </c>
      <c r="H103" s="85">
        <v>2027</v>
      </c>
      <c r="I103" s="85">
        <v>2023</v>
      </c>
      <c r="J103" s="85" t="s">
        <v>46</v>
      </c>
      <c r="K103" s="85">
        <v>3</v>
      </c>
      <c r="L103" s="85" t="s">
        <v>689</v>
      </c>
      <c r="M103" s="85" t="s">
        <v>2615</v>
      </c>
      <c r="O103" s="7" t="s">
        <v>2608</v>
      </c>
      <c r="P103" s="85" t="s">
        <v>2616</v>
      </c>
    </row>
    <row r="104" spans="1:16" ht="18.649999999999999" hidden="1" customHeight="1">
      <c r="A104" s="141" t="s">
        <v>2617</v>
      </c>
      <c r="B104" s="85" t="s">
        <v>2602</v>
      </c>
      <c r="C104" s="85" t="s">
        <v>6</v>
      </c>
      <c r="D104" s="85"/>
      <c r="E104" s="85" t="s">
        <v>2264</v>
      </c>
      <c r="F104" s="85" t="s">
        <v>2618</v>
      </c>
      <c r="G104" s="85" t="s">
        <v>2351</v>
      </c>
      <c r="H104" s="85" t="s">
        <v>2619</v>
      </c>
      <c r="I104" s="85">
        <v>2019</v>
      </c>
      <c r="J104" s="85" t="s">
        <v>2293</v>
      </c>
      <c r="K104" s="85" t="s">
        <v>2283</v>
      </c>
      <c r="L104" s="85" t="s">
        <v>2620</v>
      </c>
      <c r="M104" s="85" t="s">
        <v>2615</v>
      </c>
      <c r="O104" s="7" t="s">
        <v>2608</v>
      </c>
      <c r="P104" s="85" t="s">
        <v>2621</v>
      </c>
    </row>
    <row r="105" spans="1:16" ht="18.649999999999999" hidden="1" customHeight="1">
      <c r="A105" s="141" t="s">
        <v>2617</v>
      </c>
      <c r="B105" s="85" t="s">
        <v>2602</v>
      </c>
      <c r="C105" s="85" t="s">
        <v>2278</v>
      </c>
      <c r="D105" s="85"/>
      <c r="E105" s="85" t="s">
        <v>2264</v>
      </c>
      <c r="F105" s="85" t="s">
        <v>2622</v>
      </c>
      <c r="G105" s="85" t="s">
        <v>2281</v>
      </c>
      <c r="H105" s="85" t="s">
        <v>2528</v>
      </c>
      <c r="I105" s="85">
        <v>2019</v>
      </c>
      <c r="J105" s="85" t="s">
        <v>45</v>
      </c>
      <c r="K105" s="85">
        <v>2</v>
      </c>
      <c r="L105" s="85" t="s">
        <v>689</v>
      </c>
      <c r="M105" s="85" t="s">
        <v>689</v>
      </c>
      <c r="O105" s="7" t="s">
        <v>2608</v>
      </c>
      <c r="P105" s="85" t="s">
        <v>2623</v>
      </c>
    </row>
    <row r="106" spans="1:16" ht="18.649999999999999" hidden="1" customHeight="1">
      <c r="A106" s="85" t="s">
        <v>2624</v>
      </c>
      <c r="B106" s="85" t="s">
        <v>2393</v>
      </c>
      <c r="C106" s="85" t="s">
        <v>2286</v>
      </c>
      <c r="D106" s="85"/>
      <c r="E106" s="85" t="s">
        <v>2264</v>
      </c>
      <c r="F106" s="85" t="s">
        <v>2625</v>
      </c>
      <c r="G106" s="85" t="s">
        <v>2281</v>
      </c>
      <c r="H106" s="85">
        <v>2030</v>
      </c>
      <c r="I106" s="85" t="s">
        <v>2281</v>
      </c>
      <c r="J106" s="85" t="s">
        <v>2289</v>
      </c>
      <c r="K106" s="85" t="s">
        <v>2626</v>
      </c>
      <c r="L106" s="85" t="s">
        <v>689</v>
      </c>
      <c r="M106" s="85" t="s">
        <v>269</v>
      </c>
      <c r="O106" s="140" t="s">
        <v>2627</v>
      </c>
      <c r="P106" s="85" t="s">
        <v>2628</v>
      </c>
    </row>
    <row r="107" spans="1:16" ht="18.649999999999999" hidden="1" customHeight="1">
      <c r="A107" s="85" t="s">
        <v>2624</v>
      </c>
      <c r="B107" s="85" t="s">
        <v>2393</v>
      </c>
      <c r="C107" s="85" t="s">
        <v>2278</v>
      </c>
      <c r="D107" s="85"/>
      <c r="E107" s="85" t="s">
        <v>2264</v>
      </c>
      <c r="F107" s="85" t="s">
        <v>2629</v>
      </c>
      <c r="G107" s="85" t="s">
        <v>2281</v>
      </c>
      <c r="H107" s="85">
        <v>2030</v>
      </c>
      <c r="I107" s="85" t="s">
        <v>2281</v>
      </c>
      <c r="J107" s="85" t="s">
        <v>45</v>
      </c>
      <c r="K107" s="85">
        <v>2</v>
      </c>
      <c r="L107" s="85" t="s">
        <v>689</v>
      </c>
      <c r="M107" s="85" t="s">
        <v>2630</v>
      </c>
      <c r="O107" s="140" t="s">
        <v>2627</v>
      </c>
      <c r="P107" s="85" t="s">
        <v>2631</v>
      </c>
    </row>
    <row r="108" spans="1:16" ht="18.649999999999999" hidden="1" customHeight="1">
      <c r="A108" t="s">
        <v>1513</v>
      </c>
      <c r="P108" t="s">
        <v>2335</v>
      </c>
    </row>
    <row r="109" spans="1:16" ht="18.649999999999999" hidden="1" customHeight="1">
      <c r="A109" s="85" t="s">
        <v>1448</v>
      </c>
      <c r="B109" s="85" t="s">
        <v>2277</v>
      </c>
      <c r="C109" s="85" t="s">
        <v>2307</v>
      </c>
      <c r="D109" s="85"/>
      <c r="E109" s="85" t="s">
        <v>2453</v>
      </c>
      <c r="F109" s="85" t="s">
        <v>2632</v>
      </c>
      <c r="G109" s="85" t="s">
        <v>2281</v>
      </c>
      <c r="H109" s="85" t="s">
        <v>2633</v>
      </c>
      <c r="I109" s="85" t="s">
        <v>2281</v>
      </c>
      <c r="J109" s="85" t="s">
        <v>2289</v>
      </c>
      <c r="K109" s="85" t="s">
        <v>691</v>
      </c>
      <c r="L109" s="85" t="s">
        <v>689</v>
      </c>
      <c r="M109" s="85" t="s">
        <v>269</v>
      </c>
      <c r="O109" s="140" t="s">
        <v>2634</v>
      </c>
      <c r="P109" s="85" t="s">
        <v>2635</v>
      </c>
    </row>
    <row r="110" spans="1:16" ht="18.649999999999999" hidden="1" customHeight="1">
      <c r="A110" s="85" t="s">
        <v>1448</v>
      </c>
      <c r="B110" s="85" t="s">
        <v>2277</v>
      </c>
      <c r="C110" s="85" t="s">
        <v>2286</v>
      </c>
      <c r="D110" s="85"/>
      <c r="E110" s="85" t="s">
        <v>2453</v>
      </c>
      <c r="F110" s="85" t="s">
        <v>2636</v>
      </c>
      <c r="G110" s="85" t="s">
        <v>2281</v>
      </c>
      <c r="H110" s="85" t="s">
        <v>2637</v>
      </c>
      <c r="I110" s="85" t="s">
        <v>2281</v>
      </c>
      <c r="J110" s="85" t="s">
        <v>2638</v>
      </c>
      <c r="K110" s="85" t="s">
        <v>2283</v>
      </c>
      <c r="L110" s="85" t="s">
        <v>689</v>
      </c>
      <c r="M110" s="85" t="s">
        <v>269</v>
      </c>
      <c r="O110" s="140" t="s">
        <v>2634</v>
      </c>
      <c r="P110" s="85" t="s">
        <v>2639</v>
      </c>
    </row>
    <row r="111" spans="1:16" ht="18.649999999999999" hidden="1" customHeight="1">
      <c r="A111" t="s">
        <v>2640</v>
      </c>
      <c r="B111" t="s">
        <v>2602</v>
      </c>
      <c r="C111" t="s">
        <v>6</v>
      </c>
      <c r="E111" t="s">
        <v>2264</v>
      </c>
      <c r="F111" t="s">
        <v>2641</v>
      </c>
      <c r="G111">
        <v>1.5</v>
      </c>
      <c r="H111">
        <v>2050</v>
      </c>
      <c r="I111" t="s">
        <v>2642</v>
      </c>
      <c r="J111" t="s">
        <v>2643</v>
      </c>
      <c r="K111" t="s">
        <v>2283</v>
      </c>
      <c r="L111" t="s">
        <v>86</v>
      </c>
      <c r="M111" t="s">
        <v>269</v>
      </c>
      <c r="O111" t="s">
        <v>2644</v>
      </c>
      <c r="P111" t="s">
        <v>2645</v>
      </c>
    </row>
    <row r="112" spans="1:16" ht="18.649999999999999" hidden="1" customHeight="1">
      <c r="A112" t="s">
        <v>2640</v>
      </c>
      <c r="B112" t="s">
        <v>2602</v>
      </c>
      <c r="C112" t="s">
        <v>2286</v>
      </c>
      <c r="E112" t="s">
        <v>2264</v>
      </c>
      <c r="F112" t="s">
        <v>2646</v>
      </c>
      <c r="G112" t="s">
        <v>2647</v>
      </c>
      <c r="H112" t="s">
        <v>2648</v>
      </c>
      <c r="I112">
        <v>2018</v>
      </c>
      <c r="J112" t="s">
        <v>2649</v>
      </c>
      <c r="K112" t="s">
        <v>691</v>
      </c>
      <c r="L112" t="s">
        <v>2650</v>
      </c>
      <c r="M112" t="s">
        <v>269</v>
      </c>
      <c r="O112" t="s">
        <v>2644</v>
      </c>
      <c r="P112" t="s">
        <v>2651</v>
      </c>
    </row>
    <row r="113" spans="1:16" ht="18.649999999999999" hidden="1" customHeight="1">
      <c r="A113" t="s">
        <v>2640</v>
      </c>
      <c r="B113" t="s">
        <v>2602</v>
      </c>
      <c r="C113" t="s">
        <v>2295</v>
      </c>
      <c r="E113" t="s">
        <v>2264</v>
      </c>
      <c r="F113" t="s">
        <v>2652</v>
      </c>
      <c r="G113">
        <v>1.5</v>
      </c>
      <c r="H113">
        <v>2030</v>
      </c>
      <c r="I113">
        <v>2020</v>
      </c>
      <c r="J113" t="s">
        <v>2653</v>
      </c>
      <c r="K113" t="s">
        <v>2283</v>
      </c>
      <c r="L113" t="s">
        <v>689</v>
      </c>
      <c r="M113" t="s">
        <v>269</v>
      </c>
      <c r="O113" t="s">
        <v>2644</v>
      </c>
      <c r="P113" t="s">
        <v>2654</v>
      </c>
    </row>
    <row r="114" spans="1:16" ht="18.649999999999999" hidden="1" customHeight="1">
      <c r="A114" t="s">
        <v>2640</v>
      </c>
      <c r="B114" t="s">
        <v>2602</v>
      </c>
      <c r="C114" t="s">
        <v>2295</v>
      </c>
      <c r="E114" t="s">
        <v>2264</v>
      </c>
      <c r="F114" t="s">
        <v>2655</v>
      </c>
      <c r="G114">
        <v>1.5</v>
      </c>
      <c r="H114">
        <v>2030</v>
      </c>
      <c r="I114">
        <v>2020</v>
      </c>
      <c r="J114" t="s">
        <v>46</v>
      </c>
      <c r="K114" t="s">
        <v>2283</v>
      </c>
      <c r="L114" t="s">
        <v>689</v>
      </c>
      <c r="M114" t="s">
        <v>269</v>
      </c>
      <c r="O114" t="s">
        <v>2644</v>
      </c>
      <c r="P114" t="s">
        <v>2656</v>
      </c>
    </row>
    <row r="115" spans="1:16" ht="18.649999999999999" hidden="1" customHeight="1">
      <c r="A115" t="s">
        <v>2640</v>
      </c>
      <c r="B115" t="s">
        <v>2602</v>
      </c>
      <c r="C115" t="s">
        <v>2295</v>
      </c>
      <c r="E115" t="s">
        <v>2264</v>
      </c>
      <c r="F115" t="s">
        <v>2657</v>
      </c>
      <c r="G115">
        <v>1.5</v>
      </c>
      <c r="H115">
        <v>2030</v>
      </c>
      <c r="I115">
        <v>2020</v>
      </c>
      <c r="J115" t="s">
        <v>44</v>
      </c>
      <c r="K115" t="s">
        <v>2283</v>
      </c>
      <c r="L115" t="s">
        <v>689</v>
      </c>
      <c r="M115" t="s">
        <v>269</v>
      </c>
      <c r="O115" t="s">
        <v>2644</v>
      </c>
      <c r="P115" t="s">
        <v>2658</v>
      </c>
    </row>
    <row r="116" spans="1:16" ht="18.649999999999999" hidden="1" customHeight="1">
      <c r="A116" t="s">
        <v>2640</v>
      </c>
      <c r="B116" t="s">
        <v>2602</v>
      </c>
      <c r="C116" t="s">
        <v>2295</v>
      </c>
      <c r="E116" t="s">
        <v>2264</v>
      </c>
      <c r="F116" t="s">
        <v>2659</v>
      </c>
      <c r="G116">
        <v>1.5</v>
      </c>
      <c r="H116">
        <v>2030</v>
      </c>
      <c r="I116">
        <v>2021</v>
      </c>
      <c r="J116" t="s">
        <v>2643</v>
      </c>
      <c r="K116" t="s">
        <v>2283</v>
      </c>
      <c r="L116" t="s">
        <v>689</v>
      </c>
      <c r="M116" t="s">
        <v>269</v>
      </c>
      <c r="O116" t="s">
        <v>2644</v>
      </c>
      <c r="P116" t="s">
        <v>2660</v>
      </c>
    </row>
    <row r="117" spans="1:16" ht="18.649999999999999" hidden="1" customHeight="1">
      <c r="A117" t="s">
        <v>2640</v>
      </c>
      <c r="B117" t="s">
        <v>2602</v>
      </c>
      <c r="C117" t="s">
        <v>2295</v>
      </c>
      <c r="E117" t="s">
        <v>2264</v>
      </c>
      <c r="F117" t="s">
        <v>2661</v>
      </c>
      <c r="G117" t="s">
        <v>2647</v>
      </c>
      <c r="H117">
        <v>2028</v>
      </c>
      <c r="I117">
        <v>2018</v>
      </c>
      <c r="J117" t="s">
        <v>2649</v>
      </c>
      <c r="K117" t="s">
        <v>2283</v>
      </c>
      <c r="L117" t="s">
        <v>689</v>
      </c>
      <c r="M117" t="s">
        <v>269</v>
      </c>
      <c r="O117" t="s">
        <v>2644</v>
      </c>
      <c r="P117" t="s">
        <v>2662</v>
      </c>
    </row>
    <row r="118" spans="1:16" ht="18.649999999999999" hidden="1" customHeight="1">
      <c r="A118" t="s">
        <v>2640</v>
      </c>
      <c r="B118" t="s">
        <v>2602</v>
      </c>
      <c r="C118" t="s">
        <v>2278</v>
      </c>
      <c r="E118" t="s">
        <v>2264</v>
      </c>
      <c r="F118" t="s">
        <v>2663</v>
      </c>
      <c r="G118" t="s">
        <v>2647</v>
      </c>
      <c r="H118" t="s">
        <v>2648</v>
      </c>
      <c r="I118">
        <v>2018</v>
      </c>
      <c r="J118" t="s">
        <v>45</v>
      </c>
      <c r="K118" t="s">
        <v>691</v>
      </c>
      <c r="L118" t="s">
        <v>2664</v>
      </c>
      <c r="M118" t="s">
        <v>269</v>
      </c>
      <c r="O118" t="s">
        <v>2644</v>
      </c>
      <c r="P118" t="s">
        <v>2665</v>
      </c>
    </row>
    <row r="119" spans="1:16" ht="18.649999999999999" hidden="1" customHeight="1">
      <c r="A119" t="s">
        <v>1404</v>
      </c>
      <c r="B119" t="s">
        <v>2277</v>
      </c>
      <c r="C119" t="s">
        <v>2307</v>
      </c>
      <c r="E119" t="s">
        <v>2453</v>
      </c>
      <c r="F119" t="s">
        <v>2666</v>
      </c>
      <c r="G119" t="s">
        <v>2647</v>
      </c>
      <c r="H119">
        <v>2030</v>
      </c>
      <c r="I119" t="s">
        <v>1775</v>
      </c>
      <c r="J119" t="s">
        <v>2649</v>
      </c>
      <c r="L119" t="s">
        <v>689</v>
      </c>
      <c r="M119" t="s">
        <v>269</v>
      </c>
      <c r="O119" t="s">
        <v>2667</v>
      </c>
      <c r="P119" t="s">
        <v>2668</v>
      </c>
    </row>
    <row r="120" spans="1:16" ht="18.649999999999999" hidden="1" customHeight="1">
      <c r="A120" t="s">
        <v>1404</v>
      </c>
      <c r="B120" t="s">
        <v>2277</v>
      </c>
      <c r="C120" t="s">
        <v>2286</v>
      </c>
      <c r="E120" t="s">
        <v>2453</v>
      </c>
      <c r="F120" t="s">
        <v>2669</v>
      </c>
      <c r="G120" t="s">
        <v>2647</v>
      </c>
      <c r="H120">
        <v>2060</v>
      </c>
      <c r="I120" t="s">
        <v>1775</v>
      </c>
      <c r="J120" t="s">
        <v>2670</v>
      </c>
      <c r="L120" t="s">
        <v>689</v>
      </c>
      <c r="M120" t="s">
        <v>269</v>
      </c>
      <c r="O120" t="s">
        <v>2667</v>
      </c>
      <c r="P120" t="s">
        <v>2671</v>
      </c>
    </row>
    <row r="121" spans="1:16" ht="18.649999999999999" hidden="1" customHeight="1">
      <c r="A121" t="s">
        <v>1400</v>
      </c>
      <c r="B121" t="s">
        <v>2393</v>
      </c>
      <c r="C121" t="s">
        <v>2295</v>
      </c>
      <c r="E121" t="s">
        <v>2264</v>
      </c>
      <c r="F121" t="s">
        <v>2672</v>
      </c>
      <c r="G121" t="s">
        <v>2673</v>
      </c>
      <c r="H121">
        <v>2034</v>
      </c>
      <c r="I121">
        <v>2019</v>
      </c>
      <c r="J121" t="s">
        <v>2649</v>
      </c>
      <c r="K121" t="s">
        <v>2283</v>
      </c>
      <c r="L121" t="s">
        <v>689</v>
      </c>
      <c r="M121" t="s">
        <v>2674</v>
      </c>
      <c r="O121" t="s">
        <v>2675</v>
      </c>
      <c r="P121" t="s">
        <v>2676</v>
      </c>
    </row>
    <row r="122" spans="1:16" ht="18.649999999999999" hidden="1" customHeight="1">
      <c r="A122" t="s">
        <v>1400</v>
      </c>
      <c r="B122" t="s">
        <v>2393</v>
      </c>
      <c r="C122" t="s">
        <v>2286</v>
      </c>
      <c r="E122" t="s">
        <v>2264</v>
      </c>
      <c r="F122" t="s">
        <v>2677</v>
      </c>
      <c r="G122" t="s">
        <v>2647</v>
      </c>
      <c r="H122">
        <v>2060</v>
      </c>
      <c r="I122">
        <v>2019</v>
      </c>
      <c r="J122" t="s">
        <v>2643</v>
      </c>
      <c r="K122" t="s">
        <v>2283</v>
      </c>
      <c r="L122" t="s">
        <v>689</v>
      </c>
      <c r="M122" t="s">
        <v>269</v>
      </c>
      <c r="O122" t="s">
        <v>2675</v>
      </c>
      <c r="P122" t="s">
        <v>2678</v>
      </c>
    </row>
    <row r="123" spans="1:16" ht="18.649999999999999" hidden="1" customHeight="1">
      <c r="A123" t="s">
        <v>1400</v>
      </c>
      <c r="B123" t="s">
        <v>2393</v>
      </c>
      <c r="C123" t="s">
        <v>6</v>
      </c>
      <c r="E123" t="s">
        <v>2264</v>
      </c>
      <c r="F123" t="s">
        <v>2679</v>
      </c>
      <c r="G123" t="s">
        <v>2647</v>
      </c>
      <c r="H123">
        <v>2050</v>
      </c>
      <c r="I123">
        <v>2019</v>
      </c>
      <c r="J123" t="s">
        <v>2643</v>
      </c>
      <c r="K123" t="s">
        <v>2283</v>
      </c>
      <c r="L123" t="s">
        <v>689</v>
      </c>
      <c r="M123" t="s">
        <v>269</v>
      </c>
      <c r="O123" t="s">
        <v>2675</v>
      </c>
      <c r="P123" t="s">
        <v>2680</v>
      </c>
    </row>
    <row r="124" spans="1:16" ht="18.649999999999999" hidden="1" customHeight="1">
      <c r="A124" t="s">
        <v>2128</v>
      </c>
      <c r="B124" t="s">
        <v>2374</v>
      </c>
      <c r="C124" t="s">
        <v>6</v>
      </c>
      <c r="E124" t="s">
        <v>2264</v>
      </c>
      <c r="F124" t="s">
        <v>2681</v>
      </c>
      <c r="G124" t="s">
        <v>2339</v>
      </c>
      <c r="H124">
        <v>2050</v>
      </c>
      <c r="I124">
        <v>2021</v>
      </c>
      <c r="J124" t="s">
        <v>2408</v>
      </c>
      <c r="K124" t="s">
        <v>2283</v>
      </c>
      <c r="L124" t="s">
        <v>2606</v>
      </c>
      <c r="M124" t="s">
        <v>2682</v>
      </c>
      <c r="O124" t="s">
        <v>2683</v>
      </c>
      <c r="P124" t="s">
        <v>2684</v>
      </c>
    </row>
    <row r="125" spans="1:16" ht="18.649999999999999" hidden="1" customHeight="1">
      <c r="A125" t="s">
        <v>2128</v>
      </c>
      <c r="B125" t="s">
        <v>2374</v>
      </c>
      <c r="C125" t="s">
        <v>2295</v>
      </c>
      <c r="E125" t="s">
        <v>2264</v>
      </c>
      <c r="F125" t="s">
        <v>2685</v>
      </c>
      <c r="G125" t="s">
        <v>2604</v>
      </c>
      <c r="H125">
        <v>2032</v>
      </c>
      <c r="I125">
        <v>2021</v>
      </c>
      <c r="J125" t="s">
        <v>2289</v>
      </c>
      <c r="K125" t="s">
        <v>691</v>
      </c>
      <c r="L125" t="s">
        <v>689</v>
      </c>
      <c r="M125" t="s">
        <v>2686</v>
      </c>
      <c r="O125" t="s">
        <v>2683</v>
      </c>
      <c r="P125" t="s">
        <v>2687</v>
      </c>
    </row>
    <row r="126" spans="1:16" ht="18.649999999999999" hidden="1" customHeight="1">
      <c r="A126" t="s">
        <v>2128</v>
      </c>
      <c r="B126" t="s">
        <v>2374</v>
      </c>
      <c r="C126" t="s">
        <v>2295</v>
      </c>
      <c r="E126" t="s">
        <v>2264</v>
      </c>
      <c r="F126" t="s">
        <v>2688</v>
      </c>
      <c r="G126" t="s">
        <v>2604</v>
      </c>
      <c r="H126">
        <v>2032</v>
      </c>
      <c r="I126">
        <v>2021</v>
      </c>
      <c r="J126" t="s">
        <v>46</v>
      </c>
      <c r="K126" t="s">
        <v>2283</v>
      </c>
      <c r="L126" t="s">
        <v>689</v>
      </c>
      <c r="M126" t="s">
        <v>2686</v>
      </c>
      <c r="O126" t="s">
        <v>2683</v>
      </c>
      <c r="P126" t="s">
        <v>2689</v>
      </c>
    </row>
    <row r="127" spans="1:16" ht="18.649999999999999" hidden="1" customHeight="1">
      <c r="A127" t="s">
        <v>2128</v>
      </c>
      <c r="B127" t="s">
        <v>2374</v>
      </c>
      <c r="C127" t="s">
        <v>2690</v>
      </c>
      <c r="E127" t="s">
        <v>2264</v>
      </c>
      <c r="F127" t="s">
        <v>2691</v>
      </c>
      <c r="G127" t="s">
        <v>2281</v>
      </c>
      <c r="H127">
        <v>2040</v>
      </c>
      <c r="I127" t="s">
        <v>2281</v>
      </c>
      <c r="J127" t="s">
        <v>45</v>
      </c>
      <c r="K127">
        <v>2</v>
      </c>
      <c r="L127" t="s">
        <v>689</v>
      </c>
      <c r="M127" t="s">
        <v>2692</v>
      </c>
      <c r="O127" t="s">
        <v>2693</v>
      </c>
      <c r="P127" t="s">
        <v>2694</v>
      </c>
    </row>
    <row r="128" spans="1:16" ht="18.649999999999999" hidden="1" customHeight="1">
      <c r="A128" s="139" t="s">
        <v>1065</v>
      </c>
      <c r="B128" t="s">
        <v>2439</v>
      </c>
      <c r="C128" t="s">
        <v>6</v>
      </c>
      <c r="E128" t="s">
        <v>2264</v>
      </c>
      <c r="F128" t="s">
        <v>2695</v>
      </c>
      <c r="G128" t="s">
        <v>2604</v>
      </c>
      <c r="H128" t="s">
        <v>2696</v>
      </c>
      <c r="I128">
        <v>2020</v>
      </c>
      <c r="J128" t="s">
        <v>2408</v>
      </c>
      <c r="K128" t="s">
        <v>2283</v>
      </c>
      <c r="L128" t="s">
        <v>2697</v>
      </c>
      <c r="M128" t="s">
        <v>2698</v>
      </c>
      <c r="O128" s="7" t="s">
        <v>2699</v>
      </c>
      <c r="P128" t="s">
        <v>2700</v>
      </c>
    </row>
    <row r="129" spans="1:16" ht="18.649999999999999" hidden="1" customHeight="1">
      <c r="A129" s="139" t="s">
        <v>2701</v>
      </c>
      <c r="B129" t="s">
        <v>2439</v>
      </c>
      <c r="C129" t="s">
        <v>2295</v>
      </c>
      <c r="E129" t="s">
        <v>2264</v>
      </c>
      <c r="F129" t="s">
        <v>2702</v>
      </c>
      <c r="G129" t="s">
        <v>2604</v>
      </c>
      <c r="H129">
        <v>2030</v>
      </c>
      <c r="I129">
        <v>2020</v>
      </c>
      <c r="J129" t="s">
        <v>44</v>
      </c>
      <c r="K129">
        <v>1</v>
      </c>
      <c r="L129" t="s">
        <v>689</v>
      </c>
      <c r="M129" t="s">
        <v>2703</v>
      </c>
      <c r="O129" s="7" t="s">
        <v>2704</v>
      </c>
      <c r="P129" t="s">
        <v>2705</v>
      </c>
    </row>
    <row r="130" spans="1:16" ht="18.649999999999999" hidden="1" customHeight="1">
      <c r="A130" s="139" t="s">
        <v>1065</v>
      </c>
      <c r="B130" t="s">
        <v>2439</v>
      </c>
      <c r="C130" t="s">
        <v>2295</v>
      </c>
      <c r="E130" t="s">
        <v>2264</v>
      </c>
      <c r="F130" t="s">
        <v>2706</v>
      </c>
      <c r="G130" t="s">
        <v>2604</v>
      </c>
      <c r="H130">
        <v>2030</v>
      </c>
      <c r="I130">
        <v>2020</v>
      </c>
      <c r="J130" t="s">
        <v>45</v>
      </c>
      <c r="K130">
        <v>2</v>
      </c>
      <c r="L130" t="s">
        <v>689</v>
      </c>
      <c r="M130" t="s">
        <v>2703</v>
      </c>
      <c r="O130" s="7" t="s">
        <v>2707</v>
      </c>
      <c r="P130" t="s">
        <v>2708</v>
      </c>
    </row>
    <row r="131" spans="1:16" ht="18.649999999999999" hidden="1" customHeight="1">
      <c r="A131" s="139" t="s">
        <v>1065</v>
      </c>
      <c r="B131" t="s">
        <v>2439</v>
      </c>
      <c r="C131" t="s">
        <v>2295</v>
      </c>
      <c r="E131" t="s">
        <v>2264</v>
      </c>
      <c r="F131" t="s">
        <v>2709</v>
      </c>
      <c r="G131" t="s">
        <v>2710</v>
      </c>
      <c r="H131">
        <v>2030</v>
      </c>
      <c r="I131">
        <v>2020</v>
      </c>
      <c r="J131" t="s">
        <v>46</v>
      </c>
      <c r="K131">
        <v>3</v>
      </c>
      <c r="L131" t="s">
        <v>689</v>
      </c>
      <c r="M131" t="s">
        <v>2703</v>
      </c>
      <c r="O131" s="7" t="s">
        <v>2711</v>
      </c>
      <c r="P131" t="s">
        <v>2712</v>
      </c>
    </row>
    <row r="132" spans="1:16" ht="18.649999999999999" hidden="1" customHeight="1">
      <c r="A132" s="139" t="s">
        <v>1065</v>
      </c>
      <c r="B132" t="s">
        <v>2439</v>
      </c>
      <c r="C132" t="s">
        <v>2278</v>
      </c>
      <c r="E132" t="s">
        <v>2264</v>
      </c>
      <c r="F132" t="s">
        <v>2713</v>
      </c>
      <c r="G132" t="s">
        <v>2281</v>
      </c>
      <c r="H132">
        <v>2030</v>
      </c>
      <c r="I132">
        <v>2024</v>
      </c>
      <c r="J132" t="s">
        <v>2310</v>
      </c>
      <c r="K132" t="s">
        <v>691</v>
      </c>
      <c r="L132" t="s">
        <v>689</v>
      </c>
      <c r="M132" t="s">
        <v>2714</v>
      </c>
      <c r="O132" s="7" t="s">
        <v>2715</v>
      </c>
      <c r="P132" t="s">
        <v>2716</v>
      </c>
    </row>
    <row r="133" spans="1:16" ht="18.649999999999999" hidden="1" customHeight="1">
      <c r="A133" s="139" t="s">
        <v>1065</v>
      </c>
      <c r="B133" t="s">
        <v>2439</v>
      </c>
      <c r="C133" t="s">
        <v>2717</v>
      </c>
      <c r="E133" t="s">
        <v>2264</v>
      </c>
      <c r="F133" t="s">
        <v>2718</v>
      </c>
      <c r="G133" t="s">
        <v>2281</v>
      </c>
      <c r="H133">
        <v>2030</v>
      </c>
      <c r="I133">
        <v>2024</v>
      </c>
      <c r="J133" t="s">
        <v>44</v>
      </c>
      <c r="K133">
        <v>1</v>
      </c>
      <c r="L133" t="s">
        <v>689</v>
      </c>
      <c r="M133" t="s">
        <v>269</v>
      </c>
      <c r="O133" s="7" t="s">
        <v>2719</v>
      </c>
      <c r="P133" t="s">
        <v>2720</v>
      </c>
    </row>
    <row r="134" spans="1:16" ht="18.649999999999999" hidden="1" customHeight="1">
      <c r="A134" s="139" t="s">
        <v>1065</v>
      </c>
      <c r="B134" t="s">
        <v>2439</v>
      </c>
      <c r="C134" t="s">
        <v>2721</v>
      </c>
      <c r="E134" t="s">
        <v>2264</v>
      </c>
      <c r="F134" t="s">
        <v>2722</v>
      </c>
      <c r="G134" t="s">
        <v>2281</v>
      </c>
      <c r="H134">
        <v>2026</v>
      </c>
      <c r="I134">
        <v>2024</v>
      </c>
      <c r="J134" t="s">
        <v>2310</v>
      </c>
      <c r="K134" t="s">
        <v>691</v>
      </c>
      <c r="L134" t="s">
        <v>689</v>
      </c>
      <c r="M134" t="s">
        <v>269</v>
      </c>
      <c r="O134" s="7" t="s">
        <v>2723</v>
      </c>
      <c r="P134" t="s">
        <v>2724</v>
      </c>
    </row>
    <row r="135" spans="1:16" ht="18.649999999999999" hidden="1" customHeight="1">
      <c r="A135" s="139" t="s">
        <v>1065</v>
      </c>
      <c r="B135" t="s">
        <v>2439</v>
      </c>
      <c r="C135" t="s">
        <v>2725</v>
      </c>
      <c r="E135" t="s">
        <v>2264</v>
      </c>
      <c r="F135" t="s">
        <v>2726</v>
      </c>
      <c r="G135" t="s">
        <v>2281</v>
      </c>
      <c r="H135" t="s">
        <v>2727</v>
      </c>
      <c r="I135">
        <v>2020</v>
      </c>
      <c r="J135" t="s">
        <v>2728</v>
      </c>
      <c r="K135" t="s">
        <v>2283</v>
      </c>
      <c r="L135" t="s">
        <v>2729</v>
      </c>
      <c r="M135" t="s">
        <v>2730</v>
      </c>
      <c r="O135" s="7" t="s">
        <v>2731</v>
      </c>
      <c r="P135" t="s">
        <v>2732</v>
      </c>
    </row>
    <row r="136" spans="1:16" ht="18.649999999999999" hidden="1" customHeight="1">
      <c r="A136" s="139" t="s">
        <v>1065</v>
      </c>
      <c r="B136" t="s">
        <v>2439</v>
      </c>
      <c r="C136" t="s">
        <v>2733</v>
      </c>
      <c r="E136" t="s">
        <v>2264</v>
      </c>
      <c r="F136" t="s">
        <v>2734</v>
      </c>
      <c r="G136" t="s">
        <v>2339</v>
      </c>
      <c r="H136" t="s">
        <v>2528</v>
      </c>
      <c r="I136" t="s">
        <v>2281</v>
      </c>
      <c r="J136" t="s">
        <v>2735</v>
      </c>
      <c r="K136" t="s">
        <v>2647</v>
      </c>
      <c r="L136" t="s">
        <v>689</v>
      </c>
      <c r="M136" t="s">
        <v>269</v>
      </c>
      <c r="O136" s="7" t="s">
        <v>2736</v>
      </c>
      <c r="P136" t="s">
        <v>2737</v>
      </c>
    </row>
    <row r="137" spans="1:16" ht="18.649999999999999" hidden="1" customHeight="1">
      <c r="A137" t="s">
        <v>1345</v>
      </c>
      <c r="B137" t="s">
        <v>2307</v>
      </c>
      <c r="C137" t="s">
        <v>2453</v>
      </c>
      <c r="E137" t="s">
        <v>2490</v>
      </c>
      <c r="F137" t="s">
        <v>2281</v>
      </c>
      <c r="G137">
        <v>2030</v>
      </c>
      <c r="H137" t="s">
        <v>2281</v>
      </c>
      <c r="I137" t="s">
        <v>2310</v>
      </c>
      <c r="J137" t="s">
        <v>2283</v>
      </c>
      <c r="K137" t="s">
        <v>689</v>
      </c>
      <c r="L137" t="s">
        <v>269</v>
      </c>
      <c r="M137" t="s">
        <v>269</v>
      </c>
      <c r="O137" s="7" t="s">
        <v>2738</v>
      </c>
    </row>
    <row r="138" spans="1:16" ht="18.649999999999999" hidden="1" customHeight="1">
      <c r="A138" t="s">
        <v>1345</v>
      </c>
      <c r="B138" t="s">
        <v>2286</v>
      </c>
      <c r="C138" t="s">
        <v>2453</v>
      </c>
      <c r="E138" t="s">
        <v>2492</v>
      </c>
      <c r="F138" t="s">
        <v>2281</v>
      </c>
      <c r="G138">
        <v>2060</v>
      </c>
      <c r="H138" t="s">
        <v>2281</v>
      </c>
      <c r="I138" t="s">
        <v>2493</v>
      </c>
      <c r="J138" t="s">
        <v>2283</v>
      </c>
      <c r="K138" t="s">
        <v>689</v>
      </c>
      <c r="L138" t="s">
        <v>269</v>
      </c>
      <c r="M138" t="s">
        <v>269</v>
      </c>
      <c r="O138" s="7" t="s">
        <v>2738</v>
      </c>
    </row>
    <row r="139" spans="1:16" ht="18.649999999999999" hidden="1" customHeight="1">
      <c r="A139" t="s">
        <v>2739</v>
      </c>
      <c r="B139" t="s">
        <v>2277</v>
      </c>
      <c r="C139" t="s">
        <v>2295</v>
      </c>
      <c r="E139" t="s">
        <v>2264</v>
      </c>
      <c r="F139" t="s">
        <v>2740</v>
      </c>
      <c r="G139" t="s">
        <v>2281</v>
      </c>
      <c r="H139">
        <v>2025</v>
      </c>
      <c r="I139" t="s">
        <v>2281</v>
      </c>
      <c r="J139" t="s">
        <v>2741</v>
      </c>
      <c r="K139" t="s">
        <v>691</v>
      </c>
      <c r="L139" t="s">
        <v>689</v>
      </c>
      <c r="M139" t="s">
        <v>269</v>
      </c>
      <c r="O139" s="7" t="s">
        <v>2742</v>
      </c>
      <c r="P139" t="s">
        <v>2743</v>
      </c>
    </row>
    <row r="140" spans="1:16" ht="18.649999999999999" hidden="1" customHeight="1">
      <c r="A140" t="s">
        <v>2739</v>
      </c>
      <c r="B140" t="s">
        <v>2277</v>
      </c>
      <c r="C140" t="s">
        <v>2744</v>
      </c>
      <c r="E140" t="s">
        <v>2337</v>
      </c>
      <c r="F140" t="s">
        <v>2745</v>
      </c>
      <c r="G140" t="s">
        <v>2281</v>
      </c>
      <c r="H140" t="s">
        <v>2281</v>
      </c>
      <c r="I140" t="s">
        <v>2281</v>
      </c>
      <c r="J140" t="s">
        <v>2746</v>
      </c>
      <c r="K140" t="s">
        <v>2747</v>
      </c>
      <c r="L140" t="s">
        <v>689</v>
      </c>
      <c r="M140" t="s">
        <v>269</v>
      </c>
      <c r="O140" s="7" t="s">
        <v>2742</v>
      </c>
      <c r="P140" t="s">
        <v>2748</v>
      </c>
    </row>
    <row r="141" spans="1:16" ht="18.649999999999999" hidden="1" customHeight="1">
      <c r="A141" t="s">
        <v>1596</v>
      </c>
      <c r="O141" s="7" t="s">
        <v>2749</v>
      </c>
      <c r="P141" t="s">
        <v>2750</v>
      </c>
    </row>
    <row r="142" spans="1:16" ht="18.649999999999999" hidden="1" customHeight="1">
      <c r="A142" s="139" t="s">
        <v>1167</v>
      </c>
      <c r="B142" t="s">
        <v>2277</v>
      </c>
      <c r="C142" t="s">
        <v>2295</v>
      </c>
    </row>
    <row r="143" spans="1:16" ht="18.649999999999999" hidden="1" customHeight="1">
      <c r="A143" s="139" t="s">
        <v>1167</v>
      </c>
      <c r="B143" t="s">
        <v>2277</v>
      </c>
      <c r="C143" t="s">
        <v>2744</v>
      </c>
    </row>
    <row r="144" spans="1:16" ht="18.649999999999999" hidden="1" customHeight="1">
      <c r="A144" s="139" t="s">
        <v>922</v>
      </c>
      <c r="C144" t="s">
        <v>2744</v>
      </c>
      <c r="P144" t="s">
        <v>2751</v>
      </c>
    </row>
    <row r="145" spans="1:16" ht="18.649999999999999" hidden="1" customHeight="1">
      <c r="A145" t="s">
        <v>401</v>
      </c>
      <c r="B145" t="s">
        <v>2277</v>
      </c>
      <c r="C145" t="s">
        <v>2744</v>
      </c>
    </row>
    <row r="146" spans="1:16" ht="18.649999999999999" hidden="1" customHeight="1">
      <c r="A146" t="s">
        <v>536</v>
      </c>
      <c r="B146" t="s">
        <v>2277</v>
      </c>
      <c r="C146" t="s">
        <v>2744</v>
      </c>
    </row>
    <row r="147" spans="1:16" ht="18.649999999999999" hidden="1" customHeight="1">
      <c r="A147" t="s">
        <v>366</v>
      </c>
      <c r="B147" t="s">
        <v>2277</v>
      </c>
      <c r="C147" t="s">
        <v>2744</v>
      </c>
    </row>
    <row r="148" spans="1:16" ht="18.649999999999999" hidden="1" customHeight="1">
      <c r="A148" t="s">
        <v>326</v>
      </c>
      <c r="C148" t="s">
        <v>2744</v>
      </c>
    </row>
    <row r="149" spans="1:16" ht="18.649999999999999" hidden="1" customHeight="1">
      <c r="A149" t="s">
        <v>290</v>
      </c>
    </row>
    <row r="150" spans="1:16" ht="18.649999999999999" hidden="1" customHeight="1">
      <c r="A150" t="s">
        <v>199</v>
      </c>
    </row>
    <row r="151" spans="1:16" ht="18.649999999999999" hidden="1" customHeight="1">
      <c r="A151" t="s">
        <v>176</v>
      </c>
    </row>
    <row r="152" spans="1:16" ht="18.649999999999999" hidden="1" customHeight="1">
      <c r="A152" t="s">
        <v>169</v>
      </c>
    </row>
    <row r="153" spans="1:16" ht="18.649999999999999" hidden="1" customHeight="1">
      <c r="A153" t="s">
        <v>161</v>
      </c>
    </row>
    <row r="154" spans="1:16" ht="18.649999999999999" hidden="1" customHeight="1">
      <c r="A154" t="s">
        <v>1837</v>
      </c>
    </row>
    <row r="155" spans="1:16" ht="18.649999999999999" customHeight="1">
      <c r="A155" t="s">
        <v>88</v>
      </c>
    </row>
    <row r="156" spans="1:16" ht="18.649999999999999" hidden="1" customHeight="1">
      <c r="A156" t="s">
        <v>81</v>
      </c>
    </row>
    <row r="157" spans="1:16" ht="18.649999999999999" customHeight="1">
      <c r="A157" t="s">
        <v>2752</v>
      </c>
      <c r="B157" t="s">
        <v>2374</v>
      </c>
      <c r="C157" t="s">
        <v>2753</v>
      </c>
      <c r="D157" t="s">
        <v>2754</v>
      </c>
      <c r="E157" t="s">
        <v>2755</v>
      </c>
      <c r="F157" s="7" t="s">
        <v>2756</v>
      </c>
      <c r="G157" t="s">
        <v>2757</v>
      </c>
      <c r="H157" t="s">
        <v>2758</v>
      </c>
      <c r="I157" s="7" t="s">
        <v>2759</v>
      </c>
      <c r="J157" t="s">
        <v>2760</v>
      </c>
      <c r="K157" t="s">
        <v>2761</v>
      </c>
      <c r="L157" t="s">
        <v>2762</v>
      </c>
      <c r="M157" s="7" t="s">
        <v>86</v>
      </c>
      <c r="N157" t="s">
        <v>689</v>
      </c>
      <c r="O157" s="7" t="s">
        <v>2763</v>
      </c>
      <c r="P157" t="s">
        <v>2764</v>
      </c>
    </row>
    <row r="158" spans="1:16" ht="18.649999999999999" customHeight="1">
      <c r="A158" t="s">
        <v>2095</v>
      </c>
      <c r="B158" t="s">
        <v>2323</v>
      </c>
      <c r="C158" t="s">
        <v>2765</v>
      </c>
      <c r="D158" t="s">
        <v>2766</v>
      </c>
      <c r="E158" t="s">
        <v>2767</v>
      </c>
      <c r="F158" s="7" t="s">
        <v>2768</v>
      </c>
      <c r="G158" t="s">
        <v>2769</v>
      </c>
      <c r="H158">
        <v>2050</v>
      </c>
      <c r="I158" t="s">
        <v>1775</v>
      </c>
      <c r="J158" t="s">
        <v>2770</v>
      </c>
      <c r="K158" t="s">
        <v>2771</v>
      </c>
      <c r="L158" t="s">
        <v>2772</v>
      </c>
      <c r="M158" t="s">
        <v>689</v>
      </c>
      <c r="N158" t="s">
        <v>689</v>
      </c>
      <c r="O158" s="7" t="s">
        <v>2773</v>
      </c>
      <c r="P158" t="s">
        <v>2774</v>
      </c>
    </row>
    <row r="159" spans="1:16" ht="18.649999999999999" customHeight="1">
      <c r="A159" t="s">
        <v>1802</v>
      </c>
      <c r="B159" t="s">
        <v>2277</v>
      </c>
      <c r="C159" t="s">
        <v>2775</v>
      </c>
      <c r="E159" t="s">
        <v>2776</v>
      </c>
      <c r="F159" s="158" t="s">
        <v>2777</v>
      </c>
      <c r="G159" t="s">
        <v>2778</v>
      </c>
      <c r="H159">
        <v>2030</v>
      </c>
      <c r="I159">
        <v>2020</v>
      </c>
      <c r="J159" t="s">
        <v>2779</v>
      </c>
      <c r="K159" t="s">
        <v>2780</v>
      </c>
      <c r="L159" t="s">
        <v>2781</v>
      </c>
      <c r="M159" t="s">
        <v>2782</v>
      </c>
      <c r="N159" t="s">
        <v>2783</v>
      </c>
      <c r="O159" s="7" t="s">
        <v>2784</v>
      </c>
      <c r="P159" t="s">
        <v>2785</v>
      </c>
    </row>
    <row r="160" spans="1:16" ht="18.649999999999999" customHeight="1">
      <c r="A160" t="s">
        <v>1802</v>
      </c>
      <c r="B160" t="s">
        <v>2277</v>
      </c>
      <c r="C160" t="s">
        <v>2786</v>
      </c>
      <c r="E160" t="s">
        <v>2787</v>
      </c>
      <c r="F160" s="158" t="s">
        <v>2788</v>
      </c>
      <c r="G160" t="s">
        <v>2778</v>
      </c>
      <c r="H160">
        <v>2030</v>
      </c>
      <c r="I160">
        <v>2020</v>
      </c>
      <c r="J160" t="s">
        <v>2789</v>
      </c>
      <c r="K160" t="s">
        <v>2790</v>
      </c>
      <c r="L160" t="s">
        <v>2781</v>
      </c>
      <c r="M160" t="s">
        <v>2782</v>
      </c>
      <c r="N160" t="s">
        <v>2783</v>
      </c>
      <c r="O160" s="7" t="s">
        <v>2791</v>
      </c>
      <c r="P160" t="s">
        <v>2792</v>
      </c>
    </row>
    <row r="161" spans="1:30" ht="18.649999999999999" customHeight="1">
      <c r="A161" t="s">
        <v>1802</v>
      </c>
      <c r="B161" t="s">
        <v>2277</v>
      </c>
      <c r="C161" t="s">
        <v>2786</v>
      </c>
      <c r="E161" t="s">
        <v>2787</v>
      </c>
      <c r="F161" s="158" t="s">
        <v>2793</v>
      </c>
      <c r="G161" t="s">
        <v>2778</v>
      </c>
      <c r="H161">
        <v>2040</v>
      </c>
      <c r="I161">
        <v>2020</v>
      </c>
      <c r="J161" t="s">
        <v>2789</v>
      </c>
      <c r="K161" t="s">
        <v>2794</v>
      </c>
      <c r="L161" t="s">
        <v>2781</v>
      </c>
      <c r="M161" t="s">
        <v>2782</v>
      </c>
      <c r="N161" t="s">
        <v>2783</v>
      </c>
      <c r="O161" s="7" t="s">
        <v>2791</v>
      </c>
      <c r="P161" t="s">
        <v>2795</v>
      </c>
    </row>
    <row r="162" spans="1:30" ht="18.649999999999999" customHeight="1">
      <c r="A162" t="s">
        <v>1802</v>
      </c>
      <c r="B162" t="s">
        <v>2277</v>
      </c>
      <c r="C162" t="s">
        <v>2786</v>
      </c>
      <c r="E162" t="s">
        <v>2787</v>
      </c>
      <c r="F162" s="158" t="s">
        <v>2796</v>
      </c>
      <c r="G162" t="s">
        <v>2778</v>
      </c>
      <c r="H162">
        <v>2050</v>
      </c>
      <c r="I162">
        <v>2020</v>
      </c>
      <c r="J162" t="s">
        <v>2797</v>
      </c>
      <c r="K162" t="s">
        <v>2794</v>
      </c>
      <c r="L162" t="s">
        <v>2781</v>
      </c>
      <c r="M162" t="s">
        <v>2782</v>
      </c>
      <c r="N162" t="s">
        <v>2783</v>
      </c>
      <c r="O162" s="7" t="s">
        <v>2791</v>
      </c>
      <c r="P162" t="s">
        <v>2798</v>
      </c>
    </row>
    <row r="163" spans="1:30" ht="18.649999999999999" customHeight="1">
      <c r="A163" t="s">
        <v>2799</v>
      </c>
      <c r="B163" t="s">
        <v>2800</v>
      </c>
      <c r="C163" t="s">
        <v>2801</v>
      </c>
      <c r="D163" t="s">
        <v>2802</v>
      </c>
      <c r="E163" t="s">
        <v>2803</v>
      </c>
      <c r="F163" s="7" t="s">
        <v>2804</v>
      </c>
      <c r="G163" t="s">
        <v>2805</v>
      </c>
      <c r="H163">
        <v>2030</v>
      </c>
      <c r="I163" t="s">
        <v>2806</v>
      </c>
      <c r="J163" t="s">
        <v>2807</v>
      </c>
      <c r="K163" s="7" t="s">
        <v>2808</v>
      </c>
      <c r="L163" t="s">
        <v>2809</v>
      </c>
      <c r="M163" t="s">
        <v>2810</v>
      </c>
      <c r="N163" t="s">
        <v>2811</v>
      </c>
      <c r="O163" s="7" t="s">
        <v>2812</v>
      </c>
      <c r="P163" t="s">
        <v>2813</v>
      </c>
      <c r="U163" s="7"/>
      <c r="X163" s="7"/>
      <c r="AD163" s="7"/>
    </row>
    <row r="164" spans="1:30" ht="18.649999999999999" customHeight="1">
      <c r="A164" t="s">
        <v>2799</v>
      </c>
      <c r="B164" t="s">
        <v>2800</v>
      </c>
      <c r="C164" t="s">
        <v>2801</v>
      </c>
      <c r="D164" t="s">
        <v>2814</v>
      </c>
      <c r="E164" t="s">
        <v>2803</v>
      </c>
      <c r="F164" s="7" t="s">
        <v>2815</v>
      </c>
      <c r="G164" t="s">
        <v>2805</v>
      </c>
      <c r="H164">
        <v>2030</v>
      </c>
      <c r="I164" s="7" t="s">
        <v>2816</v>
      </c>
      <c r="J164" t="s">
        <v>2817</v>
      </c>
      <c r="K164" t="s">
        <v>2818</v>
      </c>
      <c r="L164" t="s">
        <v>2809</v>
      </c>
      <c r="M164" t="s">
        <v>2819</v>
      </c>
      <c r="N164" t="s">
        <v>2820</v>
      </c>
      <c r="O164" s="7" t="s">
        <v>2821</v>
      </c>
      <c r="P164" t="s">
        <v>2822</v>
      </c>
      <c r="U164" s="7"/>
      <c r="Z164" s="7"/>
      <c r="AD164" s="7"/>
    </row>
    <row r="165" spans="1:30" ht="18.649999999999999" customHeight="1">
      <c r="A165" t="s">
        <v>2799</v>
      </c>
      <c r="B165" t="s">
        <v>2800</v>
      </c>
      <c r="C165" t="s">
        <v>2801</v>
      </c>
      <c r="D165" t="s">
        <v>2823</v>
      </c>
      <c r="E165" t="s">
        <v>2803</v>
      </c>
      <c r="F165" s="7" t="s">
        <v>2824</v>
      </c>
      <c r="G165" t="s">
        <v>2805</v>
      </c>
      <c r="H165" t="s">
        <v>2825</v>
      </c>
      <c r="I165" t="s">
        <v>2806</v>
      </c>
      <c r="J165" t="s">
        <v>2826</v>
      </c>
      <c r="K165" s="7" t="s">
        <v>2827</v>
      </c>
      <c r="L165" t="s">
        <v>2809</v>
      </c>
      <c r="M165" t="s">
        <v>2819</v>
      </c>
      <c r="N165" t="s">
        <v>2820</v>
      </c>
      <c r="O165" s="7" t="s">
        <v>2828</v>
      </c>
      <c r="P165" t="s">
        <v>2829</v>
      </c>
    </row>
    <row r="166" spans="1:30" ht="18.649999999999999" customHeight="1">
      <c r="A166" s="159" t="s">
        <v>1777</v>
      </c>
      <c r="B166" t="s">
        <v>2277</v>
      </c>
      <c r="C166" t="s">
        <v>2786</v>
      </c>
      <c r="E166" t="s">
        <v>2830</v>
      </c>
      <c r="O166" s="7" t="s">
        <v>2831</v>
      </c>
    </row>
    <row r="167" spans="1:30" ht="18.649999999999999" customHeight="1">
      <c r="A167" t="s">
        <v>2832</v>
      </c>
      <c r="B167" t="s">
        <v>2277</v>
      </c>
      <c r="C167" t="s">
        <v>2833</v>
      </c>
      <c r="D167" t="s">
        <v>2834</v>
      </c>
      <c r="E167" t="s">
        <v>2835</v>
      </c>
      <c r="F167" t="s">
        <v>1775</v>
      </c>
      <c r="G167">
        <v>2035</v>
      </c>
      <c r="H167" t="s">
        <v>2836</v>
      </c>
      <c r="I167" t="s">
        <v>2310</v>
      </c>
      <c r="J167" t="s">
        <v>2310</v>
      </c>
      <c r="K167" t="s">
        <v>2837</v>
      </c>
      <c r="L167" t="s">
        <v>2838</v>
      </c>
      <c r="M167" s="7" t="s">
        <v>2839</v>
      </c>
      <c r="N167" t="s">
        <v>2840</v>
      </c>
      <c r="O167" s="7" t="s">
        <v>2841</v>
      </c>
    </row>
    <row r="168" spans="1:30" ht="18.649999999999999" customHeight="1">
      <c r="A168" t="s">
        <v>2832</v>
      </c>
      <c r="B168" t="s">
        <v>2277</v>
      </c>
      <c r="C168" t="s">
        <v>2842</v>
      </c>
      <c r="D168" t="s">
        <v>2843</v>
      </c>
      <c r="E168" t="s">
        <v>2844</v>
      </c>
      <c r="F168" t="s">
        <v>1775</v>
      </c>
      <c r="G168">
        <v>2050</v>
      </c>
      <c r="H168" t="s">
        <v>2845</v>
      </c>
      <c r="I168" t="s">
        <v>2846</v>
      </c>
      <c r="J168" t="s">
        <v>2847</v>
      </c>
      <c r="K168" t="s">
        <v>2837</v>
      </c>
      <c r="L168" t="s">
        <v>2838</v>
      </c>
      <c r="M168" s="7" t="s">
        <v>2839</v>
      </c>
      <c r="N168" t="s">
        <v>2848</v>
      </c>
      <c r="O168" s="7" t="s">
        <v>2841</v>
      </c>
    </row>
    <row r="169" spans="1:30" ht="18.649999999999999" customHeight="1">
      <c r="A169" t="s">
        <v>2849</v>
      </c>
      <c r="B169" t="s">
        <v>2602</v>
      </c>
      <c r="C169" t="s">
        <v>851</v>
      </c>
      <c r="D169" t="s">
        <v>2850</v>
      </c>
      <c r="E169" t="s">
        <v>2851</v>
      </c>
      <c r="F169" s="7" t="s">
        <v>2852</v>
      </c>
      <c r="G169" s="2">
        <v>2030</v>
      </c>
      <c r="H169">
        <v>2019</v>
      </c>
      <c r="I169" t="s">
        <v>2853</v>
      </c>
      <c r="J169" t="s">
        <v>266</v>
      </c>
      <c r="K169" t="s">
        <v>2854</v>
      </c>
      <c r="L169" s="7" t="s">
        <v>2855</v>
      </c>
      <c r="M169" s="7" t="s">
        <v>2856</v>
      </c>
      <c r="N169" s="7" t="s">
        <v>2857</v>
      </c>
    </row>
    <row r="170" spans="1:30" ht="18.649999999999999" customHeight="1">
      <c r="A170" t="s">
        <v>2849</v>
      </c>
      <c r="B170" t="s">
        <v>2602</v>
      </c>
      <c r="C170" t="s">
        <v>851</v>
      </c>
      <c r="D170" t="s">
        <v>2858</v>
      </c>
      <c r="E170" t="s">
        <v>2859</v>
      </c>
      <c r="F170" t="s">
        <v>2860</v>
      </c>
      <c r="G170" s="2">
        <v>2030</v>
      </c>
      <c r="H170">
        <v>2019</v>
      </c>
      <c r="I170" t="s">
        <v>2861</v>
      </c>
      <c r="J170" t="s">
        <v>266</v>
      </c>
      <c r="K170" t="s">
        <v>2854</v>
      </c>
      <c r="L170" s="7" t="s">
        <v>2862</v>
      </c>
      <c r="M170" s="7" t="s">
        <v>2863</v>
      </c>
      <c r="N170" t="s">
        <v>2864</v>
      </c>
    </row>
    <row r="171" spans="1:30" ht="18.649999999999999" customHeight="1">
      <c r="A171" t="s">
        <v>2849</v>
      </c>
      <c r="B171" t="s">
        <v>2602</v>
      </c>
      <c r="C171" t="s">
        <v>2865</v>
      </c>
      <c r="D171" t="s">
        <v>2866</v>
      </c>
      <c r="E171" t="s">
        <v>2867</v>
      </c>
      <c r="F171" t="s">
        <v>2860</v>
      </c>
      <c r="G171" s="2">
        <v>2050</v>
      </c>
      <c r="H171">
        <v>2019</v>
      </c>
      <c r="I171" t="s">
        <v>2868</v>
      </c>
      <c r="J171" t="s">
        <v>266</v>
      </c>
      <c r="K171" s="7" t="s">
        <v>2869</v>
      </c>
      <c r="L171" s="7" t="s">
        <v>2862</v>
      </c>
      <c r="M171" s="7" t="s">
        <v>2856</v>
      </c>
    </row>
  </sheetData>
  <hyperlinks>
    <hyperlink ref="O2" r:id="rId1" display="EN-前言" xr:uid="{94AA786A-4827-45CF-93FE-8F9444497890}"/>
    <hyperlink ref="O9" r:id="rId2" xr:uid="{1C3E3567-01BF-4AA8-A75C-FCF682034150}"/>
    <hyperlink ref="O6" r:id="rId3" xr:uid="{F8D3C04D-FFA1-4C7D-B3F7-17D072FB279C}"/>
    <hyperlink ref="O7:O8" r:id="rId4" display="Magnit 2024 ESG &amp; CSR Impact Report" xr:uid="{A1268F23-4155-4900-9413-A7B54E68C1D9}"/>
    <hyperlink ref="O11" r:id="rId5" xr:uid="{A1EDD173-EE2B-4C36-AD6A-FAE24BE8081C}"/>
    <hyperlink ref="O13" r:id="rId6" display="https://www.emirates.com/english/about-us/our-planet" xr:uid="{75A6D07D-9015-4DBC-8FBD-262040A5554A}"/>
    <hyperlink ref="O14" r:id="rId7" xr:uid="{FFC2CB76-E513-483E-84BF-875B21660D3F}"/>
    <hyperlink ref="O18" r:id="rId8" xr:uid="{03F7D50B-E5AE-46C9-93AA-299C90C6C9E7}"/>
    <hyperlink ref="O21" r:id="rId9" xr:uid="{63706671-7B54-4092-BCD3-43F31891A446}"/>
    <hyperlink ref="O20" r:id="rId10" display="https://en.china-cdt.com/dtwz/content_file/xxgk/shzr/shzrbg/2025/1/fc3a6a0fd91a4662901a61ea9688a3a0.pdf" xr:uid="{618D9C76-5C0E-4605-B31A-6BAC77DD4365}"/>
    <hyperlink ref="O19" r:id="rId11" display="https://en.china-cdt.com/dtwz/content_file/xxgk/shzr/shzrbg/2025/1/fc3a6a0fd91a4662901a61ea9688a3a0.pdf" xr:uid="{8AA67530-4AC2-49CA-835D-7D7BECBDE41C}"/>
    <hyperlink ref="O22" r:id="rId12" xr:uid="{A734265B-889A-425F-8D17-7A9A32B505D4}"/>
    <hyperlink ref="O23" r:id="rId13" xr:uid="{EB6C2243-295B-4466-8834-B5474339308D}"/>
    <hyperlink ref="O24" r:id="rId14" xr:uid="{0AAEC4AB-82D7-4B90-A105-E1D216983922}"/>
    <hyperlink ref="O25:O26" r:id="rId15" display="2021.pdf" xr:uid="{5E2FA777-18DB-424E-AF70-EC77FB241D71}"/>
    <hyperlink ref="O27" r:id="rId16" xr:uid="{54835469-2D7F-4467-80E9-7FE5504DAD29}"/>
    <hyperlink ref="O28" r:id="rId17" xr:uid="{8831DF3F-4E28-42FD-A12C-B92A3CBA8D36}"/>
    <hyperlink ref="O29" r:id="rId18" xr:uid="{F665C869-4E3F-40BD-907E-57FF8ACF1B1F}"/>
    <hyperlink ref="O30" r:id="rId19" xr:uid="{C6D00B3B-9E40-4BDB-8FB9-5D73D07E67A8}"/>
    <hyperlink ref="O31" r:id="rId20" xr:uid="{37CBD533-F959-4C6B-BF87-9FE9EA989858}"/>
    <hyperlink ref="O32" r:id="rId21" xr:uid="{89FB2820-5531-4556-9B30-6985067537F0}"/>
    <hyperlink ref="O34" r:id="rId22" xr:uid="{B67000D7-A867-42BD-8232-BF1566F21437}"/>
    <hyperlink ref="O35" r:id="rId23" display="146689" xr:uid="{7194B585-01DA-4B47-9AB6-8CD48C6D7B30}"/>
    <hyperlink ref="O39" r:id="rId24" xr:uid="{279A7C94-8DDF-4047-A88C-C5B0E83E75A2}"/>
    <hyperlink ref="O46" r:id="rId25" xr:uid="{FF423CB0-F3C4-407B-BB21-A14DC0EA9A6F}"/>
    <hyperlink ref="O47" r:id="rId26" xr:uid="{3F1CB7A3-064A-49A1-8351-C09505EFC5DC}"/>
    <hyperlink ref="O48:O49" r:id="rId27" display="continental-sustainability-report-2023.pdf" xr:uid="{035240E9-BB6F-4379-820D-309285836A59}"/>
    <hyperlink ref="O52" r:id="rId28" xr:uid="{86C8C3A9-47D4-410B-AF38-5656C6F6C818}"/>
    <hyperlink ref="O53" r:id="rId29" xr:uid="{0468CE94-3BD6-4A6E-B048-24D1ABB67F3D}"/>
    <hyperlink ref="O54" r:id="rId30" xr:uid="{BA97AB36-02DC-4D5A-9C00-B5DEC3CDEC22}"/>
    <hyperlink ref="O55" r:id="rId31" xr:uid="{4A5EF79F-E081-4821-B973-7E0A78FD4B22}"/>
    <hyperlink ref="O57" r:id="rId32" xr:uid="{B5918D2B-F566-4861-B10D-60178D610281}"/>
    <hyperlink ref="O60" r:id="rId33" xr:uid="{CDB32ED9-DC2D-4807-9C45-83025D24C27D}"/>
    <hyperlink ref="O61" r:id="rId34" xr:uid="{6590B7EB-2EBF-446C-AEB9-8BDDD6BA6D0D}"/>
    <hyperlink ref="O62" r:id="rId35" xr:uid="{69AC1FEF-2CA3-4767-83D5-301E0D16294C}"/>
    <hyperlink ref="O63" r:id="rId36" xr:uid="{EBDF2ADC-44CC-4FE9-801E-DB0E0131755C}"/>
    <hyperlink ref="O64" r:id="rId37" xr:uid="{E4EE3A50-034C-4FBD-A163-F8CFA1BAF2CF}"/>
    <hyperlink ref="O65" r:id="rId38" xr:uid="{7C8ADC46-95C4-493E-BE14-1512F3E7B3DC}"/>
    <hyperlink ref="O66" r:id="rId39" xr:uid="{496433F5-6C4B-4106-A004-F00E6DB83E48}"/>
    <hyperlink ref="O67" r:id="rId40" xr:uid="{8DACB8BF-AF94-44AD-97B5-F0747A1D8BAC}"/>
    <hyperlink ref="F72" r:id="rId41" display="“Exploring and developing action plans for green development and collaborating with stakeholders to promote … low-carbon transformation” World Benchmarking Alliance+3static-cdn.newchinalife.com+3static-cdn.newchinalife.com+3" xr:uid="{668FD737-4198-4832-BE73-77FC44D350AD}"/>
    <hyperlink ref="K72" r:id="rId42" display="Scopes 1 &amp; 2 disclosed (e.g., 2022: Scope I 48,385 tCO₂; Scope II 659,856 tCO₂) retailbankerinternational.com+1" xr:uid="{E3C137A3-41B6-401C-8AA2-E9E0F7EED0D8}"/>
    <hyperlink ref="K73" r:id="rId43" display="Scopes 1 &amp; 2 disclosed (e.g., 2022: Scope I 48,385 tCO₂; Scope II 659,856 tCO₂) retailbankerinternational.com+1" xr:uid="{8E208B9D-B7A2-4195-BEEF-9EF5328B7A55}"/>
    <hyperlink ref="J72" r:id="rId44" display="Scopes 1, 2, and investment/portfolio-related emissions implied static-cdn.newchinalife.com+1" xr:uid="{A63C22C1-719A-4BF8-9779-42B047177A13}"/>
    <hyperlink ref="O72" r:id="rId45" xr:uid="{40E3E64D-B524-42F5-9045-F0B2F58133A6}"/>
    <hyperlink ref="O73:O74" r:id="rId46" display="7fcb8fe6-bdde-4e3a-baba-e3c4fe6811b7.pdf" xr:uid="{38FD6175-348D-4665-8678-01919EC8727A}"/>
    <hyperlink ref="O75" r:id="rId47" xr:uid="{0C3B9C57-3C63-4578-B927-314681026CAC}"/>
    <hyperlink ref="O76:O78" r:id="rId48" display="https://www.ecopetrol.com.co/wps/portal/Home/tesg/environmental/climate-action/climate-ambition :contentReference[oaicite:0]{index=0}" xr:uid="{F3DCC870-9419-4F65-B577-4390C9B5357C}"/>
    <hyperlink ref="O79" r:id="rId49" display="https://www.mazda.com/en/sustainability/about/ (“Managing our operational impact… global factories by 2035”) :contentReference[oaicite:1]{index=1}" xr:uid="{EA3DB042-1280-4D55-9501-8773EC41F174}"/>
    <hyperlink ref="O80:O81" r:id="rId50" display="https://www.mazda.com/en/sustainability/about/ (“Managing our operational impact… global factories by 2035”) :contentReference[oaicite:1]{index=1}" xr:uid="{B4144D92-AB49-414B-9A41-A1DBC307C22B}"/>
    <hyperlink ref="O83" r:id="rId51" xr:uid="{6CA822D6-6C8A-4881-ACCA-1C3136F87D7A}"/>
    <hyperlink ref="O84:O85" r:id="rId52" display="SUSTAINABILITY DATABOOK 2024" xr:uid="{7F1F09D6-C9FF-4BAC-B407-418173F76748}"/>
    <hyperlink ref="O86" r:id="rId53" xr:uid="{D382CE09-069D-4EE4-B67A-334BDD307EA0}"/>
    <hyperlink ref="O90" r:id="rId54" xr:uid="{727C79CE-A6F5-4718-98D5-5ECAF804D218}"/>
    <hyperlink ref="O91" r:id="rId55" xr:uid="{C0951819-169B-4A74-BE02-EA5DB03733F1}"/>
    <hyperlink ref="O92" r:id="rId56" xr:uid="{DDEBF00C-74E4-4B59-808F-C39FA339E64E}"/>
    <hyperlink ref="O93" r:id="rId57" xr:uid="{E810A553-C278-47EF-A9EB-97B3D2725359}"/>
    <hyperlink ref="O95" r:id="rId58" xr:uid="{7BA91658-6BB9-45C4-80B5-03D3B8017A78}"/>
    <hyperlink ref="O96" r:id="rId59" xr:uid="{299D302A-3B79-422F-B9A9-FD5892AE41BC}"/>
    <hyperlink ref="O97" r:id="rId60" xr:uid="{047F2A17-E369-4C0D-BDD8-F27DBE1C7FB5}"/>
    <hyperlink ref="O98" r:id="rId61" xr:uid="{4322D689-0CF1-4FA9-A25E-14726DBA4681}"/>
    <hyperlink ref="O99" r:id="rId62" display="cnbm.com.cn/upload/files/2024/12/1ae9d7e8d4a24d0.pdf?utm_source=chatgpt.com" xr:uid="{6DA3F4A9-45EC-42AD-A915-E62A84375D44}"/>
    <hyperlink ref="O100" r:id="rId63" display="cnbm.com.cn/upload/files/2024/12/1ae9d7e8d4a24d0.pdf?utm_source=chatgpt.com" xr:uid="{81861610-2B88-4D50-B208-B1E3A9019863}"/>
    <hyperlink ref="O101" r:id="rId64" display="https://www.weston.ca/GeorgeWeston/Assets/Documents/Governance/GWL-ESG-Report-2024-EN.pdf" xr:uid="{A38493CB-7C1B-4592-B0E8-933E71F2CB2A}"/>
    <hyperlink ref="O102:O105" r:id="rId65" display="https://www.weston.ca/GeorgeWeston/Assets/Documents/Governance/GWL-ESG-Report-2024-EN.pdf" xr:uid="{56A09E67-D3B8-49A6-B62D-BDD4EDA63E89}"/>
    <hyperlink ref="O106" r:id="rId66" xr:uid="{559250CB-33E7-4BFE-814F-CE63D672DDEB}"/>
    <hyperlink ref="O107" r:id="rId67" xr:uid="{23D93D39-83E4-4707-A9A0-E8F142CA2DF1}"/>
    <hyperlink ref="O109" r:id="rId68" display="https://media-meituan.todayir.com/202404290808012611185051_en.pdf" xr:uid="{F17243ED-9057-4C39-83DF-50FC17B4E990}"/>
    <hyperlink ref="O110" r:id="rId69" display="https://media-meituan.todayir.com/202404290808012611185051_en.pdf" xr:uid="{8F7A4BD8-94CB-4C84-B632-495A614EC1C5}"/>
    <hyperlink ref="O128" r:id="rId70" xr:uid="{84BF3D11-145D-401C-B851-E3B60125D5F3}"/>
    <hyperlink ref="O129:O136" r:id="rId71" display="Consolidated Non-Financial Information Statement (NFIS) and the Sustainability Reporting 2024" xr:uid="{E257F5E3-CB03-40D1-ACC5-920EA79D0A0B}"/>
    <hyperlink ref="O137" r:id="rId72" xr:uid="{9E82AD4A-1E72-4497-BE23-6D85F7597546}"/>
    <hyperlink ref="O138" r:id="rId73" xr:uid="{EA3CA6A5-9093-4A6E-AA7E-5CB03980182A}"/>
    <hyperlink ref="O139" r:id="rId74" xr:uid="{07BC80CC-CEAD-48C1-9992-E2840829E6F3}"/>
    <hyperlink ref="O140" r:id="rId75" xr:uid="{CC1F1B6C-E322-4A21-AD49-9D3AB2198504}"/>
    <hyperlink ref="O141" r:id="rId76" xr:uid="{BFA0E605-9B56-45E0-8DA8-0C398F2A5ED1}"/>
    <hyperlink ref="F157" r:id="rId77" display="“UNQUESTIONABLE SCIENCE-BASED REDUCTION TARGETS … Our carbon reduction trajectory was approved … by the science based target initiative.” (Dior) “0 % of new virgin fossil plastics created by 2028 (excluding distribution systems)” (Dior) “50 % increase of low-carbon transportation by 2030” (Dior) “100 % of electricity coming from renewable sources in self-operated sites by 2026.” (Dior)" xr:uid="{558861FA-6461-48A1-9C38-026D71B87C77}"/>
    <hyperlink ref="I157" r:id="rId78" xr:uid="{7B72978F-9E51-4E55-A1C5-A43A3A3D2882}"/>
    <hyperlink ref="M157" r:id="rId79" display="SBTi-validated target for its carbon trajectory. LVMH’s LIFE 360 program (which covers Dior) is part of SBTi-approved pathway. (LVMH)" xr:uid="{D9DC53AF-C2C1-4538-A8D1-8D8869AB834E}"/>
    <hyperlink ref="O157" r:id="rId80" location="climate" xr:uid="{D1B9DEA4-9A8B-45AE-9A52-11B38F2F4287}"/>
    <hyperlink ref="F158" r:id="rId81" xr:uid="{8F6C5DAB-9CA8-47E9-BEA5-06F9C7BBFAFF}"/>
    <hyperlink ref="O158" r:id="rId82" xr:uid="{F123BC0F-8A0D-4895-927B-7F384B2FA153}"/>
    <hyperlink ref="O159" r:id="rId83" xr:uid="{EDC4E9F4-3343-4699-B8C2-1C415C508CFC}"/>
    <hyperlink ref="O160" r:id="rId84" xr:uid="{F484F259-6986-47DF-8489-99019AB5A82F}"/>
    <hyperlink ref="O161" r:id="rId85" xr:uid="{81C1356E-3F20-406F-8C2D-C6BAD4DAA87E}"/>
    <hyperlink ref="O162" r:id="rId86" xr:uid="{CFF3924C-D093-4D70-AB2D-41A2CE1CAC49}"/>
    <hyperlink ref="F163" r:id="rId87" xr:uid="{2D791550-D215-49E1-8D66-158BA17FEA63}"/>
    <hyperlink ref="K163" r:id="rId88" xr:uid="{E2D82733-02EF-425E-9157-3F82A1B17CBA}"/>
    <hyperlink ref="O163" r:id="rId89" xr:uid="{F205053A-6327-458F-8876-0AB595009703}"/>
    <hyperlink ref="F164" r:id="rId90" xr:uid="{0906C723-1AC6-4EDC-8E7B-59E69F27FB27}"/>
    <hyperlink ref="I164" r:id="rId91" xr:uid="{40721049-198B-433B-963E-4616E1659F7F}"/>
    <hyperlink ref="O164" r:id="rId92" xr:uid="{C9746DE9-DE4B-42A6-9502-4BEE1B7F9745}"/>
    <hyperlink ref="F165" r:id="rId93" xr:uid="{D31F9A10-D82A-47FA-A533-BEEBEBC47C94}"/>
    <hyperlink ref="K165" r:id="rId94" xr:uid="{C30550F6-660E-4AE6-8D33-4F2B2F99A791}"/>
    <hyperlink ref="O165" r:id="rId95" xr:uid="{C6A68B02-769A-4BEF-AA8D-0EB445E4A5C8}"/>
    <hyperlink ref="O166" r:id="rId96" xr:uid="{AAF7A169-A9CE-48A0-989B-F4EAFCB306AB}"/>
    <hyperlink ref="M167" r:id="rId97" xr:uid="{2C9F2468-D25E-4CA8-B54A-EB9B6CEB7E74}"/>
    <hyperlink ref="M168" r:id="rId98" xr:uid="{1AF86FE4-767C-4742-A020-591324402186}"/>
    <hyperlink ref="O167" r:id="rId99" xr:uid="{73F26189-3E03-4CA6-9268-C8947944C9B9}"/>
    <hyperlink ref="O168" r:id="rId100" xr:uid="{FE0535BD-3A82-4EFB-BC80-6B6F42DB5CF5}"/>
    <hyperlink ref="F169" r:id="rId101" xr:uid="{FF52A748-BCFC-4B02-9CCF-432832AF278C}"/>
    <hyperlink ref="L169" r:id="rId102" xr:uid="{B7940858-216B-477D-89A6-96A2FEC5A5FF}"/>
    <hyperlink ref="M169" r:id="rId103" xr:uid="{B6B4C349-9509-4D86-B9AD-47E85C0DAB82}"/>
    <hyperlink ref="N169" r:id="rId104" xr:uid="{DBEF4F5E-1889-41AC-BB5E-8D15FAF3BA0A}"/>
    <hyperlink ref="L170" r:id="rId105" xr:uid="{6DBDE0EE-9788-45CA-BC8A-52F2A84DC29A}"/>
    <hyperlink ref="M170" r:id="rId106" xr:uid="{9547DE67-677F-4098-940E-4F5D81611EC5}"/>
    <hyperlink ref="K171" r:id="rId107" xr:uid="{9DBB9417-789A-4C11-B619-BBB9A6776038}"/>
    <hyperlink ref="L171" r:id="rId108" xr:uid="{A462579F-A34F-4B7F-A519-8BDD414F7CD0}"/>
    <hyperlink ref="M171" r:id="rId109" xr:uid="{419C7AEF-5334-42CE-A1E8-5D30626CF372}"/>
  </hyperlinks>
  <pageMargins left="0.7" right="0.7" top="0.75" bottom="0.75" header="0.3" footer="0.3"/>
  <tableParts count="1">
    <tablePart r:id="rId110"/>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24B56-032B-40BB-9805-FBFA1EC63FDF}">
  <sheetPr>
    <tabColor theme="2" tint="-0.249977111117893"/>
  </sheetPr>
  <dimension ref="B2:C5"/>
  <sheetViews>
    <sheetView workbookViewId="0">
      <selection activeCell="AZ274" sqref="AZ274"/>
    </sheetView>
  </sheetViews>
  <sheetFormatPr defaultRowHeight="14.5"/>
  <cols>
    <col min="2" max="2" width="13.08984375" bestFit="1" customWidth="1"/>
    <col min="3" max="3" width="39.08984375" bestFit="1" customWidth="1"/>
  </cols>
  <sheetData>
    <row r="2" spans="2:3">
      <c r="B2" s="2" t="s">
        <v>7500</v>
      </c>
      <c r="C2" s="2" t="s">
        <v>7556</v>
      </c>
    </row>
    <row r="3" spans="2:3">
      <c r="B3" t="s">
        <v>7557</v>
      </c>
      <c r="C3" t="s">
        <v>7558</v>
      </c>
    </row>
    <row r="4" spans="2:3">
      <c r="B4" t="s">
        <v>7559</v>
      </c>
      <c r="C4" t="s">
        <v>7560</v>
      </c>
    </row>
    <row r="5" spans="2:3">
      <c r="B5" t="s">
        <v>7561</v>
      </c>
      <c r="C5" t="s">
        <v>7562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ize xmlns="bf24270e-9631-4fbc-be3d-bdb70e0f3efb">Enter Choice #1</size>
    <lcf76f155ced4ddcb4097134ff3c332f xmlns="bf24270e-9631-4fbc-be3d-bdb70e0f3efb">
      <Terms xmlns="http://schemas.microsoft.com/office/infopath/2007/PartnerControls"/>
    </lcf76f155ced4ddcb4097134ff3c332f>
    <vb xmlns="bf24270e-9631-4fbc-be3d-bdb70e0f3efb" xsi:nil="true"/>
    <TaxCatchAll xmlns="ac7c8a0a-5421-402a-8107-b06f9d1d8bfd"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B3DD045752C3824CA89E69B2FE4FDED4" ma:contentTypeVersion="22" ma:contentTypeDescription="Create a new document." ma:contentTypeScope="" ma:versionID="99cab1847d33cedbbbdbced27a3b64c2">
  <xsd:schema xmlns:xsd="http://www.w3.org/2001/XMLSchema" xmlns:xs="http://www.w3.org/2001/XMLSchema" xmlns:p="http://schemas.microsoft.com/office/2006/metadata/properties" xmlns:ns2="bf24270e-9631-4fbc-be3d-bdb70e0f3efb" xmlns:ns3="ac7c8a0a-5421-402a-8107-b06f9d1d8bfd" targetNamespace="http://schemas.microsoft.com/office/2006/metadata/properties" ma:root="true" ma:fieldsID="44bd10162f9a1915b9e78ee6e93cf077" ns2:_="" ns3:_="">
    <xsd:import namespace="bf24270e-9631-4fbc-be3d-bdb70e0f3efb"/>
    <xsd:import namespace="ac7c8a0a-5421-402a-8107-b06f9d1d8bfd"/>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2:size" minOccurs="0"/>
                <xsd:element ref="ns2:MediaServiceEventHashCode" minOccurs="0"/>
                <xsd:element ref="ns2:MediaServiceGenerationTime" minOccurs="0"/>
                <xsd:element ref="ns3:SharedWithUsers" minOccurs="0"/>
                <xsd:element ref="ns3:SharedWithDetails" minOccurs="0"/>
                <xsd:element ref="ns2:vb"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4270e-9631-4fbc-be3d-bdb70e0f3ef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size" ma:index="14" nillable="true" ma:displayName="size" ma:default="Enter Choice #1" ma:format="Dropdown" ma:internalName="size">
      <xsd:simpleType>
        <xsd:restriction base="dms:Choice">
          <xsd:enumeration value="Enter Choice #1"/>
          <xsd:enumeration value="Enter Choice #2"/>
          <xsd:enumeration value="Enter Choice #3"/>
        </xsd:restriction>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vb" ma:index="19" nillable="true" ma:displayName="vb" ma:format="Dropdown" ma:internalName="vb" ma:percentage="FALSE">
      <xsd:simpleType>
        <xsd:restriction base="dms:Number"/>
      </xsd:simpleType>
    </xsd:element>
    <xsd:element name="MediaServiceAutoKeyPoints" ma:index="20" nillable="true" ma:displayName="MediaServiceAutoKeyPoints" ma:hidden="true" ma:internalName="MediaServiceAutoKeyPoints" ma:readOnly="true">
      <xsd:simpleType>
        <xsd:restriction base="dms:Note"/>
      </xsd:simpleType>
    </xsd:element>
    <xsd:element name="MediaServiceKeyPoints" ma:index="21" nillable="true" ma:displayName="KeyPoints" ma:internalName="MediaServiceKeyPoints" ma:readOnly="true">
      <xsd:simpleType>
        <xsd:restriction base="dms:Note">
          <xsd:maxLength value="255"/>
        </xsd:restriction>
      </xsd:simpleType>
    </xsd:element>
    <xsd:element name="MediaLengthInSeconds" ma:index="22" nillable="true" ma:displayName="Length (seconds)" ma:internalName="MediaLengthInSeconds" ma:readOnly="true">
      <xsd:simpleType>
        <xsd:restriction base="dms:Unknown"/>
      </xsd:simpleType>
    </xsd:element>
    <xsd:element name="lcf76f155ced4ddcb4097134ff3c332f" ma:index="24" nillable="true" ma:taxonomy="true" ma:internalName="lcf76f155ced4ddcb4097134ff3c332f" ma:taxonomyFieldName="MediaServiceImageTags" ma:displayName="Image Tags" ma:readOnly="false" ma:fieldId="{5cf76f15-5ced-4ddc-b409-7134ff3c332f}" ma:taxonomyMulti="true" ma:sspId="179275f0-aa62-4645-adad-f2adebb63837"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6"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7" nillable="true" ma:displayName="MediaServiceSearchProperties" ma:hidden="true" ma:internalName="MediaServiceSearchProperties" ma:readOnly="true">
      <xsd:simpleType>
        <xsd:restriction base="dms:Note"/>
      </xsd:simpleType>
    </xsd:element>
    <xsd:element name="MediaServiceBillingMetadata" ma:index="28"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c7c8a0a-5421-402a-8107-b06f9d1d8bfd"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TaxCatchAll" ma:index="25" nillable="true" ma:displayName="Taxonomy Catch All Column" ma:hidden="true" ma:list="{4c928ee4-44d4-4448-ba9c-7a32cf2ffa00}" ma:internalName="TaxCatchAll" ma:showField="CatchAllData" ma:web="ac7c8a0a-5421-402a-8107-b06f9d1d8bf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24A3F3A-E45B-4D14-9C26-1F953D061F85}">
  <ds:schemaRefs>
    <ds:schemaRef ds:uri="http://schemas.microsoft.com/sharepoint/v3/contenttype/forms"/>
  </ds:schemaRefs>
</ds:datastoreItem>
</file>

<file path=customXml/itemProps2.xml><?xml version="1.0" encoding="utf-8"?>
<ds:datastoreItem xmlns:ds="http://schemas.openxmlformats.org/officeDocument/2006/customXml" ds:itemID="{0845B6EE-2718-4B35-AF32-59EF3C8AB721}">
  <ds:schemaRefs>
    <ds:schemaRef ds:uri="http://schemas.microsoft.com/office/2006/metadata/properties"/>
    <ds:schemaRef ds:uri="http://schemas.microsoft.com/office/infopath/2007/PartnerControls"/>
    <ds:schemaRef ds:uri="bf24270e-9631-4fbc-be3d-bdb70e0f3efb"/>
    <ds:schemaRef ds:uri="ac7c8a0a-5421-402a-8107-b06f9d1d8bfd"/>
  </ds:schemaRefs>
</ds:datastoreItem>
</file>

<file path=customXml/itemProps3.xml><?xml version="1.0" encoding="utf-8"?>
<ds:datastoreItem xmlns:ds="http://schemas.openxmlformats.org/officeDocument/2006/customXml" ds:itemID="{E35BF073-7C6B-4738-9F3F-431B5802221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4270e-9631-4fbc-be3d-bdb70e0f3efb"/>
    <ds:schemaRef ds:uri="ac7c8a0a-5421-402a-8107-b06f9d1d8bf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Output&gt;&gt;</vt:lpstr>
      <vt:lpstr>Historical trends</vt:lpstr>
      <vt:lpstr>Output Charts</vt:lpstr>
      <vt:lpstr>Main database&gt;&gt;</vt:lpstr>
      <vt:lpstr>Sumamry_Pivot</vt:lpstr>
      <vt:lpstr>FG500_DataCollection_FY26</vt:lpstr>
      <vt:lpstr>Lookups&gt;&gt;</vt:lpstr>
      <vt:lpstr>Region_Mapping</vt:lpstr>
      <vt:lpstr>Sector_Mapping</vt:lpstr>
      <vt:lpstr>Data&gt;&gt;</vt:lpstr>
      <vt:lpstr>GF500_Database_Merged</vt:lpstr>
      <vt:lpstr>NZTracker_Target_Groups</vt:lpstr>
      <vt:lpstr>FG500_NZTracker_Scraping</vt:lpstr>
      <vt:lpstr>SBTi and RE100 Scraping</vt:lpstr>
      <vt:lpstr>Data dictionary</vt:lpstr>
      <vt:lpstr>data from reports </vt:lpstr>
      <vt:lpstr>Track changes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Aniya Bagheri</dc:creator>
  <cp:keywords/>
  <dc:description/>
  <cp:lastModifiedBy>Aniya Bagheri</cp:lastModifiedBy>
  <cp:revision/>
  <dcterms:created xsi:type="dcterms:W3CDTF">2025-10-09T14:43:46Z</dcterms:created>
  <dcterms:modified xsi:type="dcterms:W3CDTF">2025-11-20T09:47:24Z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0x010100B3DD045752C3824CA89E69B2FE4FDED4</vt:lpwstr>
  </property>
  <property fmtid="{D5CDD505-2E9C-101B-9397-08002B2CF9AE}" pid="3" name="MediaServiceImageTags">
    <vt:lpwstr/>
  </property>
</Properties>
</file>